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filterPrivacy="1" codeName="ThisWorkbook"/>
  <xr:revisionPtr revIDLastSave="0" documentId="13_ncr:1_{96BCAAC5-91E2-448F-AF0F-1683EE19A481}" xr6:coauthVersionLast="44" xr6:coauthVersionMax="44" xr10:uidLastSave="{00000000-0000-0000-0000-000000000000}"/>
  <bookViews>
    <workbookView xWindow="28680" yWindow="-120" windowWidth="29040" windowHeight="15840" xr2:uid="{00000000-000D-0000-FFFF-FFFF00000000}"/>
  </bookViews>
  <sheets>
    <sheet name="ECRC_42_1P Revised" sheetId="56" r:id="rId1"/>
    <sheet name="RAD_ECRC_42_1P" sheetId="45" state="hidden" r:id="rId2"/>
    <sheet name="RAD_ECRC_42_2P_1_pg_1" sheetId="42" r:id="rId3"/>
    <sheet name="RAD_ECRC_42_2P_1_pg_2" sheetId="43" r:id="rId4"/>
    <sheet name="RAD_ECRC_42_2P_2" sheetId="44" r:id="rId5"/>
    <sheet name="RAD_ECRC_42_3P_1_pg_1" sheetId="39" r:id="rId6"/>
    <sheet name="RAD_ECRC_42_3P_1_pg_2" sheetId="40" r:id="rId7"/>
    <sheet name="RAD_ECRC_42_3P_2" sheetId="41" r:id="rId8"/>
    <sheet name="42-4P Capital Schedules" sheetId="34" r:id="rId9"/>
    <sheet name="42-8_SO2 Allowances" sheetId="50" r:id="rId10"/>
    <sheet name="42-8_NOx Allowances" sheetId="51" r:id="rId11"/>
    <sheet name="42-8_Smith Reg Asset" sheetId="47" r:id="rId12"/>
    <sheet name="42-4P Capital Depreciation" sheetId="55" r:id="rId13"/>
    <sheet name="RAD_ECRC_42_6P" sheetId="54" r:id="rId14"/>
    <sheet name="RAD_ECRC_42_7P" sheetId="46" r:id="rId15"/>
    <sheet name="42-8P" sheetId="49" r:id="rId16"/>
    <sheet name="Inputs" sheetId="33" state="hidden" r:id="rId17"/>
    <sheet name="ROUNDED" sheetId="53"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s>
  <definedNames>
    <definedName name="\a" localSheetId="15">[1]FTI!#REF!</definedName>
    <definedName name="\a" localSheetId="0">[1]FTI!#REF!</definedName>
    <definedName name="\a" localSheetId="13">[1]FTI!#REF!</definedName>
    <definedName name="\a">[1]FTI!#REF!</definedName>
    <definedName name="\B" localSheetId="15">#REF!</definedName>
    <definedName name="\B" localSheetId="0">#REF!</definedName>
    <definedName name="\B" localSheetId="13">#REF!</definedName>
    <definedName name="\B">#REF!</definedName>
    <definedName name="\c" localSheetId="15">[2]ISFPLSUB!#REF!</definedName>
    <definedName name="\c" localSheetId="13">[2]ISFPLSUB!#REF!</definedName>
    <definedName name="\c">[2]ISFPLSUB!#REF!</definedName>
    <definedName name="\d" localSheetId="15">[2]ISFPLSUB!#REF!</definedName>
    <definedName name="\d" localSheetId="13">[2]ISFPLSUB!#REF!</definedName>
    <definedName name="\d">[2]ISFPLSUB!#REF!</definedName>
    <definedName name="\e" localSheetId="15">'[3]SUMMARY-OLD'!#REF!</definedName>
    <definedName name="\e" localSheetId="13">'[3]SUMMARY-OLD'!#REF!</definedName>
    <definedName name="\e">'[3]SUMMARY-OLD'!#REF!</definedName>
    <definedName name="\f" localSheetId="15">#REF!</definedName>
    <definedName name="\f" localSheetId="13">#REF!</definedName>
    <definedName name="\f">#REF!</definedName>
    <definedName name="\g" localSheetId="15">#REF!</definedName>
    <definedName name="\g" localSheetId="13">#REF!</definedName>
    <definedName name="\g">#REF!</definedName>
    <definedName name="\h" localSheetId="15">#REF!</definedName>
    <definedName name="\h" localSheetId="13">#REF!</definedName>
    <definedName name="\h">#REF!</definedName>
    <definedName name="\K" localSheetId="15">#REF!</definedName>
    <definedName name="\K" localSheetId="0">#REF!</definedName>
    <definedName name="\K" localSheetId="13">#REF!</definedName>
    <definedName name="\K">#REF!</definedName>
    <definedName name="\l" localSheetId="15">[2]ISFPLSUB!#REF!</definedName>
    <definedName name="\l" localSheetId="0">[2]ISFPLSUB!#REF!</definedName>
    <definedName name="\l" localSheetId="13">[2]ISFPLSUB!#REF!</definedName>
    <definedName name="\l">[2]ISFPLSUB!#REF!</definedName>
    <definedName name="\M" localSheetId="8">'[4]ECCR Expense'!#REF!</definedName>
    <definedName name="\M" localSheetId="11">'[4]ECCR Expense'!#REF!</definedName>
    <definedName name="\M" localSheetId="15">'[4]ECCR Expense'!#REF!</definedName>
    <definedName name="\M">'[4]ECCR Expense'!#REF!</definedName>
    <definedName name="\o" localSheetId="15">#REF!</definedName>
    <definedName name="\o" localSheetId="13">#REF!</definedName>
    <definedName name="\o">#REF!</definedName>
    <definedName name="\P" localSheetId="8">'[5]Fuel Sheet'!#REF!</definedName>
    <definedName name="\p" localSheetId="15">#N/A</definedName>
    <definedName name="\p" localSheetId="0">#N/A</definedName>
    <definedName name="\p" localSheetId="13">#N/A</definedName>
    <definedName name="\P">'[5]Fuel Sheet'!#REF!</definedName>
    <definedName name="\q" localSheetId="15">'[3]SUMMARY-OLD'!#REF!</definedName>
    <definedName name="\q" localSheetId="13">'[3]SUMMARY-OLD'!#REF!</definedName>
    <definedName name="\q">'[3]SUMMARY-OLD'!#REF!</definedName>
    <definedName name="\s" localSheetId="15">#REF!</definedName>
    <definedName name="\s" localSheetId="13">#REF!</definedName>
    <definedName name="\s">#REF!</definedName>
    <definedName name="\t" localSheetId="15">'[3]SUMMARY-OLD'!#REF!</definedName>
    <definedName name="\t" localSheetId="13">'[3]SUMMARY-OLD'!#REF!</definedName>
    <definedName name="\t">'[3]SUMMARY-OLD'!#REF!</definedName>
    <definedName name="\W" localSheetId="15">#REF!</definedName>
    <definedName name="\W" localSheetId="0">#REF!</definedName>
    <definedName name="\W" localSheetId="13">#REF!</definedName>
    <definedName name="\W">#REF!</definedName>
    <definedName name="\y" localSheetId="15">[2]JVTAX.XLS!#REF!</definedName>
    <definedName name="\y" localSheetId="0">[2]JVTAX.XLS!#REF!</definedName>
    <definedName name="\y" localSheetId="13">[2]JVTAX.XLS!#REF!</definedName>
    <definedName name="\y">[2]JVTAX.XLS!#REF!</definedName>
    <definedName name="\Z" localSheetId="15">#REF!</definedName>
    <definedName name="\Z" localSheetId="13">#REF!</definedName>
    <definedName name="\Z">#REF!</definedName>
    <definedName name="___________n4" localSheetId="15" hidden="1">{"EXCELHLP.HLP!1802";5;10;5;10;13;13;13;8;5;5;10;14;13;13;13;13;5;10;14;13;5;10;1;2;24}</definedName>
    <definedName name="___________n4" localSheetId="13" hidden="1">{"EXCELHLP.HLP!1802";5;10;5;10;13;13;13;8;5;5;10;14;13;13;13;13;5;10;14;13;5;10;1;2;24}</definedName>
    <definedName name="___________n4" hidden="1">{"EXCELHLP.HLP!1802";5;10;5;10;13;13;13;8;5;5;10;14;13;13;13;13;5;10;14;13;5;10;1;2;24}</definedName>
    <definedName name="__________n4" localSheetId="15" hidden="1">{"EXCELHLP.HLP!1802";5;10;5;10;13;13;13;8;5;5;10;14;13;13;13;13;5;10;14;13;5;10;1;2;24}</definedName>
    <definedName name="__________n4" localSheetId="13" hidden="1">{"EXCELHLP.HLP!1802";5;10;5;10;13;13;13;8;5;5;10;14;13;13;13;13;5;10;14;13;5;10;1;2;24}</definedName>
    <definedName name="__________n4" hidden="1">{"EXCELHLP.HLP!1802";5;10;5;10;13;13;13;8;5;5;10;14;13;13;13;13;5;10;14;13;5;10;1;2;24}</definedName>
    <definedName name="_________n4" localSheetId="15" hidden="1">{"EXCELHLP.HLP!1802";5;10;5;10;13;13;13;8;5;5;10;14;13;13;13;13;5;10;14;13;5;10;1;2;24}</definedName>
    <definedName name="_________n4" localSheetId="13" hidden="1">{"EXCELHLP.HLP!1802";5;10;5;10;13;13;13;8;5;5;10;14;13;13;13;13;5;10;14;13;5;10;1;2;24}</definedName>
    <definedName name="_________n4" hidden="1">{"EXCELHLP.HLP!1802";5;10;5;10;13;13;13;8;5;5;10;14;13;13;13;13;5;10;14;13;5;10;1;2;24}</definedName>
    <definedName name="________C44" localSheetId="15">#REF!</definedName>
    <definedName name="________C44" localSheetId="13">#REF!</definedName>
    <definedName name="________C44">#REF!</definedName>
    <definedName name="________n4" localSheetId="15" hidden="1">{"EXCELHLP.HLP!1802";5;10;5;10;13;13;13;8;5;5;10;14;13;13;13;13;5;10;14;13;5;10;1;2;24}</definedName>
    <definedName name="________n4" localSheetId="13" hidden="1">{"EXCELHLP.HLP!1802";5;10;5;10;13;13;13;8;5;5;10;14;13;13;13;13;5;10;14;13;5;10;1;2;24}</definedName>
    <definedName name="________n4" hidden="1">{"EXCELHLP.HLP!1802";5;10;5;10;13;13;13;8;5;5;10;14;13;13;13;13;5;10;14;13;5;10;1;2;24}</definedName>
    <definedName name="_______C44" localSheetId="15">#REF!</definedName>
    <definedName name="_______C44" localSheetId="13">#REF!</definedName>
    <definedName name="_______C44">#REF!</definedName>
    <definedName name="_______DOC1" localSheetId="15">#REF!</definedName>
    <definedName name="_______DOC1" localSheetId="13">#REF!</definedName>
    <definedName name="_______DOC1">#REF!</definedName>
    <definedName name="_______DOC2" localSheetId="15">#REF!</definedName>
    <definedName name="_______DOC2" localSheetId="13">#REF!</definedName>
    <definedName name="_______DOC2">#REF!</definedName>
    <definedName name="_______ESY12" localSheetId="15">[2]ISFPLSUB!#REF!</definedName>
    <definedName name="_______ESY12" localSheetId="13">[2]ISFPLSUB!#REF!</definedName>
    <definedName name="_______ESY12">[2]ISFPLSUB!#REF!</definedName>
    <definedName name="_______INP5" localSheetId="15">[1]SITRP!#REF!</definedName>
    <definedName name="_______INP5" localSheetId="13">[1]SITRP!#REF!</definedName>
    <definedName name="_______INP5">[1]SITRP!#REF!</definedName>
    <definedName name="_______n4" localSheetId="15" hidden="1">{"EXCELHLP.HLP!1802";5;10;5;10;13;13;13;8;5;5;10;14;13;13;13;13;5;10;14;13;5;10;1;2;24}</definedName>
    <definedName name="_______n4" localSheetId="13" hidden="1">{"EXCELHLP.HLP!1802";5;10;5;10;13;13;13;8;5;5;10;14;13;13;13;13;5;10;14;13;5;10;1;2;24}</definedName>
    <definedName name="_______n4" hidden="1">{"EXCELHLP.HLP!1802";5;10;5;10;13;13;13;8;5;5;10;14;13;13;13;13;5;10;14;13;5;10;1;2;24}</definedName>
    <definedName name="_______PG1">#N/A</definedName>
    <definedName name="_______PG2">#N/A</definedName>
    <definedName name="_______PG3">#N/A</definedName>
    <definedName name="_______SCH1" localSheetId="15">#REF!</definedName>
    <definedName name="_______SCH1" localSheetId="13">#REF!</definedName>
    <definedName name="_______SCH1">#REF!</definedName>
    <definedName name="_______SCH2" localSheetId="15">#REF!</definedName>
    <definedName name="_______SCH2" localSheetId="13">#REF!</definedName>
    <definedName name="_______SCH2">#REF!</definedName>
    <definedName name="______C44" localSheetId="15">#REF!</definedName>
    <definedName name="______C44" localSheetId="13">#REF!</definedName>
    <definedName name="______C44">#REF!</definedName>
    <definedName name="______DOC1" localSheetId="15">#REF!</definedName>
    <definedName name="______DOC1" localSheetId="13">#REF!</definedName>
    <definedName name="______DOC1">#REF!</definedName>
    <definedName name="______DOC2" localSheetId="15">#REF!</definedName>
    <definedName name="______DOC2" localSheetId="13">#REF!</definedName>
    <definedName name="______DOC2">#REF!</definedName>
    <definedName name="______ESY12" localSheetId="15">[2]ISFPLSUB!#REF!</definedName>
    <definedName name="______ESY12" localSheetId="13">[2]ISFPLSUB!#REF!</definedName>
    <definedName name="______ESY12">[2]ISFPLSUB!#REF!</definedName>
    <definedName name="______INP5" localSheetId="15">[1]SITRP!#REF!</definedName>
    <definedName name="______INP5" localSheetId="13">[1]SITRP!#REF!</definedName>
    <definedName name="______INP5">[1]SITRP!#REF!</definedName>
    <definedName name="______n4" localSheetId="15" hidden="1">{"EXCELHLP.HLP!1802";5;10;5;10;13;13;13;8;5;5;10;14;13;13;13;13;5;10;14;13;5;10;1;2;24}</definedName>
    <definedName name="______n4" localSheetId="13" hidden="1">{"EXCELHLP.HLP!1802";5;10;5;10;13;13;13;8;5;5;10;14;13;13;13;13;5;10;14;13;5;10;1;2;24}</definedName>
    <definedName name="______n4" hidden="1">{"EXCELHLP.HLP!1802";5;10;5;10;13;13;13;8;5;5;10;14;13;13;13;13;5;10;14;13;5;10;1;2;24}</definedName>
    <definedName name="______PG1">#N/A</definedName>
    <definedName name="______PG2">#N/A</definedName>
    <definedName name="______PG3">#N/A</definedName>
    <definedName name="______PP8" localSheetId="15">#REF!</definedName>
    <definedName name="______PP8" localSheetId="13">#REF!</definedName>
    <definedName name="______PP8">#REF!</definedName>
    <definedName name="______PP9" localSheetId="15">#REF!</definedName>
    <definedName name="______PP9" localSheetId="13">#REF!</definedName>
    <definedName name="______PP9">#REF!</definedName>
    <definedName name="______SCH1" localSheetId="15">#REF!</definedName>
    <definedName name="______SCH1" localSheetId="13">#REF!</definedName>
    <definedName name="______SCH1">#REF!</definedName>
    <definedName name="______SCH2" localSheetId="15">#REF!</definedName>
    <definedName name="______SCH2" localSheetId="13">#REF!</definedName>
    <definedName name="______SCH2">#REF!</definedName>
    <definedName name="______WN1" localSheetId="15">#REF!</definedName>
    <definedName name="______WN1" localSheetId="13">#REF!</definedName>
    <definedName name="______WN1">#REF!</definedName>
    <definedName name="______WN2" localSheetId="15">#REF!</definedName>
    <definedName name="______WN2" localSheetId="13">#REF!</definedName>
    <definedName name="______WN2">#REF!</definedName>
    <definedName name="_____C44" localSheetId="15">#REF!</definedName>
    <definedName name="_____C44" localSheetId="13">#REF!</definedName>
    <definedName name="_____C44">#REF!</definedName>
    <definedName name="_____DOC1" localSheetId="15">#REF!</definedName>
    <definedName name="_____DOC1" localSheetId="13">#REF!</definedName>
    <definedName name="_____DOC1">#REF!</definedName>
    <definedName name="_____DOC2" localSheetId="15">#REF!</definedName>
    <definedName name="_____DOC2" localSheetId="13">#REF!</definedName>
    <definedName name="_____DOC2">#REF!</definedName>
    <definedName name="_____ESY12" localSheetId="15">[2]ISFPLSUB!#REF!</definedName>
    <definedName name="_____ESY12" localSheetId="13">[2]ISFPLSUB!#REF!</definedName>
    <definedName name="_____ESY12">[2]ISFPLSUB!#REF!</definedName>
    <definedName name="_____INP5" localSheetId="15">[1]SITRP!#REF!</definedName>
    <definedName name="_____INP5" localSheetId="13">[1]SITRP!#REF!</definedName>
    <definedName name="_____INP5">[1]SITRP!#REF!</definedName>
    <definedName name="_____n4" localSheetId="15" hidden="1">{"EXCELHLP.HLP!1802";5;10;5;10;13;13;13;8;5;5;10;14;13;13;13;13;5;10;14;13;5;10;1;2;24}</definedName>
    <definedName name="_____n4" localSheetId="13" hidden="1">{"EXCELHLP.HLP!1802";5;10;5;10;13;13;13;8;5;5;10;14;13;13;13;13;5;10;14;13;5;10;1;2;24}</definedName>
    <definedName name="_____n4" hidden="1">{"EXCELHLP.HLP!1802";5;10;5;10;13;13;13;8;5;5;10;14;13;13;13;13;5;10;14;13;5;10;1;2;24}</definedName>
    <definedName name="_____PG1">#N/A</definedName>
    <definedName name="_____PG2">#N/A</definedName>
    <definedName name="_____PG3">#N/A</definedName>
    <definedName name="_____PP8" localSheetId="15">#REF!</definedName>
    <definedName name="_____PP8" localSheetId="13">#REF!</definedName>
    <definedName name="_____PP8">#REF!</definedName>
    <definedName name="_____PP9" localSheetId="15">#REF!</definedName>
    <definedName name="_____PP9" localSheetId="13">#REF!</definedName>
    <definedName name="_____PP9">#REF!</definedName>
    <definedName name="_____SCH1" localSheetId="15">#REF!</definedName>
    <definedName name="_____SCH1" localSheetId="13">#REF!</definedName>
    <definedName name="_____SCH1">#REF!</definedName>
    <definedName name="_____SCH2" localSheetId="15">#REF!</definedName>
    <definedName name="_____SCH2" localSheetId="13">#REF!</definedName>
    <definedName name="_____SCH2">#REF!</definedName>
    <definedName name="_____WN1" localSheetId="15">#REF!</definedName>
    <definedName name="_____WN1" localSheetId="13">#REF!</definedName>
    <definedName name="_____WN1">#REF!</definedName>
    <definedName name="_____WN2" localSheetId="15">#REF!</definedName>
    <definedName name="_____WN2" localSheetId="13">#REF!</definedName>
    <definedName name="_____WN2">#REF!</definedName>
    <definedName name="____C44" localSheetId="15">#REF!</definedName>
    <definedName name="____C44" localSheetId="13">#REF!</definedName>
    <definedName name="____C44">#REF!</definedName>
    <definedName name="____DOC1" localSheetId="15">#REF!</definedName>
    <definedName name="____DOC1" localSheetId="13">#REF!</definedName>
    <definedName name="____DOC1">#REF!</definedName>
    <definedName name="____DOC2" localSheetId="15">#REF!</definedName>
    <definedName name="____DOC2" localSheetId="13">#REF!</definedName>
    <definedName name="____DOC2">#REF!</definedName>
    <definedName name="____ESY12" localSheetId="15">[2]ISFPLSUB!#REF!</definedName>
    <definedName name="____ESY12" localSheetId="13">[2]ISFPLSUB!#REF!</definedName>
    <definedName name="____ESY12">[2]ISFPLSUB!#REF!</definedName>
    <definedName name="____INP5" localSheetId="15">[1]SITRP!#REF!</definedName>
    <definedName name="____INP5" localSheetId="13">[1]SITRP!#REF!</definedName>
    <definedName name="____INP5">[1]SITRP!#REF!</definedName>
    <definedName name="____n4" localSheetId="15" hidden="1">{"EXCELHLP.HLP!1802";5;10;5;10;13;13;13;8;5;5;10;14;13;13;13;13;5;10;14;13;5;10;1;2;24}</definedName>
    <definedName name="____n4" localSheetId="13" hidden="1">{"EXCELHLP.HLP!1802";5;10;5;10;13;13;13;8;5;5;10;14;13;13;13;13;5;10;14;13;5;10;1;2;24}</definedName>
    <definedName name="____n4" hidden="1">{"EXCELHLP.HLP!1802";5;10;5;10;13;13;13;8;5;5;10;14;13;13;13;13;5;10;14;13;5;10;1;2;24}</definedName>
    <definedName name="____PG1">#N/A</definedName>
    <definedName name="____PG2">#N/A</definedName>
    <definedName name="____PG3">#N/A</definedName>
    <definedName name="____PP8" localSheetId="15">#REF!</definedName>
    <definedName name="____PP8" localSheetId="13">#REF!</definedName>
    <definedName name="____PP8">#REF!</definedName>
    <definedName name="____PP9" localSheetId="15">#REF!</definedName>
    <definedName name="____PP9" localSheetId="13">#REF!</definedName>
    <definedName name="____PP9">#REF!</definedName>
    <definedName name="____SCH1" localSheetId="15">#REF!</definedName>
    <definedName name="____SCH1" localSheetId="13">#REF!</definedName>
    <definedName name="____SCH1">#REF!</definedName>
    <definedName name="____SCH2" localSheetId="15">#REF!</definedName>
    <definedName name="____SCH2" localSheetId="13">#REF!</definedName>
    <definedName name="____SCH2">#REF!</definedName>
    <definedName name="____WN1" localSheetId="15">#REF!</definedName>
    <definedName name="____WN1" localSheetId="13">#REF!</definedName>
    <definedName name="____WN1">#REF!</definedName>
    <definedName name="____WN2" localSheetId="15">#REF!</definedName>
    <definedName name="____WN2" localSheetId="13">#REF!</definedName>
    <definedName name="____WN2">#REF!</definedName>
    <definedName name="___C44" localSheetId="15">#REF!</definedName>
    <definedName name="___C44" localSheetId="13">#REF!</definedName>
    <definedName name="___C44">#REF!</definedName>
    <definedName name="___DAT1" localSheetId="15">#REF!</definedName>
    <definedName name="___DAT1" localSheetId="13">#REF!</definedName>
    <definedName name="___DAT1">#REF!</definedName>
    <definedName name="___DAT2" localSheetId="15">#REF!</definedName>
    <definedName name="___DAT2" localSheetId="13">#REF!</definedName>
    <definedName name="___DAT2">#REF!</definedName>
    <definedName name="___DAT3" localSheetId="15">#REF!</definedName>
    <definedName name="___DAT3" localSheetId="13">#REF!</definedName>
    <definedName name="___DAT3">#REF!</definedName>
    <definedName name="___DAT4" localSheetId="15">#REF!</definedName>
    <definedName name="___DAT4" localSheetId="13">#REF!</definedName>
    <definedName name="___DAT4">#REF!</definedName>
    <definedName name="___DAT5" localSheetId="15">#REF!</definedName>
    <definedName name="___DAT5" localSheetId="13">#REF!</definedName>
    <definedName name="___DAT5">#REF!</definedName>
    <definedName name="___DAT6" localSheetId="15">#REF!</definedName>
    <definedName name="___DAT6" localSheetId="13">#REF!</definedName>
    <definedName name="___DAT6">#REF!</definedName>
    <definedName name="___DAT7" localSheetId="15">#REF!</definedName>
    <definedName name="___DAT7" localSheetId="13">#REF!</definedName>
    <definedName name="___DAT7">#REF!</definedName>
    <definedName name="___DAT8" localSheetId="15">'[6]EE Detail'!#REF!</definedName>
    <definedName name="___DAT8" localSheetId="13">'[6]EE Detail'!#REF!</definedName>
    <definedName name="___DAT8">'[6]EE Detail'!#REF!</definedName>
    <definedName name="___DOC1" localSheetId="15">#REF!</definedName>
    <definedName name="___DOC1" localSheetId="13">#REF!</definedName>
    <definedName name="___DOC1">#REF!</definedName>
    <definedName name="___DOC2" localSheetId="15">#REF!</definedName>
    <definedName name="___DOC2" localSheetId="13">#REF!</definedName>
    <definedName name="___DOC2">#REF!</definedName>
    <definedName name="___ESY12" localSheetId="15">[2]ISFPLSUB!#REF!</definedName>
    <definedName name="___ESY12" localSheetId="13">[2]ISFPLSUB!#REF!</definedName>
    <definedName name="___ESY12">[2]ISFPLSUB!#REF!</definedName>
    <definedName name="___INP5" localSheetId="15">[1]SITRP!#REF!</definedName>
    <definedName name="___INP5" localSheetId="13">[1]SITRP!#REF!</definedName>
    <definedName name="___INP5">[1]SITRP!#REF!</definedName>
    <definedName name="___n4" localSheetId="15" hidden="1">{"EXCELHLP.HLP!1802";5;10;5;10;13;13;13;8;5;5;10;14;13;13;13;13;5;10;14;13;5;10;1;2;24}</definedName>
    <definedName name="___n4" localSheetId="13" hidden="1">{"EXCELHLP.HLP!1802";5;10;5;10;13;13;13;8;5;5;10;14;13;13;13;13;5;10;14;13;5;10;1;2;24}</definedName>
    <definedName name="___n4" hidden="1">{"EXCELHLP.HLP!1802";5;10;5;10;13;13;13;8;5;5;10;14;13;13;13;13;5;10;14;13;5;10;1;2;24}</definedName>
    <definedName name="___PG1">#N/A</definedName>
    <definedName name="___PG2">#N/A</definedName>
    <definedName name="___PG3">#N/A</definedName>
    <definedName name="___PP8" localSheetId="15">#REF!</definedName>
    <definedName name="___PP8" localSheetId="13">#REF!</definedName>
    <definedName name="___PP8">#REF!</definedName>
    <definedName name="___PP9" localSheetId="15">#REF!</definedName>
    <definedName name="___PP9" localSheetId="13">#REF!</definedName>
    <definedName name="___PP9">#REF!</definedName>
    <definedName name="___SCH1" localSheetId="15">#REF!</definedName>
    <definedName name="___SCH1" localSheetId="13">#REF!</definedName>
    <definedName name="___SCH1">#REF!</definedName>
    <definedName name="___SCH2" localSheetId="15">#REF!</definedName>
    <definedName name="___SCH2" localSheetId="13">#REF!</definedName>
    <definedName name="___SCH2">#REF!</definedName>
    <definedName name="___WN1" localSheetId="15">#REF!</definedName>
    <definedName name="___WN1" localSheetId="13">#REF!</definedName>
    <definedName name="___WN1">#REF!</definedName>
    <definedName name="___WN2" localSheetId="15">#REF!</definedName>
    <definedName name="___WN2" localSheetId="13">#REF!</definedName>
    <definedName name="___WN2">#REF!</definedName>
    <definedName name="__123Graph_D" localSheetId="8" hidden="1">#REF!</definedName>
    <definedName name="__123Graph_D" localSheetId="11" hidden="1">#REF!</definedName>
    <definedName name="__123Graph_D" localSheetId="15" hidden="1">#REF!</definedName>
    <definedName name="__123Graph_D" localSheetId="16" hidden="1">#REF!</definedName>
    <definedName name="__123Graph_D" hidden="1">#REF!</definedName>
    <definedName name="__C44" localSheetId="15">#REF!</definedName>
    <definedName name="__C44" localSheetId="13">#REF!</definedName>
    <definedName name="__C44">#REF!</definedName>
    <definedName name="__DAT1" localSheetId="15">#REF!</definedName>
    <definedName name="__DAT1" localSheetId="13">#REF!</definedName>
    <definedName name="__DAT1">#REF!</definedName>
    <definedName name="__DAT10" localSheetId="15">#REF!</definedName>
    <definedName name="__DAT10" localSheetId="13">#REF!</definedName>
    <definedName name="__DAT10">#REF!</definedName>
    <definedName name="__DAT11" localSheetId="15">#REF!</definedName>
    <definedName name="__DAT11" localSheetId="13">#REF!</definedName>
    <definedName name="__DAT11">#REF!</definedName>
    <definedName name="__DAT12" localSheetId="15">#REF!</definedName>
    <definedName name="__DAT12" localSheetId="13">#REF!</definedName>
    <definedName name="__DAT12">#REF!</definedName>
    <definedName name="__DAT13" localSheetId="15">#REF!</definedName>
    <definedName name="__DAT13" localSheetId="13">#REF!</definedName>
    <definedName name="__DAT13">#REF!</definedName>
    <definedName name="__DAT14" localSheetId="15">#REF!</definedName>
    <definedName name="__DAT14" localSheetId="13">#REF!</definedName>
    <definedName name="__DAT14">#REF!</definedName>
    <definedName name="__DAT15" localSheetId="15">#REF!</definedName>
    <definedName name="__DAT15" localSheetId="13">#REF!</definedName>
    <definedName name="__DAT15">#REF!</definedName>
    <definedName name="__DAT16" localSheetId="15">#REF!</definedName>
    <definedName name="__DAT16" localSheetId="13">#REF!</definedName>
    <definedName name="__DAT16">#REF!</definedName>
    <definedName name="__DAT17" localSheetId="15">#REF!</definedName>
    <definedName name="__DAT17" localSheetId="13">#REF!</definedName>
    <definedName name="__DAT17">#REF!</definedName>
    <definedName name="__DAT18" localSheetId="15">#REF!</definedName>
    <definedName name="__DAT18" localSheetId="13">#REF!</definedName>
    <definedName name="__DAT18">#REF!</definedName>
    <definedName name="__DAT2" localSheetId="15">#REF!</definedName>
    <definedName name="__DAT2" localSheetId="13">#REF!</definedName>
    <definedName name="__DAT2">#REF!</definedName>
    <definedName name="__DAT3" localSheetId="15">#REF!</definedName>
    <definedName name="__DAT3" localSheetId="13">#REF!</definedName>
    <definedName name="__DAT3">#REF!</definedName>
    <definedName name="__DAT4" localSheetId="15">#REF!</definedName>
    <definedName name="__DAT4" localSheetId="13">#REF!</definedName>
    <definedName name="__DAT4">#REF!</definedName>
    <definedName name="__DAT5" localSheetId="15">#REF!</definedName>
    <definedName name="__DAT5" localSheetId="13">#REF!</definedName>
    <definedName name="__DAT5">#REF!</definedName>
    <definedName name="__DAT6" localSheetId="15">#REF!</definedName>
    <definedName name="__DAT6" localSheetId="13">#REF!</definedName>
    <definedName name="__DAT6">#REF!</definedName>
    <definedName name="__DAT7" localSheetId="15">#REF!</definedName>
    <definedName name="__DAT7" localSheetId="13">#REF!</definedName>
    <definedName name="__DAT7">#REF!</definedName>
    <definedName name="__DAT8" localSheetId="15">#REF!</definedName>
    <definedName name="__DAT8" localSheetId="13">#REF!</definedName>
    <definedName name="__DAT8">#REF!</definedName>
    <definedName name="__DAT9" localSheetId="15">#REF!</definedName>
    <definedName name="__DAT9" localSheetId="13">#REF!</definedName>
    <definedName name="__DAT9">#REF!</definedName>
    <definedName name="__DOC1" localSheetId="15">#REF!</definedName>
    <definedName name="__DOC1" localSheetId="0">#REF!</definedName>
    <definedName name="__DOC1" localSheetId="13">#REF!</definedName>
    <definedName name="__DOC1">#REF!</definedName>
    <definedName name="__DOC2" localSheetId="15">#REF!</definedName>
    <definedName name="__DOC2" localSheetId="0">#REF!</definedName>
    <definedName name="__DOC2" localSheetId="13">#REF!</definedName>
    <definedName name="__DOC2">#REF!</definedName>
    <definedName name="__ESY12" localSheetId="15">[2]ISFPLSUB!#REF!</definedName>
    <definedName name="__ESY12" localSheetId="0">[2]ISFPLSUB!#REF!</definedName>
    <definedName name="__ESY12" localSheetId="13">[2]ISFPLSUB!#REF!</definedName>
    <definedName name="__ESY12">[2]ISFPLSUB!#REF!</definedName>
    <definedName name="__FDS_HYPERLINK_TOGGLE_STATE__" hidden="1">"ON"</definedName>
    <definedName name="__INP5" localSheetId="15">[1]SITRP!#REF!</definedName>
    <definedName name="__INP5" localSheetId="0">[1]SITRP!#REF!</definedName>
    <definedName name="__INP5" localSheetId="13">[1]SITRP!#REF!</definedName>
    <definedName name="__INP5">[1]SITRP!#REF!</definedName>
    <definedName name="__IntlFixup" hidden="1">TRUE</definedName>
    <definedName name="__n4" localSheetId="15" hidden="1">{"EXCELHLP.HLP!1802";5;10;5;10;13;13;13;8;5;5;10;14;13;13;13;13;5;10;14;13;5;10;1;2;24}</definedName>
    <definedName name="__n4" localSheetId="13" hidden="1">{"EXCELHLP.HLP!1802";5;10;5;10;13;13;13;8;5;5;10;14;13;13;13;13;5;10;14;13;5;10;1;2;24}</definedName>
    <definedName name="__n4" hidden="1">{"EXCELHLP.HLP!1802";5;10;5;10;13;13;13;8;5;5;10;14;13;13;13;13;5;10;14;13;5;10;1;2;24}</definedName>
    <definedName name="__PG1">#N/A</definedName>
    <definedName name="__PG2">#N/A</definedName>
    <definedName name="__PG3">#N/A</definedName>
    <definedName name="__PP8" localSheetId="15">#REF!</definedName>
    <definedName name="__PP8" localSheetId="13">#REF!</definedName>
    <definedName name="__PP8">#REF!</definedName>
    <definedName name="__PP9" localSheetId="15">#REF!</definedName>
    <definedName name="__PP9" localSheetId="13">#REF!</definedName>
    <definedName name="__PP9">#REF!</definedName>
    <definedName name="__SCH1" localSheetId="15">#REF!</definedName>
    <definedName name="__SCH1" localSheetId="0">#REF!</definedName>
    <definedName name="__SCH1" localSheetId="13">#REF!</definedName>
    <definedName name="__SCH1">#REF!</definedName>
    <definedName name="__SCH2" localSheetId="15">#REF!</definedName>
    <definedName name="__SCH2" localSheetId="0">#REF!</definedName>
    <definedName name="__SCH2" localSheetId="13">#REF!</definedName>
    <definedName name="__SCH2">#REF!</definedName>
    <definedName name="__WN1" localSheetId="15">#REF!</definedName>
    <definedName name="__WN1" localSheetId="13">#REF!</definedName>
    <definedName name="__WN1">#REF!</definedName>
    <definedName name="__WN2" localSheetId="15">#REF!</definedName>
    <definedName name="__WN2" localSheetId="13">#REF!</definedName>
    <definedName name="__WN2">#REF!</definedName>
    <definedName name="_1" localSheetId="8">#REF!</definedName>
    <definedName name="_1" localSheetId="11">#REF!</definedName>
    <definedName name="_1" localSheetId="15">#REF!</definedName>
    <definedName name="_1" localSheetId="16">#REF!</definedName>
    <definedName name="_1">#REF!</definedName>
    <definedName name="_1006" localSheetId="8">'42-4P Capital Schedules'!$B$53:$R$97</definedName>
    <definedName name="_1006" localSheetId="15">#REF!</definedName>
    <definedName name="_1006">#REF!</definedName>
    <definedName name="_1007" localSheetId="15">#REF!</definedName>
    <definedName name="_1007">#REF!</definedName>
    <definedName name="_10A" localSheetId="8">'[4]ECCR Expense'!#REF!</definedName>
    <definedName name="_10A" localSheetId="15">'[4]ECCR Expense'!#REF!</definedName>
    <definedName name="_10A">'[4]ECCR Expense'!#REF!</definedName>
    <definedName name="_10B" localSheetId="8">'[4]ECCR Expense'!#REF!</definedName>
    <definedName name="_10B" localSheetId="15">'[4]ECCR Expense'!#REF!</definedName>
    <definedName name="_10B">'[4]ECCR Expense'!#REF!</definedName>
    <definedName name="_10C" localSheetId="8">'[4]ECCR Expense'!#REF!</definedName>
    <definedName name="_10C" localSheetId="15">'[4]ECCR Expense'!#REF!</definedName>
    <definedName name="_10C">'[4]ECCR Expense'!#REF!</definedName>
    <definedName name="_10C_38B">[7]REPORT!$A$1:$N$56</definedName>
    <definedName name="_10C_56">[8]REPORT!$A$1:$P$56</definedName>
    <definedName name="_10D" localSheetId="8">'[4]ECCR Expense'!#REF!</definedName>
    <definedName name="_10D" localSheetId="15">'[4]ECCR Expense'!#REF!</definedName>
    <definedName name="_10D">'[4]ECCR Expense'!#REF!</definedName>
    <definedName name="_10D_1" localSheetId="15">#REF!</definedName>
    <definedName name="_10D_1" localSheetId="13">#REF!</definedName>
    <definedName name="_10D_1">#REF!</definedName>
    <definedName name="_10E" localSheetId="8">'[4]ECCR Expense'!#REF!</definedName>
    <definedName name="_10E" localSheetId="15">'[4]ECCR Expense'!#REF!</definedName>
    <definedName name="_10E">'[4]ECCR Expense'!#REF!</definedName>
    <definedName name="_10F" localSheetId="8">'[4]ECCR Expense'!#REF!</definedName>
    <definedName name="_10F" localSheetId="15">'[4]ECCR Expense'!#REF!</definedName>
    <definedName name="_10F">'[4]ECCR Expense'!#REF!</definedName>
    <definedName name="_10H" localSheetId="8">'[4]ECCR Expense'!#REF!</definedName>
    <definedName name="_10H" localSheetId="15">'[4]ECCR Expense'!#REF!</definedName>
    <definedName name="_10H">'[4]ECCR Expense'!#REF!</definedName>
    <definedName name="_10I" localSheetId="8">'[4]ECCR Expense'!#REF!</definedName>
    <definedName name="_10I" localSheetId="15">'[4]ECCR Expense'!#REF!</definedName>
    <definedName name="_10I">'[4]ECCR Expense'!#REF!</definedName>
    <definedName name="_10J" localSheetId="8">'[4]ECCR Expense'!#REF!</definedName>
    <definedName name="_10J" localSheetId="15">'[4]ECCR Expense'!#REF!</definedName>
    <definedName name="_10J">'[4]ECCR Expense'!#REF!</definedName>
    <definedName name="_10K" localSheetId="8">'[4]ECCR Expense'!#REF!</definedName>
    <definedName name="_10K" localSheetId="15">'[4]ECCR Expense'!#REF!</definedName>
    <definedName name="_10K">'[4]ECCR Expense'!#REF!</definedName>
    <definedName name="_10L" localSheetId="8">'[4]ECCR Expense'!#REF!</definedName>
    <definedName name="_10L" localSheetId="15">'[4]ECCR Expense'!#REF!</definedName>
    <definedName name="_10L">'[4]ECCR Expense'!#REF!</definedName>
    <definedName name="_10M" localSheetId="8">'[4]ECCR Expense'!#REF!</definedName>
    <definedName name="_10M" localSheetId="15">'[4]ECCR Expense'!#REF!</definedName>
    <definedName name="_10M">'[4]ECCR Expense'!#REF!</definedName>
    <definedName name="_10N" localSheetId="8">'[4]ECCR Expense'!#REF!</definedName>
    <definedName name="_10N" localSheetId="15">'[4]ECCR Expense'!#REF!</definedName>
    <definedName name="_10N">'[4]ECCR Expense'!#REF!</definedName>
    <definedName name="_10O" localSheetId="8">'[4]ECCR Expense'!#REF!</definedName>
    <definedName name="_10O" localSheetId="15">'[4]ECCR Expense'!#REF!</definedName>
    <definedName name="_10O">'[4]ECCR Expense'!#REF!</definedName>
    <definedName name="_10PG_1" localSheetId="15">#REF!</definedName>
    <definedName name="_10PG_1" localSheetId="13">#REF!</definedName>
    <definedName name="_10PG_1">#REF!</definedName>
    <definedName name="_11A" localSheetId="8">'[4]ECCR Expense'!#REF!</definedName>
    <definedName name="_11A" localSheetId="15">'[4]ECCR Expense'!#REF!</definedName>
    <definedName name="_11A">'[4]ECCR Expense'!#REF!</definedName>
    <definedName name="_11B" localSheetId="8">'[4]ECCR Expense'!#REF!</definedName>
    <definedName name="_11B" localSheetId="15">'[4]ECCR Expense'!#REF!</definedName>
    <definedName name="_11B">'[4]ECCR Expense'!#REF!</definedName>
    <definedName name="_11C" localSheetId="8">'[4]ECCR Expense'!#REF!</definedName>
    <definedName name="_11C" localSheetId="15">'[4]ECCR Expense'!#REF!</definedName>
    <definedName name="_11C">'[4]ECCR Expense'!#REF!</definedName>
    <definedName name="_11C_56">[9]REPORT!$A$1:$P$56</definedName>
    <definedName name="_11C_58" localSheetId="15">#REF!</definedName>
    <definedName name="_11C_58" localSheetId="13">#REF!</definedName>
    <definedName name="_11C_58">#REF!</definedName>
    <definedName name="_11D" localSheetId="8">'[4]ECCR Expense'!#REF!</definedName>
    <definedName name="_11D" localSheetId="15">'[4]ECCR Expense'!#REF!</definedName>
    <definedName name="_11D">'[4]ECCR Expense'!#REF!</definedName>
    <definedName name="_11E" localSheetId="8">'[4]ECCR Expense'!#REF!</definedName>
    <definedName name="_11E" localSheetId="15">'[4]ECCR Expense'!#REF!</definedName>
    <definedName name="_11E">'[4]ECCR Expense'!#REF!</definedName>
    <definedName name="_11F" localSheetId="8">'[4]ECCR Expense'!#REF!</definedName>
    <definedName name="_11F" localSheetId="15">'[4]ECCR Expense'!#REF!</definedName>
    <definedName name="_11F">'[4]ECCR Expense'!#REF!</definedName>
    <definedName name="_11H" localSheetId="8">'[4]ECCR Expense'!#REF!</definedName>
    <definedName name="_11H" localSheetId="15">'[4]ECCR Expense'!#REF!</definedName>
    <definedName name="_11H">'[4]ECCR Expense'!#REF!</definedName>
    <definedName name="_11I" localSheetId="8">'[4]ECCR Expense'!#REF!</definedName>
    <definedName name="_11I" localSheetId="15">'[4]ECCR Expense'!#REF!</definedName>
    <definedName name="_11I">'[4]ECCR Expense'!#REF!</definedName>
    <definedName name="_11J" localSheetId="8">'[4]ECCR Expense'!#REF!</definedName>
    <definedName name="_11J" localSheetId="15">'[4]ECCR Expense'!#REF!</definedName>
    <definedName name="_11J">'[4]ECCR Expense'!#REF!</definedName>
    <definedName name="_11K" localSheetId="8">'[4]ECCR Expense'!#REF!</definedName>
    <definedName name="_11K" localSheetId="15">'[4]ECCR Expense'!#REF!</definedName>
    <definedName name="_11K">'[4]ECCR Expense'!#REF!</definedName>
    <definedName name="_11L" localSheetId="8">'[4]ECCR Expense'!#REF!</definedName>
    <definedName name="_11L" localSheetId="15">'[4]ECCR Expense'!#REF!</definedName>
    <definedName name="_11L">'[4]ECCR Expense'!#REF!</definedName>
    <definedName name="_11M" localSheetId="8">'[4]ECCR Expense'!#REF!</definedName>
    <definedName name="_11M" localSheetId="15">'[4]ECCR Expense'!#REF!</definedName>
    <definedName name="_11M">'[4]ECCR Expense'!#REF!</definedName>
    <definedName name="_11N" localSheetId="8">'[4]ECCR Expense'!#REF!</definedName>
    <definedName name="_11N" localSheetId="15">'[4]ECCR Expense'!#REF!</definedName>
    <definedName name="_11N">'[4]ECCR Expense'!#REF!</definedName>
    <definedName name="_11O" localSheetId="8">'[4]ECCR Expense'!#REF!</definedName>
    <definedName name="_11O" localSheetId="15">'[4]ECCR Expense'!#REF!</definedName>
    <definedName name="_11O">'[4]ECCR Expense'!#REF!</definedName>
    <definedName name="_11PG_1" localSheetId="15">#REF!</definedName>
    <definedName name="_11PG_1" localSheetId="13">#REF!</definedName>
    <definedName name="_11PG_1">#REF!</definedName>
    <definedName name="_1218" localSheetId="15">#REF!</definedName>
    <definedName name="_1218">#REF!</definedName>
    <definedName name="_1227" localSheetId="15">#REF!</definedName>
    <definedName name="_1227">#REF!</definedName>
    <definedName name="_1228" localSheetId="15">#REF!</definedName>
    <definedName name="_1228">#REF!</definedName>
    <definedName name="_1232" localSheetId="15">#REF!</definedName>
    <definedName name="_1232">#REF!</definedName>
    <definedName name="_1248" localSheetId="15">#REF!</definedName>
    <definedName name="_1248">#REF!</definedName>
    <definedName name="_1270" localSheetId="15">#REF!</definedName>
    <definedName name="_1270">#REF!</definedName>
    <definedName name="_1271" localSheetId="15">#REF!</definedName>
    <definedName name="_1271">#REF!</definedName>
    <definedName name="_1272" localSheetId="15">#REF!</definedName>
    <definedName name="_1272">#REF!</definedName>
    <definedName name="_1275" localSheetId="15">#REF!</definedName>
    <definedName name="_1275">#REF!</definedName>
    <definedName name="_1280" localSheetId="15">#REF!</definedName>
    <definedName name="_1280">#REF!</definedName>
    <definedName name="_1297" localSheetId="15">#REF!</definedName>
    <definedName name="_1297">#REF!</definedName>
    <definedName name="_12A" localSheetId="8">'[4]ECCR Expense'!#REF!</definedName>
    <definedName name="_12A" localSheetId="15">'[4]ECCR Expense'!#REF!</definedName>
    <definedName name="_12A">'[4]ECCR Expense'!#REF!</definedName>
    <definedName name="_12B" localSheetId="8">'[4]ECCR Expense'!#REF!</definedName>
    <definedName name="_12B" localSheetId="15">'[4]ECCR Expense'!#REF!</definedName>
    <definedName name="_12B">'[4]ECCR Expense'!#REF!</definedName>
    <definedName name="_12C" localSheetId="8">'[4]ECCR Expense'!#REF!</definedName>
    <definedName name="_12C" localSheetId="15">'[4]ECCR Expense'!#REF!</definedName>
    <definedName name="_12C">'[4]ECCR Expense'!#REF!</definedName>
    <definedName name="_12C_58" localSheetId="15">#REF!</definedName>
    <definedName name="_12C_58" localSheetId="13">#REF!</definedName>
    <definedName name="_12C_58">#REF!</definedName>
    <definedName name="_12C_9" localSheetId="15">#REF!</definedName>
    <definedName name="_12C_9" localSheetId="13">#REF!</definedName>
    <definedName name="_12C_9">#REF!</definedName>
    <definedName name="_12D" localSheetId="8">'[4]ECCR Expense'!#REF!</definedName>
    <definedName name="_12D" localSheetId="15">'[4]ECCR Expense'!#REF!</definedName>
    <definedName name="_12D">'[4]ECCR Expense'!#REF!</definedName>
    <definedName name="_12E" localSheetId="8">'[4]ECCR Expense'!#REF!</definedName>
    <definedName name="_12E" localSheetId="15">'[4]ECCR Expense'!#REF!</definedName>
    <definedName name="_12E">'[4]ECCR Expense'!#REF!</definedName>
    <definedName name="_12F" localSheetId="8">'[4]ECCR Expense'!#REF!</definedName>
    <definedName name="_12F" localSheetId="15">'[4]ECCR Expense'!#REF!</definedName>
    <definedName name="_12F">'[4]ECCR Expense'!#REF!</definedName>
    <definedName name="_12H" localSheetId="8">'[4]ECCR Expense'!#REF!</definedName>
    <definedName name="_12H" localSheetId="15">'[4]ECCR Expense'!#REF!</definedName>
    <definedName name="_12H">'[4]ECCR Expense'!#REF!</definedName>
    <definedName name="_12I" localSheetId="8">'[4]ECCR Expense'!#REF!</definedName>
    <definedName name="_12I" localSheetId="15">'[4]ECCR Expense'!#REF!</definedName>
    <definedName name="_12I">'[4]ECCR Expense'!#REF!</definedName>
    <definedName name="_12J" localSheetId="8">'[4]ECCR Expense'!#REF!</definedName>
    <definedName name="_12J" localSheetId="15">'[4]ECCR Expense'!#REF!</definedName>
    <definedName name="_12J">'[4]ECCR Expense'!#REF!</definedName>
    <definedName name="_12K" localSheetId="8">'[4]ECCR Expense'!#REF!</definedName>
    <definedName name="_12K" localSheetId="15">'[4]ECCR Expense'!#REF!</definedName>
    <definedName name="_12K">'[4]ECCR Expense'!#REF!</definedName>
    <definedName name="_12L" localSheetId="8">'[4]ECCR Expense'!#REF!</definedName>
    <definedName name="_12L" localSheetId="15">'[4]ECCR Expense'!#REF!</definedName>
    <definedName name="_12L">'[4]ECCR Expense'!#REF!</definedName>
    <definedName name="_12M" localSheetId="8">'[4]ECCR Expense'!#REF!</definedName>
    <definedName name="_12M" localSheetId="15">'[4]ECCR Expense'!#REF!</definedName>
    <definedName name="_12M">'[4]ECCR Expense'!#REF!</definedName>
    <definedName name="_12MECCRPPCCOUR" localSheetId="8">#REF!</definedName>
    <definedName name="_12MECCRPPCCOUR" localSheetId="11">#REF!</definedName>
    <definedName name="_12MECCRPPCCOUR" localSheetId="15">#REF!</definedName>
    <definedName name="_12MECCRPPCCOUR" localSheetId="16">#REF!</definedName>
    <definedName name="_12MECCRPPCCOUR">#REF!</definedName>
    <definedName name="_12MECCRPPCCREV" localSheetId="8">#REF!</definedName>
    <definedName name="_12MECCRPPCCREV" localSheetId="11">#REF!</definedName>
    <definedName name="_12MECCRPPCCREV" localSheetId="15">#REF!</definedName>
    <definedName name="_12MECCRPPCCREV" localSheetId="16">#REF!</definedName>
    <definedName name="_12MECCRPPCCREV">#REF!</definedName>
    <definedName name="_12MECOALLOW" localSheetId="8">#REF!</definedName>
    <definedName name="_12MECOALLOW" localSheetId="11">#REF!</definedName>
    <definedName name="_12MECOALLOW" localSheetId="15">#REF!</definedName>
    <definedName name="_12MECOALLOW" localSheetId="16">#REF!</definedName>
    <definedName name="_12MECOALLOW">#REF!</definedName>
    <definedName name="_12MECODEV" localSheetId="8">#REF!</definedName>
    <definedName name="_12MECODEV" localSheetId="11">#REF!</definedName>
    <definedName name="_12MECODEV" localSheetId="15">#REF!</definedName>
    <definedName name="_12MECODEV" localSheetId="16">#REF!</definedName>
    <definedName name="_12MECODEV">#REF!</definedName>
    <definedName name="_12MFFEXP" localSheetId="8">#REF!</definedName>
    <definedName name="_12MFFEXP" localSheetId="11">#REF!</definedName>
    <definedName name="_12MFFEXP" localSheetId="15">#REF!</definedName>
    <definedName name="_12MFFEXP" localSheetId="16">#REF!</definedName>
    <definedName name="_12MFFEXP">#REF!</definedName>
    <definedName name="_12MINDDUES" localSheetId="8">#REF!</definedName>
    <definedName name="_12MINDDUES" localSheetId="11">#REF!</definedName>
    <definedName name="_12MINDDUES" localSheetId="15">#REF!</definedName>
    <definedName name="_12MINDDUES" localSheetId="16">#REF!</definedName>
    <definedName name="_12MINDDUES">#REF!</definedName>
    <definedName name="_12MINTTAXADJ" localSheetId="8">#REF!</definedName>
    <definedName name="_12MINTTAXADJ" localSheetId="11">#REF!</definedName>
    <definedName name="_12MINTTAXADJ" localSheetId="15">#REF!</definedName>
    <definedName name="_12MINTTAXADJ" localSheetId="16">#REF!</definedName>
    <definedName name="_12MINTTAXADJ">#REF!</definedName>
    <definedName name="_12MMGT" localSheetId="8">#REF!</definedName>
    <definedName name="_12MMGT" localSheetId="11">#REF!</definedName>
    <definedName name="_12MMGT" localSheetId="15">#REF!</definedName>
    <definedName name="_12MMGT" localSheetId="16">#REF!</definedName>
    <definedName name="_12MMGT">#REF!</definedName>
    <definedName name="_12MMMREF" localSheetId="8">#REF!</definedName>
    <definedName name="_12MMMREF" localSheetId="11">#REF!</definedName>
    <definedName name="_12MMMREF" localSheetId="15">#REF!</definedName>
    <definedName name="_12MMMREF" localSheetId="16">#REF!</definedName>
    <definedName name="_12MMMREF">#REF!</definedName>
    <definedName name="_12MNUTAL" localSheetId="8">#REF!</definedName>
    <definedName name="_12MNUTAL" localSheetId="11">#REF!</definedName>
    <definedName name="_12MNUTAL" localSheetId="15">#REF!</definedName>
    <definedName name="_12MNUTAL" localSheetId="16">#REF!</definedName>
    <definedName name="_12MNUTAL">#REF!</definedName>
    <definedName name="_12MNVHO_M" localSheetId="8">#REF!</definedName>
    <definedName name="_12MNVHO_M" localSheetId="11">#REF!</definedName>
    <definedName name="_12MNVHO_M" localSheetId="15">#REF!</definedName>
    <definedName name="_12MNVHO_M" localSheetId="16">#REF!</definedName>
    <definedName name="_12MNVHO_M">#REF!</definedName>
    <definedName name="_12MOS" localSheetId="15">[2]ISFPLSUB!#REF!</definedName>
    <definedName name="_12MOS" localSheetId="0">[2]ISFPLSUB!#REF!</definedName>
    <definedName name="_12MOS" localSheetId="13">[2]ISFPLSUB!#REF!</definedName>
    <definedName name="_12MOS">[2]ISFPLSUB!#REF!</definedName>
    <definedName name="_12MOSA" localSheetId="15">[2]ISFPLSUB!#REF!</definedName>
    <definedName name="_12MOSA" localSheetId="0">[2]ISFPLSUB!#REF!</definedName>
    <definedName name="_12MOSA" localSheetId="13">[2]ISFPLSUB!#REF!</definedName>
    <definedName name="_12MOSA">[2]ISFPLSUB!#REF!</definedName>
    <definedName name="_12MOUPSINT" localSheetId="8">#REF!</definedName>
    <definedName name="_12MOUPSINT" localSheetId="11">#REF!</definedName>
    <definedName name="_12MOUPSINT" localSheetId="15">#REF!</definedName>
    <definedName name="_12MOUPSINT" localSheetId="16">#REF!</definedName>
    <definedName name="_12MOUPSINT">#REF!</definedName>
    <definedName name="_12MPERKS" localSheetId="8">#REF!</definedName>
    <definedName name="_12MPERKS" localSheetId="11">#REF!</definedName>
    <definedName name="_12MPERKS" localSheetId="15">#REF!</definedName>
    <definedName name="_12MPERKS" localSheetId="16">#REF!</definedName>
    <definedName name="_12MPERKS">#REF!</definedName>
    <definedName name="_12MPPCCTX" localSheetId="8">#REF!</definedName>
    <definedName name="_12MPPCCTX" localSheetId="11">#REF!</definedName>
    <definedName name="_12MPPCCTX" localSheetId="15">#REF!</definedName>
    <definedName name="_12MPPCCTX" localSheetId="16">#REF!</definedName>
    <definedName name="_12MPPCCTX">#REF!</definedName>
    <definedName name="_12MTDBRR" localSheetId="8">#REF!</definedName>
    <definedName name="_12MTDBRR" localSheetId="11">#REF!</definedName>
    <definedName name="_12MTDBRR" localSheetId="15">#REF!</definedName>
    <definedName name="_12MTDBRR" localSheetId="16">#REF!</definedName>
    <definedName name="_12MTDBRR">#REF!</definedName>
    <definedName name="_12MTDCONSREV" localSheetId="8">#REF!</definedName>
    <definedName name="_12MTDCONSREV" localSheetId="11">#REF!</definedName>
    <definedName name="_12MTDCONSREV" localSheetId="15">#REF!</definedName>
    <definedName name="_12MTDCONSREV" localSheetId="16">#REF!</definedName>
    <definedName name="_12MTDCONSREV">#REF!</definedName>
    <definedName name="_12MTDCRTX" localSheetId="8">#REF!</definedName>
    <definedName name="_12MTDCRTX" localSheetId="11">#REF!</definedName>
    <definedName name="_12MTDCRTX" localSheetId="15">#REF!</definedName>
    <definedName name="_12MTDCRTX" localSheetId="16">#REF!</definedName>
    <definedName name="_12MTDCRTX">#REF!</definedName>
    <definedName name="_12MTDFFR" localSheetId="8">#REF!</definedName>
    <definedName name="_12MTDFFR" localSheetId="11">#REF!</definedName>
    <definedName name="_12MTDFFR" localSheetId="15">#REF!</definedName>
    <definedName name="_12MTDFFR" localSheetId="16">#REF!</definedName>
    <definedName name="_12MTDFFR">#REF!</definedName>
    <definedName name="_12MTDFRFEE" localSheetId="8">#REF!</definedName>
    <definedName name="_12MTDFRFEE" localSheetId="11">#REF!</definedName>
    <definedName name="_12MTDFRFEE" localSheetId="15">#REF!</definedName>
    <definedName name="_12MTDFRFEE" localSheetId="16">#REF!</definedName>
    <definedName name="_12MTDFRFEE">#REF!</definedName>
    <definedName name="_12MTDJURFE" localSheetId="8">#REF!</definedName>
    <definedName name="_12MTDJURFE" localSheetId="11">#REF!</definedName>
    <definedName name="_12MTDJURFE" localSheetId="15">#REF!</definedName>
    <definedName name="_12MTDJURFE" localSheetId="16">#REF!</definedName>
    <definedName name="_12MTDJURFE">#REF!</definedName>
    <definedName name="_12MTDMMEXP" localSheetId="8">#REF!</definedName>
    <definedName name="_12MTDMMEXP" localSheetId="11">#REF!</definedName>
    <definedName name="_12MTDMMEXP" localSheetId="15">#REF!</definedName>
    <definedName name="_12MTDMMEXP" localSheetId="16">#REF!</definedName>
    <definedName name="_12MTDMMEXP">#REF!</definedName>
    <definedName name="_12MTDNFR" localSheetId="8">#REF!</definedName>
    <definedName name="_12MTDNFR" localSheetId="11">#REF!</definedName>
    <definedName name="_12MTDNFR" localSheetId="15">#REF!</definedName>
    <definedName name="_12MTDNFR" localSheetId="16">#REF!</definedName>
    <definedName name="_12MTDNFR">#REF!</definedName>
    <definedName name="_12MTDOOR" localSheetId="8">#REF!</definedName>
    <definedName name="_12MTDOOR" localSheetId="11">#REF!</definedName>
    <definedName name="_12MTDOOR" localSheetId="15">#REF!</definedName>
    <definedName name="_12MTDOOR" localSheetId="16">#REF!</definedName>
    <definedName name="_12MTDOOR">#REF!</definedName>
    <definedName name="_12MTDORREV" localSheetId="8">#REF!</definedName>
    <definedName name="_12MTDORREV" localSheetId="11">#REF!</definedName>
    <definedName name="_12MTDORREV" localSheetId="15">#REF!</definedName>
    <definedName name="_12MTDORREV" localSheetId="16">#REF!</definedName>
    <definedName name="_12MTDORREV">#REF!</definedName>
    <definedName name="_12MTDPPCCOUR" localSheetId="8">#REF!</definedName>
    <definedName name="_12MTDPPCCOUR" localSheetId="11">#REF!</definedName>
    <definedName name="_12MTDPPCCOUR" localSheetId="15">#REF!</definedName>
    <definedName name="_12MTDPPCCOUR" localSheetId="16">#REF!</definedName>
    <definedName name="_12MTDPPCCOUR">#REF!</definedName>
    <definedName name="_12MTDPPCCREV" localSheetId="8">#REF!</definedName>
    <definedName name="_12MTDPPCCREV" localSheetId="11">#REF!</definedName>
    <definedName name="_12MTDPPCCREV" localSheetId="15">#REF!</definedName>
    <definedName name="_12MTDPPCCREV" localSheetId="16">#REF!</definedName>
    <definedName name="_12MTDPPCCREV">#REF!</definedName>
    <definedName name="_12MTDRET" localSheetId="8">#REF!</definedName>
    <definedName name="_12MTDRET" localSheetId="11">#REF!</definedName>
    <definedName name="_12MTDRET" localSheetId="15">#REF!</definedName>
    <definedName name="_12MTDRET" localSheetId="16">#REF!</definedName>
    <definedName name="_12MTDRET">#REF!</definedName>
    <definedName name="_12MTDRETFC" localSheetId="8">#REF!</definedName>
    <definedName name="_12MTDRETFC" localSheetId="11">#REF!</definedName>
    <definedName name="_12MTDRETFC" localSheetId="15">#REF!</definedName>
    <definedName name="_12MTDRETFC" localSheetId="16">#REF!</definedName>
    <definedName name="_12MTDRETFC">#REF!</definedName>
    <definedName name="_12MTDREVTX" localSheetId="8">#REF!</definedName>
    <definedName name="_12MTDREVTX" localSheetId="11">#REF!</definedName>
    <definedName name="_12MTDREVTX" localSheetId="15">#REF!</definedName>
    <definedName name="_12MTDREVTX" localSheetId="16">#REF!</definedName>
    <definedName name="_12MTDREVTX">#REF!</definedName>
    <definedName name="_12MTDROE" localSheetId="8">#REF!</definedName>
    <definedName name="_12MTDROE" localSheetId="11">#REF!</definedName>
    <definedName name="_12MTDROE" localSheetId="15">#REF!</definedName>
    <definedName name="_12MTDROE" localSheetId="16">#REF!</definedName>
    <definedName name="_12MTDROE">#REF!</definedName>
    <definedName name="_12MTDSCHE" localSheetId="8">#REF!</definedName>
    <definedName name="_12MTDSCHE" localSheetId="11">#REF!</definedName>
    <definedName name="_12MTDSCHE" localSheetId="15">#REF!</definedName>
    <definedName name="_12MTDSCHE" localSheetId="16">#REF!</definedName>
    <definedName name="_12MTDSCHE">#REF!</definedName>
    <definedName name="_12MTDTFE" localSheetId="8">#REF!</definedName>
    <definedName name="_12MTDTFE" localSheetId="11">#REF!</definedName>
    <definedName name="_12MTDTFE" localSheetId="15">#REF!</definedName>
    <definedName name="_12MTDTFE" localSheetId="16">#REF!</definedName>
    <definedName name="_12MTDTFE">#REF!</definedName>
    <definedName name="_12MTDTNF" localSheetId="8">#REF!</definedName>
    <definedName name="_12MTDTNF" localSheetId="11">#REF!</definedName>
    <definedName name="_12MTDTNF" localSheetId="15">#REF!</definedName>
    <definedName name="_12MTDTNF" localSheetId="16">#REF!</definedName>
    <definedName name="_12MTDTNF">#REF!</definedName>
    <definedName name="_12MTDUPS" localSheetId="8">#REF!</definedName>
    <definedName name="_12MTDUPS" localSheetId="11">#REF!</definedName>
    <definedName name="_12MTDUPS" localSheetId="15">#REF!</definedName>
    <definedName name="_12MTDUPS" localSheetId="16">#REF!</definedName>
    <definedName name="_12MTDUPS">#REF!</definedName>
    <definedName name="_12MTDUPSFRE" localSheetId="8">#REF!</definedName>
    <definedName name="_12MTDUPSFRE" localSheetId="11">#REF!</definedName>
    <definedName name="_12MTDUPSFRE" localSheetId="15">#REF!</definedName>
    <definedName name="_12MTDUPSFRE" localSheetId="16">#REF!</definedName>
    <definedName name="_12MTDUPSFRE">#REF!</definedName>
    <definedName name="_12MTDUPSNF" localSheetId="8">#REF!</definedName>
    <definedName name="_12MTDUPSNF" localSheetId="11">#REF!</definedName>
    <definedName name="_12MTDUPSNF" localSheetId="15">#REF!</definedName>
    <definedName name="_12MTDUPSNF" localSheetId="16">#REF!</definedName>
    <definedName name="_12MTDUPSNF">#REF!</definedName>
    <definedName name="_12MTDWHOL" localSheetId="8">#REF!</definedName>
    <definedName name="_12MTDWHOL" localSheetId="11">#REF!</definedName>
    <definedName name="_12MTDWHOL" localSheetId="15">#REF!</definedName>
    <definedName name="_12MTDWHOL" localSheetId="16">#REF!</definedName>
    <definedName name="_12MTDWHOL">#REF!</definedName>
    <definedName name="_12MTDWSFR" localSheetId="8">#REF!</definedName>
    <definedName name="_12MTDWSFR" localSheetId="11">#REF!</definedName>
    <definedName name="_12MTDWSFR" localSheetId="15">#REF!</definedName>
    <definedName name="_12MTDWSFR" localSheetId="16">#REF!</definedName>
    <definedName name="_12MTDWSFR">#REF!</definedName>
    <definedName name="_12MUOREXP" localSheetId="8">#REF!</definedName>
    <definedName name="_12MUOREXP" localSheetId="11">#REF!</definedName>
    <definedName name="_12MUOREXP" localSheetId="15">#REF!</definedName>
    <definedName name="_12MUOREXP" localSheetId="16">#REF!</definedName>
    <definedName name="_12MUOREXP">#REF!</definedName>
    <definedName name="_12N" localSheetId="8">'[4]ECCR Expense'!#REF!</definedName>
    <definedName name="_12N" localSheetId="15">'[4]ECCR Expense'!#REF!</definedName>
    <definedName name="_12N">'[4]ECCR Expense'!#REF!</definedName>
    <definedName name="_12O" localSheetId="8">'[4]ECCR Expense'!#REF!</definedName>
    <definedName name="_12O" localSheetId="15">'[4]ECCR Expense'!#REF!</definedName>
    <definedName name="_12O">'[4]ECCR Expense'!#REF!</definedName>
    <definedName name="_13C_9" localSheetId="15">#REF!</definedName>
    <definedName name="_13C_9" localSheetId="13">#REF!</definedName>
    <definedName name="_13C_9">#REF!</definedName>
    <definedName name="_13M_A_D3FL" localSheetId="8">#REF!</definedName>
    <definedName name="_13M_A_D3FL" localSheetId="11">#REF!</definedName>
    <definedName name="_13M_A_D3FL" localSheetId="15">#REF!</definedName>
    <definedName name="_13M_A_D3FL" localSheetId="16">#REF!</definedName>
    <definedName name="_13M_A_D3FL">#REF!</definedName>
    <definedName name="_13MA3ITC" localSheetId="8">#REF!</definedName>
    <definedName name="_13MA3ITC" localSheetId="11">#REF!</definedName>
    <definedName name="_13MA3ITC" localSheetId="15">#REF!</definedName>
    <definedName name="_13MA3ITC" localSheetId="16">#REF!</definedName>
    <definedName name="_13MA3ITC">#REF!</definedName>
    <definedName name="_13MA4ITC" localSheetId="8">#REF!</definedName>
    <definedName name="_13MA4ITC" localSheetId="11">#REF!</definedName>
    <definedName name="_13MA4ITC" localSheetId="15">#REF!</definedName>
    <definedName name="_13MA4ITC" localSheetId="16">#REF!</definedName>
    <definedName name="_13MA4ITC">#REF!</definedName>
    <definedName name="_13MAACCD" localSheetId="8">#REF!</definedName>
    <definedName name="_13MAACCD" localSheetId="11">#REF!</definedName>
    <definedName name="_13MAACCD" localSheetId="15">#REF!</definedName>
    <definedName name="_13MAACCD" localSheetId="16">#REF!</definedName>
    <definedName name="_13MAACCD">#REF!</definedName>
    <definedName name="_13MAAPWR" localSheetId="8">#REF!</definedName>
    <definedName name="_13MAAPWR" localSheetId="11">#REF!</definedName>
    <definedName name="_13MAAPWR" localSheetId="15">#REF!</definedName>
    <definedName name="_13MAAPWR" localSheetId="16">#REF!</definedName>
    <definedName name="_13MAAPWR">#REF!</definedName>
    <definedName name="_13MAB" localSheetId="8">#REF!</definedName>
    <definedName name="_13MAB" localSheetId="11">#REF!</definedName>
    <definedName name="_13MAB" localSheetId="15">#REF!</definedName>
    <definedName name="_13MAB" localSheetId="16">#REF!</definedName>
    <definedName name="_13MAB">#REF!</definedName>
    <definedName name="_13MAC_AA" localSheetId="8">#REF!</definedName>
    <definedName name="_13MAC_AA" localSheetId="11">#REF!</definedName>
    <definedName name="_13MAC_AA" localSheetId="15">#REF!</definedName>
    <definedName name="_13MAC_AA" localSheetId="16">#REF!</definedName>
    <definedName name="_13MAC_AA">#REF!</definedName>
    <definedName name="_13MACA" localSheetId="8">#REF!</definedName>
    <definedName name="_13MACA" localSheetId="11">#REF!</definedName>
    <definedName name="_13MACA" localSheetId="15">#REF!</definedName>
    <definedName name="_13MACA" localSheetId="16">#REF!</definedName>
    <definedName name="_13MACA">#REF!</definedName>
    <definedName name="_13MACASH" localSheetId="8">#REF!</definedName>
    <definedName name="_13MACASH" localSheetId="11">#REF!</definedName>
    <definedName name="_13MACASH" localSheetId="15">#REF!</definedName>
    <definedName name="_13MACASH" localSheetId="16">#REF!</definedName>
    <definedName name="_13MACASH">#REF!</definedName>
    <definedName name="_13MACD" localSheetId="8">#REF!</definedName>
    <definedName name="_13MACD" localSheetId="11">#REF!</definedName>
    <definedName name="_13MACD" localSheetId="15">#REF!</definedName>
    <definedName name="_13MACD" localSheetId="16">#REF!</definedName>
    <definedName name="_13MACD">#REF!</definedName>
    <definedName name="_13MACDD" localSheetId="8">#REF!</definedName>
    <definedName name="_13MACDD" localSheetId="11">#REF!</definedName>
    <definedName name="_13MACDD" localSheetId="15">#REF!</definedName>
    <definedName name="_13MACDD" localSheetId="16">#REF!</definedName>
    <definedName name="_13MACDD">#REF!</definedName>
    <definedName name="_13MACDP" localSheetId="8">#REF!</definedName>
    <definedName name="_13MACDP" localSheetId="11">#REF!</definedName>
    <definedName name="_13MACDP" localSheetId="15">#REF!</definedName>
    <definedName name="_13MACDP" localSheetId="16">#REF!</definedName>
    <definedName name="_13MACDP">#REF!</definedName>
    <definedName name="_13MACEQ" localSheetId="8">#REF!</definedName>
    <definedName name="_13MACEQ" localSheetId="11">#REF!</definedName>
    <definedName name="_13MACEQ" localSheetId="15">#REF!</definedName>
    <definedName name="_13MACEQ" localSheetId="16">#REF!</definedName>
    <definedName name="_13MACEQ">#REF!</definedName>
    <definedName name="_13MACL" localSheetId="8">#REF!</definedName>
    <definedName name="_13MACL" localSheetId="11">#REF!</definedName>
    <definedName name="_13MACL" localSheetId="15">#REF!</definedName>
    <definedName name="_13MACL" localSheetId="16">#REF!</definedName>
    <definedName name="_13MACL">#REF!</definedName>
    <definedName name="_13MACVS_E" localSheetId="8">#REF!</definedName>
    <definedName name="_13MACVS_E" localSheetId="11">#REF!</definedName>
    <definedName name="_13MACVS_E" localSheetId="15">#REF!</definedName>
    <definedName name="_13MACVS_E" localSheetId="16">#REF!</definedName>
    <definedName name="_13MACVS_E">#REF!</definedName>
    <definedName name="_13MACWIP" localSheetId="8">#REF!</definedName>
    <definedName name="_13MACWIP" localSheetId="11">#REF!</definedName>
    <definedName name="_13MACWIP" localSheetId="15">#REF!</definedName>
    <definedName name="_13MACWIP" localSheetId="16">#REF!</definedName>
    <definedName name="_13MACWIP">#REF!</definedName>
    <definedName name="_13MADANIEL" localSheetId="8">#REF!</definedName>
    <definedName name="_13MADANIEL" localSheetId="11">#REF!</definedName>
    <definedName name="_13MADANIEL" localSheetId="15">#REF!</definedName>
    <definedName name="_13MADANIEL" localSheetId="16">#REF!</definedName>
    <definedName name="_13MADANIEL">#REF!</definedName>
    <definedName name="_13MADCCDEPR" localSheetId="8">#REF!</definedName>
    <definedName name="_13MADCCDEPR" localSheetId="11">#REF!</definedName>
    <definedName name="_13MADCCDEPR" localSheetId="15">#REF!</definedName>
    <definedName name="_13MADCCDEPR" localSheetId="16">#REF!</definedName>
    <definedName name="_13MADCCDEPR">#REF!</definedName>
    <definedName name="_13MADECTRAN" localSheetId="8">#REF!</definedName>
    <definedName name="_13MADECTRAN" localSheetId="11">#REF!</definedName>
    <definedName name="_13MADECTRAN" localSheetId="15">#REF!</definedName>
    <definedName name="_13MADECTRAN" localSheetId="16">#REF!</definedName>
    <definedName name="_13MADECTRAN">#REF!</definedName>
    <definedName name="_13MADFTX" localSheetId="8">#REF!</definedName>
    <definedName name="_13MADFTX" localSheetId="11">#REF!</definedName>
    <definedName name="_13MADFTX" localSheetId="15">#REF!</definedName>
    <definedName name="_13MADFTX" localSheetId="16">#REF!</definedName>
    <definedName name="_13MADFTX">#REF!</definedName>
    <definedName name="_13MAFCOR" localSheetId="8">#REF!</definedName>
    <definedName name="_13MAFCOR" localSheetId="11">#REF!</definedName>
    <definedName name="_13MAFCOR" localSheetId="15">#REF!</definedName>
    <definedName name="_13MAFCOR" localSheetId="16">#REF!</definedName>
    <definedName name="_13MAFCOR">#REF!</definedName>
    <definedName name="_13MAFS_UT" localSheetId="8">#REF!</definedName>
    <definedName name="_13MAFS_UT" localSheetId="11">#REF!</definedName>
    <definedName name="_13MAFS_UT" localSheetId="15">#REF!</definedName>
    <definedName name="_13MAFS_UT" localSheetId="16">#REF!</definedName>
    <definedName name="_13MAFS_UT">#REF!</definedName>
    <definedName name="_13MAFUEL" localSheetId="8">#REF!</definedName>
    <definedName name="_13MAFUEL" localSheetId="11">#REF!</definedName>
    <definedName name="_13MAFUEL" localSheetId="15">#REF!</definedName>
    <definedName name="_13MAFUEL" localSheetId="16">#REF!</definedName>
    <definedName name="_13MAFUEL">#REF!</definedName>
    <definedName name="_13MAI_DA" localSheetId="8">#REF!</definedName>
    <definedName name="_13MAI_DA" localSheetId="11">#REF!</definedName>
    <definedName name="_13MAI_DA" localSheetId="15">#REF!</definedName>
    <definedName name="_13MAI_DA" localSheetId="16">#REF!</definedName>
    <definedName name="_13MAI_DA">#REF!</definedName>
    <definedName name="_13MAIDCC" localSheetId="8">#REF!</definedName>
    <definedName name="_13MAIDCC" localSheetId="11">#REF!</definedName>
    <definedName name="_13MAIDCC" localSheetId="15">#REF!</definedName>
    <definedName name="_13MAIDCC" localSheetId="16">#REF!</definedName>
    <definedName name="_13MAIDCC">#REF!</definedName>
    <definedName name="_13MAIDREC" localSheetId="8">#REF!</definedName>
    <definedName name="_13MAIDREC" localSheetId="11">#REF!</definedName>
    <definedName name="_13MAIDREC" localSheetId="15">#REF!</definedName>
    <definedName name="_13MAIDREC" localSheetId="16">#REF!</definedName>
    <definedName name="_13MAIDREC">#REF!</definedName>
    <definedName name="_13MAINTBCWIP" localSheetId="8">#REF!</definedName>
    <definedName name="_13MAINTBCWIP" localSheetId="11">#REF!</definedName>
    <definedName name="_13MAINTBCWIP" localSheetId="15">#REF!</definedName>
    <definedName name="_13MAINTBCWIP" localSheetId="16">#REF!</definedName>
    <definedName name="_13MAINTBCWIP">#REF!</definedName>
    <definedName name="_13MAINVEN" localSheetId="8">#REF!</definedName>
    <definedName name="_13MAINVEN" localSheetId="11">#REF!</definedName>
    <definedName name="_13MAINVEN" localSheetId="15">#REF!</definedName>
    <definedName name="_13MAINVEN" localSheetId="16">#REF!</definedName>
    <definedName name="_13MAINVEN">#REF!</definedName>
    <definedName name="_13MAITLP" localSheetId="8">#REF!</definedName>
    <definedName name="_13MAITLP" localSheetId="11">#REF!</definedName>
    <definedName name="_13MAITLP" localSheetId="15">#REF!</definedName>
    <definedName name="_13MAITLP" localSheetId="16">#REF!</definedName>
    <definedName name="_13MAITLP">#REF!</definedName>
    <definedName name="_13MALLDEPR" localSheetId="8">#REF!</definedName>
    <definedName name="_13MALLDEPR" localSheetId="11">#REF!</definedName>
    <definedName name="_13MALLDEPR" localSheetId="15">#REF!</definedName>
    <definedName name="_13MALLDEPR" localSheetId="16">#REF!</definedName>
    <definedName name="_13MALLDEPR">#REF!</definedName>
    <definedName name="_13MALLNIBCWIP" localSheetId="8">#REF!</definedName>
    <definedName name="_13MALLNIBCWIP" localSheetId="11">#REF!</definedName>
    <definedName name="_13MALLNIBCWIP" localSheetId="15">#REF!</definedName>
    <definedName name="_13MALLNIBCWIP" localSheetId="16">#REF!</definedName>
    <definedName name="_13MALLNIBCWIP">#REF!</definedName>
    <definedName name="_13MALLPIS" localSheetId="8">#REF!</definedName>
    <definedName name="_13MALLPIS" localSheetId="11">#REF!</definedName>
    <definedName name="_13MALLPIS" localSheetId="15">#REF!</definedName>
    <definedName name="_13MALLPIS" localSheetId="16">#REF!</definedName>
    <definedName name="_13MALLPIS">#REF!</definedName>
    <definedName name="_13MALM" localSheetId="8">#REF!</definedName>
    <definedName name="_13MALM" localSheetId="11">#REF!</definedName>
    <definedName name="_13MALM" localSheetId="15">#REF!</definedName>
    <definedName name="_13MALM" localSheetId="16">#REF!</definedName>
    <definedName name="_13MALM">#REF!</definedName>
    <definedName name="_13MALOANS" localSheetId="8">#REF!</definedName>
    <definedName name="_13MALOANS" localSheetId="11">#REF!</definedName>
    <definedName name="_13MALOANS" localSheetId="15">#REF!</definedName>
    <definedName name="_13MALOANS" localSheetId="16">#REF!</definedName>
    <definedName name="_13MALOANS">#REF!</definedName>
    <definedName name="_13MALTDDST" localSheetId="8">#REF!</definedName>
    <definedName name="_13MALTDDST" localSheetId="11">#REF!</definedName>
    <definedName name="_13MALTDDST" localSheetId="15">#REF!</definedName>
    <definedName name="_13MALTDDST" localSheetId="16">#REF!</definedName>
    <definedName name="_13MALTDDST">#REF!</definedName>
    <definedName name="_13MAMONSANTO" localSheetId="8">#REF!</definedName>
    <definedName name="_13MAMONSANTO" localSheetId="11">#REF!</definedName>
    <definedName name="_13MAMONSANTO" localSheetId="15">#REF!</definedName>
    <definedName name="_13MAMONSANTO" localSheetId="16">#REF!</definedName>
    <definedName name="_13MAMONSANTO">#REF!</definedName>
    <definedName name="_13MANB" localSheetId="8">#REF!</definedName>
    <definedName name="_13MANB" localSheetId="11">#REF!</definedName>
    <definedName name="_13MANB" localSheetId="15">#REF!</definedName>
    <definedName name="_13MANB" localSheetId="16">#REF!</definedName>
    <definedName name="_13MANB">#REF!</definedName>
    <definedName name="_13MANNUP" localSheetId="8">#REF!</definedName>
    <definedName name="_13MANNUP" localSheetId="11">#REF!</definedName>
    <definedName name="_13MANNUP" localSheetId="15">#REF!</definedName>
    <definedName name="_13MANNUP" localSheetId="16">#REF!</definedName>
    <definedName name="_13MANNUP">#REF!</definedName>
    <definedName name="_13MANOTE" localSheetId="8">#REF!</definedName>
    <definedName name="_13MANOTE" localSheetId="11">#REF!</definedName>
    <definedName name="_13MANOTE" localSheetId="15">#REF!</definedName>
    <definedName name="_13MANOTE" localSheetId="16">#REF!</definedName>
    <definedName name="_13MANOTE">#REF!</definedName>
    <definedName name="_13MAODC" localSheetId="8">#REF!</definedName>
    <definedName name="_13MAODC" localSheetId="11">#REF!</definedName>
    <definedName name="_13MAODC" localSheetId="15">#REF!</definedName>
    <definedName name="_13MAODC" localSheetId="16">#REF!</definedName>
    <definedName name="_13MAODC">#REF!</definedName>
    <definedName name="_13MAOTHER" localSheetId="8">#REF!</definedName>
    <definedName name="_13MAOTHER" localSheetId="11">#REF!</definedName>
    <definedName name="_13MAOTHER" localSheetId="15">#REF!</definedName>
    <definedName name="_13MAOTHER" localSheetId="16">#REF!</definedName>
    <definedName name="_13MAOTHER">#REF!</definedName>
    <definedName name="_13MAOTWC" localSheetId="8">#REF!</definedName>
    <definedName name="_13MAOTWC" localSheetId="11">#REF!</definedName>
    <definedName name="_13MAOTWC" localSheetId="15">#REF!</definedName>
    <definedName name="_13MAOTWC" localSheetId="16">#REF!</definedName>
    <definedName name="_13MAOTWC">#REF!</definedName>
    <definedName name="_13MAP_BRES" localSheetId="8">#REF!</definedName>
    <definedName name="_13MAP_BRES" localSheetId="11">#REF!</definedName>
    <definedName name="_13MAP_BRES" localSheetId="15">#REF!</definedName>
    <definedName name="_13MAP_BRES" localSheetId="16">#REF!</definedName>
    <definedName name="_13MAP_BRES">#REF!</definedName>
    <definedName name="_13MAPHFU" localSheetId="8">#REF!</definedName>
    <definedName name="_13MAPHFU" localSheetId="11">#REF!</definedName>
    <definedName name="_13MAPHFU" localSheetId="15">#REF!</definedName>
    <definedName name="_13MAPHFU" localSheetId="16">#REF!</definedName>
    <definedName name="_13MAPHFU">#REF!</definedName>
    <definedName name="_13MAPIR" localSheetId="8">#REF!</definedName>
    <definedName name="_13MAPIR" localSheetId="11">#REF!</definedName>
    <definedName name="_13MAPIR" localSheetId="15">#REF!</definedName>
    <definedName name="_13MAPIR" localSheetId="16">#REF!</definedName>
    <definedName name="_13MAPIR">#REF!</definedName>
    <definedName name="_13MAPIS" localSheetId="8">#REF!</definedName>
    <definedName name="_13MAPIS" localSheetId="11">#REF!</definedName>
    <definedName name="_13MAPIS" localSheetId="15">#REF!</definedName>
    <definedName name="_13MAPIS" localSheetId="16">#REF!</definedName>
    <definedName name="_13MAPIS">#REF!</definedName>
    <definedName name="_13MAPIS3FL" localSheetId="8">#REF!</definedName>
    <definedName name="_13MAPIS3FL" localSheetId="11">#REF!</definedName>
    <definedName name="_13MAPIS3FL" localSheetId="15">#REF!</definedName>
    <definedName name="_13MAPIS3FL" localSheetId="16">#REF!</definedName>
    <definedName name="_13MAPIS3FL">#REF!</definedName>
    <definedName name="_13MAPREPY" localSheetId="8">#REF!</definedName>
    <definedName name="_13MAPREPY" localSheetId="11">#REF!</definedName>
    <definedName name="_13MAPREPY" localSheetId="15">#REF!</definedName>
    <definedName name="_13MAPREPY" localSheetId="16">#REF!</definedName>
    <definedName name="_13MAPREPY">#REF!</definedName>
    <definedName name="_13MAPRSK" localSheetId="8">#REF!</definedName>
    <definedName name="_13MAPRSK" localSheetId="11">#REF!</definedName>
    <definedName name="_13MAPRSK" localSheetId="15">#REF!</definedName>
    <definedName name="_13MAPRSK" localSheetId="16">#REF!</definedName>
    <definedName name="_13MAPRSK">#REF!</definedName>
    <definedName name="_13MAPS_I" localSheetId="8">#REF!</definedName>
    <definedName name="_13MAPS_I" localSheetId="11">#REF!</definedName>
    <definedName name="_13MAPS_I" localSheetId="15">#REF!</definedName>
    <definedName name="_13MAPS_I" localSheetId="16">#REF!</definedName>
    <definedName name="_13MAPS_I">#REF!</definedName>
    <definedName name="_13MAPSUAP" localSheetId="8">#REF!</definedName>
    <definedName name="_13MAPSUAP" localSheetId="11">#REF!</definedName>
    <definedName name="_13MAPSUAP" localSheetId="15">#REF!</definedName>
    <definedName name="_13MAPSUAP" localSheetId="16">#REF!</definedName>
    <definedName name="_13MAPSUAP">#REF!</definedName>
    <definedName name="_13MAREC" localSheetId="8">#REF!</definedName>
    <definedName name="_13MAREC" localSheetId="11">#REF!</definedName>
    <definedName name="_13MAREC" localSheetId="15">#REF!</definedName>
    <definedName name="_13MAREC" localSheetId="16">#REF!</definedName>
    <definedName name="_13MAREC">#REF!</definedName>
    <definedName name="_13MASCH_A_D" localSheetId="8">#REF!</definedName>
    <definedName name="_13MASCH_A_D" localSheetId="11">#REF!</definedName>
    <definedName name="_13MASCH_A_D" localSheetId="15">#REF!</definedName>
    <definedName name="_13MASCH_A_D" localSheetId="16">#REF!</definedName>
    <definedName name="_13MASCH_A_D">#REF!</definedName>
    <definedName name="_13MASCHBUY" localSheetId="8">#REF!</definedName>
    <definedName name="_13MASCHBUY" localSheetId="11">#REF!</definedName>
    <definedName name="_13MASCHBUY" localSheetId="15">#REF!</definedName>
    <definedName name="_13MASCHBUY" localSheetId="16">#REF!</definedName>
    <definedName name="_13MASCHBUY">#REF!</definedName>
    <definedName name="_13MASCHINV" localSheetId="8">#REF!</definedName>
    <definedName name="_13MASCHINV" localSheetId="11">#REF!</definedName>
    <definedName name="_13MASCHINV" localSheetId="15">#REF!</definedName>
    <definedName name="_13MASCHINV" localSheetId="16">#REF!</definedName>
    <definedName name="_13MASCHINV">#REF!</definedName>
    <definedName name="_13MASEPTRAN" localSheetId="8">#REF!</definedName>
    <definedName name="_13MASEPTRAN" localSheetId="11">#REF!</definedName>
    <definedName name="_13MASEPTRAN" localSheetId="15">#REF!</definedName>
    <definedName name="_13MASEPTRAN" localSheetId="16">#REF!</definedName>
    <definedName name="_13MASEPTRAN">#REF!</definedName>
    <definedName name="_13MASO2A" localSheetId="8">#REF!</definedName>
    <definedName name="_13MASO2A" localSheetId="11">#REF!</definedName>
    <definedName name="_13MASO2A" localSheetId="15">#REF!</definedName>
    <definedName name="_13MASO2A" localSheetId="16">#REF!</definedName>
    <definedName name="_13MASO2A">#REF!</definedName>
    <definedName name="_13MASO2CR" localSheetId="8">#REF!</definedName>
    <definedName name="_13MASO2CR" localSheetId="11">#REF!</definedName>
    <definedName name="_13MASO2CR" localSheetId="15">#REF!</definedName>
    <definedName name="_13MASO2CR" localSheetId="16">#REF!</definedName>
    <definedName name="_13MASO2CR">#REF!</definedName>
    <definedName name="_13MASTD" localSheetId="8">#REF!</definedName>
    <definedName name="_13MASTD" localSheetId="11">#REF!</definedName>
    <definedName name="_13MASTD" localSheetId="15">#REF!</definedName>
    <definedName name="_13MASTD" localSheetId="16">#REF!</definedName>
    <definedName name="_13MASTD">#REF!</definedName>
    <definedName name="_13MATD" localSheetId="8">#REF!</definedName>
    <definedName name="_13MATD" localSheetId="11">#REF!</definedName>
    <definedName name="_13MATD" localSheetId="15">#REF!</definedName>
    <definedName name="_13MATD" localSheetId="16">#REF!</definedName>
    <definedName name="_13MATD">#REF!</definedName>
    <definedName name="_13MAUDR" localSheetId="8">#REF!</definedName>
    <definedName name="_13MAUDR" localSheetId="11">#REF!</definedName>
    <definedName name="_13MAUDR" localSheetId="15">#REF!</definedName>
    <definedName name="_13MAUDR" localSheetId="16">#REF!</definedName>
    <definedName name="_13MAUDR">#REF!</definedName>
    <definedName name="_13MAUNCOL" localSheetId="8">#REF!</definedName>
    <definedName name="_13MAUNCOL" localSheetId="11">#REF!</definedName>
    <definedName name="_13MAUNCOL" localSheetId="15">#REF!</definedName>
    <definedName name="_13MAUNCOL" localSheetId="16">#REF!</definedName>
    <definedName name="_13MAUNCOL">#REF!</definedName>
    <definedName name="_13MAUNS" localSheetId="8">#REF!</definedName>
    <definedName name="_13MAUNS" localSheetId="11">#REF!</definedName>
    <definedName name="_13MAUNS" localSheetId="15">#REF!</definedName>
    <definedName name="_13MAUNS" localSheetId="16">#REF!</definedName>
    <definedName name="_13MAUNS">#REF!</definedName>
    <definedName name="_13MAUPIS" localSheetId="8">#REF!</definedName>
    <definedName name="_13MAUPIS" localSheetId="11">#REF!</definedName>
    <definedName name="_13MAUPIS" localSheetId="15">#REF!</definedName>
    <definedName name="_13MAUPIS" localSheetId="16">#REF!</definedName>
    <definedName name="_13MAUPIS">#REF!</definedName>
    <definedName name="_13MAWCDIS" localSheetId="8">#REF!</definedName>
    <definedName name="_13MAWCDIS" localSheetId="11">#REF!</definedName>
    <definedName name="_13MAWCDIS" localSheetId="15">#REF!</definedName>
    <definedName name="_13MAWCDIS" localSheetId="16">#REF!</definedName>
    <definedName name="_13MAWCDIS">#REF!</definedName>
    <definedName name="_13MBUSDEVA_D" localSheetId="8">#REF!</definedName>
    <definedName name="_13MBUSDEVA_D" localSheetId="11">#REF!</definedName>
    <definedName name="_13MBUSDEVA_D" localSheetId="15">#REF!</definedName>
    <definedName name="_13MBUSDEVA_D" localSheetId="16">#REF!</definedName>
    <definedName name="_13MBUSDEVA_D">#REF!</definedName>
    <definedName name="_13MBUSDVINV" localSheetId="8">#REF!</definedName>
    <definedName name="_13MBUSDVINV" localSheetId="11">#REF!</definedName>
    <definedName name="_13MBUSDVINV" localSheetId="15">#REF!</definedName>
    <definedName name="_13MBUSDVINV" localSheetId="16">#REF!</definedName>
    <definedName name="_13MBUSDVINV">#REF!</definedName>
    <definedName name="_13MNVYHSA_D" localSheetId="8">#REF!</definedName>
    <definedName name="_13MNVYHSA_D" localSheetId="11">#REF!</definedName>
    <definedName name="_13MNVYHSA_D" localSheetId="15">#REF!</definedName>
    <definedName name="_13MNVYHSA_D" localSheetId="16">#REF!</definedName>
    <definedName name="_13MNVYHSA_D">#REF!</definedName>
    <definedName name="_13MNVYHSINV" localSheetId="8">#REF!</definedName>
    <definedName name="_13MNVYHSINV" localSheetId="11">#REF!</definedName>
    <definedName name="_13MNVYHSINV" localSheetId="15">#REF!</definedName>
    <definedName name="_13MNVYHSINV" localSheetId="16">#REF!</definedName>
    <definedName name="_13MNVYHSINV">#REF!</definedName>
    <definedName name="_13MUPST" localSheetId="8">#REF!</definedName>
    <definedName name="_13MUPST" localSheetId="11">#REF!</definedName>
    <definedName name="_13MUPST" localSheetId="15">#REF!</definedName>
    <definedName name="_13MUPST" localSheetId="16">#REF!</definedName>
    <definedName name="_13MUPST">#REF!</definedName>
    <definedName name="_13NUTAD" localSheetId="8">#REF!</definedName>
    <definedName name="_13NUTAD" localSheetId="11">#REF!</definedName>
    <definedName name="_13NUTAD" localSheetId="15">#REF!</definedName>
    <definedName name="_13NUTAD" localSheetId="16">#REF!</definedName>
    <definedName name="_13NUTAD">#REF!</definedName>
    <definedName name="_13NUTPS" localSheetId="8">#REF!</definedName>
    <definedName name="_13NUTPS" localSheetId="11">#REF!</definedName>
    <definedName name="_13NUTPS" localSheetId="15">#REF!</definedName>
    <definedName name="_13NUTPS" localSheetId="16">#REF!</definedName>
    <definedName name="_13NUTPS">#REF!</definedName>
    <definedName name="_13PBCB" localSheetId="8">#REF!</definedName>
    <definedName name="_13PBCB" localSheetId="11">#REF!</definedName>
    <definedName name="_13PBCB" localSheetId="15">#REF!</definedName>
    <definedName name="_13PBCB" localSheetId="16">#REF!</definedName>
    <definedName name="_13PBCB">#REF!</definedName>
    <definedName name="_13PBEQUITY" localSheetId="8">#REF!</definedName>
    <definedName name="_13PBEQUITY" localSheetId="11">#REF!</definedName>
    <definedName name="_13PBEQUITY" localSheetId="15">#REF!</definedName>
    <definedName name="_13PBEQUITY" localSheetId="16">#REF!</definedName>
    <definedName name="_13PBEQUITY">#REF!</definedName>
    <definedName name="_13PBSTDT" localSheetId="8">#REF!</definedName>
    <definedName name="_13PBSTDT" localSheetId="11">#REF!</definedName>
    <definedName name="_13PBSTDT" localSheetId="15">#REF!</definedName>
    <definedName name="_13PBSTDT" localSheetId="16">#REF!</definedName>
    <definedName name="_13PBSTDT">#REF!</definedName>
    <definedName name="_13PHFUSODFM" localSheetId="8">#REF!</definedName>
    <definedName name="_13PHFUSODFM" localSheetId="11">#REF!</definedName>
    <definedName name="_13PHFUSODFM" localSheetId="15">#REF!</definedName>
    <definedName name="_13PHFUSODFM" localSheetId="16">#REF!</definedName>
    <definedName name="_13PHFUSODFM">#REF!</definedName>
    <definedName name="_1413" localSheetId="15">#REF!</definedName>
    <definedName name="_1413">#REF!</definedName>
    <definedName name="_1446" localSheetId="15">#REF!</definedName>
    <definedName name="_1446">#REF!</definedName>
    <definedName name="_1461" localSheetId="15">#REF!</definedName>
    <definedName name="_1461">#REF!</definedName>
    <definedName name="_1462" localSheetId="15">#REF!</definedName>
    <definedName name="_1462">#REF!</definedName>
    <definedName name="_1466" localSheetId="15">#REF!</definedName>
    <definedName name="_1466">#REF!</definedName>
    <definedName name="_14D_1" localSheetId="15">#REF!</definedName>
    <definedName name="_14D_1" localSheetId="13">#REF!</definedName>
    <definedName name="_14D_1">#REF!</definedName>
    <definedName name="_1535" localSheetId="15">#REF!</definedName>
    <definedName name="_1535">#REF!</definedName>
    <definedName name="_15PG_1" localSheetId="15">#REF!</definedName>
    <definedName name="_15PG_1" localSheetId="13">#REF!</definedName>
    <definedName name="_15PG_1">#REF!</definedName>
    <definedName name="_1620" localSheetId="15">#REF!</definedName>
    <definedName name="_1620">#REF!</definedName>
    <definedName name="_1658" localSheetId="15">#REF!</definedName>
    <definedName name="_1658">#REF!</definedName>
    <definedName name="_16PG_1" localSheetId="15">#REF!</definedName>
    <definedName name="_16PG_1" localSheetId="13">#REF!</definedName>
    <definedName name="_16PG_1">#REF!</definedName>
    <definedName name="_1990" localSheetId="15">[1]SITRP!#REF!</definedName>
    <definedName name="_1990" localSheetId="0">[1]SITRP!#REF!</definedName>
    <definedName name="_1990" localSheetId="13">[1]SITRP!#REF!</definedName>
    <definedName name="_1990">[1]SITRP!#REF!</definedName>
    <definedName name="_1990C" localSheetId="15">[1]SITRP!#REF!</definedName>
    <definedName name="_1990C" localSheetId="0">[1]SITRP!#REF!</definedName>
    <definedName name="_1990C" localSheetId="13">[1]SITRP!#REF!</definedName>
    <definedName name="_1990C">[1]SITRP!#REF!</definedName>
    <definedName name="_1991" localSheetId="15">[1]SITRP!#REF!</definedName>
    <definedName name="_1991" localSheetId="13">[1]SITRP!#REF!</definedName>
    <definedName name="_1991">[1]SITRP!#REF!</definedName>
    <definedName name="_1991C" localSheetId="15">[1]SITRP!#REF!</definedName>
    <definedName name="_1991C" localSheetId="13">[1]SITRP!#REF!</definedName>
    <definedName name="_1991C">[1]SITRP!#REF!</definedName>
    <definedName name="_1A" localSheetId="8">'[4]ECCR Expense'!#REF!</definedName>
    <definedName name="_1A" localSheetId="15">'[4]ECCR Expense'!#REF!</definedName>
    <definedName name="_1A">'[4]ECCR Expense'!#REF!</definedName>
    <definedName name="_1B" localSheetId="8">'[4]ECCR Expense'!#REF!</definedName>
    <definedName name="_1B" localSheetId="15">'[4]ECCR Expense'!#REF!</definedName>
    <definedName name="_1B">'[4]ECCR Expense'!#REF!</definedName>
    <definedName name="_1B_6" localSheetId="15">#REF!</definedName>
    <definedName name="_1B_6" localSheetId="13">#REF!</definedName>
    <definedName name="_1B_6">#REF!</definedName>
    <definedName name="_1B_7_2OF3" localSheetId="15">#REF!</definedName>
    <definedName name="_1B_7_2OF3" localSheetId="13">#REF!</definedName>
    <definedName name="_1B_7_2OF3">#REF!</definedName>
    <definedName name="_1C" localSheetId="8">'[4]ECCR Expense'!#REF!</definedName>
    <definedName name="_1C" localSheetId="15">'[4]ECCR Expense'!#REF!</definedName>
    <definedName name="_1C">'[4]ECCR Expense'!#REF!</definedName>
    <definedName name="_1C_12">[10]REPORT!$A$1:$AB$56</definedName>
    <definedName name="_1D" localSheetId="8">'[4]ECCR Expense'!#REF!</definedName>
    <definedName name="_1D" localSheetId="15">'[4]ECCR Expense'!#REF!</definedName>
    <definedName name="_1D">'[4]ECCR Expense'!#REF!</definedName>
    <definedName name="_1D_1" localSheetId="15">#REF!</definedName>
    <definedName name="_1D_1" localSheetId="13">#REF!</definedName>
    <definedName name="_1D_1">#REF!</definedName>
    <definedName name="_1E" localSheetId="8">#REF!</definedName>
    <definedName name="_1E" localSheetId="11">#REF!</definedName>
    <definedName name="_1E" localSheetId="15">#REF!</definedName>
    <definedName name="_1E" localSheetId="16">#REF!</definedName>
    <definedName name="_1E">#REF!</definedName>
    <definedName name="_1EDET" localSheetId="8">#REF!</definedName>
    <definedName name="_1EDET" localSheetId="11">#REF!</definedName>
    <definedName name="_1EDET" localSheetId="15">#REF!</definedName>
    <definedName name="_1EDET" localSheetId="16">#REF!</definedName>
    <definedName name="_1EDET">#REF!</definedName>
    <definedName name="_1F" localSheetId="8">'[4]ECCR Expense'!#REF!</definedName>
    <definedName name="_1F" localSheetId="15">'[4]ECCR Expense'!#REF!</definedName>
    <definedName name="_1F">'[4]ECCR Expense'!#REF!</definedName>
    <definedName name="_1H" localSheetId="8">'[4]ECCR Expense'!#REF!</definedName>
    <definedName name="_1H" localSheetId="15">'[4]ECCR Expense'!#REF!</definedName>
    <definedName name="_1H">'[4]ECCR Expense'!#REF!</definedName>
    <definedName name="_1I" localSheetId="8">'[4]ECCR Expense'!#REF!</definedName>
    <definedName name="_1I" localSheetId="15">'[4]ECCR Expense'!#REF!</definedName>
    <definedName name="_1I">'[4]ECCR Expense'!#REF!</definedName>
    <definedName name="_1J" localSheetId="8">'[4]ECCR Expense'!#REF!</definedName>
    <definedName name="_1J" localSheetId="15">'[4]ECCR Expense'!#REF!</definedName>
    <definedName name="_1J">'[4]ECCR Expense'!#REF!</definedName>
    <definedName name="_1K" localSheetId="8">'[4]ECCR Expense'!#REF!</definedName>
    <definedName name="_1K" localSheetId="15">'[4]ECCR Expense'!#REF!</definedName>
    <definedName name="_1K">'[4]ECCR Expense'!#REF!</definedName>
    <definedName name="_1L" localSheetId="8">'[4]ECCR Expense'!#REF!</definedName>
    <definedName name="_1L" localSheetId="15">'[4]ECCR Expense'!#REF!</definedName>
    <definedName name="_1L">'[4]ECCR Expense'!#REF!</definedName>
    <definedName name="_1M" localSheetId="8">'[4]ECCR Expense'!#REF!</definedName>
    <definedName name="_1M" localSheetId="15">'[4]ECCR Expense'!#REF!</definedName>
    <definedName name="_1M">'[4]ECCR Expense'!#REF!</definedName>
    <definedName name="_1N" localSheetId="8">'[4]ECCR Expense'!#REF!</definedName>
    <definedName name="_1N" localSheetId="15">'[4]ECCR Expense'!#REF!</definedName>
    <definedName name="_1N">'[4]ECCR Expense'!#REF!</definedName>
    <definedName name="_1O" localSheetId="8">'[4]ECCR Expense'!#REF!</definedName>
    <definedName name="_1O" localSheetId="15">'[4]ECCR Expense'!#REF!</definedName>
    <definedName name="_1O">'[4]ECCR Expense'!#REF!</definedName>
    <definedName name="_1PSUMM" localSheetId="8">#REF!</definedName>
    <definedName name="_1PSUMM" localSheetId="11">#REF!</definedName>
    <definedName name="_1PSUMM" localSheetId="15">#REF!</definedName>
    <definedName name="_1PSUMM" localSheetId="16">#REF!</definedName>
    <definedName name="_1PSUMM">#REF!</definedName>
    <definedName name="_2" localSheetId="8">#REF!</definedName>
    <definedName name="_2" localSheetId="11">#REF!</definedName>
    <definedName name="_2" localSheetId="15">#REF!</definedName>
    <definedName name="_2" localSheetId="16">#REF!</definedName>
    <definedName name="_2">#REF!</definedName>
    <definedName name="_2A" localSheetId="8">'[4]ECCR Expense'!#REF!</definedName>
    <definedName name="_2A" localSheetId="15">'[4]ECCR Expense'!#REF!</definedName>
    <definedName name="_2A">'[4]ECCR Expense'!#REF!</definedName>
    <definedName name="_2B" localSheetId="8">'[4]ECCR Expense'!#REF!</definedName>
    <definedName name="_2B" localSheetId="15">'[4]ECCR Expense'!#REF!</definedName>
    <definedName name="_2B">'[4]ECCR Expense'!#REF!</definedName>
    <definedName name="_2B_6" localSheetId="15">#REF!</definedName>
    <definedName name="_2B_6" localSheetId="13">#REF!</definedName>
    <definedName name="_2B_6">#REF!</definedName>
    <definedName name="_2B_7_1OF3" localSheetId="15">#REF!</definedName>
    <definedName name="_2B_7_1OF3" localSheetId="13">#REF!</definedName>
    <definedName name="_2B_7_1OF3">#REF!</definedName>
    <definedName name="_2B_7_3OF3" localSheetId="15">#REF!</definedName>
    <definedName name="_2B_7_3OF3" localSheetId="13">#REF!</definedName>
    <definedName name="_2B_7_3OF3">#REF!</definedName>
    <definedName name="_2C" localSheetId="8">'[4]ECCR Expense'!#REF!</definedName>
    <definedName name="_2C" localSheetId="15">'[4]ECCR Expense'!#REF!</definedName>
    <definedName name="_2C">'[4]ECCR Expense'!#REF!</definedName>
    <definedName name="_2C_38B">[11]REPORT!$A$1:$N$56</definedName>
    <definedName name="_2D" localSheetId="8">'[4]ECCR Expense'!#REF!</definedName>
    <definedName name="_2D" localSheetId="15">'[4]ECCR Expense'!#REF!</definedName>
    <definedName name="_2D">'[4]ECCR Expense'!#REF!</definedName>
    <definedName name="_2E" localSheetId="8">'[4]ECCR Expense'!#REF!</definedName>
    <definedName name="_2E" localSheetId="15">'[4]ECCR Expense'!#REF!</definedName>
    <definedName name="_2E">'[4]ECCR Expense'!#REF!</definedName>
    <definedName name="_2EDet" localSheetId="8">#REF!</definedName>
    <definedName name="_2EDet" localSheetId="11">#REF!</definedName>
    <definedName name="_2EDet" localSheetId="15">#REF!</definedName>
    <definedName name="_2EDet" localSheetId="16">#REF!</definedName>
    <definedName name="_2EDet">#REF!</definedName>
    <definedName name="_2edetail" localSheetId="8">'[12]2POM'!#REF!</definedName>
    <definedName name="_2edetail" localSheetId="15">'[12]2POM'!#REF!</definedName>
    <definedName name="_2edetail">'[12]2POM'!#REF!</definedName>
    <definedName name="_2ESUMM" localSheetId="8">#REF!</definedName>
    <definedName name="_2ESUMM" localSheetId="11">#REF!</definedName>
    <definedName name="_2ESUMM" localSheetId="15">#REF!</definedName>
    <definedName name="_2ESUMM" localSheetId="16">#REF!</definedName>
    <definedName name="_2ESUMM">#REF!</definedName>
    <definedName name="_2F" localSheetId="8">'[4]ECCR Expense'!#REF!</definedName>
    <definedName name="_2F" localSheetId="15">'[4]ECCR Expense'!#REF!</definedName>
    <definedName name="_2F">'[4]ECCR Expense'!#REF!</definedName>
    <definedName name="_2H" localSheetId="8">'[4]ECCR Expense'!#REF!</definedName>
    <definedName name="_2H" localSheetId="15">'[4]ECCR Expense'!#REF!</definedName>
    <definedName name="_2H">'[4]ECCR Expense'!#REF!</definedName>
    <definedName name="_2I" localSheetId="8">'[4]ECCR Expense'!#REF!</definedName>
    <definedName name="_2I" localSheetId="15">'[4]ECCR Expense'!#REF!</definedName>
    <definedName name="_2I">'[4]ECCR Expense'!#REF!</definedName>
    <definedName name="_2J" localSheetId="8">'[4]ECCR Expense'!#REF!</definedName>
    <definedName name="_2J" localSheetId="15">'[4]ECCR Expense'!#REF!</definedName>
    <definedName name="_2J">'[4]ECCR Expense'!#REF!</definedName>
    <definedName name="_2K" localSheetId="8">'[4]ECCR Expense'!#REF!</definedName>
    <definedName name="_2K" localSheetId="15">'[4]ECCR Expense'!#REF!</definedName>
    <definedName name="_2K">'[4]ECCR Expense'!#REF!</definedName>
    <definedName name="_2L" localSheetId="8">'[4]ECCR Expense'!#REF!</definedName>
    <definedName name="_2L" localSheetId="15">'[4]ECCR Expense'!#REF!</definedName>
    <definedName name="_2L">'[4]ECCR Expense'!#REF!</definedName>
    <definedName name="_2M" localSheetId="8">'[4]ECCR Expense'!#REF!</definedName>
    <definedName name="_2M" localSheetId="15">'[4]ECCR Expense'!#REF!</definedName>
    <definedName name="_2M">'[4]ECCR Expense'!#REF!</definedName>
    <definedName name="_2N" localSheetId="8">'[4]ECCR Expense'!#REF!</definedName>
    <definedName name="_2N" localSheetId="15">'[4]ECCR Expense'!#REF!</definedName>
    <definedName name="_2N">'[4]ECCR Expense'!#REF!</definedName>
    <definedName name="_2O" localSheetId="8">'[4]ECCR Expense'!#REF!</definedName>
    <definedName name="_2O" localSheetId="15">'[4]ECCR Expense'!#REF!</definedName>
    <definedName name="_2O">'[4]ECCR Expense'!#REF!</definedName>
    <definedName name="_2PG_1" localSheetId="15">#REF!</definedName>
    <definedName name="_2PG_1" localSheetId="13">#REF!</definedName>
    <definedName name="_2PG_1">#REF!</definedName>
    <definedName name="_3" localSheetId="8">#REF!</definedName>
    <definedName name="_3" localSheetId="11">#REF!</definedName>
    <definedName name="_3" localSheetId="15">#REF!</definedName>
    <definedName name="_3" localSheetId="16">#REF!</definedName>
    <definedName name="_3">#REF!</definedName>
    <definedName name="_3A" localSheetId="8">'[4]ECCR Expense'!#REF!</definedName>
    <definedName name="_3A" localSheetId="15">'[4]ECCR Expense'!#REF!</definedName>
    <definedName name="_3A">'[4]ECCR Expense'!#REF!</definedName>
    <definedName name="_3B" localSheetId="8">'[4]ECCR Expense'!#REF!</definedName>
    <definedName name="_3B" localSheetId="15">'[4]ECCR Expense'!#REF!</definedName>
    <definedName name="_3B">'[4]ECCR Expense'!#REF!</definedName>
    <definedName name="_3B_7_2OF3" localSheetId="15">#REF!</definedName>
    <definedName name="_3B_7_2OF3" localSheetId="13">#REF!</definedName>
    <definedName name="_3B_7_2OF3">#REF!</definedName>
    <definedName name="_3B_9A" localSheetId="15">#REF!</definedName>
    <definedName name="_3B_9A" localSheetId="13">#REF!</definedName>
    <definedName name="_3B_9A">#REF!</definedName>
    <definedName name="_3C" localSheetId="8">'[4]ECCR Expense'!#REF!</definedName>
    <definedName name="_3C" localSheetId="15">'[4]ECCR Expense'!#REF!</definedName>
    <definedName name="_3C">'[4]ECCR Expense'!#REF!</definedName>
    <definedName name="_3C_38B">[13]REPORT!$A$1:$N$56</definedName>
    <definedName name="_3C_56">[14]REPORT!$A$1:$P$56</definedName>
    <definedName name="_3D" localSheetId="8">'[4]ECCR Expense'!#REF!</definedName>
    <definedName name="_3D" localSheetId="15">'[4]ECCR Expense'!#REF!</definedName>
    <definedName name="_3D">'[4]ECCR Expense'!#REF!</definedName>
    <definedName name="_3E" localSheetId="8">'[4]ECCR Expense'!#REF!</definedName>
    <definedName name="_3E" localSheetId="15">'[4]ECCR Expense'!#REF!</definedName>
    <definedName name="_3E">'[4]ECCR Expense'!#REF!</definedName>
    <definedName name="_3EINT" localSheetId="8">#REF!</definedName>
    <definedName name="_3EINT" localSheetId="11">#REF!</definedName>
    <definedName name="_3EINT" localSheetId="15">#REF!</definedName>
    <definedName name="_3EINT" localSheetId="16">#REF!</definedName>
    <definedName name="_3EINT">#REF!</definedName>
    <definedName name="_3F" localSheetId="8">'[4]ECCR Expense'!#REF!</definedName>
    <definedName name="_3F" localSheetId="15">'[4]ECCR Expense'!#REF!</definedName>
    <definedName name="_3F">'[4]ECCR Expense'!#REF!</definedName>
    <definedName name="_3H" localSheetId="8">'[4]ECCR Expense'!#REF!</definedName>
    <definedName name="_3H" localSheetId="15">'[4]ECCR Expense'!#REF!</definedName>
    <definedName name="_3H">'[4]ECCR Expense'!#REF!</definedName>
    <definedName name="_3I" localSheetId="8">'[4]ECCR Expense'!#REF!</definedName>
    <definedName name="_3I" localSheetId="15">'[4]ECCR Expense'!#REF!</definedName>
    <definedName name="_3I">'[4]ECCR Expense'!#REF!</definedName>
    <definedName name="_3J" localSheetId="8">'[4]ECCR Expense'!#REF!</definedName>
    <definedName name="_3J" localSheetId="15">'[4]ECCR Expense'!#REF!</definedName>
    <definedName name="_3J">'[4]ECCR Expense'!#REF!</definedName>
    <definedName name="_3K" localSheetId="8">'[4]ECCR Expense'!#REF!</definedName>
    <definedName name="_3K" localSheetId="15">'[4]ECCR Expense'!#REF!</definedName>
    <definedName name="_3K">'[4]ECCR Expense'!#REF!</definedName>
    <definedName name="_3L" localSheetId="8">'[4]ECCR Expense'!#REF!</definedName>
    <definedName name="_3L" localSheetId="15">'[4]ECCR Expense'!#REF!</definedName>
    <definedName name="_3L">'[4]ECCR Expense'!#REF!</definedName>
    <definedName name="_3M" localSheetId="8">'[4]ECCR Expense'!#REF!</definedName>
    <definedName name="_3M" localSheetId="15">'[4]ECCR Expense'!#REF!</definedName>
    <definedName name="_3M">'[4]ECCR Expense'!#REF!</definedName>
    <definedName name="_3N" localSheetId="8">'[4]ECCR Expense'!#REF!</definedName>
    <definedName name="_3N" localSheetId="15">'[4]ECCR Expense'!#REF!</definedName>
    <definedName name="_3N">'[4]ECCR Expense'!#REF!</definedName>
    <definedName name="_3O" localSheetId="8">'[4]ECCR Expense'!#REF!</definedName>
    <definedName name="_3O" localSheetId="15">'[4]ECCR Expense'!#REF!</definedName>
    <definedName name="_3O">'[4]ECCR Expense'!#REF!</definedName>
    <definedName name="_4" localSheetId="8">#REF!</definedName>
    <definedName name="_4" localSheetId="11">#REF!</definedName>
    <definedName name="_4" localSheetId="15">#REF!</definedName>
    <definedName name="_4" localSheetId="16">#REF!</definedName>
    <definedName name="_4">#REF!</definedName>
    <definedName name="_4397" localSheetId="15">#REF!</definedName>
    <definedName name="_4397">#REF!</definedName>
    <definedName name="_4A" localSheetId="8">'[4]ECCR Expense'!#REF!</definedName>
    <definedName name="_4A" localSheetId="15">'[4]ECCR Expense'!#REF!</definedName>
    <definedName name="_4A">'[4]ECCR Expense'!#REF!</definedName>
    <definedName name="_4B" localSheetId="8">'[4]ECCR Expense'!#REF!</definedName>
    <definedName name="_4B" localSheetId="15">'[4]ECCR Expense'!#REF!</definedName>
    <definedName name="_4B">'[4]ECCR Expense'!#REF!</definedName>
    <definedName name="_4B_7_3OF3" localSheetId="15">#REF!</definedName>
    <definedName name="_4B_7_3OF3" localSheetId="13">#REF!</definedName>
    <definedName name="_4B_7_3OF3">#REF!</definedName>
    <definedName name="_4B_9B" localSheetId="15">#REF!</definedName>
    <definedName name="_4B_9B" localSheetId="13">#REF!</definedName>
    <definedName name="_4B_9B">#REF!</definedName>
    <definedName name="_4C" localSheetId="8">'[4]ECCR Expense'!#REF!</definedName>
    <definedName name="_4C" localSheetId="15">'[4]ECCR Expense'!#REF!</definedName>
    <definedName name="_4C">'[4]ECCR Expense'!#REF!</definedName>
    <definedName name="_4C_12">[15]REPORT!$A$1:$AB$56</definedName>
    <definedName name="_4C_56">[16]REPORT!$A$1:$P$56</definedName>
    <definedName name="_4D" localSheetId="8">'[4]ECCR Expense'!#REF!</definedName>
    <definedName name="_4D" localSheetId="15">'[4]ECCR Expense'!#REF!</definedName>
    <definedName name="_4D">'[4]ECCR Expense'!#REF!</definedName>
    <definedName name="_4E" localSheetId="8">'[4]ECCR Expense'!#REF!</definedName>
    <definedName name="_4E" localSheetId="15">'[4]ECCR Expense'!#REF!</definedName>
    <definedName name="_4E">'[4]ECCR Expense'!#REF!</definedName>
    <definedName name="_4EOMVAR" localSheetId="8">#REF!</definedName>
    <definedName name="_4EOMVAR" localSheetId="11">#REF!</definedName>
    <definedName name="_4EOMVAR" localSheetId="15">#REF!</definedName>
    <definedName name="_4EOMVAR" localSheetId="16">#REF!</definedName>
    <definedName name="_4EOMVAR">#REF!</definedName>
    <definedName name="_4F" localSheetId="8">'[4]ECCR Expense'!#REF!</definedName>
    <definedName name="_4F" localSheetId="15">'[4]ECCR Expense'!#REF!</definedName>
    <definedName name="_4F">'[4]ECCR Expense'!#REF!</definedName>
    <definedName name="_4H" localSheetId="8">'[4]ECCR Expense'!#REF!</definedName>
    <definedName name="_4H" localSheetId="15">'[4]ECCR Expense'!#REF!</definedName>
    <definedName name="_4H">'[4]ECCR Expense'!#REF!</definedName>
    <definedName name="_4I" localSheetId="8">'[4]ECCR Expense'!#REF!</definedName>
    <definedName name="_4I" localSheetId="15">'[4]ECCR Expense'!#REF!</definedName>
    <definedName name="_4I">'[4]ECCR Expense'!#REF!</definedName>
    <definedName name="_4J" localSheetId="8">'[4]ECCR Expense'!#REF!</definedName>
    <definedName name="_4J" localSheetId="15">'[4]ECCR Expense'!#REF!</definedName>
    <definedName name="_4J">'[4]ECCR Expense'!#REF!</definedName>
    <definedName name="_4K" localSheetId="8">'[4]ECCR Expense'!#REF!</definedName>
    <definedName name="_4K" localSheetId="15">'[4]ECCR Expense'!#REF!</definedName>
    <definedName name="_4K">'[4]ECCR Expense'!#REF!</definedName>
    <definedName name="_4L" localSheetId="8">'[4]ECCR Expense'!#REF!</definedName>
    <definedName name="_4L" localSheetId="15">'[4]ECCR Expense'!#REF!</definedName>
    <definedName name="_4L">'[4]ECCR Expense'!#REF!</definedName>
    <definedName name="_4M" localSheetId="8">'[4]ECCR Expense'!#REF!</definedName>
    <definedName name="_4M" localSheetId="15">'[4]ECCR Expense'!#REF!</definedName>
    <definedName name="_4M">'[4]ECCR Expense'!#REF!</definedName>
    <definedName name="_4N" localSheetId="8">'[4]ECCR Expense'!#REF!</definedName>
    <definedName name="_4N" localSheetId="15">'[4]ECCR Expense'!#REF!</definedName>
    <definedName name="_4N">'[4]ECCR Expense'!#REF!</definedName>
    <definedName name="_4O" localSheetId="8">'[4]ECCR Expense'!#REF!</definedName>
    <definedName name="_4O" localSheetId="15">'[4]ECCR Expense'!#REF!</definedName>
    <definedName name="_4O">'[4]ECCR Expense'!#REF!</definedName>
    <definedName name="_5" localSheetId="8">#REF!</definedName>
    <definedName name="_5" localSheetId="11">#REF!</definedName>
    <definedName name="_5" localSheetId="15">#REF!</definedName>
    <definedName name="_5" localSheetId="16">#REF!</definedName>
    <definedName name="_5">#REF!</definedName>
    <definedName name="_5A" localSheetId="8">'[4]ECCR Expense'!#REF!</definedName>
    <definedName name="_5A" localSheetId="15">'[4]ECCR Expense'!#REF!</definedName>
    <definedName name="_5A">'[4]ECCR Expense'!#REF!</definedName>
    <definedName name="_5B" localSheetId="8">'[4]ECCR Expense'!#REF!</definedName>
    <definedName name="_5B" localSheetId="15">'[4]ECCR Expense'!#REF!</definedName>
    <definedName name="_5B">'[4]ECCR Expense'!#REF!</definedName>
    <definedName name="_5B_9A" localSheetId="15">#REF!</definedName>
    <definedName name="_5B_9A" localSheetId="13">#REF!</definedName>
    <definedName name="_5B_9A">#REF!</definedName>
    <definedName name="_5C" localSheetId="8">'[4]ECCR Expense'!#REF!</definedName>
    <definedName name="_5C" localSheetId="15">'[4]ECCR Expense'!#REF!</definedName>
    <definedName name="_5C">'[4]ECCR Expense'!#REF!</definedName>
    <definedName name="_5C_12" localSheetId="13">[17]REPORT!$A$1:$AB$56</definedName>
    <definedName name="_5C_12">[18]REPORT!$A$1:$AB$56</definedName>
    <definedName name="_5D" localSheetId="8">'[4]ECCR Expense'!#REF!</definedName>
    <definedName name="_5D" localSheetId="15">'[4]ECCR Expense'!#REF!</definedName>
    <definedName name="_5D">'[4]ECCR Expense'!#REF!</definedName>
    <definedName name="_5E" localSheetId="8">'[4]ECCR Expense'!#REF!</definedName>
    <definedName name="_5E" localSheetId="15">'[4]ECCR Expense'!#REF!</definedName>
    <definedName name="_5E">'[4]ECCR Expense'!#REF!</definedName>
    <definedName name="_5eomdet" localSheetId="8">#REF!</definedName>
    <definedName name="_5eomdet" localSheetId="11">#REF!</definedName>
    <definedName name="_5eomdet" localSheetId="15">#REF!</definedName>
    <definedName name="_5eomdet" localSheetId="16">#REF!</definedName>
    <definedName name="_5eomdet">#REF!</definedName>
    <definedName name="_5F" localSheetId="8">'[4]ECCR Expense'!#REF!</definedName>
    <definedName name="_5F" localSheetId="15">'[4]ECCR Expense'!#REF!</definedName>
    <definedName name="_5F">'[4]ECCR Expense'!#REF!</definedName>
    <definedName name="_5H" localSheetId="8">'[4]ECCR Expense'!#REF!</definedName>
    <definedName name="_5H" localSheetId="15">'[4]ECCR Expense'!#REF!</definedName>
    <definedName name="_5H">'[4]ECCR Expense'!#REF!</definedName>
    <definedName name="_5I" localSheetId="8">'[4]ECCR Expense'!#REF!</definedName>
    <definedName name="_5I" localSheetId="15">'[4]ECCR Expense'!#REF!</definedName>
    <definedName name="_5I">'[4]ECCR Expense'!#REF!</definedName>
    <definedName name="_5J" localSheetId="8">'[4]ECCR Expense'!#REF!</definedName>
    <definedName name="_5J" localSheetId="15">'[4]ECCR Expense'!#REF!</definedName>
    <definedName name="_5J">'[4]ECCR Expense'!#REF!</definedName>
    <definedName name="_5K" localSheetId="8">'[4]ECCR Expense'!#REF!</definedName>
    <definedName name="_5K" localSheetId="15">'[4]ECCR Expense'!#REF!</definedName>
    <definedName name="_5K">'[4]ECCR Expense'!#REF!</definedName>
    <definedName name="_5L" localSheetId="8">'[4]ECCR Expense'!#REF!</definedName>
    <definedName name="_5L" localSheetId="15">'[4]ECCR Expense'!#REF!</definedName>
    <definedName name="_5L">'[4]ECCR Expense'!#REF!</definedName>
    <definedName name="_5M" localSheetId="8">'[4]ECCR Expense'!#REF!</definedName>
    <definedName name="_5M" localSheetId="15">'[4]ECCR Expense'!#REF!</definedName>
    <definedName name="_5M">'[4]ECCR Expense'!#REF!</definedName>
    <definedName name="_5N" localSheetId="8">'[4]ECCR Expense'!#REF!</definedName>
    <definedName name="_5N" localSheetId="15">'[4]ECCR Expense'!#REF!</definedName>
    <definedName name="_5N">'[4]ECCR Expense'!#REF!</definedName>
    <definedName name="_5O" localSheetId="8">'[4]ECCR Expense'!#REF!</definedName>
    <definedName name="_5O" localSheetId="15">'[4]ECCR Expense'!#REF!</definedName>
    <definedName name="_5O">'[4]ECCR Expense'!#REF!</definedName>
    <definedName name="_6" localSheetId="8">#REF!</definedName>
    <definedName name="_6" localSheetId="11">#REF!</definedName>
    <definedName name="_6" localSheetId="15">#REF!</definedName>
    <definedName name="_6" localSheetId="16">#REF!</definedName>
    <definedName name="_6">#REF!</definedName>
    <definedName name="_6A" localSheetId="8">'[4]ECCR Expense'!#REF!</definedName>
    <definedName name="_6A" localSheetId="15">'[4]ECCR Expense'!#REF!</definedName>
    <definedName name="_6A">'[4]ECCR Expense'!#REF!</definedName>
    <definedName name="_6B" localSheetId="8">'[4]ECCR Expense'!#REF!</definedName>
    <definedName name="_6B" localSheetId="15">'[4]ECCR Expense'!#REF!</definedName>
    <definedName name="_6B">'[4]ECCR Expense'!#REF!</definedName>
    <definedName name="_6B_9B" localSheetId="15">#REF!</definedName>
    <definedName name="_6B_9B" localSheetId="13">#REF!</definedName>
    <definedName name="_6B_9B">#REF!</definedName>
    <definedName name="_6C" localSheetId="8">'[4]ECCR Expense'!#REF!</definedName>
    <definedName name="_6C" localSheetId="15">'[4]ECCR Expense'!#REF!</definedName>
    <definedName name="_6C">'[4]ECCR Expense'!#REF!</definedName>
    <definedName name="_6C_19" localSheetId="15">#REF!</definedName>
    <definedName name="_6C_19" localSheetId="13">#REF!</definedName>
    <definedName name="_6C_19">#REF!</definedName>
    <definedName name="_6C_38B" localSheetId="13">[19]REPORT!$A$1:$N$56</definedName>
    <definedName name="_6C_38B">[20]REPORT!$A$1:$N$56</definedName>
    <definedName name="_6D" localSheetId="8">'[4]ECCR Expense'!#REF!</definedName>
    <definedName name="_6D" localSheetId="15">'[4]ECCR Expense'!#REF!</definedName>
    <definedName name="_6D">'[4]ECCR Expense'!#REF!</definedName>
    <definedName name="_6E" localSheetId="8">'[4]ECCR Expense'!#REF!</definedName>
    <definedName name="_6E" localSheetId="15">'[4]ECCR Expense'!#REF!</definedName>
    <definedName name="_6E">'[4]ECCR Expense'!#REF!</definedName>
    <definedName name="_6EINVVAR" localSheetId="8">#REF!</definedName>
    <definedName name="_6EINVVAR" localSheetId="11">#REF!</definedName>
    <definedName name="_6EINVVAR" localSheetId="15">#REF!</definedName>
    <definedName name="_6EINVVAR" localSheetId="16">#REF!</definedName>
    <definedName name="_6EINVVAR">#REF!</definedName>
    <definedName name="_6F" localSheetId="8">'[4]ECCR Expense'!#REF!</definedName>
    <definedName name="_6F" localSheetId="15">'[4]ECCR Expense'!#REF!</definedName>
    <definedName name="_6F">'[4]ECCR Expense'!#REF!</definedName>
    <definedName name="_6H" localSheetId="8">'[4]ECCR Expense'!#REF!</definedName>
    <definedName name="_6H" localSheetId="15">'[4]ECCR Expense'!#REF!</definedName>
    <definedName name="_6H">'[4]ECCR Expense'!#REF!</definedName>
    <definedName name="_6I" localSheetId="8">'[4]ECCR Expense'!#REF!</definedName>
    <definedName name="_6I" localSheetId="15">'[4]ECCR Expense'!#REF!</definedName>
    <definedName name="_6I">'[4]ECCR Expense'!#REF!</definedName>
    <definedName name="_6J" localSheetId="8">'[4]ECCR Expense'!#REF!</definedName>
    <definedName name="_6J" localSheetId="15">'[4]ECCR Expense'!#REF!</definedName>
    <definedName name="_6J">'[4]ECCR Expense'!#REF!</definedName>
    <definedName name="_6K" localSheetId="8">'[4]ECCR Expense'!#REF!</definedName>
    <definedName name="_6K" localSheetId="15">'[4]ECCR Expense'!#REF!</definedName>
    <definedName name="_6K">'[4]ECCR Expense'!#REF!</definedName>
    <definedName name="_6L" localSheetId="8">'[4]ECCR Expense'!#REF!</definedName>
    <definedName name="_6L" localSheetId="15">'[4]ECCR Expense'!#REF!</definedName>
    <definedName name="_6L">'[4]ECCR Expense'!#REF!</definedName>
    <definedName name="_6M" localSheetId="8">'[4]ECCR Expense'!#REF!</definedName>
    <definedName name="_6M" localSheetId="15">'[4]ECCR Expense'!#REF!</definedName>
    <definedName name="_6M">'[4]ECCR Expense'!#REF!</definedName>
    <definedName name="_6N" localSheetId="8">'[4]ECCR Expense'!#REF!</definedName>
    <definedName name="_6N" localSheetId="15">'[4]ECCR Expense'!#REF!</definedName>
    <definedName name="_6N">'[4]ECCR Expense'!#REF!</definedName>
    <definedName name="_6O" localSheetId="8">'[4]ECCR Expense'!#REF!</definedName>
    <definedName name="_6O" localSheetId="15">'[4]ECCR Expense'!#REF!</definedName>
    <definedName name="_6O">'[4]ECCR Expense'!#REF!</definedName>
    <definedName name="_6P" localSheetId="8">#REF!</definedName>
    <definedName name="_6P" localSheetId="11">#REF!</definedName>
    <definedName name="_6P" localSheetId="15">#REF!</definedName>
    <definedName name="_6P" localSheetId="16">#REF!</definedName>
    <definedName name="_6P">#REF!</definedName>
    <definedName name="_7" localSheetId="8">#REF!</definedName>
    <definedName name="_7" localSheetId="11">#REF!</definedName>
    <definedName name="_7" localSheetId="15">#REF!</definedName>
    <definedName name="_7" localSheetId="16">#REF!</definedName>
    <definedName name="_7">#REF!</definedName>
    <definedName name="_7A" localSheetId="8">'[4]ECCR Expense'!#REF!</definedName>
    <definedName name="_7A" localSheetId="15">'[4]ECCR Expense'!#REF!</definedName>
    <definedName name="_7A">'[4]ECCR Expense'!#REF!</definedName>
    <definedName name="_7B" localSheetId="8">'[4]ECCR Expense'!#REF!</definedName>
    <definedName name="_7B" localSheetId="15">'[4]ECCR Expense'!#REF!</definedName>
    <definedName name="_7B">'[4]ECCR Expense'!#REF!</definedName>
    <definedName name="_7C" localSheetId="8">'[4]ECCR Expense'!#REF!</definedName>
    <definedName name="_7C" localSheetId="15">'[4]ECCR Expense'!#REF!</definedName>
    <definedName name="_7C">'[4]ECCR Expense'!#REF!</definedName>
    <definedName name="_7C_12">[21]REPORT!$A$1:$AB$56</definedName>
    <definedName name="_7C_2" localSheetId="15">#REF!</definedName>
    <definedName name="_7C_2" localSheetId="13">#REF!</definedName>
    <definedName name="_7C_2">#REF!</definedName>
    <definedName name="_7C_38B">[22]REPORT!$A$1:$N$56</definedName>
    <definedName name="_7C_56" localSheetId="13">[23]REPORT!$A$1:$P$56</definedName>
    <definedName name="_7C_56">[24]REPORT!$A$1:$P$56</definedName>
    <definedName name="_7D" localSheetId="8">'[4]ECCR Expense'!#REF!</definedName>
    <definedName name="_7D" localSheetId="15">'[4]ECCR Expense'!#REF!</definedName>
    <definedName name="_7D">'[4]ECCR Expense'!#REF!</definedName>
    <definedName name="_7E" localSheetId="8">'[4]ECCR Expense'!#REF!</definedName>
    <definedName name="_7E" localSheetId="15">'[4]ECCR Expense'!#REF!</definedName>
    <definedName name="_7E">'[4]ECCR Expense'!#REF!</definedName>
    <definedName name="_7F" localSheetId="8">'[4]ECCR Expense'!#REF!</definedName>
    <definedName name="_7F" localSheetId="15">'[4]ECCR Expense'!#REF!</definedName>
    <definedName name="_7F">'[4]ECCR Expense'!#REF!</definedName>
    <definedName name="_7H" localSheetId="8">'[4]ECCR Expense'!#REF!</definedName>
    <definedName name="_7H" localSheetId="15">'[4]ECCR Expense'!#REF!</definedName>
    <definedName name="_7H">'[4]ECCR Expense'!#REF!</definedName>
    <definedName name="_7I" localSheetId="8">'[4]ECCR Expense'!#REF!</definedName>
    <definedName name="_7I" localSheetId="15">'[4]ECCR Expense'!#REF!</definedName>
    <definedName name="_7I">'[4]ECCR Expense'!#REF!</definedName>
    <definedName name="_7J" localSheetId="8">'[4]ECCR Expense'!#REF!</definedName>
    <definedName name="_7J" localSheetId="15">'[4]ECCR Expense'!#REF!</definedName>
    <definedName name="_7J">'[4]ECCR Expense'!#REF!</definedName>
    <definedName name="_7K" localSheetId="8">'[4]ECCR Expense'!#REF!</definedName>
    <definedName name="_7K" localSheetId="15">'[4]ECCR Expense'!#REF!</definedName>
    <definedName name="_7K">'[4]ECCR Expense'!#REF!</definedName>
    <definedName name="_7L" localSheetId="8">'[4]ECCR Expense'!#REF!</definedName>
    <definedName name="_7L" localSheetId="15">'[4]ECCR Expense'!#REF!</definedName>
    <definedName name="_7L">'[4]ECCR Expense'!#REF!</definedName>
    <definedName name="_7M" localSheetId="8">'[4]ECCR Expense'!#REF!</definedName>
    <definedName name="_7M" localSheetId="15">'[4]ECCR Expense'!#REF!</definedName>
    <definedName name="_7M">'[4]ECCR Expense'!#REF!</definedName>
    <definedName name="_7N" localSheetId="8">'[4]ECCR Expense'!#REF!</definedName>
    <definedName name="_7N" localSheetId="15">'[4]ECCR Expense'!#REF!</definedName>
    <definedName name="_7N">'[4]ECCR Expense'!#REF!</definedName>
    <definedName name="_7O" localSheetId="8">'[4]ECCR Expense'!#REF!</definedName>
    <definedName name="_7O" localSheetId="15">'[4]ECCR Expense'!#REF!</definedName>
    <definedName name="_7O">'[4]ECCR Expense'!#REF!</definedName>
    <definedName name="_7P" localSheetId="8">#REF!</definedName>
    <definedName name="_7P" localSheetId="11">#REF!</definedName>
    <definedName name="_7P" localSheetId="15">#REF!</definedName>
    <definedName name="_7P" localSheetId="16">#REF!</definedName>
    <definedName name="_7P">#REF!</definedName>
    <definedName name="_88TAXREFADJ" localSheetId="8">#REF!</definedName>
    <definedName name="_88TAXREFADJ" localSheetId="11">#REF!</definedName>
    <definedName name="_88TAXREFADJ" localSheetId="15">#REF!</definedName>
    <definedName name="_88TAXREFADJ" localSheetId="16">#REF!</definedName>
    <definedName name="_88TAXREFADJ">#REF!</definedName>
    <definedName name="_8A" localSheetId="8">'[4]ECCR Expense'!#REF!</definedName>
    <definedName name="_8A" localSheetId="15">'[4]ECCR Expense'!#REF!</definedName>
    <definedName name="_8A">'[4]ECCR Expense'!#REF!</definedName>
    <definedName name="_8B" localSheetId="8">'[4]ECCR Expense'!#REF!</definedName>
    <definedName name="_8B" localSheetId="15">'[4]ECCR Expense'!#REF!</definedName>
    <definedName name="_8B">'[4]ECCR Expense'!#REF!</definedName>
    <definedName name="_8C" localSheetId="8">'[4]ECCR Expense'!#REF!</definedName>
    <definedName name="_8C" localSheetId="15">'[4]ECCR Expense'!#REF!</definedName>
    <definedName name="_8C">'[4]ECCR Expense'!#REF!</definedName>
    <definedName name="_8C_2" localSheetId="15">#REF!</definedName>
    <definedName name="_8C_2" localSheetId="13">#REF!</definedName>
    <definedName name="_8C_2">#REF!</definedName>
    <definedName name="_8C_56">[8]REPORT!$A$1:$P$56</definedName>
    <definedName name="_8C_9" localSheetId="15">#REF!</definedName>
    <definedName name="_8C_9" localSheetId="13">#REF!</definedName>
    <definedName name="_8C_9">#REF!</definedName>
    <definedName name="_8D" localSheetId="8">'[4]ECCR Expense'!#REF!</definedName>
    <definedName name="_8D" localSheetId="15">'[4]ECCR Expense'!#REF!</definedName>
    <definedName name="_8D">'[4]ECCR Expense'!#REF!</definedName>
    <definedName name="_8E" localSheetId="8">'[4]ECCR Expense'!#REF!</definedName>
    <definedName name="_8E" localSheetId="15">'[4]ECCR Expense'!#REF!</definedName>
    <definedName name="_8E">'[4]ECCR Expense'!#REF!</definedName>
    <definedName name="_8F" localSheetId="8">'[4]ECCR Expense'!#REF!</definedName>
    <definedName name="_8F" localSheetId="15">'[4]ECCR Expense'!#REF!</definedName>
    <definedName name="_8F">'[4]ECCR Expense'!#REF!</definedName>
    <definedName name="_8H" localSheetId="8">'[4]ECCR Expense'!#REF!</definedName>
    <definedName name="_8H" localSheetId="15">'[4]ECCR Expense'!#REF!</definedName>
    <definedName name="_8H">'[4]ECCR Expense'!#REF!</definedName>
    <definedName name="_8I" localSheetId="8">'[4]ECCR Expense'!#REF!</definedName>
    <definedName name="_8I" localSheetId="15">'[4]ECCR Expense'!#REF!</definedName>
    <definedName name="_8I">'[4]ECCR Expense'!#REF!</definedName>
    <definedName name="_8J" localSheetId="8">'[4]ECCR Expense'!#REF!</definedName>
    <definedName name="_8J" localSheetId="15">'[4]ECCR Expense'!#REF!</definedName>
    <definedName name="_8J">'[4]ECCR Expense'!#REF!</definedName>
    <definedName name="_8K" localSheetId="8">'[4]ECCR Expense'!#REF!</definedName>
    <definedName name="_8K" localSheetId="15">'[4]ECCR Expense'!#REF!</definedName>
    <definedName name="_8K">'[4]ECCR Expense'!#REF!</definedName>
    <definedName name="_8L" localSheetId="8">'[4]ECCR Expense'!#REF!</definedName>
    <definedName name="_8L" localSheetId="15">'[4]ECCR Expense'!#REF!</definedName>
    <definedName name="_8L">'[4]ECCR Expense'!#REF!</definedName>
    <definedName name="_8M" localSheetId="8">'[4]ECCR Expense'!#REF!</definedName>
    <definedName name="_8M" localSheetId="15">'[4]ECCR Expense'!#REF!</definedName>
    <definedName name="_8M">'[4]ECCR Expense'!#REF!</definedName>
    <definedName name="_8N" localSheetId="8">'[4]ECCR Expense'!#REF!</definedName>
    <definedName name="_8N" localSheetId="15">'[4]ECCR Expense'!#REF!</definedName>
    <definedName name="_8N">'[4]ECCR Expense'!#REF!</definedName>
    <definedName name="_8O" localSheetId="8">'[4]ECCR Expense'!#REF!</definedName>
    <definedName name="_8O" localSheetId="15">'[4]ECCR Expense'!#REF!</definedName>
    <definedName name="_8O">'[4]ECCR Expense'!#REF!</definedName>
    <definedName name="_91SCHRCAP" localSheetId="8">#REF!</definedName>
    <definedName name="_91SCHRCAP" localSheetId="11">#REF!</definedName>
    <definedName name="_91SCHRCAP" localSheetId="15">#REF!</definedName>
    <definedName name="_91SCHRCAP" localSheetId="16">#REF!</definedName>
    <definedName name="_91SCHRCAP">#REF!</definedName>
    <definedName name="_92SCHRCAP" localSheetId="8">#REF!</definedName>
    <definedName name="_92SCHRCAP" localSheetId="11">#REF!</definedName>
    <definedName name="_92SCHRCAP" localSheetId="15">#REF!</definedName>
    <definedName name="_92SCHRCAP" localSheetId="16">#REF!</definedName>
    <definedName name="_92SCHRCAP">#REF!</definedName>
    <definedName name="_9A" localSheetId="8">'[4]ECCR Expense'!#REF!</definedName>
    <definedName name="_9A" localSheetId="15">'[4]ECCR Expense'!#REF!</definedName>
    <definedName name="_9A">'[4]ECCR Expense'!#REF!</definedName>
    <definedName name="_9B" localSheetId="8">'[4]ECCR Expense'!#REF!</definedName>
    <definedName name="_9B" localSheetId="15">'[4]ECCR Expense'!#REF!</definedName>
    <definedName name="_9B">'[4]ECCR Expense'!#REF!</definedName>
    <definedName name="_9C" localSheetId="8">'[4]ECCR Expense'!#REF!</definedName>
    <definedName name="_9C" localSheetId="15">'[4]ECCR Expense'!#REF!</definedName>
    <definedName name="_9C">'[4]ECCR Expense'!#REF!</definedName>
    <definedName name="_9C_38A" localSheetId="15">#REF!</definedName>
    <definedName name="_9C_38A" localSheetId="13">#REF!</definedName>
    <definedName name="_9C_38A">#REF!</definedName>
    <definedName name="_9C_38B">[25]REPORT!$A$1:$N$56</definedName>
    <definedName name="_9C_9" localSheetId="15">#REF!</definedName>
    <definedName name="_9C_9" localSheetId="13">#REF!</definedName>
    <definedName name="_9C_9">#REF!</definedName>
    <definedName name="_9D" localSheetId="8">'[4]ECCR Expense'!#REF!</definedName>
    <definedName name="_9D" localSheetId="15">'[4]ECCR Expense'!#REF!</definedName>
    <definedName name="_9D">'[4]ECCR Expense'!#REF!</definedName>
    <definedName name="_9D_1" localSheetId="15">#REF!</definedName>
    <definedName name="_9D_1" localSheetId="13">#REF!</definedName>
    <definedName name="_9D_1">#REF!</definedName>
    <definedName name="_9E" localSheetId="8">'[4]ECCR Expense'!#REF!</definedName>
    <definedName name="_9E" localSheetId="11">'[4]ECCR Expense'!#REF!</definedName>
    <definedName name="_9E" localSheetId="15">'[4]ECCR Expense'!#REF!</definedName>
    <definedName name="_9E">'[4]ECCR Expense'!#REF!</definedName>
    <definedName name="_9F" localSheetId="8">'[4]ECCR Expense'!#REF!</definedName>
    <definedName name="_9F" localSheetId="15">'[4]ECCR Expense'!#REF!</definedName>
    <definedName name="_9F">'[4]ECCR Expense'!#REF!</definedName>
    <definedName name="_9H" localSheetId="8">'[4]ECCR Expense'!#REF!</definedName>
    <definedName name="_9H" localSheetId="15">'[4]ECCR Expense'!#REF!</definedName>
    <definedName name="_9H">'[4]ECCR Expense'!#REF!</definedName>
    <definedName name="_9I" localSheetId="8">'[4]ECCR Expense'!#REF!</definedName>
    <definedName name="_9I" localSheetId="15">'[4]ECCR Expense'!#REF!</definedName>
    <definedName name="_9I">'[4]ECCR Expense'!#REF!</definedName>
    <definedName name="_9J" localSheetId="8">'[4]ECCR Expense'!#REF!</definedName>
    <definedName name="_9J" localSheetId="15">'[4]ECCR Expense'!#REF!</definedName>
    <definedName name="_9J">'[4]ECCR Expense'!#REF!</definedName>
    <definedName name="_9K" localSheetId="8">'[4]ECCR Expense'!#REF!</definedName>
    <definedName name="_9K" localSheetId="15">'[4]ECCR Expense'!#REF!</definedName>
    <definedName name="_9K">'[4]ECCR Expense'!#REF!</definedName>
    <definedName name="_9L" localSheetId="8">'[4]ECCR Expense'!#REF!</definedName>
    <definedName name="_9L" localSheetId="15">'[4]ECCR Expense'!#REF!</definedName>
    <definedName name="_9L">'[4]ECCR Expense'!#REF!</definedName>
    <definedName name="_9M" localSheetId="8">'[4]ECCR Expense'!#REF!</definedName>
    <definedName name="_9M" localSheetId="15">'[4]ECCR Expense'!#REF!</definedName>
    <definedName name="_9M">'[4]ECCR Expense'!#REF!</definedName>
    <definedName name="_9N" localSheetId="8">'[4]ECCR Expense'!#REF!</definedName>
    <definedName name="_9N" localSheetId="15">'[4]ECCR Expense'!#REF!</definedName>
    <definedName name="_9N">'[4]ECCR Expense'!#REF!</definedName>
    <definedName name="_9O" localSheetId="8">'[4]ECCR Expense'!#REF!</definedName>
    <definedName name="_9O" localSheetId="15">'[4]ECCR Expense'!#REF!</definedName>
    <definedName name="_9O">'[4]ECCR Expense'!#REF!</definedName>
    <definedName name="_ALLOW">'42-8_SO2 Allowances'!$A$1:$Q$48</definedName>
    <definedName name="_ATPRegress_Dlg_Results" localSheetId="15" hidden="1">{2;#N/A;"R13C16:R17C16";#N/A;"R13C14:R17C15";FALSE;FALSE;FALSE;95;#N/A;#N/A;"R13C19";#N/A;FALSE;FALSE;FALSE;FALSE;#N/A;"";#N/A;FALSE;"";"";#N/A;#N/A;#N/A}</definedName>
    <definedName name="_ATPRegress_Dlg_Results" localSheetId="13" hidden="1">{2;#N/A;"R13C16:R17C16";#N/A;"R13C14:R17C15";FALSE;FALSE;FALSE;95;#N/A;#N/A;"R13C19";#N/A;FALSE;FALSE;FALSE;FALSE;#N/A;"";#N/A;FALSE;"";"";#N/A;#N/A;#N/A}</definedName>
    <definedName name="_ATPRegress_Dlg_Results" hidden="1">{2;#N/A;"R13C16:R17C16";#N/A;"R13C14:R17C15";FALSE;FALSE;FALSE;95;#N/A;#N/A;"R13C19";#N/A;FALSE;FALSE;FALSE;FALSE;#N/A;"";#N/A;FALSE;"";"";#N/A;#N/A;#N/A}</definedName>
    <definedName name="_ATPRegress_Dlg_Results_1" localSheetId="15" hidden="1">{2;#N/A;"R13C16:R17C16";#N/A;"R13C14:R17C15";FALSE;FALSE;FALSE;95;#N/A;#N/A;"R13C19";#N/A;FALSE;FALSE;FALSE;FALSE;#N/A;"";#N/A;FALSE;"";"";#N/A;#N/A;#N/A}</definedName>
    <definedName name="_ATPRegress_Dlg_Results_1" localSheetId="13" hidden="1">{2;#N/A;"R13C16:R17C16";#N/A;"R13C14:R17C15";FALSE;FALSE;FALSE;95;#N/A;#N/A;"R13C19";#N/A;FALSE;FALSE;FALSE;FALSE;#N/A;"";#N/A;FALSE;"";"";#N/A;#N/A;#N/A}</definedName>
    <definedName name="_ATPRegress_Dlg_Results_1" hidden="1">{2;#N/A;"R13C16:R17C16";#N/A;"R13C14:R17C15";FALSE;FALSE;FALSE;95;#N/A;#N/A;"R13C19";#N/A;FALSE;FALSE;FALSE;FALSE;#N/A;"";#N/A;FALSE;"";"";#N/A;#N/A;#N/A}</definedName>
    <definedName name="_ATPRegress_Dlg_Types" localSheetId="15" hidden="1">{"EXCELHLP.HLP!1802";5;10;5;10;13;13;13;8;5;5;10;14;13;13;13;13;5;10;14;13;5;10;1;2;24}</definedName>
    <definedName name="_ATPRegress_Dlg_Types" localSheetId="13" hidden="1">{"EXCELHLP.HLP!1802";5;10;5;10;13;13;13;8;5;5;10;14;13;13;13;13;5;10;14;13;5;10;1;2;24}</definedName>
    <definedName name="_ATPRegress_Dlg_Types" hidden="1">{"EXCELHLP.HLP!1802";5;10;5;10;13;13;13;8;5;5;10;14;13;13;13;13;5;10;14;13;5;10;1;2;24}</definedName>
    <definedName name="_ATPRegress_Dlg_Types_1" localSheetId="15" hidden="1">{"EXCELHLP.HLP!1802";5;10;5;10;13;13;13;8;5;5;10;14;13;13;13;13;5;10;14;13;5;10;1;2;24}</definedName>
    <definedName name="_ATPRegress_Dlg_Types_1" localSheetId="13" hidden="1">{"EXCELHLP.HLP!1802";5;10;5;10;13;13;13;8;5;5;10;14;13;13;13;13;5;10;14;13;5;10;1;2;24}</definedName>
    <definedName name="_ATPRegress_Dlg_Types_1" hidden="1">{"EXCELHLP.HLP!1802";5;10;5;10;13;13;13;8;5;5;10;14;13;13;13;13;5;10;14;13;5;10;1;2;24}</definedName>
    <definedName name="_ATPRegress_Range1" localSheetId="15" hidden="1">'[26]ST Corrections'!#REF!</definedName>
    <definedName name="_ATPRegress_Range1" localSheetId="13" hidden="1">'[27]ST Corrections'!#REF!</definedName>
    <definedName name="_ATPRegress_Range1" hidden="1">'[26]ST Corrections'!#REF!</definedName>
    <definedName name="_ATPRegress_Range2" localSheetId="15" hidden="1">'[26]ST Corrections'!#REF!</definedName>
    <definedName name="_ATPRegress_Range2" localSheetId="13" hidden="1">'[27]ST Corrections'!#REF!</definedName>
    <definedName name="_ATPRegress_Range2" hidden="1">'[26]ST Corrections'!#REF!</definedName>
    <definedName name="_ATPRegress_Range3" localSheetId="15" hidden="1">'[26]ST Corrections'!#REF!</definedName>
    <definedName name="_ATPRegress_Range3" localSheetId="13" hidden="1">'[27]ST Corrections'!#REF!</definedName>
    <definedName name="_ATPRegress_Range3" hidden="1">'[26]ST Corrections'!#REF!</definedName>
    <definedName name="_ATPRegress_Range4" hidden="1">"="</definedName>
    <definedName name="_ATPRegress_Range5" hidden="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44" localSheetId="15">#REF!</definedName>
    <definedName name="_C44" localSheetId="13">#REF!</definedName>
    <definedName name="_C44">#REF!</definedName>
    <definedName name="_DAT1" localSheetId="15">#REF!</definedName>
    <definedName name="_DAT1" localSheetId="13">#REF!</definedName>
    <definedName name="_DAT1">#REF!</definedName>
    <definedName name="_DAT10" localSheetId="15">#REF!</definedName>
    <definedName name="_DAT10" localSheetId="13">#REF!</definedName>
    <definedName name="_DAT10">#REF!</definedName>
    <definedName name="_DAT11" localSheetId="15">#REF!</definedName>
    <definedName name="_DAT11" localSheetId="13">#REF!</definedName>
    <definedName name="_DAT11">#REF!</definedName>
    <definedName name="_DAT12" localSheetId="15">#REF!</definedName>
    <definedName name="_DAT12" localSheetId="13">#REF!</definedName>
    <definedName name="_DAT12">#REF!</definedName>
    <definedName name="_DAT13" localSheetId="15">#REF!</definedName>
    <definedName name="_DAT13" localSheetId="13">#REF!</definedName>
    <definedName name="_DAT13">#REF!</definedName>
    <definedName name="_DAT14" localSheetId="15">#REF!</definedName>
    <definedName name="_DAT14" localSheetId="13">#REF!</definedName>
    <definedName name="_DAT14">#REF!</definedName>
    <definedName name="_DAT15" localSheetId="15">#REF!</definedName>
    <definedName name="_DAT15" localSheetId="13">#REF!</definedName>
    <definedName name="_DAT15">#REF!</definedName>
    <definedName name="_DAT16" localSheetId="15">#REF!</definedName>
    <definedName name="_DAT16" localSheetId="13">#REF!</definedName>
    <definedName name="_DAT16">#REF!</definedName>
    <definedName name="_DAT17" localSheetId="15">#REF!</definedName>
    <definedName name="_DAT17" localSheetId="13">#REF!</definedName>
    <definedName name="_DAT17">#REF!</definedName>
    <definedName name="_DAT18" localSheetId="15">#REF!</definedName>
    <definedName name="_DAT18" localSheetId="13">#REF!</definedName>
    <definedName name="_DAT18">#REF!</definedName>
    <definedName name="_DAT19" localSheetId="15">'[28]D1 - Books'!#REF!</definedName>
    <definedName name="_DAT19" localSheetId="13">'[28]D1 - Books'!#REF!</definedName>
    <definedName name="_DAT19">'[28]D1 - Books'!#REF!</definedName>
    <definedName name="_DAT2" localSheetId="15">#REF!</definedName>
    <definedName name="_DAT2" localSheetId="13">#REF!</definedName>
    <definedName name="_DAT2">#REF!</definedName>
    <definedName name="_DAT20" localSheetId="15">'[28]D1 - Books'!#REF!</definedName>
    <definedName name="_DAT20" localSheetId="13">'[28]D1 - Books'!#REF!</definedName>
    <definedName name="_DAT20">'[28]D1 - Books'!#REF!</definedName>
    <definedName name="_DAT21" localSheetId="15">'[28]D1 - Books'!#REF!</definedName>
    <definedName name="_DAT21" localSheetId="13">'[28]D1 - Books'!#REF!</definedName>
    <definedName name="_DAT21">'[28]D1 - Books'!#REF!</definedName>
    <definedName name="_DAT22" localSheetId="15">'[28]D1 - Books'!#REF!</definedName>
    <definedName name="_DAT22" localSheetId="13">'[28]D1 - Books'!#REF!</definedName>
    <definedName name="_DAT22">'[28]D1 - Books'!#REF!</definedName>
    <definedName name="_DAT23" localSheetId="15">'[28]D1 - Books'!#REF!</definedName>
    <definedName name="_DAT23" localSheetId="13">'[28]D1 - Books'!#REF!</definedName>
    <definedName name="_DAT23">'[28]D1 - Books'!#REF!</definedName>
    <definedName name="_DAT24" localSheetId="15">'[28]D1 - Books'!#REF!</definedName>
    <definedName name="_DAT24" localSheetId="13">'[28]D1 - Books'!#REF!</definedName>
    <definedName name="_DAT24">'[28]D1 - Books'!#REF!</definedName>
    <definedName name="_DAT25" localSheetId="15">'[28]D1 - Books'!#REF!</definedName>
    <definedName name="_DAT25" localSheetId="13">'[28]D1 - Books'!#REF!</definedName>
    <definedName name="_DAT25">'[28]D1 - Books'!#REF!</definedName>
    <definedName name="_DAT26" localSheetId="15">'[28]D1 - Books'!#REF!</definedName>
    <definedName name="_DAT26" localSheetId="13">'[28]D1 - Books'!#REF!</definedName>
    <definedName name="_DAT26">'[28]D1 - Books'!#REF!</definedName>
    <definedName name="_DAT27" localSheetId="15">'[28]D1 - Books'!#REF!</definedName>
    <definedName name="_DAT27" localSheetId="13">'[28]D1 - Books'!#REF!</definedName>
    <definedName name="_DAT27">'[28]D1 - Books'!#REF!</definedName>
    <definedName name="_DAT28" localSheetId="15">'[28]D1 - Books'!#REF!</definedName>
    <definedName name="_DAT28" localSheetId="13">'[28]D1 - Books'!#REF!</definedName>
    <definedName name="_DAT28">'[28]D1 - Books'!#REF!</definedName>
    <definedName name="_DAT29" localSheetId="15">'[28]D1 - Books'!#REF!</definedName>
    <definedName name="_DAT29" localSheetId="13">'[28]D1 - Books'!#REF!</definedName>
    <definedName name="_DAT29">'[28]D1 - Books'!#REF!</definedName>
    <definedName name="_DAT3" localSheetId="15">#REF!</definedName>
    <definedName name="_DAT3" localSheetId="13">#REF!</definedName>
    <definedName name="_DAT3">#REF!</definedName>
    <definedName name="_DAT30" localSheetId="15">'[28]D1 - Books'!#REF!</definedName>
    <definedName name="_DAT30" localSheetId="13">'[28]D1 - Books'!#REF!</definedName>
    <definedName name="_DAT30">'[28]D1 - Books'!#REF!</definedName>
    <definedName name="_DAT31" localSheetId="15">'[28]D1 - Books'!#REF!</definedName>
    <definedName name="_DAT31" localSheetId="13">'[28]D1 - Books'!#REF!</definedName>
    <definedName name="_DAT31">'[28]D1 - Books'!#REF!</definedName>
    <definedName name="_DAT32" localSheetId="15">'[28]D1 - Books'!#REF!</definedName>
    <definedName name="_DAT32" localSheetId="13">'[28]D1 - Books'!#REF!</definedName>
    <definedName name="_DAT32">'[28]D1 - Books'!#REF!</definedName>
    <definedName name="_DAT33" localSheetId="15">'[28]D1 - Books'!#REF!</definedName>
    <definedName name="_DAT33" localSheetId="13">'[28]D1 - Books'!#REF!</definedName>
    <definedName name="_DAT33">'[28]D1 - Books'!#REF!</definedName>
    <definedName name="_DAT34" localSheetId="15">'[28]D1 - Books'!#REF!</definedName>
    <definedName name="_DAT34" localSheetId="13">'[28]D1 - Books'!#REF!</definedName>
    <definedName name="_DAT34">'[28]D1 - Books'!#REF!</definedName>
    <definedName name="_DAT35" localSheetId="15">'[28]D1 - Books'!#REF!</definedName>
    <definedName name="_DAT35" localSheetId="13">'[28]D1 - Books'!#REF!</definedName>
    <definedName name="_DAT35">'[28]D1 - Books'!#REF!</definedName>
    <definedName name="_DAT36" localSheetId="15">'[28]D1 - Books'!#REF!</definedName>
    <definedName name="_DAT36" localSheetId="13">'[28]D1 - Books'!#REF!</definedName>
    <definedName name="_DAT36">'[28]D1 - Books'!#REF!</definedName>
    <definedName name="_DAT4" localSheetId="15">#REF!</definedName>
    <definedName name="_DAT4" localSheetId="13">#REF!</definedName>
    <definedName name="_DAT4">#REF!</definedName>
    <definedName name="_DAT5" localSheetId="15">#REF!</definedName>
    <definedName name="_DAT5" localSheetId="13">#REF!</definedName>
    <definedName name="_DAT5">#REF!</definedName>
    <definedName name="_DAT6" localSheetId="15">#REF!</definedName>
    <definedName name="_DAT6" localSheetId="13">#REF!</definedName>
    <definedName name="_DAT6">#REF!</definedName>
    <definedName name="_DAT7" localSheetId="15">#REF!</definedName>
    <definedName name="_DAT7" localSheetId="13">#REF!</definedName>
    <definedName name="_DAT7">#REF!</definedName>
    <definedName name="_DAT8" localSheetId="15">#REF!</definedName>
    <definedName name="_DAT8" localSheetId="13">#REF!</definedName>
    <definedName name="_DAT8">#REF!</definedName>
    <definedName name="_DAT9" localSheetId="15">#REF!</definedName>
    <definedName name="_DAT9" localSheetId="13">#REF!</definedName>
    <definedName name="_DAT9">#REF!</definedName>
    <definedName name="_Dist_Values" localSheetId="15" hidden="1">#REF!</definedName>
    <definedName name="_Dist_Values" localSheetId="13" hidden="1">#REF!</definedName>
    <definedName name="_Dist_Values" hidden="1">#REF!</definedName>
    <definedName name="_DOC1" localSheetId="15">#REF!</definedName>
    <definedName name="_DOC1" localSheetId="0">#REF!</definedName>
    <definedName name="_DOC1" localSheetId="13">#REF!</definedName>
    <definedName name="_DOC1">#REF!</definedName>
    <definedName name="_DOC2" localSheetId="15">#REF!</definedName>
    <definedName name="_DOC2" localSheetId="0">#REF!</definedName>
    <definedName name="_DOC2" localSheetId="13">#REF!</definedName>
    <definedName name="_DOC2">#REF!</definedName>
    <definedName name="_ESY12" localSheetId="15">[2]ISFPLSUB!#REF!</definedName>
    <definedName name="_ESY12" localSheetId="0">[2]ISFPLSUB!#REF!</definedName>
    <definedName name="_ESY12" localSheetId="13">[2]ISFPLSUB!#REF!</definedName>
    <definedName name="_ESY12">[2]ISFPLSUB!#REF!</definedName>
    <definedName name="_Fill" localSheetId="15" hidden="1">#REF!</definedName>
    <definedName name="_Fill" localSheetId="13" hidden="1">#REF!</definedName>
    <definedName name="_Fill" hidden="1">#REF!</definedName>
    <definedName name="_xlnm._FilterDatabase" localSheetId="12" hidden="1">'42-4P Capital Depreciation'!$A$5:$I$186</definedName>
    <definedName name="_xlnm._FilterDatabase" localSheetId="2" hidden="1">RAD_ECRC_42_2P_1_pg_1!$A$4:$O$44</definedName>
    <definedName name="_xlnm._FilterDatabase" localSheetId="3" hidden="1">RAD_ECRC_42_2P_1_pg_2!$A$7:$N$47</definedName>
    <definedName name="_hpe1" localSheetId="15">#REF!</definedName>
    <definedName name="_hpe1" localSheetId="13">#REF!</definedName>
    <definedName name="_hpe1">#REF!</definedName>
    <definedName name="_hpe2" localSheetId="15">#REF!</definedName>
    <definedName name="_hpe2" localSheetId="13">#REF!</definedName>
    <definedName name="_hpe2">#REF!</definedName>
    <definedName name="_hwp1" localSheetId="15">#REF!</definedName>
    <definedName name="_hwp1" localSheetId="13">#REF!</definedName>
    <definedName name="_hwp1">#REF!</definedName>
    <definedName name="_hwp2" localSheetId="15">#REF!</definedName>
    <definedName name="_hwp2" localSheetId="13">#REF!</definedName>
    <definedName name="_hwp2">#REF!</definedName>
    <definedName name="_INP5" localSheetId="15">[1]SITRP!#REF!</definedName>
    <definedName name="_INP5" localSheetId="0">[1]SITRP!#REF!</definedName>
    <definedName name="_INP5" localSheetId="13">[1]SITRP!#REF!</definedName>
    <definedName name="_INP5">[1]SITRP!#REF!</definedName>
    <definedName name="_Key1" localSheetId="8" hidden="1">#REF!</definedName>
    <definedName name="_Key1" localSheetId="11" hidden="1">#REF!</definedName>
    <definedName name="_Key1" localSheetId="15" hidden="1">'[29]1999'!$D$9</definedName>
    <definedName name="_Key1" localSheetId="16" hidden="1">#REF!</definedName>
    <definedName name="_Key1" localSheetId="13" hidden="1">'[29]1999'!$D$9</definedName>
    <definedName name="_Key1" hidden="1">#REF!</definedName>
    <definedName name="_Key2" localSheetId="8" hidden="1">#REF!</definedName>
    <definedName name="_Key2" localSheetId="11" hidden="1">#REF!</definedName>
    <definedName name="_key2" localSheetId="15" hidden="1">#REF!</definedName>
    <definedName name="_Key2" localSheetId="16" hidden="1">#REF!</definedName>
    <definedName name="_key2" localSheetId="13" hidden="1">#REF!</definedName>
    <definedName name="_Key2" hidden="1">#REF!</definedName>
    <definedName name="_M2" localSheetId="8">#REF!</definedName>
    <definedName name="_M2" localSheetId="11">#REF!</definedName>
    <definedName name="_M2" localSheetId="15">#REF!</definedName>
    <definedName name="_M2" localSheetId="16">#REF!</definedName>
    <definedName name="_M2">#REF!</definedName>
    <definedName name="_mm2001" localSheetId="15">#REF!</definedName>
    <definedName name="_mm2001" localSheetId="13">#REF!</definedName>
    <definedName name="_mm2001">#REF!</definedName>
    <definedName name="_mm2002" localSheetId="15">#REF!</definedName>
    <definedName name="_mm2002" localSheetId="13">#REF!</definedName>
    <definedName name="_mm2002">#REF!</definedName>
    <definedName name="_mm2003" localSheetId="15">#REF!</definedName>
    <definedName name="_mm2003" localSheetId="13">#REF!</definedName>
    <definedName name="_mm2003">#REF!</definedName>
    <definedName name="_mm2004" localSheetId="15">#REF!</definedName>
    <definedName name="_mm2004" localSheetId="13">#REF!</definedName>
    <definedName name="_mm2004">#REF!</definedName>
    <definedName name="_mm2005" localSheetId="15">#REF!</definedName>
    <definedName name="_mm2005" localSheetId="13">#REF!</definedName>
    <definedName name="_mm2005">#REF!</definedName>
    <definedName name="_n4" localSheetId="15" hidden="1">{"EXCELHLP.HLP!1802";5;10;5;10;13;13;13;8;5;5;10;14;13;13;13;13;5;10;14;13;5;10;1;2;24}</definedName>
    <definedName name="_n4" localSheetId="13" hidden="1">{"EXCELHLP.HLP!1802";5;10;5;10;13;13;13;8;5;5;10;14;13;13;13;13;5;10;14;13;5;10;1;2;24}</definedName>
    <definedName name="_n4" hidden="1">{"EXCELHLP.HLP!1802";5;10;5;10;13;13;13;8;5;5;10;14;13;13;13;13;5;10;14;13;5;10;1;2;24}</definedName>
    <definedName name="_n4_1" localSheetId="15" hidden="1">{"EXCELHLP.HLP!1802";5;10;5;10;13;13;13;8;5;5;10;14;13;13;13;13;5;10;14;13;5;10;1;2;24}</definedName>
    <definedName name="_n4_1" localSheetId="13" hidden="1">{"EXCELHLP.HLP!1802";5;10;5;10;13;13;13;8;5;5;10;14;13;13;13;13;5;10;14;13;5;10;1;2;24}</definedName>
    <definedName name="_n4_1" hidden="1">{"EXCELHLP.HLP!1802";5;10;5;10;13;13;13;8;5;5;10;14;13;13;13;13;5;10;14;13;5;10;1;2;24}</definedName>
    <definedName name="_Order1" hidden="1">255</definedName>
    <definedName name="_Order2" hidden="1">255</definedName>
    <definedName name="_Own10" localSheetId="15">#REF!</definedName>
    <definedName name="_Own10" localSheetId="13">#REF!</definedName>
    <definedName name="_Own10">#REF!</definedName>
    <definedName name="_Own11" localSheetId="15">#REF!</definedName>
    <definedName name="_Own11" localSheetId="13">#REF!</definedName>
    <definedName name="_Own11">#REF!</definedName>
    <definedName name="_Own4" localSheetId="15">#REF!</definedName>
    <definedName name="_Own4" localSheetId="13">#REF!</definedName>
    <definedName name="_Own4">#REF!</definedName>
    <definedName name="_Own5" localSheetId="15">#REF!</definedName>
    <definedName name="_Own5" localSheetId="13">#REF!</definedName>
    <definedName name="_Own5">#REF!</definedName>
    <definedName name="_Own6" localSheetId="15">#REF!</definedName>
    <definedName name="_Own6" localSheetId="13">#REF!</definedName>
    <definedName name="_Own6">#REF!</definedName>
    <definedName name="_Own8" localSheetId="15">#REF!</definedName>
    <definedName name="_Own8" localSheetId="13">#REF!</definedName>
    <definedName name="_Own8">#REF!</definedName>
    <definedName name="_PG1" localSheetId="8">#REF!</definedName>
    <definedName name="_PG1" localSheetId="11">#REF!</definedName>
    <definedName name="_PG1" localSheetId="15">#N/A</definedName>
    <definedName name="_PG1" localSheetId="0">#N/A</definedName>
    <definedName name="_PG1" localSheetId="16">#REF!</definedName>
    <definedName name="_PG1" localSheetId="13">#N/A</definedName>
    <definedName name="_PG1">#REF!</definedName>
    <definedName name="_PG2" localSheetId="8">#REF!</definedName>
    <definedName name="_PG2" localSheetId="11">#REF!</definedName>
    <definedName name="_PG2" localSheetId="15">#N/A</definedName>
    <definedName name="_PG2" localSheetId="0">#N/A</definedName>
    <definedName name="_PG2" localSheetId="16">#REF!</definedName>
    <definedName name="_PG2" localSheetId="13">#N/A</definedName>
    <definedName name="_PG2">#REF!</definedName>
    <definedName name="_PG3" localSheetId="8">#REF!</definedName>
    <definedName name="_PG3" localSheetId="11">#REF!</definedName>
    <definedName name="_PG3" localSheetId="15">#N/A</definedName>
    <definedName name="_PG3" localSheetId="0">#N/A</definedName>
    <definedName name="_PG3" localSheetId="16">#REF!</definedName>
    <definedName name="_PG3" localSheetId="13">#N/A</definedName>
    <definedName name="_PG3">#REF!</definedName>
    <definedName name="_PG4" localSheetId="8">#REF!</definedName>
    <definedName name="_PG4" localSheetId="11">#REF!</definedName>
    <definedName name="_PG4" localSheetId="15">#REF!</definedName>
    <definedName name="_PG4" localSheetId="16">#REF!</definedName>
    <definedName name="_PG4">#REF!</definedName>
    <definedName name="_PP8" localSheetId="15">#REF!</definedName>
    <definedName name="_PP8" localSheetId="13">#REF!</definedName>
    <definedName name="_PP8">#REF!</definedName>
    <definedName name="_PP9" localSheetId="15">#REF!</definedName>
    <definedName name="_PP9" localSheetId="13">#REF!</definedName>
    <definedName name="_PP9">#REF!</definedName>
    <definedName name="_SCH1" localSheetId="8">#REF!</definedName>
    <definedName name="_SCH1" localSheetId="11">#REF!</definedName>
    <definedName name="_SCH1" localSheetId="15">#REF!</definedName>
    <definedName name="_SCH1" localSheetId="0">#REF!</definedName>
    <definedName name="_SCH1" localSheetId="16">#REF!</definedName>
    <definedName name="_SCH1" localSheetId="13">#REF!</definedName>
    <definedName name="_SCH1">#REF!</definedName>
    <definedName name="_SCH2" localSheetId="15">#REF!</definedName>
    <definedName name="_SCH2" localSheetId="0">#REF!</definedName>
    <definedName name="_SCH2" localSheetId="13">#REF!</definedName>
    <definedName name="_SCH2">#REF!</definedName>
    <definedName name="_Sort" localSheetId="8" hidden="1">#REF!</definedName>
    <definedName name="_Sort" localSheetId="11" hidden="1">#REF!</definedName>
    <definedName name="_Sort" localSheetId="15" hidden="1">'[29]1999'!#REF!</definedName>
    <definedName name="_Sort" localSheetId="16" hidden="1">#REF!</definedName>
    <definedName name="_Sort" localSheetId="13" hidden="1">'[29]1999'!#REF!</definedName>
    <definedName name="_Sort" hidden="1">#REF!</definedName>
    <definedName name="_SYS1" localSheetId="8">#REF!</definedName>
    <definedName name="_SYS1" localSheetId="11">#REF!</definedName>
    <definedName name="_SYS1" localSheetId="15">#REF!</definedName>
    <definedName name="_SYS1" localSheetId="16">#REF!</definedName>
    <definedName name="_SYS1">#REF!</definedName>
    <definedName name="_SYS2" localSheetId="8">#REF!</definedName>
    <definedName name="_SYS2" localSheetId="11">#REF!</definedName>
    <definedName name="_SYS2" localSheetId="15">#REF!</definedName>
    <definedName name="_SYS2" localSheetId="16">#REF!</definedName>
    <definedName name="_SYS2">#REF!</definedName>
    <definedName name="_Table1_In1" localSheetId="15" hidden="1">#REF!</definedName>
    <definedName name="_Table1_In1" localSheetId="13" hidden="1">#REF!</definedName>
    <definedName name="_Table1_In1" hidden="1">#REF!</definedName>
    <definedName name="_Table1_Out" localSheetId="15" hidden="1">#REF!</definedName>
    <definedName name="_Table1_Out" localSheetId="13" hidden="1">#REF!</definedName>
    <definedName name="_Table1_Out" hidden="1">#REF!</definedName>
    <definedName name="_Table2_In1" localSheetId="15" hidden="1">#REF!</definedName>
    <definedName name="_Table2_In1" localSheetId="13" hidden="1">#REF!</definedName>
    <definedName name="_Table2_In1" hidden="1">#REF!</definedName>
    <definedName name="_Table2_In2" localSheetId="15" hidden="1">#REF!</definedName>
    <definedName name="_Table2_In2" localSheetId="13" hidden="1">#REF!</definedName>
    <definedName name="_Table2_In2" hidden="1">#REF!</definedName>
    <definedName name="_Table2_Out" localSheetId="15" hidden="1">#REF!</definedName>
    <definedName name="_Table2_Out" localSheetId="13" hidden="1">#REF!</definedName>
    <definedName name="_Table2_Out" hidden="1">#REF!</definedName>
    <definedName name="_Table3_In2" localSheetId="15" hidden="1">#REF!</definedName>
    <definedName name="_Table3_In2" localSheetId="13" hidden="1">#REF!</definedName>
    <definedName name="_Table3_In2" hidden="1">#REF!</definedName>
    <definedName name="_WN1" localSheetId="15">#REF!</definedName>
    <definedName name="_WN1" localSheetId="13">#REF!</definedName>
    <definedName name="_WN1">#REF!</definedName>
    <definedName name="_WN2" localSheetId="15">#REF!</definedName>
    <definedName name="_WN2" localSheetId="13">#REF!</definedName>
    <definedName name="_WN2">#REF!</definedName>
    <definedName name="A" localSheetId="8">#REF!</definedName>
    <definedName name="A" localSheetId="11">#REF!</definedName>
    <definedName name="a" localSheetId="15" hidden="1">{"Martin Oct94_Mar95",#N/A,FALSE,"Martin Oct94 - Mar95"}</definedName>
    <definedName name="a" localSheetId="0" hidden="1">{"Martin Oct94_Mar95",#N/A,FALSE,"Martin Oct94 - Mar95"}</definedName>
    <definedName name="A" localSheetId="16">#REF!</definedName>
    <definedName name="a" localSheetId="13" hidden="1">{"Martin Oct94_Mar95",#N/A,FALSE,"Martin Oct94 - Mar95"}</definedName>
    <definedName name="A">#REF!</definedName>
    <definedName name="A_" localSheetId="15">#REF!</definedName>
    <definedName name="A_" localSheetId="13">#REF!</definedName>
    <definedName name="A_">#REF!</definedName>
    <definedName name="A_1" localSheetId="15">#REF!</definedName>
    <definedName name="A_1" localSheetId="13">#REF!</definedName>
    <definedName name="A_1">#REF!</definedName>
    <definedName name="A_G_LIASON" localSheetId="8">#REF!</definedName>
    <definedName name="A_G_LIASON" localSheetId="11">#REF!</definedName>
    <definedName name="A_G_LIASON" localSheetId="15">#REF!</definedName>
    <definedName name="A_G_LIASON" localSheetId="16">#REF!</definedName>
    <definedName name="A_G_LIASON">#REF!</definedName>
    <definedName name="A6_" localSheetId="15">[30]A6!#REF!</definedName>
    <definedName name="A6_" localSheetId="13">[31]A6!#REF!</definedName>
    <definedName name="A6_">[30]A6!#REF!</definedName>
    <definedName name="A6_OS" localSheetId="15">[30]A6!#REF!</definedName>
    <definedName name="A6_OS" localSheetId="13">[31]A6!#REF!</definedName>
    <definedName name="A6_OS">[30]A6!#REF!</definedName>
    <definedName name="A6_PTD_DATA" localSheetId="15">[30]A6!#REF!</definedName>
    <definedName name="A6_PTD_DATA" localSheetId="13">[31]A6!#REF!</definedName>
    <definedName name="A6_PTD_DATA">[30]A6!#REF!</definedName>
    <definedName name="A6a" localSheetId="15">[30]A6!#REF!</definedName>
    <definedName name="A6a" localSheetId="13">[31]A6!#REF!</definedName>
    <definedName name="A6a">[30]A6!#REF!</definedName>
    <definedName name="A6a_C" localSheetId="15">[30]A6!#REF!</definedName>
    <definedName name="A6a_C" localSheetId="13">[31]A6!#REF!</definedName>
    <definedName name="A6a_C">[30]A6!#REF!</definedName>
    <definedName name="A8_" localSheetId="15">#REF!</definedName>
    <definedName name="A8_" localSheetId="0">#REF!</definedName>
    <definedName name="A8_" localSheetId="13">#REF!</definedName>
    <definedName name="A8_">#REF!</definedName>
    <definedName name="A9_" localSheetId="15">[32]A9!#REF!</definedName>
    <definedName name="A9_" localSheetId="13">[33]A9!#REF!</definedName>
    <definedName name="A9_">[32]A9!#REF!</definedName>
    <definedName name="A9_PTD_DATA" localSheetId="15">[32]A9!#REF!</definedName>
    <definedName name="A9_PTD_DATA" localSheetId="13">[33]A9!#REF!</definedName>
    <definedName name="A9_PTD_DATA">[32]A9!#REF!</definedName>
    <definedName name="A9Worksheet" localSheetId="15">[32]A9!#REF!</definedName>
    <definedName name="A9Worksheet" localSheetId="13">[33]A9!#REF!</definedName>
    <definedName name="A9Worksheet">[32]A9!#REF!</definedName>
    <definedName name="aa" localSheetId="15" hidden="1">{"Martin Oct94_Mar95",#N/A,FALSE,"Martin Oct94 - Mar95"}</definedName>
    <definedName name="aa" localSheetId="0" hidden="1">{"Martin Oct94_Mar95",#N/A,FALSE,"Martin Oct94 - Mar95"}</definedName>
    <definedName name="aa" localSheetId="13" hidden="1">{"Martin Oct94_Mar95",#N/A,FALSE,"Martin Oct94 - Mar95"}</definedName>
    <definedName name="aa" hidden="1">{"Martin Oct94_Mar95",#N/A,FALSE,"Martin Oct94 - Mar95"}</definedName>
    <definedName name="aaa" localSheetId="15" hidden="1">{"Martin Oct93_Mar94",#N/A,FALSE,"Martin Oct93 - Mar94";"Martin Apr94_Sep94",#N/A,FALSE,"Martin Apr94 - Sep94";"Martin Oct94_Mar95",#N/A,FALSE,"Martin Oct94 - Mar95";"Martin Apr95_Sep95",#N/A,FALSE,"Martin Apr95 - Sep95";"Martin Oct95_Mar96",#N/A,FALSE,"Martin Oct95 - Mar96"}</definedName>
    <definedName name="aaa" localSheetId="0" hidden="1">{"Martin Oct93_Mar94",#N/A,FALSE,"Martin Oct93 - Mar94";"Martin Apr94_Sep94",#N/A,FALSE,"Martin Apr94 - Sep94";"Martin Oct94_Mar95",#N/A,FALSE,"Martin Oct94 - Mar95";"Martin Apr95_Sep95",#N/A,FALSE,"Martin Apr95 - Sep95";"Martin Oct95_Mar96",#N/A,FALSE,"Martin Oct95 - Mar96"}</definedName>
    <definedName name="aaa" localSheetId="13" hidden="1">{"Martin Oct93_Mar94",#N/A,FALSE,"Martin Oct93 - Mar94";"Martin Apr94_Sep94",#N/A,FALSE,"Martin Apr94 - Sep94";"Martin Oct94_Mar95",#N/A,FALSE,"Martin Oct94 - Mar95";"Martin Apr95_Sep95",#N/A,FALSE,"Martin Apr95 - Sep95";"Martin Oct95_Mar96",#N/A,FALSE,"Martin Oct95 - Mar96"}</definedName>
    <definedName name="aaa" hidden="1">{"Martin Oct93_Mar94",#N/A,FALSE,"Martin Oct93 - Mar94";"Martin Apr94_Sep94",#N/A,FALSE,"Martin Apr94 - Sep94";"Martin Oct94_Mar95",#N/A,FALSE,"Martin Oct94 - Mar95";"Martin Apr95_Sep95",#N/A,FALSE,"Martin Apr95 - Sep95";"Martin Oct95_Mar96",#N/A,FALSE,"Martin Oct95 - Mar96"}</definedName>
    <definedName name="aaaa" localSheetId="15" hidden="1">{"Oct93_Mar94",#N/A,TRUE,"Actuals (Oct 93 - Mar 94)";"Apr94_Sep94",#N/A,TRUE,"Actuals (Apr 94 - Sep 94)";"Oct94_Mar95",#N/A,TRUE,"Actuals (Oct 94 - Mar 95)";"Apr95_Sep95",#N/A,TRUE,"Actual Estimt (Apr 95 - Sep 95)";"Oct95_Mar96",#N/A,TRUE,"Estimates (Oct 95 - Mar 96)"}</definedName>
    <definedName name="aaaa" localSheetId="0" hidden="1">{"Oct93_Mar94",#N/A,TRUE,"Actuals (Oct 93 - Mar 94)";"Apr94_Sep94",#N/A,TRUE,"Actuals (Apr 94 - Sep 94)";"Oct94_Mar95",#N/A,TRUE,"Actuals (Oct 94 - Mar 95)";"Apr95_Sep95",#N/A,TRUE,"Actual Estimt (Apr 95 - Sep 95)";"Oct95_Mar96",#N/A,TRUE,"Estimates (Oct 95 - Mar 96)"}</definedName>
    <definedName name="aaaa" localSheetId="13" hidden="1">{"Oct93_Mar94",#N/A,TRUE,"Actuals (Oct 93 - Mar 94)";"Apr94_Sep94",#N/A,TRUE,"Actuals (Apr 94 - Sep 94)";"Oct94_Mar95",#N/A,TRUE,"Actuals (Oct 94 - Mar 95)";"Apr95_Sep95",#N/A,TRUE,"Actual Estimt (Apr 95 - Sep 95)";"Oct95_Mar96",#N/A,TRUE,"Estimates (Oct 95 - Mar 96)"}</definedName>
    <definedName name="aaaa" hidden="1">{"Oct93_Mar94",#N/A,TRUE,"Actuals (Oct 93 - Mar 94)";"Apr94_Sep94",#N/A,TRUE,"Actuals (Apr 94 - Sep 94)";"Oct94_Mar95",#N/A,TRUE,"Actuals (Oct 94 - Mar 95)";"Apr95_Sep95",#N/A,TRUE,"Actual Estimt (Apr 95 - Sep 95)";"Oct95_Mar96",#N/A,TRUE,"Estimates (Oct 95 - Mar 96)"}</definedName>
    <definedName name="abc" localSheetId="15" hidden="1">{#N/A,#N/A,TRUE,"TOTAL DISTRIBUTION";#N/A,#N/A,TRUE,"SOUTH";#N/A,#N/A,TRUE,"NORTHEAST";#N/A,#N/A,TRUE,"WEST"}</definedName>
    <definedName name="abc" localSheetId="13" hidden="1">{#N/A,#N/A,TRUE,"TOTAL DISTRIBUTION";#N/A,#N/A,TRUE,"SOUTH";#N/A,#N/A,TRUE,"NORTHEAST";#N/A,#N/A,TRUE,"WEST"}</definedName>
    <definedName name="abc" hidden="1">{#N/A,#N/A,TRUE,"TOTAL DISTRIBUTION";#N/A,#N/A,TRUE,"SOUTH";#N/A,#N/A,TRUE,"NORTHEAST";#N/A,#N/A,TRUE,"WEST"}</definedName>
    <definedName name="abcd" localSheetId="15" hidden="1">{#N/A,#N/A,TRUE,"TOTAL DSBN";#N/A,#N/A,TRUE,"WEST";#N/A,#N/A,TRUE,"SOUTH";#N/A,#N/A,TRUE,"NORTHEAST"}</definedName>
    <definedName name="abcd" localSheetId="13" hidden="1">{#N/A,#N/A,TRUE,"TOTAL DSBN";#N/A,#N/A,TRUE,"WEST";#N/A,#N/A,TRUE,"SOUTH";#N/A,#N/A,TRUE,"NORTHEAST"}</definedName>
    <definedName name="abcd" hidden="1">{#N/A,#N/A,TRUE,"TOTAL DSBN";#N/A,#N/A,TRUE,"WEST";#N/A,#N/A,TRUE,"SOUTH";#N/A,#N/A,TRUE,"NORTHEAST"}</definedName>
    <definedName name="abit">0.000000001</definedName>
    <definedName name="ACCNT" localSheetId="15">#REF!</definedName>
    <definedName name="ACCNT" localSheetId="13">#REF!</definedName>
    <definedName name="ACCNT">#REF!</definedName>
    <definedName name="ACCOUNTS" localSheetId="15">#REF!</definedName>
    <definedName name="ACCOUNTS" localSheetId="13">#REF!</definedName>
    <definedName name="ACCOUNTS">#REF!</definedName>
    <definedName name="acct_desc" localSheetId="0">[34]sys_desc!$B$1:$C$65536</definedName>
    <definedName name="acct_desc">[35]sys_desc!$B:$C</definedName>
    <definedName name="ACE" localSheetId="15">#REF!</definedName>
    <definedName name="ACE" localSheetId="13">#REF!</definedName>
    <definedName name="ACE">#REF!</definedName>
    <definedName name="ACGDIST" localSheetId="15">#REF!</definedName>
    <definedName name="ACGDIST" localSheetId="13">#REF!</definedName>
    <definedName name="ACGDIST">#REF!</definedName>
    <definedName name="ACTUALS" localSheetId="15">#REF!</definedName>
    <definedName name="ACTUALS" localSheetId="13">#REF!</definedName>
    <definedName name="ACTUALS">#REF!</definedName>
    <definedName name="ADDCOST" localSheetId="15">#REF!</definedName>
    <definedName name="ADDCOST" localSheetId="13">#REF!</definedName>
    <definedName name="ADDCOST">#REF!</definedName>
    <definedName name="ADNA911.13" localSheetId="8">#REF!</definedName>
    <definedName name="ADNA911.13" localSheetId="11">#REF!</definedName>
    <definedName name="ADNA911.13" localSheetId="15">#REF!</definedName>
    <definedName name="ADNA911.13" localSheetId="16">#REF!</definedName>
    <definedName name="ADNA911.13">#REF!</definedName>
    <definedName name="ADNA930" localSheetId="8">#REF!</definedName>
    <definedName name="ADNA930" localSheetId="11">#REF!</definedName>
    <definedName name="ADNA930" localSheetId="15">#REF!</definedName>
    <definedName name="ADNA930" localSheetId="16">#REF!</definedName>
    <definedName name="ADNA930">#REF!</definedName>
    <definedName name="ADVINTERC" localSheetId="8">#REF!</definedName>
    <definedName name="ADVINTERC" localSheetId="11">#REF!</definedName>
    <definedName name="ADVINTERC" localSheetId="15">#REF!</definedName>
    <definedName name="ADVINTERC" localSheetId="16">#REF!</definedName>
    <definedName name="ADVINTERC">#REF!</definedName>
    <definedName name="AFUDCT" localSheetId="8">#REF!</definedName>
    <definedName name="AFUDCT" localSheetId="11">#REF!</definedName>
    <definedName name="AFUDCT" localSheetId="15">#REF!</definedName>
    <definedName name="AFUDCT" localSheetId="16">#REF!</definedName>
    <definedName name="AFUDCT">#REF!</definedName>
    <definedName name="AINTSYNC" localSheetId="8">#REF!</definedName>
    <definedName name="AINTSYNC" localSheetId="11">#REF!</definedName>
    <definedName name="AINTSYNC" localSheetId="15">#REF!</definedName>
    <definedName name="AINTSYNC" localSheetId="16">#REF!</definedName>
    <definedName name="AINTSYNC">#REF!</definedName>
    <definedName name="AIRPRODUCTS" localSheetId="8">#REF!</definedName>
    <definedName name="AIRPRODUCTS" localSheetId="11">#REF!</definedName>
    <definedName name="AIRPRODUCTS" localSheetId="15">#REF!</definedName>
    <definedName name="AIRPRODUCTS" localSheetId="16">#REF!</definedName>
    <definedName name="AIRPRODUCTS">#REF!</definedName>
    <definedName name="AirQuality" localSheetId="8">'42-4P Capital Schedules'!$B$1:$R$49</definedName>
    <definedName name="AirQuality" localSheetId="15">#REF!</definedName>
    <definedName name="AirQuality">#REF!</definedName>
    <definedName name="AJURCR" localSheetId="8">#REF!</definedName>
    <definedName name="AJURCR" localSheetId="11">#REF!</definedName>
    <definedName name="AJURCR" localSheetId="15">#REF!</definedName>
    <definedName name="AJURCR" localSheetId="16">#REF!</definedName>
    <definedName name="AJURCR">#REF!</definedName>
    <definedName name="AJURPEPSCR" localSheetId="8">#REF!</definedName>
    <definedName name="AJURPEPSCR" localSheetId="11">#REF!</definedName>
    <definedName name="AJURPEPSCR" localSheetId="15">#REF!</definedName>
    <definedName name="AJURPEPSCR" localSheetId="16">#REF!</definedName>
    <definedName name="AJURPEPSCR">#REF!</definedName>
    <definedName name="AJURPSCR" localSheetId="8">#REF!</definedName>
    <definedName name="AJURPSCR" localSheetId="11">#REF!</definedName>
    <definedName name="AJURPSCR" localSheetId="15">#REF!</definedName>
    <definedName name="AJURPSCR" localSheetId="16">#REF!</definedName>
    <definedName name="AJURPSCR">#REF!</definedName>
    <definedName name="ALANDCO" localSheetId="15">'[3]SUMMARY-OLD'!#REF!</definedName>
    <definedName name="ALANDCO" localSheetId="13">'[3]SUMMARY-OLD'!#REF!</definedName>
    <definedName name="ALANDCO">'[3]SUMMARY-OLD'!#REF!</definedName>
    <definedName name="ALL" localSheetId="13">'[36]#REF'!$N$6:$W$59</definedName>
    <definedName name="ALL">'[37]#REF'!$N$6:$W$59</definedName>
    <definedName name="alloc1" localSheetId="15">#REF!</definedName>
    <definedName name="alloc1" localSheetId="13">#REF!</definedName>
    <definedName name="alloc1">#REF!</definedName>
    <definedName name="alloc2" localSheetId="15">#REF!</definedName>
    <definedName name="alloc2" localSheetId="13">#REF!</definedName>
    <definedName name="alloc2">#REF!</definedName>
    <definedName name="ALLOCDEM" localSheetId="8">#REF!</definedName>
    <definedName name="ALLOCDEM" localSheetId="11">#REF!</definedName>
    <definedName name="ALLOCDEM" localSheetId="15">#REF!</definedName>
    <definedName name="ALLOCDEM" localSheetId="16">#REF!</definedName>
    <definedName name="ALLOCDEM">#REF!</definedName>
    <definedName name="ALLOW" localSheetId="10">'42-8_NOx Allowances'!$A$53:$R$110</definedName>
    <definedName name="ALLOW">'42-8_SO2 Allowances'!$A$1:$R$46</definedName>
    <definedName name="ALTADJ" localSheetId="15">#REF!</definedName>
    <definedName name="ALTADJ" localSheetId="13">#REF!</definedName>
    <definedName name="ALTADJ">#REF!</definedName>
    <definedName name="AMOUNT" localSheetId="15">'[38]~4600717'!$C$2:$C$15</definedName>
    <definedName name="AMOUNT" localSheetId="0">'[39]~4600717'!$C$2:$C$15</definedName>
    <definedName name="AMOUNT" localSheetId="13">'[40]~4600717'!$C$2:$C$15</definedName>
    <definedName name="AMOUNT">'[41]~4600717'!$C$2:$C$15</definedName>
    <definedName name="AMT" localSheetId="15">#REF!</definedName>
    <definedName name="AMT" localSheetId="13">#REF!</definedName>
    <definedName name="AMT">#REF!</definedName>
    <definedName name="AmtType">'[42]Journal Entry Sheet'!$B$4</definedName>
    <definedName name="ANALYS1" localSheetId="8">#REF!</definedName>
    <definedName name="ANALYS1" localSheetId="11">#REF!</definedName>
    <definedName name="ANALYS1" localSheetId="15">#REF!</definedName>
    <definedName name="ANALYS1" localSheetId="16">#REF!</definedName>
    <definedName name="ANALYS1">#REF!</definedName>
    <definedName name="ANALYS2" localSheetId="8">#REF!</definedName>
    <definedName name="ANALYS2" localSheetId="11">#REF!</definedName>
    <definedName name="ANALYS2" localSheetId="15">#REF!</definedName>
    <definedName name="ANALYS2" localSheetId="16">#REF!</definedName>
    <definedName name="ANALYS2">#REF!</definedName>
    <definedName name="ANALYSIS_OF_BREAKDOWN_OF_OS_SALE_BYACCOUNTS" localSheetId="15">#REF!</definedName>
    <definedName name="ANALYSIS_OF_BREAKDOWN_OF_OS_SALE_BYACCOUNTS" localSheetId="13">#REF!</definedName>
    <definedName name="ANALYSIS_OF_BREAKDOWN_OF_OS_SALE_BYACCOUNTS">#REF!</definedName>
    <definedName name="ANLY1" localSheetId="8">#REF!</definedName>
    <definedName name="ANLY1" localSheetId="11">#REF!</definedName>
    <definedName name="ANLY1" localSheetId="15">#REF!</definedName>
    <definedName name="ANLY1" localSheetId="16">#REF!</definedName>
    <definedName name="ANLY1">#REF!</definedName>
    <definedName name="ANLY2" localSheetId="8">#REF!</definedName>
    <definedName name="ANLY2" localSheetId="11">#REF!</definedName>
    <definedName name="ANLY2" localSheetId="15">#REF!</definedName>
    <definedName name="ANLY2" localSheetId="16">#REF!</definedName>
    <definedName name="ANLY2">#REF!</definedName>
    <definedName name="Ann_NOx">#REF!</definedName>
    <definedName name="ANNCOST" localSheetId="8">#REF!</definedName>
    <definedName name="ANNCOST" localSheetId="11">#REF!</definedName>
    <definedName name="ANNCOST" localSheetId="15">#REF!</definedName>
    <definedName name="ANNCOST" localSheetId="16">#REF!</definedName>
    <definedName name="ANNCOST">#REF!</definedName>
    <definedName name="ANNCOSTNUPS" localSheetId="8">#REF!</definedName>
    <definedName name="ANNCOSTNUPS" localSheetId="11">#REF!</definedName>
    <definedName name="ANNCOSTNUPS" localSheetId="15">#REF!</definedName>
    <definedName name="ANNCOSTNUPS" localSheetId="16">#REF!</definedName>
    <definedName name="ANNCOSTNUPS">#REF!</definedName>
    <definedName name="ANNDIV" localSheetId="8">#REF!</definedName>
    <definedName name="ANNDIV" localSheetId="11">#REF!</definedName>
    <definedName name="ANNDIV" localSheetId="15">#REF!</definedName>
    <definedName name="ANNDIV" localSheetId="16">#REF!</definedName>
    <definedName name="ANNDIV">#REF!</definedName>
    <definedName name="ANNDIVNUPS" localSheetId="8">#REF!</definedName>
    <definedName name="ANNDIVNUPS" localSheetId="11">#REF!</definedName>
    <definedName name="ANNDIVNUPS" localSheetId="15">#REF!</definedName>
    <definedName name="ANNDIVNUPS" localSheetId="16">#REF!</definedName>
    <definedName name="ANNDIVNUPS">#REF!</definedName>
    <definedName name="ANNUAL" localSheetId="15">[2]ISFPLSUB!#REF!</definedName>
    <definedName name="ANNUAL" localSheetId="0">[2]ISFPLSUB!#REF!</definedName>
    <definedName name="ANNUAL" localSheetId="13">[2]ISFPLSUB!#REF!</definedName>
    <definedName name="ANNUAL">[2]ISFPLSUB!#REF!</definedName>
    <definedName name="anscount" hidden="1">1</definedName>
    <definedName name="APFS_UT" localSheetId="8">#REF!</definedName>
    <definedName name="APFS_UT" localSheetId="11">#REF!</definedName>
    <definedName name="APFS_UT" localSheetId="15">#REF!</definedName>
    <definedName name="APFS_UT" localSheetId="16">#REF!</definedName>
    <definedName name="APFS_UT">#REF!</definedName>
    <definedName name="ApparityWorkArea_Col_6357550659662557167" localSheetId="8" hidden="1">#REF!</definedName>
    <definedName name="ApparityWorkArea_Col_6357550659662557167" localSheetId="11" hidden="1">#REF!</definedName>
    <definedName name="ApparityWorkArea_Col_6357550659662557167" localSheetId="15" hidden="1">#REF!</definedName>
    <definedName name="ApparityWorkArea_Col_6357550659662557167" localSheetId="16" hidden="1">#REF!</definedName>
    <definedName name="ApparityWorkArea_Col_6357550659662557167" hidden="1">#REF!</definedName>
    <definedName name="ApparityWorkArea_Col_63575506597592771631" localSheetId="8" hidden="1">#REF!</definedName>
    <definedName name="ApparityWorkArea_Col_63575506597592771631" localSheetId="11" hidden="1">#REF!</definedName>
    <definedName name="ApparityWorkArea_Col_63575506597592771631" localSheetId="15" hidden="1">#REF!</definedName>
    <definedName name="ApparityWorkArea_Col_63575506597592771631" localSheetId="16" hidden="1">#REF!</definedName>
    <definedName name="ApparityWorkArea_Col_63575506597592771631" hidden="1">#REF!</definedName>
    <definedName name="ApparityWorkArea_Col_63575506597857971637" localSheetId="8" hidden="1">#REF!</definedName>
    <definedName name="ApparityWorkArea_Col_63575506597857971637" localSheetId="11" hidden="1">#REF!</definedName>
    <definedName name="ApparityWorkArea_Col_63575506597857971637" localSheetId="15" hidden="1">#REF!</definedName>
    <definedName name="ApparityWorkArea_Col_63575506597857971637" localSheetId="16" hidden="1">#REF!</definedName>
    <definedName name="ApparityWorkArea_Col_63575506597857971637" hidden="1">#REF!</definedName>
    <definedName name="ApparityWorkArea_Row_6357550659662557166" localSheetId="8" hidden="1">#REF!</definedName>
    <definedName name="ApparityWorkArea_Row_6357550659662557166" localSheetId="11" hidden="1">#REF!</definedName>
    <definedName name="ApparityWorkArea_Row_6357550659662557166" localSheetId="15" hidden="1">#REF!</definedName>
    <definedName name="ApparityWorkArea_Row_6357550659662557166" localSheetId="16" hidden="1">#REF!</definedName>
    <definedName name="ApparityWorkArea_Row_6357550659662557166" hidden="1">#REF!</definedName>
    <definedName name="ApparityWorkArea_Row_63575506597592771630" localSheetId="8" hidden="1">#REF!</definedName>
    <definedName name="ApparityWorkArea_Row_63575506597592771630" localSheetId="11" hidden="1">#REF!</definedName>
    <definedName name="ApparityWorkArea_Row_63575506597592771630" localSheetId="15" hidden="1">#REF!</definedName>
    <definedName name="ApparityWorkArea_Row_63575506597592771630" localSheetId="16" hidden="1">#REF!</definedName>
    <definedName name="ApparityWorkArea_Row_63575506597592771630" hidden="1">#REF!</definedName>
    <definedName name="ApparityWorkArea_Row_63575506597857971636" localSheetId="8" hidden="1">#REF!</definedName>
    <definedName name="ApparityWorkArea_Row_63575506597857971636" localSheetId="11" hidden="1">#REF!</definedName>
    <definedName name="ApparityWorkArea_Row_63575506597857971636" localSheetId="15" hidden="1">#REF!</definedName>
    <definedName name="ApparityWorkArea_Row_63575506597857971636" localSheetId="16" hidden="1">#REF!</definedName>
    <definedName name="ApparityWorkArea_Row_63575506597857971636" hidden="1">#REF!</definedName>
    <definedName name="APPLDEPR" localSheetId="8">#REF!</definedName>
    <definedName name="APPLDEPR" localSheetId="11">#REF!</definedName>
    <definedName name="APPLDEPR" localSheetId="15">#REF!</definedName>
    <definedName name="APPLDEPR" localSheetId="16">#REF!</definedName>
    <definedName name="APPLDEPR">#REF!</definedName>
    <definedName name="Application" localSheetId="15">#REF!</definedName>
    <definedName name="Application" localSheetId="13">#REF!</definedName>
    <definedName name="Application">#REF!</definedName>
    <definedName name="APPLINVT" localSheetId="8">#REF!</definedName>
    <definedName name="APPLINVT" localSheetId="11">#REF!</definedName>
    <definedName name="APPLINVT" localSheetId="15">#REF!</definedName>
    <definedName name="APPLINVT" localSheetId="16">#REF!</definedName>
    <definedName name="APPLINVT">#REF!</definedName>
    <definedName name="APPLWAR_SCHPL" localSheetId="8">#REF!</definedName>
    <definedName name="APPLWAR_SCHPL" localSheetId="11">#REF!</definedName>
    <definedName name="APPLWAR_SCHPL" localSheetId="15">#REF!</definedName>
    <definedName name="APPLWAR_SCHPL" localSheetId="16">#REF!</definedName>
    <definedName name="APPLWAR_SCHPL">#REF!</definedName>
    <definedName name="apr" localSheetId="15">#REF!</definedName>
    <definedName name="apr" localSheetId="13">#REF!</definedName>
    <definedName name="apr">#REF!</definedName>
    <definedName name="april" localSheetId="15">#REF!</definedName>
    <definedName name="april" localSheetId="13">#REF!</definedName>
    <definedName name="april">#REF!</definedName>
    <definedName name="ARAPPSSPE" localSheetId="8">#REF!</definedName>
    <definedName name="ARAPPSSPE" localSheetId="11">#REF!</definedName>
    <definedName name="ARAPPSSPE" localSheetId="15">#REF!</definedName>
    <definedName name="ARAPPSSPE" localSheetId="16">#REF!</definedName>
    <definedName name="ARAPPSSPE">#REF!</definedName>
    <definedName name="AS2DocOpenMode" hidden="1">"AS2DocumentEdit"</definedName>
    <definedName name="asd" localSheetId="15" hidden="1">{2;#N/A;"R13C16:R17C16";#N/A;"R13C14:R17C15";FALSE;FALSE;FALSE;95;#N/A;#N/A;"R13C19";#N/A;FALSE;FALSE;FALSE;FALSE;#N/A;"";#N/A;FALSE;"";"";#N/A;#N/A;#N/A}</definedName>
    <definedName name="asd" localSheetId="13" hidden="1">{2;#N/A;"R13C16:R17C16";#N/A;"R13C14:R17C15";FALSE;FALSE;FALSE;95;#N/A;#N/A;"R13C19";#N/A;FALSE;FALSE;FALSE;FALSE;#N/A;"";#N/A;FALSE;"";"";#N/A;#N/A;#N/A}</definedName>
    <definedName name="asd" hidden="1">{2;#N/A;"R13C16:R17C16";#N/A;"R13C14:R17C15";FALSE;FALSE;FALSE;95;#N/A;#N/A;"R13C19";#N/A;FALSE;FALSE;FALSE;FALSE;#N/A;"";#N/A;FALSE;"";"";#N/A;#N/A;#N/A}</definedName>
    <definedName name="aserf" localSheetId="15" hidden="1">{"Summary Schedule",#N/A,FALSE,"Sheet1";"Divisional Support",#N/A,FALSE,"Sheet2";"Corporate Support",#N/A,FALSE,"Sheet3"}</definedName>
    <definedName name="aserf" localSheetId="13" hidden="1">{"Summary Schedule",#N/A,FALSE,"Sheet1";"Divisional Support",#N/A,FALSE,"Sheet2";"Corporate Support",#N/A,FALSE,"Sheet3"}</definedName>
    <definedName name="aserf" hidden="1">{"Summary Schedule",#N/A,FALSE,"Sheet1";"Divisional Support",#N/A,FALSE,"Sheet2";"Corporate Support",#N/A,FALSE,"Sheet3"}</definedName>
    <definedName name="aserf_1" localSheetId="15" hidden="1">{"Summary Schedule",#N/A,FALSE,"Sheet1";"Divisional Support",#N/A,FALSE,"Sheet2";"Corporate Support",#N/A,FALSE,"Sheet3"}</definedName>
    <definedName name="aserf_1" localSheetId="13" hidden="1">{"Summary Schedule",#N/A,FALSE,"Sheet1";"Divisional Support",#N/A,FALSE,"Sheet2";"Corporate Support",#N/A,FALSE,"Sheet3"}</definedName>
    <definedName name="aserf_1" hidden="1">{"Summary Schedule",#N/A,FALSE,"Sheet1";"Divisional Support",#N/A,FALSE,"Sheet2";"Corporate Support",#N/A,FALSE,"Sheet3"}</definedName>
    <definedName name="assssss" localSheetId="15" hidden="1">{"Summary Schedule",#N/A,FALSE,"Sheet1";"Divisional Support",#N/A,FALSE,"Sheet2";"Corporate Support",#N/A,FALSE,"Sheet3"}</definedName>
    <definedName name="assssss" localSheetId="13" hidden="1">{"Summary Schedule",#N/A,FALSE,"Sheet1";"Divisional Support",#N/A,FALSE,"Sheet2";"Corporate Support",#N/A,FALSE,"Sheet3"}</definedName>
    <definedName name="assssss" hidden="1">{"Summary Schedule",#N/A,FALSE,"Sheet1";"Divisional Support",#N/A,FALSE,"Sheet2";"Corporate Support",#N/A,FALSE,"Sheet3"}</definedName>
    <definedName name="assssss_1" localSheetId="15" hidden="1">{"Summary Schedule",#N/A,FALSE,"Sheet1";"Divisional Support",#N/A,FALSE,"Sheet2";"Corporate Support",#N/A,FALSE,"Sheet3"}</definedName>
    <definedName name="assssss_1" localSheetId="13" hidden="1">{"Summary Schedule",#N/A,FALSE,"Sheet1";"Divisional Support",#N/A,FALSE,"Sheet2";"Corporate Support",#N/A,FALSE,"Sheet3"}</definedName>
    <definedName name="assssss_1" hidden="1">{"Summary Schedule",#N/A,FALSE,"Sheet1";"Divisional Support",#N/A,FALSE,"Sheet2";"Corporate Support",#N/A,FALSE,"Sheet3"}</definedName>
    <definedName name="assumptions" localSheetId="15">#REF!</definedName>
    <definedName name="assumptions" localSheetId="13">#REF!</definedName>
    <definedName name="assumptions">#REF!</definedName>
    <definedName name="assumptions97" localSheetId="15">#REF!</definedName>
    <definedName name="assumptions97" localSheetId="13">#REF!</definedName>
    <definedName name="assumptions97">#REF!</definedName>
    <definedName name="assumptions98" localSheetId="15">#REF!</definedName>
    <definedName name="assumptions98" localSheetId="13">#REF!</definedName>
    <definedName name="assumptions98">#REF!</definedName>
    <definedName name="assumptions99" localSheetId="15">#REF!</definedName>
    <definedName name="assumptions99" localSheetId="13">#REF!</definedName>
    <definedName name="assumptions99">#REF!</definedName>
    <definedName name="ATAX" localSheetId="15">#REF!</definedName>
    <definedName name="ATAX" localSheetId="13">#REF!</definedName>
    <definedName name="ATAX">#REF!</definedName>
    <definedName name="ATCCR" localSheetId="8">#REF!</definedName>
    <definedName name="ATCCR" localSheetId="11">#REF!</definedName>
    <definedName name="ATCCR" localSheetId="15">#REF!</definedName>
    <definedName name="ATCCR" localSheetId="16">#REF!</definedName>
    <definedName name="ATCCR">#REF!</definedName>
    <definedName name="ATCPESTKCR" localSheetId="8">#REF!</definedName>
    <definedName name="ATCPESTKCR" localSheetId="11">#REF!</definedName>
    <definedName name="ATCPESTKCR" localSheetId="15">#REF!</definedName>
    <definedName name="ATCPESTKCR" localSheetId="16">#REF!</definedName>
    <definedName name="ATCPESTKCR">#REF!</definedName>
    <definedName name="ATCPSCR" localSheetId="8">#REF!</definedName>
    <definedName name="ATCPSCR" localSheetId="11">#REF!</definedName>
    <definedName name="ATCPSCR" localSheetId="15">#REF!</definedName>
    <definedName name="ATCPSCR" localSheetId="16">#REF!</definedName>
    <definedName name="ATCPSCR">#REF!</definedName>
    <definedName name="aug" localSheetId="15">#REF!</definedName>
    <definedName name="aug" localSheetId="13">#REF!</definedName>
    <definedName name="aug">#REF!</definedName>
    <definedName name="avail" localSheetId="15">#REF!</definedName>
    <definedName name="avail" localSheetId="13">#REF!</definedName>
    <definedName name="avail">#REF!</definedName>
    <definedName name="B" localSheetId="8">#REF!</definedName>
    <definedName name="B" localSheetId="11">#REF!</definedName>
    <definedName name="B" localSheetId="15">#REF!</definedName>
    <definedName name="B" localSheetId="16">#REF!</definedName>
    <definedName name="B" localSheetId="13">#REF!</definedName>
    <definedName name="B">#REF!</definedName>
    <definedName name="B_" localSheetId="15">#REF!</definedName>
    <definedName name="B_" localSheetId="13">#REF!</definedName>
    <definedName name="B_">#REF!</definedName>
    <definedName name="B_1" localSheetId="15">#REF!</definedName>
    <definedName name="B_1" localSheetId="13">#REF!</definedName>
    <definedName name="B_1">#REF!</definedName>
    <definedName name="B_2" localSheetId="15">#REF!</definedName>
    <definedName name="B_2" localSheetId="13">#REF!</definedName>
    <definedName name="B_2">#REF!</definedName>
    <definedName name="B_3" localSheetId="15">#REF!</definedName>
    <definedName name="B_3" localSheetId="13">#REF!</definedName>
    <definedName name="B_3">#REF!</definedName>
    <definedName name="baird" localSheetId="15">#REF!</definedName>
    <definedName name="baird" localSheetId="13">#REF!</definedName>
    <definedName name="baird">#REF!</definedName>
    <definedName name="balancesheet" localSheetId="15">#REF!</definedName>
    <definedName name="balancesheet" localSheetId="13">#REF!</definedName>
    <definedName name="balancesheet">#REF!</definedName>
    <definedName name="BALSHEXCD" localSheetId="8">#REF!</definedName>
    <definedName name="BALSHEXCD" localSheetId="11">#REF!</definedName>
    <definedName name="BALSHEXCD" localSheetId="15">#REF!</definedName>
    <definedName name="BALSHEXCD" localSheetId="16">#REF!</definedName>
    <definedName name="BALSHEXCD">#REF!</definedName>
    <definedName name="bayatxinc" localSheetId="15">'[43]All Companies'!#REF!</definedName>
    <definedName name="bayatxinc" localSheetId="13">'[43]All Companies'!#REF!</definedName>
    <definedName name="bayatxinc">'[43]All Companies'!#REF!</definedName>
    <definedName name="BEx0017DGUEDPCFJUPUZOOLJCS2B" localSheetId="15" hidden="1">#REF!</definedName>
    <definedName name="BEx0017DGUEDPCFJUPUZOOLJCS2B" localSheetId="13" hidden="1">#REF!</definedName>
    <definedName name="BEx0017DGUEDPCFJUPUZOOLJCS2B" hidden="1">#REF!</definedName>
    <definedName name="BEx001CNWHJ5RULCSFM36ZCGJ1UH" localSheetId="15" hidden="1">#REF!</definedName>
    <definedName name="BEx001CNWHJ5RULCSFM36ZCGJ1UH" localSheetId="13" hidden="1">#REF!</definedName>
    <definedName name="BEx001CNWHJ5RULCSFM36ZCGJ1UH" hidden="1">#REF!</definedName>
    <definedName name="BEx004791UAJIJSN57OT7YBLNP82" localSheetId="15" hidden="1">#REF!</definedName>
    <definedName name="BEx004791UAJIJSN57OT7YBLNP82" localSheetId="13" hidden="1">#REF!</definedName>
    <definedName name="BEx004791UAJIJSN57OT7YBLNP82" hidden="1">#REF!</definedName>
    <definedName name="BEx008P2NVFDLBHL7IZ5WTMVOQ1F" localSheetId="15" hidden="1">#REF!</definedName>
    <definedName name="BEx008P2NVFDLBHL7IZ5WTMVOQ1F" localSheetId="13" hidden="1">#REF!</definedName>
    <definedName name="BEx008P2NVFDLBHL7IZ5WTMVOQ1F" hidden="1">#REF!</definedName>
    <definedName name="BEx009G00IN0JUIAQ4WE9NHTMQE2" localSheetId="15" hidden="1">#REF!</definedName>
    <definedName name="BEx009G00IN0JUIAQ4WE9NHTMQE2" localSheetId="13" hidden="1">#REF!</definedName>
    <definedName name="BEx009G00IN0JUIAQ4WE9NHTMQE2" hidden="1">#REF!</definedName>
    <definedName name="BEx00DXTY2JDVGWQKV8H7FG4SV30" localSheetId="15" hidden="1">#REF!</definedName>
    <definedName name="BEx00DXTY2JDVGWQKV8H7FG4SV30" localSheetId="13" hidden="1">#REF!</definedName>
    <definedName name="BEx00DXTY2JDVGWQKV8H7FG4SV30" hidden="1">#REF!</definedName>
    <definedName name="BEx00GHLTYRH5N2S6P78YW1CD30N" localSheetId="15" hidden="1">#REF!</definedName>
    <definedName name="BEx00GHLTYRH5N2S6P78YW1CD30N" localSheetId="13" hidden="1">#REF!</definedName>
    <definedName name="BEx00GHLTYRH5N2S6P78YW1CD30N" hidden="1">#REF!</definedName>
    <definedName name="BEx00JC31DY11L45SEU4B10BIN6W" localSheetId="15" hidden="1">#REF!</definedName>
    <definedName name="BEx00JC31DY11L45SEU4B10BIN6W" localSheetId="13" hidden="1">#REF!</definedName>
    <definedName name="BEx00JC31DY11L45SEU4B10BIN6W" hidden="1">#REF!</definedName>
    <definedName name="BEx00KZHZBHP3TDV1YMX4B19B95O" localSheetId="15" hidden="1">#REF!</definedName>
    <definedName name="BEx00KZHZBHP3TDV1YMX4B19B95O" localSheetId="13" hidden="1">#REF!</definedName>
    <definedName name="BEx00KZHZBHP3TDV1YMX4B19B95O" hidden="1">#REF!</definedName>
    <definedName name="BEx00MBY8XXUOHIZ4LHXHPD7WYD5" localSheetId="15" hidden="1">#REF!</definedName>
    <definedName name="BEx00MBY8XXUOHIZ4LHXHPD7WYD5" localSheetId="13" hidden="1">#REF!</definedName>
    <definedName name="BEx00MBY8XXUOHIZ4LHXHPD7WYD5" hidden="1">#REF!</definedName>
    <definedName name="BEx01HY6E3GJ66ABU5ABN26V6Q13" localSheetId="15" hidden="1">#REF!</definedName>
    <definedName name="BEx01HY6E3GJ66ABU5ABN26V6Q13" localSheetId="13" hidden="1">#REF!</definedName>
    <definedName name="BEx01HY6E3GJ66ABU5ABN26V6Q13" hidden="1">#REF!</definedName>
    <definedName name="BEx01PW5YQKEGAR8JDDI5OARYXDF" localSheetId="15" hidden="1">#REF!</definedName>
    <definedName name="BEx01PW5YQKEGAR8JDDI5OARYXDF" localSheetId="13" hidden="1">#REF!</definedName>
    <definedName name="BEx01PW5YQKEGAR8JDDI5OARYXDF" hidden="1">#REF!</definedName>
    <definedName name="BEx01XJ94SHJ1YQ7ORPW0RQGKI2H" localSheetId="15" hidden="1">#REF!</definedName>
    <definedName name="BEx01XJ94SHJ1YQ7ORPW0RQGKI2H" localSheetId="13" hidden="1">#REF!</definedName>
    <definedName name="BEx01XJ94SHJ1YQ7ORPW0RQGKI2H" hidden="1">#REF!</definedName>
    <definedName name="BEx02Q08R9G839Q4RFGG9026C7PX" localSheetId="15" hidden="1">#REF!</definedName>
    <definedName name="BEx02Q08R9G839Q4RFGG9026C7PX" localSheetId="13" hidden="1">#REF!</definedName>
    <definedName name="BEx02Q08R9G839Q4RFGG9026C7PX" hidden="1">#REF!</definedName>
    <definedName name="BEx02SEL3Z1QWGAHXDPUA9WLTTPS" localSheetId="15" hidden="1">#REF!</definedName>
    <definedName name="BEx02SEL3Z1QWGAHXDPUA9WLTTPS" localSheetId="13" hidden="1">#REF!</definedName>
    <definedName name="BEx02SEL3Z1QWGAHXDPUA9WLTTPS" hidden="1">#REF!</definedName>
    <definedName name="BEx02Y3KJZH5BGDM9QEZ1PVVI114" localSheetId="15" hidden="1">#REF!</definedName>
    <definedName name="BEx02Y3KJZH5BGDM9QEZ1PVVI114" localSheetId="13" hidden="1">#REF!</definedName>
    <definedName name="BEx02Y3KJZH5BGDM9QEZ1PVVI114" hidden="1">#REF!</definedName>
    <definedName name="BEx0313GRLLASDTVPW5DHTXHE74M" localSheetId="15" hidden="1">#REF!</definedName>
    <definedName name="BEx0313GRLLASDTVPW5DHTXHE74M" localSheetId="13" hidden="1">#REF!</definedName>
    <definedName name="BEx0313GRLLASDTVPW5DHTXHE74M" hidden="1">#REF!</definedName>
    <definedName name="BEx1F0SOZ3H5XUHXD7O01TCR8T6J" localSheetId="15" hidden="1">#REF!</definedName>
    <definedName name="BEx1F0SOZ3H5XUHXD7O01TCR8T6J" localSheetId="13" hidden="1">#REF!</definedName>
    <definedName name="BEx1F0SOZ3H5XUHXD7O01TCR8T6J" hidden="1">#REF!</definedName>
    <definedName name="BEx1F9HL824UCNCVZ2U62J4KZCX8" localSheetId="15" hidden="1">#REF!</definedName>
    <definedName name="BEx1F9HL824UCNCVZ2U62J4KZCX8" localSheetId="13" hidden="1">#REF!</definedName>
    <definedName name="BEx1F9HL824UCNCVZ2U62J4KZCX8" hidden="1">#REF!</definedName>
    <definedName name="BEx1FEVSJKTI1Q1Z874QZVFSJSVA" localSheetId="15" hidden="1">#REF!</definedName>
    <definedName name="BEx1FEVSJKTI1Q1Z874QZVFSJSVA" localSheetId="13" hidden="1">#REF!</definedName>
    <definedName name="BEx1FEVSJKTI1Q1Z874QZVFSJSVA" hidden="1">#REF!</definedName>
    <definedName name="BEx1FGDRUHHLI1GBHELT4PK0LY4V" localSheetId="15" hidden="1">#REF!</definedName>
    <definedName name="BEx1FGDRUHHLI1GBHELT4PK0LY4V" localSheetId="13" hidden="1">#REF!</definedName>
    <definedName name="BEx1FGDRUHHLI1GBHELT4PK0LY4V" hidden="1">#REF!</definedName>
    <definedName name="BEx1FJZ7GKO99IYTP6GGGF7EUL3Z" localSheetId="15" hidden="1">#REF!</definedName>
    <definedName name="BEx1FJZ7GKO99IYTP6GGGF7EUL3Z" localSheetId="13" hidden="1">#REF!</definedName>
    <definedName name="BEx1FJZ7GKO99IYTP6GGGF7EUL3Z" hidden="1">#REF!</definedName>
    <definedName name="BEx1FZV2CM77TBH1R6YYV9P06KA2" localSheetId="15" hidden="1">#REF!</definedName>
    <definedName name="BEx1FZV2CM77TBH1R6YYV9P06KA2" localSheetId="13" hidden="1">#REF!</definedName>
    <definedName name="BEx1FZV2CM77TBH1R6YYV9P06KA2" hidden="1">#REF!</definedName>
    <definedName name="BEx1G59AY8195JTUM6P18VXUFJ3E" localSheetId="15" hidden="1">#REF!</definedName>
    <definedName name="BEx1G59AY8195JTUM6P18VXUFJ3E" localSheetId="13" hidden="1">#REF!</definedName>
    <definedName name="BEx1G59AY8195JTUM6P18VXUFJ3E" hidden="1">#REF!</definedName>
    <definedName name="BEx1GUQEWHVOTL5UE4TS6N9I9SVP" localSheetId="15" hidden="1">#REF!</definedName>
    <definedName name="BEx1GUQEWHVOTL5UE4TS6N9I9SVP" localSheetId="13" hidden="1">#REF!</definedName>
    <definedName name="BEx1GUQEWHVOTL5UE4TS6N9I9SVP" hidden="1">#REF!</definedName>
    <definedName name="BEx1GVMRHFXUP6XYYY9NR12PV5TF" localSheetId="15" hidden="1">#REF!</definedName>
    <definedName name="BEx1GVMRHFXUP6XYYY9NR12PV5TF" localSheetId="13" hidden="1">#REF!</definedName>
    <definedName name="BEx1GVMRHFXUP6XYYY9NR12PV5TF" hidden="1">#REF!</definedName>
    <definedName name="BEx1H6KIT7BHUH6MDDWC935V9N47" localSheetId="15" hidden="1">#REF!</definedName>
    <definedName name="BEx1H6KIT7BHUH6MDDWC935V9N47" localSheetId="13" hidden="1">#REF!</definedName>
    <definedName name="BEx1H6KIT7BHUH6MDDWC935V9N47" hidden="1">#REF!</definedName>
    <definedName name="BEx1HDGOOJ3SKHYMWUZJ1P0RQZ9N" localSheetId="15" hidden="1">#REF!</definedName>
    <definedName name="BEx1HDGOOJ3SKHYMWUZJ1P0RQZ9N" localSheetId="13" hidden="1">#REF!</definedName>
    <definedName name="BEx1HDGOOJ3SKHYMWUZJ1P0RQZ9N" hidden="1">#REF!</definedName>
    <definedName name="BEx1HDM5ZXSJG6JQEMSFV52PZ10V" localSheetId="15" hidden="1">#REF!</definedName>
    <definedName name="BEx1HDM5ZXSJG6JQEMSFV52PZ10V" localSheetId="13" hidden="1">#REF!</definedName>
    <definedName name="BEx1HDM5ZXSJG6JQEMSFV52PZ10V" hidden="1">#REF!</definedName>
    <definedName name="BEx1HETBBZVN5F43LKOFMC4QB0CR" localSheetId="15" hidden="1">#REF!</definedName>
    <definedName name="BEx1HETBBZVN5F43LKOFMC4QB0CR" localSheetId="13" hidden="1">#REF!</definedName>
    <definedName name="BEx1HETBBZVN5F43LKOFMC4QB0CR" hidden="1">#REF!</definedName>
    <definedName name="BEx1HGWNWPLNXICOTP90TKQVVE4E" localSheetId="15" hidden="1">#REF!</definedName>
    <definedName name="BEx1HGWNWPLNXICOTP90TKQVVE4E" localSheetId="13" hidden="1">#REF!</definedName>
    <definedName name="BEx1HGWNWPLNXICOTP90TKQVVE4E" hidden="1">#REF!</definedName>
    <definedName name="BEx1HIPLJZABY0EMUOTZN0EQMDPU" localSheetId="15" hidden="1">#REF!</definedName>
    <definedName name="BEx1HIPLJZABY0EMUOTZN0EQMDPU" localSheetId="13" hidden="1">#REF!</definedName>
    <definedName name="BEx1HIPLJZABY0EMUOTZN0EQMDPU" hidden="1">#REF!</definedName>
    <definedName name="BEx1HO94JIRX219MPWMB5E5XZ04X" localSheetId="15" hidden="1">#REF!</definedName>
    <definedName name="BEx1HO94JIRX219MPWMB5E5XZ04X" localSheetId="13" hidden="1">#REF!</definedName>
    <definedName name="BEx1HO94JIRX219MPWMB5E5XZ04X" hidden="1">#REF!</definedName>
    <definedName name="BEx1HQNF6KHM21E3XLW0NMSSEI9S" localSheetId="15" hidden="1">#REF!</definedName>
    <definedName name="BEx1HQNF6KHM21E3XLW0NMSSEI9S" localSheetId="13" hidden="1">#REF!</definedName>
    <definedName name="BEx1HQNF6KHM21E3XLW0NMSSEI9S" hidden="1">#REF!</definedName>
    <definedName name="BEx1HSLNWIW4S97ZBYY7I7M5YVH4" localSheetId="15" hidden="1">#REF!</definedName>
    <definedName name="BEx1HSLNWIW4S97ZBYY7I7M5YVH4" localSheetId="13" hidden="1">#REF!</definedName>
    <definedName name="BEx1HSLNWIW4S97ZBYY7I7M5YVH4" hidden="1">#REF!</definedName>
    <definedName name="BEx1I4QKTILCKZUSOJCVZN7SNHL5" localSheetId="15" hidden="1">#REF!</definedName>
    <definedName name="BEx1I4QKTILCKZUSOJCVZN7SNHL5" localSheetId="13" hidden="1">#REF!</definedName>
    <definedName name="BEx1I4QKTILCKZUSOJCVZN7SNHL5" hidden="1">#REF!</definedName>
    <definedName name="BEx1IE0ZP7RIFM9FI24S9I6AAJ14" localSheetId="15" hidden="1">#REF!</definedName>
    <definedName name="BEx1IE0ZP7RIFM9FI24S9I6AAJ14" localSheetId="13" hidden="1">#REF!</definedName>
    <definedName name="BEx1IE0ZP7RIFM9FI24S9I6AAJ14" hidden="1">#REF!</definedName>
    <definedName name="BEx1IGQ5B697MNDOE06MVSR0H58E" localSheetId="15" hidden="1">#REF!</definedName>
    <definedName name="BEx1IGQ5B697MNDOE06MVSR0H58E" localSheetId="13" hidden="1">#REF!</definedName>
    <definedName name="BEx1IGQ5B697MNDOE06MVSR0H58E" hidden="1">#REF!</definedName>
    <definedName name="BEx1IKRPW8MLB9Y485M1TL2IT9SH" localSheetId="15" hidden="1">#REF!</definedName>
    <definedName name="BEx1IKRPW8MLB9Y485M1TL2IT9SH" localSheetId="13" hidden="1">#REF!</definedName>
    <definedName name="BEx1IKRPW8MLB9Y485M1TL2IT9SH" hidden="1">#REF!</definedName>
    <definedName name="BEx1J0CSSHDJGBJUHVOEMCF2P4DL" localSheetId="15" hidden="1">#REF!</definedName>
    <definedName name="BEx1J0CSSHDJGBJUHVOEMCF2P4DL" localSheetId="13" hidden="1">#REF!</definedName>
    <definedName name="BEx1J0CSSHDJGBJUHVOEMCF2P4DL" hidden="1">#REF!</definedName>
    <definedName name="BEx1J61RRF9LJ3V3R5OY3WJ6VBWR" localSheetId="15" hidden="1">#REF!</definedName>
    <definedName name="BEx1J61RRF9LJ3V3R5OY3WJ6VBWR" localSheetId="13" hidden="1">#REF!</definedName>
    <definedName name="BEx1J61RRF9LJ3V3R5OY3WJ6VBWR" hidden="1">#REF!</definedName>
    <definedName name="BEx1J7E8VCGLPYU82QXVUG5N3ZAI" localSheetId="15" hidden="1">#REF!</definedName>
    <definedName name="BEx1J7E8VCGLPYU82QXVUG5N3ZAI" localSheetId="13" hidden="1">#REF!</definedName>
    <definedName name="BEx1J7E8VCGLPYU82QXVUG5N3ZAI" hidden="1">#REF!</definedName>
    <definedName name="BEx1JGE2YQWH8S25USOY08XVGO0D" localSheetId="15" hidden="1">#REF!</definedName>
    <definedName name="BEx1JGE2YQWH8S25USOY08XVGO0D" localSheetId="13" hidden="1">#REF!</definedName>
    <definedName name="BEx1JGE2YQWH8S25USOY08XVGO0D" hidden="1">#REF!</definedName>
    <definedName name="BEx1JJJC9T1W7HY4V7HP1S1W4JO1" localSheetId="15" hidden="1">#REF!</definedName>
    <definedName name="BEx1JJJC9T1W7HY4V7HP1S1W4JO1" localSheetId="13" hidden="1">#REF!</definedName>
    <definedName name="BEx1JJJC9T1W7HY4V7HP1S1W4JO1" hidden="1">#REF!</definedName>
    <definedName name="BEx1JKKZSJ7DI4PTFVI9VVFMB1X2" localSheetId="15" hidden="1">#REF!</definedName>
    <definedName name="BEx1JKKZSJ7DI4PTFVI9VVFMB1X2" localSheetId="13" hidden="1">#REF!</definedName>
    <definedName name="BEx1JKKZSJ7DI4PTFVI9VVFMB1X2" hidden="1">#REF!</definedName>
    <definedName name="BEx1JUBQFRVMASSFK4B3V0AD7YP9" localSheetId="15" hidden="1">#REF!</definedName>
    <definedName name="BEx1JUBQFRVMASSFK4B3V0AD7YP9" localSheetId="13" hidden="1">#REF!</definedName>
    <definedName name="BEx1JUBQFRVMASSFK4B3V0AD7YP9" hidden="1">#REF!</definedName>
    <definedName name="BEx1JXBM5W4YRWNQ0P95QQS6JWD6" localSheetId="15" hidden="1">#REF!</definedName>
    <definedName name="BEx1JXBM5W4YRWNQ0P95QQS6JWD6" localSheetId="13" hidden="1">#REF!</definedName>
    <definedName name="BEx1JXBM5W4YRWNQ0P95QQS6JWD6" hidden="1">#REF!</definedName>
    <definedName name="BEx1KGY9QEHZ9QSARMQUTQKRK4UX" localSheetId="15" hidden="1">#REF!</definedName>
    <definedName name="BEx1KGY9QEHZ9QSARMQUTQKRK4UX" localSheetId="13" hidden="1">#REF!</definedName>
    <definedName name="BEx1KGY9QEHZ9QSARMQUTQKRK4UX" hidden="1">#REF!</definedName>
    <definedName name="BEx1KKP1ELIF2UII2FWVGL7M1X7J" localSheetId="15" hidden="1">#REF!</definedName>
    <definedName name="BEx1KKP1ELIF2UII2FWVGL7M1X7J" localSheetId="13" hidden="1">#REF!</definedName>
    <definedName name="BEx1KKP1ELIF2UII2FWVGL7M1X7J" hidden="1">#REF!</definedName>
    <definedName name="BEx1KUVWMB0QCWA3RBE4CADFVRIS" localSheetId="15" hidden="1">#REF!</definedName>
    <definedName name="BEx1KUVWMB0QCWA3RBE4CADFVRIS" localSheetId="13" hidden="1">#REF!</definedName>
    <definedName name="BEx1KUVWMB0QCWA3RBE4CADFVRIS" hidden="1">#REF!</definedName>
    <definedName name="BEx1L2OG1SDFK2TPXELJ77YP4NI2" localSheetId="15" hidden="1">#REF!</definedName>
    <definedName name="BEx1L2OG1SDFK2TPXELJ77YP4NI2" localSheetId="13" hidden="1">#REF!</definedName>
    <definedName name="BEx1L2OG1SDFK2TPXELJ77YP4NI2" hidden="1">#REF!</definedName>
    <definedName name="BEx1L6Q60MWRDJB4L20LK0XPA0Z2" localSheetId="15" hidden="1">#REF!</definedName>
    <definedName name="BEx1L6Q60MWRDJB4L20LK0XPA0Z2" localSheetId="13" hidden="1">#REF!</definedName>
    <definedName name="BEx1L6Q60MWRDJB4L20LK0XPA0Z2" hidden="1">#REF!</definedName>
    <definedName name="BEx1LD63FP2Z4BR9TKSHOZW9KKZ5" localSheetId="15" hidden="1">#REF!</definedName>
    <definedName name="BEx1LD63FP2Z4BR9TKSHOZW9KKZ5" localSheetId="13" hidden="1">#REF!</definedName>
    <definedName name="BEx1LD63FP2Z4BR9TKSHOZW9KKZ5" hidden="1">#REF!</definedName>
    <definedName name="BEx1LDMB9RW982DUILM2WPT5VWQ3" localSheetId="15" hidden="1">#REF!</definedName>
    <definedName name="BEx1LDMB9RW982DUILM2WPT5VWQ3" localSheetId="13" hidden="1">#REF!</definedName>
    <definedName name="BEx1LDMB9RW982DUILM2WPT5VWQ3" hidden="1">#REF!</definedName>
    <definedName name="BEx1LRPGDQCOEMW8YT80J1XCDCIV" localSheetId="15" hidden="1">#REF!</definedName>
    <definedName name="BEx1LRPGDQCOEMW8YT80J1XCDCIV" localSheetId="13" hidden="1">#REF!</definedName>
    <definedName name="BEx1LRPGDQCOEMW8YT80J1XCDCIV" hidden="1">#REF!</definedName>
    <definedName name="BEx1LRUSJW4JG54X07QWD9R27WV9" localSheetId="15" hidden="1">#REF!</definedName>
    <definedName name="BEx1LRUSJW4JG54X07QWD9R27WV9" localSheetId="13" hidden="1">#REF!</definedName>
    <definedName name="BEx1LRUSJW4JG54X07QWD9R27WV9" hidden="1">#REF!</definedName>
    <definedName name="BEx1M1WBK5T0LP1AK2JYV6W87ID6" localSheetId="15" hidden="1">#REF!</definedName>
    <definedName name="BEx1M1WBK5T0LP1AK2JYV6W87ID6" localSheetId="13" hidden="1">#REF!</definedName>
    <definedName name="BEx1M1WBK5T0LP1AK2JYV6W87ID6" hidden="1">#REF!</definedName>
    <definedName name="BEx1M51HHDYGIT8PON7U8ICL2S95" localSheetId="15" hidden="1">#REF!</definedName>
    <definedName name="BEx1M51HHDYGIT8PON7U8ICL2S95" localSheetId="13" hidden="1">#REF!</definedName>
    <definedName name="BEx1M51HHDYGIT8PON7U8ICL2S95" hidden="1">#REF!</definedName>
    <definedName name="BEx1MTRKKVCHOZ0YGID6HZ49LJTO" localSheetId="15" hidden="1">#REF!</definedName>
    <definedName name="BEx1MTRKKVCHOZ0YGID6HZ49LJTO" localSheetId="13" hidden="1">#REF!</definedName>
    <definedName name="BEx1MTRKKVCHOZ0YGID6HZ49LJTO" hidden="1">#REF!</definedName>
    <definedName name="BEx1N3CUJ3UX61X38ZAJVPEN4KMC" localSheetId="15" hidden="1">#REF!</definedName>
    <definedName name="BEx1N3CUJ3UX61X38ZAJVPEN4KMC" localSheetId="13" hidden="1">#REF!</definedName>
    <definedName name="BEx1N3CUJ3UX61X38ZAJVPEN4KMC" hidden="1">#REF!</definedName>
    <definedName name="BEx1NAEHWVVI40ROTNWROZLJD81M" localSheetId="15" hidden="1">#REF!</definedName>
    <definedName name="BEx1NAEHWVVI40ROTNWROZLJD81M" localSheetId="13" hidden="1">#REF!</definedName>
    <definedName name="BEx1NAEHWVVI40ROTNWROZLJD81M" hidden="1">#REF!</definedName>
    <definedName name="BEx1NM34KQTO1LDNSAFD1L82UZFG" localSheetId="15" hidden="1">#REF!</definedName>
    <definedName name="BEx1NM34KQTO1LDNSAFD1L82UZFG" localSheetId="13" hidden="1">#REF!</definedName>
    <definedName name="BEx1NM34KQTO1LDNSAFD1L82UZFG" hidden="1">#REF!</definedName>
    <definedName name="BEx1NO6TXZVOGCUWCCRTXRXWW0XL" localSheetId="15" hidden="1">#REF!</definedName>
    <definedName name="BEx1NO6TXZVOGCUWCCRTXRXWW0XL" localSheetId="13" hidden="1">#REF!</definedName>
    <definedName name="BEx1NO6TXZVOGCUWCCRTXRXWW0XL" hidden="1">#REF!</definedName>
    <definedName name="BEx1NS8EU5P9FQV3S0WRTXI5L361" localSheetId="15" hidden="1">#REF!</definedName>
    <definedName name="BEx1NS8EU5P9FQV3S0WRTXI5L361" localSheetId="13" hidden="1">#REF!</definedName>
    <definedName name="BEx1NS8EU5P9FQV3S0WRTXI5L361" hidden="1">#REF!</definedName>
    <definedName name="BEx1NUBX5VUYZFKQH69FN6BTLWCR" localSheetId="15" hidden="1">#REF!</definedName>
    <definedName name="BEx1NUBX5VUYZFKQH69FN6BTLWCR" localSheetId="13" hidden="1">#REF!</definedName>
    <definedName name="BEx1NUBX5VUYZFKQH69FN6BTLWCR" hidden="1">#REF!</definedName>
    <definedName name="BEx1NZ4K1L8UON80Y2A4RASKWGNP" localSheetId="15" hidden="1">#REF!</definedName>
    <definedName name="BEx1NZ4K1L8UON80Y2A4RASKWGNP" localSheetId="13" hidden="1">#REF!</definedName>
    <definedName name="BEx1NZ4K1L8UON80Y2A4RASKWGNP" hidden="1">#REF!</definedName>
    <definedName name="BEx1OLAZ915OGYWP0QP1QQWDLCRX" localSheetId="15" hidden="1">#REF!</definedName>
    <definedName name="BEx1OLAZ915OGYWP0QP1QQWDLCRX" localSheetId="13" hidden="1">#REF!</definedName>
    <definedName name="BEx1OLAZ915OGYWP0QP1QQWDLCRX" hidden="1">#REF!</definedName>
    <definedName name="BEx1OO5ER042IS6IC4TLDI75JNVH" localSheetId="15" hidden="1">#REF!</definedName>
    <definedName name="BEx1OO5ER042IS6IC4TLDI75JNVH" localSheetId="13" hidden="1">#REF!</definedName>
    <definedName name="BEx1OO5ER042IS6IC4TLDI75JNVH" hidden="1">#REF!</definedName>
    <definedName name="BEx1OTE54CBSUT8FWKRALEDCUWN4" localSheetId="15" hidden="1">#REF!</definedName>
    <definedName name="BEx1OTE54CBSUT8FWKRALEDCUWN4" localSheetId="13" hidden="1">#REF!</definedName>
    <definedName name="BEx1OTE54CBSUT8FWKRALEDCUWN4" hidden="1">#REF!</definedName>
    <definedName name="BEx1OVSMPADTX95QUOX34KZQ8EDY" localSheetId="15" hidden="1">#REF!</definedName>
    <definedName name="BEx1OVSMPADTX95QUOX34KZQ8EDY" localSheetId="13" hidden="1">#REF!</definedName>
    <definedName name="BEx1OVSMPADTX95QUOX34KZQ8EDY" hidden="1">#REF!</definedName>
    <definedName name="BEx1OX544IO9FQJI7YYQGZCEHB3O" localSheetId="15" hidden="1">#REF!</definedName>
    <definedName name="BEx1OX544IO9FQJI7YYQGZCEHB3O" localSheetId="13" hidden="1">#REF!</definedName>
    <definedName name="BEx1OX544IO9FQJI7YYQGZCEHB3O" hidden="1">#REF!</definedName>
    <definedName name="BEx1OY6SVEUT2EQ26P7EKEND342G" localSheetId="15" hidden="1">#REF!</definedName>
    <definedName name="BEx1OY6SVEUT2EQ26P7EKEND342G" localSheetId="13" hidden="1">#REF!</definedName>
    <definedName name="BEx1OY6SVEUT2EQ26P7EKEND342G" hidden="1">#REF!</definedName>
    <definedName name="BEx1OYN1LPIPI12O9G6F7QAOS9T4" localSheetId="15" hidden="1">#REF!</definedName>
    <definedName name="BEx1OYN1LPIPI12O9G6F7QAOS9T4" localSheetId="13" hidden="1">#REF!</definedName>
    <definedName name="BEx1OYN1LPIPI12O9G6F7QAOS9T4" hidden="1">#REF!</definedName>
    <definedName name="BEx1P1HHKJA799O3YZXQAX6KFH58" localSheetId="15" hidden="1">#REF!</definedName>
    <definedName name="BEx1P1HHKJA799O3YZXQAX6KFH58" localSheetId="13" hidden="1">#REF!</definedName>
    <definedName name="BEx1P1HHKJA799O3YZXQAX6KFH58" hidden="1">#REF!</definedName>
    <definedName name="BEx1P34W467WGPOXPK292QFJIPHJ" localSheetId="15" hidden="1">#REF!</definedName>
    <definedName name="BEx1P34W467WGPOXPK292QFJIPHJ" localSheetId="13" hidden="1">#REF!</definedName>
    <definedName name="BEx1P34W467WGPOXPK292QFJIPHJ" hidden="1">#REF!</definedName>
    <definedName name="BEx1P7S1J4TKGVJ43C2Q2R3M9WRB" localSheetId="15" hidden="1">#REF!</definedName>
    <definedName name="BEx1P7S1J4TKGVJ43C2Q2R3M9WRB" localSheetId="13" hidden="1">#REF!</definedName>
    <definedName name="BEx1P7S1J4TKGVJ43C2Q2R3M9WRB" hidden="1">#REF!</definedName>
    <definedName name="BEx1PA11BLPVZM8RC5BL46WX8YB5" localSheetId="15" hidden="1">#REF!</definedName>
    <definedName name="BEx1PA11BLPVZM8RC5BL46WX8YB5" localSheetId="13" hidden="1">#REF!</definedName>
    <definedName name="BEx1PA11BLPVZM8RC5BL46WX8YB5" hidden="1">#REF!</definedName>
    <definedName name="BEx1PBZ4BEFIPGMQXT9T8S4PZ2IM" localSheetId="15" hidden="1">#REF!</definedName>
    <definedName name="BEx1PBZ4BEFIPGMQXT9T8S4PZ2IM" localSheetId="13" hidden="1">#REF!</definedName>
    <definedName name="BEx1PBZ4BEFIPGMQXT9T8S4PZ2IM" hidden="1">#REF!</definedName>
    <definedName name="BEx1PLF2CFSXBZPVI6CJ534EIJDN" localSheetId="15" hidden="1">#REF!</definedName>
    <definedName name="BEx1PLF2CFSXBZPVI6CJ534EIJDN" localSheetId="13" hidden="1">#REF!</definedName>
    <definedName name="BEx1PLF2CFSXBZPVI6CJ534EIJDN" hidden="1">#REF!</definedName>
    <definedName name="BEx1PMWZB2DO6EM9BKLUICZJ65HD" localSheetId="15" hidden="1">#REF!</definedName>
    <definedName name="BEx1PMWZB2DO6EM9BKLUICZJ65HD" localSheetId="13" hidden="1">#REF!</definedName>
    <definedName name="BEx1PMWZB2DO6EM9BKLUICZJ65HD" hidden="1">#REF!</definedName>
    <definedName name="BEx1PZCOY3MT63U01AGM91LSUDK6" localSheetId="15" hidden="1">#REF!</definedName>
    <definedName name="BEx1PZCOY3MT63U01AGM91LSUDK6" localSheetId="13" hidden="1">#REF!</definedName>
    <definedName name="BEx1PZCOY3MT63U01AGM91LSUDK6" hidden="1">#REF!</definedName>
    <definedName name="BEx1QA54J2A4I7IBQR19BTY28ZMR" localSheetId="15" hidden="1">#REF!</definedName>
    <definedName name="BEx1QA54J2A4I7IBQR19BTY28ZMR" localSheetId="13" hidden="1">#REF!</definedName>
    <definedName name="BEx1QA54J2A4I7IBQR19BTY28ZMR" hidden="1">#REF!</definedName>
    <definedName name="BEx1QMQAHG3KQUK59DVM68SWKZIZ" localSheetId="15" hidden="1">#REF!</definedName>
    <definedName name="BEx1QMQAHG3KQUK59DVM68SWKZIZ" localSheetId="13" hidden="1">#REF!</definedName>
    <definedName name="BEx1QMQAHG3KQUK59DVM68SWKZIZ" hidden="1">#REF!</definedName>
    <definedName name="BEx1QS4I6EOZNLQE54RT7EXOE8YP" localSheetId="15" hidden="1">#REF!</definedName>
    <definedName name="BEx1QS4I6EOZNLQE54RT7EXOE8YP" localSheetId="13" hidden="1">#REF!</definedName>
    <definedName name="BEx1QS4I6EOZNLQE54RT7EXOE8YP" hidden="1">#REF!</definedName>
    <definedName name="BEx1R9YFKJCMSEST8OVCAO5E47FO" localSheetId="15" hidden="1">#REF!</definedName>
    <definedName name="BEx1R9YFKJCMSEST8OVCAO5E47FO" localSheetId="13" hidden="1">#REF!</definedName>
    <definedName name="BEx1R9YFKJCMSEST8OVCAO5E47FO" hidden="1">#REF!</definedName>
    <definedName name="BEx1RBGC06B3T52OIC0EQ1KGVP1I" localSheetId="15" hidden="1">#REF!</definedName>
    <definedName name="BEx1RBGC06B3T52OIC0EQ1KGVP1I" localSheetId="13" hidden="1">#REF!</definedName>
    <definedName name="BEx1RBGC06B3T52OIC0EQ1KGVP1I" hidden="1">#REF!</definedName>
    <definedName name="BEx1RRC7X4NI1CU4EO5XYE2GVARJ" localSheetId="15" hidden="1">#REF!</definedName>
    <definedName name="BEx1RRC7X4NI1CU4EO5XYE2GVARJ" localSheetId="13" hidden="1">#REF!</definedName>
    <definedName name="BEx1RRC7X4NI1CU4EO5XYE2GVARJ" hidden="1">#REF!</definedName>
    <definedName name="BEx1RZA1NCGT832L7EMR7GMF588W" localSheetId="15" hidden="1">#REF!</definedName>
    <definedName name="BEx1RZA1NCGT832L7EMR7GMF588W" localSheetId="13" hidden="1">#REF!</definedName>
    <definedName name="BEx1RZA1NCGT832L7EMR7GMF588W" hidden="1">#REF!</definedName>
    <definedName name="BEx1S0XGIPUSZQUCSGWSK10GKW7Y" localSheetId="15" hidden="1">#REF!</definedName>
    <definedName name="BEx1S0XGIPUSZQUCSGWSK10GKW7Y" localSheetId="13" hidden="1">#REF!</definedName>
    <definedName name="BEx1S0XGIPUSZQUCSGWSK10GKW7Y" hidden="1">#REF!</definedName>
    <definedName name="BEx1S5VFNKIXHTTCWSV60UC50EZ8" localSheetId="15" hidden="1">#REF!</definedName>
    <definedName name="BEx1S5VFNKIXHTTCWSV60UC50EZ8" localSheetId="13" hidden="1">#REF!</definedName>
    <definedName name="BEx1S5VFNKIXHTTCWSV60UC50EZ8" hidden="1">#REF!</definedName>
    <definedName name="BEx1SK3U02H0RGKEYXW7ZMCEOF3V" localSheetId="15" hidden="1">#REF!</definedName>
    <definedName name="BEx1SK3U02H0RGKEYXW7ZMCEOF3V" localSheetId="13" hidden="1">#REF!</definedName>
    <definedName name="BEx1SK3U02H0RGKEYXW7ZMCEOF3V" hidden="1">#REF!</definedName>
    <definedName name="BEx1SSNEZINBJT29QVS62VS1THT4" localSheetId="15" hidden="1">#REF!</definedName>
    <definedName name="BEx1SSNEZINBJT29QVS62VS1THT4" localSheetId="13" hidden="1">#REF!</definedName>
    <definedName name="BEx1SSNEZINBJT29QVS62VS1THT4" hidden="1">#REF!</definedName>
    <definedName name="BEx1SVNCHNANBJIDIQVB8AFK4HAN" localSheetId="15" hidden="1">#REF!</definedName>
    <definedName name="BEx1SVNCHNANBJIDIQVB8AFK4HAN" localSheetId="13" hidden="1">#REF!</definedName>
    <definedName name="BEx1SVNCHNANBJIDIQVB8AFK4HAN" hidden="1">#REF!</definedName>
    <definedName name="BEx1TJ0WLS9O7KNSGIPWTYHDYI1D" localSheetId="15" hidden="1">#REF!</definedName>
    <definedName name="BEx1TJ0WLS9O7KNSGIPWTYHDYI1D" localSheetId="13" hidden="1">#REF!</definedName>
    <definedName name="BEx1TJ0WLS9O7KNSGIPWTYHDYI1D" hidden="1">#REF!</definedName>
    <definedName name="BEx1U15M7LVVFZENH830B2BGWC04" localSheetId="15" hidden="1">#REF!</definedName>
    <definedName name="BEx1U15M7LVVFZENH830B2BGWC04" localSheetId="13" hidden="1">#REF!</definedName>
    <definedName name="BEx1U15M7LVVFZENH830B2BGWC04" hidden="1">#REF!</definedName>
    <definedName name="BEx1U7WFO8OZKB1EBF4H386JW91L" localSheetId="15" hidden="1">#REF!</definedName>
    <definedName name="BEx1U7WFO8OZKB1EBF4H386JW91L" localSheetId="13" hidden="1">#REF!</definedName>
    <definedName name="BEx1U7WFO8OZKB1EBF4H386JW91L" hidden="1">#REF!</definedName>
    <definedName name="BEx1U87938YR9N6HYI24KVBKLOS3" localSheetId="15" hidden="1">#REF!</definedName>
    <definedName name="BEx1U87938YR9N6HYI24KVBKLOS3" localSheetId="13" hidden="1">#REF!</definedName>
    <definedName name="BEx1U87938YR9N6HYI24KVBKLOS3" hidden="1">#REF!</definedName>
    <definedName name="BEx1UESH4KDWHYESQU2IE55RS3LI" localSheetId="15" hidden="1">#REF!</definedName>
    <definedName name="BEx1UESH4KDWHYESQU2IE55RS3LI" localSheetId="13" hidden="1">#REF!</definedName>
    <definedName name="BEx1UESH4KDWHYESQU2IE55RS3LI" hidden="1">#REF!</definedName>
    <definedName name="BEx1UI8N9KTCPSOJ7RDW0T8UEBNP" localSheetId="15" hidden="1">#REF!</definedName>
    <definedName name="BEx1UI8N9KTCPSOJ7RDW0T8UEBNP" localSheetId="13" hidden="1">#REF!</definedName>
    <definedName name="BEx1UI8N9KTCPSOJ7RDW0T8UEBNP" hidden="1">#REF!</definedName>
    <definedName name="BEx1UML0HHJFHA5TBOYQ24I3RV1W" localSheetId="15" hidden="1">#REF!</definedName>
    <definedName name="BEx1UML0HHJFHA5TBOYQ24I3RV1W" localSheetId="13" hidden="1">#REF!</definedName>
    <definedName name="BEx1UML0HHJFHA5TBOYQ24I3RV1W" hidden="1">#REF!</definedName>
    <definedName name="BEx1UUDIQPZ23XQ79GUL0RAWRSCK" localSheetId="15" hidden="1">#REF!</definedName>
    <definedName name="BEx1UUDIQPZ23XQ79GUL0RAWRSCK" localSheetId="13" hidden="1">#REF!</definedName>
    <definedName name="BEx1UUDIQPZ23XQ79GUL0RAWRSCK" hidden="1">#REF!</definedName>
    <definedName name="BEx1V67SEV778NVW68J8W5SND1J7" localSheetId="15" hidden="1">#REF!</definedName>
    <definedName name="BEx1V67SEV778NVW68J8W5SND1J7" localSheetId="13" hidden="1">#REF!</definedName>
    <definedName name="BEx1V67SEV778NVW68J8W5SND1J7" hidden="1">#REF!</definedName>
    <definedName name="BEx1VIY9SQLRESD11CC4PHYT0XSG" localSheetId="15" hidden="1">#REF!</definedName>
    <definedName name="BEx1VIY9SQLRESD11CC4PHYT0XSG" localSheetId="13" hidden="1">#REF!</definedName>
    <definedName name="BEx1VIY9SQLRESD11CC4PHYT0XSG" hidden="1">#REF!</definedName>
    <definedName name="BEx1WC67EH10SC38QWX3WEA5KH3A" localSheetId="15" hidden="1">#REF!</definedName>
    <definedName name="BEx1WC67EH10SC38QWX3WEA5KH3A" localSheetId="13" hidden="1">#REF!</definedName>
    <definedName name="BEx1WC67EH10SC38QWX3WEA5KH3A" hidden="1">#REF!</definedName>
    <definedName name="BEx1WGYTKZZIPM1577W5FEYKFH3V" localSheetId="15" hidden="1">#REF!</definedName>
    <definedName name="BEx1WGYTKZZIPM1577W5FEYKFH3V" localSheetId="13" hidden="1">#REF!</definedName>
    <definedName name="BEx1WGYTKZZIPM1577W5FEYKFH3V" hidden="1">#REF!</definedName>
    <definedName name="BEx1WHPURIV3D3PTJJ359H1OP7ZV" localSheetId="15" hidden="1">#REF!</definedName>
    <definedName name="BEx1WHPURIV3D3PTJJ359H1OP7ZV" localSheetId="13" hidden="1">#REF!</definedName>
    <definedName name="BEx1WHPURIV3D3PTJJ359H1OP7ZV" hidden="1">#REF!</definedName>
    <definedName name="BEx1WLGP2O2VDVRJRFGH2I62VAI5" localSheetId="15" hidden="1">#REF!</definedName>
    <definedName name="BEx1WLGP2O2VDVRJRFGH2I62VAI5" localSheetId="13" hidden="1">#REF!</definedName>
    <definedName name="BEx1WLGP2O2VDVRJRFGH2I62VAI5" hidden="1">#REF!</definedName>
    <definedName name="BEx1WLWY2CR1WRD694JJSWSDFAIR" localSheetId="15" hidden="1">#REF!</definedName>
    <definedName name="BEx1WLWY2CR1WRD694JJSWSDFAIR" localSheetId="13" hidden="1">#REF!</definedName>
    <definedName name="BEx1WLWY2CR1WRD694JJSWSDFAIR" hidden="1">#REF!</definedName>
    <definedName name="BEx1WMD1LWPWRIK6GGAJRJAHJM8I" localSheetId="15" hidden="1">#REF!</definedName>
    <definedName name="BEx1WMD1LWPWRIK6GGAJRJAHJM8I" localSheetId="13" hidden="1">#REF!</definedName>
    <definedName name="BEx1WMD1LWPWRIK6GGAJRJAHJM8I" hidden="1">#REF!</definedName>
    <definedName name="BEx1WR0D41MR174LBF3P9E3K0J51" localSheetId="15" hidden="1">#REF!</definedName>
    <definedName name="BEx1WR0D41MR174LBF3P9E3K0J51" localSheetId="13" hidden="1">#REF!</definedName>
    <definedName name="BEx1WR0D41MR174LBF3P9E3K0J51" hidden="1">#REF!</definedName>
    <definedName name="BEx1WUB1FAS5PHU33TJ60SUHR618" localSheetId="15" hidden="1">#REF!</definedName>
    <definedName name="BEx1WUB1FAS5PHU33TJ60SUHR618" localSheetId="13" hidden="1">#REF!</definedName>
    <definedName name="BEx1WUB1FAS5PHU33TJ60SUHR618" hidden="1">#REF!</definedName>
    <definedName name="BEx1WX04G0INSPPG9NTNR3DYR6PZ" localSheetId="15" hidden="1">#REF!</definedName>
    <definedName name="BEx1WX04G0INSPPG9NTNR3DYR6PZ" localSheetId="13" hidden="1">#REF!</definedName>
    <definedName name="BEx1WX04G0INSPPG9NTNR3DYR6PZ" hidden="1">#REF!</definedName>
    <definedName name="BEx1X3LHU9DPG01VWX2IF65TRATF" localSheetId="15" hidden="1">#REF!</definedName>
    <definedName name="BEx1X3LHU9DPG01VWX2IF65TRATF" localSheetId="13" hidden="1">#REF!</definedName>
    <definedName name="BEx1X3LHU9DPG01VWX2IF65TRATF" hidden="1">#REF!</definedName>
    <definedName name="BEx1XK8AAMO0AH0Z1OUKW30CA7EQ" localSheetId="15" hidden="1">#REF!</definedName>
    <definedName name="BEx1XK8AAMO0AH0Z1OUKW30CA7EQ" localSheetId="13" hidden="1">#REF!</definedName>
    <definedName name="BEx1XK8AAMO0AH0Z1OUKW30CA7EQ" hidden="1">#REF!</definedName>
    <definedName name="BEx1XL4MZ7C80495GHQRWOBS16PQ" localSheetId="15" hidden="1">#REF!</definedName>
    <definedName name="BEx1XL4MZ7C80495GHQRWOBS16PQ" localSheetId="13" hidden="1">#REF!</definedName>
    <definedName name="BEx1XL4MZ7C80495GHQRWOBS16PQ" hidden="1">#REF!</definedName>
    <definedName name="BEx1Y2IGS2K95E1M51PEF9KJZ0KB" localSheetId="15" hidden="1">#REF!</definedName>
    <definedName name="BEx1Y2IGS2K95E1M51PEF9KJZ0KB" localSheetId="13" hidden="1">#REF!</definedName>
    <definedName name="BEx1Y2IGS2K95E1M51PEF9KJZ0KB" hidden="1">#REF!</definedName>
    <definedName name="BEx1Y3PKK83X2FN9SAALFHOWKMRQ" localSheetId="15" hidden="1">#REF!</definedName>
    <definedName name="BEx1Y3PKK83X2FN9SAALFHOWKMRQ" localSheetId="13" hidden="1">#REF!</definedName>
    <definedName name="BEx1Y3PKK83X2FN9SAALFHOWKMRQ" hidden="1">#REF!</definedName>
    <definedName name="BEx1YL3DJ7Y4AZ01ERCOGW0FJ26T" localSheetId="15" hidden="1">#REF!</definedName>
    <definedName name="BEx1YL3DJ7Y4AZ01ERCOGW0FJ26T" localSheetId="13" hidden="1">#REF!</definedName>
    <definedName name="BEx1YL3DJ7Y4AZ01ERCOGW0FJ26T" hidden="1">#REF!</definedName>
    <definedName name="BEx1Z2RYHSVD1H37817SN93VMURZ" localSheetId="15" hidden="1">#REF!</definedName>
    <definedName name="BEx1Z2RYHSVD1H37817SN93VMURZ" localSheetId="13" hidden="1">#REF!</definedName>
    <definedName name="BEx1Z2RYHSVD1H37817SN93VMURZ" hidden="1">#REF!</definedName>
    <definedName name="BEx3AMAKWI6458B67VKZO56MCNJW" localSheetId="15" hidden="1">#REF!</definedName>
    <definedName name="BEx3AMAKWI6458B67VKZO56MCNJW" localSheetId="13" hidden="1">#REF!</definedName>
    <definedName name="BEx3AMAKWI6458B67VKZO56MCNJW" hidden="1">#REF!</definedName>
    <definedName name="BEx3AOOVM42G82TNF53W0EKXLUSI" localSheetId="15" hidden="1">#REF!</definedName>
    <definedName name="BEx3AOOVM42G82TNF53W0EKXLUSI" localSheetId="13" hidden="1">#REF!</definedName>
    <definedName name="BEx3AOOVM42G82TNF53W0EKXLUSI" hidden="1">#REF!</definedName>
    <definedName name="BEx3AZH9W4SUFCAHNDOQ728R9V4L" localSheetId="15" hidden="1">#REF!</definedName>
    <definedName name="BEx3AZH9W4SUFCAHNDOQ728R9V4L" localSheetId="13" hidden="1">#REF!</definedName>
    <definedName name="BEx3AZH9W4SUFCAHNDOQ728R9V4L" hidden="1">#REF!</definedName>
    <definedName name="BEx3BNR9ES4KY7Q1DK83KC5NDGL8" localSheetId="15" hidden="1">#REF!</definedName>
    <definedName name="BEx3BNR9ES4KY7Q1DK83KC5NDGL8" localSheetId="13" hidden="1">#REF!</definedName>
    <definedName name="BEx3BNR9ES4KY7Q1DK83KC5NDGL8" hidden="1">#REF!</definedName>
    <definedName name="BEx3BQR5VZXNQ4H949ORM8ESU3B3" localSheetId="15" hidden="1">#REF!</definedName>
    <definedName name="BEx3BQR5VZXNQ4H949ORM8ESU3B3" localSheetId="13" hidden="1">#REF!</definedName>
    <definedName name="BEx3BQR5VZXNQ4H949ORM8ESU3B3" hidden="1">#REF!</definedName>
    <definedName name="BEx3BTLL3ASJN134DLEQTQM70VZM" localSheetId="15" hidden="1">#REF!</definedName>
    <definedName name="BEx3BTLL3ASJN134DLEQTQM70VZM" localSheetId="13" hidden="1">#REF!</definedName>
    <definedName name="BEx3BTLL3ASJN134DLEQTQM70VZM" hidden="1">#REF!</definedName>
    <definedName name="BEx3BW5CTV0DJU5AQS3ZQFK2VLF3" localSheetId="15" hidden="1">#REF!</definedName>
    <definedName name="BEx3BW5CTV0DJU5AQS3ZQFK2VLF3" localSheetId="13" hidden="1">#REF!</definedName>
    <definedName name="BEx3BW5CTV0DJU5AQS3ZQFK2VLF3" hidden="1">#REF!</definedName>
    <definedName name="BEx3BYP0FG369M7G3JEFLMMXAKTS" localSheetId="15" hidden="1">#REF!</definedName>
    <definedName name="BEx3BYP0FG369M7G3JEFLMMXAKTS" localSheetId="13" hidden="1">#REF!</definedName>
    <definedName name="BEx3BYP0FG369M7G3JEFLMMXAKTS" hidden="1">#REF!</definedName>
    <definedName name="BEx3C2QR0WUD19QSVO8EMIPNQJKH" localSheetId="15" hidden="1">#REF!</definedName>
    <definedName name="BEx3C2QR0WUD19QSVO8EMIPNQJKH" localSheetId="13" hidden="1">#REF!</definedName>
    <definedName name="BEx3C2QR0WUD19QSVO8EMIPNQJKH" hidden="1">#REF!</definedName>
    <definedName name="BEx3CCS3VNR1KW2R7DKSQFZ17QW0" localSheetId="15" hidden="1">#REF!</definedName>
    <definedName name="BEx3CCS3VNR1KW2R7DKSQFZ17QW0" localSheetId="13" hidden="1">#REF!</definedName>
    <definedName name="BEx3CCS3VNR1KW2R7DKSQFZ17QW0" hidden="1">#REF!</definedName>
    <definedName name="BEx3CKFCCPZZ6ROLAT5C1DZNIC1U" localSheetId="15" hidden="1">#REF!</definedName>
    <definedName name="BEx3CKFCCPZZ6ROLAT5C1DZNIC1U" localSheetId="13" hidden="1">#REF!</definedName>
    <definedName name="BEx3CKFCCPZZ6ROLAT5C1DZNIC1U" hidden="1">#REF!</definedName>
    <definedName name="BEx3CO0SVO4WLH0DO43DCHYDTH1P" localSheetId="15" hidden="1">#REF!</definedName>
    <definedName name="BEx3CO0SVO4WLH0DO43DCHYDTH1P" localSheetId="13" hidden="1">#REF!</definedName>
    <definedName name="BEx3CO0SVO4WLH0DO43DCHYDTH1P" hidden="1">#REF!</definedName>
    <definedName name="BEx3D9G6QTSPF9UYI4X0XY0VE896" localSheetId="15" hidden="1">#REF!</definedName>
    <definedName name="BEx3D9G6QTSPF9UYI4X0XY0VE896" localSheetId="13" hidden="1">#REF!</definedName>
    <definedName name="BEx3D9G6QTSPF9UYI4X0XY0VE896" hidden="1">#REF!</definedName>
    <definedName name="BEx3DCQU9PBRXIMLO62KS5RLH447" localSheetId="15" hidden="1">#REF!</definedName>
    <definedName name="BEx3DCQU9PBRXIMLO62KS5RLH447" localSheetId="13" hidden="1">#REF!</definedName>
    <definedName name="BEx3DCQU9PBRXIMLO62KS5RLH447" hidden="1">#REF!</definedName>
    <definedName name="BEx3EF99FD6QNNCNOKDEE67JHTUJ" localSheetId="15" hidden="1">#REF!</definedName>
    <definedName name="BEx3EF99FD6QNNCNOKDEE67JHTUJ" localSheetId="13" hidden="1">#REF!</definedName>
    <definedName name="BEx3EF99FD6QNNCNOKDEE67JHTUJ" hidden="1">#REF!</definedName>
    <definedName name="BEx3EHCSERZ2O2OAG8Y95UPG2IY9" localSheetId="15" hidden="1">#REF!</definedName>
    <definedName name="BEx3EHCSERZ2O2OAG8Y95UPG2IY9" localSheetId="13" hidden="1">#REF!</definedName>
    <definedName name="BEx3EHCSERZ2O2OAG8Y95UPG2IY9" hidden="1">#REF!</definedName>
    <definedName name="BEx3EJR3TCJDYS7ZXNDS5N9KTGIK" localSheetId="15" hidden="1">#REF!</definedName>
    <definedName name="BEx3EJR3TCJDYS7ZXNDS5N9KTGIK" localSheetId="13" hidden="1">#REF!</definedName>
    <definedName name="BEx3EJR3TCJDYS7ZXNDS5N9KTGIK" hidden="1">#REF!</definedName>
    <definedName name="BEx3ELJTTBS6P05CNISMGOJOA60V" localSheetId="15" hidden="1">#REF!</definedName>
    <definedName name="BEx3ELJTTBS6P05CNISMGOJOA60V" localSheetId="13" hidden="1">#REF!</definedName>
    <definedName name="BEx3ELJTTBS6P05CNISMGOJOA60V" hidden="1">#REF!</definedName>
    <definedName name="BEx3EQSLJBDDJRHNX19PBFCKNY2I" localSheetId="15" hidden="1">#REF!</definedName>
    <definedName name="BEx3EQSLJBDDJRHNX19PBFCKNY2I" localSheetId="13" hidden="1">#REF!</definedName>
    <definedName name="BEx3EQSLJBDDJRHNX19PBFCKNY2I" hidden="1">#REF!</definedName>
    <definedName name="BEx3EUUAX947Q5N6MY6W0KSNY78Y" localSheetId="15" hidden="1">#REF!</definedName>
    <definedName name="BEx3EUUAX947Q5N6MY6W0KSNY78Y" localSheetId="13" hidden="1">#REF!</definedName>
    <definedName name="BEx3EUUAX947Q5N6MY6W0KSNY78Y" hidden="1">#REF!</definedName>
    <definedName name="BEx3FHMD1P5XBCH23ZKIFO6ZTCNB" localSheetId="15" hidden="1">#REF!</definedName>
    <definedName name="BEx3FHMD1P5XBCH23ZKIFO6ZTCNB" localSheetId="13" hidden="1">#REF!</definedName>
    <definedName name="BEx3FHMD1P5XBCH23ZKIFO6ZTCNB" hidden="1">#REF!</definedName>
    <definedName name="BEx3FI2G3YYIACQHXNXEA15M8ZK5" localSheetId="15" hidden="1">#REF!</definedName>
    <definedName name="BEx3FI2G3YYIACQHXNXEA15M8ZK5" localSheetId="13" hidden="1">#REF!</definedName>
    <definedName name="BEx3FI2G3YYIACQHXNXEA15M8ZK5" hidden="1">#REF!</definedName>
    <definedName name="BEx3FJ9MHSLDK8W91GO85FX1GX57" localSheetId="15" hidden="1">#REF!</definedName>
    <definedName name="BEx3FJ9MHSLDK8W91GO85FX1GX57" localSheetId="13" hidden="1">#REF!</definedName>
    <definedName name="BEx3FJ9MHSLDK8W91GO85FX1GX57" hidden="1">#REF!</definedName>
    <definedName name="BEx3FR251HFU7A33PU01SJUENL2B" localSheetId="15" hidden="1">#REF!</definedName>
    <definedName name="BEx3FR251HFU7A33PU01SJUENL2B" localSheetId="13" hidden="1">#REF!</definedName>
    <definedName name="BEx3FR251HFU7A33PU01SJUENL2B" hidden="1">#REF!</definedName>
    <definedName name="BEx3FX7EJL47JSLSWP3EOC265WAE" localSheetId="15" hidden="1">#REF!</definedName>
    <definedName name="BEx3FX7EJL47JSLSWP3EOC265WAE" localSheetId="13" hidden="1">#REF!</definedName>
    <definedName name="BEx3FX7EJL47JSLSWP3EOC265WAE" hidden="1">#REF!</definedName>
    <definedName name="BEx3G201R8NLJ6FIHO2QS0SW9QVV" localSheetId="15" hidden="1">#REF!</definedName>
    <definedName name="BEx3G201R8NLJ6FIHO2QS0SW9QVV" localSheetId="13" hidden="1">#REF!</definedName>
    <definedName name="BEx3G201R8NLJ6FIHO2QS0SW9QVV" hidden="1">#REF!</definedName>
    <definedName name="BEx3G2LL2II66XY5YCDPG4JE13A3" localSheetId="15" hidden="1">#REF!</definedName>
    <definedName name="BEx3G2LL2II66XY5YCDPG4JE13A3" localSheetId="13" hidden="1">#REF!</definedName>
    <definedName name="BEx3G2LL2II66XY5YCDPG4JE13A3" hidden="1">#REF!</definedName>
    <definedName name="BEx3G2WA0DTYY9D8AGHHOBTPE2B2" localSheetId="15" hidden="1">#REF!</definedName>
    <definedName name="BEx3G2WA0DTYY9D8AGHHOBTPE2B2" localSheetId="13" hidden="1">#REF!</definedName>
    <definedName name="BEx3G2WA0DTYY9D8AGHHOBTPE2B2" hidden="1">#REF!</definedName>
    <definedName name="BEx3GCXR6IAS0B6WJ03GJVH7CO52" localSheetId="15" hidden="1">#REF!</definedName>
    <definedName name="BEx3GCXR6IAS0B6WJ03GJVH7CO52" localSheetId="13" hidden="1">#REF!</definedName>
    <definedName name="BEx3GCXR6IAS0B6WJ03GJVH7CO52" hidden="1">#REF!</definedName>
    <definedName name="BEx3GEVV18SEQDI1JGY7EN6D1GT1" localSheetId="15" hidden="1">#REF!</definedName>
    <definedName name="BEx3GEVV18SEQDI1JGY7EN6D1GT1" localSheetId="13" hidden="1">#REF!</definedName>
    <definedName name="BEx3GEVV18SEQDI1JGY7EN6D1GT1" hidden="1">#REF!</definedName>
    <definedName name="BEx3GKFH64MKQX61S7DYTZ15JCPY" localSheetId="15" hidden="1">#REF!</definedName>
    <definedName name="BEx3GKFH64MKQX61S7DYTZ15JCPY" localSheetId="13" hidden="1">#REF!</definedName>
    <definedName name="BEx3GKFH64MKQX61S7DYTZ15JCPY" hidden="1">#REF!</definedName>
    <definedName name="BEx3GMJ1Y6UU02DLRL0QXCEKDA6C" localSheetId="15" hidden="1">#REF!</definedName>
    <definedName name="BEx3GMJ1Y6UU02DLRL0QXCEKDA6C" localSheetId="13" hidden="1">#REF!</definedName>
    <definedName name="BEx3GMJ1Y6UU02DLRL0QXCEKDA6C" hidden="1">#REF!</definedName>
    <definedName name="BEx3GN4LY0135CBDIN1TU2UEODGF" localSheetId="15" hidden="1">#REF!</definedName>
    <definedName name="BEx3GN4LY0135CBDIN1TU2UEODGF" localSheetId="13" hidden="1">#REF!</definedName>
    <definedName name="BEx3GN4LY0135CBDIN1TU2UEODGF" hidden="1">#REF!</definedName>
    <definedName name="BEx3GPDH2AH4QKT4OOSN563XUHBD" localSheetId="15" hidden="1">#REF!</definedName>
    <definedName name="BEx3GPDH2AH4QKT4OOSN563XUHBD" localSheetId="13" hidden="1">#REF!</definedName>
    <definedName name="BEx3GPDH2AH4QKT4OOSN563XUHBD" hidden="1">#REF!</definedName>
    <definedName name="BEx3H5UX2GZFZZT657YR76RHW5I6" localSheetId="15" hidden="1">#REF!</definedName>
    <definedName name="BEx3H5UX2GZFZZT657YR76RHW5I6" localSheetId="13" hidden="1">#REF!</definedName>
    <definedName name="BEx3H5UX2GZFZZT657YR76RHW5I6" hidden="1">#REF!</definedName>
    <definedName name="BEx3HMSEFOP6DBM4R97XA6B7NFG6" localSheetId="15" hidden="1">#REF!</definedName>
    <definedName name="BEx3HMSEFOP6DBM4R97XA6B7NFG6" localSheetId="13" hidden="1">#REF!</definedName>
    <definedName name="BEx3HMSEFOP6DBM4R97XA6B7NFG6" hidden="1">#REF!</definedName>
    <definedName name="BEx3HWJ5SQSD2CVCQNR183X44FR8" localSheetId="15" hidden="1">#REF!</definedName>
    <definedName name="BEx3HWJ5SQSD2CVCQNR183X44FR8" localSheetId="13" hidden="1">#REF!</definedName>
    <definedName name="BEx3HWJ5SQSD2CVCQNR183X44FR8" hidden="1">#REF!</definedName>
    <definedName name="BEx3I09YVXO0G4X7KGSA4WGORM35" localSheetId="15" hidden="1">#REF!</definedName>
    <definedName name="BEx3I09YVXO0G4X7KGSA4WGORM35" localSheetId="13" hidden="1">#REF!</definedName>
    <definedName name="BEx3I09YVXO0G4X7KGSA4WGORM35" hidden="1">#REF!</definedName>
    <definedName name="BEx3ICF1GY8HQEBIU9S43PDJ90BX" localSheetId="15" hidden="1">#REF!</definedName>
    <definedName name="BEx3ICF1GY8HQEBIU9S43PDJ90BX" localSheetId="13" hidden="1">#REF!</definedName>
    <definedName name="BEx3ICF1GY8HQEBIU9S43PDJ90BX" hidden="1">#REF!</definedName>
    <definedName name="BEx3IYAH2DEBFWO8F94H4MXE3RLY" localSheetId="15" hidden="1">#REF!</definedName>
    <definedName name="BEx3IYAH2DEBFWO8F94H4MXE3RLY" localSheetId="13" hidden="1">#REF!</definedName>
    <definedName name="BEx3IYAH2DEBFWO8F94H4MXE3RLY" hidden="1">#REF!</definedName>
    <definedName name="BEx3IZXXSYEW50379N2EAFWO8DZV" localSheetId="15" hidden="1">#REF!</definedName>
    <definedName name="BEx3IZXXSYEW50379N2EAFWO8DZV" localSheetId="13" hidden="1">#REF!</definedName>
    <definedName name="BEx3IZXXSYEW50379N2EAFWO8DZV" hidden="1">#REF!</definedName>
    <definedName name="BEx3J1VZVGTKT4ATPO9O5JCSFTTR" localSheetId="15" hidden="1">#REF!</definedName>
    <definedName name="BEx3J1VZVGTKT4ATPO9O5JCSFTTR" localSheetId="13" hidden="1">#REF!</definedName>
    <definedName name="BEx3J1VZVGTKT4ATPO9O5JCSFTTR" hidden="1">#REF!</definedName>
    <definedName name="BEx3JC2TY7JNAAC3L7QHVPQXLGQ8" localSheetId="15" hidden="1">#REF!</definedName>
    <definedName name="BEx3JC2TY7JNAAC3L7QHVPQXLGQ8" localSheetId="13" hidden="1">#REF!</definedName>
    <definedName name="BEx3JC2TY7JNAAC3L7QHVPQXLGQ8" hidden="1">#REF!</definedName>
    <definedName name="BEx3JX23SYDIGOGM4Y0CQFBW8ZBV" localSheetId="15" hidden="1">#REF!</definedName>
    <definedName name="BEx3JX23SYDIGOGM4Y0CQFBW8ZBV" localSheetId="13" hidden="1">#REF!</definedName>
    <definedName name="BEx3JX23SYDIGOGM4Y0CQFBW8ZBV" hidden="1">#REF!</definedName>
    <definedName name="BEx3JXCXCVBZJGV5VEG9MJEI01AL" localSheetId="15" hidden="1">#REF!</definedName>
    <definedName name="BEx3JXCXCVBZJGV5VEG9MJEI01AL" localSheetId="13" hidden="1">#REF!</definedName>
    <definedName name="BEx3JXCXCVBZJGV5VEG9MJEI01AL" hidden="1">#REF!</definedName>
    <definedName name="BEx3JYK2N7X59TPJSKYZ77ENY8SS" localSheetId="15" hidden="1">#REF!</definedName>
    <definedName name="BEx3JYK2N7X59TPJSKYZ77ENY8SS" localSheetId="13" hidden="1">#REF!</definedName>
    <definedName name="BEx3JYK2N7X59TPJSKYZ77ENY8SS" hidden="1">#REF!</definedName>
    <definedName name="BEx3K4EII7GU1CG0BN7UL15M6J8Z" localSheetId="15" hidden="1">#REF!</definedName>
    <definedName name="BEx3K4EII7GU1CG0BN7UL15M6J8Z" localSheetId="13" hidden="1">#REF!</definedName>
    <definedName name="BEx3K4EII7GU1CG0BN7UL15M6J8Z" hidden="1">#REF!</definedName>
    <definedName name="BEx3K4ZXQUQ2KYZF74B84SO48XMW" localSheetId="15" hidden="1">#REF!</definedName>
    <definedName name="BEx3K4ZXQUQ2KYZF74B84SO48XMW" localSheetId="13" hidden="1">#REF!</definedName>
    <definedName name="BEx3K4ZXQUQ2KYZF74B84SO48XMW" hidden="1">#REF!</definedName>
    <definedName name="BEx3KEFXUCVNVPH7KSEGAZYX13B5" localSheetId="15" hidden="1">#REF!</definedName>
    <definedName name="BEx3KEFXUCVNVPH7KSEGAZYX13B5" localSheetId="13" hidden="1">#REF!</definedName>
    <definedName name="BEx3KEFXUCVNVPH7KSEGAZYX13B5" hidden="1">#REF!</definedName>
    <definedName name="BEx3KFXUAF6YXAA47B7Q6X9B3VGB" localSheetId="15" hidden="1">#REF!</definedName>
    <definedName name="BEx3KFXUAF6YXAA47B7Q6X9B3VGB" localSheetId="13" hidden="1">#REF!</definedName>
    <definedName name="BEx3KFXUAF6YXAA47B7Q6X9B3VGB" hidden="1">#REF!</definedName>
    <definedName name="BEx3KIXQYOGMPK4WJJAVBRX4NR28" localSheetId="15" hidden="1">#REF!</definedName>
    <definedName name="BEx3KIXQYOGMPK4WJJAVBRX4NR28" localSheetId="13" hidden="1">#REF!</definedName>
    <definedName name="BEx3KIXQYOGMPK4WJJAVBRX4NR28" hidden="1">#REF!</definedName>
    <definedName name="BEx3KJOMVOSFZVJUL3GKCNP6DQDS" localSheetId="15" hidden="1">#REF!</definedName>
    <definedName name="BEx3KJOMVOSFZVJUL3GKCNP6DQDS" localSheetId="13" hidden="1">#REF!</definedName>
    <definedName name="BEx3KJOMVOSFZVJUL3GKCNP6DQDS" hidden="1">#REF!</definedName>
    <definedName name="BEx3KP2VRBMORK0QEAZUYCXL3DHJ" localSheetId="15" hidden="1">#REF!</definedName>
    <definedName name="BEx3KP2VRBMORK0QEAZUYCXL3DHJ" localSheetId="13" hidden="1">#REF!</definedName>
    <definedName name="BEx3KP2VRBMORK0QEAZUYCXL3DHJ" hidden="1">#REF!</definedName>
    <definedName name="BEx3L4IN3LI4C26SITKTGAH27CDU" localSheetId="15" hidden="1">#REF!</definedName>
    <definedName name="BEx3L4IN3LI4C26SITKTGAH27CDU" localSheetId="13" hidden="1">#REF!</definedName>
    <definedName name="BEx3L4IN3LI4C26SITKTGAH27CDU" hidden="1">#REF!</definedName>
    <definedName name="BEx3L4YQ0J7ZU0M5QM6YIPCEYC9K" localSheetId="15" hidden="1">#REF!</definedName>
    <definedName name="BEx3L4YQ0J7ZU0M5QM6YIPCEYC9K" localSheetId="13" hidden="1">#REF!</definedName>
    <definedName name="BEx3L4YQ0J7ZU0M5QM6YIPCEYC9K" hidden="1">#REF!</definedName>
    <definedName name="BEx3L60DJOR7NQN42G7YSAODP1EX" localSheetId="15" hidden="1">#REF!</definedName>
    <definedName name="BEx3L60DJOR7NQN42G7YSAODP1EX" localSheetId="13" hidden="1">#REF!</definedName>
    <definedName name="BEx3L60DJOR7NQN42G7YSAODP1EX" hidden="1">#REF!</definedName>
    <definedName name="BEx3L7D0PI38HWZ7VADU16C9E33D" localSheetId="15" hidden="1">#REF!</definedName>
    <definedName name="BEx3L7D0PI38HWZ7VADU16C9E33D" localSheetId="13" hidden="1">#REF!</definedName>
    <definedName name="BEx3L7D0PI38HWZ7VADU16C9E33D" hidden="1">#REF!</definedName>
    <definedName name="BEx3LM1PR4Y7KINKMTMKR984GX8Q" localSheetId="15" hidden="1">#REF!</definedName>
    <definedName name="BEx3LM1PR4Y7KINKMTMKR984GX8Q" localSheetId="13" hidden="1">#REF!</definedName>
    <definedName name="BEx3LM1PR4Y7KINKMTMKR984GX8Q" hidden="1">#REF!</definedName>
    <definedName name="BEx3LPCEZ1C0XEKNCM3YT09JWCUO" localSheetId="15" hidden="1">#REF!</definedName>
    <definedName name="BEx3LPCEZ1C0XEKNCM3YT09JWCUO" localSheetId="13" hidden="1">#REF!</definedName>
    <definedName name="BEx3LPCEZ1C0XEKNCM3YT09JWCUO" hidden="1">#REF!</definedName>
    <definedName name="BEx3M1MR1K1NQD03H74BFWOK4MWQ" localSheetId="15" hidden="1">#REF!</definedName>
    <definedName name="BEx3M1MR1K1NQD03H74BFWOK4MWQ" localSheetId="13" hidden="1">#REF!</definedName>
    <definedName name="BEx3M1MR1K1NQD03H74BFWOK4MWQ" hidden="1">#REF!</definedName>
    <definedName name="BEx3M4H77MYUKOOD31H9F80NMVK8" localSheetId="15" hidden="1">#REF!</definedName>
    <definedName name="BEx3M4H77MYUKOOD31H9F80NMVK8" localSheetId="13" hidden="1">#REF!</definedName>
    <definedName name="BEx3M4H77MYUKOOD31H9F80NMVK8" hidden="1">#REF!</definedName>
    <definedName name="BEx3M9VFX329PZWYC4DMZ6P3W9R2" localSheetId="15" hidden="1">#REF!</definedName>
    <definedName name="BEx3M9VFX329PZWYC4DMZ6P3W9R2" localSheetId="13" hidden="1">#REF!</definedName>
    <definedName name="BEx3M9VFX329PZWYC4DMZ6P3W9R2" hidden="1">#REF!</definedName>
    <definedName name="BEx3MCQ0VEBV0CZXDS505L38EQ8N" localSheetId="15" hidden="1">#REF!</definedName>
    <definedName name="BEx3MCQ0VEBV0CZXDS505L38EQ8N" localSheetId="13" hidden="1">#REF!</definedName>
    <definedName name="BEx3MCQ0VEBV0CZXDS505L38EQ8N" hidden="1">#REF!</definedName>
    <definedName name="BEx3MEYV5LQY0BAL7V3CFAFVOM3T" localSheetId="15" hidden="1">#REF!</definedName>
    <definedName name="BEx3MEYV5LQY0BAL7V3CFAFVOM3T" localSheetId="13" hidden="1">#REF!</definedName>
    <definedName name="BEx3MEYV5LQY0BAL7V3CFAFVOM3T" hidden="1">#REF!</definedName>
    <definedName name="BEx3ML44EJ5QLVJMAFPN6J1V4GPU" localSheetId="15" hidden="1">#REF!</definedName>
    <definedName name="BEx3ML44EJ5QLVJMAFPN6J1V4GPU" localSheetId="13" hidden="1">#REF!</definedName>
    <definedName name="BEx3ML44EJ5QLVJMAFPN6J1V4GPU" hidden="1">#REF!</definedName>
    <definedName name="BEx3MREOFWJQEYMCMBL7ZE06NBN6" localSheetId="15" hidden="1">#REF!</definedName>
    <definedName name="BEx3MREOFWJQEYMCMBL7ZE06NBN6" localSheetId="13" hidden="1">#REF!</definedName>
    <definedName name="BEx3MREOFWJQEYMCMBL7ZE06NBN6" hidden="1">#REF!</definedName>
    <definedName name="BEx3NKXF7GYXHBK75UI6MDRUSU0J" localSheetId="15" hidden="1">#REF!</definedName>
    <definedName name="BEx3NKXF7GYXHBK75UI6MDRUSU0J" localSheetId="13" hidden="1">#REF!</definedName>
    <definedName name="BEx3NKXF7GYXHBK75UI6MDRUSU0J" hidden="1">#REF!</definedName>
    <definedName name="BEx3NLIZ7PHF2XE59ECZ3MD04ZG1" localSheetId="15" hidden="1">#REF!</definedName>
    <definedName name="BEx3NLIZ7PHF2XE59ECZ3MD04ZG1" localSheetId="13" hidden="1">#REF!</definedName>
    <definedName name="BEx3NLIZ7PHF2XE59ECZ3MD04ZG1" hidden="1">#REF!</definedName>
    <definedName name="BEx3NMQ4BVC94728AUM7CCX7UHTU" localSheetId="15" hidden="1">#REF!</definedName>
    <definedName name="BEx3NMQ4BVC94728AUM7CCX7UHTU" localSheetId="13" hidden="1">#REF!</definedName>
    <definedName name="BEx3NMQ4BVC94728AUM7CCX7UHTU" hidden="1">#REF!</definedName>
    <definedName name="BEx3NR2I4OUFP3Z2QZEDU2PIFIDI" localSheetId="15" hidden="1">#REF!</definedName>
    <definedName name="BEx3NR2I4OUFP3Z2QZEDU2PIFIDI" localSheetId="13" hidden="1">#REF!</definedName>
    <definedName name="BEx3NR2I4OUFP3Z2QZEDU2PIFIDI" hidden="1">#REF!</definedName>
    <definedName name="BEx3O19B8FTTAPVT5DZXQGQXWFR8" localSheetId="15" hidden="1">#REF!</definedName>
    <definedName name="BEx3O19B8FTTAPVT5DZXQGQXWFR8" localSheetId="13" hidden="1">#REF!</definedName>
    <definedName name="BEx3O19B8FTTAPVT5DZXQGQXWFR8" hidden="1">#REF!</definedName>
    <definedName name="BEx3O85IKWARA6NCJOLRBRJFMEWW" localSheetId="15" hidden="1">'[44]WCEC water reclam'!#REF!</definedName>
    <definedName name="BEx3O85IKWARA6NCJOLRBRJFMEWW" localSheetId="13" hidden="1">'[44]WCEC water reclam'!#REF!</definedName>
    <definedName name="BEx3O85IKWARA6NCJOLRBRJFMEWW" hidden="1">'[44]WCEC water reclam'!#REF!</definedName>
    <definedName name="BEx3OJZSCGFRW7SVGBFI0X9DNVMM" localSheetId="15" hidden="1">#REF!</definedName>
    <definedName name="BEx3OJZSCGFRW7SVGBFI0X9DNVMM" localSheetId="13" hidden="1">#REF!</definedName>
    <definedName name="BEx3OJZSCGFRW7SVGBFI0X9DNVMM" hidden="1">#REF!</definedName>
    <definedName name="BEx3ORSBUXAF21MKEY90YJV9AY9A" localSheetId="15" hidden="1">#REF!</definedName>
    <definedName name="BEx3ORSBUXAF21MKEY90YJV9AY9A" localSheetId="13" hidden="1">#REF!</definedName>
    <definedName name="BEx3ORSBUXAF21MKEY90YJV9AY9A" hidden="1">#REF!</definedName>
    <definedName name="BEx3OV8BH6PYNZT7C246LOAU9SVX" localSheetId="15" hidden="1">#REF!</definedName>
    <definedName name="BEx3OV8BH6PYNZT7C246LOAU9SVX" localSheetId="13" hidden="1">#REF!</definedName>
    <definedName name="BEx3OV8BH6PYNZT7C246LOAU9SVX" hidden="1">#REF!</definedName>
    <definedName name="BEx3OXRYJZUEY6E72UJU0PHLMYAR" localSheetId="15" hidden="1">#REF!</definedName>
    <definedName name="BEx3OXRYJZUEY6E72UJU0PHLMYAR" localSheetId="13" hidden="1">#REF!</definedName>
    <definedName name="BEx3OXRYJZUEY6E72UJU0PHLMYAR" hidden="1">#REF!</definedName>
    <definedName name="BEx3P59TTRSGQY888P5C1O7M2PQT" localSheetId="15" hidden="1">#REF!</definedName>
    <definedName name="BEx3P59TTRSGQY888P5C1O7M2PQT" localSheetId="13" hidden="1">#REF!</definedName>
    <definedName name="BEx3P59TTRSGQY888P5C1O7M2PQT" hidden="1">#REF!</definedName>
    <definedName name="BEx3PDNRRNKD5GOUBUQFXAHIXLD9" localSheetId="15" hidden="1">#REF!</definedName>
    <definedName name="BEx3PDNRRNKD5GOUBUQFXAHIXLD9" localSheetId="13" hidden="1">#REF!</definedName>
    <definedName name="BEx3PDNRRNKD5GOUBUQFXAHIXLD9" hidden="1">#REF!</definedName>
    <definedName name="BEx3PDT8GNPWLLN02IH1XPV90XYK" localSheetId="15" hidden="1">#REF!</definedName>
    <definedName name="BEx3PDT8GNPWLLN02IH1XPV90XYK" localSheetId="13" hidden="1">#REF!</definedName>
    <definedName name="BEx3PDT8GNPWLLN02IH1XPV90XYK" hidden="1">#REF!</definedName>
    <definedName name="BEx3PKEMDW8KZEP11IL927C5O7I2" localSheetId="15" hidden="1">#REF!</definedName>
    <definedName name="BEx3PKEMDW8KZEP11IL927C5O7I2" localSheetId="13" hidden="1">#REF!</definedName>
    <definedName name="BEx3PKEMDW8KZEP11IL927C5O7I2" hidden="1">#REF!</definedName>
    <definedName name="BEx3PKJZ1Z7L9S6KV8KXVS6B2FX4" localSheetId="15" hidden="1">#REF!</definedName>
    <definedName name="BEx3PKJZ1Z7L9S6KV8KXVS6B2FX4" localSheetId="13" hidden="1">#REF!</definedName>
    <definedName name="BEx3PKJZ1Z7L9S6KV8KXVS6B2FX4" hidden="1">#REF!</definedName>
    <definedName name="BEx3PMNG53Z5HY138H99QOMTX8W3" localSheetId="15" hidden="1">#REF!</definedName>
    <definedName name="BEx3PMNG53Z5HY138H99QOMTX8W3" localSheetId="13" hidden="1">#REF!</definedName>
    <definedName name="BEx3PMNG53Z5HY138H99QOMTX8W3" hidden="1">#REF!</definedName>
    <definedName name="BEx3PP1RRSFZ8UC0JC9R91W6LNKW" localSheetId="15" hidden="1">#REF!</definedName>
    <definedName name="BEx3PP1RRSFZ8UC0JC9R91W6LNKW" localSheetId="13" hidden="1">#REF!</definedName>
    <definedName name="BEx3PP1RRSFZ8UC0JC9R91W6LNKW" hidden="1">#REF!</definedName>
    <definedName name="BEx3PVXYZC8WB9ZJE7OCKUXZ46EA" localSheetId="15" hidden="1">#REF!</definedName>
    <definedName name="BEx3PVXYZC8WB9ZJE7OCKUXZ46EA" localSheetId="13" hidden="1">#REF!</definedName>
    <definedName name="BEx3PVXYZC8WB9ZJE7OCKUXZ46EA" hidden="1">#REF!</definedName>
    <definedName name="BEx3Q0VWPU5EQECK7MQ47TYJ3SWW" localSheetId="15" hidden="1">#REF!</definedName>
    <definedName name="BEx3Q0VWPU5EQECK7MQ47TYJ3SWW" localSheetId="13" hidden="1">#REF!</definedName>
    <definedName name="BEx3Q0VWPU5EQECK7MQ47TYJ3SWW" hidden="1">#REF!</definedName>
    <definedName name="BEx3Q7BZ9PUXK2RLIOFSIS9AHU1B" localSheetId="15" hidden="1">#REF!</definedName>
    <definedName name="BEx3Q7BZ9PUXK2RLIOFSIS9AHU1B" localSheetId="13" hidden="1">#REF!</definedName>
    <definedName name="BEx3Q7BZ9PUXK2RLIOFSIS9AHU1B" hidden="1">#REF!</definedName>
    <definedName name="BEx3Q8J42S9VU6EAN2Y28MR6DF88" localSheetId="15" hidden="1">#REF!</definedName>
    <definedName name="BEx3Q8J42S9VU6EAN2Y28MR6DF88" localSheetId="13" hidden="1">#REF!</definedName>
    <definedName name="BEx3Q8J42S9VU6EAN2Y28MR6DF88" hidden="1">#REF!</definedName>
    <definedName name="BEx3QEDFOYFY5NBTININ5W4RLD4Q" localSheetId="15" hidden="1">#REF!</definedName>
    <definedName name="BEx3QEDFOYFY5NBTININ5W4RLD4Q" localSheetId="13" hidden="1">#REF!</definedName>
    <definedName name="BEx3QEDFOYFY5NBTININ5W4RLD4Q" hidden="1">#REF!</definedName>
    <definedName name="BEx3QIKJ3U962US1Q564NZDLU8LD" localSheetId="15" hidden="1">#REF!</definedName>
    <definedName name="BEx3QIKJ3U962US1Q564NZDLU8LD" localSheetId="13" hidden="1">#REF!</definedName>
    <definedName name="BEx3QIKJ3U962US1Q564NZDLU8LD" hidden="1">#REF!</definedName>
    <definedName name="BEx3QR9D45DHW50VQ7Y3Q1AXPOB9" localSheetId="15" hidden="1">#REF!</definedName>
    <definedName name="BEx3QR9D45DHW50VQ7Y3Q1AXPOB9" localSheetId="13" hidden="1">#REF!</definedName>
    <definedName name="BEx3QR9D45DHW50VQ7Y3Q1AXPOB9" hidden="1">#REF!</definedName>
    <definedName name="BEx3QSWT2S5KWG6U2V9711IYDQBM" localSheetId="15" hidden="1">#REF!</definedName>
    <definedName name="BEx3QSWT2S5KWG6U2V9711IYDQBM" localSheetId="13" hidden="1">#REF!</definedName>
    <definedName name="BEx3QSWT2S5KWG6U2V9711IYDQBM" hidden="1">#REF!</definedName>
    <definedName name="BEx3QVGG7Q2X4HZHJAM35A8T3VR7" localSheetId="15" hidden="1">#REF!</definedName>
    <definedName name="BEx3QVGG7Q2X4HZHJAM35A8T3VR7" localSheetId="13" hidden="1">#REF!</definedName>
    <definedName name="BEx3QVGG7Q2X4HZHJAM35A8T3VR7" hidden="1">#REF!</definedName>
    <definedName name="BEx3R0JUB9YN8PHPPQTAMIT1IHWK" localSheetId="15" hidden="1">#REF!</definedName>
    <definedName name="BEx3R0JUB9YN8PHPPQTAMIT1IHWK" localSheetId="13" hidden="1">#REF!</definedName>
    <definedName name="BEx3R0JUB9YN8PHPPQTAMIT1IHWK" hidden="1">#REF!</definedName>
    <definedName name="BEx3R81NFRO7M81VHVKOBFT0QBIL" localSheetId="15" hidden="1">#REF!</definedName>
    <definedName name="BEx3R81NFRO7M81VHVKOBFT0QBIL" localSheetId="13" hidden="1">#REF!</definedName>
    <definedName name="BEx3R81NFRO7M81VHVKOBFT0QBIL" hidden="1">#REF!</definedName>
    <definedName name="BEx3RHC2ZD5UFS6QD4OPFCNNMWH1" localSheetId="15" hidden="1">#REF!</definedName>
    <definedName name="BEx3RHC2ZD5UFS6QD4OPFCNNMWH1" localSheetId="13" hidden="1">#REF!</definedName>
    <definedName name="BEx3RHC2ZD5UFS6QD4OPFCNNMWH1" hidden="1">#REF!</definedName>
    <definedName name="BEx3RQ10QIWBAPHALAA91BUUCM2X" localSheetId="15" hidden="1">#REF!</definedName>
    <definedName name="BEx3RQ10QIWBAPHALAA91BUUCM2X" localSheetId="13" hidden="1">#REF!</definedName>
    <definedName name="BEx3RQ10QIWBAPHALAA91BUUCM2X" hidden="1">#REF!</definedName>
    <definedName name="BEx3RV4E1WT43SZBUN09RTB8EK1O" localSheetId="15" hidden="1">#REF!</definedName>
    <definedName name="BEx3RV4E1WT43SZBUN09RTB8EK1O" localSheetId="13" hidden="1">#REF!</definedName>
    <definedName name="BEx3RV4E1WT43SZBUN09RTB8EK1O" hidden="1">#REF!</definedName>
    <definedName name="BEx3RXYU0QLFXSFTM5EB20GD03W5" localSheetId="15" hidden="1">#REF!</definedName>
    <definedName name="BEx3RXYU0QLFXSFTM5EB20GD03W5" localSheetId="13" hidden="1">#REF!</definedName>
    <definedName name="BEx3RXYU0QLFXSFTM5EB20GD03W5" hidden="1">#REF!</definedName>
    <definedName name="BEx3RYKLC3QQO3XTUN7BEW2AQL98" localSheetId="15" hidden="1">#REF!</definedName>
    <definedName name="BEx3RYKLC3QQO3XTUN7BEW2AQL98" localSheetId="13" hidden="1">#REF!</definedName>
    <definedName name="BEx3RYKLC3QQO3XTUN7BEW2AQL98" hidden="1">#REF!</definedName>
    <definedName name="BEx3SICJ45BYT6FHBER86PJT25FC" localSheetId="15" hidden="1">#REF!</definedName>
    <definedName name="BEx3SICJ45BYT6FHBER86PJT25FC" localSheetId="13" hidden="1">#REF!</definedName>
    <definedName name="BEx3SICJ45BYT6FHBER86PJT25FC" hidden="1">#REF!</definedName>
    <definedName name="BEx3SMUCMJVGQ2H4EHQI5ZFHEF0P" localSheetId="15" hidden="1">#REF!</definedName>
    <definedName name="BEx3SMUCMJVGQ2H4EHQI5ZFHEF0P" localSheetId="13" hidden="1">#REF!</definedName>
    <definedName name="BEx3SMUCMJVGQ2H4EHQI5ZFHEF0P" hidden="1">#REF!</definedName>
    <definedName name="BEx3SN56F03CPDRDA7LZ763V0N4I" localSheetId="15" hidden="1">#REF!</definedName>
    <definedName name="BEx3SN56F03CPDRDA7LZ763V0N4I" localSheetId="13" hidden="1">#REF!</definedName>
    <definedName name="BEx3SN56F03CPDRDA7LZ763V0N4I" hidden="1">#REF!</definedName>
    <definedName name="BEx3SPE6N1ORXPRCDL3JPZD73Z9F" localSheetId="15" hidden="1">#REF!</definedName>
    <definedName name="BEx3SPE6N1ORXPRCDL3JPZD73Z9F" localSheetId="13" hidden="1">#REF!</definedName>
    <definedName name="BEx3SPE6N1ORXPRCDL3JPZD73Z9F" hidden="1">#REF!</definedName>
    <definedName name="BEx3T29ZTULQE0OMSMWUMZDU9ZZ0" localSheetId="15" hidden="1">#REF!</definedName>
    <definedName name="BEx3T29ZTULQE0OMSMWUMZDU9ZZ0" localSheetId="13" hidden="1">#REF!</definedName>
    <definedName name="BEx3T29ZTULQE0OMSMWUMZDU9ZZ0" hidden="1">#REF!</definedName>
    <definedName name="BEx3T6MJ1QDJ929WMUDVZ0O3UW0Y" localSheetId="15" hidden="1">#REF!</definedName>
    <definedName name="BEx3T6MJ1QDJ929WMUDVZ0O3UW0Y" localSheetId="13" hidden="1">#REF!</definedName>
    <definedName name="BEx3T6MJ1QDJ929WMUDVZ0O3UW0Y" hidden="1">#REF!</definedName>
    <definedName name="BEx3TPCSI16OAB2L9M9IULQMQ9J9" localSheetId="15" hidden="1">#REF!</definedName>
    <definedName name="BEx3TPCSI16OAB2L9M9IULQMQ9J9" localSheetId="13" hidden="1">#REF!</definedName>
    <definedName name="BEx3TPCSI16OAB2L9M9IULQMQ9J9" hidden="1">#REF!</definedName>
    <definedName name="BEx3U64YUOZ419BAJS2W78UMATAW" localSheetId="15" hidden="1">#REF!</definedName>
    <definedName name="BEx3U64YUOZ419BAJS2W78UMATAW" localSheetId="13" hidden="1">#REF!</definedName>
    <definedName name="BEx3U64YUOZ419BAJS2W78UMATAW" hidden="1">#REF!</definedName>
    <definedName name="BEx3U94WCEA5DKMWBEX1GU0LKYG2" localSheetId="15" hidden="1">#REF!</definedName>
    <definedName name="BEx3U94WCEA5DKMWBEX1GU0LKYG2" localSheetId="13" hidden="1">#REF!</definedName>
    <definedName name="BEx3U94WCEA5DKMWBEX1GU0LKYG2" hidden="1">#REF!</definedName>
    <definedName name="BEx3U9VZ8SQVYS6ZA038J7AP7ZGW" localSheetId="15" hidden="1">#REF!</definedName>
    <definedName name="BEx3U9VZ8SQVYS6ZA038J7AP7ZGW" localSheetId="13" hidden="1">#REF!</definedName>
    <definedName name="BEx3U9VZ8SQVYS6ZA038J7AP7ZGW" hidden="1">#REF!</definedName>
    <definedName name="BEx3UIQ5WRJBGNTFCCLOR4N7B1OQ" localSheetId="15" hidden="1">#REF!</definedName>
    <definedName name="BEx3UIQ5WRJBGNTFCCLOR4N7B1OQ" localSheetId="13" hidden="1">#REF!</definedName>
    <definedName name="BEx3UIQ5WRJBGNTFCCLOR4N7B1OQ" hidden="1">#REF!</definedName>
    <definedName name="BEx3UJMIX2NUSSWGMSI25A5DM4CH" localSheetId="15" hidden="1">#REF!</definedName>
    <definedName name="BEx3UJMIX2NUSSWGMSI25A5DM4CH" localSheetId="13" hidden="1">#REF!</definedName>
    <definedName name="BEx3UJMIX2NUSSWGMSI25A5DM4CH" hidden="1">#REF!</definedName>
    <definedName name="BEx3UKOCOQG7S1YQ436S997K1KWV" localSheetId="15" hidden="1">#REF!</definedName>
    <definedName name="BEx3UKOCOQG7S1YQ436S997K1KWV" localSheetId="13" hidden="1">#REF!</definedName>
    <definedName name="BEx3UKOCOQG7S1YQ436S997K1KWV" hidden="1">#REF!</definedName>
    <definedName name="BEx3UYM19VIXLA0EU7LB9NHA77PB" localSheetId="15" hidden="1">#REF!</definedName>
    <definedName name="BEx3UYM19VIXLA0EU7LB9NHA77PB" localSheetId="13" hidden="1">#REF!</definedName>
    <definedName name="BEx3UYM19VIXLA0EU7LB9NHA77PB" hidden="1">#REF!</definedName>
    <definedName name="BEx3VML7CG70HPISMVYIUEN3711Q" localSheetId="15" hidden="1">#REF!</definedName>
    <definedName name="BEx3VML7CG70HPISMVYIUEN3711Q" localSheetId="13" hidden="1">#REF!</definedName>
    <definedName name="BEx3VML7CG70HPISMVYIUEN3711Q" hidden="1">#REF!</definedName>
    <definedName name="BEx56ZID5H04P9AIYLP1OASFGV56" localSheetId="15" hidden="1">#REF!</definedName>
    <definedName name="BEx56ZID5H04P9AIYLP1OASFGV56" localSheetId="13" hidden="1">#REF!</definedName>
    <definedName name="BEx56ZID5H04P9AIYLP1OASFGV56" hidden="1">#REF!</definedName>
    <definedName name="BEx587EYSS57E3PI8DT973HLJM9E" localSheetId="15" hidden="1">#REF!</definedName>
    <definedName name="BEx587EYSS57E3PI8DT973HLJM9E" localSheetId="13" hidden="1">#REF!</definedName>
    <definedName name="BEx587EYSS57E3PI8DT973HLJM9E" hidden="1">#REF!</definedName>
    <definedName name="BEx587KFQ3VKCOCY1SA5F24PQGUI" localSheetId="15" hidden="1">#REF!</definedName>
    <definedName name="BEx587KFQ3VKCOCY1SA5F24PQGUI" localSheetId="13" hidden="1">#REF!</definedName>
    <definedName name="BEx587KFQ3VKCOCY1SA5F24PQGUI" hidden="1">#REF!</definedName>
    <definedName name="BEx58O780PQ05NF0Z1SKKRB3N099" localSheetId="15" hidden="1">#REF!</definedName>
    <definedName name="BEx58O780PQ05NF0Z1SKKRB3N099" localSheetId="13" hidden="1">#REF!</definedName>
    <definedName name="BEx58O780PQ05NF0Z1SKKRB3N099" hidden="1">#REF!</definedName>
    <definedName name="BEx58XHO7ZULLF2EUD7YIS0MGQJ5" localSheetId="15" hidden="1">#REF!</definedName>
    <definedName name="BEx58XHO7ZULLF2EUD7YIS0MGQJ5" localSheetId="13" hidden="1">#REF!</definedName>
    <definedName name="BEx58XHO7ZULLF2EUD7YIS0MGQJ5" hidden="1">#REF!</definedName>
    <definedName name="BEx58ZW0HAIGIPEX9CVA1PQQTR6X" localSheetId="15" hidden="1">#REF!</definedName>
    <definedName name="BEx58ZW0HAIGIPEX9CVA1PQQTR6X" localSheetId="13" hidden="1">#REF!</definedName>
    <definedName name="BEx58ZW0HAIGIPEX9CVA1PQQTR6X" hidden="1">#REF!</definedName>
    <definedName name="BEx59BA1KH3RG6K1LHL7YS2VB79N" localSheetId="15" hidden="1">#REF!</definedName>
    <definedName name="BEx59BA1KH3RG6K1LHL7YS2VB79N" localSheetId="13" hidden="1">#REF!</definedName>
    <definedName name="BEx59BA1KH3RG6K1LHL7YS2VB79N" hidden="1">#REF!</definedName>
    <definedName name="BEx59E9WABJP2TN71QAIKK79HPK9" localSheetId="15" hidden="1">#REF!</definedName>
    <definedName name="BEx59E9WABJP2TN71QAIKK79HPK9" localSheetId="13" hidden="1">#REF!</definedName>
    <definedName name="BEx59E9WABJP2TN71QAIKK79HPK9" hidden="1">#REF!</definedName>
    <definedName name="BEx59P7MAPNU129ZTC5H3EH892G1" localSheetId="15" hidden="1">#REF!</definedName>
    <definedName name="BEx59P7MAPNU129ZTC5H3EH892G1" localSheetId="13" hidden="1">#REF!</definedName>
    <definedName name="BEx59P7MAPNU129ZTC5H3EH892G1" hidden="1">#REF!</definedName>
    <definedName name="BEx5A11WZRQSIE089QE119AOX9ZG" localSheetId="15" hidden="1">#REF!</definedName>
    <definedName name="BEx5A11WZRQSIE089QE119AOX9ZG" localSheetId="13" hidden="1">#REF!</definedName>
    <definedName name="BEx5A11WZRQSIE089QE119AOX9ZG" hidden="1">#REF!</definedName>
    <definedName name="BEx5A7CIGCOTHJKHGUBDZG91JGPZ" localSheetId="15" hidden="1">#REF!</definedName>
    <definedName name="BEx5A7CIGCOTHJKHGUBDZG91JGPZ" localSheetId="13" hidden="1">#REF!</definedName>
    <definedName name="BEx5A7CIGCOTHJKHGUBDZG91JGPZ" hidden="1">#REF!</definedName>
    <definedName name="BEx5A8UFLT2SWVSG5COFA9B8P376" localSheetId="15" hidden="1">#REF!</definedName>
    <definedName name="BEx5A8UFLT2SWVSG5COFA9B8P376" localSheetId="13" hidden="1">#REF!</definedName>
    <definedName name="BEx5A8UFLT2SWVSG5COFA9B8P376" hidden="1">#REF!</definedName>
    <definedName name="BEx5AFFTN3IXIBHDKM0FYC4OFL1S" localSheetId="15" hidden="1">#REF!</definedName>
    <definedName name="BEx5AFFTN3IXIBHDKM0FYC4OFL1S" localSheetId="13" hidden="1">#REF!</definedName>
    <definedName name="BEx5AFFTN3IXIBHDKM0FYC4OFL1S" hidden="1">#REF!</definedName>
    <definedName name="BEx5AOFIO8KVRHIZ1RII337AA8ML" localSheetId="15" hidden="1">#REF!</definedName>
    <definedName name="BEx5AOFIO8KVRHIZ1RII337AA8ML" localSheetId="13" hidden="1">#REF!</definedName>
    <definedName name="BEx5AOFIO8KVRHIZ1RII337AA8ML" hidden="1">#REF!</definedName>
    <definedName name="BEx5APRZ66L5BWHFE8E4YYNEDTI4" localSheetId="15" hidden="1">#REF!</definedName>
    <definedName name="BEx5APRZ66L5BWHFE8E4YYNEDTI4" localSheetId="13" hidden="1">#REF!</definedName>
    <definedName name="BEx5APRZ66L5BWHFE8E4YYNEDTI4" hidden="1">#REF!</definedName>
    <definedName name="BEx5AUVDSQ35VO4BD9AKKGBM5S7D" localSheetId="15" hidden="1">#REF!</definedName>
    <definedName name="BEx5AUVDSQ35VO4BD9AKKGBM5S7D" localSheetId="13" hidden="1">#REF!</definedName>
    <definedName name="BEx5AUVDSQ35VO4BD9AKKGBM5S7D" hidden="1">#REF!</definedName>
    <definedName name="BEx5B4RHHX0J1BF2FZKEA0SPP29O" localSheetId="15" hidden="1">#REF!</definedName>
    <definedName name="BEx5B4RHHX0J1BF2FZKEA0SPP29O" localSheetId="13" hidden="1">#REF!</definedName>
    <definedName name="BEx5B4RHHX0J1BF2FZKEA0SPP29O" hidden="1">#REF!</definedName>
    <definedName name="BEx5B5YMSWP0OVI5CIQRP5V18D0C" localSheetId="15" hidden="1">#REF!</definedName>
    <definedName name="BEx5B5YMSWP0OVI5CIQRP5V18D0C" localSheetId="13" hidden="1">#REF!</definedName>
    <definedName name="BEx5B5YMSWP0OVI5CIQRP5V18D0C" hidden="1">#REF!</definedName>
    <definedName name="BEx5B825RW35M5H0UB2IZGGRS4ER" localSheetId="15" hidden="1">#REF!</definedName>
    <definedName name="BEx5B825RW35M5H0UB2IZGGRS4ER" localSheetId="13" hidden="1">#REF!</definedName>
    <definedName name="BEx5B825RW35M5H0UB2IZGGRS4ER" hidden="1">#REF!</definedName>
    <definedName name="BEx5BAWPMY0TL684WDXX6KKJLRCN" localSheetId="15" hidden="1">#REF!</definedName>
    <definedName name="BEx5BAWPMY0TL684WDXX6KKJLRCN" localSheetId="13" hidden="1">#REF!</definedName>
    <definedName name="BEx5BAWPMY0TL684WDXX6KKJLRCN" hidden="1">#REF!</definedName>
    <definedName name="BEx5BBI61U4Y65GD0ARMTALPP7SJ" localSheetId="15" hidden="1">#REF!</definedName>
    <definedName name="BEx5BBI61U4Y65GD0ARMTALPP7SJ" localSheetId="13" hidden="1">#REF!</definedName>
    <definedName name="BEx5BBI61U4Y65GD0ARMTALPP7SJ" hidden="1">#REF!</definedName>
    <definedName name="BEx5BDR56MEV4IHY6CIH2SVNG1UB" localSheetId="15" hidden="1">#REF!</definedName>
    <definedName name="BEx5BDR56MEV4IHY6CIH2SVNG1UB" localSheetId="13" hidden="1">#REF!</definedName>
    <definedName name="BEx5BDR56MEV4IHY6CIH2SVNG1UB" hidden="1">#REF!</definedName>
    <definedName name="BEx5BESZC5H329SKHGJOHZFILYJJ" localSheetId="15" hidden="1">#REF!</definedName>
    <definedName name="BEx5BESZC5H329SKHGJOHZFILYJJ" localSheetId="13" hidden="1">#REF!</definedName>
    <definedName name="BEx5BESZC5H329SKHGJOHZFILYJJ" hidden="1">#REF!</definedName>
    <definedName name="BEx5BHSQ42B50IU1TEQFUXFX9XQD" localSheetId="15" hidden="1">#REF!</definedName>
    <definedName name="BEx5BHSQ42B50IU1TEQFUXFX9XQD" localSheetId="13" hidden="1">#REF!</definedName>
    <definedName name="BEx5BHSQ42B50IU1TEQFUXFX9XQD" hidden="1">#REF!</definedName>
    <definedName name="BEx5BKSM4UN4C1DM3EYKM79MRC5K" localSheetId="15" hidden="1">#REF!</definedName>
    <definedName name="BEx5BKSM4UN4C1DM3EYKM79MRC5K" localSheetId="13" hidden="1">#REF!</definedName>
    <definedName name="BEx5BKSM4UN4C1DM3EYKM79MRC5K" hidden="1">#REF!</definedName>
    <definedName name="BEx5BNN8NPH9KVOBARB9CDD9WLB6" localSheetId="15" hidden="1">#REF!</definedName>
    <definedName name="BEx5BNN8NPH9KVOBARB9CDD9WLB6" localSheetId="13" hidden="1">#REF!</definedName>
    <definedName name="BEx5BNN8NPH9KVOBARB9CDD9WLB6" hidden="1">#REF!</definedName>
    <definedName name="BEx5BYFMZ80TDDN2EZO8CF39AIAC" localSheetId="15" hidden="1">#REF!</definedName>
    <definedName name="BEx5BYFMZ80TDDN2EZO8CF39AIAC" localSheetId="13" hidden="1">#REF!</definedName>
    <definedName name="BEx5BYFMZ80TDDN2EZO8CF39AIAC" hidden="1">#REF!</definedName>
    <definedName name="BEx5C2BWFW6SHZBFDEISKGXHZCQW" localSheetId="15" hidden="1">#REF!</definedName>
    <definedName name="BEx5C2BWFW6SHZBFDEISKGXHZCQW" localSheetId="13" hidden="1">#REF!</definedName>
    <definedName name="BEx5C2BWFW6SHZBFDEISKGXHZCQW" hidden="1">#REF!</definedName>
    <definedName name="BEx5C49ZFH8TO9ZU55729C3F7XG7" localSheetId="15" hidden="1">#REF!</definedName>
    <definedName name="BEx5C49ZFH8TO9ZU55729C3F7XG7" localSheetId="13" hidden="1">#REF!</definedName>
    <definedName name="BEx5C49ZFH8TO9ZU55729C3F7XG7" hidden="1">#REF!</definedName>
    <definedName name="BEx5C8GZQK13G60ZM70P63I5OS0L" localSheetId="15" hidden="1">#REF!</definedName>
    <definedName name="BEx5C8GZQK13G60ZM70P63I5OS0L" localSheetId="13" hidden="1">#REF!</definedName>
    <definedName name="BEx5C8GZQK13G60ZM70P63I5OS0L" hidden="1">#REF!</definedName>
    <definedName name="BEx5CAPTVN2NBT3UOMA1UFAL1C2R" localSheetId="15" hidden="1">#REF!</definedName>
    <definedName name="BEx5CAPTVN2NBT3UOMA1UFAL1C2R" localSheetId="13" hidden="1">#REF!</definedName>
    <definedName name="BEx5CAPTVN2NBT3UOMA1UFAL1C2R" hidden="1">#REF!</definedName>
    <definedName name="BEx5CEM3SYF9XP0ZZVE0GEPCLV3F" localSheetId="15" hidden="1">#REF!</definedName>
    <definedName name="BEx5CEM3SYF9XP0ZZVE0GEPCLV3F" localSheetId="13" hidden="1">#REF!</definedName>
    <definedName name="BEx5CEM3SYF9XP0ZZVE0GEPCLV3F" hidden="1">#REF!</definedName>
    <definedName name="BEx5CFYQ0F1Z6P8SCVJ0I3UPVFE4" localSheetId="15" hidden="1">#REF!</definedName>
    <definedName name="BEx5CFYQ0F1Z6P8SCVJ0I3UPVFE4" localSheetId="13" hidden="1">#REF!</definedName>
    <definedName name="BEx5CFYQ0F1Z6P8SCVJ0I3UPVFE4" hidden="1">#REF!</definedName>
    <definedName name="BEx5CINUDCSDCAJSNNV7XVNU8Q79" localSheetId="15" hidden="1">#REF!</definedName>
    <definedName name="BEx5CINUDCSDCAJSNNV7XVNU8Q79" localSheetId="13" hidden="1">#REF!</definedName>
    <definedName name="BEx5CINUDCSDCAJSNNV7XVNU8Q79" hidden="1">#REF!</definedName>
    <definedName name="BEx5CNLUIOYU8EODGA03Z3547I9T" localSheetId="15" hidden="1">#REF!</definedName>
    <definedName name="BEx5CNLUIOYU8EODGA03Z3547I9T" localSheetId="13" hidden="1">#REF!</definedName>
    <definedName name="BEx5CNLUIOYU8EODGA03Z3547I9T" hidden="1">#REF!</definedName>
    <definedName name="BEx5CPEKNSJORIPFQC2E1LTRYY8L" localSheetId="15" hidden="1">#REF!</definedName>
    <definedName name="BEx5CPEKNSJORIPFQC2E1LTRYY8L" localSheetId="13" hidden="1">#REF!</definedName>
    <definedName name="BEx5CPEKNSJORIPFQC2E1LTRYY8L" hidden="1">#REF!</definedName>
    <definedName name="BEx5CQ5LCE82CJ1E3XQ4JBMAA37C" localSheetId="15" hidden="1">#REF!</definedName>
    <definedName name="BEx5CQ5LCE82CJ1E3XQ4JBMAA37C" localSheetId="13" hidden="1">#REF!</definedName>
    <definedName name="BEx5CQ5LCE82CJ1E3XQ4JBMAA37C" hidden="1">#REF!</definedName>
    <definedName name="BEx5CSUOL05D8PAM2TRDA9VRJT1O" localSheetId="15" hidden="1">#REF!</definedName>
    <definedName name="BEx5CSUOL05D8PAM2TRDA9VRJT1O" localSheetId="13" hidden="1">#REF!</definedName>
    <definedName name="BEx5CSUOL05D8PAM2TRDA9VRJT1O" hidden="1">#REF!</definedName>
    <definedName name="BEx5CUNFOO4YDFJ22HCMI2QKIGKM" localSheetId="15" hidden="1">#REF!</definedName>
    <definedName name="BEx5CUNFOO4YDFJ22HCMI2QKIGKM" localSheetId="13" hidden="1">#REF!</definedName>
    <definedName name="BEx5CUNFOO4YDFJ22HCMI2QKIGKM" hidden="1">#REF!</definedName>
    <definedName name="BEx5D8L47OF0WHBPFWXGZINZWUBZ" localSheetId="15" hidden="1">#REF!</definedName>
    <definedName name="BEx5D8L47OF0WHBPFWXGZINZWUBZ" localSheetId="13" hidden="1">#REF!</definedName>
    <definedName name="BEx5D8L47OF0WHBPFWXGZINZWUBZ" hidden="1">#REF!</definedName>
    <definedName name="BEx5DAJAHQ2SKUPCKSCR3PYML67L" localSheetId="15" hidden="1">#REF!</definedName>
    <definedName name="BEx5DAJAHQ2SKUPCKSCR3PYML67L" localSheetId="13" hidden="1">#REF!</definedName>
    <definedName name="BEx5DAJAHQ2SKUPCKSCR3PYML67L" hidden="1">#REF!</definedName>
    <definedName name="BEx5DC18JM1KJCV44PF18E0LNRKA" localSheetId="15" hidden="1">#REF!</definedName>
    <definedName name="BEx5DC18JM1KJCV44PF18E0LNRKA" localSheetId="13" hidden="1">#REF!</definedName>
    <definedName name="BEx5DC18JM1KJCV44PF18E0LNRKA" hidden="1">#REF!</definedName>
    <definedName name="BEx5DJIZBTNS011R9IIG2OQ2L6ZX" localSheetId="15" hidden="1">#REF!</definedName>
    <definedName name="BEx5DJIZBTNS011R9IIG2OQ2L6ZX" localSheetId="13" hidden="1">#REF!</definedName>
    <definedName name="BEx5DJIZBTNS011R9IIG2OQ2L6ZX" hidden="1">#REF!</definedName>
    <definedName name="BEx5E123OLO9WQUOIRIDJ967KAGK" localSheetId="15" hidden="1">#REF!</definedName>
    <definedName name="BEx5E123OLO9WQUOIRIDJ967KAGK" localSheetId="13" hidden="1">#REF!</definedName>
    <definedName name="BEx5E123OLO9WQUOIRIDJ967KAGK" hidden="1">#REF!</definedName>
    <definedName name="BEx5E2UU5NES6W779W2OZTZOB4O7" localSheetId="15" hidden="1">#REF!</definedName>
    <definedName name="BEx5E2UU5NES6W779W2OZTZOB4O7" localSheetId="13" hidden="1">#REF!</definedName>
    <definedName name="BEx5E2UU5NES6W779W2OZTZOB4O7" hidden="1">#REF!</definedName>
    <definedName name="BEx5E4CSE5G83J5K32WENF7BXL82" localSheetId="15" hidden="1">#REF!</definedName>
    <definedName name="BEx5E4CSE5G83J5K32WENF7BXL82" localSheetId="13" hidden="1">#REF!</definedName>
    <definedName name="BEx5E4CSE5G83J5K32WENF7BXL82" hidden="1">#REF!</definedName>
    <definedName name="BEx5ELQL9B0VR6UT18KP11DHOTFX" localSheetId="15" hidden="1">#REF!</definedName>
    <definedName name="BEx5ELQL9B0VR6UT18KP11DHOTFX" localSheetId="13" hidden="1">#REF!</definedName>
    <definedName name="BEx5ELQL9B0VR6UT18KP11DHOTFX" hidden="1">#REF!</definedName>
    <definedName name="BEx5ER4TJTFPN7IB1MNEB1ZFR5M6" localSheetId="15" hidden="1">#REF!</definedName>
    <definedName name="BEx5ER4TJTFPN7IB1MNEB1ZFR5M6" localSheetId="13" hidden="1">#REF!</definedName>
    <definedName name="BEx5ER4TJTFPN7IB1MNEB1ZFR5M6" hidden="1">#REF!</definedName>
    <definedName name="BEx5F6V72QTCK7O39Y59R0EVM6CW" localSheetId="15" hidden="1">#REF!</definedName>
    <definedName name="BEx5F6V72QTCK7O39Y59R0EVM6CW" localSheetId="13" hidden="1">#REF!</definedName>
    <definedName name="BEx5F6V72QTCK7O39Y59R0EVM6CW" hidden="1">#REF!</definedName>
    <definedName name="BEx5FGLQVACD5F5YZG4DGSCHCGO2" localSheetId="15" hidden="1">#REF!</definedName>
    <definedName name="BEx5FGLQVACD5F5YZG4DGSCHCGO2" localSheetId="13" hidden="1">#REF!</definedName>
    <definedName name="BEx5FGLQVACD5F5YZG4DGSCHCGO2" hidden="1">#REF!</definedName>
    <definedName name="BEx5FLJWHLW3BTZILDPN5NMA449V" localSheetId="15" hidden="1">#REF!</definedName>
    <definedName name="BEx5FLJWHLW3BTZILDPN5NMA449V" localSheetId="13" hidden="1">#REF!</definedName>
    <definedName name="BEx5FLJWHLW3BTZILDPN5NMA449V" hidden="1">#REF!</definedName>
    <definedName name="BEx5FNI2O10YN2SI1NO4X5GP3GTF" localSheetId="15" hidden="1">#REF!</definedName>
    <definedName name="BEx5FNI2O10YN2SI1NO4X5GP3GTF" localSheetId="13" hidden="1">#REF!</definedName>
    <definedName name="BEx5FNI2O10YN2SI1NO4X5GP3GTF" hidden="1">#REF!</definedName>
    <definedName name="BEx5FO8YRFSZCG3L608EHIHIHFY4" localSheetId="15" hidden="1">#REF!</definedName>
    <definedName name="BEx5FO8YRFSZCG3L608EHIHIHFY4" localSheetId="13" hidden="1">#REF!</definedName>
    <definedName name="BEx5FO8YRFSZCG3L608EHIHIHFY4" hidden="1">#REF!</definedName>
    <definedName name="BEx5FQNA6V4CNYSH013K45RI4BCV" localSheetId="15" hidden="1">#REF!</definedName>
    <definedName name="BEx5FQNA6V4CNYSH013K45RI4BCV" localSheetId="13" hidden="1">#REF!</definedName>
    <definedName name="BEx5FQNA6V4CNYSH013K45RI4BCV" hidden="1">#REF!</definedName>
    <definedName name="BEx5FVQPPEU32CPNV9RRQ9MNLLVE" localSheetId="15" hidden="1">#REF!</definedName>
    <definedName name="BEx5FVQPPEU32CPNV9RRQ9MNLLVE" localSheetId="13" hidden="1">#REF!</definedName>
    <definedName name="BEx5FVQPPEU32CPNV9RRQ9MNLLVE" hidden="1">#REF!</definedName>
    <definedName name="BEx5G08KGMG5X2AQKDGPFYG5GH94" localSheetId="15" hidden="1">#REF!</definedName>
    <definedName name="BEx5G08KGMG5X2AQKDGPFYG5GH94" localSheetId="13" hidden="1">#REF!</definedName>
    <definedName name="BEx5G08KGMG5X2AQKDGPFYG5GH94" hidden="1">#REF!</definedName>
    <definedName name="BEx5G1A8TFN4C4QII35U9DKYNIS8" localSheetId="15" hidden="1">#REF!</definedName>
    <definedName name="BEx5G1A8TFN4C4QII35U9DKYNIS8" localSheetId="13" hidden="1">#REF!</definedName>
    <definedName name="BEx5G1A8TFN4C4QII35U9DKYNIS8" hidden="1">#REF!</definedName>
    <definedName name="BEx5G1L0QO91KEPDMV1D8OT4BT73" localSheetId="15" hidden="1">#REF!</definedName>
    <definedName name="BEx5G1L0QO91KEPDMV1D8OT4BT73" localSheetId="13" hidden="1">#REF!</definedName>
    <definedName name="BEx5G1L0QO91KEPDMV1D8OT4BT73" hidden="1">#REF!</definedName>
    <definedName name="BEx5G86DZL1VYUX6KWODAP3WFAWP" localSheetId="15" hidden="1">#REF!</definedName>
    <definedName name="BEx5G86DZL1VYUX6KWODAP3WFAWP" localSheetId="13" hidden="1">#REF!</definedName>
    <definedName name="BEx5G86DZL1VYUX6KWODAP3WFAWP" hidden="1">#REF!</definedName>
    <definedName name="BEx5G8BV2GIOCM3C7IUFK8L04A6M" localSheetId="15" hidden="1">#REF!</definedName>
    <definedName name="BEx5G8BV2GIOCM3C7IUFK8L04A6M" localSheetId="13" hidden="1">#REF!</definedName>
    <definedName name="BEx5G8BV2GIOCM3C7IUFK8L04A6M" hidden="1">#REF!</definedName>
    <definedName name="BEx5GID9MVBUPFFT9M8K8B5MO9NV" localSheetId="15" hidden="1">#REF!</definedName>
    <definedName name="BEx5GID9MVBUPFFT9M8K8B5MO9NV" localSheetId="13" hidden="1">#REF!</definedName>
    <definedName name="BEx5GID9MVBUPFFT9M8K8B5MO9NV" hidden="1">#REF!</definedName>
    <definedName name="BEx5GN0EWA9SCQDPQ7NTUQH82QVK" localSheetId="15" hidden="1">#REF!</definedName>
    <definedName name="BEx5GN0EWA9SCQDPQ7NTUQH82QVK" localSheetId="13" hidden="1">#REF!</definedName>
    <definedName name="BEx5GN0EWA9SCQDPQ7NTUQH82QVK" hidden="1">#REF!</definedName>
    <definedName name="BEx5GNBCU4WZ74I0UXFL9ZG2XSGJ" localSheetId="15" hidden="1">#REF!</definedName>
    <definedName name="BEx5GNBCU4WZ74I0UXFL9ZG2XSGJ" localSheetId="13" hidden="1">#REF!</definedName>
    <definedName name="BEx5GNBCU4WZ74I0UXFL9ZG2XSGJ" hidden="1">#REF!</definedName>
    <definedName name="BEx5GUCTYC7QCWGWU5BTO7Y7HDZX" localSheetId="15" hidden="1">#REF!</definedName>
    <definedName name="BEx5GUCTYC7QCWGWU5BTO7Y7HDZX" localSheetId="13" hidden="1">#REF!</definedName>
    <definedName name="BEx5GUCTYC7QCWGWU5BTO7Y7HDZX" hidden="1">#REF!</definedName>
    <definedName name="BEx5GYUPJULJQ624TEESYFG1NFOH" localSheetId="15" hidden="1">#REF!</definedName>
    <definedName name="BEx5GYUPJULJQ624TEESYFG1NFOH" localSheetId="13" hidden="1">#REF!</definedName>
    <definedName name="BEx5GYUPJULJQ624TEESYFG1NFOH" hidden="1">#REF!</definedName>
    <definedName name="BEx5H0NEE0AIN5E2UHJ9J9ISU9N1" localSheetId="15" hidden="1">#REF!</definedName>
    <definedName name="BEx5H0NEE0AIN5E2UHJ9J9ISU9N1" localSheetId="13" hidden="1">#REF!</definedName>
    <definedName name="BEx5H0NEE0AIN5E2UHJ9J9ISU9N1" hidden="1">#REF!</definedName>
    <definedName name="BEx5H1UJSEUQM2K8QHQXO5THVHSO" localSheetId="15" hidden="1">#REF!</definedName>
    <definedName name="BEx5H1UJSEUQM2K8QHQXO5THVHSO" localSheetId="13" hidden="1">#REF!</definedName>
    <definedName name="BEx5H1UJSEUQM2K8QHQXO5THVHSO" hidden="1">#REF!</definedName>
    <definedName name="BEx5HAOT9XWUF7XIFRZZS8B9F5TZ" localSheetId="15" hidden="1">#REF!</definedName>
    <definedName name="BEx5HAOT9XWUF7XIFRZZS8B9F5TZ" localSheetId="13" hidden="1">#REF!</definedName>
    <definedName name="BEx5HAOT9XWUF7XIFRZZS8B9F5TZ" hidden="1">#REF!</definedName>
    <definedName name="BEx5HE4XRF9BUY04MENWY9CHHN5H" localSheetId="15" hidden="1">#REF!</definedName>
    <definedName name="BEx5HE4XRF9BUY04MENWY9CHHN5H" localSheetId="13" hidden="1">#REF!</definedName>
    <definedName name="BEx5HE4XRF9BUY04MENWY9CHHN5H" hidden="1">#REF!</definedName>
    <definedName name="BEx5HFHMABAT0H9KKS754X4T304E" localSheetId="15" hidden="1">#REF!</definedName>
    <definedName name="BEx5HFHMABAT0H9KKS754X4T304E" localSheetId="13" hidden="1">#REF!</definedName>
    <definedName name="BEx5HFHMABAT0H9KKS754X4T304E" hidden="1">#REF!</definedName>
    <definedName name="BEx5HGDZ7MX1S3KNXLRL9WU565V4" localSheetId="15" hidden="1">#REF!</definedName>
    <definedName name="BEx5HGDZ7MX1S3KNXLRL9WU565V4" localSheetId="13" hidden="1">#REF!</definedName>
    <definedName name="BEx5HGDZ7MX1S3KNXLRL9WU565V4" hidden="1">#REF!</definedName>
    <definedName name="BEx5HJZ9FAVNZSSBTAYRPZDYM9NU" localSheetId="15" hidden="1">#REF!</definedName>
    <definedName name="BEx5HJZ9FAVNZSSBTAYRPZDYM9NU" localSheetId="13" hidden="1">#REF!</definedName>
    <definedName name="BEx5HJZ9FAVNZSSBTAYRPZDYM9NU" hidden="1">#REF!</definedName>
    <definedName name="BEx5HZ9JMKHNLFWLVUB1WP5B39BL" localSheetId="15" hidden="1">#REF!</definedName>
    <definedName name="BEx5HZ9JMKHNLFWLVUB1WP5B39BL" localSheetId="13" hidden="1">#REF!</definedName>
    <definedName name="BEx5HZ9JMKHNLFWLVUB1WP5B39BL" hidden="1">#REF!</definedName>
    <definedName name="BEx5I244LQHZTF3XI66J8705R9XX" localSheetId="15" hidden="1">#REF!</definedName>
    <definedName name="BEx5I244LQHZTF3XI66J8705R9XX" localSheetId="13" hidden="1">#REF!</definedName>
    <definedName name="BEx5I244LQHZTF3XI66J8705R9XX" hidden="1">#REF!</definedName>
    <definedName name="BEx5I8PBP4LIXDGID5BP0THLO0AQ" localSheetId="15" hidden="1">#REF!</definedName>
    <definedName name="BEx5I8PBP4LIXDGID5BP0THLO0AQ" localSheetId="13" hidden="1">#REF!</definedName>
    <definedName name="BEx5I8PBP4LIXDGID5BP0THLO0AQ" hidden="1">#REF!</definedName>
    <definedName name="BEx5I8USVUB3JP4S9OXGMZVMOQXR" localSheetId="15" hidden="1">#REF!</definedName>
    <definedName name="BEx5I8USVUB3JP4S9OXGMZVMOQXR" localSheetId="13" hidden="1">#REF!</definedName>
    <definedName name="BEx5I8USVUB3JP4S9OXGMZVMOQXR" hidden="1">#REF!</definedName>
    <definedName name="BEx5I9GDQSYIAL65UQNDMNFQCS9Y" localSheetId="15" hidden="1">#REF!</definedName>
    <definedName name="BEx5I9GDQSYIAL65UQNDMNFQCS9Y" localSheetId="13" hidden="1">#REF!</definedName>
    <definedName name="BEx5I9GDQSYIAL65UQNDMNFQCS9Y" hidden="1">#REF!</definedName>
    <definedName name="BEx5IBUPG9AWNW5PK7JGRGEJ4OLM" localSheetId="15" hidden="1">#REF!</definedName>
    <definedName name="BEx5IBUPG9AWNW5PK7JGRGEJ4OLM" localSheetId="13" hidden="1">#REF!</definedName>
    <definedName name="BEx5IBUPG9AWNW5PK7JGRGEJ4OLM" hidden="1">#REF!</definedName>
    <definedName name="BEx5IC06RVN8BSAEPREVKHKLCJ2L" localSheetId="15" hidden="1">#REF!</definedName>
    <definedName name="BEx5IC06RVN8BSAEPREVKHKLCJ2L" localSheetId="13" hidden="1">#REF!</definedName>
    <definedName name="BEx5IC06RVN8BSAEPREVKHKLCJ2L" hidden="1">#REF!</definedName>
    <definedName name="BEx5J0FFP1KS4NGY20AEJI8VREEA" localSheetId="15" hidden="1">#REF!</definedName>
    <definedName name="BEx5J0FFP1KS4NGY20AEJI8VREEA" localSheetId="13" hidden="1">#REF!</definedName>
    <definedName name="BEx5J0FFP1KS4NGY20AEJI8VREEA" hidden="1">#REF!</definedName>
    <definedName name="BEx5JF3ZXLDIS8VNKDCY7ZI7H1CI" localSheetId="15" hidden="1">#REF!</definedName>
    <definedName name="BEx5JF3ZXLDIS8VNKDCY7ZI7H1CI" localSheetId="13" hidden="1">#REF!</definedName>
    <definedName name="BEx5JF3ZXLDIS8VNKDCY7ZI7H1CI" hidden="1">#REF!</definedName>
    <definedName name="BEx5JHCZJ8G6OOOW6EF3GABXKH6F" localSheetId="15" hidden="1">#REF!</definedName>
    <definedName name="BEx5JHCZJ8G6OOOW6EF3GABXKH6F" localSheetId="13" hidden="1">#REF!</definedName>
    <definedName name="BEx5JHCZJ8G6OOOW6EF3GABXKH6F" hidden="1">#REF!</definedName>
    <definedName name="BEx5JJB6W446THXQCRUKD3I7RKLP" localSheetId="15" hidden="1">#REF!</definedName>
    <definedName name="BEx5JJB6W446THXQCRUKD3I7RKLP" localSheetId="13" hidden="1">#REF!</definedName>
    <definedName name="BEx5JJB6W446THXQCRUKD3I7RKLP" hidden="1">#REF!</definedName>
    <definedName name="BEx5JJWTMI37U3RDEJOYLO93RJ6Z" localSheetId="15" hidden="1">#REF!</definedName>
    <definedName name="BEx5JJWTMI37U3RDEJOYLO93RJ6Z" localSheetId="13" hidden="1">#REF!</definedName>
    <definedName name="BEx5JJWTMI37U3RDEJOYLO93RJ6Z" hidden="1">#REF!</definedName>
    <definedName name="BEx5JNCT8Z7XSSPD5EMNAJELCU2V" localSheetId="15" hidden="1">#REF!</definedName>
    <definedName name="BEx5JNCT8Z7XSSPD5EMNAJELCU2V" localSheetId="13" hidden="1">#REF!</definedName>
    <definedName name="BEx5JNCT8Z7XSSPD5EMNAJELCU2V" hidden="1">#REF!</definedName>
    <definedName name="BEx5JQCNT9Y4RM306CHC8IPY3HBZ" localSheetId="15" hidden="1">#REF!</definedName>
    <definedName name="BEx5JQCNT9Y4RM306CHC8IPY3HBZ" localSheetId="13" hidden="1">#REF!</definedName>
    <definedName name="BEx5JQCNT9Y4RM306CHC8IPY3HBZ" hidden="1">#REF!</definedName>
    <definedName name="BEx5K08PYKE6JOKBYIB006TX619P" localSheetId="15" hidden="1">#REF!</definedName>
    <definedName name="BEx5K08PYKE6JOKBYIB006TX619P" localSheetId="13" hidden="1">#REF!</definedName>
    <definedName name="BEx5K08PYKE6JOKBYIB006TX619P" hidden="1">#REF!</definedName>
    <definedName name="BEx5K51DSERT1TR7B4A29R41W4NX" localSheetId="15" hidden="1">#REF!</definedName>
    <definedName name="BEx5K51DSERT1TR7B4A29R41W4NX" localSheetId="13" hidden="1">#REF!</definedName>
    <definedName name="BEx5K51DSERT1TR7B4A29R41W4NX" hidden="1">#REF!</definedName>
    <definedName name="BEx5K934AVZON26XBV721V59GSB5" localSheetId="15" hidden="1">#REF!</definedName>
    <definedName name="BEx5K934AVZON26XBV721V59GSB5" localSheetId="13" hidden="1">#REF!</definedName>
    <definedName name="BEx5K934AVZON26XBV721V59GSB5" hidden="1">#REF!</definedName>
    <definedName name="BEx5KYER580I4T7WTLMUN7NLNP5K" localSheetId="15" hidden="1">#REF!</definedName>
    <definedName name="BEx5KYER580I4T7WTLMUN7NLNP5K" localSheetId="13" hidden="1">#REF!</definedName>
    <definedName name="BEx5KYER580I4T7WTLMUN7NLNP5K" hidden="1">#REF!</definedName>
    <definedName name="BEx5LHLB3M6K4ZKY2F42QBZT30ZH" localSheetId="15" hidden="1">#REF!</definedName>
    <definedName name="BEx5LHLB3M6K4ZKY2F42QBZT30ZH" localSheetId="13" hidden="1">#REF!</definedName>
    <definedName name="BEx5LHLB3M6K4ZKY2F42QBZT30ZH" hidden="1">#REF!</definedName>
    <definedName name="BEx5LRMNU3HXIE1BUMDHRU31F7JJ" localSheetId="15" hidden="1">#REF!</definedName>
    <definedName name="BEx5LRMNU3HXIE1BUMDHRU31F7JJ" localSheetId="13" hidden="1">#REF!</definedName>
    <definedName name="BEx5LRMNU3HXIE1BUMDHRU31F7JJ" hidden="1">#REF!</definedName>
    <definedName name="BEx5LSJ1LPUAX3ENSPECWPG4J7D1" localSheetId="15" hidden="1">#REF!</definedName>
    <definedName name="BEx5LSJ1LPUAX3ENSPECWPG4J7D1" localSheetId="13" hidden="1">#REF!</definedName>
    <definedName name="BEx5LSJ1LPUAX3ENSPECWPG4J7D1" hidden="1">#REF!</definedName>
    <definedName name="BEx5LTKQ8RQWJE4BC88OP928893U" localSheetId="15" hidden="1">#REF!</definedName>
    <definedName name="BEx5LTKQ8RQWJE4BC88OP928893U" localSheetId="13" hidden="1">#REF!</definedName>
    <definedName name="BEx5LTKQ8RQWJE4BC88OP928893U" hidden="1">#REF!</definedName>
    <definedName name="BEx5MB9BR71LZDG7XXQ2EO58JC5F" localSheetId="15" hidden="1">#REF!</definedName>
    <definedName name="BEx5MB9BR71LZDG7XXQ2EO58JC5F" localSheetId="13" hidden="1">#REF!</definedName>
    <definedName name="BEx5MB9BR71LZDG7XXQ2EO58JC5F" hidden="1">#REF!</definedName>
    <definedName name="BEx5MLQZM68YQSKARVWTTPINFQ2C" localSheetId="15" hidden="1">'[44]WCEC water reclam'!#REF!</definedName>
    <definedName name="BEx5MLQZM68YQSKARVWTTPINFQ2C" localSheetId="13" hidden="1">'[44]WCEC water reclam'!#REF!</definedName>
    <definedName name="BEx5MLQZM68YQSKARVWTTPINFQ2C" hidden="1">'[44]WCEC water reclam'!#REF!</definedName>
    <definedName name="BEx5MVXTKNBXHNWTL43C670E4KXC" localSheetId="15" hidden="1">#REF!</definedName>
    <definedName name="BEx5MVXTKNBXHNWTL43C670E4KXC" localSheetId="13" hidden="1">#REF!</definedName>
    <definedName name="BEx5MVXTKNBXHNWTL43C670E4KXC" hidden="1">#REF!</definedName>
    <definedName name="BEx5N4XI4PWB1W9PMZ4O5R0HWTYD" localSheetId="15" hidden="1">#REF!</definedName>
    <definedName name="BEx5N4XI4PWB1W9PMZ4O5R0HWTYD" localSheetId="13" hidden="1">#REF!</definedName>
    <definedName name="BEx5N4XI4PWB1W9PMZ4O5R0HWTYD" hidden="1">#REF!</definedName>
    <definedName name="BEx5NA68N6FJFX9UJXK4M14U487F" localSheetId="15" hidden="1">#REF!</definedName>
    <definedName name="BEx5NA68N6FJFX9UJXK4M14U487F" localSheetId="13" hidden="1">#REF!</definedName>
    <definedName name="BEx5NA68N6FJFX9UJXK4M14U487F" hidden="1">#REF!</definedName>
    <definedName name="BEx5NIKBG2GDJOYGE3WCXKU7YY51" localSheetId="15" hidden="1">#REF!</definedName>
    <definedName name="BEx5NIKBG2GDJOYGE3WCXKU7YY51" localSheetId="13" hidden="1">#REF!</definedName>
    <definedName name="BEx5NIKBG2GDJOYGE3WCXKU7YY51" hidden="1">#REF!</definedName>
    <definedName name="BEx5NV06L5J5IMKGOMGKGJ4PBZCD" localSheetId="15" hidden="1">#REF!</definedName>
    <definedName name="BEx5NV06L5J5IMKGOMGKGJ4PBZCD" localSheetId="13" hidden="1">#REF!</definedName>
    <definedName name="BEx5NV06L5J5IMKGOMGKGJ4PBZCD" hidden="1">#REF!</definedName>
    <definedName name="BEx5NZSSQ6PY99ZX2D7Q9IGOR34W" localSheetId="15" hidden="1">#REF!</definedName>
    <definedName name="BEx5NZSSQ6PY99ZX2D7Q9IGOR34W" localSheetId="13" hidden="1">#REF!</definedName>
    <definedName name="BEx5NZSSQ6PY99ZX2D7Q9IGOR34W" hidden="1">#REF!</definedName>
    <definedName name="BEx5O3ZUQ2OARA1CDOZ3NC4UE5AA" localSheetId="15" hidden="1">#REF!</definedName>
    <definedName name="BEx5O3ZUQ2OARA1CDOZ3NC4UE5AA" localSheetId="13" hidden="1">#REF!</definedName>
    <definedName name="BEx5O3ZUQ2OARA1CDOZ3NC4UE5AA" hidden="1">#REF!</definedName>
    <definedName name="BEx5OAFS0NJ2CB86A02E1JYHMLQ1" localSheetId="15" hidden="1">#REF!</definedName>
    <definedName name="BEx5OAFS0NJ2CB86A02E1JYHMLQ1" localSheetId="13" hidden="1">#REF!</definedName>
    <definedName name="BEx5OAFS0NJ2CB86A02E1JYHMLQ1" hidden="1">#REF!</definedName>
    <definedName name="BEx5OG4RPU8W1ETWDWM234NYYYEN" localSheetId="15" hidden="1">#REF!</definedName>
    <definedName name="BEx5OG4RPU8W1ETWDWM234NYYYEN" localSheetId="13" hidden="1">#REF!</definedName>
    <definedName name="BEx5OG4RPU8W1ETWDWM234NYYYEN" hidden="1">#REF!</definedName>
    <definedName name="BEx5OP9Y43F99O2IT69MKCCXGL61" localSheetId="15" hidden="1">#REF!</definedName>
    <definedName name="BEx5OP9Y43F99O2IT69MKCCXGL61" localSheetId="13" hidden="1">#REF!</definedName>
    <definedName name="BEx5OP9Y43F99O2IT69MKCCXGL61" hidden="1">#REF!</definedName>
    <definedName name="BEx5P9Y9RDXNUAJ6CZ2LHMM8IM7T" localSheetId="15" hidden="1">#REF!</definedName>
    <definedName name="BEx5P9Y9RDXNUAJ6CZ2LHMM8IM7T" localSheetId="13" hidden="1">#REF!</definedName>
    <definedName name="BEx5P9Y9RDXNUAJ6CZ2LHMM8IM7T" hidden="1">#REF!</definedName>
    <definedName name="BEx5PHWB2C0D5QLP3BZIP3UO7DIZ" localSheetId="15" hidden="1">#REF!</definedName>
    <definedName name="BEx5PHWB2C0D5QLP3BZIP3UO7DIZ" localSheetId="13" hidden="1">#REF!</definedName>
    <definedName name="BEx5PHWB2C0D5QLP3BZIP3UO7DIZ" hidden="1">#REF!</definedName>
    <definedName name="BEx5PJP02W68K2E46L5C5YBSNU6T" localSheetId="15" hidden="1">#REF!</definedName>
    <definedName name="BEx5PJP02W68K2E46L5C5YBSNU6T" localSheetId="13" hidden="1">#REF!</definedName>
    <definedName name="BEx5PJP02W68K2E46L5C5YBSNU6T" hidden="1">#REF!</definedName>
    <definedName name="BEx5PLCA8DOMAU315YCS5275L2HS" localSheetId="15" hidden="1">#REF!</definedName>
    <definedName name="BEx5PLCA8DOMAU315YCS5275L2HS" localSheetId="13" hidden="1">#REF!</definedName>
    <definedName name="BEx5PLCA8DOMAU315YCS5275L2HS" hidden="1">#REF!</definedName>
    <definedName name="BEx5PRXMZ5M65Z732WNNGV564C2J" localSheetId="15" hidden="1">#REF!</definedName>
    <definedName name="BEx5PRXMZ5M65Z732WNNGV564C2J" localSheetId="13" hidden="1">#REF!</definedName>
    <definedName name="BEx5PRXMZ5M65Z732WNNGV564C2J" hidden="1">#REF!</definedName>
    <definedName name="BEx5QPSW4IPLH50WSR87HRER05RF" localSheetId="15" hidden="1">#REF!</definedName>
    <definedName name="BEx5QPSW4IPLH50WSR87HRER05RF" localSheetId="13" hidden="1">#REF!</definedName>
    <definedName name="BEx5QPSW4IPLH50WSR87HRER05RF" hidden="1">#REF!</definedName>
    <definedName name="BEx73V0EP8EMNRC3EZJJKKVKWQVB" localSheetId="15" hidden="1">#REF!</definedName>
    <definedName name="BEx73V0EP8EMNRC3EZJJKKVKWQVB" localSheetId="13" hidden="1">#REF!</definedName>
    <definedName name="BEx73V0EP8EMNRC3EZJJKKVKWQVB" hidden="1">#REF!</definedName>
    <definedName name="BEx741WJHIJVXUX131SBXTVW8D71" localSheetId="15" hidden="1">#REF!</definedName>
    <definedName name="BEx741WJHIJVXUX131SBXTVW8D71" localSheetId="13" hidden="1">#REF!</definedName>
    <definedName name="BEx741WJHIJVXUX131SBXTVW8D71" hidden="1">#REF!</definedName>
    <definedName name="BEx74ESIB9Y8KGETIERMKU5PLCQR" localSheetId="15" hidden="1">#REF!</definedName>
    <definedName name="BEx74ESIB9Y8KGETIERMKU5PLCQR" localSheetId="13" hidden="1">#REF!</definedName>
    <definedName name="BEx74ESIB9Y8KGETIERMKU5PLCQR" hidden="1">#REF!</definedName>
    <definedName name="BEx74Q6H3O7133AWQXWC21MI2UFT" localSheetId="15" hidden="1">#REF!</definedName>
    <definedName name="BEx74Q6H3O7133AWQXWC21MI2UFT" localSheetId="13" hidden="1">#REF!</definedName>
    <definedName name="BEx74Q6H3O7133AWQXWC21MI2UFT" hidden="1">#REF!</definedName>
    <definedName name="BEx74W6BJ8ENO3J25WNM5H5APKA3" localSheetId="15" hidden="1">#REF!</definedName>
    <definedName name="BEx74W6BJ8ENO3J25WNM5H5APKA3" localSheetId="13" hidden="1">#REF!</definedName>
    <definedName name="BEx74W6BJ8ENO3J25WNM5H5APKA3" hidden="1">#REF!</definedName>
    <definedName name="BEx755GRRD9BL27YHLH5QWIYLWB7" localSheetId="15" hidden="1">#REF!</definedName>
    <definedName name="BEx755GRRD9BL27YHLH5QWIYLWB7" localSheetId="13" hidden="1">#REF!</definedName>
    <definedName name="BEx755GRRD9BL27YHLH5QWIYLWB7" hidden="1">#REF!</definedName>
    <definedName name="BEx759D1D5SXS5ELLZVBI0SXYUNF" localSheetId="15" hidden="1">#REF!</definedName>
    <definedName name="BEx759D1D5SXS5ELLZVBI0SXYUNF" localSheetId="13" hidden="1">#REF!</definedName>
    <definedName name="BEx759D1D5SXS5ELLZVBI0SXYUNF" hidden="1">#REF!</definedName>
    <definedName name="BEx75GJZSZHUDN6OOAGQYFUDA2LP" localSheetId="15" hidden="1">#REF!</definedName>
    <definedName name="BEx75GJZSZHUDN6OOAGQYFUDA2LP" localSheetId="13" hidden="1">#REF!</definedName>
    <definedName name="BEx75GJZSZHUDN6OOAGQYFUDA2LP" hidden="1">#REF!</definedName>
    <definedName name="BEx75HGCCV5K4UCJWYV8EV9AG5YT" localSheetId="15" hidden="1">#REF!</definedName>
    <definedName name="BEx75HGCCV5K4UCJWYV8EV9AG5YT" localSheetId="13" hidden="1">#REF!</definedName>
    <definedName name="BEx75HGCCV5K4UCJWYV8EV9AG5YT" hidden="1">#REF!</definedName>
    <definedName name="BEx75PZT8TY5P13U978NVBUXKHT4" localSheetId="15" hidden="1">#REF!</definedName>
    <definedName name="BEx75PZT8TY5P13U978NVBUXKHT4" localSheetId="13" hidden="1">#REF!</definedName>
    <definedName name="BEx75PZT8TY5P13U978NVBUXKHT4" hidden="1">#REF!</definedName>
    <definedName name="BEx75T55F7GML8V1DMWL26WRT006" localSheetId="15" hidden="1">#REF!</definedName>
    <definedName name="BEx75T55F7GML8V1DMWL26WRT006" localSheetId="13" hidden="1">#REF!</definedName>
    <definedName name="BEx75T55F7GML8V1DMWL26WRT006" hidden="1">#REF!</definedName>
    <definedName name="BEx75VJGR07JY6UUWURQ4PJ29UKC" localSheetId="15" hidden="1">#REF!</definedName>
    <definedName name="BEx75VJGR07JY6UUWURQ4PJ29UKC" localSheetId="13" hidden="1">#REF!</definedName>
    <definedName name="BEx75VJGR07JY6UUWURQ4PJ29UKC" hidden="1">#REF!</definedName>
    <definedName name="BEx7741OUGLA0WJQLQRUJSL4DE00" localSheetId="15" hidden="1">#REF!</definedName>
    <definedName name="BEx7741OUGLA0WJQLQRUJSL4DE00" localSheetId="13" hidden="1">#REF!</definedName>
    <definedName name="BEx7741OUGLA0WJQLQRUJSL4DE00" hidden="1">#REF!</definedName>
    <definedName name="BEx774N83DXLJZ54Q42PWIJZ2DN1" localSheetId="15" hidden="1">#REF!</definedName>
    <definedName name="BEx774N83DXLJZ54Q42PWIJZ2DN1" localSheetId="13" hidden="1">#REF!</definedName>
    <definedName name="BEx774N83DXLJZ54Q42PWIJZ2DN1" hidden="1">#REF!</definedName>
    <definedName name="BEx779QNIY3061ZV9BR462WKEGRW" localSheetId="15" hidden="1">#REF!</definedName>
    <definedName name="BEx779QNIY3061ZV9BR462WKEGRW" localSheetId="13" hidden="1">#REF!</definedName>
    <definedName name="BEx779QNIY3061ZV9BR462WKEGRW" hidden="1">#REF!</definedName>
    <definedName name="BEx77G19QU9A95CNHE6QMVSQR2T3" localSheetId="15" hidden="1">#REF!</definedName>
    <definedName name="BEx77G19QU9A95CNHE6QMVSQR2T3" localSheetId="13" hidden="1">#REF!</definedName>
    <definedName name="BEx77G19QU9A95CNHE6QMVSQR2T3" hidden="1">#REF!</definedName>
    <definedName name="BEx77P0S3GVMS7BJUL9OWUGJ1B02" localSheetId="15" hidden="1">#REF!</definedName>
    <definedName name="BEx77P0S3GVMS7BJUL9OWUGJ1B02" localSheetId="13" hidden="1">#REF!</definedName>
    <definedName name="BEx77P0S3GVMS7BJUL9OWUGJ1B02" hidden="1">#REF!</definedName>
    <definedName name="BEx77QDESURI6WW5582YXSK3A972" localSheetId="15" hidden="1">#REF!</definedName>
    <definedName name="BEx77QDESURI6WW5582YXSK3A972" localSheetId="13" hidden="1">#REF!</definedName>
    <definedName name="BEx77QDESURI6WW5582YXSK3A972" hidden="1">#REF!</definedName>
    <definedName name="BEx77VBI9XOPFHKEWU5EHQ9J675Y" localSheetId="15" hidden="1">#REF!</definedName>
    <definedName name="BEx77VBI9XOPFHKEWU5EHQ9J675Y" localSheetId="13" hidden="1">#REF!</definedName>
    <definedName name="BEx77VBI9XOPFHKEWU5EHQ9J675Y" hidden="1">#REF!</definedName>
    <definedName name="BEx7809GQOCLHSNH95VOYIX7P1TV" localSheetId="15" hidden="1">#REF!</definedName>
    <definedName name="BEx7809GQOCLHSNH95VOYIX7P1TV" localSheetId="13" hidden="1">#REF!</definedName>
    <definedName name="BEx7809GQOCLHSNH95VOYIX7P1TV" hidden="1">#REF!</definedName>
    <definedName name="BEx780K8XAXUHGVZGZWQ74DK4CI3" localSheetId="15" hidden="1">#REF!</definedName>
    <definedName name="BEx780K8XAXUHGVZGZWQ74DK4CI3" localSheetId="13" hidden="1">#REF!</definedName>
    <definedName name="BEx780K8XAXUHGVZGZWQ74DK4CI3" hidden="1">#REF!</definedName>
    <definedName name="BEx78226TN58UE0CTY98YEDU0LSL" localSheetId="15" hidden="1">#REF!</definedName>
    <definedName name="BEx78226TN58UE0CTY98YEDU0LSL" localSheetId="13" hidden="1">#REF!</definedName>
    <definedName name="BEx78226TN58UE0CTY98YEDU0LSL" hidden="1">#REF!</definedName>
    <definedName name="BEx7881ZZBWHRAX6W2GY19J8MGEQ" localSheetId="15" hidden="1">#REF!</definedName>
    <definedName name="BEx7881ZZBWHRAX6W2GY19J8MGEQ" localSheetId="13" hidden="1">#REF!</definedName>
    <definedName name="BEx7881ZZBWHRAX6W2GY19J8MGEQ" hidden="1">#REF!</definedName>
    <definedName name="BEx78HHRIWDLHQX2LG0HWFRYEL1T" localSheetId="15" hidden="1">#REF!</definedName>
    <definedName name="BEx78HHRIWDLHQX2LG0HWFRYEL1T" localSheetId="13" hidden="1">#REF!</definedName>
    <definedName name="BEx78HHRIWDLHQX2LG0HWFRYEL1T" hidden="1">#REF!</definedName>
    <definedName name="BEx78QMXZ2P1ZB3HJ9O50DWHCMXR" localSheetId="15" hidden="1">#REF!</definedName>
    <definedName name="BEx78QMXZ2P1ZB3HJ9O50DWHCMXR" localSheetId="13" hidden="1">#REF!</definedName>
    <definedName name="BEx78QMXZ2P1ZB3HJ9O50DWHCMXR" hidden="1">#REF!</definedName>
    <definedName name="BEx78SFO5VR28677DWZEMDN7G86X" localSheetId="15" hidden="1">#REF!</definedName>
    <definedName name="BEx78SFO5VR28677DWZEMDN7G86X" localSheetId="13" hidden="1">#REF!</definedName>
    <definedName name="BEx78SFO5VR28677DWZEMDN7G86X" hidden="1">#REF!</definedName>
    <definedName name="BEx78SFOYH1Z0ZDTO47W2M60TW6K" localSheetId="15" hidden="1">#REF!</definedName>
    <definedName name="BEx78SFOYH1Z0ZDTO47W2M60TW6K" localSheetId="13" hidden="1">#REF!</definedName>
    <definedName name="BEx78SFOYH1Z0ZDTO47W2M60TW6K" hidden="1">#REF!</definedName>
    <definedName name="BEx794VD4T0DTGUN66N0CH4AGZ9V" localSheetId="15" hidden="1">#REF!</definedName>
    <definedName name="BEx794VD4T0DTGUN66N0CH4AGZ9V" localSheetId="13" hidden="1">#REF!</definedName>
    <definedName name="BEx794VD4T0DTGUN66N0CH4AGZ9V" hidden="1">#REF!</definedName>
    <definedName name="BEx79JK3E6JO8MX4O35A5G8NZCC8" localSheetId="15" hidden="1">#REF!</definedName>
    <definedName name="BEx79JK3E6JO8MX4O35A5G8NZCC8" localSheetId="13" hidden="1">#REF!</definedName>
    <definedName name="BEx79JK3E6JO8MX4O35A5G8NZCC8" hidden="1">#REF!</definedName>
    <definedName name="BEx79OCP4HQ6XP8EWNGEUDLOZBBS" localSheetId="15" hidden="1">#REF!</definedName>
    <definedName name="BEx79OCP4HQ6XP8EWNGEUDLOZBBS" localSheetId="13" hidden="1">#REF!</definedName>
    <definedName name="BEx79OCP4HQ6XP8EWNGEUDLOZBBS" hidden="1">#REF!</definedName>
    <definedName name="BEx79SEAYKUZB0H4LYBCD6WWJBG2" localSheetId="15" hidden="1">#REF!</definedName>
    <definedName name="BEx79SEAYKUZB0H4LYBCD6WWJBG2" localSheetId="13" hidden="1">#REF!</definedName>
    <definedName name="BEx79SEAYKUZB0H4LYBCD6WWJBG2" hidden="1">#REF!</definedName>
    <definedName name="BEx79SJRHTLS9PYM69O9BWW1FMJK" localSheetId="15" hidden="1">#REF!</definedName>
    <definedName name="BEx79SJRHTLS9PYM69O9BWW1FMJK" localSheetId="13" hidden="1">#REF!</definedName>
    <definedName name="BEx79SJRHTLS9PYM69O9BWW1FMJK" hidden="1">#REF!</definedName>
    <definedName name="BEx79YJJLBELICW9F9FRYSCQ101L" localSheetId="15" hidden="1">#REF!</definedName>
    <definedName name="BEx79YJJLBELICW9F9FRYSCQ101L" localSheetId="13" hidden="1">#REF!</definedName>
    <definedName name="BEx79YJJLBELICW9F9FRYSCQ101L" hidden="1">#REF!</definedName>
    <definedName name="BEx79YUC7B0V77FSBGIRCY1BR4VK" localSheetId="15" hidden="1">#REF!</definedName>
    <definedName name="BEx79YUC7B0V77FSBGIRCY1BR4VK" localSheetId="13" hidden="1">#REF!</definedName>
    <definedName name="BEx79YUC7B0V77FSBGIRCY1BR4VK" hidden="1">#REF!</definedName>
    <definedName name="BEx7A06T3RC2891FUX05G3QPRAUE" localSheetId="15" hidden="1">#REF!</definedName>
    <definedName name="BEx7A06T3RC2891FUX05G3QPRAUE" localSheetId="13" hidden="1">#REF!</definedName>
    <definedName name="BEx7A06T3RC2891FUX05G3QPRAUE" hidden="1">#REF!</definedName>
    <definedName name="BEx7A9S3JA1X7FH4CFSQLTZC4691" localSheetId="15" hidden="1">#REF!</definedName>
    <definedName name="BEx7A9S3JA1X7FH4CFSQLTZC4691" localSheetId="13" hidden="1">#REF!</definedName>
    <definedName name="BEx7A9S3JA1X7FH4CFSQLTZC4691" hidden="1">#REF!</definedName>
    <definedName name="BEx7ABA2C9IWH5VSLVLLLCY62161" localSheetId="15" hidden="1">#REF!</definedName>
    <definedName name="BEx7ABA2C9IWH5VSLVLLLCY62161" localSheetId="13" hidden="1">#REF!</definedName>
    <definedName name="BEx7ABA2C9IWH5VSLVLLLCY62161" hidden="1">#REF!</definedName>
    <definedName name="BEx7AE4LPLX8N85BYB0WCO5S7ZPV" localSheetId="15" hidden="1">#REF!</definedName>
    <definedName name="BEx7AE4LPLX8N85BYB0WCO5S7ZPV" localSheetId="13" hidden="1">#REF!</definedName>
    <definedName name="BEx7AE4LPLX8N85BYB0WCO5S7ZPV" hidden="1">#REF!</definedName>
    <definedName name="BEx7ASD1I654MEDCO6GGWA95PXSC" localSheetId="15" hidden="1">#REF!</definedName>
    <definedName name="BEx7ASD1I654MEDCO6GGWA95PXSC" localSheetId="13" hidden="1">#REF!</definedName>
    <definedName name="BEx7ASD1I654MEDCO6GGWA95PXSC" hidden="1">#REF!</definedName>
    <definedName name="BEx7AVCX9S5RJP3NSZ4QM4E6ERDT" localSheetId="15" hidden="1">#REF!</definedName>
    <definedName name="BEx7AVCX9S5RJP3NSZ4QM4E6ERDT" localSheetId="13" hidden="1">#REF!</definedName>
    <definedName name="BEx7AVCX9S5RJP3NSZ4QM4E6ERDT" hidden="1">#REF!</definedName>
    <definedName name="BEx7AVYIGP0930MV5JEBWRYCJN68" localSheetId="15" hidden="1">#REF!</definedName>
    <definedName name="BEx7AVYIGP0930MV5JEBWRYCJN68" localSheetId="13" hidden="1">#REF!</definedName>
    <definedName name="BEx7AVYIGP0930MV5JEBWRYCJN68" hidden="1">#REF!</definedName>
    <definedName name="BEx7B1NJPS79AP7NTIJRES3YPWU7" localSheetId="15" hidden="1">#REF!</definedName>
    <definedName name="BEx7B1NJPS79AP7NTIJRES3YPWU7" localSheetId="13" hidden="1">#REF!</definedName>
    <definedName name="BEx7B1NJPS79AP7NTIJRES3YPWU7" hidden="1">#REF!</definedName>
    <definedName name="BEx7B6LH6917TXOSAAQ6U7HVF018" localSheetId="15" hidden="1">#REF!</definedName>
    <definedName name="BEx7B6LH6917TXOSAAQ6U7HVF018" localSheetId="13" hidden="1">#REF!</definedName>
    <definedName name="BEx7B6LH6917TXOSAAQ6U7HVF018" hidden="1">#REF!</definedName>
    <definedName name="BEx7BPXFZXJ79FQ0E8AQE21PGVHA" localSheetId="15" hidden="1">#REF!</definedName>
    <definedName name="BEx7BPXFZXJ79FQ0E8AQE21PGVHA" localSheetId="13" hidden="1">#REF!</definedName>
    <definedName name="BEx7BPXFZXJ79FQ0E8AQE21PGVHA" hidden="1">#REF!</definedName>
    <definedName name="BEx7C04AM39DQMC1TIX7CFZ2ADHX" localSheetId="15" hidden="1">#REF!</definedName>
    <definedName name="BEx7C04AM39DQMC1TIX7CFZ2ADHX" localSheetId="13" hidden="1">#REF!</definedName>
    <definedName name="BEx7C04AM39DQMC1TIX7CFZ2ADHX" hidden="1">#REF!</definedName>
    <definedName name="BEx7C40F0PQURHPI6YQ39NFIR86Z" localSheetId="15" hidden="1">#REF!</definedName>
    <definedName name="BEx7C40F0PQURHPI6YQ39NFIR86Z" localSheetId="13" hidden="1">#REF!</definedName>
    <definedName name="BEx7C40F0PQURHPI6YQ39NFIR86Z" hidden="1">#REF!</definedName>
    <definedName name="BEx7C93VR7SYRIJS1JO8YZKSFAW9" localSheetId="15" hidden="1">#REF!</definedName>
    <definedName name="BEx7C93VR7SYRIJS1JO8YZKSFAW9" localSheetId="13" hidden="1">#REF!</definedName>
    <definedName name="BEx7C93VR7SYRIJS1JO8YZKSFAW9" hidden="1">#REF!</definedName>
    <definedName name="BEx7CCPC6R1KQQZ2JQU6EFI1G0RM" localSheetId="15" hidden="1">#REF!</definedName>
    <definedName name="BEx7CCPC6R1KQQZ2JQU6EFI1G0RM" localSheetId="13" hidden="1">#REF!</definedName>
    <definedName name="BEx7CCPC6R1KQQZ2JQU6EFI1G0RM" hidden="1">#REF!</definedName>
    <definedName name="BEx7CIJST9GLS2QD383UK7VUDTGL" localSheetId="15" hidden="1">#REF!</definedName>
    <definedName name="BEx7CIJST9GLS2QD383UK7VUDTGL" localSheetId="13" hidden="1">#REF!</definedName>
    <definedName name="BEx7CIJST9GLS2QD383UK7VUDTGL" hidden="1">#REF!</definedName>
    <definedName name="BEx7CO8T2XKC7GHDSYNAWTZ9L7YR" localSheetId="15" hidden="1">#REF!</definedName>
    <definedName name="BEx7CO8T2XKC7GHDSYNAWTZ9L7YR" localSheetId="13" hidden="1">#REF!</definedName>
    <definedName name="BEx7CO8T2XKC7GHDSYNAWTZ9L7YR" hidden="1">#REF!</definedName>
    <definedName name="BEx7CW1CF00DO8A36UNC2X7K65C2" localSheetId="15" hidden="1">#REF!</definedName>
    <definedName name="BEx7CW1CF00DO8A36UNC2X7K65C2" localSheetId="13" hidden="1">#REF!</definedName>
    <definedName name="BEx7CW1CF00DO8A36UNC2X7K65C2" hidden="1">#REF!</definedName>
    <definedName name="BEx7CW6NFRL2P4XWP0MWHIYA97KF" localSheetId="15" hidden="1">#REF!</definedName>
    <definedName name="BEx7CW6NFRL2P4XWP0MWHIYA97KF" localSheetId="13" hidden="1">#REF!</definedName>
    <definedName name="BEx7CW6NFRL2P4XWP0MWHIYA97KF" hidden="1">#REF!</definedName>
    <definedName name="BEx7D5RWKRS4W71J4NZ6ZSFHPKFT" localSheetId="15" hidden="1">#REF!</definedName>
    <definedName name="BEx7D5RWKRS4W71J4NZ6ZSFHPKFT" localSheetId="13" hidden="1">#REF!</definedName>
    <definedName name="BEx7D5RWKRS4W71J4NZ6ZSFHPKFT" hidden="1">#REF!</definedName>
    <definedName name="BEx7D8H1TPOX1UN17QZYEV7Q58GA" localSheetId="15" hidden="1">#REF!</definedName>
    <definedName name="BEx7D8H1TPOX1UN17QZYEV7Q58GA" localSheetId="13" hidden="1">#REF!</definedName>
    <definedName name="BEx7D8H1TPOX1UN17QZYEV7Q58GA" hidden="1">#REF!</definedName>
    <definedName name="BEx7DGF13H2074LRWFZQ45PZ6JPX" localSheetId="15" hidden="1">#REF!</definedName>
    <definedName name="BEx7DGF13H2074LRWFZQ45PZ6JPX" localSheetId="13" hidden="1">#REF!</definedName>
    <definedName name="BEx7DGF13H2074LRWFZQ45PZ6JPX" hidden="1">#REF!</definedName>
    <definedName name="BEx7DKWUXEDIISSX4GDD4YYT887F" localSheetId="15" hidden="1">#REF!</definedName>
    <definedName name="BEx7DKWUXEDIISSX4GDD4YYT887F" localSheetId="13" hidden="1">#REF!</definedName>
    <definedName name="BEx7DKWUXEDIISSX4GDD4YYT887F" hidden="1">#REF!</definedName>
    <definedName name="BEx7DMUYR2HC26WW7AOB1TULERMB" localSheetId="15" hidden="1">#REF!</definedName>
    <definedName name="BEx7DMUYR2HC26WW7AOB1TULERMB" localSheetId="13" hidden="1">#REF!</definedName>
    <definedName name="BEx7DMUYR2HC26WW7AOB1TULERMB" hidden="1">#REF!</definedName>
    <definedName name="BEx7DVJTRV44IMJIBFXELE67SZ7S" localSheetId="15" hidden="1">#REF!</definedName>
    <definedName name="BEx7DVJTRV44IMJIBFXELE67SZ7S" localSheetId="13" hidden="1">#REF!</definedName>
    <definedName name="BEx7DVJTRV44IMJIBFXELE67SZ7S" hidden="1">#REF!</definedName>
    <definedName name="BEx7DVUMFCI5INHMVFIJ44RTTSTT" localSheetId="15" hidden="1">#REF!</definedName>
    <definedName name="BEx7DVUMFCI5INHMVFIJ44RTTSTT" localSheetId="13" hidden="1">#REF!</definedName>
    <definedName name="BEx7DVUMFCI5INHMVFIJ44RTTSTT" hidden="1">#REF!</definedName>
    <definedName name="BEx7E2QT2U8THYOKBPXONB1B47WH" localSheetId="15" hidden="1">#REF!</definedName>
    <definedName name="BEx7E2QT2U8THYOKBPXONB1B47WH" localSheetId="13" hidden="1">#REF!</definedName>
    <definedName name="BEx7E2QT2U8THYOKBPXONB1B47WH" hidden="1">#REF!</definedName>
    <definedName name="BEx7E5QP7W6UKO74F5Y0VJ741HS5" localSheetId="15" hidden="1">#REF!</definedName>
    <definedName name="BEx7E5QP7W6UKO74F5Y0VJ741HS5" localSheetId="13" hidden="1">#REF!</definedName>
    <definedName name="BEx7E5QP7W6UKO74F5Y0VJ741HS5" hidden="1">#REF!</definedName>
    <definedName name="BEx7E6N29HGH3I47AFB2DCS6MVS6" localSheetId="15" hidden="1">#REF!</definedName>
    <definedName name="BEx7E6N29HGH3I47AFB2DCS6MVS6" localSheetId="13" hidden="1">#REF!</definedName>
    <definedName name="BEx7E6N29HGH3I47AFB2DCS6MVS6" hidden="1">#REF!</definedName>
    <definedName name="BEx7EBA8IYHQKT7IQAOAML660SYA" localSheetId="15" hidden="1">#REF!</definedName>
    <definedName name="BEx7EBA8IYHQKT7IQAOAML660SYA" localSheetId="13" hidden="1">#REF!</definedName>
    <definedName name="BEx7EBA8IYHQKT7IQAOAML660SYA" hidden="1">#REF!</definedName>
    <definedName name="BEx7EI6C8MCRZFEQYUBE5FSUTIHK" localSheetId="15" hidden="1">#REF!</definedName>
    <definedName name="BEx7EI6C8MCRZFEQYUBE5FSUTIHK" localSheetId="13" hidden="1">#REF!</definedName>
    <definedName name="BEx7EI6C8MCRZFEQYUBE5FSUTIHK" hidden="1">#REF!</definedName>
    <definedName name="BEx7EI6DL1Z6UWLFBXAKVGZTKHWJ" localSheetId="15" hidden="1">#REF!</definedName>
    <definedName name="BEx7EI6DL1Z6UWLFBXAKVGZTKHWJ" localSheetId="13" hidden="1">#REF!</definedName>
    <definedName name="BEx7EI6DL1Z6UWLFBXAKVGZTKHWJ" hidden="1">#REF!</definedName>
    <definedName name="BEx7EQKHX7GZYOLXRDU534TT4H64" localSheetId="15" hidden="1">#REF!</definedName>
    <definedName name="BEx7EQKHX7GZYOLXRDU534TT4H64" localSheetId="13" hidden="1">#REF!</definedName>
    <definedName name="BEx7EQKHX7GZYOLXRDU534TT4H64" hidden="1">#REF!</definedName>
    <definedName name="BEx7ETV6L1TM7JSXJIGK3FC6RVZW" localSheetId="15" hidden="1">#REF!</definedName>
    <definedName name="BEx7ETV6L1TM7JSXJIGK3FC6RVZW" localSheetId="13" hidden="1">#REF!</definedName>
    <definedName name="BEx7ETV6L1TM7JSXJIGK3FC6RVZW" hidden="1">#REF!</definedName>
    <definedName name="BEx7EWK9GUVV6FXWYIGH0TAI4V2O" localSheetId="15" hidden="1">#REF!</definedName>
    <definedName name="BEx7EWK9GUVV6FXWYIGH0TAI4V2O" localSheetId="13" hidden="1">#REF!</definedName>
    <definedName name="BEx7EWK9GUVV6FXWYIGH0TAI4V2O" hidden="1">#REF!</definedName>
    <definedName name="BEx7EYYLHMBYQTH6I377FCQS7CSX" localSheetId="15" hidden="1">#REF!</definedName>
    <definedName name="BEx7EYYLHMBYQTH6I377FCQS7CSX" localSheetId="13" hidden="1">#REF!</definedName>
    <definedName name="BEx7EYYLHMBYQTH6I377FCQS7CSX" hidden="1">#REF!</definedName>
    <definedName name="BEx7FCLG1RYI2SNOU1Y2GQZNZSWA" localSheetId="15" hidden="1">#REF!</definedName>
    <definedName name="BEx7FCLG1RYI2SNOU1Y2GQZNZSWA" localSheetId="13" hidden="1">#REF!</definedName>
    <definedName name="BEx7FCLG1RYI2SNOU1Y2GQZNZSWA" hidden="1">#REF!</definedName>
    <definedName name="BEx7FN32ZGWOAA4TTH79KINTDWR9" localSheetId="15" hidden="1">#REF!</definedName>
    <definedName name="BEx7FN32ZGWOAA4TTH79KINTDWR9" localSheetId="13" hidden="1">#REF!</definedName>
    <definedName name="BEx7FN32ZGWOAA4TTH79KINTDWR9" hidden="1">#REF!</definedName>
    <definedName name="BEx7G82CKM3NIY1PHNFK28M09PCH" localSheetId="15" hidden="1">#REF!</definedName>
    <definedName name="BEx7G82CKM3NIY1PHNFK28M09PCH" localSheetId="13" hidden="1">#REF!</definedName>
    <definedName name="BEx7G82CKM3NIY1PHNFK28M09PCH" hidden="1">#REF!</definedName>
    <definedName name="BEx7GR3ENYWRXXS5IT0UMEGOLGUH" localSheetId="15" hidden="1">#REF!</definedName>
    <definedName name="BEx7GR3ENYWRXXS5IT0UMEGOLGUH" localSheetId="13" hidden="1">#REF!</definedName>
    <definedName name="BEx7GR3ENYWRXXS5IT0UMEGOLGUH" hidden="1">#REF!</definedName>
    <definedName name="BEx7GSAL6P7TASL8MB63RFST1LJL" localSheetId="15" hidden="1">#REF!</definedName>
    <definedName name="BEx7GSAL6P7TASL8MB63RFST1LJL" localSheetId="13" hidden="1">#REF!</definedName>
    <definedName name="BEx7GSAL6P7TASL8MB63RFST1LJL" hidden="1">#REF!</definedName>
    <definedName name="BEx7H0JD6I5I8WQLLWOYWY5YWPQE" localSheetId="15" hidden="1">#REF!</definedName>
    <definedName name="BEx7H0JD6I5I8WQLLWOYWY5YWPQE" localSheetId="13" hidden="1">#REF!</definedName>
    <definedName name="BEx7H0JD6I5I8WQLLWOYWY5YWPQE" hidden="1">#REF!</definedName>
    <definedName name="BEx7H14XCXH7WEXEY1HVO53A6AGH" localSheetId="15" hidden="1">#REF!</definedName>
    <definedName name="BEx7H14XCXH7WEXEY1HVO53A6AGH" localSheetId="13" hidden="1">#REF!</definedName>
    <definedName name="BEx7H14XCXH7WEXEY1HVO53A6AGH" hidden="1">#REF!</definedName>
    <definedName name="BEx7HFTIA8AC8BR8HKIN81VE1SGW" localSheetId="15" hidden="1">#REF!</definedName>
    <definedName name="BEx7HFTIA8AC8BR8HKIN81VE1SGW" localSheetId="13" hidden="1">#REF!</definedName>
    <definedName name="BEx7HFTIA8AC8BR8HKIN81VE1SGW" hidden="1">#REF!</definedName>
    <definedName name="BEx7HGVBEF4LEIF6RC14N3PSU461" localSheetId="15" hidden="1">#REF!</definedName>
    <definedName name="BEx7HGVBEF4LEIF6RC14N3PSU461" localSheetId="13" hidden="1">#REF!</definedName>
    <definedName name="BEx7HGVBEF4LEIF6RC14N3PSU461" hidden="1">#REF!</definedName>
    <definedName name="BEx7HQ5T9FZ42QWS09UO4DT42Y0R" localSheetId="15" hidden="1">#REF!</definedName>
    <definedName name="BEx7HQ5T9FZ42QWS09UO4DT42Y0R" localSheetId="13" hidden="1">#REF!</definedName>
    <definedName name="BEx7HQ5T9FZ42QWS09UO4DT42Y0R" hidden="1">#REF!</definedName>
    <definedName name="BEx7HRCZE3CVGON1HV07MT5MNDZ3" localSheetId="15" hidden="1">#REF!</definedName>
    <definedName name="BEx7HRCZE3CVGON1HV07MT5MNDZ3" localSheetId="13" hidden="1">#REF!</definedName>
    <definedName name="BEx7HRCZE3CVGON1HV07MT5MNDZ3" hidden="1">#REF!</definedName>
    <definedName name="BEx7HWGE2CANG5M17X4C8YNC3N8F" localSheetId="15" hidden="1">#REF!</definedName>
    <definedName name="BEx7HWGE2CANG5M17X4C8YNC3N8F" localSheetId="13" hidden="1">#REF!</definedName>
    <definedName name="BEx7HWGE2CANG5M17X4C8YNC3N8F" hidden="1">#REF!</definedName>
    <definedName name="BEx7I8FZ96C5JAHXS18ZV0912LZP" localSheetId="15" hidden="1">#REF!</definedName>
    <definedName name="BEx7I8FZ96C5JAHXS18ZV0912LZP" localSheetId="13" hidden="1">#REF!</definedName>
    <definedName name="BEx7I8FZ96C5JAHXS18ZV0912LZP" hidden="1">#REF!</definedName>
    <definedName name="BEx7IBVYN47SFZIA0K4MDKQZNN9V" localSheetId="15" hidden="1">#REF!</definedName>
    <definedName name="BEx7IBVYN47SFZIA0K4MDKQZNN9V" localSheetId="13" hidden="1">#REF!</definedName>
    <definedName name="BEx7IBVYN47SFZIA0K4MDKQZNN9V" hidden="1">#REF!</definedName>
    <definedName name="BEx7IV2IJ5WT7UC0UG7WP0WF2JZI" localSheetId="15" hidden="1">#REF!</definedName>
    <definedName name="BEx7IV2IJ5WT7UC0UG7WP0WF2JZI" localSheetId="13" hidden="1">#REF!</definedName>
    <definedName name="BEx7IV2IJ5WT7UC0UG7WP0WF2JZI" hidden="1">#REF!</definedName>
    <definedName name="BEx7IXGU74GE5E4S6W4Z13AR092Y" localSheetId="15" hidden="1">#REF!</definedName>
    <definedName name="BEx7IXGU74GE5E4S6W4Z13AR092Y" localSheetId="13" hidden="1">#REF!</definedName>
    <definedName name="BEx7IXGU74GE5E4S6W4Z13AR092Y" hidden="1">#REF!</definedName>
    <definedName name="BEx7J4YL8Q3BI1MLH16YYQ18IJRD" localSheetId="15" hidden="1">#REF!</definedName>
    <definedName name="BEx7J4YL8Q3BI1MLH16YYQ18IJRD" localSheetId="13" hidden="1">#REF!</definedName>
    <definedName name="BEx7J4YL8Q3BI1MLH16YYQ18IJRD" hidden="1">#REF!</definedName>
    <definedName name="BEx7JH3HGBPI07OHZ5LFYK0UFZQR" localSheetId="15" hidden="1">#REF!</definedName>
    <definedName name="BEx7JH3HGBPI07OHZ5LFYK0UFZQR" localSheetId="13" hidden="1">#REF!</definedName>
    <definedName name="BEx7JH3HGBPI07OHZ5LFYK0UFZQR" hidden="1">#REF!</definedName>
    <definedName name="BEx7JV194190CNM6WWGQ3UBJ3CHH" localSheetId="15" hidden="1">#REF!</definedName>
    <definedName name="BEx7JV194190CNM6WWGQ3UBJ3CHH" localSheetId="13" hidden="1">#REF!</definedName>
    <definedName name="BEx7JV194190CNM6WWGQ3UBJ3CHH" hidden="1">#REF!</definedName>
    <definedName name="BEx7K7GZ607XQOGB81A1HINBTGOZ" localSheetId="15" hidden="1">#REF!</definedName>
    <definedName name="BEx7K7GZ607XQOGB81A1HINBTGOZ" localSheetId="13" hidden="1">#REF!</definedName>
    <definedName name="BEx7K7GZ607XQOGB81A1HINBTGOZ" hidden="1">#REF!</definedName>
    <definedName name="BEx7KEYPBDXSNROH8M6CDCBN6B50" localSheetId="15" hidden="1">#REF!</definedName>
    <definedName name="BEx7KEYPBDXSNROH8M6CDCBN6B50" localSheetId="13" hidden="1">#REF!</definedName>
    <definedName name="BEx7KEYPBDXSNROH8M6CDCBN6B50" hidden="1">#REF!</definedName>
    <definedName name="BEx7KSAS8BZT6H8OQCZ5DNSTMO07" localSheetId="15" hidden="1">#REF!</definedName>
    <definedName name="BEx7KSAS8BZT6H8OQCZ5DNSTMO07" localSheetId="13" hidden="1">#REF!</definedName>
    <definedName name="BEx7KSAS8BZT6H8OQCZ5DNSTMO07" hidden="1">#REF!</definedName>
    <definedName name="BEx7KWHTBD21COXVI4HNEQH0Z3L8" localSheetId="15" hidden="1">#REF!</definedName>
    <definedName name="BEx7KWHTBD21COXVI4HNEQH0Z3L8" localSheetId="13" hidden="1">#REF!</definedName>
    <definedName name="BEx7KWHTBD21COXVI4HNEQH0Z3L8" hidden="1">#REF!</definedName>
    <definedName name="BEx7KXUGRMRSUXCM97Z7VRZQ9JH2" localSheetId="15" hidden="1">#REF!</definedName>
    <definedName name="BEx7KXUGRMRSUXCM97Z7VRZQ9JH2" localSheetId="13" hidden="1">#REF!</definedName>
    <definedName name="BEx7KXUGRMRSUXCM97Z7VRZQ9JH2" hidden="1">#REF!</definedName>
    <definedName name="BEx7L21IQVP1N1TTQLRMANSSLSLE" localSheetId="15" hidden="1">#REF!</definedName>
    <definedName name="BEx7L21IQVP1N1TTQLRMANSSLSLE" localSheetId="13" hidden="1">#REF!</definedName>
    <definedName name="BEx7L21IQVP1N1TTQLRMANSSLSLE" hidden="1">#REF!</definedName>
    <definedName name="BEx7L5C6U8MP6IZ67BD649WQYJEK" localSheetId="15" hidden="1">#REF!</definedName>
    <definedName name="BEx7L5C6U8MP6IZ67BD649WQYJEK" localSheetId="13" hidden="1">#REF!</definedName>
    <definedName name="BEx7L5C6U8MP6IZ67BD649WQYJEK" hidden="1">#REF!</definedName>
    <definedName name="BEx7L8HEYEVTATR0OG5JJO647KNI" localSheetId="15" hidden="1">#REF!</definedName>
    <definedName name="BEx7L8HEYEVTATR0OG5JJO647KNI" localSheetId="13" hidden="1">#REF!</definedName>
    <definedName name="BEx7L8HEYEVTATR0OG5JJO647KNI" hidden="1">#REF!</definedName>
    <definedName name="BEx7L8XOV64OMS15ZFURFEUXLMWF" localSheetId="15" hidden="1">#REF!</definedName>
    <definedName name="BEx7L8XOV64OMS15ZFURFEUXLMWF" localSheetId="13" hidden="1">#REF!</definedName>
    <definedName name="BEx7L8XOV64OMS15ZFURFEUXLMWF" hidden="1">#REF!</definedName>
    <definedName name="BEx7LJVFQACL9F4DRS9YZQ9R2N30" localSheetId="15" hidden="1">#REF!</definedName>
    <definedName name="BEx7LJVFQACL9F4DRS9YZQ9R2N30" localSheetId="13" hidden="1">#REF!</definedName>
    <definedName name="BEx7LJVFQACL9F4DRS9YZQ9R2N30" hidden="1">#REF!</definedName>
    <definedName name="BEx7MAUI1JJFDIJGDW4RWY5384LY" localSheetId="15" hidden="1">#REF!</definedName>
    <definedName name="BEx7MAUI1JJFDIJGDW4RWY5384LY" localSheetId="13" hidden="1">#REF!</definedName>
    <definedName name="BEx7MAUI1JJFDIJGDW4RWY5384LY" hidden="1">#REF!</definedName>
    <definedName name="BEx7MJZO3UKAMJ53UWOJ5ZD4GGMQ" localSheetId="15" hidden="1">#REF!</definedName>
    <definedName name="BEx7MJZO3UKAMJ53UWOJ5ZD4GGMQ" localSheetId="13" hidden="1">#REF!</definedName>
    <definedName name="BEx7MJZO3UKAMJ53UWOJ5ZD4GGMQ" hidden="1">#REF!</definedName>
    <definedName name="BEx7MT4MFNXIVQGAT6D971GZW7CA" localSheetId="15" hidden="1">#REF!</definedName>
    <definedName name="BEx7MT4MFNXIVQGAT6D971GZW7CA" localSheetId="13" hidden="1">#REF!</definedName>
    <definedName name="BEx7MT4MFNXIVQGAT6D971GZW7CA" hidden="1">#REF!</definedName>
    <definedName name="BEx7NI062THZAM6I8AJWTFJL91CS" localSheetId="15" hidden="1">#REF!</definedName>
    <definedName name="BEx7NI062THZAM6I8AJWTFJL91CS" localSheetId="13" hidden="1">#REF!</definedName>
    <definedName name="BEx7NI062THZAM6I8AJWTFJL91CS" hidden="1">#REF!</definedName>
    <definedName name="BEx904S75BPRYMHF0083JF7ES4NG" localSheetId="15" hidden="1">#REF!</definedName>
    <definedName name="BEx904S75BPRYMHF0083JF7ES4NG" localSheetId="13" hidden="1">#REF!</definedName>
    <definedName name="BEx904S75BPRYMHF0083JF7ES4NG" hidden="1">#REF!</definedName>
    <definedName name="BEx90HDD4RWF7JZGA8GCGG7D63MG" localSheetId="15" hidden="1">#REF!</definedName>
    <definedName name="BEx90HDD4RWF7JZGA8GCGG7D63MG" localSheetId="13" hidden="1">#REF!</definedName>
    <definedName name="BEx90HDD4RWF7JZGA8GCGG7D63MG" hidden="1">#REF!</definedName>
    <definedName name="BEx90VGH5H09ON2QXYC9WIIEU98T" localSheetId="15" hidden="1">#REF!</definedName>
    <definedName name="BEx90VGH5H09ON2QXYC9WIIEU98T" localSheetId="13" hidden="1">#REF!</definedName>
    <definedName name="BEx90VGH5H09ON2QXYC9WIIEU98T" hidden="1">#REF!</definedName>
    <definedName name="BEx9175B70QXYAU5A8DJPGZQ46L9" localSheetId="15" hidden="1">#REF!</definedName>
    <definedName name="BEx9175B70QXYAU5A8DJPGZQ46L9" localSheetId="13" hidden="1">#REF!</definedName>
    <definedName name="BEx9175B70QXYAU5A8DJPGZQ46L9" hidden="1">#REF!</definedName>
    <definedName name="BEx91AQQRTV87AO27VWHSFZAD4ZR" localSheetId="15" hidden="1">#REF!</definedName>
    <definedName name="BEx91AQQRTV87AO27VWHSFZAD4ZR" localSheetId="13" hidden="1">#REF!</definedName>
    <definedName name="BEx91AQQRTV87AO27VWHSFZAD4ZR" hidden="1">#REF!</definedName>
    <definedName name="BEx91L8FLL5CWLA2CDHKCOMGVDZN" localSheetId="15" hidden="1">#REF!</definedName>
    <definedName name="BEx91L8FLL5CWLA2CDHKCOMGVDZN" localSheetId="13" hidden="1">#REF!</definedName>
    <definedName name="BEx91L8FLL5CWLA2CDHKCOMGVDZN" hidden="1">#REF!</definedName>
    <definedName name="BEx91OTVH9ZDBC3QTORU8RZX4EOC" localSheetId="15" hidden="1">#REF!</definedName>
    <definedName name="BEx91OTVH9ZDBC3QTORU8RZX4EOC" localSheetId="13" hidden="1">#REF!</definedName>
    <definedName name="BEx91OTVH9ZDBC3QTORU8RZX4EOC" hidden="1">#REF!</definedName>
    <definedName name="BEx91QH5JRZKQP1GPN2SQMR3CKAG" localSheetId="15" hidden="1">#REF!</definedName>
    <definedName name="BEx91QH5JRZKQP1GPN2SQMR3CKAG" localSheetId="13" hidden="1">#REF!</definedName>
    <definedName name="BEx91QH5JRZKQP1GPN2SQMR3CKAG" hidden="1">#REF!</definedName>
    <definedName name="BEx91ROALDNHO7FI4X8L61RH4UJE" localSheetId="15" hidden="1">#REF!</definedName>
    <definedName name="BEx91ROALDNHO7FI4X8L61RH4UJE" localSheetId="13" hidden="1">#REF!</definedName>
    <definedName name="BEx91ROALDNHO7FI4X8L61RH4UJE" hidden="1">#REF!</definedName>
    <definedName name="BEx91TMID71GVYH0U16QM1RV3PX0" localSheetId="15" hidden="1">#REF!</definedName>
    <definedName name="BEx91TMID71GVYH0U16QM1RV3PX0" localSheetId="13" hidden="1">#REF!</definedName>
    <definedName name="BEx91TMID71GVYH0U16QM1RV3PX0" hidden="1">#REF!</definedName>
    <definedName name="BEx91VF2D78PAF337E3L2L81K9W2" localSheetId="15" hidden="1">#REF!</definedName>
    <definedName name="BEx91VF2D78PAF337E3L2L81K9W2" localSheetId="13" hidden="1">#REF!</definedName>
    <definedName name="BEx91VF2D78PAF337E3L2L81K9W2" hidden="1">#REF!</definedName>
    <definedName name="BEx921PNZ46VORG2VRMWREWIC0SE" localSheetId="15" hidden="1">#REF!</definedName>
    <definedName name="BEx921PNZ46VORG2VRMWREWIC0SE" localSheetId="13" hidden="1">#REF!</definedName>
    <definedName name="BEx921PNZ46VORG2VRMWREWIC0SE" hidden="1">#REF!</definedName>
    <definedName name="BEx92DPEKL5WM5A3CN8674JI0PR3" localSheetId="15" hidden="1">#REF!</definedName>
    <definedName name="BEx92DPEKL5WM5A3CN8674JI0PR3" localSheetId="13" hidden="1">#REF!</definedName>
    <definedName name="BEx92DPEKL5WM5A3CN8674JI0PR3" hidden="1">#REF!</definedName>
    <definedName name="BEx92ER2RMY93TZK0D9L9T3H0GI5" localSheetId="15" hidden="1">#REF!</definedName>
    <definedName name="BEx92ER2RMY93TZK0D9L9T3H0GI5" localSheetId="13" hidden="1">#REF!</definedName>
    <definedName name="BEx92ER2RMY93TZK0D9L9T3H0GI5" hidden="1">#REF!</definedName>
    <definedName name="BEx92FI04PJT4LI23KKIHRXWJDTT" localSheetId="15" hidden="1">#REF!</definedName>
    <definedName name="BEx92FI04PJT4LI23KKIHRXWJDTT" localSheetId="13" hidden="1">#REF!</definedName>
    <definedName name="BEx92FI04PJT4LI23KKIHRXWJDTT" hidden="1">#REF!</definedName>
    <definedName name="BEx92HR14HQ9D5JXCSPA4SS4RT62" localSheetId="15" hidden="1">#REF!</definedName>
    <definedName name="BEx92HR14HQ9D5JXCSPA4SS4RT62" localSheetId="13" hidden="1">#REF!</definedName>
    <definedName name="BEx92HR14HQ9D5JXCSPA4SS4RT62" hidden="1">#REF!</definedName>
    <definedName name="BEx92HWA2D6A5EX9MFG68G0NOMSN" localSheetId="15" hidden="1">#REF!</definedName>
    <definedName name="BEx92HWA2D6A5EX9MFG68G0NOMSN" localSheetId="13" hidden="1">#REF!</definedName>
    <definedName name="BEx92HWA2D6A5EX9MFG68G0NOMSN" hidden="1">#REF!</definedName>
    <definedName name="BEx92PUBDIXAU1FW5ZAXECMAU0LN" localSheetId="15" hidden="1">#REF!</definedName>
    <definedName name="BEx92PUBDIXAU1FW5ZAXECMAU0LN" localSheetId="13" hidden="1">#REF!</definedName>
    <definedName name="BEx92PUBDIXAU1FW5ZAXECMAU0LN" hidden="1">#REF!</definedName>
    <definedName name="BEx92S8MHFFIVRQ2YSHZNQGOFUHD" localSheetId="15" hidden="1">#REF!</definedName>
    <definedName name="BEx92S8MHFFIVRQ2YSHZNQGOFUHD" localSheetId="13" hidden="1">#REF!</definedName>
    <definedName name="BEx92S8MHFFIVRQ2YSHZNQGOFUHD" hidden="1">#REF!</definedName>
    <definedName name="BEx93B9OULL2YGC896XXYAAJSTRK" localSheetId="15" hidden="1">#REF!</definedName>
    <definedName name="BEx93B9OULL2YGC896XXYAAJSTRK" localSheetId="13" hidden="1">#REF!</definedName>
    <definedName name="BEx93B9OULL2YGC896XXYAAJSTRK" hidden="1">#REF!</definedName>
    <definedName name="BEx93FRKF99NRT3LH99UTIH7AAYF" localSheetId="15" hidden="1">#REF!</definedName>
    <definedName name="BEx93FRKF99NRT3LH99UTIH7AAYF" localSheetId="13" hidden="1">#REF!</definedName>
    <definedName name="BEx93FRKF99NRT3LH99UTIH7AAYF" hidden="1">#REF!</definedName>
    <definedName name="BEx93M7FSHP50OG34A4W8W8DF12U" localSheetId="15" hidden="1">#REF!</definedName>
    <definedName name="BEx93M7FSHP50OG34A4W8W8DF12U" localSheetId="13" hidden="1">#REF!</definedName>
    <definedName name="BEx93M7FSHP50OG34A4W8W8DF12U" hidden="1">#REF!</definedName>
    <definedName name="BEx93OLWY2O3PRA74U41VG5RXT4Q" localSheetId="15" hidden="1">#REF!</definedName>
    <definedName name="BEx93OLWY2O3PRA74U41VG5RXT4Q" localSheetId="13" hidden="1">#REF!</definedName>
    <definedName name="BEx93OLWY2O3PRA74U41VG5RXT4Q" hidden="1">#REF!</definedName>
    <definedName name="BEx93RWFAF6YJGYUTITVM445C02U" localSheetId="15" hidden="1">#REF!</definedName>
    <definedName name="BEx93RWFAF6YJGYUTITVM445C02U" localSheetId="13" hidden="1">#REF!</definedName>
    <definedName name="BEx93RWFAF6YJGYUTITVM445C02U" hidden="1">#REF!</definedName>
    <definedName name="BEx93SY9RWG3HUV4YXQKXJH9FH14" localSheetId="15" hidden="1">#REF!</definedName>
    <definedName name="BEx93SY9RWG3HUV4YXQKXJH9FH14" localSheetId="13" hidden="1">#REF!</definedName>
    <definedName name="BEx93SY9RWG3HUV4YXQKXJH9FH14" hidden="1">#REF!</definedName>
    <definedName name="BEx93TJUX3U0FJDBG6DDSNQ91R5J" localSheetId="15" hidden="1">#REF!</definedName>
    <definedName name="BEx93TJUX3U0FJDBG6DDSNQ91R5J" localSheetId="13" hidden="1">#REF!</definedName>
    <definedName name="BEx93TJUX3U0FJDBG6DDSNQ91R5J" hidden="1">#REF!</definedName>
    <definedName name="BEx942UCRHMI4B0US31HO95GSC2X" localSheetId="15" hidden="1">#REF!</definedName>
    <definedName name="BEx942UCRHMI4B0US31HO95GSC2X" localSheetId="13" hidden="1">#REF!</definedName>
    <definedName name="BEx942UCRHMI4B0US31HO95GSC2X" hidden="1">#REF!</definedName>
    <definedName name="BEx948ZFFQWVIDNG4AZAUGGGEB5U" localSheetId="15" hidden="1">#REF!</definedName>
    <definedName name="BEx948ZFFQWVIDNG4AZAUGGGEB5U" localSheetId="13" hidden="1">#REF!</definedName>
    <definedName name="BEx948ZFFQWVIDNG4AZAUGGGEB5U" hidden="1">#REF!</definedName>
    <definedName name="BEx94CKXG92OMURH41SNU6IOHK4J" localSheetId="15" hidden="1">#REF!</definedName>
    <definedName name="BEx94CKXG92OMURH41SNU6IOHK4J" localSheetId="13" hidden="1">#REF!</definedName>
    <definedName name="BEx94CKXG92OMURH41SNU6IOHK4J" hidden="1">#REF!</definedName>
    <definedName name="BEx94GXG30CIVB6ZQN3X3IK6BZXQ" localSheetId="15" hidden="1">#REF!</definedName>
    <definedName name="BEx94GXG30CIVB6ZQN3X3IK6BZXQ" localSheetId="13" hidden="1">#REF!</definedName>
    <definedName name="BEx94GXG30CIVB6ZQN3X3IK6BZXQ" hidden="1">#REF!</definedName>
    <definedName name="BEx94HZ5LURYM9ST744ALV6ZCKYP" localSheetId="15" hidden="1">#REF!</definedName>
    <definedName name="BEx94HZ5LURYM9ST744ALV6ZCKYP" localSheetId="13" hidden="1">#REF!</definedName>
    <definedName name="BEx94HZ5LURYM9ST744ALV6ZCKYP" hidden="1">#REF!</definedName>
    <definedName name="BEx94IQ75E90YUMWJ9N591LR7DQQ" localSheetId="15" hidden="1">#REF!</definedName>
    <definedName name="BEx94IQ75E90YUMWJ9N591LR7DQQ" localSheetId="13" hidden="1">#REF!</definedName>
    <definedName name="BEx94IQ75E90YUMWJ9N591LR7DQQ" hidden="1">#REF!</definedName>
    <definedName name="BEx94L9TBK45AUQSX1IUZ86U1GPQ" localSheetId="15" hidden="1">#REF!</definedName>
    <definedName name="BEx94L9TBK45AUQSX1IUZ86U1GPQ" localSheetId="13" hidden="1">#REF!</definedName>
    <definedName name="BEx94L9TBK45AUQSX1IUZ86U1GPQ" hidden="1">#REF!</definedName>
    <definedName name="BEx94N7W5T3U7UOE97D6OVIBUCXS" localSheetId="15" hidden="1">#REF!</definedName>
    <definedName name="BEx94N7W5T3U7UOE97D6OVIBUCXS" localSheetId="13" hidden="1">#REF!</definedName>
    <definedName name="BEx94N7W5T3U7UOE97D6OVIBUCXS" hidden="1">#REF!</definedName>
    <definedName name="BEx953PB6S6ECMD8N0JSW0CBG0DA" localSheetId="15" hidden="1">#REF!</definedName>
    <definedName name="BEx953PB6S6ECMD8N0JSW0CBG0DA" localSheetId="13" hidden="1">#REF!</definedName>
    <definedName name="BEx953PB6S6ECMD8N0JSW0CBG0DA" hidden="1">#REF!</definedName>
    <definedName name="BEx955NIAWX5OLAHMTV6QFUZPR30" localSheetId="15" hidden="1">#REF!</definedName>
    <definedName name="BEx955NIAWX5OLAHMTV6QFUZPR30" localSheetId="13" hidden="1">#REF!</definedName>
    <definedName name="BEx955NIAWX5OLAHMTV6QFUZPR30" hidden="1">#REF!</definedName>
    <definedName name="BEx9581TYVI2M5TT4ISDAJV4W7Z6" localSheetId="15" hidden="1">#REF!</definedName>
    <definedName name="BEx9581TYVI2M5TT4ISDAJV4W7Z6" localSheetId="13" hidden="1">#REF!</definedName>
    <definedName name="BEx9581TYVI2M5TT4ISDAJV4W7Z6" hidden="1">#REF!</definedName>
    <definedName name="BEx95NHF4RVUE0YDOAFZEIVBYJXD" localSheetId="15" hidden="1">#REF!</definedName>
    <definedName name="BEx95NHF4RVUE0YDOAFZEIVBYJXD" localSheetId="13" hidden="1">#REF!</definedName>
    <definedName name="BEx95NHF4RVUE0YDOAFZEIVBYJXD" hidden="1">#REF!</definedName>
    <definedName name="BEx95QBZMG0E2KQ9BERJ861QLYN3" localSheetId="15" hidden="1">#REF!</definedName>
    <definedName name="BEx95QBZMG0E2KQ9BERJ861QLYN3" localSheetId="13" hidden="1">#REF!</definedName>
    <definedName name="BEx95QBZMG0E2KQ9BERJ861QLYN3" hidden="1">#REF!</definedName>
    <definedName name="BEx95QHBVDN795UNQJLRXG3RDU49" localSheetId="15" hidden="1">#REF!</definedName>
    <definedName name="BEx95QHBVDN795UNQJLRXG3RDU49" localSheetId="13" hidden="1">#REF!</definedName>
    <definedName name="BEx95QHBVDN795UNQJLRXG3RDU49" hidden="1">#REF!</definedName>
    <definedName name="BEx95TBVUWV7L7OMFMZDQEXGVHU6" localSheetId="15" hidden="1">#REF!</definedName>
    <definedName name="BEx95TBVUWV7L7OMFMZDQEXGVHU6" localSheetId="13" hidden="1">#REF!</definedName>
    <definedName name="BEx95TBVUWV7L7OMFMZDQEXGVHU6" hidden="1">#REF!</definedName>
    <definedName name="BEx95U89DZZSVO39TGS62CX8G9N4" localSheetId="15" hidden="1">#REF!</definedName>
    <definedName name="BEx95U89DZZSVO39TGS62CX8G9N4" localSheetId="13" hidden="1">#REF!</definedName>
    <definedName name="BEx95U89DZZSVO39TGS62CX8G9N4" hidden="1">#REF!</definedName>
    <definedName name="BEx9602K2GHNBUEUVT9ONRQU1GMD" localSheetId="15" hidden="1">#REF!</definedName>
    <definedName name="BEx9602K2GHNBUEUVT9ONRQU1GMD" localSheetId="13" hidden="1">#REF!</definedName>
    <definedName name="BEx9602K2GHNBUEUVT9ONRQU1GMD" hidden="1">#REF!</definedName>
    <definedName name="BEx962BL3Y4LA53EBYI64ZYMZE8U" localSheetId="15" hidden="1">#REF!</definedName>
    <definedName name="BEx962BL3Y4LA53EBYI64ZYMZE8U" localSheetId="13" hidden="1">#REF!</definedName>
    <definedName name="BEx962BL3Y4LA53EBYI64ZYMZE8U" hidden="1">#REF!</definedName>
    <definedName name="BEx96KR21O7H9R29TN0S45Y3QPUK" localSheetId="15" hidden="1">#REF!</definedName>
    <definedName name="BEx96KR21O7H9R29TN0S45Y3QPUK" localSheetId="13" hidden="1">#REF!</definedName>
    <definedName name="BEx96KR21O7H9R29TN0S45Y3QPUK" hidden="1">#REF!</definedName>
    <definedName name="BEx96SUFKHHFE8XQ6UUO6ILDOXHO" localSheetId="15" hidden="1">#REF!</definedName>
    <definedName name="BEx96SUFKHHFE8XQ6UUO6ILDOXHO" localSheetId="13" hidden="1">#REF!</definedName>
    <definedName name="BEx96SUFKHHFE8XQ6UUO6ILDOXHO" hidden="1">#REF!</definedName>
    <definedName name="BEx96UN4YWXBDEZ1U1ZUIPP41Z7I" localSheetId="15" hidden="1">#REF!</definedName>
    <definedName name="BEx96UN4YWXBDEZ1U1ZUIPP41Z7I" localSheetId="13" hidden="1">#REF!</definedName>
    <definedName name="BEx96UN4YWXBDEZ1U1ZUIPP41Z7I" hidden="1">#REF!</definedName>
    <definedName name="BEx970MYCPJ6DQ44TKLOIGZO5LHH" localSheetId="15" hidden="1">#REF!</definedName>
    <definedName name="BEx970MYCPJ6DQ44TKLOIGZO5LHH" localSheetId="13" hidden="1">#REF!</definedName>
    <definedName name="BEx970MYCPJ6DQ44TKLOIGZO5LHH" hidden="1">#REF!</definedName>
    <definedName name="BEx978KSD61YJH3S9DGO050R2EHA" localSheetId="15" hidden="1">#REF!</definedName>
    <definedName name="BEx978KSD61YJH3S9DGO050R2EHA" localSheetId="13" hidden="1">#REF!</definedName>
    <definedName name="BEx978KSD61YJH3S9DGO050R2EHA" hidden="1">#REF!</definedName>
    <definedName name="BEx97H9O1NAKAPK4MX4PKO34ICL5" localSheetId="15" hidden="1">#REF!</definedName>
    <definedName name="BEx97H9O1NAKAPK4MX4PKO34ICL5" localSheetId="13" hidden="1">#REF!</definedName>
    <definedName name="BEx97H9O1NAKAPK4MX4PKO34ICL5" hidden="1">#REF!</definedName>
    <definedName name="BEx97HVA5F2I0D6ID81KCUDEQOIH" localSheetId="15" hidden="1">#REF!</definedName>
    <definedName name="BEx97HVA5F2I0D6ID81KCUDEQOIH" localSheetId="13" hidden="1">#REF!</definedName>
    <definedName name="BEx97HVA5F2I0D6ID81KCUDEQOIH" hidden="1">#REF!</definedName>
    <definedName name="BEx97MNUZQ1Z0AO2FL7XQYVNCPR7" localSheetId="15" hidden="1">#REF!</definedName>
    <definedName name="BEx97MNUZQ1Z0AO2FL7XQYVNCPR7" localSheetId="13" hidden="1">#REF!</definedName>
    <definedName name="BEx97MNUZQ1Z0AO2FL7XQYVNCPR7" hidden="1">#REF!</definedName>
    <definedName name="BEx97NPQBACJVD9K1YXI08RTW9E2" localSheetId="15" hidden="1">#REF!</definedName>
    <definedName name="BEx97NPQBACJVD9K1YXI08RTW9E2" localSheetId="13" hidden="1">#REF!</definedName>
    <definedName name="BEx97NPQBACJVD9K1YXI08RTW9E2" hidden="1">#REF!</definedName>
    <definedName name="BEx97RWQLXS0OORDCN69IGA58CWU" localSheetId="15" hidden="1">#REF!</definedName>
    <definedName name="BEx97RWQLXS0OORDCN69IGA58CWU" localSheetId="13" hidden="1">#REF!</definedName>
    <definedName name="BEx97RWQLXS0OORDCN69IGA58CWU" hidden="1">#REF!</definedName>
    <definedName name="BEx97YNGGDFIXHTMGFL2IHAQX9MI" localSheetId="15" hidden="1">#REF!</definedName>
    <definedName name="BEx97YNGGDFIXHTMGFL2IHAQX9MI" localSheetId="13" hidden="1">#REF!</definedName>
    <definedName name="BEx97YNGGDFIXHTMGFL2IHAQX9MI" hidden="1">#REF!</definedName>
    <definedName name="BEx981HW73BUZWT14TBTZHC0ZTJ4" localSheetId="15" hidden="1">#REF!</definedName>
    <definedName name="BEx981HW73BUZWT14TBTZHC0ZTJ4" localSheetId="13" hidden="1">#REF!</definedName>
    <definedName name="BEx981HW73BUZWT14TBTZHC0ZTJ4" hidden="1">#REF!</definedName>
    <definedName name="BEx9871KU0N99P0900EAK69VFYT2" localSheetId="15" hidden="1">#REF!</definedName>
    <definedName name="BEx9871KU0N99P0900EAK69VFYT2" localSheetId="13" hidden="1">#REF!</definedName>
    <definedName name="BEx9871KU0N99P0900EAK69VFYT2" hidden="1">#REF!</definedName>
    <definedName name="BEx98IFKNJFGZFLID1YTRFEG1SXY" localSheetId="15" hidden="1">#REF!</definedName>
    <definedName name="BEx98IFKNJFGZFLID1YTRFEG1SXY" localSheetId="13" hidden="1">#REF!</definedName>
    <definedName name="BEx98IFKNJFGZFLID1YTRFEG1SXY" hidden="1">#REF!</definedName>
    <definedName name="BEx9915UVD4G7RA3IMLFZ0LG3UA2" localSheetId="15" hidden="1">#REF!</definedName>
    <definedName name="BEx9915UVD4G7RA3IMLFZ0LG3UA2" localSheetId="13" hidden="1">#REF!</definedName>
    <definedName name="BEx9915UVD4G7RA3IMLFZ0LG3UA2" hidden="1">#REF!</definedName>
    <definedName name="BEx992CZON8AO7U7V88VN1JBO0MG" localSheetId="15" hidden="1">#REF!</definedName>
    <definedName name="BEx992CZON8AO7U7V88VN1JBO0MG" localSheetId="13" hidden="1">#REF!</definedName>
    <definedName name="BEx992CZON8AO7U7V88VN1JBO0MG" hidden="1">#REF!</definedName>
    <definedName name="BEx9952469XMFGSPXL7CMXHPJF90" localSheetId="15" hidden="1">#REF!</definedName>
    <definedName name="BEx9952469XMFGSPXL7CMXHPJF90" localSheetId="13" hidden="1">#REF!</definedName>
    <definedName name="BEx9952469XMFGSPXL7CMXHPJF90" hidden="1">#REF!</definedName>
    <definedName name="BEx99B77I7TUSHRR4HIZ9FU2EIUT" localSheetId="15" hidden="1">#REF!</definedName>
    <definedName name="BEx99B77I7TUSHRR4HIZ9FU2EIUT" localSheetId="13" hidden="1">#REF!</definedName>
    <definedName name="BEx99B77I7TUSHRR4HIZ9FU2EIUT" hidden="1">#REF!</definedName>
    <definedName name="BEx99Q6PH5F3OQKCCAAO75PYDEFN" localSheetId="15" hidden="1">#REF!</definedName>
    <definedName name="BEx99Q6PH5F3OQKCCAAO75PYDEFN" localSheetId="13" hidden="1">#REF!</definedName>
    <definedName name="BEx99Q6PH5F3OQKCCAAO75PYDEFN" hidden="1">#REF!</definedName>
    <definedName name="BEx99WBYT2D6UUC1PT7A40ENYID4" localSheetId="15" hidden="1">#REF!</definedName>
    <definedName name="BEx99WBYT2D6UUC1PT7A40ENYID4" localSheetId="13" hidden="1">#REF!</definedName>
    <definedName name="BEx99WBYT2D6UUC1PT7A40ENYID4" hidden="1">#REF!</definedName>
    <definedName name="BEx99XOGHOM28CNCYKQWYGL56W2S" localSheetId="15" hidden="1">#REF!</definedName>
    <definedName name="BEx99XOGHOM28CNCYKQWYGL56W2S" localSheetId="13" hidden="1">#REF!</definedName>
    <definedName name="BEx99XOGHOM28CNCYKQWYGL56W2S" hidden="1">#REF!</definedName>
    <definedName name="BEx99ZRZ4I7FHDPGRAT5VW7NVBPU" localSheetId="15" hidden="1">#REF!</definedName>
    <definedName name="BEx99ZRZ4I7FHDPGRAT5VW7NVBPU" localSheetId="13" hidden="1">#REF!</definedName>
    <definedName name="BEx99ZRZ4I7FHDPGRAT5VW7NVBPU" hidden="1">#REF!</definedName>
    <definedName name="BEx9AT5E3ZSHKSOL35O38L8HF9TH" localSheetId="15" hidden="1">#REF!</definedName>
    <definedName name="BEx9AT5E3ZSHKSOL35O38L8HF9TH" localSheetId="13" hidden="1">#REF!</definedName>
    <definedName name="BEx9AT5E3ZSHKSOL35O38L8HF9TH" hidden="1">#REF!</definedName>
    <definedName name="BEx9AV8W1FAWF5BHATYEN47X12JN" localSheetId="15" hidden="1">#REF!</definedName>
    <definedName name="BEx9AV8W1FAWF5BHATYEN47X12JN" localSheetId="13" hidden="1">#REF!</definedName>
    <definedName name="BEx9AV8W1FAWF5BHATYEN47X12JN" hidden="1">#REF!</definedName>
    <definedName name="BEx9B8A5186FNTQQNLIO5LK02ABI" localSheetId="15" hidden="1">#REF!</definedName>
    <definedName name="BEx9B8A5186FNTQQNLIO5LK02ABI" localSheetId="13" hidden="1">#REF!</definedName>
    <definedName name="BEx9B8A5186FNTQQNLIO5LK02ABI" hidden="1">#REF!</definedName>
    <definedName name="BEx9B8VR20E2CILU4CDQUQQ9ONXK" localSheetId="15" hidden="1">#REF!</definedName>
    <definedName name="BEx9B8VR20E2CILU4CDQUQQ9ONXK" localSheetId="13" hidden="1">#REF!</definedName>
    <definedName name="BEx9B8VR20E2CILU4CDQUQQ9ONXK" hidden="1">#REF!</definedName>
    <definedName name="BEx9B917EUP13X6FQ3NPQL76XM5V" localSheetId="15" hidden="1">#REF!</definedName>
    <definedName name="BEx9B917EUP13X6FQ3NPQL76XM5V" localSheetId="13" hidden="1">#REF!</definedName>
    <definedName name="BEx9B917EUP13X6FQ3NPQL76XM5V" hidden="1">#REF!</definedName>
    <definedName name="BEx9BAJ5WYEQ623HUT9NNCMP3RUG" localSheetId="15" hidden="1">#REF!</definedName>
    <definedName name="BEx9BAJ5WYEQ623HUT9NNCMP3RUG" localSheetId="13" hidden="1">#REF!</definedName>
    <definedName name="BEx9BAJ5WYEQ623HUT9NNCMP3RUG" hidden="1">#REF!</definedName>
    <definedName name="BEx9BYSYW7QCPXS2NAVLFAU5Y2Z2" localSheetId="15" hidden="1">#REF!</definedName>
    <definedName name="BEx9BYSYW7QCPXS2NAVLFAU5Y2Z2" localSheetId="13" hidden="1">#REF!</definedName>
    <definedName name="BEx9BYSYW7QCPXS2NAVLFAU5Y2Z2" hidden="1">#REF!</definedName>
    <definedName name="BEx9C590HJ2O31IWJB73C1HR74AI" localSheetId="15" hidden="1">#REF!</definedName>
    <definedName name="BEx9C590HJ2O31IWJB73C1HR74AI" localSheetId="13" hidden="1">#REF!</definedName>
    <definedName name="BEx9C590HJ2O31IWJB73C1HR74AI" hidden="1">#REF!</definedName>
    <definedName name="BEx9CBE4S9184TPG4N4F1YFK0M56" localSheetId="15" hidden="1">#REF!</definedName>
    <definedName name="BEx9CBE4S9184TPG4N4F1YFK0M56" localSheetId="13" hidden="1">#REF!</definedName>
    <definedName name="BEx9CBE4S9184TPG4N4F1YFK0M56" hidden="1">#REF!</definedName>
    <definedName name="BEx9CCQRMYYOGIOYTOM73VKDIPS1" localSheetId="15" hidden="1">#REF!</definedName>
    <definedName name="BEx9CCQRMYYOGIOYTOM73VKDIPS1" localSheetId="13" hidden="1">#REF!</definedName>
    <definedName name="BEx9CCQRMYYOGIOYTOM73VKDIPS1" hidden="1">#REF!</definedName>
    <definedName name="BEx9D1BC9FT19KY0INAABNDBAMR1" localSheetId="15" hidden="1">#REF!</definedName>
    <definedName name="BEx9D1BC9FT19KY0INAABNDBAMR1" localSheetId="13" hidden="1">#REF!</definedName>
    <definedName name="BEx9D1BC9FT19KY0INAABNDBAMR1" hidden="1">#REF!</definedName>
    <definedName name="BEx9D9UXR8K0DXME2N75CB045C5C" localSheetId="15" hidden="1">#REF!</definedName>
    <definedName name="BEx9D9UXR8K0DXME2N75CB045C5C" localSheetId="13" hidden="1">#REF!</definedName>
    <definedName name="BEx9D9UXR8K0DXME2N75CB045C5C" hidden="1">#REF!</definedName>
    <definedName name="BEx9DN6ZMF18Q39MPMXSDJTZQNJ3" localSheetId="15" hidden="1">#REF!</definedName>
    <definedName name="BEx9DN6ZMF18Q39MPMXSDJTZQNJ3" localSheetId="13" hidden="1">#REF!</definedName>
    <definedName name="BEx9DN6ZMF18Q39MPMXSDJTZQNJ3" hidden="1">#REF!</definedName>
    <definedName name="BEx9DUU8DALPSCW66GTMQRPXZ6GL" localSheetId="15" hidden="1">#REF!</definedName>
    <definedName name="BEx9DUU8DALPSCW66GTMQRPXZ6GL" localSheetId="13" hidden="1">#REF!</definedName>
    <definedName name="BEx9DUU8DALPSCW66GTMQRPXZ6GL" hidden="1">#REF!</definedName>
    <definedName name="BEx9E14TDNSEMI784W0OTIEQMWN6" localSheetId="15" hidden="1">#REF!</definedName>
    <definedName name="BEx9E14TDNSEMI784W0OTIEQMWN6" localSheetId="13" hidden="1">#REF!</definedName>
    <definedName name="BEx9E14TDNSEMI784W0OTIEQMWN6" hidden="1">#REF!</definedName>
    <definedName name="BEx9E2BZ2B1R41FMGJCJ7JLGLUAJ" localSheetId="15" hidden="1">#REF!</definedName>
    <definedName name="BEx9E2BZ2B1R41FMGJCJ7JLGLUAJ" localSheetId="13" hidden="1">#REF!</definedName>
    <definedName name="BEx9E2BZ2B1R41FMGJCJ7JLGLUAJ" hidden="1">#REF!</definedName>
    <definedName name="BEx9EG9KBJ77M8LEOR9ITOKN5KXY" localSheetId="15" hidden="1">#REF!</definedName>
    <definedName name="BEx9EG9KBJ77M8LEOR9ITOKN5KXY" localSheetId="13" hidden="1">#REF!</definedName>
    <definedName name="BEx9EG9KBJ77M8LEOR9ITOKN5KXY" hidden="1">#REF!</definedName>
    <definedName name="BEx9EMK6HAJJMVYZTN5AUIV7O1E6" localSheetId="15" hidden="1">#REF!</definedName>
    <definedName name="BEx9EMK6HAJJMVYZTN5AUIV7O1E6" localSheetId="13" hidden="1">#REF!</definedName>
    <definedName name="BEx9EMK6HAJJMVYZTN5AUIV7O1E6" hidden="1">#REF!</definedName>
    <definedName name="BEx9EQLVZHYQ1TPX7WH3SOWXCZLE" localSheetId="15" hidden="1">#REF!</definedName>
    <definedName name="BEx9EQLVZHYQ1TPX7WH3SOWXCZLE" localSheetId="13" hidden="1">#REF!</definedName>
    <definedName name="BEx9EQLVZHYQ1TPX7WH3SOWXCZLE" hidden="1">#REF!</definedName>
    <definedName name="BEx9ETLU0EK5LGEM1QCNYN2S8O5F" localSheetId="15" hidden="1">#REF!</definedName>
    <definedName name="BEx9ETLU0EK5LGEM1QCNYN2S8O5F" localSheetId="13" hidden="1">#REF!</definedName>
    <definedName name="BEx9ETLU0EK5LGEM1QCNYN2S8O5F" hidden="1">#REF!</definedName>
    <definedName name="BEx9F0Y2ESUNE3U7TQDLMPE9BO67" localSheetId="15" hidden="1">#REF!</definedName>
    <definedName name="BEx9F0Y2ESUNE3U7TQDLMPE9BO67" localSheetId="13" hidden="1">#REF!</definedName>
    <definedName name="BEx9F0Y2ESUNE3U7TQDLMPE9BO67" hidden="1">#REF!</definedName>
    <definedName name="BEx9F5W18ZGFOKGRE8PR6T1MO6GT" localSheetId="15" hidden="1">#REF!</definedName>
    <definedName name="BEx9F5W18ZGFOKGRE8PR6T1MO6GT" localSheetId="13" hidden="1">#REF!</definedName>
    <definedName name="BEx9F5W18ZGFOKGRE8PR6T1MO6GT" hidden="1">#REF!</definedName>
    <definedName name="BEx9F78N4HY0XFGBQ4UJRD52L1EI" localSheetId="15" hidden="1">#REF!</definedName>
    <definedName name="BEx9F78N4HY0XFGBQ4UJRD52L1EI" localSheetId="13" hidden="1">#REF!</definedName>
    <definedName name="BEx9F78N4HY0XFGBQ4UJRD52L1EI" hidden="1">#REF!</definedName>
    <definedName name="BEx9FF16LOQP5QIR4UHW5EIFGQB8" localSheetId="15" hidden="1">#REF!</definedName>
    <definedName name="BEx9FF16LOQP5QIR4UHW5EIFGQB8" localSheetId="13" hidden="1">#REF!</definedName>
    <definedName name="BEx9FF16LOQP5QIR4UHW5EIFGQB8" hidden="1">#REF!</definedName>
    <definedName name="BEx9FJTSRCZ3ZXT3QVBJT5NF8T7V" localSheetId="15" hidden="1">#REF!</definedName>
    <definedName name="BEx9FJTSRCZ3ZXT3QVBJT5NF8T7V" localSheetId="13" hidden="1">#REF!</definedName>
    <definedName name="BEx9FJTSRCZ3ZXT3QVBJT5NF8T7V" hidden="1">#REF!</definedName>
    <definedName name="BEx9FRBEEYPS5HLS3XT34AKZN94G" localSheetId="15" hidden="1">#REF!</definedName>
    <definedName name="BEx9FRBEEYPS5HLS3XT34AKZN94G" localSheetId="13" hidden="1">#REF!</definedName>
    <definedName name="BEx9FRBEEYPS5HLS3XT34AKZN94G" hidden="1">#REF!</definedName>
    <definedName name="BEx9GDY4D8ZPQJCYFIMYM0V0C51Y" localSheetId="15" hidden="1">#REF!</definedName>
    <definedName name="BEx9GDY4D8ZPQJCYFIMYM0V0C51Y" localSheetId="13" hidden="1">#REF!</definedName>
    <definedName name="BEx9GDY4D8ZPQJCYFIMYM0V0C51Y" hidden="1">#REF!</definedName>
    <definedName name="BEx9GGY04V0ZWI6O9KZH4KSBB389" localSheetId="15" hidden="1">#REF!</definedName>
    <definedName name="BEx9GGY04V0ZWI6O9KZH4KSBB389" localSheetId="13" hidden="1">#REF!</definedName>
    <definedName name="BEx9GGY04V0ZWI6O9KZH4KSBB389" hidden="1">#REF!</definedName>
    <definedName name="BEx9GNOPB6OZ2RH3FCDNJR38RJOS" localSheetId="15" hidden="1">#REF!</definedName>
    <definedName name="BEx9GNOPB6OZ2RH3FCDNJR38RJOS" localSheetId="13" hidden="1">#REF!</definedName>
    <definedName name="BEx9GNOPB6OZ2RH3FCDNJR38RJOS" hidden="1">#REF!</definedName>
    <definedName name="BEx9GUQALUWCD30UKUQGSWW8KBQ7" localSheetId="15" hidden="1">#REF!</definedName>
    <definedName name="BEx9GUQALUWCD30UKUQGSWW8KBQ7" localSheetId="13" hidden="1">#REF!</definedName>
    <definedName name="BEx9GUQALUWCD30UKUQGSWW8KBQ7" hidden="1">#REF!</definedName>
    <definedName name="BEx9GY6BVFQGCLMOWVT6PIC9WP5X" localSheetId="15" hidden="1">#REF!</definedName>
    <definedName name="BEx9GY6BVFQGCLMOWVT6PIC9WP5X" localSheetId="13" hidden="1">#REF!</definedName>
    <definedName name="BEx9GY6BVFQGCLMOWVT6PIC9WP5X" hidden="1">#REF!</definedName>
    <definedName name="BEx9GZ2P3FDHKXEBXX2VS0BG2NP2" localSheetId="15" hidden="1">#REF!</definedName>
    <definedName name="BEx9GZ2P3FDHKXEBXX2VS0BG2NP2" localSheetId="13" hidden="1">#REF!</definedName>
    <definedName name="BEx9GZ2P3FDHKXEBXX2VS0BG2NP2" hidden="1">#REF!</definedName>
    <definedName name="BEx9H04IB14E1437FF2OIRRWBSD7" localSheetId="15" hidden="1">#REF!</definedName>
    <definedName name="BEx9H04IB14E1437FF2OIRRWBSD7" localSheetId="13" hidden="1">#REF!</definedName>
    <definedName name="BEx9H04IB14E1437FF2OIRRWBSD7" hidden="1">#REF!</definedName>
    <definedName name="BEx9H5O1KDZJCW91Q29VRPY5YS6P" localSheetId="15" hidden="1">#REF!</definedName>
    <definedName name="BEx9H5O1KDZJCW91Q29VRPY5YS6P" localSheetId="13" hidden="1">#REF!</definedName>
    <definedName name="BEx9H5O1KDZJCW91Q29VRPY5YS6P" hidden="1">#REF!</definedName>
    <definedName name="BEx9H8YR0E906F1JXZMBX3LNT004" localSheetId="15" hidden="1">#REF!</definedName>
    <definedName name="BEx9H8YR0E906F1JXZMBX3LNT004" localSheetId="13" hidden="1">#REF!</definedName>
    <definedName name="BEx9H8YR0E906F1JXZMBX3LNT004" hidden="1">#REF!</definedName>
    <definedName name="BEx9I8XIG7E5NB48QQHXP23FIN60" localSheetId="15" hidden="1">#REF!</definedName>
    <definedName name="BEx9I8XIG7E5NB48QQHXP23FIN60" localSheetId="13" hidden="1">#REF!</definedName>
    <definedName name="BEx9I8XIG7E5NB48QQHXP23FIN60" hidden="1">#REF!</definedName>
    <definedName name="BEx9IQRF01ATLVK0YE60ARKQJ68L" localSheetId="15" hidden="1">#REF!</definedName>
    <definedName name="BEx9IQRF01ATLVK0YE60ARKQJ68L" localSheetId="13" hidden="1">#REF!</definedName>
    <definedName name="BEx9IQRF01ATLVK0YE60ARKQJ68L" hidden="1">#REF!</definedName>
    <definedName name="BEx9IT5QNZWKM6YQ5WER0DC2PMMU" localSheetId="15" hidden="1">#REF!</definedName>
    <definedName name="BEx9IT5QNZWKM6YQ5WER0DC2PMMU" localSheetId="13" hidden="1">#REF!</definedName>
    <definedName name="BEx9IT5QNZWKM6YQ5WER0DC2PMMU" hidden="1">#REF!</definedName>
    <definedName name="BEx9IW5MFLXTVCJHVUZTUH93AXOS" localSheetId="15" hidden="1">#REF!</definedName>
    <definedName name="BEx9IW5MFLXTVCJHVUZTUH93AXOS" localSheetId="13" hidden="1">#REF!</definedName>
    <definedName name="BEx9IW5MFLXTVCJHVUZTUH93AXOS" hidden="1">#REF!</definedName>
    <definedName name="BEx9IXCSPSZC80YZUPRCYTG326KV" localSheetId="15" hidden="1">#REF!</definedName>
    <definedName name="BEx9IXCSPSZC80YZUPRCYTG326KV" localSheetId="13" hidden="1">#REF!</definedName>
    <definedName name="BEx9IXCSPSZC80YZUPRCYTG326KV" hidden="1">#REF!</definedName>
    <definedName name="BEx9IZR39NHDGOM97H4E6F81RTQW" localSheetId="15" hidden="1">#REF!</definedName>
    <definedName name="BEx9IZR39NHDGOM97H4E6F81RTQW" localSheetId="13" hidden="1">#REF!</definedName>
    <definedName name="BEx9IZR39NHDGOM97H4E6F81RTQW" hidden="1">#REF!</definedName>
    <definedName name="BEx9J6CH5E7YZPER7HXEIOIKGPCA" localSheetId="15" hidden="1">#REF!</definedName>
    <definedName name="BEx9J6CH5E7YZPER7HXEIOIKGPCA" localSheetId="13" hidden="1">#REF!</definedName>
    <definedName name="BEx9J6CH5E7YZPER7HXEIOIKGPCA" hidden="1">#REF!</definedName>
    <definedName name="BEx9JJTZKVUJAVPTRE0RAVTEH41G" localSheetId="15" hidden="1">#REF!</definedName>
    <definedName name="BEx9JJTZKVUJAVPTRE0RAVTEH41G" localSheetId="13" hidden="1">#REF!</definedName>
    <definedName name="BEx9JJTZKVUJAVPTRE0RAVTEH41G" hidden="1">#REF!</definedName>
    <definedName name="BEx9JLBYK239B3F841C7YG1GT7ST" localSheetId="15" hidden="1">#REF!</definedName>
    <definedName name="BEx9JLBYK239B3F841C7YG1GT7ST" localSheetId="13" hidden="1">#REF!</definedName>
    <definedName name="BEx9JLBYK239B3F841C7YG1GT7ST" hidden="1">#REF!</definedName>
    <definedName name="BExAW4IIW5D0MDY6TJ3G4FOLPYIR" localSheetId="15" hidden="1">#REF!</definedName>
    <definedName name="BExAW4IIW5D0MDY6TJ3G4FOLPYIR" localSheetId="13" hidden="1">#REF!</definedName>
    <definedName name="BExAW4IIW5D0MDY6TJ3G4FOLPYIR" hidden="1">#REF!</definedName>
    <definedName name="BExAX410NB4F2XOB84OR2197H8M5" localSheetId="15" hidden="1">#REF!</definedName>
    <definedName name="BExAX410NB4F2XOB84OR2197H8M5" localSheetId="13" hidden="1">#REF!</definedName>
    <definedName name="BExAX410NB4F2XOB84OR2197H8M5" hidden="1">#REF!</definedName>
    <definedName name="BExAX46H76XGXGTD2FB7ORTZHVJF" localSheetId="15" hidden="1">#REF!</definedName>
    <definedName name="BExAX46H76XGXGTD2FB7ORTZHVJF" localSheetId="13" hidden="1">#REF!</definedName>
    <definedName name="BExAX46H76XGXGTD2FB7ORTZHVJF" hidden="1">#REF!</definedName>
    <definedName name="BExAX8TNG8LQ5Q4904SAYQIPGBSV" localSheetId="15" hidden="1">#REF!</definedName>
    <definedName name="BExAX8TNG8LQ5Q4904SAYQIPGBSV" localSheetId="13" hidden="1">#REF!</definedName>
    <definedName name="BExAX8TNG8LQ5Q4904SAYQIPGBSV" hidden="1">#REF!</definedName>
    <definedName name="BExAY0EAT2LXR5MFGM0DLIB45PLO" localSheetId="15" hidden="1">#REF!</definedName>
    <definedName name="BExAY0EAT2LXR5MFGM0DLIB45PLO" localSheetId="13" hidden="1">#REF!</definedName>
    <definedName name="BExAY0EAT2LXR5MFGM0DLIB45PLO" hidden="1">#REF!</definedName>
    <definedName name="BExAYE6LNIEBR9DSNI5JGNITGKIT" localSheetId="15" hidden="1">#REF!</definedName>
    <definedName name="BExAYE6LNIEBR9DSNI5JGNITGKIT" localSheetId="13" hidden="1">#REF!</definedName>
    <definedName name="BExAYE6LNIEBR9DSNI5JGNITGKIT" hidden="1">#REF!</definedName>
    <definedName name="BExAYHMLXGGO25P8HYB2S75DEB4F" localSheetId="15" hidden="1">#REF!</definedName>
    <definedName name="BExAYHMLXGGO25P8HYB2S75DEB4F" localSheetId="13" hidden="1">#REF!</definedName>
    <definedName name="BExAYHMLXGGO25P8HYB2S75DEB4F" hidden="1">#REF!</definedName>
    <definedName name="BExAYKXAUWGDOPG952TEJ2UKZKWN" localSheetId="15" hidden="1">#REF!</definedName>
    <definedName name="BExAYKXAUWGDOPG952TEJ2UKZKWN" localSheetId="13" hidden="1">#REF!</definedName>
    <definedName name="BExAYKXAUWGDOPG952TEJ2UKZKWN" hidden="1">#REF!</definedName>
    <definedName name="BExAYP9TDTI2MBP6EYE0H39CPMXN" localSheetId="15" hidden="1">#REF!</definedName>
    <definedName name="BExAYP9TDTI2MBP6EYE0H39CPMXN" localSheetId="13" hidden="1">#REF!</definedName>
    <definedName name="BExAYP9TDTI2MBP6EYE0H39CPMXN" hidden="1">#REF!</definedName>
    <definedName name="BExAYPPWJPWDKU59O051WMGB7O0J" localSheetId="15" hidden="1">#REF!</definedName>
    <definedName name="BExAYPPWJPWDKU59O051WMGB7O0J" localSheetId="13" hidden="1">#REF!</definedName>
    <definedName name="BExAYPPWJPWDKU59O051WMGB7O0J" hidden="1">#REF!</definedName>
    <definedName name="BExAYR2JZCJBUH6F1LZC2A7JIVRJ" localSheetId="15" hidden="1">#REF!</definedName>
    <definedName name="BExAYR2JZCJBUH6F1LZC2A7JIVRJ" localSheetId="13" hidden="1">#REF!</definedName>
    <definedName name="BExAYR2JZCJBUH6F1LZC2A7JIVRJ" hidden="1">#REF!</definedName>
    <definedName name="BExAYTGVRD3DLKO75RFPMBKCIWB8" localSheetId="15" hidden="1">#REF!</definedName>
    <definedName name="BExAYTGVRD3DLKO75RFPMBKCIWB8" localSheetId="13" hidden="1">#REF!</definedName>
    <definedName name="BExAYTGVRD3DLKO75RFPMBKCIWB8" hidden="1">#REF!</definedName>
    <definedName name="BExAYY9H9COOT46HJLPVDLTO12UL" localSheetId="15" hidden="1">#REF!</definedName>
    <definedName name="BExAYY9H9COOT46HJLPVDLTO12UL" localSheetId="13" hidden="1">#REF!</definedName>
    <definedName name="BExAYY9H9COOT46HJLPVDLTO12UL" hidden="1">#REF!</definedName>
    <definedName name="BExAZCNEGB4JYHC8CZ51KTN890US" localSheetId="15" hidden="1">#REF!</definedName>
    <definedName name="BExAZCNEGB4JYHC8CZ51KTN890US" localSheetId="13" hidden="1">#REF!</definedName>
    <definedName name="BExAZCNEGB4JYHC8CZ51KTN890US" hidden="1">#REF!</definedName>
    <definedName name="BExAZFCI302YFYRDJYQDWQQL0Q0O" localSheetId="15" hidden="1">#REF!</definedName>
    <definedName name="BExAZFCI302YFYRDJYQDWQQL0Q0O" localSheetId="13" hidden="1">#REF!</definedName>
    <definedName name="BExAZFCI302YFYRDJYQDWQQL0Q0O" hidden="1">#REF!</definedName>
    <definedName name="BExAZLHLST9OP89R1HJMC1POQG8H" localSheetId="15" hidden="1">#REF!</definedName>
    <definedName name="BExAZLHLST9OP89R1HJMC1POQG8H" localSheetId="13" hidden="1">#REF!</definedName>
    <definedName name="BExAZLHLST9OP89R1HJMC1POQG8H" hidden="1">#REF!</definedName>
    <definedName name="BExAZMDYMIAA7RX1BMCKU1VLBRGY" localSheetId="15" hidden="1">#REF!</definedName>
    <definedName name="BExAZMDYMIAA7RX1BMCKU1VLBRGY" localSheetId="13" hidden="1">#REF!</definedName>
    <definedName name="BExAZMDYMIAA7RX1BMCKU1VLBRGY" hidden="1">#REF!</definedName>
    <definedName name="BExAZNL6BHI8DCQWXOX4I2P839UX" localSheetId="15" hidden="1">#REF!</definedName>
    <definedName name="BExAZNL6BHI8DCQWXOX4I2P839UX" localSheetId="13" hidden="1">#REF!</definedName>
    <definedName name="BExAZNL6BHI8DCQWXOX4I2P839UX" hidden="1">#REF!</definedName>
    <definedName name="BExAZRMWSONMCG9KDUM4KAQ7BONM" localSheetId="15" hidden="1">#REF!</definedName>
    <definedName name="BExAZRMWSONMCG9KDUM4KAQ7BONM" localSheetId="13" hidden="1">#REF!</definedName>
    <definedName name="BExAZRMWSONMCG9KDUM4KAQ7BONM" hidden="1">#REF!</definedName>
    <definedName name="BExAZTFG4SJRG4TW6JXRF7N08JFI" localSheetId="15" hidden="1">#REF!</definedName>
    <definedName name="BExAZTFG4SJRG4TW6JXRF7N08JFI" localSheetId="13" hidden="1">#REF!</definedName>
    <definedName name="BExAZTFG4SJRG4TW6JXRF7N08JFI" hidden="1">#REF!</definedName>
    <definedName name="BExAZUS4A8OHDZK0MWAOCCCKTH73" localSheetId="15" hidden="1">#REF!</definedName>
    <definedName name="BExAZUS4A8OHDZK0MWAOCCCKTH73" localSheetId="13" hidden="1">#REF!</definedName>
    <definedName name="BExAZUS4A8OHDZK0MWAOCCCKTH73" hidden="1">#REF!</definedName>
    <definedName name="BExAZX6FECVK3E07KXM2XPYKGM6U" localSheetId="15" hidden="1">#REF!</definedName>
    <definedName name="BExAZX6FECVK3E07KXM2XPYKGM6U" localSheetId="13" hidden="1">#REF!</definedName>
    <definedName name="BExAZX6FECVK3E07KXM2XPYKGM6U" hidden="1">#REF!</definedName>
    <definedName name="BExB012NJ8GASTNNPBRRFTLHIOC9" localSheetId="15" hidden="1">#REF!</definedName>
    <definedName name="BExB012NJ8GASTNNPBRRFTLHIOC9" localSheetId="13" hidden="1">#REF!</definedName>
    <definedName name="BExB012NJ8GASTNNPBRRFTLHIOC9" hidden="1">#REF!</definedName>
    <definedName name="BExB072HHXVMUC0VYNGG48GRSH5Q" localSheetId="15" hidden="1">#REF!</definedName>
    <definedName name="BExB072HHXVMUC0VYNGG48GRSH5Q" localSheetId="13" hidden="1">#REF!</definedName>
    <definedName name="BExB072HHXVMUC0VYNGG48GRSH5Q" hidden="1">#REF!</definedName>
    <definedName name="BExB0FRDEYDEUEAB1W8KD6D965XA" localSheetId="15" hidden="1">#REF!</definedName>
    <definedName name="BExB0FRDEYDEUEAB1W8KD6D965XA" localSheetId="13" hidden="1">#REF!</definedName>
    <definedName name="BExB0FRDEYDEUEAB1W8KD6D965XA" hidden="1">#REF!</definedName>
    <definedName name="BExB0KPCN7YJORQAYUCF4YKIKPMC" localSheetId="15" hidden="1">#REF!</definedName>
    <definedName name="BExB0KPCN7YJORQAYUCF4YKIKPMC" localSheetId="13" hidden="1">#REF!</definedName>
    <definedName name="BExB0KPCN7YJORQAYUCF4YKIKPMC" hidden="1">#REF!</definedName>
    <definedName name="BExB0WE4PI3NOBXXVO9CTEN4DIU2" localSheetId="15" hidden="1">#REF!</definedName>
    <definedName name="BExB0WE4PI3NOBXXVO9CTEN4DIU2" localSheetId="13" hidden="1">#REF!</definedName>
    <definedName name="BExB0WE4PI3NOBXXVO9CTEN4DIU2" hidden="1">#REF!</definedName>
    <definedName name="BExB10QNIVITUYS55OAEKK3VLJFE" localSheetId="15" hidden="1">#REF!</definedName>
    <definedName name="BExB10QNIVITUYS55OAEKK3VLJFE" localSheetId="13" hidden="1">#REF!</definedName>
    <definedName name="BExB10QNIVITUYS55OAEKK3VLJFE" hidden="1">#REF!</definedName>
    <definedName name="BExB15ZDRY4CIJ911DONP0KCY9KU" localSheetId="15" hidden="1">#REF!</definedName>
    <definedName name="BExB15ZDRY4CIJ911DONP0KCY9KU" localSheetId="13" hidden="1">#REF!</definedName>
    <definedName name="BExB15ZDRY4CIJ911DONP0KCY9KU" hidden="1">#REF!</definedName>
    <definedName name="BExB16VQY0O0RLZYJFU3OFEONVTE" localSheetId="15" hidden="1">#REF!</definedName>
    <definedName name="BExB16VQY0O0RLZYJFU3OFEONVTE" localSheetId="13" hidden="1">#REF!</definedName>
    <definedName name="BExB16VQY0O0RLZYJFU3OFEONVTE" hidden="1">#REF!</definedName>
    <definedName name="BExB1FKNY2UO4W5FUGFHJOA2WFGG" localSheetId="15" hidden="1">#REF!</definedName>
    <definedName name="BExB1FKNY2UO4W5FUGFHJOA2WFGG" localSheetId="13" hidden="1">#REF!</definedName>
    <definedName name="BExB1FKNY2UO4W5FUGFHJOA2WFGG" hidden="1">#REF!</definedName>
    <definedName name="BExB1GMD0PIDGTFBGQOPRWQSP9I4" localSheetId="15" hidden="1">#REF!</definedName>
    <definedName name="BExB1GMD0PIDGTFBGQOPRWQSP9I4" localSheetId="13" hidden="1">#REF!</definedName>
    <definedName name="BExB1GMD0PIDGTFBGQOPRWQSP9I4" hidden="1">#REF!</definedName>
    <definedName name="BExB1Q29OO6LNFNT1EQLA3KYE7MX" localSheetId="15" hidden="1">#REF!</definedName>
    <definedName name="BExB1Q29OO6LNFNT1EQLA3KYE7MX" localSheetId="13" hidden="1">#REF!</definedName>
    <definedName name="BExB1Q29OO6LNFNT1EQLA3KYE7MX" hidden="1">#REF!</definedName>
    <definedName name="BExB1TNRV5EBWZEHYLHI76T0FVA7" localSheetId="15" hidden="1">#REF!</definedName>
    <definedName name="BExB1TNRV5EBWZEHYLHI76T0FVA7" localSheetId="13" hidden="1">#REF!</definedName>
    <definedName name="BExB1TNRV5EBWZEHYLHI76T0FVA7" hidden="1">#REF!</definedName>
    <definedName name="BExB1WI6M8I0EEP1ANUQZCFY24EV" localSheetId="15" hidden="1">#REF!</definedName>
    <definedName name="BExB1WI6M8I0EEP1ANUQZCFY24EV" localSheetId="13" hidden="1">#REF!</definedName>
    <definedName name="BExB1WI6M8I0EEP1ANUQZCFY24EV" hidden="1">#REF!</definedName>
    <definedName name="BExB203OWC9QZA3BYOKQ18L4FUJE" localSheetId="15" hidden="1">#REF!</definedName>
    <definedName name="BExB203OWC9QZA3BYOKQ18L4FUJE" localSheetId="13" hidden="1">#REF!</definedName>
    <definedName name="BExB203OWC9QZA3BYOKQ18L4FUJE" hidden="1">#REF!</definedName>
    <definedName name="BExB2CJHTU7C591BR4WRL5L2F2K6" localSheetId="15" hidden="1">#REF!</definedName>
    <definedName name="BExB2CJHTU7C591BR4WRL5L2F2K6" localSheetId="13" hidden="1">#REF!</definedName>
    <definedName name="BExB2CJHTU7C591BR4WRL5L2F2K6" hidden="1">#REF!</definedName>
    <definedName name="BExB2K1AV4PGNS1O6C7D7AO411AX" localSheetId="15" hidden="1">#REF!</definedName>
    <definedName name="BExB2K1AV4PGNS1O6C7D7AO411AX" localSheetId="13" hidden="1">#REF!</definedName>
    <definedName name="BExB2K1AV4PGNS1O6C7D7AO411AX" hidden="1">#REF!</definedName>
    <definedName name="BExB2O2UYHKI324YE324E1N7FVIB" localSheetId="15" hidden="1">#REF!</definedName>
    <definedName name="BExB2O2UYHKI324YE324E1N7FVIB" localSheetId="13" hidden="1">#REF!</definedName>
    <definedName name="BExB2O2UYHKI324YE324E1N7FVIB" hidden="1">#REF!</definedName>
    <definedName name="BExB2Q0VJ0MU2URO3JOVUAVHEI3V" localSheetId="15" hidden="1">#REF!</definedName>
    <definedName name="BExB2Q0VJ0MU2URO3JOVUAVHEI3V" localSheetId="13" hidden="1">#REF!</definedName>
    <definedName name="BExB2Q0VJ0MU2URO3JOVUAVHEI3V" hidden="1">#REF!</definedName>
    <definedName name="BExB30IP1DNKNQ6PZ5ERUGR5MK4Z" localSheetId="15" hidden="1">#REF!</definedName>
    <definedName name="BExB30IP1DNKNQ6PZ5ERUGR5MK4Z" localSheetId="13" hidden="1">#REF!</definedName>
    <definedName name="BExB30IP1DNKNQ6PZ5ERUGR5MK4Z" hidden="1">#REF!</definedName>
    <definedName name="BExB442RX0T3L6HUL6X5T21CENW6" localSheetId="15" hidden="1">#REF!</definedName>
    <definedName name="BExB442RX0T3L6HUL6X5T21CENW6" localSheetId="13" hidden="1">#REF!</definedName>
    <definedName name="BExB442RX0T3L6HUL6X5T21CENW6" hidden="1">#REF!</definedName>
    <definedName name="BExB4ADD0L7417CII901XTFKXD1J" localSheetId="15" hidden="1">#REF!</definedName>
    <definedName name="BExB4ADD0L7417CII901XTFKXD1J" localSheetId="13" hidden="1">#REF!</definedName>
    <definedName name="BExB4ADD0L7417CII901XTFKXD1J" hidden="1">#REF!</definedName>
    <definedName name="BExB4DO1V1NL2AVK5YE1RSL5RYHL" localSheetId="15" hidden="1">#REF!</definedName>
    <definedName name="BExB4DO1V1NL2AVK5YE1RSL5RYHL" localSheetId="13" hidden="1">#REF!</definedName>
    <definedName name="BExB4DO1V1NL2AVK5YE1RSL5RYHL" hidden="1">#REF!</definedName>
    <definedName name="BExB4DYU06HCGRIPBSWRCXK804UM" localSheetId="15" hidden="1">#REF!</definedName>
    <definedName name="BExB4DYU06HCGRIPBSWRCXK804UM" localSheetId="13" hidden="1">#REF!</definedName>
    <definedName name="BExB4DYU06HCGRIPBSWRCXK804UM" hidden="1">#REF!</definedName>
    <definedName name="BExB4Z3EZBGYYI33U0KQ8NEIH8PY" localSheetId="15" hidden="1">#REF!</definedName>
    <definedName name="BExB4Z3EZBGYYI33U0KQ8NEIH8PY" localSheetId="13" hidden="1">#REF!</definedName>
    <definedName name="BExB4Z3EZBGYYI33U0KQ8NEIH8PY" hidden="1">#REF!</definedName>
    <definedName name="BExB55368XW7UX657ZSPC6BFE92S" localSheetId="15" hidden="1">#REF!</definedName>
    <definedName name="BExB55368XW7UX657ZSPC6BFE92S" localSheetId="13" hidden="1">#REF!</definedName>
    <definedName name="BExB55368XW7UX657ZSPC6BFE92S" hidden="1">#REF!</definedName>
    <definedName name="BExB57MZEPL2SA2ONPK66YFLZWJU" localSheetId="15" hidden="1">#REF!</definedName>
    <definedName name="BExB57MZEPL2SA2ONPK66YFLZWJU" localSheetId="13" hidden="1">#REF!</definedName>
    <definedName name="BExB57MZEPL2SA2ONPK66YFLZWJU" hidden="1">#REF!</definedName>
    <definedName name="BExB5833OAOJ22VK1YK47FHUSVK2" localSheetId="15" hidden="1">#REF!</definedName>
    <definedName name="BExB5833OAOJ22VK1YK47FHUSVK2" localSheetId="13" hidden="1">#REF!</definedName>
    <definedName name="BExB5833OAOJ22VK1YK47FHUSVK2" hidden="1">#REF!</definedName>
    <definedName name="BExB58JDIHS42JZT9DJJMKA8QFCO" localSheetId="15" hidden="1">#REF!</definedName>
    <definedName name="BExB58JDIHS42JZT9DJJMKA8QFCO" localSheetId="13" hidden="1">#REF!</definedName>
    <definedName name="BExB58JDIHS42JZT9DJJMKA8QFCO" hidden="1">#REF!</definedName>
    <definedName name="BExB58U5FQC5JWV9CGC83HLLZUZI" localSheetId="15" hidden="1">#REF!</definedName>
    <definedName name="BExB58U5FQC5JWV9CGC83HLLZUZI" localSheetId="13" hidden="1">#REF!</definedName>
    <definedName name="BExB58U5FQC5JWV9CGC83HLLZUZI" hidden="1">#REF!</definedName>
    <definedName name="BExB5EDO9XUKHF74X3HAU2WPPHZH" localSheetId="15" hidden="1">#REF!</definedName>
    <definedName name="BExB5EDO9XUKHF74X3HAU2WPPHZH" localSheetId="13" hidden="1">#REF!</definedName>
    <definedName name="BExB5EDO9XUKHF74X3HAU2WPPHZH" hidden="1">#REF!</definedName>
    <definedName name="BExB5G6EH68AYEP1UT0GHUEL3SLN" localSheetId="15" hidden="1">#REF!</definedName>
    <definedName name="BExB5G6EH68AYEP1UT0GHUEL3SLN" localSheetId="13" hidden="1">#REF!</definedName>
    <definedName name="BExB5G6EH68AYEP1UT0GHUEL3SLN" hidden="1">#REF!</definedName>
    <definedName name="BExB5QYVEZWFE5DQVHAM760EV05X" localSheetId="15" hidden="1">#REF!</definedName>
    <definedName name="BExB5QYVEZWFE5DQVHAM760EV05X" localSheetId="13" hidden="1">#REF!</definedName>
    <definedName name="BExB5QYVEZWFE5DQVHAM760EV05X" hidden="1">#REF!</definedName>
    <definedName name="BExB5U9IRH14EMOE0YGIE3WIVLFS" localSheetId="15" hidden="1">#REF!</definedName>
    <definedName name="BExB5U9IRH14EMOE0YGIE3WIVLFS" localSheetId="13" hidden="1">#REF!</definedName>
    <definedName name="BExB5U9IRH14EMOE0YGIE3WIVLFS" hidden="1">#REF!</definedName>
    <definedName name="BExB5VWYMOV6BAIH7XUBBVPU7MMD" localSheetId="15" hidden="1">#REF!</definedName>
    <definedName name="BExB5VWYMOV6BAIH7XUBBVPU7MMD" localSheetId="13" hidden="1">#REF!</definedName>
    <definedName name="BExB5VWYMOV6BAIH7XUBBVPU7MMD" hidden="1">#REF!</definedName>
    <definedName name="BExB610DZWIJP1B72U9QM42COH2B" localSheetId="15" hidden="1">#REF!</definedName>
    <definedName name="BExB610DZWIJP1B72U9QM42COH2B" localSheetId="13" hidden="1">#REF!</definedName>
    <definedName name="BExB610DZWIJP1B72U9QM42COH2B" hidden="1">#REF!</definedName>
    <definedName name="BExB6C3FUAKK9ML5T767NMWGA9YB" localSheetId="15" hidden="1">#REF!</definedName>
    <definedName name="BExB6C3FUAKK9ML5T767NMWGA9YB" localSheetId="13" hidden="1">#REF!</definedName>
    <definedName name="BExB6C3FUAKK9ML5T767NMWGA9YB" hidden="1">#REF!</definedName>
    <definedName name="BExB6C8X6JYRLKZKK17VE3QUNL3D" localSheetId="15" hidden="1">#REF!</definedName>
    <definedName name="BExB6C8X6JYRLKZKK17VE3QUNL3D" localSheetId="13" hidden="1">#REF!</definedName>
    <definedName name="BExB6C8X6JYRLKZKK17VE3QUNL3D" hidden="1">#REF!</definedName>
    <definedName name="BExB6HN3QRFPXM71MDUK21BKM7PF" localSheetId="15" hidden="1">#REF!</definedName>
    <definedName name="BExB6HN3QRFPXM71MDUK21BKM7PF" localSheetId="13" hidden="1">#REF!</definedName>
    <definedName name="BExB6HN3QRFPXM71MDUK21BKM7PF" hidden="1">#REF!</definedName>
    <definedName name="BExB6IZMHCZ3LB7N73KD90YB1HBZ" localSheetId="15" hidden="1">#REF!</definedName>
    <definedName name="BExB6IZMHCZ3LB7N73KD90YB1HBZ" localSheetId="13" hidden="1">#REF!</definedName>
    <definedName name="BExB6IZMHCZ3LB7N73KD90YB1HBZ" hidden="1">#REF!</definedName>
    <definedName name="BExB719SGNX4Y8NE6JEXC555K596" localSheetId="15" hidden="1">#REF!</definedName>
    <definedName name="BExB719SGNX4Y8NE6JEXC555K596" localSheetId="13" hidden="1">#REF!</definedName>
    <definedName name="BExB719SGNX4Y8NE6JEXC555K596" hidden="1">#REF!</definedName>
    <definedName name="BExB7265DCHKS7V2OWRBXCZTEIW9" localSheetId="15" hidden="1">#REF!</definedName>
    <definedName name="BExB7265DCHKS7V2OWRBXCZTEIW9" localSheetId="13" hidden="1">#REF!</definedName>
    <definedName name="BExB7265DCHKS7V2OWRBXCZTEIW9" hidden="1">#REF!</definedName>
    <definedName name="BExB74PS5P9G0P09Y6DZSCX0FLTJ" localSheetId="15" hidden="1">#REF!</definedName>
    <definedName name="BExB74PS5P9G0P09Y6DZSCX0FLTJ" localSheetId="13" hidden="1">#REF!</definedName>
    <definedName name="BExB74PS5P9G0P09Y6DZSCX0FLTJ" hidden="1">#REF!</definedName>
    <definedName name="BExB78RH79J0MIF7H8CAZ0CFE88Q" localSheetId="15" hidden="1">#REF!</definedName>
    <definedName name="BExB78RH79J0MIF7H8CAZ0CFE88Q" localSheetId="13" hidden="1">#REF!</definedName>
    <definedName name="BExB78RH79J0MIF7H8CAZ0CFE88Q" hidden="1">#REF!</definedName>
    <definedName name="BExB7ELT09HGDVO5BJC1ZY9D09GZ" localSheetId="15" hidden="1">#REF!</definedName>
    <definedName name="BExB7ELT09HGDVO5BJC1ZY9D09GZ" localSheetId="13" hidden="1">#REF!</definedName>
    <definedName name="BExB7ELT09HGDVO5BJC1ZY9D09GZ" hidden="1">#REF!</definedName>
    <definedName name="BExB806PAXX70XUTA3ZI7OORD78R" localSheetId="15" hidden="1">#REF!</definedName>
    <definedName name="BExB806PAXX70XUTA3ZI7OORD78R" localSheetId="13" hidden="1">#REF!</definedName>
    <definedName name="BExB806PAXX70XUTA3ZI7OORD78R" hidden="1">#REF!</definedName>
    <definedName name="BExB8HF4UBVZKQCSRFRUQL2EE6VL" localSheetId="15" hidden="1">#REF!</definedName>
    <definedName name="BExB8HF4UBVZKQCSRFRUQL2EE6VL" localSheetId="13" hidden="1">#REF!</definedName>
    <definedName name="BExB8HF4UBVZKQCSRFRUQL2EE6VL" hidden="1">#REF!</definedName>
    <definedName name="BExB8HKHKZ1ORJZUYGG2M4VSCC39" localSheetId="15" hidden="1">#REF!</definedName>
    <definedName name="BExB8HKHKZ1ORJZUYGG2M4VSCC39" localSheetId="13" hidden="1">#REF!</definedName>
    <definedName name="BExB8HKHKZ1ORJZUYGG2M4VSCC39" hidden="1">#REF!</definedName>
    <definedName name="BExB8QPH8DC5BESEVPSMBCWVN6PO" localSheetId="15" hidden="1">#REF!</definedName>
    <definedName name="BExB8QPH8DC5BESEVPSMBCWVN6PO" localSheetId="13" hidden="1">#REF!</definedName>
    <definedName name="BExB8QPH8DC5BESEVPSMBCWVN6PO" hidden="1">#REF!</definedName>
    <definedName name="BExB8U5N0D85YR8APKN3PPKG0FWP" localSheetId="15" hidden="1">#REF!</definedName>
    <definedName name="BExB8U5N0D85YR8APKN3PPKG0FWP" localSheetId="13" hidden="1">#REF!</definedName>
    <definedName name="BExB8U5N0D85YR8APKN3PPKG0FWP" hidden="1">#REF!</definedName>
    <definedName name="BExB9DHI5I2TJ2LXYPM98EE81L27" localSheetId="15" hidden="1">#REF!</definedName>
    <definedName name="BExB9DHI5I2TJ2LXYPM98EE81L27" localSheetId="13" hidden="1">#REF!</definedName>
    <definedName name="BExB9DHI5I2TJ2LXYPM98EE81L27" hidden="1">#REF!</definedName>
    <definedName name="BExB9Q2MZZHBGW8QQKVEYIMJBPIE" localSheetId="15" hidden="1">#REF!</definedName>
    <definedName name="BExB9Q2MZZHBGW8QQKVEYIMJBPIE" localSheetId="13" hidden="1">#REF!</definedName>
    <definedName name="BExB9Q2MZZHBGW8QQKVEYIMJBPIE" hidden="1">#REF!</definedName>
    <definedName name="BExBA1GON0EZRJ20UYPILAPLNQWM" localSheetId="15" hidden="1">#REF!</definedName>
    <definedName name="BExBA1GON0EZRJ20UYPILAPLNQWM" localSheetId="13" hidden="1">#REF!</definedName>
    <definedName name="BExBA1GON0EZRJ20UYPILAPLNQWM" hidden="1">#REF!</definedName>
    <definedName name="BExBA69ASGYRZW1G1DYIS9QRRTBN" localSheetId="15" hidden="1">#REF!</definedName>
    <definedName name="BExBA69ASGYRZW1G1DYIS9QRRTBN" localSheetId="13" hidden="1">#REF!</definedName>
    <definedName name="BExBA69ASGYRZW1G1DYIS9QRRTBN" hidden="1">#REF!</definedName>
    <definedName name="BExBA6K42582A14WFFWQ3Q8QQWB6" localSheetId="15" hidden="1">#REF!</definedName>
    <definedName name="BExBA6K42582A14WFFWQ3Q8QQWB6" localSheetId="13" hidden="1">#REF!</definedName>
    <definedName name="BExBA6K42582A14WFFWQ3Q8QQWB6" hidden="1">#REF!</definedName>
    <definedName name="BExBA8I5D4R8R2PYQ1K16TWGTOEP" localSheetId="15" hidden="1">#REF!</definedName>
    <definedName name="BExBA8I5D4R8R2PYQ1K16TWGTOEP" localSheetId="13" hidden="1">#REF!</definedName>
    <definedName name="BExBA8I5D4R8R2PYQ1K16TWGTOEP" hidden="1">#REF!</definedName>
    <definedName name="BExBA93PE0DGUUTA7LLSIGBIXWE5" localSheetId="15" hidden="1">#REF!</definedName>
    <definedName name="BExBA93PE0DGUUTA7LLSIGBIXWE5" localSheetId="13" hidden="1">#REF!</definedName>
    <definedName name="BExBA93PE0DGUUTA7LLSIGBIXWE5" hidden="1">#REF!</definedName>
    <definedName name="BExBAI8X0FKDQJ6YZJQDTTG4ZCWY" localSheetId="15" hidden="1">#REF!</definedName>
    <definedName name="BExBAI8X0FKDQJ6YZJQDTTG4ZCWY" localSheetId="13" hidden="1">#REF!</definedName>
    <definedName name="BExBAI8X0FKDQJ6YZJQDTTG4ZCWY" hidden="1">#REF!</definedName>
    <definedName name="BExBAKN7XIBAXCF9PCNVS038PCQO" localSheetId="15" hidden="1">#REF!</definedName>
    <definedName name="BExBAKN7XIBAXCF9PCNVS038PCQO" localSheetId="13" hidden="1">#REF!</definedName>
    <definedName name="BExBAKN7XIBAXCF9PCNVS038PCQO" hidden="1">#REF!</definedName>
    <definedName name="BExBAKXZ7PBW3DDKKA5MWC1ZUC7O" localSheetId="15" hidden="1">#REF!</definedName>
    <definedName name="BExBAKXZ7PBW3DDKKA5MWC1ZUC7O" localSheetId="13" hidden="1">#REF!</definedName>
    <definedName name="BExBAKXZ7PBW3DDKKA5MWC1ZUC7O" hidden="1">#REF!</definedName>
    <definedName name="BExBAO8NLXZXHO6KCIECSFCH3RR0" localSheetId="15" hidden="1">#REF!</definedName>
    <definedName name="BExBAO8NLXZXHO6KCIECSFCH3RR0" localSheetId="13" hidden="1">#REF!</definedName>
    <definedName name="BExBAO8NLXZXHO6KCIECSFCH3RR0" hidden="1">#REF!</definedName>
    <definedName name="BExBAOOT1KBSIEISN1ADL4RMY879" localSheetId="15" hidden="1">#REF!</definedName>
    <definedName name="BExBAOOT1KBSIEISN1ADL4RMY879" localSheetId="13" hidden="1">#REF!</definedName>
    <definedName name="BExBAOOT1KBSIEISN1ADL4RMY879" hidden="1">#REF!</definedName>
    <definedName name="BExBAVKX8Q09370X1GCZWJ4E91YJ" localSheetId="15" hidden="1">#REF!</definedName>
    <definedName name="BExBAVKX8Q09370X1GCZWJ4E91YJ" localSheetId="13" hidden="1">#REF!</definedName>
    <definedName name="BExBAVKX8Q09370X1GCZWJ4E91YJ" hidden="1">#REF!</definedName>
    <definedName name="BExBAX2X2ENJYO4QTR5VAIQ86L7B" localSheetId="15" hidden="1">#REF!</definedName>
    <definedName name="BExBAX2X2ENJYO4QTR5VAIQ86L7B" localSheetId="13" hidden="1">#REF!</definedName>
    <definedName name="BExBAX2X2ENJYO4QTR5VAIQ86L7B" hidden="1">#REF!</definedName>
    <definedName name="BExBAZ13D3F1DVJQ6YJ8JGUYEYJE" localSheetId="15" hidden="1">#REF!</definedName>
    <definedName name="BExBAZ13D3F1DVJQ6YJ8JGUYEYJE" localSheetId="13" hidden="1">#REF!</definedName>
    <definedName name="BExBAZ13D3F1DVJQ6YJ8JGUYEYJE" hidden="1">#REF!</definedName>
    <definedName name="BExBBTG649R9I0CT042JLL8LXV18" localSheetId="15" hidden="1">#REF!</definedName>
    <definedName name="BExBBTG649R9I0CT042JLL8LXV18" localSheetId="13" hidden="1">#REF!</definedName>
    <definedName name="BExBBTG649R9I0CT042JLL8LXV18" hidden="1">#REF!</definedName>
    <definedName name="BExBBUCJQRR74Q7GPWDEZXYK2KJL" localSheetId="15" hidden="1">#REF!</definedName>
    <definedName name="BExBBUCJQRR74Q7GPWDEZXYK2KJL" localSheetId="13" hidden="1">#REF!</definedName>
    <definedName name="BExBBUCJQRR74Q7GPWDEZXYK2KJL" hidden="1">#REF!</definedName>
    <definedName name="BExBBV8XVMD9CKZY711T0BN7H3PM" localSheetId="15" hidden="1">#REF!</definedName>
    <definedName name="BExBBV8XVMD9CKZY711T0BN7H3PM" localSheetId="13" hidden="1">#REF!</definedName>
    <definedName name="BExBBV8XVMD9CKZY711T0BN7H3PM" hidden="1">#REF!</definedName>
    <definedName name="BExBC78HXWXHO3XAB6E8NVTBGLJS" localSheetId="15" hidden="1">#REF!</definedName>
    <definedName name="BExBC78HXWXHO3XAB6E8NVTBGLJS" localSheetId="13" hidden="1">#REF!</definedName>
    <definedName name="BExBC78HXWXHO3XAB6E8NVTBGLJS" hidden="1">#REF!</definedName>
    <definedName name="BExBCKKJTIRKC1RZJRTK65HHLX4W" localSheetId="15" hidden="1">#REF!</definedName>
    <definedName name="BExBCKKJTIRKC1RZJRTK65HHLX4W" localSheetId="13" hidden="1">#REF!</definedName>
    <definedName name="BExBCKKJTIRKC1RZJRTK65HHLX4W" hidden="1">#REF!</definedName>
    <definedName name="BExBCLMEPAN3XXX174TU8SS0627Q" localSheetId="15" hidden="1">#REF!</definedName>
    <definedName name="BExBCLMEPAN3XXX174TU8SS0627Q" localSheetId="13" hidden="1">#REF!</definedName>
    <definedName name="BExBCLMEPAN3XXX174TU8SS0627Q" hidden="1">#REF!</definedName>
    <definedName name="BExBCRBEYR2KZ8FAQFZ2NHY13WIY" localSheetId="15" hidden="1">#REF!</definedName>
    <definedName name="BExBCRBEYR2KZ8FAQFZ2NHY13WIY" localSheetId="13" hidden="1">#REF!</definedName>
    <definedName name="BExBCRBEYR2KZ8FAQFZ2NHY13WIY" hidden="1">#REF!</definedName>
    <definedName name="BExBD4I559NXSV6J07Q343TKYMVJ" localSheetId="15" hidden="1">#REF!</definedName>
    <definedName name="BExBD4I559NXSV6J07Q343TKYMVJ" localSheetId="13" hidden="1">#REF!</definedName>
    <definedName name="BExBD4I559NXSV6J07Q343TKYMVJ" hidden="1">#REF!</definedName>
    <definedName name="BExBDBZQLTX3OGFYGULQFK5WEZU5" localSheetId="15" hidden="1">#REF!</definedName>
    <definedName name="BExBDBZQLTX3OGFYGULQFK5WEZU5" localSheetId="13" hidden="1">#REF!</definedName>
    <definedName name="BExBDBZQLTX3OGFYGULQFK5WEZU5" hidden="1">#REF!</definedName>
    <definedName name="BExBDJS9TUEU8Z84IV59E5V4T8K6" localSheetId="15" hidden="1">#REF!</definedName>
    <definedName name="BExBDJS9TUEU8Z84IV59E5V4T8K6" localSheetId="13" hidden="1">#REF!</definedName>
    <definedName name="BExBDJS9TUEU8Z84IV59E5V4T8K6" hidden="1">#REF!</definedName>
    <definedName name="BExBDKOMSVH4XMH52CFJ3F028I9R" localSheetId="15" hidden="1">#REF!</definedName>
    <definedName name="BExBDKOMSVH4XMH52CFJ3F028I9R" localSheetId="13" hidden="1">#REF!</definedName>
    <definedName name="BExBDKOMSVH4XMH52CFJ3F028I9R" hidden="1">#REF!</definedName>
    <definedName name="BExBDSRXVZQ0W5WXQMP5XD00GRRL" localSheetId="15" hidden="1">#REF!</definedName>
    <definedName name="BExBDSRXVZQ0W5WXQMP5XD00GRRL" localSheetId="13" hidden="1">#REF!</definedName>
    <definedName name="BExBDSRXVZQ0W5WXQMP5XD00GRRL" hidden="1">#REF!</definedName>
    <definedName name="BExBDUVGK3E1J4JY9ZYTS7V14BLY" localSheetId="15" hidden="1">#REF!</definedName>
    <definedName name="BExBDUVGK3E1J4JY9ZYTS7V14BLY" localSheetId="13" hidden="1">#REF!</definedName>
    <definedName name="BExBDUVGK3E1J4JY9ZYTS7V14BLY" hidden="1">#REF!</definedName>
    <definedName name="BExBE162OSBKD30I7T1DKKPT3I9I" localSheetId="15" hidden="1">#REF!</definedName>
    <definedName name="BExBE162OSBKD30I7T1DKKPT3I9I" localSheetId="13" hidden="1">#REF!</definedName>
    <definedName name="BExBE162OSBKD30I7T1DKKPT3I9I" hidden="1">#REF!</definedName>
    <definedName name="BExBE5YPUY1T7N7DHMMIGGXK8TMP" localSheetId="15" hidden="1">#REF!</definedName>
    <definedName name="BExBE5YPUY1T7N7DHMMIGGXK8TMP" localSheetId="13" hidden="1">#REF!</definedName>
    <definedName name="BExBE5YPUY1T7N7DHMMIGGXK8TMP" hidden="1">#REF!</definedName>
    <definedName name="BExBEC9ATLQZF86W1M3APSM4HEOH" localSheetId="15" hidden="1">#REF!</definedName>
    <definedName name="BExBEC9ATLQZF86W1M3APSM4HEOH" localSheetId="13" hidden="1">#REF!</definedName>
    <definedName name="BExBEC9ATLQZF86W1M3APSM4HEOH" hidden="1">#REF!</definedName>
    <definedName name="BExBEYFQJE9YK12A6JBMRFKEC7RN" localSheetId="15" hidden="1">#REF!</definedName>
    <definedName name="BExBEYFQJE9YK12A6JBMRFKEC7RN" localSheetId="13" hidden="1">#REF!</definedName>
    <definedName name="BExBEYFQJE9YK12A6JBMRFKEC7RN" hidden="1">#REF!</definedName>
    <definedName name="BExBG1ED81J2O4A2S5F5Y3BPHMCR" localSheetId="15" hidden="1">#REF!</definedName>
    <definedName name="BExBG1ED81J2O4A2S5F5Y3BPHMCR" localSheetId="13" hidden="1">#REF!</definedName>
    <definedName name="BExBG1ED81J2O4A2S5F5Y3BPHMCR" hidden="1">#REF!</definedName>
    <definedName name="BExCRLIHS7466WFJ3RPIUGGXYESZ" localSheetId="15" hidden="1">#REF!</definedName>
    <definedName name="BExCRLIHS7466WFJ3RPIUGGXYESZ" localSheetId="13" hidden="1">#REF!</definedName>
    <definedName name="BExCRLIHS7466WFJ3RPIUGGXYESZ" hidden="1">#REF!</definedName>
    <definedName name="BExCS1EDDUEAEWHVYXHIP9I1WCJH" localSheetId="15" hidden="1">#REF!</definedName>
    <definedName name="BExCS1EDDUEAEWHVYXHIP9I1WCJH" localSheetId="13" hidden="1">#REF!</definedName>
    <definedName name="BExCS1EDDUEAEWHVYXHIP9I1WCJH" hidden="1">#REF!</definedName>
    <definedName name="BExCS6SLRCBH006GNRE27HFRHP40" localSheetId="15" hidden="1">#REF!</definedName>
    <definedName name="BExCS6SLRCBH006GNRE27HFRHP40" localSheetId="13" hidden="1">#REF!</definedName>
    <definedName name="BExCS6SLRCBH006GNRE27HFRHP40" hidden="1">#REF!</definedName>
    <definedName name="BExCS7ZPMHFJ4UJDAL8CQOLSZ13B" localSheetId="15" hidden="1">#REF!</definedName>
    <definedName name="BExCS7ZPMHFJ4UJDAL8CQOLSZ13B" localSheetId="13" hidden="1">#REF!</definedName>
    <definedName name="BExCS7ZPMHFJ4UJDAL8CQOLSZ13B" hidden="1">#REF!</definedName>
    <definedName name="BExCS8W4NJUZH9S1CYB6XSDLEPBW" localSheetId="15" hidden="1">#REF!</definedName>
    <definedName name="BExCS8W4NJUZH9S1CYB6XSDLEPBW" localSheetId="13" hidden="1">#REF!</definedName>
    <definedName name="BExCS8W4NJUZH9S1CYB6XSDLEPBW" hidden="1">#REF!</definedName>
    <definedName name="BExCSAE1M6G20R41J0Y24YNN0YC1" localSheetId="15" hidden="1">#REF!</definedName>
    <definedName name="BExCSAE1M6G20R41J0Y24YNN0YC1" localSheetId="13" hidden="1">#REF!</definedName>
    <definedName name="BExCSAE1M6G20R41J0Y24YNN0YC1" hidden="1">#REF!</definedName>
    <definedName name="BExCSAOUZOYKHN7HV511TO8VDJ02" localSheetId="15" hidden="1">#REF!</definedName>
    <definedName name="BExCSAOUZOYKHN7HV511TO8VDJ02" localSheetId="13" hidden="1">#REF!</definedName>
    <definedName name="BExCSAOUZOYKHN7HV511TO8VDJ02" hidden="1">#REF!</definedName>
    <definedName name="BExCSMOFTXSUEC1T46LR1UPYRCX5" localSheetId="15" hidden="1">#REF!</definedName>
    <definedName name="BExCSMOFTXSUEC1T46LR1UPYRCX5" localSheetId="13" hidden="1">#REF!</definedName>
    <definedName name="BExCSMOFTXSUEC1T46LR1UPYRCX5" hidden="1">#REF!</definedName>
    <definedName name="BExCSSDG3TM6TPKS19E9QYJEELZ6" localSheetId="15" hidden="1">#REF!</definedName>
    <definedName name="BExCSSDG3TM6TPKS19E9QYJEELZ6" localSheetId="13" hidden="1">#REF!</definedName>
    <definedName name="BExCSSDG3TM6TPKS19E9QYJEELZ6" hidden="1">#REF!</definedName>
    <definedName name="BExCSZV7U67UWXL2HKJNM5W1E4OO" localSheetId="15" hidden="1">#REF!</definedName>
    <definedName name="BExCSZV7U67UWXL2HKJNM5W1E4OO" localSheetId="13" hidden="1">#REF!</definedName>
    <definedName name="BExCSZV7U67UWXL2HKJNM5W1E4OO" hidden="1">#REF!</definedName>
    <definedName name="BExCT4NSDT61OCH04Y2QIFIOP75H" localSheetId="15" hidden="1">#REF!</definedName>
    <definedName name="BExCT4NSDT61OCH04Y2QIFIOP75H" localSheetId="13" hidden="1">#REF!</definedName>
    <definedName name="BExCT4NSDT61OCH04Y2QIFIOP75H" hidden="1">#REF!</definedName>
    <definedName name="BExCTW8G3VCZ55S09HTUGXKB1P2M" localSheetId="15" hidden="1">#REF!</definedName>
    <definedName name="BExCTW8G3VCZ55S09HTUGXKB1P2M" localSheetId="13" hidden="1">#REF!</definedName>
    <definedName name="BExCTW8G3VCZ55S09HTUGXKB1P2M" hidden="1">#REF!</definedName>
    <definedName name="BExCTYS2KX0QANOLT8LGZ9WV3S3T" localSheetId="15" hidden="1">#REF!</definedName>
    <definedName name="BExCTYS2KX0QANOLT8LGZ9WV3S3T" localSheetId="13" hidden="1">#REF!</definedName>
    <definedName name="BExCTYS2KX0QANOLT8LGZ9WV3S3T" hidden="1">#REF!</definedName>
    <definedName name="BExCTZZ9JNES4EDHW97NP0EGQALX" localSheetId="15" hidden="1">#REF!</definedName>
    <definedName name="BExCTZZ9JNES4EDHW97NP0EGQALX" localSheetId="13" hidden="1">#REF!</definedName>
    <definedName name="BExCTZZ9JNES4EDHW97NP0EGQALX" hidden="1">#REF!</definedName>
    <definedName name="BExCU0A1V6NMZQ9ASYJ8QIVQ5UR2" localSheetId="15" hidden="1">#REF!</definedName>
    <definedName name="BExCU0A1V6NMZQ9ASYJ8QIVQ5UR2" localSheetId="13" hidden="1">#REF!</definedName>
    <definedName name="BExCU0A1V6NMZQ9ASYJ8QIVQ5UR2" hidden="1">#REF!</definedName>
    <definedName name="BExCU2834920JBHSPCRC4UF80OLL" localSheetId="15" hidden="1">#REF!</definedName>
    <definedName name="BExCU2834920JBHSPCRC4UF80OLL" localSheetId="13" hidden="1">#REF!</definedName>
    <definedName name="BExCU2834920JBHSPCRC4UF80OLL" hidden="1">#REF!</definedName>
    <definedName name="BExCU8O54I3P3WRYWY1CRP3S78QY" localSheetId="15" hidden="1">#REF!</definedName>
    <definedName name="BExCU8O54I3P3WRYWY1CRP3S78QY" localSheetId="13" hidden="1">#REF!</definedName>
    <definedName name="BExCU8O54I3P3WRYWY1CRP3S78QY" hidden="1">#REF!</definedName>
    <definedName name="BExCUDRJO23YOKT8GPWOVQ4XEHF5" localSheetId="15" hidden="1">#REF!</definedName>
    <definedName name="BExCUDRJO23YOKT8GPWOVQ4XEHF5" localSheetId="13" hidden="1">#REF!</definedName>
    <definedName name="BExCUDRJO23YOKT8GPWOVQ4XEHF5" hidden="1">#REF!</definedName>
    <definedName name="BExCUPAXFR16YMWL30ME3F3BSRDZ" localSheetId="15" hidden="1">#REF!</definedName>
    <definedName name="BExCUPAXFR16YMWL30ME3F3BSRDZ" localSheetId="13" hidden="1">#REF!</definedName>
    <definedName name="BExCUPAXFR16YMWL30ME3F3BSRDZ" hidden="1">#REF!</definedName>
    <definedName name="BExCUR94DHCE47PUUWEMT5QZOYR2" localSheetId="15" hidden="1">#REF!</definedName>
    <definedName name="BExCUR94DHCE47PUUWEMT5QZOYR2" localSheetId="13" hidden="1">#REF!</definedName>
    <definedName name="BExCUR94DHCE47PUUWEMT5QZOYR2" hidden="1">#REF!</definedName>
    <definedName name="BExCV634L7SVHGB0UDDTRRQ2Q72H" localSheetId="15" hidden="1">#REF!</definedName>
    <definedName name="BExCV634L7SVHGB0UDDTRRQ2Q72H" localSheetId="13" hidden="1">#REF!</definedName>
    <definedName name="BExCV634L7SVHGB0UDDTRRQ2Q72H" hidden="1">#REF!</definedName>
    <definedName name="BExCVBXGSXT9FWJRG62PX9S1RK83" localSheetId="15" hidden="1">#REF!</definedName>
    <definedName name="BExCVBXGSXT9FWJRG62PX9S1RK83" localSheetId="13" hidden="1">#REF!</definedName>
    <definedName name="BExCVBXGSXT9FWJRG62PX9S1RK83" hidden="1">#REF!</definedName>
    <definedName name="BExCVHBNLOHNFS0JAV3I1XGPNH9W" localSheetId="15" hidden="1">#REF!</definedName>
    <definedName name="BExCVHBNLOHNFS0JAV3I1XGPNH9W" localSheetId="13" hidden="1">#REF!</definedName>
    <definedName name="BExCVHBNLOHNFS0JAV3I1XGPNH9W" hidden="1">#REF!</definedName>
    <definedName name="BExCVI86R31A2IOZIEBY1FJLVILD" localSheetId="15" hidden="1">#REF!</definedName>
    <definedName name="BExCVI86R31A2IOZIEBY1FJLVILD" localSheetId="13" hidden="1">#REF!</definedName>
    <definedName name="BExCVI86R31A2IOZIEBY1FJLVILD" hidden="1">#REF!</definedName>
    <definedName name="BExCVKGZXE0I9EIXKBZVSGSEY2RR" localSheetId="15" hidden="1">#REF!</definedName>
    <definedName name="BExCVKGZXE0I9EIXKBZVSGSEY2RR" localSheetId="13" hidden="1">#REF!</definedName>
    <definedName name="BExCVKGZXE0I9EIXKBZVSGSEY2RR" hidden="1">#REF!</definedName>
    <definedName name="BExCVV44WY5807WGMTGKPW0GT256" localSheetId="15" hidden="1">#REF!</definedName>
    <definedName name="BExCVV44WY5807WGMTGKPW0GT256" localSheetId="13" hidden="1">#REF!</definedName>
    <definedName name="BExCVV44WY5807WGMTGKPW0GT256" hidden="1">#REF!</definedName>
    <definedName name="BExCVZ5PN4V6MRBZ04PZJW3GEF8S" localSheetId="15" hidden="1">#REF!</definedName>
    <definedName name="BExCVZ5PN4V6MRBZ04PZJW3GEF8S" localSheetId="13" hidden="1">#REF!</definedName>
    <definedName name="BExCVZ5PN4V6MRBZ04PZJW3GEF8S" hidden="1">#REF!</definedName>
    <definedName name="BExCW13R0GWJYGXZBNCPAHQN4NR2" localSheetId="15" hidden="1">#REF!</definedName>
    <definedName name="BExCW13R0GWJYGXZBNCPAHQN4NR2" localSheetId="13" hidden="1">#REF!</definedName>
    <definedName name="BExCW13R0GWJYGXZBNCPAHQN4NR2" hidden="1">#REF!</definedName>
    <definedName name="BExCW9Y5HWU4RJTNX74O6L24VGCK" localSheetId="15" hidden="1">#REF!</definedName>
    <definedName name="BExCW9Y5HWU4RJTNX74O6L24VGCK" localSheetId="13" hidden="1">#REF!</definedName>
    <definedName name="BExCW9Y5HWU4RJTNX74O6L24VGCK" hidden="1">#REF!</definedName>
    <definedName name="BExCWPDPESGZS07QGBLSBWDNVJLZ" localSheetId="15" hidden="1">#REF!</definedName>
    <definedName name="BExCWPDPESGZS07QGBLSBWDNVJLZ" localSheetId="13" hidden="1">#REF!</definedName>
    <definedName name="BExCWPDPESGZS07QGBLSBWDNVJLZ" hidden="1">#REF!</definedName>
    <definedName name="BExCWTVKHIVCRHF8GC39KI58YM5K" localSheetId="15" hidden="1">#REF!</definedName>
    <definedName name="BExCWTVKHIVCRHF8GC39KI58YM5K" localSheetId="13" hidden="1">#REF!</definedName>
    <definedName name="BExCWTVKHIVCRHF8GC39KI58YM5K" hidden="1">#REF!</definedName>
    <definedName name="BExCX2KGRZBRVLZNM8SUSIE6A0RL" localSheetId="15" hidden="1">#REF!</definedName>
    <definedName name="BExCX2KGRZBRVLZNM8SUSIE6A0RL" localSheetId="13" hidden="1">#REF!</definedName>
    <definedName name="BExCX2KGRZBRVLZNM8SUSIE6A0RL" hidden="1">#REF!</definedName>
    <definedName name="BExCX3X451T70LZ1VF95L7W4Y4TM" localSheetId="15" hidden="1">#REF!</definedName>
    <definedName name="BExCX3X451T70LZ1VF95L7W4Y4TM" localSheetId="13" hidden="1">#REF!</definedName>
    <definedName name="BExCX3X451T70LZ1VF95L7W4Y4TM" hidden="1">#REF!</definedName>
    <definedName name="BExCX4NZ2N1OUGXM7EV0U7VULJMM" localSheetId="15" hidden="1">#REF!</definedName>
    <definedName name="BExCX4NZ2N1OUGXM7EV0U7VULJMM" localSheetId="13" hidden="1">#REF!</definedName>
    <definedName name="BExCX4NZ2N1OUGXM7EV0U7VULJMM" hidden="1">#REF!</definedName>
    <definedName name="BExCXILMURGYMAH6N5LF5DV6K3GM" localSheetId="15" hidden="1">#REF!</definedName>
    <definedName name="BExCXILMURGYMAH6N5LF5DV6K3GM" localSheetId="13" hidden="1">#REF!</definedName>
    <definedName name="BExCXILMURGYMAH6N5LF5DV6K3GM" hidden="1">#REF!</definedName>
    <definedName name="BExCXQUFBMXQ1650735H48B1AZT3" localSheetId="15" hidden="1">#REF!</definedName>
    <definedName name="BExCXQUFBMXQ1650735H48B1AZT3" localSheetId="13" hidden="1">#REF!</definedName>
    <definedName name="BExCXQUFBMXQ1650735H48B1AZT3" hidden="1">#REF!</definedName>
    <definedName name="BExCY2DQO9VLA77Q7EG3T0XNXX4F" localSheetId="15" hidden="1">#REF!</definedName>
    <definedName name="BExCY2DQO9VLA77Q7EG3T0XNXX4F" localSheetId="13" hidden="1">#REF!</definedName>
    <definedName name="BExCY2DQO9VLA77Q7EG3T0XNXX4F" hidden="1">#REF!</definedName>
    <definedName name="BExCY6VMJ68MX3C981R5Q0BX5791" localSheetId="15" hidden="1">#REF!</definedName>
    <definedName name="BExCY6VMJ68MX3C981R5Q0BX5791" localSheetId="13" hidden="1">#REF!</definedName>
    <definedName name="BExCY6VMJ68MX3C981R5Q0BX5791" hidden="1">#REF!</definedName>
    <definedName name="BExCYAH2SAZCPW6XCB7V7PMMCAWO" localSheetId="15" hidden="1">#REF!</definedName>
    <definedName name="BExCYAH2SAZCPW6XCB7V7PMMCAWO" localSheetId="13" hidden="1">#REF!</definedName>
    <definedName name="BExCYAH2SAZCPW6XCB7V7PMMCAWO" hidden="1">#REF!</definedName>
    <definedName name="BExCYJBB52X8B3AREHCC1L5QNPX7" localSheetId="15" hidden="1">#REF!</definedName>
    <definedName name="BExCYJBB52X8B3AREHCC1L5QNPX7" localSheetId="13" hidden="1">#REF!</definedName>
    <definedName name="BExCYJBB52X8B3AREHCC1L5QNPX7" hidden="1">#REF!</definedName>
    <definedName name="BExCYPRC5HJE6N2XQTHCT6NXGP8N" localSheetId="15" hidden="1">#REF!</definedName>
    <definedName name="BExCYPRC5HJE6N2XQTHCT6NXGP8N" localSheetId="13" hidden="1">#REF!</definedName>
    <definedName name="BExCYPRC5HJE6N2XQTHCT6NXGP8N" hidden="1">#REF!</definedName>
    <definedName name="BExCYUK0I3UEXZNFDW71G6Z6D8XR" localSheetId="15" hidden="1">#REF!</definedName>
    <definedName name="BExCYUK0I3UEXZNFDW71G6Z6D8XR" localSheetId="13" hidden="1">#REF!</definedName>
    <definedName name="BExCYUK0I3UEXZNFDW71G6Z6D8XR" hidden="1">#REF!</definedName>
    <definedName name="BExCZFZCXMLY5DWESYJ9NGTJYQ8M" localSheetId="15" hidden="1">#REF!</definedName>
    <definedName name="BExCZFZCXMLY5DWESYJ9NGTJYQ8M" localSheetId="13" hidden="1">#REF!</definedName>
    <definedName name="BExCZFZCXMLY5DWESYJ9NGTJYQ8M" hidden="1">#REF!</definedName>
    <definedName name="BExCZJ4P8WS0BDT31WDXI0ROE7D6" localSheetId="15" hidden="1">#REF!</definedName>
    <definedName name="BExCZJ4P8WS0BDT31WDXI0ROE7D6" localSheetId="13" hidden="1">#REF!</definedName>
    <definedName name="BExCZJ4P8WS0BDT31WDXI0ROE7D6" hidden="1">#REF!</definedName>
    <definedName name="BExCZKH6CTY5Z38O85JV2KF50P4E" localSheetId="15" hidden="1">#REF!</definedName>
    <definedName name="BExCZKH6CTY5Z38O85JV2KF50P4E" localSheetId="13" hidden="1">#REF!</definedName>
    <definedName name="BExCZKH6CTY5Z38O85JV2KF50P4E" hidden="1">#REF!</definedName>
    <definedName name="BExCZKH6NI0EE02L995IFVBD1J59" localSheetId="15" hidden="1">#REF!</definedName>
    <definedName name="BExCZKH6NI0EE02L995IFVBD1J59" localSheetId="13" hidden="1">#REF!</definedName>
    <definedName name="BExCZKH6NI0EE02L995IFVBD1J59" hidden="1">#REF!</definedName>
    <definedName name="BExCZUD9FEOJBKDJ51Z3JON9LKJ8" localSheetId="15" hidden="1">#REF!</definedName>
    <definedName name="BExCZUD9FEOJBKDJ51Z3JON9LKJ8" localSheetId="13" hidden="1">#REF!</definedName>
    <definedName name="BExCZUD9FEOJBKDJ51Z3JON9LKJ8" hidden="1">#REF!</definedName>
    <definedName name="BExD0508DAALLU00PHFPBC8SRRKT" localSheetId="15" hidden="1">#REF!</definedName>
    <definedName name="BExD0508DAALLU00PHFPBC8SRRKT" localSheetId="13" hidden="1">#REF!</definedName>
    <definedName name="BExD0508DAALLU00PHFPBC8SRRKT" hidden="1">#REF!</definedName>
    <definedName name="BExD0HALIN0JR4JTPGDEVAEE5EX5" localSheetId="15" hidden="1">#REF!</definedName>
    <definedName name="BExD0HALIN0JR4JTPGDEVAEE5EX5" localSheetId="13" hidden="1">#REF!</definedName>
    <definedName name="BExD0HALIN0JR4JTPGDEVAEE5EX5" hidden="1">#REF!</definedName>
    <definedName name="BExD0LCCDPG16YLY5WQSZF1XI5DA" localSheetId="15" hidden="1">#REF!</definedName>
    <definedName name="BExD0LCCDPG16YLY5WQSZF1XI5DA" localSheetId="13" hidden="1">#REF!</definedName>
    <definedName name="BExD0LCCDPG16YLY5WQSZF1XI5DA" hidden="1">#REF!</definedName>
    <definedName name="BExD0RMWSB4TRECEHTH6NN4K9DFZ" localSheetId="15" hidden="1">#REF!</definedName>
    <definedName name="BExD0RMWSB4TRECEHTH6NN4K9DFZ" localSheetId="13" hidden="1">#REF!</definedName>
    <definedName name="BExD0RMWSB4TRECEHTH6NN4K9DFZ" hidden="1">#REF!</definedName>
    <definedName name="BExD0U6KG10QGVDI1XSHK0J10A2V" localSheetId="15" hidden="1">#REF!</definedName>
    <definedName name="BExD0U6KG10QGVDI1XSHK0J10A2V" localSheetId="13" hidden="1">#REF!</definedName>
    <definedName name="BExD0U6KG10QGVDI1XSHK0J10A2V" hidden="1">#REF!</definedName>
    <definedName name="BExD13RUIBGRXDL4QDZ305UKUR12" localSheetId="15" hidden="1">#REF!</definedName>
    <definedName name="BExD13RUIBGRXDL4QDZ305UKUR12" localSheetId="13" hidden="1">#REF!</definedName>
    <definedName name="BExD13RUIBGRXDL4QDZ305UKUR12" hidden="1">#REF!</definedName>
    <definedName name="BExD14DETV5R4OOTMAXD5NAKWRO3" localSheetId="15" hidden="1">#REF!</definedName>
    <definedName name="BExD14DETV5R4OOTMAXD5NAKWRO3" localSheetId="13" hidden="1">#REF!</definedName>
    <definedName name="BExD14DETV5R4OOTMAXD5NAKWRO3" hidden="1">#REF!</definedName>
    <definedName name="BExD1OAU9OXQAZA4D70HP72CU6GB" localSheetId="15" hidden="1">#REF!</definedName>
    <definedName name="BExD1OAU9OXQAZA4D70HP72CU6GB" localSheetId="13" hidden="1">#REF!</definedName>
    <definedName name="BExD1OAU9OXQAZA4D70HP72CU6GB" hidden="1">#REF!</definedName>
    <definedName name="BExD1Y1JV61416YA1XRQHKWPZIE7" localSheetId="15" hidden="1">#REF!</definedName>
    <definedName name="BExD1Y1JV61416YA1XRQHKWPZIE7" localSheetId="13" hidden="1">#REF!</definedName>
    <definedName name="BExD1Y1JV61416YA1XRQHKWPZIE7" hidden="1">#REF!</definedName>
    <definedName name="BExD2CFHIRMBKN5KXE5QP4XXEWFS" localSheetId="15" hidden="1">#REF!</definedName>
    <definedName name="BExD2CFHIRMBKN5KXE5QP4XXEWFS" localSheetId="13" hidden="1">#REF!</definedName>
    <definedName name="BExD2CFHIRMBKN5KXE5QP4XXEWFS" hidden="1">#REF!</definedName>
    <definedName name="BExD2DMHH1HWXQ9W0YYMDP8AAX8Q" localSheetId="15" hidden="1">#REF!</definedName>
    <definedName name="BExD2DMHH1HWXQ9W0YYMDP8AAX8Q" localSheetId="13" hidden="1">#REF!</definedName>
    <definedName name="BExD2DMHH1HWXQ9W0YYMDP8AAX8Q" hidden="1">#REF!</definedName>
    <definedName name="BExD2HTPC7IWBAU6OSQ67MQA8BYZ" localSheetId="15" hidden="1">#REF!</definedName>
    <definedName name="BExD2HTPC7IWBAU6OSQ67MQA8BYZ" localSheetId="13" hidden="1">#REF!</definedName>
    <definedName name="BExD2HTPC7IWBAU6OSQ67MQA8BYZ" hidden="1">#REF!</definedName>
    <definedName name="BExD363H2VGFIQUCE6LS4AC5J0ZT" localSheetId="15" hidden="1">#REF!</definedName>
    <definedName name="BExD363H2VGFIQUCE6LS4AC5J0ZT" localSheetId="13" hidden="1">#REF!</definedName>
    <definedName name="BExD363H2VGFIQUCE6LS4AC5J0ZT" hidden="1">#REF!</definedName>
    <definedName name="BExD3A588E939V61P1XEW0FI5Q0S" localSheetId="15" hidden="1">#REF!</definedName>
    <definedName name="BExD3A588E939V61P1XEW0FI5Q0S" localSheetId="13" hidden="1">#REF!</definedName>
    <definedName name="BExD3A588E939V61P1XEW0FI5Q0S" hidden="1">#REF!</definedName>
    <definedName name="BExD3CJJDKVR9M18XI3WDZH80WL6" localSheetId="15" hidden="1">#REF!</definedName>
    <definedName name="BExD3CJJDKVR9M18XI3WDZH80WL6" localSheetId="13" hidden="1">#REF!</definedName>
    <definedName name="BExD3CJJDKVR9M18XI3WDZH80WL6" hidden="1">#REF!</definedName>
    <definedName name="BExD3ESD9WYJIB3TRDPJ1CKXRAVL" localSheetId="15" hidden="1">#REF!</definedName>
    <definedName name="BExD3ESD9WYJIB3TRDPJ1CKXRAVL" localSheetId="13" hidden="1">#REF!</definedName>
    <definedName name="BExD3ESD9WYJIB3TRDPJ1CKXRAVL" hidden="1">#REF!</definedName>
    <definedName name="BExD3F368X5S25MWSUNIV57RDB57" localSheetId="15" hidden="1">#REF!</definedName>
    <definedName name="BExD3F368X5S25MWSUNIV57RDB57" localSheetId="13" hidden="1">#REF!</definedName>
    <definedName name="BExD3F368X5S25MWSUNIV57RDB57" hidden="1">#REF!</definedName>
    <definedName name="BExD3IJ5IT335SOSNV9L85WKAOSI" localSheetId="15" hidden="1">#REF!</definedName>
    <definedName name="BExD3IJ5IT335SOSNV9L85WKAOSI" localSheetId="13" hidden="1">#REF!</definedName>
    <definedName name="BExD3IJ5IT335SOSNV9L85WKAOSI" hidden="1">#REF!</definedName>
    <definedName name="BExD3KBVUY57GMMQTOFEU6S6G1AY" localSheetId="15" hidden="1">#REF!</definedName>
    <definedName name="BExD3KBVUY57GMMQTOFEU6S6G1AY" localSheetId="13" hidden="1">#REF!</definedName>
    <definedName name="BExD3KBVUY57GMMQTOFEU6S6G1AY" hidden="1">#REF!</definedName>
    <definedName name="BExD3NMR7AW2Z6V8SC79VQR37NA6" localSheetId="15" hidden="1">#REF!</definedName>
    <definedName name="BExD3NMR7AW2Z6V8SC79VQR37NA6" localSheetId="13" hidden="1">#REF!</definedName>
    <definedName name="BExD3NMR7AW2Z6V8SC79VQR37NA6" hidden="1">#REF!</definedName>
    <definedName name="BExD3QXA2UQ2W4N7NYLUEOG40BZB" localSheetId="15" hidden="1">#REF!</definedName>
    <definedName name="BExD3QXA2UQ2W4N7NYLUEOG40BZB" localSheetId="13" hidden="1">#REF!</definedName>
    <definedName name="BExD3QXA2UQ2W4N7NYLUEOG40BZB" hidden="1">#REF!</definedName>
    <definedName name="BExD3U2N041TEJ7GCN005UTPHNXY" localSheetId="15" hidden="1">#REF!</definedName>
    <definedName name="BExD3U2N041TEJ7GCN005UTPHNXY" localSheetId="13" hidden="1">#REF!</definedName>
    <definedName name="BExD3U2N041TEJ7GCN005UTPHNXY" hidden="1">#REF!</definedName>
    <definedName name="BExD40O0CFTNJFOFMMM1KH0P7BUI" localSheetId="15" hidden="1">#REF!</definedName>
    <definedName name="BExD40O0CFTNJFOFMMM1KH0P7BUI" localSheetId="13" hidden="1">#REF!</definedName>
    <definedName name="BExD40O0CFTNJFOFMMM1KH0P7BUI" hidden="1">#REF!</definedName>
    <definedName name="BExD4BR9HJ3MWWZ5KLVZWX9FJAUS" localSheetId="15" hidden="1">#REF!</definedName>
    <definedName name="BExD4BR9HJ3MWWZ5KLVZWX9FJAUS" localSheetId="13" hidden="1">#REF!</definedName>
    <definedName name="BExD4BR9HJ3MWWZ5KLVZWX9FJAUS" hidden="1">#REF!</definedName>
    <definedName name="BExD4F1WTKT3H0N9MF4H1LX7MBSY" localSheetId="15" hidden="1">#REF!</definedName>
    <definedName name="BExD4F1WTKT3H0N9MF4H1LX7MBSY" localSheetId="13" hidden="1">#REF!</definedName>
    <definedName name="BExD4F1WTKT3H0N9MF4H1LX7MBSY" hidden="1">#REF!</definedName>
    <definedName name="BExD4H5GQWXBS6LUL3TSP36DVO38" localSheetId="15" hidden="1">#REF!</definedName>
    <definedName name="BExD4H5GQWXBS6LUL3TSP36DVO38" localSheetId="13" hidden="1">#REF!</definedName>
    <definedName name="BExD4H5GQWXBS6LUL3TSP36DVO38" hidden="1">#REF!</definedName>
    <definedName name="BExD4JJSS3QDBLABCJCHD45SRNPI" localSheetId="15" hidden="1">#REF!</definedName>
    <definedName name="BExD4JJSS3QDBLABCJCHD45SRNPI" localSheetId="13" hidden="1">#REF!</definedName>
    <definedName name="BExD4JJSS3QDBLABCJCHD45SRNPI" hidden="1">#REF!</definedName>
    <definedName name="BExD4R1I0MKF033I5LPUYIMTZ6E8" localSheetId="15" hidden="1">#REF!</definedName>
    <definedName name="BExD4R1I0MKF033I5LPUYIMTZ6E8" localSheetId="13" hidden="1">#REF!</definedName>
    <definedName name="BExD4R1I0MKF033I5LPUYIMTZ6E8" hidden="1">#REF!</definedName>
    <definedName name="BExD50MT3M6XZLNUP9JL93EG6D9R" localSheetId="15" hidden="1">#REF!</definedName>
    <definedName name="BExD50MT3M6XZLNUP9JL93EG6D9R" localSheetId="13" hidden="1">#REF!</definedName>
    <definedName name="BExD50MT3M6XZLNUP9JL93EG6D9R" hidden="1">#REF!</definedName>
    <definedName name="BExD5EV7KDSVF1CJT38M4IBPFLPY" localSheetId="15" hidden="1">#REF!</definedName>
    <definedName name="BExD5EV7KDSVF1CJT38M4IBPFLPY" localSheetId="13" hidden="1">#REF!</definedName>
    <definedName name="BExD5EV7KDSVF1CJT38M4IBPFLPY" hidden="1">#REF!</definedName>
    <definedName name="BExD5FRK547OESJRYAW574DZEZ7J" localSheetId="15" hidden="1">#REF!</definedName>
    <definedName name="BExD5FRK547OESJRYAW574DZEZ7J" localSheetId="13" hidden="1">#REF!</definedName>
    <definedName name="BExD5FRK547OESJRYAW574DZEZ7J" hidden="1">#REF!</definedName>
    <definedName name="BExD5I5X2YA2YNCTCDSMEL4CWF4N" localSheetId="15" hidden="1">#REF!</definedName>
    <definedName name="BExD5I5X2YA2YNCTCDSMEL4CWF4N" localSheetId="13" hidden="1">#REF!</definedName>
    <definedName name="BExD5I5X2YA2YNCTCDSMEL4CWF4N" hidden="1">#REF!</definedName>
    <definedName name="BExD5QUSRFJWRQ1ZM50WYLCF74DF" localSheetId="15" hidden="1">#REF!</definedName>
    <definedName name="BExD5QUSRFJWRQ1ZM50WYLCF74DF" localSheetId="13" hidden="1">#REF!</definedName>
    <definedName name="BExD5QUSRFJWRQ1ZM50WYLCF74DF" hidden="1">#REF!</definedName>
    <definedName name="BExD5SSUIF6AJQHBHK8PNMFBPRYB" localSheetId="15" hidden="1">#REF!</definedName>
    <definedName name="BExD5SSUIF6AJQHBHK8PNMFBPRYB" localSheetId="13" hidden="1">#REF!</definedName>
    <definedName name="BExD5SSUIF6AJQHBHK8PNMFBPRYB" hidden="1">#REF!</definedName>
    <definedName name="BExD623C9LRX18BE0W2V6SZLQUXX" localSheetId="15" hidden="1">#REF!</definedName>
    <definedName name="BExD623C9LRX18BE0W2V6SZLQUXX" localSheetId="13" hidden="1">#REF!</definedName>
    <definedName name="BExD623C9LRX18BE0W2V6SZLQUXX" hidden="1">#REF!</definedName>
    <definedName name="BExD6CQA7UMJBXV7AIFAIHUF2ICX" localSheetId="15" hidden="1">#REF!</definedName>
    <definedName name="BExD6CQA7UMJBXV7AIFAIHUF2ICX" localSheetId="13" hidden="1">#REF!</definedName>
    <definedName name="BExD6CQA7UMJBXV7AIFAIHUF2ICX" hidden="1">#REF!</definedName>
    <definedName name="BExD6FKVK8WJWNYPVENR7Q8Q30PK" localSheetId="15" hidden="1">#REF!</definedName>
    <definedName name="BExD6FKVK8WJWNYPVENR7Q8Q30PK" localSheetId="13" hidden="1">#REF!</definedName>
    <definedName name="BExD6FKVK8WJWNYPVENR7Q8Q30PK" hidden="1">#REF!</definedName>
    <definedName name="BExD6GMP0LK8WKVWMIT1NNH8CHLF" localSheetId="15" hidden="1">#REF!</definedName>
    <definedName name="BExD6GMP0LK8WKVWMIT1NNH8CHLF" localSheetId="13" hidden="1">#REF!</definedName>
    <definedName name="BExD6GMP0LK8WKVWMIT1NNH8CHLF" hidden="1">#REF!</definedName>
    <definedName name="BExD6H2TE0WWAUIWVSSCLPZ6B88N" localSheetId="15" hidden="1">#REF!</definedName>
    <definedName name="BExD6H2TE0WWAUIWVSSCLPZ6B88N" localSheetId="13" hidden="1">#REF!</definedName>
    <definedName name="BExD6H2TE0WWAUIWVSSCLPZ6B88N" hidden="1">#REF!</definedName>
    <definedName name="BExD71LTOE015TV5RSAHM8NT8GVW" localSheetId="15" hidden="1">#REF!</definedName>
    <definedName name="BExD71LTOE015TV5RSAHM8NT8GVW" localSheetId="13" hidden="1">#REF!</definedName>
    <definedName name="BExD71LTOE015TV5RSAHM8NT8GVW" hidden="1">#REF!</definedName>
    <definedName name="BExD73USXVADC7EHGHVTQNCT06ZA" localSheetId="15" hidden="1">#REF!</definedName>
    <definedName name="BExD73USXVADC7EHGHVTQNCT06ZA" localSheetId="13" hidden="1">#REF!</definedName>
    <definedName name="BExD73USXVADC7EHGHVTQNCT06ZA" hidden="1">#REF!</definedName>
    <definedName name="BExD7GAIGULTB3YHM1OS9RBQOTEC" localSheetId="15" hidden="1">#REF!</definedName>
    <definedName name="BExD7GAIGULTB3YHM1OS9RBQOTEC" localSheetId="13" hidden="1">#REF!</definedName>
    <definedName name="BExD7GAIGULTB3YHM1OS9RBQOTEC" hidden="1">#REF!</definedName>
    <definedName name="BExD7IE1DHIS52UFDCTSKPJQNRD5" localSheetId="15" hidden="1">#REF!</definedName>
    <definedName name="BExD7IE1DHIS52UFDCTSKPJQNRD5" localSheetId="13" hidden="1">#REF!</definedName>
    <definedName name="BExD7IE1DHIS52UFDCTSKPJQNRD5" hidden="1">#REF!</definedName>
    <definedName name="BExD7IUBGUWHYC9UNZ1IY5XFYKQN" localSheetId="15" hidden="1">#REF!</definedName>
    <definedName name="BExD7IUBGUWHYC9UNZ1IY5XFYKQN" localSheetId="13" hidden="1">#REF!</definedName>
    <definedName name="BExD7IUBGUWHYC9UNZ1IY5XFYKQN" hidden="1">#REF!</definedName>
    <definedName name="BExD7JQOJ35HGL8U2OCEI2P2JT7I" localSheetId="15" hidden="1">#REF!</definedName>
    <definedName name="BExD7JQOJ35HGL8U2OCEI2P2JT7I" localSheetId="13" hidden="1">#REF!</definedName>
    <definedName name="BExD7JQOJ35HGL8U2OCEI2P2JT7I" hidden="1">#REF!</definedName>
    <definedName name="BExD7KSDKNDNH95NDT3S7GM3MUU2" localSheetId="15" hidden="1">#REF!</definedName>
    <definedName name="BExD7KSDKNDNH95NDT3S7GM3MUU2" localSheetId="13" hidden="1">#REF!</definedName>
    <definedName name="BExD7KSDKNDNH95NDT3S7GM3MUU2" hidden="1">#REF!</definedName>
    <definedName name="BExD8H5O087KQVWIVPUUID5VMGMS" localSheetId="15" hidden="1">#REF!</definedName>
    <definedName name="BExD8H5O087KQVWIVPUUID5VMGMS" localSheetId="13" hidden="1">#REF!</definedName>
    <definedName name="BExD8H5O087KQVWIVPUUID5VMGMS" hidden="1">#REF!</definedName>
    <definedName name="BExD8OCLZMFN5K3VZYI4Q4ITVKUA" localSheetId="15" hidden="1">#REF!</definedName>
    <definedName name="BExD8OCLZMFN5K3VZYI4Q4ITVKUA" localSheetId="13" hidden="1">#REF!</definedName>
    <definedName name="BExD8OCLZMFN5K3VZYI4Q4ITVKUA" hidden="1">#REF!</definedName>
    <definedName name="BExD93C1R6LC0631ECHVFYH0R0PD" localSheetId="15" hidden="1">#REF!</definedName>
    <definedName name="BExD93C1R6LC0631ECHVFYH0R0PD" localSheetId="13" hidden="1">#REF!</definedName>
    <definedName name="BExD93C1R6LC0631ECHVFYH0R0PD" hidden="1">#REF!</definedName>
    <definedName name="BExD97TXIO0COVNN4OH3DEJ33YLM" localSheetId="15" hidden="1">#REF!</definedName>
    <definedName name="BExD97TXIO0COVNN4OH3DEJ33YLM" localSheetId="13" hidden="1">#REF!</definedName>
    <definedName name="BExD97TXIO0COVNN4OH3DEJ33YLM" hidden="1">#REF!</definedName>
    <definedName name="BExD99RZ1RFIMK6O1ZHSPJ68X9Y5" localSheetId="15" hidden="1">#REF!</definedName>
    <definedName name="BExD99RZ1RFIMK6O1ZHSPJ68X9Y5" localSheetId="13" hidden="1">#REF!</definedName>
    <definedName name="BExD99RZ1RFIMK6O1ZHSPJ68X9Y5" hidden="1">#REF!</definedName>
    <definedName name="BExD9L0ID3VSOU609GKWYTA5BFMA" localSheetId="15" hidden="1">#REF!</definedName>
    <definedName name="BExD9L0ID3VSOU609GKWYTA5BFMA" localSheetId="13" hidden="1">#REF!</definedName>
    <definedName name="BExD9L0ID3VSOU609GKWYTA5BFMA" hidden="1">#REF!</definedName>
    <definedName name="BExD9M7SEMG0JK2FUTTZXWIEBTKB" localSheetId="15" hidden="1">#REF!</definedName>
    <definedName name="BExD9M7SEMG0JK2FUTTZXWIEBTKB" localSheetId="13" hidden="1">#REF!</definedName>
    <definedName name="BExD9M7SEMG0JK2FUTTZXWIEBTKB" hidden="1">#REF!</definedName>
    <definedName name="BExD9MNYBYB1AICQL5165G472IE2" localSheetId="15" hidden="1">#REF!</definedName>
    <definedName name="BExD9MNYBYB1AICQL5165G472IE2" localSheetId="13" hidden="1">#REF!</definedName>
    <definedName name="BExD9MNYBYB1AICQL5165G472IE2" hidden="1">#REF!</definedName>
    <definedName name="BExD9PNSYT7GASEGUVL48MUQ02WO" localSheetId="15" hidden="1">#REF!</definedName>
    <definedName name="BExD9PNSYT7GASEGUVL48MUQ02WO" localSheetId="13" hidden="1">#REF!</definedName>
    <definedName name="BExD9PNSYT7GASEGUVL48MUQ02WO" hidden="1">#REF!</definedName>
    <definedName name="BExD9TK2MIWFH5SKUYU9ZKF4NPHQ" localSheetId="15" hidden="1">#REF!</definedName>
    <definedName name="BExD9TK2MIWFH5SKUYU9ZKF4NPHQ" localSheetId="13" hidden="1">#REF!</definedName>
    <definedName name="BExD9TK2MIWFH5SKUYU9ZKF4NPHQ" hidden="1">#REF!</definedName>
    <definedName name="BExDA6LD9061UULVKUUI4QP8SK13" localSheetId="15" hidden="1">#REF!</definedName>
    <definedName name="BExDA6LD9061UULVKUUI4QP8SK13" localSheetId="13" hidden="1">#REF!</definedName>
    <definedName name="BExDA6LD9061UULVKUUI4QP8SK13" hidden="1">#REF!</definedName>
    <definedName name="BExDAGMVMNLQ6QXASB9R6D8DIT12" localSheetId="15" hidden="1">#REF!</definedName>
    <definedName name="BExDAGMVMNLQ6QXASB9R6D8DIT12" localSheetId="13" hidden="1">#REF!</definedName>
    <definedName name="BExDAGMVMNLQ6QXASB9R6D8DIT12" hidden="1">#REF!</definedName>
    <definedName name="BExDAYBHU9ADLXI8VRC7F608RVGM" localSheetId="15" hidden="1">#REF!</definedName>
    <definedName name="BExDAYBHU9ADLXI8VRC7F608RVGM" localSheetId="13" hidden="1">#REF!</definedName>
    <definedName name="BExDAYBHU9ADLXI8VRC7F608RVGM" hidden="1">#REF!</definedName>
    <definedName name="BExDBDR1XR0FV0CYUCB2OJ7CJCZU" localSheetId="15" hidden="1">#REF!</definedName>
    <definedName name="BExDBDR1XR0FV0CYUCB2OJ7CJCZU" localSheetId="13" hidden="1">#REF!</definedName>
    <definedName name="BExDBDR1XR0FV0CYUCB2OJ7CJCZU" hidden="1">#REF!</definedName>
    <definedName name="BExDC7F818VN0S18ID7XRCRVYPJ4" localSheetId="15" hidden="1">#REF!</definedName>
    <definedName name="BExDC7F818VN0S18ID7XRCRVYPJ4" localSheetId="13" hidden="1">#REF!</definedName>
    <definedName name="BExDC7F818VN0S18ID7XRCRVYPJ4" hidden="1">#REF!</definedName>
    <definedName name="BExDCL7K96PC9VZYB70ZW3QPVIJE" localSheetId="15" hidden="1">#REF!</definedName>
    <definedName name="BExDCL7K96PC9VZYB70ZW3QPVIJE" localSheetId="13" hidden="1">#REF!</definedName>
    <definedName name="BExDCL7K96PC9VZYB70ZW3QPVIJE" hidden="1">#REF!</definedName>
    <definedName name="BExDCP3UZ3C2O4C1F7KMU0Z9U32N" localSheetId="15" hidden="1">#REF!</definedName>
    <definedName name="BExDCP3UZ3C2O4C1F7KMU0Z9U32N" localSheetId="13" hidden="1">#REF!</definedName>
    <definedName name="BExDCP3UZ3C2O4C1F7KMU0Z9U32N" hidden="1">#REF!</definedName>
    <definedName name="BExEOBX3WECDMYCV9RLN49APTXMM" localSheetId="15" hidden="1">#REF!</definedName>
    <definedName name="BExEOBX3WECDMYCV9RLN49APTXMM" localSheetId="13" hidden="1">#REF!</definedName>
    <definedName name="BExEOBX3WECDMYCV9RLN49APTXMM" hidden="1">#REF!</definedName>
    <definedName name="BExEP4E4F36662JDI0TOD85OP7X9" localSheetId="15" hidden="1">#REF!</definedName>
    <definedName name="BExEP4E4F36662JDI0TOD85OP7X9" localSheetId="13" hidden="1">#REF!</definedName>
    <definedName name="BExEP4E4F36662JDI0TOD85OP7X9" hidden="1">#REF!</definedName>
    <definedName name="BExEPN9VIYI0FVL0HLZQXJFO6TT0" localSheetId="15" hidden="1">#REF!</definedName>
    <definedName name="BExEPN9VIYI0FVL0HLZQXJFO6TT0" localSheetId="13" hidden="1">#REF!</definedName>
    <definedName name="BExEPN9VIYI0FVL0HLZQXJFO6TT0" hidden="1">#REF!</definedName>
    <definedName name="BExEPYT6VDSMR8MU2341Q5GM2Y9V" localSheetId="15" hidden="1">#REF!</definedName>
    <definedName name="BExEPYT6VDSMR8MU2341Q5GM2Y9V" localSheetId="13" hidden="1">#REF!</definedName>
    <definedName name="BExEPYT6VDSMR8MU2341Q5GM2Y9V" hidden="1">#REF!</definedName>
    <definedName name="BExEQ2ENYLMY8K1796XBB31CJHNN" localSheetId="15" hidden="1">#REF!</definedName>
    <definedName name="BExEQ2ENYLMY8K1796XBB31CJHNN" localSheetId="13" hidden="1">#REF!</definedName>
    <definedName name="BExEQ2ENYLMY8K1796XBB31CJHNN" hidden="1">#REF!</definedName>
    <definedName name="BExEQ2PFE4N40LEPGDPS90WDL6BN" localSheetId="15" hidden="1">#REF!</definedName>
    <definedName name="BExEQ2PFE4N40LEPGDPS90WDL6BN" localSheetId="13" hidden="1">#REF!</definedName>
    <definedName name="BExEQ2PFE4N40LEPGDPS90WDL6BN" hidden="1">#REF!</definedName>
    <definedName name="BExEQ2PFURT24NQYGYVE8NKX1EGA" localSheetId="15" hidden="1">#REF!</definedName>
    <definedName name="BExEQ2PFURT24NQYGYVE8NKX1EGA" localSheetId="13" hidden="1">#REF!</definedName>
    <definedName name="BExEQ2PFURT24NQYGYVE8NKX1EGA" hidden="1">#REF!</definedName>
    <definedName name="BExEQB8ZWXO6IIGOEPWTLOJGE2NR" localSheetId="15" hidden="1">#REF!</definedName>
    <definedName name="BExEQB8ZWXO6IIGOEPWTLOJGE2NR" localSheetId="13" hidden="1">#REF!</definedName>
    <definedName name="BExEQB8ZWXO6IIGOEPWTLOJGE2NR" hidden="1">#REF!</definedName>
    <definedName name="BExEQBZX0EL6LIKPY01197ACK65H" localSheetId="15" hidden="1">#REF!</definedName>
    <definedName name="BExEQBZX0EL6LIKPY01197ACK65H" localSheetId="13" hidden="1">#REF!</definedName>
    <definedName name="BExEQBZX0EL6LIKPY01197ACK65H" hidden="1">#REF!</definedName>
    <definedName name="BExEQDXZALJLD4OBF74IKZBR13SR" localSheetId="15" hidden="1">#REF!</definedName>
    <definedName name="BExEQDXZALJLD4OBF74IKZBR13SR" localSheetId="13" hidden="1">#REF!</definedName>
    <definedName name="BExEQDXZALJLD4OBF74IKZBR13SR" hidden="1">#REF!</definedName>
    <definedName name="BExEQFLE2RPWGMWQAI4JMKUEFRPT" localSheetId="15" hidden="1">#REF!</definedName>
    <definedName name="BExEQFLE2RPWGMWQAI4JMKUEFRPT" localSheetId="13" hidden="1">#REF!</definedName>
    <definedName name="BExEQFLE2RPWGMWQAI4JMKUEFRPT" hidden="1">#REF!</definedName>
    <definedName name="BExEQTZAP8R69U31W4LKGTKKGKQE" localSheetId="15" hidden="1">#REF!</definedName>
    <definedName name="BExEQTZAP8R69U31W4LKGTKKGKQE" localSheetId="13" hidden="1">#REF!</definedName>
    <definedName name="BExEQTZAP8R69U31W4LKGTKKGKQE" hidden="1">#REF!</definedName>
    <definedName name="BExER2O72H1F9WV6S1J04C15PXX7" localSheetId="15" hidden="1">#REF!</definedName>
    <definedName name="BExER2O72H1F9WV6S1J04C15PXX7" localSheetId="13" hidden="1">#REF!</definedName>
    <definedName name="BExER2O72H1F9WV6S1J04C15PXX7" hidden="1">#REF!</definedName>
    <definedName name="BExERRUIKIOATPZ9U4HQ0V52RJAU" localSheetId="15" hidden="1">#REF!</definedName>
    <definedName name="BExERRUIKIOATPZ9U4HQ0V52RJAU" localSheetId="13" hidden="1">#REF!</definedName>
    <definedName name="BExERRUIKIOATPZ9U4HQ0V52RJAU" hidden="1">#REF!</definedName>
    <definedName name="BExERSANFNM1O7T65PC5MJ301YET" localSheetId="15" hidden="1">#REF!</definedName>
    <definedName name="BExERSANFNM1O7T65PC5MJ301YET" localSheetId="13" hidden="1">#REF!</definedName>
    <definedName name="BExERSANFNM1O7T65PC5MJ301YET" hidden="1">#REF!</definedName>
    <definedName name="BExERWCEBKQRYWRQLYJ4UCMMKTHG" localSheetId="15" hidden="1">'[44]WCEC water reclam'!#REF!</definedName>
    <definedName name="BExERWCEBKQRYWRQLYJ4UCMMKTHG" localSheetId="13" hidden="1">'[44]WCEC water reclam'!#REF!</definedName>
    <definedName name="BExERWCEBKQRYWRQLYJ4UCMMKTHG" hidden="1">'[44]WCEC water reclam'!#REF!</definedName>
    <definedName name="BExES44RHHDL3V7FLV6M20834WF1" localSheetId="15" hidden="1">#REF!</definedName>
    <definedName name="BExES44RHHDL3V7FLV6M20834WF1" localSheetId="13" hidden="1">#REF!</definedName>
    <definedName name="BExES44RHHDL3V7FLV6M20834WF1" hidden="1">#REF!</definedName>
    <definedName name="BExES4A7VE2X3RYYTVRLKZD4I7WU" localSheetId="15" hidden="1">#REF!</definedName>
    <definedName name="BExES4A7VE2X3RYYTVRLKZD4I7WU" localSheetId="13" hidden="1">#REF!</definedName>
    <definedName name="BExES4A7VE2X3RYYTVRLKZD4I7WU" hidden="1">#REF!</definedName>
    <definedName name="BExES6ZC8R7PHJ21OVJFLIR7DY30" localSheetId="15" hidden="1">#REF!</definedName>
    <definedName name="BExES6ZC8R7PHJ21OVJFLIR7DY30" localSheetId="13" hidden="1">#REF!</definedName>
    <definedName name="BExES6ZC8R7PHJ21OVJFLIR7DY30" hidden="1">#REF!</definedName>
    <definedName name="BExESMKD95A649M0WRSG6CXXP326" localSheetId="15" hidden="1">#REF!</definedName>
    <definedName name="BExESMKD95A649M0WRSG6CXXP326" localSheetId="13" hidden="1">#REF!</definedName>
    <definedName name="BExESMKD95A649M0WRSG6CXXP326" hidden="1">#REF!</definedName>
    <definedName name="BExESR27ZXJG5VMY4PR9D940VS7T" localSheetId="15" hidden="1">#REF!</definedName>
    <definedName name="BExESR27ZXJG5VMY4PR9D940VS7T" localSheetId="13" hidden="1">#REF!</definedName>
    <definedName name="BExESR27ZXJG5VMY4PR9D940VS7T" hidden="1">#REF!</definedName>
    <definedName name="BExESZ03KXL8DQ2591HLR56ZML94" localSheetId="15" hidden="1">#REF!</definedName>
    <definedName name="BExESZ03KXL8DQ2591HLR56ZML94" localSheetId="13" hidden="1">#REF!</definedName>
    <definedName name="BExESZ03KXL8DQ2591HLR56ZML94" hidden="1">#REF!</definedName>
    <definedName name="BExESZAW5N443NRTKIP59OEI1CR6" localSheetId="15" hidden="1">#REF!</definedName>
    <definedName name="BExESZAW5N443NRTKIP59OEI1CR6" localSheetId="13" hidden="1">#REF!</definedName>
    <definedName name="BExESZAW5N443NRTKIP59OEI1CR6" hidden="1">#REF!</definedName>
    <definedName name="BExET3HXQ60A4O2OLKX8QNXRI6LQ" localSheetId="15" hidden="1">#REF!</definedName>
    <definedName name="BExET3HXQ60A4O2OLKX8QNXRI6LQ" localSheetId="13" hidden="1">#REF!</definedName>
    <definedName name="BExET3HXQ60A4O2OLKX8QNXRI6LQ" hidden="1">#REF!</definedName>
    <definedName name="BExETA3B1FCIOA80H94K90FWXQKE" localSheetId="15" hidden="1">#REF!</definedName>
    <definedName name="BExETA3B1FCIOA80H94K90FWXQKE" localSheetId="13" hidden="1">#REF!</definedName>
    <definedName name="BExETA3B1FCIOA80H94K90FWXQKE" hidden="1">#REF!</definedName>
    <definedName name="BExETAZOYT4CJIT8RRKC9F2HJG1D" localSheetId="15" hidden="1">#REF!</definedName>
    <definedName name="BExETAZOYT4CJIT8RRKC9F2HJG1D" localSheetId="13" hidden="1">#REF!</definedName>
    <definedName name="BExETAZOYT4CJIT8RRKC9F2HJG1D" hidden="1">#REF!</definedName>
    <definedName name="BExETF6QD5A9GEINE1KZRRC2LXWM" localSheetId="15" hidden="1">#REF!</definedName>
    <definedName name="BExETF6QD5A9GEINE1KZRRC2LXWM" localSheetId="13" hidden="1">#REF!</definedName>
    <definedName name="BExETF6QD5A9GEINE1KZRRC2LXWM" hidden="1">#REF!</definedName>
    <definedName name="BExETQ9XRXLUACN82805SPSPNKHI" localSheetId="15" hidden="1">#REF!</definedName>
    <definedName name="BExETQ9XRXLUACN82805SPSPNKHI" localSheetId="13" hidden="1">#REF!</definedName>
    <definedName name="BExETQ9XRXLUACN82805SPSPNKHI" hidden="1">#REF!</definedName>
    <definedName name="BExETR0YRMOR63E6DHLEHV9QVVON" localSheetId="15" hidden="1">#REF!</definedName>
    <definedName name="BExETR0YRMOR63E6DHLEHV9QVVON" localSheetId="13" hidden="1">#REF!</definedName>
    <definedName name="BExETR0YRMOR63E6DHLEHV9QVVON" hidden="1">#REF!</definedName>
    <definedName name="BExETVTGY38YXYYF7N73OYN6FYY3" localSheetId="15" hidden="1">#REF!</definedName>
    <definedName name="BExETVTGY38YXYYF7N73OYN6FYY3" localSheetId="13" hidden="1">#REF!</definedName>
    <definedName name="BExETVTGY38YXYYF7N73OYN6FYY3" hidden="1">#REF!</definedName>
    <definedName name="BExEUNE4T242Y59C6MS28MXEUGCP" localSheetId="15" hidden="1">#REF!</definedName>
    <definedName name="BExEUNE4T242Y59C6MS28MXEUGCP" localSheetId="13" hidden="1">#REF!</definedName>
    <definedName name="BExEUNE4T242Y59C6MS28MXEUGCP" hidden="1">#REF!</definedName>
    <definedName name="BExEV2TP7NA3ZR6RJGH5ER370OUM" localSheetId="15" hidden="1">#REF!</definedName>
    <definedName name="BExEV2TP7NA3ZR6RJGH5ER370OUM" localSheetId="13" hidden="1">#REF!</definedName>
    <definedName name="BExEV2TP7NA3ZR6RJGH5ER370OUM" hidden="1">#REF!</definedName>
    <definedName name="BExEV69USLNYO2QRJRC0J92XUF00" localSheetId="15" hidden="1">#REF!</definedName>
    <definedName name="BExEV69USLNYO2QRJRC0J92XUF00" localSheetId="13" hidden="1">#REF!</definedName>
    <definedName name="BExEV69USLNYO2QRJRC0J92XUF00" hidden="1">#REF!</definedName>
    <definedName name="BExEV6KNTQOCFD7GV726XQEVQ7R6" localSheetId="15" hidden="1">#REF!</definedName>
    <definedName name="BExEV6KNTQOCFD7GV726XQEVQ7R6" localSheetId="13" hidden="1">#REF!</definedName>
    <definedName name="BExEV6KNTQOCFD7GV726XQEVQ7R6" hidden="1">#REF!</definedName>
    <definedName name="BExEV6VGM4POO9QT9KH3QA3VYCWM" localSheetId="15" hidden="1">#REF!</definedName>
    <definedName name="BExEV6VGM4POO9QT9KH3QA3VYCWM" localSheetId="13" hidden="1">#REF!</definedName>
    <definedName name="BExEV6VGM4POO9QT9KH3QA3VYCWM" hidden="1">#REF!</definedName>
    <definedName name="BExEVET98G3FU6QBF9LHYWSAMV0O" localSheetId="15" hidden="1">#REF!</definedName>
    <definedName name="BExEVET98G3FU6QBF9LHYWSAMV0O" localSheetId="13" hidden="1">#REF!</definedName>
    <definedName name="BExEVET98G3FU6QBF9LHYWSAMV0O" hidden="1">#REF!</definedName>
    <definedName name="BExEVNCUT0PDUYNJH7G6BSEWZOT2" localSheetId="15" hidden="1">#REF!</definedName>
    <definedName name="BExEVNCUT0PDUYNJH7G6BSEWZOT2" localSheetId="13" hidden="1">#REF!</definedName>
    <definedName name="BExEVNCUT0PDUYNJH7G6BSEWZOT2" hidden="1">#REF!</definedName>
    <definedName name="BExEVPGF4V5J0WQRZKUM8F9TTKZJ" localSheetId="15" hidden="1">#REF!</definedName>
    <definedName name="BExEVPGF4V5J0WQRZKUM8F9TTKZJ" localSheetId="13" hidden="1">#REF!</definedName>
    <definedName name="BExEVPGF4V5J0WQRZKUM8F9TTKZJ" hidden="1">#REF!</definedName>
    <definedName name="BExEVPWH8S9GER9M14SPIT6XZ8SG" localSheetId="15" hidden="1">#REF!</definedName>
    <definedName name="BExEVPWH8S9GER9M14SPIT6XZ8SG" localSheetId="13" hidden="1">#REF!</definedName>
    <definedName name="BExEVPWH8S9GER9M14SPIT6XZ8SG" hidden="1">#REF!</definedName>
    <definedName name="BExEVVLIEVWYRF2UUC1H0H5QU1CP" localSheetId="15" hidden="1">#REF!</definedName>
    <definedName name="BExEVVLIEVWYRF2UUC1H0H5QU1CP" localSheetId="13" hidden="1">#REF!</definedName>
    <definedName name="BExEVVLIEVWYRF2UUC1H0H5QU1CP" hidden="1">#REF!</definedName>
    <definedName name="BExEVWCKO8T84GW9Z3X47915XKSH" localSheetId="15" hidden="1">#REF!</definedName>
    <definedName name="BExEVWCKO8T84GW9Z3X47915XKSH" localSheetId="13" hidden="1">#REF!</definedName>
    <definedName name="BExEVWCKO8T84GW9Z3X47915XKSH" hidden="1">#REF!</definedName>
    <definedName name="BExEVZSJWMZ5L2ZE7AZC57CXKW6T" localSheetId="15" hidden="1">#REF!</definedName>
    <definedName name="BExEVZSJWMZ5L2ZE7AZC57CXKW6T" localSheetId="13" hidden="1">#REF!</definedName>
    <definedName name="BExEVZSJWMZ5L2ZE7AZC57CXKW6T" hidden="1">#REF!</definedName>
    <definedName name="BExEW0JL1GFFCXMDGW54CI7Y8FZN" localSheetId="15" hidden="1">#REF!</definedName>
    <definedName name="BExEW0JL1GFFCXMDGW54CI7Y8FZN" localSheetId="13" hidden="1">#REF!</definedName>
    <definedName name="BExEW0JL1GFFCXMDGW54CI7Y8FZN" hidden="1">#REF!</definedName>
    <definedName name="BExEW68M9WL8214QH9C7VCK7BN08" localSheetId="15" hidden="1">#REF!</definedName>
    <definedName name="BExEW68M9WL8214QH9C7VCK7BN08" localSheetId="13" hidden="1">#REF!</definedName>
    <definedName name="BExEW68M9WL8214QH9C7VCK7BN08" hidden="1">#REF!</definedName>
    <definedName name="BExEW8HFKH6F47KIHYBDRUEFZ2ZZ" localSheetId="15" hidden="1">#REF!</definedName>
    <definedName name="BExEW8HFKH6F47KIHYBDRUEFZ2ZZ" localSheetId="13" hidden="1">#REF!</definedName>
    <definedName name="BExEW8HFKH6F47KIHYBDRUEFZ2ZZ" hidden="1">#REF!</definedName>
    <definedName name="BExEWLO75K95C6IRKHXSP7VP81T4" localSheetId="15" hidden="1">#REF!</definedName>
    <definedName name="BExEWLO75K95C6IRKHXSP7VP81T4" localSheetId="13" hidden="1">#REF!</definedName>
    <definedName name="BExEWLO75K95C6IRKHXSP7VP81T4" hidden="1">#REF!</definedName>
    <definedName name="BExEWNBGQS1U2LW3W84T4LSJ9K00" localSheetId="15" hidden="1">#REF!</definedName>
    <definedName name="BExEWNBGQS1U2LW3W84T4LSJ9K00" localSheetId="13" hidden="1">#REF!</definedName>
    <definedName name="BExEWNBGQS1U2LW3W84T4LSJ9K00" hidden="1">#REF!</definedName>
    <definedName name="BExEWO7STL7HNZSTY8VQBPTX1WK6" localSheetId="15" hidden="1">#REF!</definedName>
    <definedName name="BExEWO7STL7HNZSTY8VQBPTX1WK6" localSheetId="13" hidden="1">#REF!</definedName>
    <definedName name="BExEWO7STL7HNZSTY8VQBPTX1WK6" hidden="1">#REF!</definedName>
    <definedName name="BExEWQ0M1N3KMKTDJ73H10QSG4W1" localSheetId="15" hidden="1">#REF!</definedName>
    <definedName name="BExEWQ0M1N3KMKTDJ73H10QSG4W1" localSheetId="13" hidden="1">#REF!</definedName>
    <definedName name="BExEWQ0M1N3KMKTDJ73H10QSG4W1" hidden="1">#REF!</definedName>
    <definedName name="BExEX85F3OSW8NSCYGYPS9372Z1Q" localSheetId="15" hidden="1">#REF!</definedName>
    <definedName name="BExEX85F3OSW8NSCYGYPS9372Z1Q" localSheetId="13" hidden="1">#REF!</definedName>
    <definedName name="BExEX85F3OSW8NSCYGYPS9372Z1Q" hidden="1">#REF!</definedName>
    <definedName name="BExEX9HWY2G6928ZVVVQF77QCM2C" localSheetId="15" hidden="1">#REF!</definedName>
    <definedName name="BExEX9HWY2G6928ZVVVQF77QCM2C" localSheetId="13" hidden="1">#REF!</definedName>
    <definedName name="BExEX9HWY2G6928ZVVVQF77QCM2C" hidden="1">#REF!</definedName>
    <definedName name="BExEXBQWAYKMVBRJRHB8PFCSYFVN" localSheetId="15" hidden="1">#REF!</definedName>
    <definedName name="BExEXBQWAYKMVBRJRHB8PFCSYFVN" localSheetId="13" hidden="1">#REF!</definedName>
    <definedName name="BExEXBQWAYKMVBRJRHB8PFCSYFVN" hidden="1">#REF!</definedName>
    <definedName name="BExEXRBZ0DI9E2UFLLKYWGN66B61" localSheetId="15" hidden="1">#REF!</definedName>
    <definedName name="BExEXRBZ0DI9E2UFLLKYWGN66B61" localSheetId="13" hidden="1">#REF!</definedName>
    <definedName name="BExEXRBZ0DI9E2UFLLKYWGN66B61" hidden="1">#REF!</definedName>
    <definedName name="BExEYLG9FL9V1JPPNZ3FUDNSEJ4V" localSheetId="15" hidden="1">#REF!</definedName>
    <definedName name="BExEYLG9FL9V1JPPNZ3FUDNSEJ4V" localSheetId="13" hidden="1">#REF!</definedName>
    <definedName name="BExEYLG9FL9V1JPPNZ3FUDNSEJ4V" hidden="1">#REF!</definedName>
    <definedName name="BExEYOW8C1B3OUUCIGEC7L8OOW1Z" localSheetId="15" hidden="1">#REF!</definedName>
    <definedName name="BExEYOW8C1B3OUUCIGEC7L8OOW1Z" localSheetId="13" hidden="1">#REF!</definedName>
    <definedName name="BExEYOW8C1B3OUUCIGEC7L8OOW1Z" hidden="1">#REF!</definedName>
    <definedName name="BExEYUQJXZT6N5HJH8ACJF6SRWEE" localSheetId="15" hidden="1">#REF!</definedName>
    <definedName name="BExEYUQJXZT6N5HJH8ACJF6SRWEE" localSheetId="13" hidden="1">#REF!</definedName>
    <definedName name="BExEYUQJXZT6N5HJH8ACJF6SRWEE" hidden="1">#REF!</definedName>
    <definedName name="BExEZ1S6VZCG01ZPLBSS9Z1SBOJ2" localSheetId="15" hidden="1">#REF!</definedName>
    <definedName name="BExEZ1S6VZCG01ZPLBSS9Z1SBOJ2" localSheetId="13" hidden="1">#REF!</definedName>
    <definedName name="BExEZ1S6VZCG01ZPLBSS9Z1SBOJ2" hidden="1">#REF!</definedName>
    <definedName name="BExEZGBFNJR8DLPN0V11AU22L6WY" localSheetId="15" hidden="1">#REF!</definedName>
    <definedName name="BExEZGBFNJR8DLPN0V11AU22L6WY" localSheetId="13" hidden="1">#REF!</definedName>
    <definedName name="BExEZGBFNJR8DLPN0V11AU22L6WY" hidden="1">#REF!</definedName>
    <definedName name="BExF02Y3V3QEPO2XLDSK47APK9XJ" localSheetId="15" hidden="1">#REF!</definedName>
    <definedName name="BExF02Y3V3QEPO2XLDSK47APK9XJ" localSheetId="13" hidden="1">#REF!</definedName>
    <definedName name="BExF02Y3V3QEPO2XLDSK47APK9XJ" hidden="1">#REF!</definedName>
    <definedName name="BExF09OS91RT7N7IW8JLMZ121ZP3" localSheetId="15" hidden="1">#REF!</definedName>
    <definedName name="BExF09OS91RT7N7IW8JLMZ121ZP3" localSheetId="13" hidden="1">#REF!</definedName>
    <definedName name="BExF09OS91RT7N7IW8JLMZ121ZP3" hidden="1">#REF!</definedName>
    <definedName name="BExF0LOEHV42P2DV7QL8O7HOQ3N9" localSheetId="15" hidden="1">#REF!</definedName>
    <definedName name="BExF0LOEHV42P2DV7QL8O7HOQ3N9" localSheetId="13" hidden="1">#REF!</definedName>
    <definedName name="BExF0LOEHV42P2DV7QL8O7HOQ3N9" hidden="1">#REF!</definedName>
    <definedName name="BExF0WRM9VO25RLSO03ZOCE8H7K5" localSheetId="15" hidden="1">#REF!</definedName>
    <definedName name="BExF0WRM9VO25RLSO03ZOCE8H7K5" localSheetId="13" hidden="1">#REF!</definedName>
    <definedName name="BExF0WRM9VO25RLSO03ZOCE8H7K5" hidden="1">#REF!</definedName>
    <definedName name="BExF0ZRI7W4RSLIDLHTSM0AWXO3S" localSheetId="15" hidden="1">#REF!</definedName>
    <definedName name="BExF0ZRI7W4RSLIDLHTSM0AWXO3S" localSheetId="13" hidden="1">#REF!</definedName>
    <definedName name="BExF0ZRI7W4RSLIDLHTSM0AWXO3S" hidden="1">#REF!</definedName>
    <definedName name="BExF19CT3MMZZ2T5EWMDNG3UOJ01" localSheetId="15" hidden="1">#REF!</definedName>
    <definedName name="BExF19CT3MMZZ2T5EWMDNG3UOJ01" localSheetId="13" hidden="1">#REF!</definedName>
    <definedName name="BExF19CT3MMZZ2T5EWMDNG3UOJ01" hidden="1">#REF!</definedName>
    <definedName name="BExF1EAPPL24809U36ARIMYRD5NF" localSheetId="15" hidden="1">#REF!</definedName>
    <definedName name="BExF1EAPPL24809U36ARIMYRD5NF" localSheetId="13" hidden="1">#REF!</definedName>
    <definedName name="BExF1EAPPL24809U36ARIMYRD5NF" hidden="1">#REF!</definedName>
    <definedName name="BExF1M38U6NX17YJA8YU359B5Z4M" localSheetId="15" hidden="1">#REF!</definedName>
    <definedName name="BExF1M38U6NX17YJA8YU359B5Z4M" localSheetId="13" hidden="1">#REF!</definedName>
    <definedName name="BExF1M38U6NX17YJA8YU359B5Z4M" hidden="1">#REF!</definedName>
    <definedName name="BExF1MU4W3NPEY0OHRDWP5IANCBB" localSheetId="15" hidden="1">#REF!</definedName>
    <definedName name="BExF1MU4W3NPEY0OHRDWP5IANCBB" localSheetId="13" hidden="1">#REF!</definedName>
    <definedName name="BExF1MU4W3NPEY0OHRDWP5IANCBB" hidden="1">#REF!</definedName>
    <definedName name="BExF1MZN8MWMOKOARHJ1QAF9HPGT" localSheetId="15" hidden="1">#REF!</definedName>
    <definedName name="BExF1MZN8MWMOKOARHJ1QAF9HPGT" localSheetId="13" hidden="1">#REF!</definedName>
    <definedName name="BExF1MZN8MWMOKOARHJ1QAF9HPGT" hidden="1">#REF!</definedName>
    <definedName name="BExF1US4ZIQYSU5LBFYNRA9N0K2O" localSheetId="15" hidden="1">#REF!</definedName>
    <definedName name="BExF1US4ZIQYSU5LBFYNRA9N0K2O" localSheetId="13" hidden="1">#REF!</definedName>
    <definedName name="BExF1US4ZIQYSU5LBFYNRA9N0K2O" hidden="1">#REF!</definedName>
    <definedName name="BExF2CWZN6E87RGTBMD4YQI2QT7R" localSheetId="15" hidden="1">#REF!</definedName>
    <definedName name="BExF2CWZN6E87RGTBMD4YQI2QT7R" localSheetId="13" hidden="1">#REF!</definedName>
    <definedName name="BExF2CWZN6E87RGTBMD4YQI2QT7R" hidden="1">#REF!</definedName>
    <definedName name="BExF2DYO1WQ7GMXSTAQRDBW1NSFG" localSheetId="15" hidden="1">#REF!</definedName>
    <definedName name="BExF2DYO1WQ7GMXSTAQRDBW1NSFG" localSheetId="13" hidden="1">#REF!</definedName>
    <definedName name="BExF2DYO1WQ7GMXSTAQRDBW1NSFG" hidden="1">#REF!</definedName>
    <definedName name="BExF2MSWNUY9Z6BZJQZ538PPTION" localSheetId="15" hidden="1">#REF!</definedName>
    <definedName name="BExF2MSWNUY9Z6BZJQZ538PPTION" localSheetId="13" hidden="1">#REF!</definedName>
    <definedName name="BExF2MSWNUY9Z6BZJQZ538PPTION" hidden="1">#REF!</definedName>
    <definedName name="BExF2QZYWHTYGUTTXR15CKCV3LS7" localSheetId="15" hidden="1">#REF!</definedName>
    <definedName name="BExF2QZYWHTYGUTTXR15CKCV3LS7" localSheetId="13" hidden="1">#REF!</definedName>
    <definedName name="BExF2QZYWHTYGUTTXR15CKCV3LS7" hidden="1">#REF!</definedName>
    <definedName name="BExF2T8Y6TSJ74RMSZOA9CEH4OZ6" localSheetId="15" hidden="1">#REF!</definedName>
    <definedName name="BExF2T8Y6TSJ74RMSZOA9CEH4OZ6" localSheetId="13" hidden="1">#REF!</definedName>
    <definedName name="BExF2T8Y6TSJ74RMSZOA9CEH4OZ6" hidden="1">#REF!</definedName>
    <definedName name="BExF31N3YM4F37EOOY8M8VI1KXN8" localSheetId="15" hidden="1">#REF!</definedName>
    <definedName name="BExF31N3YM4F37EOOY8M8VI1KXN8" localSheetId="13" hidden="1">#REF!</definedName>
    <definedName name="BExF31N3YM4F37EOOY8M8VI1KXN8" hidden="1">#REF!</definedName>
    <definedName name="BExF37C1YKBT79Z9SOJAG5MXQGTU" localSheetId="15" hidden="1">#REF!</definedName>
    <definedName name="BExF37C1YKBT79Z9SOJAG5MXQGTU" localSheetId="13" hidden="1">#REF!</definedName>
    <definedName name="BExF37C1YKBT79Z9SOJAG5MXQGTU" hidden="1">#REF!</definedName>
    <definedName name="BExF3A6HPA6DGYALZNHHJPMCUYZR" localSheetId="15" hidden="1">#REF!</definedName>
    <definedName name="BExF3A6HPA6DGYALZNHHJPMCUYZR" localSheetId="13" hidden="1">#REF!</definedName>
    <definedName name="BExF3A6HPA6DGYALZNHHJPMCUYZR" hidden="1">#REF!</definedName>
    <definedName name="BExF3I9T44X7DV9HHV51DVDDPPZG" localSheetId="15" hidden="1">#REF!</definedName>
    <definedName name="BExF3I9T44X7DV9HHV51DVDDPPZG" localSheetId="13" hidden="1">#REF!</definedName>
    <definedName name="BExF3I9T44X7DV9HHV51DVDDPPZG" hidden="1">#REF!</definedName>
    <definedName name="BExF3JMFX5DILOIFUDIO1HZUK875" localSheetId="15" hidden="1">#REF!</definedName>
    <definedName name="BExF3JMFX5DILOIFUDIO1HZUK875" localSheetId="13" hidden="1">#REF!</definedName>
    <definedName name="BExF3JMFX5DILOIFUDIO1HZUK875" hidden="1">#REF!</definedName>
    <definedName name="BExF3NTC4BGZEM6B87TCFX277QCS" localSheetId="15" hidden="1">#REF!</definedName>
    <definedName name="BExF3NTC4BGZEM6B87TCFX277QCS" localSheetId="13" hidden="1">#REF!</definedName>
    <definedName name="BExF3NTC4BGZEM6B87TCFX277QCS" hidden="1">#REF!</definedName>
    <definedName name="BExF3Q7NI90WT31QHYSJDIG0LLLJ" localSheetId="15" hidden="1">#REF!</definedName>
    <definedName name="BExF3Q7NI90WT31QHYSJDIG0LLLJ" localSheetId="13" hidden="1">#REF!</definedName>
    <definedName name="BExF3Q7NI90WT31QHYSJDIG0LLLJ" hidden="1">#REF!</definedName>
    <definedName name="BExF3QD55TIY1MSBSRK9TUJKBEWO" localSheetId="15" hidden="1">#REF!</definedName>
    <definedName name="BExF3QD55TIY1MSBSRK9TUJKBEWO" localSheetId="13" hidden="1">#REF!</definedName>
    <definedName name="BExF3QD55TIY1MSBSRK9TUJKBEWO" hidden="1">#REF!</definedName>
    <definedName name="BExF3QT8J6RIF1L3R700MBSKIOKW" localSheetId="15" hidden="1">#REF!</definedName>
    <definedName name="BExF3QT8J6RIF1L3R700MBSKIOKW" localSheetId="13" hidden="1">#REF!</definedName>
    <definedName name="BExF3QT8J6RIF1L3R700MBSKIOKW" hidden="1">#REF!</definedName>
    <definedName name="BExF42SSBVPMLK2UB3B7FPEIY9TU" localSheetId="15" hidden="1">#REF!</definedName>
    <definedName name="BExF42SSBVPMLK2UB3B7FPEIY9TU" localSheetId="13" hidden="1">#REF!</definedName>
    <definedName name="BExF42SSBVPMLK2UB3B7FPEIY9TU" hidden="1">#REF!</definedName>
    <definedName name="BExF4HXSWB50BKYPWA0HTT8W56H6" localSheetId="15" hidden="1">#REF!</definedName>
    <definedName name="BExF4HXSWB50BKYPWA0HTT8W56H6" localSheetId="13" hidden="1">#REF!</definedName>
    <definedName name="BExF4HXSWB50BKYPWA0HTT8W56H6" hidden="1">#REF!</definedName>
    <definedName name="BExF4KHF04IWW4LQ95FHQPFE4Y9K" localSheetId="15" hidden="1">#REF!</definedName>
    <definedName name="BExF4KHF04IWW4LQ95FHQPFE4Y9K" localSheetId="13" hidden="1">#REF!</definedName>
    <definedName name="BExF4KHF04IWW4LQ95FHQPFE4Y9K" hidden="1">#REF!</definedName>
    <definedName name="BExF4LU2NV3A47BCWPM3EZXUEH37" localSheetId="15" hidden="1">#REF!</definedName>
    <definedName name="BExF4LU2NV3A47BCWPM3EZXUEH37" localSheetId="13" hidden="1">#REF!</definedName>
    <definedName name="BExF4LU2NV3A47BCWPM3EZXUEH37" hidden="1">#REF!</definedName>
    <definedName name="BExF4MVQM5Y0QRDLDFSKWWTF709C" localSheetId="15" hidden="1">#REF!</definedName>
    <definedName name="BExF4MVQM5Y0QRDLDFSKWWTF709C" localSheetId="13" hidden="1">#REF!</definedName>
    <definedName name="BExF4MVQM5Y0QRDLDFSKWWTF709C" hidden="1">#REF!</definedName>
    <definedName name="BExF4PVMZYV36E8HOYY06J81AMBI" localSheetId="15" hidden="1">#REF!</definedName>
    <definedName name="BExF4PVMZYV36E8HOYY06J81AMBI" localSheetId="13" hidden="1">#REF!</definedName>
    <definedName name="BExF4PVMZYV36E8HOYY06J81AMBI" hidden="1">#REF!</definedName>
    <definedName name="BExF4SF9NEX1FZE9N8EXT89PM54D" localSheetId="15" hidden="1">#REF!</definedName>
    <definedName name="BExF4SF9NEX1FZE9N8EXT89PM54D" localSheetId="13" hidden="1">#REF!</definedName>
    <definedName name="BExF4SF9NEX1FZE9N8EXT89PM54D" hidden="1">#REF!</definedName>
    <definedName name="BExF52GTGP8MHGII4KJ8TJGR8W8U" localSheetId="15" hidden="1">#REF!</definedName>
    <definedName name="BExF52GTGP8MHGII4KJ8TJGR8W8U" localSheetId="13" hidden="1">#REF!</definedName>
    <definedName name="BExF52GTGP8MHGII4KJ8TJGR8W8U" hidden="1">#REF!</definedName>
    <definedName name="BExF57K7L3UC1I2FSAWURR4SN0UN" localSheetId="15" hidden="1">#REF!</definedName>
    <definedName name="BExF57K7L3UC1I2FSAWURR4SN0UN" localSheetId="13" hidden="1">#REF!</definedName>
    <definedName name="BExF57K7L3UC1I2FSAWURR4SN0UN" hidden="1">#REF!</definedName>
    <definedName name="BExF5D96JEPDW6LV89G2REZJ1ES7" localSheetId="15" hidden="1">#REF!</definedName>
    <definedName name="BExF5D96JEPDW6LV89G2REZJ1ES7" localSheetId="13" hidden="1">#REF!</definedName>
    <definedName name="BExF5D96JEPDW6LV89G2REZJ1ES7" hidden="1">#REF!</definedName>
    <definedName name="BExF5HR2GFV7O8LKG9SJ4BY78LYA" localSheetId="15" hidden="1">#REF!</definedName>
    <definedName name="BExF5HR2GFV7O8LKG9SJ4BY78LYA" localSheetId="13" hidden="1">#REF!</definedName>
    <definedName name="BExF5HR2GFV7O8LKG9SJ4BY78LYA" hidden="1">#REF!</definedName>
    <definedName name="BExF5ZFO2A29GHWR5ES64Z9OS16J" localSheetId="15" hidden="1">#REF!</definedName>
    <definedName name="BExF5ZFO2A29GHWR5ES64Z9OS16J" localSheetId="13" hidden="1">#REF!</definedName>
    <definedName name="BExF5ZFO2A29GHWR5ES64Z9OS16J" hidden="1">#REF!</definedName>
    <definedName name="BExF63S045JO7H2ZJCBTBVH3SUIF" localSheetId="15" hidden="1">#REF!</definedName>
    <definedName name="BExF63S045JO7H2ZJCBTBVH3SUIF" localSheetId="13" hidden="1">#REF!</definedName>
    <definedName name="BExF63S045JO7H2ZJCBTBVH3SUIF" hidden="1">#REF!</definedName>
    <definedName name="BExF642TEGTXCI9A61ZOONJCB0U1" localSheetId="15" hidden="1">#REF!</definedName>
    <definedName name="BExF642TEGTXCI9A61ZOONJCB0U1" localSheetId="13" hidden="1">#REF!</definedName>
    <definedName name="BExF642TEGTXCI9A61ZOONJCB0U1" hidden="1">#REF!</definedName>
    <definedName name="BExF67O951CF8UJF3KBDNR0E83C1" localSheetId="15" hidden="1">#REF!</definedName>
    <definedName name="BExF67O951CF8UJF3KBDNR0E83C1" localSheetId="13" hidden="1">#REF!</definedName>
    <definedName name="BExF67O951CF8UJF3KBDNR0E83C1" hidden="1">#REF!</definedName>
    <definedName name="BExF6EV7I35NVMIJGYTB6E24YVPA" localSheetId="15" hidden="1">#REF!</definedName>
    <definedName name="BExF6EV7I35NVMIJGYTB6E24YVPA" localSheetId="13" hidden="1">#REF!</definedName>
    <definedName name="BExF6EV7I35NVMIJGYTB6E24YVPA" hidden="1">#REF!</definedName>
    <definedName name="BExF6FGUF393KTMBT40S5BYAFG00" localSheetId="15" hidden="1">#REF!</definedName>
    <definedName name="BExF6FGUF393KTMBT40S5BYAFG00" localSheetId="13" hidden="1">#REF!</definedName>
    <definedName name="BExF6FGUF393KTMBT40S5BYAFG00" hidden="1">#REF!</definedName>
    <definedName name="BExF6GNYXWY8A0SY4PW1B6KJMMTM" localSheetId="15" hidden="1">#REF!</definedName>
    <definedName name="BExF6GNYXWY8A0SY4PW1B6KJMMTM" localSheetId="13" hidden="1">#REF!</definedName>
    <definedName name="BExF6GNYXWY8A0SY4PW1B6KJMMTM" hidden="1">#REF!</definedName>
    <definedName name="BExF6IB8K74Z0AFT05GPOKKZW7C9" localSheetId="15" hidden="1">#REF!</definedName>
    <definedName name="BExF6IB8K74Z0AFT05GPOKKZW7C9" localSheetId="13" hidden="1">#REF!</definedName>
    <definedName name="BExF6IB8K74Z0AFT05GPOKKZW7C9" hidden="1">#REF!</definedName>
    <definedName name="BExF6NUXJI11W2IAZNAM1QWC0459" localSheetId="15" hidden="1">#REF!</definedName>
    <definedName name="BExF6NUXJI11W2IAZNAM1QWC0459" localSheetId="13" hidden="1">#REF!</definedName>
    <definedName name="BExF6NUXJI11W2IAZNAM1QWC0459" hidden="1">#REF!</definedName>
    <definedName name="BExF6RR76KNVIXGJOVFO8GDILKGZ" localSheetId="15" hidden="1">#REF!</definedName>
    <definedName name="BExF6RR76KNVIXGJOVFO8GDILKGZ" localSheetId="13" hidden="1">#REF!</definedName>
    <definedName name="BExF6RR76KNVIXGJOVFO8GDILKGZ" hidden="1">#REF!</definedName>
    <definedName name="BExF6ZE8D5CMPJPRWT6S4HM56LPF" localSheetId="15" hidden="1">#REF!</definedName>
    <definedName name="BExF6ZE8D5CMPJPRWT6S4HM56LPF" localSheetId="13" hidden="1">#REF!</definedName>
    <definedName name="BExF6ZE8D5CMPJPRWT6S4HM56LPF" hidden="1">#REF!</definedName>
    <definedName name="BExF76FV8SF7AJK7B35AL7VTZF6D" localSheetId="15" hidden="1">#REF!</definedName>
    <definedName name="BExF76FV8SF7AJK7B35AL7VTZF6D" localSheetId="13" hidden="1">#REF!</definedName>
    <definedName name="BExF76FV8SF7AJK7B35AL7VTZF6D" hidden="1">#REF!</definedName>
    <definedName name="BExF7EOIMC1OYL1N7835KGOI0FIZ" localSheetId="15" hidden="1">#REF!</definedName>
    <definedName name="BExF7EOIMC1OYL1N7835KGOI0FIZ" localSheetId="13" hidden="1">#REF!</definedName>
    <definedName name="BExF7EOIMC1OYL1N7835KGOI0FIZ" hidden="1">#REF!</definedName>
    <definedName name="BExF7K88K7ASGV6RAOAGH52G04VR" localSheetId="15" hidden="1">#REF!</definedName>
    <definedName name="BExF7K88K7ASGV6RAOAGH52G04VR" localSheetId="13" hidden="1">#REF!</definedName>
    <definedName name="BExF7K88K7ASGV6RAOAGH52G04VR" hidden="1">#REF!</definedName>
    <definedName name="BExF7OVDRP3LHNAF2CX4V84CKKIR" localSheetId="15" hidden="1">#REF!</definedName>
    <definedName name="BExF7OVDRP3LHNAF2CX4V84CKKIR" localSheetId="13" hidden="1">#REF!</definedName>
    <definedName name="BExF7OVDRP3LHNAF2CX4V84CKKIR" hidden="1">#REF!</definedName>
    <definedName name="BExF7QO41X2A2SL8UXDNP99GY7U9" localSheetId="15" hidden="1">#REF!</definedName>
    <definedName name="BExF7QO41X2A2SL8UXDNP99GY7U9" localSheetId="13" hidden="1">#REF!</definedName>
    <definedName name="BExF7QO41X2A2SL8UXDNP99GY7U9" hidden="1">#REF!</definedName>
    <definedName name="BExF81GI8B8WBHXFTET68A9358BR" localSheetId="15" hidden="1">#REF!</definedName>
    <definedName name="BExF81GI8B8WBHXFTET68A9358BR" localSheetId="13" hidden="1">#REF!</definedName>
    <definedName name="BExF81GI8B8WBHXFTET68A9358BR" hidden="1">#REF!</definedName>
    <definedName name="BExGL97US0Y3KXXASUTVR26XLT70" localSheetId="15" hidden="1">#REF!</definedName>
    <definedName name="BExGL97US0Y3KXXASUTVR26XLT70" localSheetId="13" hidden="1">#REF!</definedName>
    <definedName name="BExGL97US0Y3KXXASUTVR26XLT70" hidden="1">#REF!</definedName>
    <definedName name="BExGLC7R4C33RO0PID97ZPPVCW4M" localSheetId="15" hidden="1">#REF!</definedName>
    <definedName name="BExGLC7R4C33RO0PID97ZPPVCW4M" localSheetId="13" hidden="1">#REF!</definedName>
    <definedName name="BExGLC7R4C33RO0PID97ZPPVCW4M" hidden="1">#REF!</definedName>
    <definedName name="BExGLFIF7HCFSHNQHKEV6RY0WCO3" localSheetId="15" hidden="1">#REF!</definedName>
    <definedName name="BExGLFIF7HCFSHNQHKEV6RY0WCO3" localSheetId="13" hidden="1">#REF!</definedName>
    <definedName name="BExGLFIF7HCFSHNQHKEV6RY0WCO3" hidden="1">#REF!</definedName>
    <definedName name="BExGLTARRL0J772UD2TXEYAVPY6E" localSheetId="15" hidden="1">#REF!</definedName>
    <definedName name="BExGLTARRL0J772UD2TXEYAVPY6E" localSheetId="13" hidden="1">#REF!</definedName>
    <definedName name="BExGLTARRL0J772UD2TXEYAVPY6E" hidden="1">#REF!</definedName>
    <definedName name="BExGLVP1IU8K5A8J1340XFMYPR88" localSheetId="15" hidden="1">#REF!</definedName>
    <definedName name="BExGLVP1IU8K5A8J1340XFMYPR88" localSheetId="13" hidden="1">#REF!</definedName>
    <definedName name="BExGLVP1IU8K5A8J1340XFMYPR88" hidden="1">#REF!</definedName>
    <definedName name="BExGLYE6RZTAAWHJBG2QFJPTDS2Q" localSheetId="15" hidden="1">#REF!</definedName>
    <definedName name="BExGLYE6RZTAAWHJBG2QFJPTDS2Q" localSheetId="13" hidden="1">#REF!</definedName>
    <definedName name="BExGLYE6RZTAAWHJBG2QFJPTDS2Q" hidden="1">#REF!</definedName>
    <definedName name="BExGM4DZ65OAQP7MA4LN6QMYZOFF" localSheetId="15" hidden="1">#REF!</definedName>
    <definedName name="BExGM4DZ65OAQP7MA4LN6QMYZOFF" localSheetId="13" hidden="1">#REF!</definedName>
    <definedName name="BExGM4DZ65OAQP7MA4LN6QMYZOFF" hidden="1">#REF!</definedName>
    <definedName name="BExGMCXCWEC9XNUOEMZ61TMI6CUO" localSheetId="15" hidden="1">#REF!</definedName>
    <definedName name="BExGMCXCWEC9XNUOEMZ61TMI6CUO" localSheetId="13" hidden="1">#REF!</definedName>
    <definedName name="BExGMCXCWEC9XNUOEMZ61TMI6CUO" hidden="1">#REF!</definedName>
    <definedName name="BExGMDDMTKZ2HBA8F9QZ7SS45OS7" localSheetId="15" hidden="1">#REF!</definedName>
    <definedName name="BExGMDDMTKZ2HBA8F9QZ7SS45OS7" localSheetId="13" hidden="1">#REF!</definedName>
    <definedName name="BExGMDDMTKZ2HBA8F9QZ7SS45OS7" hidden="1">#REF!</definedName>
    <definedName name="BExGMJDGIH0MEPC2TUSFUCY2ROTB" localSheetId="15" hidden="1">#REF!</definedName>
    <definedName name="BExGMJDGIH0MEPC2TUSFUCY2ROTB" localSheetId="13" hidden="1">#REF!</definedName>
    <definedName name="BExGMJDGIH0MEPC2TUSFUCY2ROTB" hidden="1">#REF!</definedName>
    <definedName name="BExGMKPW2HPKN0M0XKF3AZ8YP0D6" localSheetId="15" hidden="1">#REF!</definedName>
    <definedName name="BExGMKPW2HPKN0M0XKF3AZ8YP0D6" localSheetId="13" hidden="1">#REF!</definedName>
    <definedName name="BExGMKPW2HPKN0M0XKF3AZ8YP0D6" hidden="1">#REF!</definedName>
    <definedName name="BExGMP2F175LGL6QVSJGP6GKYHHA" localSheetId="15" hidden="1">#REF!</definedName>
    <definedName name="BExGMP2F175LGL6QVSJGP6GKYHHA" localSheetId="13" hidden="1">#REF!</definedName>
    <definedName name="BExGMP2F175LGL6QVSJGP6GKYHHA" hidden="1">#REF!</definedName>
    <definedName name="BExGMPIIP8GKML2VVA8OEFL43NCS" localSheetId="15" hidden="1">#REF!</definedName>
    <definedName name="BExGMPIIP8GKML2VVA8OEFL43NCS" localSheetId="13" hidden="1">#REF!</definedName>
    <definedName name="BExGMPIIP8GKML2VVA8OEFL43NCS" hidden="1">#REF!</definedName>
    <definedName name="BExGMZ3SRIXLXMWBVOXXV3M4U4YL" localSheetId="15" hidden="1">#REF!</definedName>
    <definedName name="BExGMZ3SRIXLXMWBVOXXV3M4U4YL" localSheetId="13" hidden="1">#REF!</definedName>
    <definedName name="BExGMZ3SRIXLXMWBVOXXV3M4U4YL" hidden="1">#REF!</definedName>
    <definedName name="BExGMZ3UBN48IXU1ZEFYECEMZ1IM" localSheetId="15" hidden="1">#REF!</definedName>
    <definedName name="BExGMZ3UBN48IXU1ZEFYECEMZ1IM" localSheetId="13" hidden="1">#REF!</definedName>
    <definedName name="BExGMZ3UBN48IXU1ZEFYECEMZ1IM" hidden="1">#REF!</definedName>
    <definedName name="BExGN4I0QATXNZCLZJM1KH1OIJQH" localSheetId="15" hidden="1">#REF!</definedName>
    <definedName name="BExGN4I0QATXNZCLZJM1KH1OIJQH" localSheetId="13" hidden="1">#REF!</definedName>
    <definedName name="BExGN4I0QATXNZCLZJM1KH1OIJQH" hidden="1">#REF!</definedName>
    <definedName name="BExGN9FZ2RWCMSY1YOBJKZMNIM9R" localSheetId="15" hidden="1">#REF!</definedName>
    <definedName name="BExGN9FZ2RWCMSY1YOBJKZMNIM9R" localSheetId="13" hidden="1">#REF!</definedName>
    <definedName name="BExGN9FZ2RWCMSY1YOBJKZMNIM9R" hidden="1">#REF!</definedName>
    <definedName name="BExGNDSIMTHOCXXG6QOGR6DA8SGG" localSheetId="15" hidden="1">#REF!</definedName>
    <definedName name="BExGNDSIMTHOCXXG6QOGR6DA8SGG" localSheetId="13" hidden="1">#REF!</definedName>
    <definedName name="BExGNDSIMTHOCXXG6QOGR6DA8SGG" hidden="1">#REF!</definedName>
    <definedName name="BExGNN2YQ9BDAZXT2GLCSAPXKIM7" localSheetId="15" hidden="1">#REF!</definedName>
    <definedName name="BExGNN2YQ9BDAZXT2GLCSAPXKIM7" localSheetId="13" hidden="1">#REF!</definedName>
    <definedName name="BExGNN2YQ9BDAZXT2GLCSAPXKIM7" hidden="1">#REF!</definedName>
    <definedName name="BExGNSS0CKRPKHO25R3TDBEL2NHX" localSheetId="15" hidden="1">#REF!</definedName>
    <definedName name="BExGNSS0CKRPKHO25R3TDBEL2NHX" localSheetId="13" hidden="1">#REF!</definedName>
    <definedName name="BExGNSS0CKRPKHO25R3TDBEL2NHX" hidden="1">#REF!</definedName>
    <definedName name="BExGNYH0MO8NOVS85L15G0RWX4GW" localSheetId="15" hidden="1">#REF!</definedName>
    <definedName name="BExGNYH0MO8NOVS85L15G0RWX4GW" localSheetId="13" hidden="1">#REF!</definedName>
    <definedName name="BExGNYH0MO8NOVS85L15G0RWX4GW" hidden="1">#REF!</definedName>
    <definedName name="BExGNZO44DEG8CGIDYSEGDUQ531R" localSheetId="15" hidden="1">#REF!</definedName>
    <definedName name="BExGNZO44DEG8CGIDYSEGDUQ531R" localSheetId="13" hidden="1">#REF!</definedName>
    <definedName name="BExGNZO44DEG8CGIDYSEGDUQ531R" hidden="1">#REF!</definedName>
    <definedName name="BExGO2O0V6UYDY26AX8OSN72F77N" localSheetId="15" hidden="1">#REF!</definedName>
    <definedName name="BExGO2O0V6UYDY26AX8OSN72F77N" localSheetId="13" hidden="1">#REF!</definedName>
    <definedName name="BExGO2O0V6UYDY26AX8OSN72F77N" hidden="1">#REF!</definedName>
    <definedName name="BExGO2YUBOVLYHY1QSIHRE1KLAFV" localSheetId="15" hidden="1">#REF!</definedName>
    <definedName name="BExGO2YUBOVLYHY1QSIHRE1KLAFV" localSheetId="13" hidden="1">#REF!</definedName>
    <definedName name="BExGO2YUBOVLYHY1QSIHRE1KLAFV" hidden="1">#REF!</definedName>
    <definedName name="BExGO70E2O70LF46V8T26YFPL4V8" localSheetId="15" hidden="1">#REF!</definedName>
    <definedName name="BExGO70E2O70LF46V8T26YFPL4V8" localSheetId="13" hidden="1">#REF!</definedName>
    <definedName name="BExGO70E2O70LF46V8T26YFPL4V8" hidden="1">#REF!</definedName>
    <definedName name="BExGOB25QJMQCQE76MRW9X58OIOO" localSheetId="15" hidden="1">#REF!</definedName>
    <definedName name="BExGOB25QJMQCQE76MRW9X58OIOO" localSheetId="13" hidden="1">#REF!</definedName>
    <definedName name="BExGOB25QJMQCQE76MRW9X58OIOO" hidden="1">#REF!</definedName>
    <definedName name="BExGODAZKJ9EXMQZNQR5YDBSS525" localSheetId="15" hidden="1">#REF!</definedName>
    <definedName name="BExGODAZKJ9EXMQZNQR5YDBSS525" localSheetId="13" hidden="1">#REF!</definedName>
    <definedName name="BExGODAZKJ9EXMQZNQR5YDBSS525" hidden="1">#REF!</definedName>
    <definedName name="BExGODR8ZSMUC11I56QHSZ686XV5" localSheetId="15" hidden="1">#REF!</definedName>
    <definedName name="BExGODR8ZSMUC11I56QHSZ686XV5" localSheetId="13" hidden="1">#REF!</definedName>
    <definedName name="BExGODR8ZSMUC11I56QHSZ686XV5" hidden="1">#REF!</definedName>
    <definedName name="BExGOF977NMX3QY6AUFGKM5NGSO5" localSheetId="15" hidden="1">#REF!</definedName>
    <definedName name="BExGOF977NMX3QY6AUFGKM5NGSO5" localSheetId="13" hidden="1">#REF!</definedName>
    <definedName name="BExGOF977NMX3QY6AUFGKM5NGSO5" hidden="1">#REF!</definedName>
    <definedName name="BExGOT6UXUX5FVTAYL9SOBZ1D0II" localSheetId="15" hidden="1">#REF!</definedName>
    <definedName name="BExGOT6UXUX5FVTAYL9SOBZ1D0II" localSheetId="13" hidden="1">#REF!</definedName>
    <definedName name="BExGOT6UXUX5FVTAYL9SOBZ1D0II" hidden="1">#REF!</definedName>
    <definedName name="BExGOXJDHUDPDT8I8IVGVW9J0R5Q" localSheetId="15" hidden="1">#REF!</definedName>
    <definedName name="BExGOXJDHUDPDT8I8IVGVW9J0R5Q" localSheetId="13" hidden="1">#REF!</definedName>
    <definedName name="BExGOXJDHUDPDT8I8IVGVW9J0R5Q" hidden="1">#REF!</definedName>
    <definedName name="BExGPHGT5KDOCMV2EFS4OVKTWBRD" localSheetId="15" hidden="1">#REF!</definedName>
    <definedName name="BExGPHGT5KDOCMV2EFS4OVKTWBRD" localSheetId="13" hidden="1">#REF!</definedName>
    <definedName name="BExGPHGT5KDOCMV2EFS4OVKTWBRD" hidden="1">#REF!</definedName>
    <definedName name="BExGPID72Y4Y619LWASUQZKZHJNC" localSheetId="15" hidden="1">#REF!</definedName>
    <definedName name="BExGPID72Y4Y619LWASUQZKZHJNC" localSheetId="13" hidden="1">#REF!</definedName>
    <definedName name="BExGPID72Y4Y619LWASUQZKZHJNC" hidden="1">#REF!</definedName>
    <definedName name="BExGPPENQIANVGLVQJ77DK5JPRTB" localSheetId="15" hidden="1">#REF!</definedName>
    <definedName name="BExGPPENQIANVGLVQJ77DK5JPRTB" localSheetId="13" hidden="1">#REF!</definedName>
    <definedName name="BExGPPENQIANVGLVQJ77DK5JPRTB" hidden="1">#REF!</definedName>
    <definedName name="BExGQ1ZU4967P72AHF4V1D0FOL5C" localSheetId="15" hidden="1">#REF!</definedName>
    <definedName name="BExGQ1ZU4967P72AHF4V1D0FOL5C" localSheetId="13" hidden="1">#REF!</definedName>
    <definedName name="BExGQ1ZU4967P72AHF4V1D0FOL5C" hidden="1">#REF!</definedName>
    <definedName name="BExGQ36ZOMR9GV8T05M605MMOY3Y" localSheetId="15" hidden="1">#REF!</definedName>
    <definedName name="BExGQ36ZOMR9GV8T05M605MMOY3Y" localSheetId="13" hidden="1">#REF!</definedName>
    <definedName name="BExGQ36ZOMR9GV8T05M605MMOY3Y" hidden="1">#REF!</definedName>
    <definedName name="BExGQ61DTJ0SBFMDFBAK3XZ9O0ZO" localSheetId="15" hidden="1">#REF!</definedName>
    <definedName name="BExGQ61DTJ0SBFMDFBAK3XZ9O0ZO" localSheetId="13" hidden="1">#REF!</definedName>
    <definedName name="BExGQ61DTJ0SBFMDFBAK3XZ9O0ZO" hidden="1">#REF!</definedName>
    <definedName name="BExGQ6SG9XEOD0VMBAR22YPZWSTA" localSheetId="15" hidden="1">#REF!</definedName>
    <definedName name="BExGQ6SG9XEOD0VMBAR22YPZWSTA" localSheetId="13" hidden="1">#REF!</definedName>
    <definedName name="BExGQ6SG9XEOD0VMBAR22YPZWSTA" hidden="1">#REF!</definedName>
    <definedName name="BExGQGJ1A7LNZUS8QSMOG8UNGLMK" localSheetId="15" hidden="1">#REF!</definedName>
    <definedName name="BExGQGJ1A7LNZUS8QSMOG8UNGLMK" localSheetId="13" hidden="1">#REF!</definedName>
    <definedName name="BExGQGJ1A7LNZUS8QSMOG8UNGLMK" hidden="1">#REF!</definedName>
    <definedName name="BExGQPO7ENFEQC0NC6MC9OZR2LHY" localSheetId="15" hidden="1">#REF!</definedName>
    <definedName name="BExGQPO7ENFEQC0NC6MC9OZR2LHY" localSheetId="13" hidden="1">#REF!</definedName>
    <definedName name="BExGQPO7ENFEQC0NC6MC9OZR2LHY" hidden="1">#REF!</definedName>
    <definedName name="BExGQX0H4EZMXBJTKJJE4ICJWN5O" localSheetId="15" hidden="1">#REF!</definedName>
    <definedName name="BExGQX0H4EZMXBJTKJJE4ICJWN5O" localSheetId="13" hidden="1">#REF!</definedName>
    <definedName name="BExGQX0H4EZMXBJTKJJE4ICJWN5O" hidden="1">#REF!</definedName>
    <definedName name="BExGR4CW3WRIID17GGX4MI9ZDHFE" localSheetId="15" hidden="1">#REF!</definedName>
    <definedName name="BExGR4CW3WRIID17GGX4MI9ZDHFE" localSheetId="13" hidden="1">#REF!</definedName>
    <definedName name="BExGR4CW3WRIID17GGX4MI9ZDHFE" hidden="1">#REF!</definedName>
    <definedName name="BExGR65GJX27MU2OL6NI5PB8XVB4" localSheetId="15" hidden="1">#REF!</definedName>
    <definedName name="BExGR65GJX27MU2OL6NI5PB8XVB4" localSheetId="13" hidden="1">#REF!</definedName>
    <definedName name="BExGR65GJX27MU2OL6NI5PB8XVB4" hidden="1">#REF!</definedName>
    <definedName name="BExGR6LQ97HETGS3CT96L4IK0JSH" localSheetId="15" hidden="1">#REF!</definedName>
    <definedName name="BExGR6LQ97HETGS3CT96L4IK0JSH" localSheetId="13" hidden="1">#REF!</definedName>
    <definedName name="BExGR6LQ97HETGS3CT96L4IK0JSH" hidden="1">#REF!</definedName>
    <definedName name="BExGR9ATP2LVT7B9OCPSLJ11H9SX" localSheetId="15" hidden="1">#REF!</definedName>
    <definedName name="BExGR9ATP2LVT7B9OCPSLJ11H9SX" localSheetId="13" hidden="1">#REF!</definedName>
    <definedName name="BExGR9ATP2LVT7B9OCPSLJ11H9SX" hidden="1">#REF!</definedName>
    <definedName name="BExGrid1" localSheetId="15">#REF!</definedName>
    <definedName name="BExGrid1" localSheetId="13">#REF!</definedName>
    <definedName name="BExGrid1">#REF!</definedName>
    <definedName name="BExGRUKVVKDL8483WI70VN2QZDGD" localSheetId="15" hidden="1">#REF!</definedName>
    <definedName name="BExGRUKVVKDL8483WI70VN2QZDGD" localSheetId="13" hidden="1">#REF!</definedName>
    <definedName name="BExGRUKVVKDL8483WI70VN2QZDGD" hidden="1">#REF!</definedName>
    <definedName name="BExGS2IWR5DUNJ1U9PAKIV8CMBNI" localSheetId="15" hidden="1">#REF!</definedName>
    <definedName name="BExGS2IWR5DUNJ1U9PAKIV8CMBNI" localSheetId="13" hidden="1">#REF!</definedName>
    <definedName name="BExGS2IWR5DUNJ1U9PAKIV8CMBNI" hidden="1">#REF!</definedName>
    <definedName name="BExGS69P9FFTEOPDS0MWFKF45G47" localSheetId="15" hidden="1">#REF!</definedName>
    <definedName name="BExGS69P9FFTEOPDS0MWFKF45G47" localSheetId="13" hidden="1">#REF!</definedName>
    <definedName name="BExGS69P9FFTEOPDS0MWFKF45G47" hidden="1">#REF!</definedName>
    <definedName name="BExGS6F1JFHM5MUJ1RFO50WP6D05" localSheetId="15" hidden="1">#REF!</definedName>
    <definedName name="BExGS6F1JFHM5MUJ1RFO50WP6D05" localSheetId="13" hidden="1">#REF!</definedName>
    <definedName name="BExGS6F1JFHM5MUJ1RFO50WP6D05" hidden="1">#REF!</definedName>
    <definedName name="BExGSA5YB5ZGE4NHDVCZ55TQAJTL" localSheetId="15" hidden="1">#REF!</definedName>
    <definedName name="BExGSA5YB5ZGE4NHDVCZ55TQAJTL" localSheetId="13" hidden="1">#REF!</definedName>
    <definedName name="BExGSA5YB5ZGE4NHDVCZ55TQAJTL" hidden="1">#REF!</definedName>
    <definedName name="BExGSCEUCQQVDEEKWJ677QTGUVTE" localSheetId="15" hidden="1">#REF!</definedName>
    <definedName name="BExGSCEUCQQVDEEKWJ677QTGUVTE" localSheetId="13" hidden="1">#REF!</definedName>
    <definedName name="BExGSCEUCQQVDEEKWJ677QTGUVTE" hidden="1">#REF!</definedName>
    <definedName name="BExGSQY65LH1PCKKM5WHDW83F35O" localSheetId="15" hidden="1">#REF!</definedName>
    <definedName name="BExGSQY65LH1PCKKM5WHDW83F35O" localSheetId="13" hidden="1">#REF!</definedName>
    <definedName name="BExGSQY65LH1PCKKM5WHDW83F35O" hidden="1">#REF!</definedName>
    <definedName name="BExGSYW1GKISF0PMUAK3XJK9PEW9" localSheetId="15" hidden="1">#REF!</definedName>
    <definedName name="BExGSYW1GKISF0PMUAK3XJK9PEW9" localSheetId="13" hidden="1">#REF!</definedName>
    <definedName name="BExGSYW1GKISF0PMUAK3XJK9PEW9" hidden="1">#REF!</definedName>
    <definedName name="BExGT0DZJB6LSF6L693UUB9EY1VQ" localSheetId="15" hidden="1">#REF!</definedName>
    <definedName name="BExGT0DZJB6LSF6L693UUB9EY1VQ" localSheetId="13" hidden="1">#REF!</definedName>
    <definedName name="BExGT0DZJB6LSF6L693UUB9EY1VQ" hidden="1">#REF!</definedName>
    <definedName name="BExGTGVFIF8HOQXR54SK065A8M4K" localSheetId="15" hidden="1">#REF!</definedName>
    <definedName name="BExGTGVFIF8HOQXR54SK065A8M4K" localSheetId="13" hidden="1">#REF!</definedName>
    <definedName name="BExGTGVFIF8HOQXR54SK065A8M4K" hidden="1">#REF!</definedName>
    <definedName name="BExGTIYX3OWPIINOGY1E4QQYSKHP" localSheetId="15" hidden="1">#REF!</definedName>
    <definedName name="BExGTIYX3OWPIINOGY1E4QQYSKHP" localSheetId="13" hidden="1">#REF!</definedName>
    <definedName name="BExGTIYX3OWPIINOGY1E4QQYSKHP" hidden="1">#REF!</definedName>
    <definedName name="BExGTKGUN0KUU3C0RL2LK98D8MEK" localSheetId="15" hidden="1">#REF!</definedName>
    <definedName name="BExGTKGUN0KUU3C0RL2LK98D8MEK" localSheetId="13" hidden="1">#REF!</definedName>
    <definedName name="BExGTKGUN0KUU3C0RL2LK98D8MEK" hidden="1">#REF!</definedName>
    <definedName name="BExGTZ046J7VMUG4YPKFN2K8TWB7" localSheetId="15" hidden="1">#REF!</definedName>
    <definedName name="BExGTZ046J7VMUG4YPKFN2K8TWB7" localSheetId="13" hidden="1">#REF!</definedName>
    <definedName name="BExGTZ046J7VMUG4YPKFN2K8TWB7" hidden="1">#REF!</definedName>
    <definedName name="BExGU2G9OPRZRIU9YGF6NX9FUW0J" localSheetId="15" hidden="1">#REF!</definedName>
    <definedName name="BExGU2G9OPRZRIU9YGF6NX9FUW0J" localSheetId="13" hidden="1">#REF!</definedName>
    <definedName name="BExGU2G9OPRZRIU9YGF6NX9FUW0J" hidden="1">#REF!</definedName>
    <definedName name="BExGU6HTKLRZO8UOI3DTAM5RFDBA" localSheetId="15" hidden="1">#REF!</definedName>
    <definedName name="BExGU6HTKLRZO8UOI3DTAM5RFDBA" localSheetId="13" hidden="1">#REF!</definedName>
    <definedName name="BExGU6HTKLRZO8UOI3DTAM5RFDBA" hidden="1">#REF!</definedName>
    <definedName name="BExGUDDZXFFQHAF4UZF8ZB1HO7H6" localSheetId="15" hidden="1">#REF!</definedName>
    <definedName name="BExGUDDZXFFQHAF4UZF8ZB1HO7H6" localSheetId="13" hidden="1">#REF!</definedName>
    <definedName name="BExGUDDZXFFQHAF4UZF8ZB1HO7H6" hidden="1">#REF!</definedName>
    <definedName name="BExGUIBXBRHGM97ZX6GBA4ZDQ79C" localSheetId="15" hidden="1">#REF!</definedName>
    <definedName name="BExGUIBXBRHGM97ZX6GBA4ZDQ79C" localSheetId="13" hidden="1">#REF!</definedName>
    <definedName name="BExGUIBXBRHGM97ZX6GBA4ZDQ79C" hidden="1">#REF!</definedName>
    <definedName name="BExGUM8D91UNPCOO4TKP9FGX85TF" localSheetId="15" hidden="1">#REF!</definedName>
    <definedName name="BExGUM8D91UNPCOO4TKP9FGX85TF" localSheetId="13" hidden="1">#REF!</definedName>
    <definedName name="BExGUM8D91UNPCOO4TKP9FGX85TF" hidden="1">#REF!</definedName>
    <definedName name="BExGUQF9N9FKI7S0H30WUAEB5LPD" localSheetId="15" hidden="1">#REF!</definedName>
    <definedName name="BExGUQF9N9FKI7S0H30WUAEB5LPD" localSheetId="13" hidden="1">#REF!</definedName>
    <definedName name="BExGUQF9N9FKI7S0H30WUAEB5LPD" hidden="1">#REF!</definedName>
    <definedName name="BExGUR6BA03XPBK60SQUW197GJ5X" localSheetId="15" hidden="1">#REF!</definedName>
    <definedName name="BExGUR6BA03XPBK60SQUW197GJ5X" localSheetId="13" hidden="1">#REF!</definedName>
    <definedName name="BExGUR6BA03XPBK60SQUW197GJ5X" hidden="1">#REF!</definedName>
    <definedName name="BExGUVIP60TA4B7X2PFGMBFUSKGX" localSheetId="15" hidden="1">#REF!</definedName>
    <definedName name="BExGUVIP60TA4B7X2PFGMBFUSKGX" localSheetId="13" hidden="1">#REF!</definedName>
    <definedName name="BExGUVIP60TA4B7X2PFGMBFUSKGX" hidden="1">#REF!</definedName>
    <definedName name="BExGUZKF06F209XL1IZWVJEQ82EE" localSheetId="15" hidden="1">#REF!</definedName>
    <definedName name="BExGUZKF06F209XL1IZWVJEQ82EE" localSheetId="13" hidden="1">#REF!</definedName>
    <definedName name="BExGUZKF06F209XL1IZWVJEQ82EE" hidden="1">#REF!</definedName>
    <definedName name="BExGV2EVT380QHD4AP2RL9MR8L5L" localSheetId="15" hidden="1">#REF!</definedName>
    <definedName name="BExGV2EVT380QHD4AP2RL9MR8L5L" localSheetId="13" hidden="1">#REF!</definedName>
    <definedName name="BExGV2EVT380QHD4AP2RL9MR8L5L" hidden="1">#REF!</definedName>
    <definedName name="BExGVV6OOLDQ3TXZK51TTF3YX0WN" localSheetId="15" hidden="1">#REF!</definedName>
    <definedName name="BExGVV6OOLDQ3TXZK51TTF3YX0WN" localSheetId="13" hidden="1">#REF!</definedName>
    <definedName name="BExGVV6OOLDQ3TXZK51TTF3YX0WN" hidden="1">#REF!</definedName>
    <definedName name="BExGW0KVS7U0C87XFZ78QW991IEV" localSheetId="15" hidden="1">#REF!</definedName>
    <definedName name="BExGW0KVS7U0C87XFZ78QW991IEV" localSheetId="13" hidden="1">#REF!</definedName>
    <definedName name="BExGW0KVS7U0C87XFZ78QW991IEV" hidden="1">#REF!</definedName>
    <definedName name="BExGW2Z7AMPG6H9EXA9ML6EZVGGA" localSheetId="15" hidden="1">#REF!</definedName>
    <definedName name="BExGW2Z7AMPG6H9EXA9ML6EZVGGA" localSheetId="13" hidden="1">#REF!</definedName>
    <definedName name="BExGW2Z7AMPG6H9EXA9ML6EZVGGA" hidden="1">#REF!</definedName>
    <definedName name="BExGWABG5VT5XO1A196RK61AXA8C" localSheetId="15" hidden="1">#REF!</definedName>
    <definedName name="BExGWABG5VT5XO1A196RK61AXA8C" localSheetId="13" hidden="1">#REF!</definedName>
    <definedName name="BExGWABG5VT5XO1A196RK61AXA8C" hidden="1">#REF!</definedName>
    <definedName name="BExGWEO0JDG84NYLEAV5NSOAGMJZ" localSheetId="15" hidden="1">#REF!</definedName>
    <definedName name="BExGWEO0JDG84NYLEAV5NSOAGMJZ" localSheetId="13" hidden="1">#REF!</definedName>
    <definedName name="BExGWEO0JDG84NYLEAV5NSOAGMJZ" hidden="1">#REF!</definedName>
    <definedName name="BExGWLEOC70Z8QAJTPT2PDHTNM4L" localSheetId="15" hidden="1">#REF!</definedName>
    <definedName name="BExGWLEOC70Z8QAJTPT2PDHTNM4L" localSheetId="13" hidden="1">#REF!</definedName>
    <definedName name="BExGWLEOC70Z8QAJTPT2PDHTNM4L" hidden="1">#REF!</definedName>
    <definedName name="BExGWNCXLCRTLBVMTXYJ5PHQI6SS" localSheetId="15" hidden="1">#REF!</definedName>
    <definedName name="BExGWNCXLCRTLBVMTXYJ5PHQI6SS" localSheetId="13" hidden="1">#REF!</definedName>
    <definedName name="BExGWNCXLCRTLBVMTXYJ5PHQI6SS" hidden="1">#REF!</definedName>
    <definedName name="BExGX6U988MCFIGDA1282F92U9AA" localSheetId="15" hidden="1">#REF!</definedName>
    <definedName name="BExGX6U988MCFIGDA1282F92U9AA" localSheetId="13" hidden="1">#REF!</definedName>
    <definedName name="BExGX6U988MCFIGDA1282F92U9AA" hidden="1">#REF!</definedName>
    <definedName name="BExGX7FTB1CKAT5HUW6H531FIY6I" localSheetId="15" hidden="1">#REF!</definedName>
    <definedName name="BExGX7FTB1CKAT5HUW6H531FIY6I" localSheetId="13" hidden="1">#REF!</definedName>
    <definedName name="BExGX7FTB1CKAT5HUW6H531FIY6I" hidden="1">#REF!</definedName>
    <definedName name="BExGX9DVACJQIZ4GH6YAD2A7F70O" localSheetId="15" hidden="1">#REF!</definedName>
    <definedName name="BExGX9DVACJQIZ4GH6YAD2A7F70O" localSheetId="13" hidden="1">#REF!</definedName>
    <definedName name="BExGX9DVACJQIZ4GH6YAD2A7F70O" hidden="1">#REF!</definedName>
    <definedName name="BExGXDVP2S2Y8Z8Q43I78RCIK3DD" localSheetId="15" hidden="1">#REF!</definedName>
    <definedName name="BExGXDVP2S2Y8Z8Q43I78RCIK3DD" localSheetId="13" hidden="1">#REF!</definedName>
    <definedName name="BExGXDVP2S2Y8Z8Q43I78RCIK3DD" hidden="1">#REF!</definedName>
    <definedName name="BExGXJ9W5JU7TT9S0BKL5Y6VVB39" localSheetId="15" hidden="1">#REF!</definedName>
    <definedName name="BExGXJ9W5JU7TT9S0BKL5Y6VVB39" localSheetId="13" hidden="1">#REF!</definedName>
    <definedName name="BExGXJ9W5JU7TT9S0BKL5Y6VVB39" hidden="1">#REF!</definedName>
    <definedName name="BExGXWB73RJ4BASBQTQ8EY0EC1EB" localSheetId="15" hidden="1">#REF!</definedName>
    <definedName name="BExGXWB73RJ4BASBQTQ8EY0EC1EB" localSheetId="13" hidden="1">#REF!</definedName>
    <definedName name="BExGXWB73RJ4BASBQTQ8EY0EC1EB" hidden="1">#REF!</definedName>
    <definedName name="BExGXZ0ABB43C7SMRKZHWOSU9EQX" localSheetId="15" hidden="1">#REF!</definedName>
    <definedName name="BExGXZ0ABB43C7SMRKZHWOSU9EQX" localSheetId="13" hidden="1">#REF!</definedName>
    <definedName name="BExGXZ0ABB43C7SMRKZHWOSU9EQX" hidden="1">#REF!</definedName>
    <definedName name="BExGY6SU3SYVCJ3AG2ITY59SAZ5A" localSheetId="15" hidden="1">#REF!</definedName>
    <definedName name="BExGY6SU3SYVCJ3AG2ITY59SAZ5A" localSheetId="13" hidden="1">#REF!</definedName>
    <definedName name="BExGY6SU3SYVCJ3AG2ITY59SAZ5A" hidden="1">#REF!</definedName>
    <definedName name="BExGY6YA4P5KMY2VHT0DYK3YTFAX" localSheetId="15" hidden="1">#REF!</definedName>
    <definedName name="BExGY6YA4P5KMY2VHT0DYK3YTFAX" localSheetId="13" hidden="1">#REF!</definedName>
    <definedName name="BExGY6YA4P5KMY2VHT0DYK3YTFAX" hidden="1">#REF!</definedName>
    <definedName name="BExGY8G88PVVRYHPHRPJZFSX6HSC" localSheetId="15" hidden="1">#REF!</definedName>
    <definedName name="BExGY8G88PVVRYHPHRPJZFSX6HSC" localSheetId="13" hidden="1">#REF!</definedName>
    <definedName name="BExGY8G88PVVRYHPHRPJZFSX6HSC" hidden="1">#REF!</definedName>
    <definedName name="BExGYC718HTZ80PNKYPVIYGRJVF6" localSheetId="15" hidden="1">#REF!</definedName>
    <definedName name="BExGYC718HTZ80PNKYPVIYGRJVF6" localSheetId="13" hidden="1">#REF!</definedName>
    <definedName name="BExGYC718HTZ80PNKYPVIYGRJVF6" hidden="1">#REF!</definedName>
    <definedName name="BExGYCNATXZY2FID93B17YWIPPRD" localSheetId="15" hidden="1">#REF!</definedName>
    <definedName name="BExGYCNATXZY2FID93B17YWIPPRD" localSheetId="13" hidden="1">#REF!</definedName>
    <definedName name="BExGYCNATXZY2FID93B17YWIPPRD" hidden="1">#REF!</definedName>
    <definedName name="BExGYGJJJ3BBCQAOA51WHP01HN73" localSheetId="15" hidden="1">#REF!</definedName>
    <definedName name="BExGYGJJJ3BBCQAOA51WHP01HN73" localSheetId="13" hidden="1">#REF!</definedName>
    <definedName name="BExGYGJJJ3BBCQAOA51WHP01HN73" hidden="1">#REF!</definedName>
    <definedName name="BExGYOS6TV2C72PLRFU8RP1I58GY" localSheetId="15" hidden="1">#REF!</definedName>
    <definedName name="BExGYOS6TV2C72PLRFU8RP1I58GY" localSheetId="13" hidden="1">#REF!</definedName>
    <definedName name="BExGYOS6TV2C72PLRFU8RP1I58GY" hidden="1">#REF!</definedName>
    <definedName name="BExGZ7NXZ0IBS44C2NZ9VMD6T6K2" localSheetId="15" hidden="1">#REF!</definedName>
    <definedName name="BExGZ7NXZ0IBS44C2NZ9VMD6T6K2" localSheetId="13" hidden="1">#REF!</definedName>
    <definedName name="BExGZ7NXZ0IBS44C2NZ9VMD6T6K2" hidden="1">#REF!</definedName>
    <definedName name="BExGZJ78ZWZCVHZ3BKEKFJZ6MAEO" localSheetId="15" hidden="1">#REF!</definedName>
    <definedName name="BExGZJ78ZWZCVHZ3BKEKFJZ6MAEO" localSheetId="13" hidden="1">#REF!</definedName>
    <definedName name="BExGZJ78ZWZCVHZ3BKEKFJZ6MAEO" hidden="1">#REF!</definedName>
    <definedName name="BExGZOLH2QV73J3M9IWDDPA62TP4" localSheetId="15" hidden="1">#REF!</definedName>
    <definedName name="BExGZOLH2QV73J3M9IWDDPA62TP4" localSheetId="13" hidden="1">#REF!</definedName>
    <definedName name="BExGZOLH2QV73J3M9IWDDPA62TP4" hidden="1">#REF!</definedName>
    <definedName name="BExGZP1PWGFKVVVN4YDIS22DZPCR" localSheetId="15" hidden="1">#REF!</definedName>
    <definedName name="BExGZP1PWGFKVVVN4YDIS22DZPCR" localSheetId="13" hidden="1">#REF!</definedName>
    <definedName name="BExGZP1PWGFKVVVN4YDIS22DZPCR" hidden="1">#REF!</definedName>
    <definedName name="BExH00L21GZX5YJJGVMOAWBERLP5" localSheetId="15" hidden="1">#REF!</definedName>
    <definedName name="BExH00L21GZX5YJJGVMOAWBERLP5" localSheetId="13" hidden="1">#REF!</definedName>
    <definedName name="BExH00L21GZX5YJJGVMOAWBERLP5" hidden="1">#REF!</definedName>
    <definedName name="BExH02ZD6VAY1KQLAQYBBI6WWIZB" localSheetId="15" hidden="1">#REF!</definedName>
    <definedName name="BExH02ZD6VAY1KQLAQYBBI6WWIZB" localSheetId="13" hidden="1">#REF!</definedName>
    <definedName name="BExH02ZD6VAY1KQLAQYBBI6WWIZB" hidden="1">#REF!</definedName>
    <definedName name="BExH08Z6LQCGGSGSAILMHX4X7JMD" localSheetId="15" hidden="1">#REF!</definedName>
    <definedName name="BExH08Z6LQCGGSGSAILMHX4X7JMD" localSheetId="13" hidden="1">#REF!</definedName>
    <definedName name="BExH08Z6LQCGGSGSAILMHX4X7JMD" hidden="1">#REF!</definedName>
    <definedName name="BExH0KT9Z8HEVRRQRGQ8YHXRLIJA" localSheetId="15" hidden="1">#REF!</definedName>
    <definedName name="BExH0KT9Z8HEVRRQRGQ8YHXRLIJA" localSheetId="13" hidden="1">#REF!</definedName>
    <definedName name="BExH0KT9Z8HEVRRQRGQ8YHXRLIJA" hidden="1">#REF!</definedName>
    <definedName name="BExH0M0FDN12YBOCKL3XL2Z7T7Y8" localSheetId="15" hidden="1">#REF!</definedName>
    <definedName name="BExH0M0FDN12YBOCKL3XL2Z7T7Y8" localSheetId="13" hidden="1">#REF!</definedName>
    <definedName name="BExH0M0FDN12YBOCKL3XL2Z7T7Y8" hidden="1">#REF!</definedName>
    <definedName name="BExH0O9G06YPZ5TN9RYT326I1CP2" localSheetId="15" hidden="1">#REF!</definedName>
    <definedName name="BExH0O9G06YPZ5TN9RYT326I1CP2" localSheetId="13" hidden="1">#REF!</definedName>
    <definedName name="BExH0O9G06YPZ5TN9RYT326I1CP2" hidden="1">#REF!</definedName>
    <definedName name="BExH0WNJAKTJRCKMTX8O4KNMIIJM" localSheetId="15" hidden="1">#REF!</definedName>
    <definedName name="BExH0WNJAKTJRCKMTX8O4KNMIIJM" localSheetId="13" hidden="1">#REF!</definedName>
    <definedName name="BExH0WNJAKTJRCKMTX8O4KNMIIJM" hidden="1">#REF!</definedName>
    <definedName name="BExH12Y4WX542WI3ZEM15AK4UM9J" localSheetId="15" hidden="1">#REF!</definedName>
    <definedName name="BExH12Y4WX542WI3ZEM15AK4UM9J" localSheetId="13" hidden="1">#REF!</definedName>
    <definedName name="BExH12Y4WX542WI3ZEM15AK4UM9J" hidden="1">#REF!</definedName>
    <definedName name="BExH1FDTQXR9QQ31WDB7OPXU7MPT" localSheetId="15" hidden="1">#REF!</definedName>
    <definedName name="BExH1FDTQXR9QQ31WDB7OPXU7MPT" localSheetId="13" hidden="1">#REF!</definedName>
    <definedName name="BExH1FDTQXR9QQ31WDB7OPXU7MPT" hidden="1">#REF!</definedName>
    <definedName name="BExH1FOMEUIJNIDJAUY0ZQFBJSY9" localSheetId="15" hidden="1">#REF!</definedName>
    <definedName name="BExH1FOMEUIJNIDJAUY0ZQFBJSY9" localSheetId="13" hidden="1">#REF!</definedName>
    <definedName name="BExH1FOMEUIJNIDJAUY0ZQFBJSY9" hidden="1">#REF!</definedName>
    <definedName name="BExH1JFFHEBFX9BWJMNIA3N66R3Z" localSheetId="15" hidden="1">#REF!</definedName>
    <definedName name="BExH1JFFHEBFX9BWJMNIA3N66R3Z" localSheetId="13" hidden="1">#REF!</definedName>
    <definedName name="BExH1JFFHEBFX9BWJMNIA3N66R3Z" hidden="1">#REF!</definedName>
    <definedName name="BExH1Z0GIUSVTF2H1G1I3PDGBNK2" localSheetId="15" hidden="1">#REF!</definedName>
    <definedName name="BExH1Z0GIUSVTF2H1G1I3PDGBNK2" localSheetId="13" hidden="1">#REF!</definedName>
    <definedName name="BExH1Z0GIUSVTF2H1G1I3PDGBNK2" hidden="1">#REF!</definedName>
    <definedName name="BExH225UTM6S9FW4MUDZS7F1PQSH" localSheetId="15" hidden="1">#REF!</definedName>
    <definedName name="BExH225UTM6S9FW4MUDZS7F1PQSH" localSheetId="13" hidden="1">#REF!</definedName>
    <definedName name="BExH225UTM6S9FW4MUDZS7F1PQSH" hidden="1">#REF!</definedName>
    <definedName name="BExH23271RF7AYZ542KHQTH68GQ7" localSheetId="15" hidden="1">#REF!</definedName>
    <definedName name="BExH23271RF7AYZ542KHQTH68GQ7" localSheetId="13" hidden="1">#REF!</definedName>
    <definedName name="BExH23271RF7AYZ542KHQTH68GQ7" hidden="1">#REF!</definedName>
    <definedName name="BExH2GJQR4JALNB314RY0LDI49VH" localSheetId="15" hidden="1">#REF!</definedName>
    <definedName name="BExH2GJQR4JALNB314RY0LDI49VH" localSheetId="13" hidden="1">#REF!</definedName>
    <definedName name="BExH2GJQR4JALNB314RY0LDI49VH" hidden="1">#REF!</definedName>
    <definedName name="BExH2JZR49T7644JFVE7B3N7RZM9" localSheetId="15" hidden="1">#REF!</definedName>
    <definedName name="BExH2JZR49T7644JFVE7B3N7RZM9" localSheetId="13" hidden="1">#REF!</definedName>
    <definedName name="BExH2JZR49T7644JFVE7B3N7RZM9" hidden="1">#REF!</definedName>
    <definedName name="BExH2UHF0QTJG107MULYB16WBJM9" localSheetId="15" hidden="1">#REF!</definedName>
    <definedName name="BExH2UHF0QTJG107MULYB16WBJM9" localSheetId="13" hidden="1">#REF!</definedName>
    <definedName name="BExH2UHF0QTJG107MULYB16WBJM9" hidden="1">#REF!</definedName>
    <definedName name="BExH2WKXV8X5S2GSBBTWGI0NLNAH" localSheetId="15" hidden="1">#REF!</definedName>
    <definedName name="BExH2WKXV8X5S2GSBBTWGI0NLNAH" localSheetId="13" hidden="1">#REF!</definedName>
    <definedName name="BExH2WKXV8X5S2GSBBTWGI0NLNAH" hidden="1">#REF!</definedName>
    <definedName name="BExH2XS1UFYFGU0S0EBXX90W2WE8" localSheetId="15" hidden="1">#REF!</definedName>
    <definedName name="BExH2XS1UFYFGU0S0EBXX90W2WE8" localSheetId="13" hidden="1">#REF!</definedName>
    <definedName name="BExH2XS1UFYFGU0S0EBXX90W2WE8" hidden="1">#REF!</definedName>
    <definedName name="BExH2XS2TND9SB0GC295R4FP6K5Y" localSheetId="15" hidden="1">#REF!</definedName>
    <definedName name="BExH2XS2TND9SB0GC295R4FP6K5Y" localSheetId="13" hidden="1">#REF!</definedName>
    <definedName name="BExH2XS2TND9SB0GC295R4FP6K5Y" hidden="1">#REF!</definedName>
    <definedName name="BExH2ZA0SZ4SSITL50NA8LZ3OEX6" localSheetId="15" hidden="1">#REF!</definedName>
    <definedName name="BExH2ZA0SZ4SSITL50NA8LZ3OEX6" localSheetId="13" hidden="1">#REF!</definedName>
    <definedName name="BExH2ZA0SZ4SSITL50NA8LZ3OEX6" hidden="1">#REF!</definedName>
    <definedName name="BExH31Z3JNVJPESWKXHILGXZHP2M" localSheetId="15" hidden="1">#REF!</definedName>
    <definedName name="BExH31Z3JNVJPESWKXHILGXZHP2M" localSheetId="13" hidden="1">#REF!</definedName>
    <definedName name="BExH31Z3JNVJPESWKXHILGXZHP2M" hidden="1">#REF!</definedName>
    <definedName name="BExH3E9HZ3QJCDZW7WI7YACFQCHE" localSheetId="15" hidden="1">#REF!</definedName>
    <definedName name="BExH3E9HZ3QJCDZW7WI7YACFQCHE" localSheetId="13" hidden="1">#REF!</definedName>
    <definedName name="BExH3E9HZ3QJCDZW7WI7YACFQCHE" hidden="1">#REF!</definedName>
    <definedName name="BExH3IRB6764RQ5HBYRLH6XCT29X" localSheetId="15" hidden="1">#REF!</definedName>
    <definedName name="BExH3IRB6764RQ5HBYRLH6XCT29X" localSheetId="13" hidden="1">#REF!</definedName>
    <definedName name="BExH3IRB6764RQ5HBYRLH6XCT29X" hidden="1">#REF!</definedName>
    <definedName name="BExIG2U8V6RSB47SXLCQG3Q68YRO" localSheetId="15" hidden="1">#REF!</definedName>
    <definedName name="BExIG2U8V6RSB47SXLCQG3Q68YRO" localSheetId="13" hidden="1">#REF!</definedName>
    <definedName name="BExIG2U8V6RSB47SXLCQG3Q68YRO" hidden="1">#REF!</definedName>
    <definedName name="BExIGJBO8R13LV7CZ7C1YCP974NN" localSheetId="15" hidden="1">#REF!</definedName>
    <definedName name="BExIGJBO8R13LV7CZ7C1YCP974NN" localSheetId="13" hidden="1">#REF!</definedName>
    <definedName name="BExIGJBO8R13LV7CZ7C1YCP974NN" hidden="1">#REF!</definedName>
    <definedName name="BExIGWT86FPOEYTI8GXCGU5Y3KGK" localSheetId="15" hidden="1">#REF!</definedName>
    <definedName name="BExIGWT86FPOEYTI8GXCGU5Y3KGK" localSheetId="13" hidden="1">#REF!</definedName>
    <definedName name="BExIGWT86FPOEYTI8GXCGU5Y3KGK" hidden="1">#REF!</definedName>
    <definedName name="BExIHBHXA7E7VUTBVHXXXCH3A5CL" localSheetId="15" hidden="1">#REF!</definedName>
    <definedName name="BExIHBHXA7E7VUTBVHXXXCH3A5CL" localSheetId="13" hidden="1">#REF!</definedName>
    <definedName name="BExIHBHXA7E7VUTBVHXXXCH3A5CL" hidden="1">#REF!</definedName>
    <definedName name="BExIHPQCQTGEW8QOJVIQ4VX0P6DX" localSheetId="15" hidden="1">#REF!</definedName>
    <definedName name="BExIHPQCQTGEW8QOJVIQ4VX0P6DX" localSheetId="13" hidden="1">#REF!</definedName>
    <definedName name="BExIHPQCQTGEW8QOJVIQ4VX0P6DX" hidden="1">#REF!</definedName>
    <definedName name="BExII1KN91Q7DLW0UB7W2TJ5ACT9" localSheetId="15" hidden="1">#REF!</definedName>
    <definedName name="BExII1KN91Q7DLW0UB7W2TJ5ACT9" localSheetId="13" hidden="1">#REF!</definedName>
    <definedName name="BExII1KN91Q7DLW0UB7W2TJ5ACT9" hidden="1">#REF!</definedName>
    <definedName name="BExII50LI8I0CDOOZEMIVHVA2V95" localSheetId="15" hidden="1">#REF!</definedName>
    <definedName name="BExII50LI8I0CDOOZEMIVHVA2V95" localSheetId="13" hidden="1">#REF!</definedName>
    <definedName name="BExII50LI8I0CDOOZEMIVHVA2V95" hidden="1">#REF!</definedName>
    <definedName name="BExIIXMY38TQD12CVV4S57L3I809" localSheetId="15" hidden="1">#REF!</definedName>
    <definedName name="BExIIXMY38TQD12CVV4S57L3I809" localSheetId="13" hidden="1">#REF!</definedName>
    <definedName name="BExIIXMY38TQD12CVV4S57L3I809" hidden="1">#REF!</definedName>
    <definedName name="BExIIY37NEVU2LGS1JE4VR9AN6W4" localSheetId="15" hidden="1">#REF!</definedName>
    <definedName name="BExIIY37NEVU2LGS1JE4VR9AN6W4" localSheetId="13" hidden="1">#REF!</definedName>
    <definedName name="BExIIY37NEVU2LGS1JE4VR9AN6W4" hidden="1">#REF!</definedName>
    <definedName name="BExIIYJAGXR8TPZ1KCYM7EGJ79UW" localSheetId="15" hidden="1">#REF!</definedName>
    <definedName name="BExIIYJAGXR8TPZ1KCYM7EGJ79UW" localSheetId="13" hidden="1">#REF!</definedName>
    <definedName name="BExIIYJAGXR8TPZ1KCYM7EGJ79UW" hidden="1">#REF!</definedName>
    <definedName name="BExIJ3160YCWGAVEU0208ZGXXG3P" localSheetId="15" hidden="1">#REF!</definedName>
    <definedName name="BExIJ3160YCWGAVEU0208ZGXXG3P" localSheetId="13" hidden="1">#REF!</definedName>
    <definedName name="BExIJ3160YCWGAVEU0208ZGXXG3P" hidden="1">#REF!</definedName>
    <definedName name="BExIJFGZJ5ED9D6KAY4PGQYLELAX" localSheetId="15" hidden="1">#REF!</definedName>
    <definedName name="BExIJFGZJ5ED9D6KAY4PGQYLELAX" localSheetId="13" hidden="1">#REF!</definedName>
    <definedName name="BExIJFGZJ5ED9D6KAY4PGQYLELAX" hidden="1">#REF!</definedName>
    <definedName name="BExIJQK80ZEKSTV62E59AYJYUNLI" localSheetId="15" hidden="1">#REF!</definedName>
    <definedName name="BExIJQK80ZEKSTV62E59AYJYUNLI" localSheetId="13" hidden="1">#REF!</definedName>
    <definedName name="BExIJQK80ZEKSTV62E59AYJYUNLI" hidden="1">#REF!</definedName>
    <definedName name="BExIJRLX3M0YQLU1D5Y9V7HM5QNM" localSheetId="15" hidden="1">#REF!</definedName>
    <definedName name="BExIJRLX3M0YQLU1D5Y9V7HM5QNM" localSheetId="13" hidden="1">#REF!</definedName>
    <definedName name="BExIJRLX3M0YQLU1D5Y9V7HM5QNM" hidden="1">#REF!</definedName>
    <definedName name="BExIJV22J0QA7286KNPMHO1ZUCB3" localSheetId="15" hidden="1">#REF!</definedName>
    <definedName name="BExIJV22J0QA7286KNPMHO1ZUCB3" localSheetId="13" hidden="1">#REF!</definedName>
    <definedName name="BExIJV22J0QA7286KNPMHO1ZUCB3" hidden="1">#REF!</definedName>
    <definedName name="BExIJVI6OC7B6ZE9V4PAOYZXKNER" localSheetId="15" hidden="1">#REF!</definedName>
    <definedName name="BExIJVI6OC7B6ZE9V4PAOYZXKNER" localSheetId="13" hidden="1">#REF!</definedName>
    <definedName name="BExIJVI6OC7B6ZE9V4PAOYZXKNER" hidden="1">#REF!</definedName>
    <definedName name="BExIJWK0NGTGQ4X7D5VIVXD14JHI" localSheetId="15" hidden="1">#REF!</definedName>
    <definedName name="BExIJWK0NGTGQ4X7D5VIVXD14JHI" localSheetId="13" hidden="1">#REF!</definedName>
    <definedName name="BExIJWK0NGTGQ4X7D5VIVXD14JHI" hidden="1">#REF!</definedName>
    <definedName name="BExIJWPCIYINEJUTXU74VK7WG031" localSheetId="15" hidden="1">#REF!</definedName>
    <definedName name="BExIJWPCIYINEJUTXU74VK7WG031" localSheetId="13" hidden="1">#REF!</definedName>
    <definedName name="BExIJWPCIYINEJUTXU74VK7WG031" hidden="1">#REF!</definedName>
    <definedName name="BExIKHTXPZR5A8OHB6HDP6QWDHAD" localSheetId="15" hidden="1">#REF!</definedName>
    <definedName name="BExIKHTXPZR5A8OHB6HDP6QWDHAD" localSheetId="13" hidden="1">#REF!</definedName>
    <definedName name="BExIKHTXPZR5A8OHB6HDP6QWDHAD" hidden="1">#REF!</definedName>
    <definedName name="BExIKMMJOETSAXJYY1SIKM58LMA2" localSheetId="15" hidden="1">#REF!</definedName>
    <definedName name="BExIKMMJOETSAXJYY1SIKM58LMA2" localSheetId="13" hidden="1">#REF!</definedName>
    <definedName name="BExIKMMJOETSAXJYY1SIKM58LMA2" hidden="1">#REF!</definedName>
    <definedName name="BExIKRF6AQ6VOO9KCIWSM6FY8M7D" localSheetId="15" hidden="1">#REF!</definedName>
    <definedName name="BExIKRF6AQ6VOO9KCIWSM6FY8M7D" localSheetId="13" hidden="1">#REF!</definedName>
    <definedName name="BExIKRF6AQ6VOO9KCIWSM6FY8M7D" hidden="1">#REF!</definedName>
    <definedName name="BExIKTYZESFT3LC0ASFMFKSE0D1X" localSheetId="15" hidden="1">#REF!</definedName>
    <definedName name="BExIKTYZESFT3LC0ASFMFKSE0D1X" localSheetId="13" hidden="1">#REF!</definedName>
    <definedName name="BExIKTYZESFT3LC0ASFMFKSE0D1X" hidden="1">#REF!</definedName>
    <definedName name="BExIKXVA6M8K0PTRYAGXS666L335" localSheetId="15" hidden="1">#REF!</definedName>
    <definedName name="BExIKXVA6M8K0PTRYAGXS666L335" localSheetId="13" hidden="1">#REF!</definedName>
    <definedName name="BExIKXVA6M8K0PTRYAGXS666L335" hidden="1">#REF!</definedName>
    <definedName name="BExIL0PMZ2SXK9R6MLP43KBU1J2P" localSheetId="15" hidden="1">#REF!</definedName>
    <definedName name="BExIL0PMZ2SXK9R6MLP43KBU1J2P" localSheetId="13" hidden="1">#REF!</definedName>
    <definedName name="BExIL0PMZ2SXK9R6MLP43KBU1J2P" hidden="1">#REF!</definedName>
    <definedName name="BExILAAXRTRAD18K74M6MGUEEPUM" localSheetId="15" hidden="1">#REF!</definedName>
    <definedName name="BExILAAXRTRAD18K74M6MGUEEPUM" localSheetId="13" hidden="1">#REF!</definedName>
    <definedName name="BExILAAXRTRAD18K74M6MGUEEPUM" hidden="1">#REF!</definedName>
    <definedName name="BExILG5F338C0FFLMVOKMKF8X5ZP" localSheetId="15" hidden="1">#REF!</definedName>
    <definedName name="BExILG5F338C0FFLMVOKMKF8X5ZP" localSheetId="13" hidden="1">#REF!</definedName>
    <definedName name="BExILG5F338C0FFLMVOKMKF8X5ZP" hidden="1">#REF!</definedName>
    <definedName name="BExILGQTQM0HOD0BJI90YO7GOIN3" localSheetId="15" hidden="1">#REF!</definedName>
    <definedName name="BExILGQTQM0HOD0BJI90YO7GOIN3" localSheetId="13" hidden="1">#REF!</definedName>
    <definedName name="BExILGQTQM0HOD0BJI90YO7GOIN3" hidden="1">#REF!</definedName>
    <definedName name="BExIM9DBUB7ZGF4B20FVUO9QGOX2" localSheetId="15" hidden="1">#REF!</definedName>
    <definedName name="BExIM9DBUB7ZGF4B20FVUO9QGOX2" localSheetId="13" hidden="1">#REF!</definedName>
    <definedName name="BExIM9DBUB7ZGF4B20FVUO9QGOX2" hidden="1">#REF!</definedName>
    <definedName name="BExIMGK9Z94TFPWWZFMD10HV0IF6" localSheetId="15" hidden="1">#REF!</definedName>
    <definedName name="BExIMGK9Z94TFPWWZFMD10HV0IF6" localSheetId="13" hidden="1">#REF!</definedName>
    <definedName name="BExIMGK9Z94TFPWWZFMD10HV0IF6" hidden="1">#REF!</definedName>
    <definedName name="BExIMPEGKG18TELVC33T4OQTNBWC" localSheetId="15" hidden="1">#REF!</definedName>
    <definedName name="BExIMPEGKG18TELVC33T4OQTNBWC" localSheetId="13" hidden="1">#REF!</definedName>
    <definedName name="BExIMPEGKG18TELVC33T4OQTNBWC" hidden="1">#REF!</definedName>
    <definedName name="BExIN4OR435DL1US13JQPOQK8GD5" localSheetId="15" hidden="1">#REF!</definedName>
    <definedName name="BExIN4OR435DL1US13JQPOQK8GD5" localSheetId="13" hidden="1">#REF!</definedName>
    <definedName name="BExIN4OR435DL1US13JQPOQK8GD5" hidden="1">#REF!</definedName>
    <definedName name="BExINI6A7H3KSFRFA6UBBDPKW37F" localSheetId="15" hidden="1">#REF!</definedName>
    <definedName name="BExINI6A7H3KSFRFA6UBBDPKW37F" localSheetId="13" hidden="1">#REF!</definedName>
    <definedName name="BExINI6A7H3KSFRFA6UBBDPKW37F" hidden="1">#REF!</definedName>
    <definedName name="BExINIMK8XC3JOBT2EXYFHHH52H0" localSheetId="15" hidden="1">#REF!</definedName>
    <definedName name="BExINIMK8XC3JOBT2EXYFHHH52H0" localSheetId="13" hidden="1">#REF!</definedName>
    <definedName name="BExINIMK8XC3JOBT2EXYFHHH52H0" hidden="1">#REF!</definedName>
    <definedName name="BExINLX401ZKEGWU168DS4JUM2J6" localSheetId="15" hidden="1">#REF!</definedName>
    <definedName name="BExINLX401ZKEGWU168DS4JUM2J6" localSheetId="13" hidden="1">#REF!</definedName>
    <definedName name="BExINLX401ZKEGWU168DS4JUM2J6" hidden="1">#REF!</definedName>
    <definedName name="BExINMYYJO1FTV1CZF6O5XCFAMQX" localSheetId="15" hidden="1">#REF!</definedName>
    <definedName name="BExINMYYJO1FTV1CZF6O5XCFAMQX" localSheetId="13" hidden="1">#REF!</definedName>
    <definedName name="BExINMYYJO1FTV1CZF6O5XCFAMQX" hidden="1">#REF!</definedName>
    <definedName name="BExINP2H4KI05FRFV5PKZFE00HKO" localSheetId="15" hidden="1">#REF!</definedName>
    <definedName name="BExINP2H4KI05FRFV5PKZFE00HKO" localSheetId="13" hidden="1">#REF!</definedName>
    <definedName name="BExINP2H4KI05FRFV5PKZFE00HKO" hidden="1">#REF!</definedName>
    <definedName name="BExINZELVWYGU876QUUZCIMXPBQC" localSheetId="15" hidden="1">#REF!</definedName>
    <definedName name="BExINZELVWYGU876QUUZCIMXPBQC" localSheetId="13" hidden="1">#REF!</definedName>
    <definedName name="BExINZELVWYGU876QUUZCIMXPBQC" hidden="1">#REF!</definedName>
    <definedName name="BExIOCQUQHKUU1KONGSDOLQTQEIC" localSheetId="15" hidden="1">#REF!</definedName>
    <definedName name="BExIOCQUQHKUU1KONGSDOLQTQEIC" localSheetId="13" hidden="1">#REF!</definedName>
    <definedName name="BExIOCQUQHKUU1KONGSDOLQTQEIC" hidden="1">#REF!</definedName>
    <definedName name="BExIOFL8Y5O61VLKTB4H20IJNWS1" localSheetId="15" hidden="1">#REF!</definedName>
    <definedName name="BExIOFL8Y5O61VLKTB4H20IJNWS1" localSheetId="13" hidden="1">#REF!</definedName>
    <definedName name="BExIOFL8Y5O61VLKTB4H20IJNWS1" hidden="1">#REF!</definedName>
    <definedName name="BExIOMBXRW5NS4ZPYX9G5QREZ5J6" localSheetId="15" hidden="1">#REF!</definedName>
    <definedName name="BExIOMBXRW5NS4ZPYX9G5QREZ5J6" localSheetId="13" hidden="1">#REF!</definedName>
    <definedName name="BExIOMBXRW5NS4ZPYX9G5QREZ5J6" hidden="1">#REF!</definedName>
    <definedName name="BExIORA3GK78T7C7SNBJJUONJ0LS" localSheetId="15" hidden="1">#REF!</definedName>
    <definedName name="BExIORA3GK78T7C7SNBJJUONJ0LS" localSheetId="13" hidden="1">#REF!</definedName>
    <definedName name="BExIORA3GK78T7C7SNBJJUONJ0LS" hidden="1">#REF!</definedName>
    <definedName name="BExIORFDXP4AVIEBLSTZ8ETSXMNM" localSheetId="15" hidden="1">#REF!</definedName>
    <definedName name="BExIORFDXP4AVIEBLSTZ8ETSXMNM" localSheetId="13" hidden="1">#REF!</definedName>
    <definedName name="BExIORFDXP4AVIEBLSTZ8ETSXMNM" hidden="1">#REF!</definedName>
    <definedName name="BExIOTZ5EFZ2NASVQ05RH15HRSW6" localSheetId="15" hidden="1">#REF!</definedName>
    <definedName name="BExIOTZ5EFZ2NASVQ05RH15HRSW6" localSheetId="13" hidden="1">#REF!</definedName>
    <definedName name="BExIOTZ5EFZ2NASVQ05RH15HRSW6" hidden="1">#REF!</definedName>
    <definedName name="BExIP8YNN6UUE1GZ223SWH7DLGKO" localSheetId="15" hidden="1">#REF!</definedName>
    <definedName name="BExIP8YNN6UUE1GZ223SWH7DLGKO" localSheetId="13" hidden="1">#REF!</definedName>
    <definedName name="BExIP8YNN6UUE1GZ223SWH7DLGKO" hidden="1">#REF!</definedName>
    <definedName name="BExIPAB4AOL592OJCC1CFAXTLF1A" localSheetId="15" hidden="1">#REF!</definedName>
    <definedName name="BExIPAB4AOL592OJCC1CFAXTLF1A" localSheetId="13" hidden="1">#REF!</definedName>
    <definedName name="BExIPAB4AOL592OJCC1CFAXTLF1A" hidden="1">#REF!</definedName>
    <definedName name="BExIPB25DKX4S2ZCKQN7KWSC3JBF" localSheetId="15" hidden="1">#REF!</definedName>
    <definedName name="BExIPB25DKX4S2ZCKQN7KWSC3JBF" localSheetId="13" hidden="1">#REF!</definedName>
    <definedName name="BExIPB25DKX4S2ZCKQN7KWSC3JBF" hidden="1">#REF!</definedName>
    <definedName name="BExIPDLT8JYAMGE5HTN4D1YHZF3V" localSheetId="15" hidden="1">#REF!</definedName>
    <definedName name="BExIPDLT8JYAMGE5HTN4D1YHZF3V" localSheetId="13" hidden="1">#REF!</definedName>
    <definedName name="BExIPDLT8JYAMGE5HTN4D1YHZF3V" hidden="1">#REF!</definedName>
    <definedName name="BExIPG040Q08EWIWL6CAVR3GRI43" localSheetId="15" hidden="1">#REF!</definedName>
    <definedName name="BExIPG040Q08EWIWL6CAVR3GRI43" localSheetId="13" hidden="1">#REF!</definedName>
    <definedName name="BExIPG040Q08EWIWL6CAVR3GRI43" hidden="1">#REF!</definedName>
    <definedName name="BExIPKNFUDPDKOSH5GHDVNA8D66S" localSheetId="15" hidden="1">#REF!</definedName>
    <definedName name="BExIPKNFUDPDKOSH5GHDVNA8D66S" localSheetId="13" hidden="1">#REF!</definedName>
    <definedName name="BExIPKNFUDPDKOSH5GHDVNA8D66S" hidden="1">#REF!</definedName>
    <definedName name="BExIQ1VS9A2FHVD9TUHKG9K8EVVP" localSheetId="15" hidden="1">#REF!</definedName>
    <definedName name="BExIQ1VS9A2FHVD9TUHKG9K8EVVP" localSheetId="13" hidden="1">#REF!</definedName>
    <definedName name="BExIQ1VS9A2FHVD9TUHKG9K8EVVP" hidden="1">#REF!</definedName>
    <definedName name="BExIQ3J19L30PSQ2CXNT6IHW0I7V" localSheetId="15" hidden="1">#REF!</definedName>
    <definedName name="BExIQ3J19L30PSQ2CXNT6IHW0I7V" localSheetId="13" hidden="1">#REF!</definedName>
    <definedName name="BExIQ3J19L30PSQ2CXNT6IHW0I7V" hidden="1">#REF!</definedName>
    <definedName name="BExIQ3OJ7M04XCY276IO0LJA5XUK" localSheetId="15" hidden="1">#REF!</definedName>
    <definedName name="BExIQ3OJ7M04XCY276IO0LJA5XUK" localSheetId="13" hidden="1">#REF!</definedName>
    <definedName name="BExIQ3OJ7M04XCY276IO0LJA5XUK" hidden="1">#REF!</definedName>
    <definedName name="BExIQ5S19ITB0NDRUN4XV7B905ED" localSheetId="15" hidden="1">#REF!</definedName>
    <definedName name="BExIQ5S19ITB0NDRUN4XV7B905ED" localSheetId="13" hidden="1">#REF!</definedName>
    <definedName name="BExIQ5S19ITB0NDRUN4XV7B905ED" hidden="1">#REF!</definedName>
    <definedName name="BExIQ9TMQT2EIXSVQW7GVSOAW2VJ" localSheetId="15" hidden="1">#REF!</definedName>
    <definedName name="BExIQ9TMQT2EIXSVQW7GVSOAW2VJ" localSheetId="13" hidden="1">#REF!</definedName>
    <definedName name="BExIQ9TMQT2EIXSVQW7GVSOAW2VJ" hidden="1">#REF!</definedName>
    <definedName name="BExIQBMDE1L6J4H27K1FMSHQKDSE" localSheetId="15" hidden="1">#REF!</definedName>
    <definedName name="BExIQBMDE1L6J4H27K1FMSHQKDSE" localSheetId="13" hidden="1">#REF!</definedName>
    <definedName name="BExIQBMDE1L6J4H27K1FMSHQKDSE" hidden="1">#REF!</definedName>
    <definedName name="BExIQE65LVXUOF3UZFO7SDHFJH22" localSheetId="15" hidden="1">#REF!</definedName>
    <definedName name="BExIQE65LVXUOF3UZFO7SDHFJH22" localSheetId="13" hidden="1">#REF!</definedName>
    <definedName name="BExIQE65LVXUOF3UZFO7SDHFJH22" hidden="1">#REF!</definedName>
    <definedName name="BExIQG9OO2KKBOWTMD1OXY36TEGA" localSheetId="15" hidden="1">#REF!</definedName>
    <definedName name="BExIQG9OO2KKBOWTMD1OXY36TEGA" localSheetId="13" hidden="1">#REF!</definedName>
    <definedName name="BExIQG9OO2KKBOWTMD1OXY36TEGA" hidden="1">#REF!</definedName>
    <definedName name="BExIQX1XBB31HZTYEEVOBSE3C5A6" localSheetId="15" hidden="1">#REF!</definedName>
    <definedName name="BExIQX1XBB31HZTYEEVOBSE3C5A6" localSheetId="13" hidden="1">#REF!</definedName>
    <definedName name="BExIQX1XBB31HZTYEEVOBSE3C5A6" hidden="1">#REF!</definedName>
    <definedName name="BExIQYP5T1TPAQYW7QU1Q98BKX7W" localSheetId="15" hidden="1">#REF!</definedName>
    <definedName name="BExIQYP5T1TPAQYW7QU1Q98BKX7W" localSheetId="13" hidden="1">#REF!</definedName>
    <definedName name="BExIQYP5T1TPAQYW7QU1Q98BKX7W" hidden="1">#REF!</definedName>
    <definedName name="BExIR2ALYRP9FW99DK2084J7IIDC" localSheetId="15" hidden="1">#REF!</definedName>
    <definedName name="BExIR2ALYRP9FW99DK2084J7IIDC" localSheetId="13" hidden="1">#REF!</definedName>
    <definedName name="BExIR2ALYRP9FW99DK2084J7IIDC" hidden="1">#REF!</definedName>
    <definedName name="BExIR8FQETPTQYW37DBVDWG3J4JW" localSheetId="15" hidden="1">#REF!</definedName>
    <definedName name="BExIR8FQETPTQYW37DBVDWG3J4JW" localSheetId="13" hidden="1">#REF!</definedName>
    <definedName name="BExIR8FQETPTQYW37DBVDWG3J4JW" hidden="1">#REF!</definedName>
    <definedName name="BExIRRBGTY01OQOI3U5SW59RFDFI" localSheetId="15" hidden="1">#REF!</definedName>
    <definedName name="BExIRRBGTY01OQOI3U5SW59RFDFI" localSheetId="13" hidden="1">#REF!</definedName>
    <definedName name="BExIRRBGTY01OQOI3U5SW59RFDFI" hidden="1">#REF!</definedName>
    <definedName name="BExIS4T0DRF57HYO7OGG72KBOFOI" localSheetId="15" hidden="1">#REF!</definedName>
    <definedName name="BExIS4T0DRF57HYO7OGG72KBOFOI" localSheetId="13" hidden="1">#REF!</definedName>
    <definedName name="BExIS4T0DRF57HYO7OGG72KBOFOI" hidden="1">#REF!</definedName>
    <definedName name="BExIS77BJDDK18PGI9DSEYZPIL7P" localSheetId="15" hidden="1">#REF!</definedName>
    <definedName name="BExIS77BJDDK18PGI9DSEYZPIL7P" localSheetId="13" hidden="1">#REF!</definedName>
    <definedName name="BExIS77BJDDK18PGI9DSEYZPIL7P" hidden="1">#REF!</definedName>
    <definedName name="BExIS8USL1T3Z97CZ30HJ98E2GXQ" localSheetId="15" hidden="1">#REF!</definedName>
    <definedName name="BExIS8USL1T3Z97CZ30HJ98E2GXQ" localSheetId="13" hidden="1">#REF!</definedName>
    <definedName name="BExIS8USL1T3Z97CZ30HJ98E2GXQ" hidden="1">#REF!</definedName>
    <definedName name="BExISC5B700MZUBFTQ9K4IKTF7HR" localSheetId="15" hidden="1">#REF!</definedName>
    <definedName name="BExISC5B700MZUBFTQ9K4IKTF7HR" localSheetId="13" hidden="1">#REF!</definedName>
    <definedName name="BExISC5B700MZUBFTQ9K4IKTF7HR" hidden="1">#REF!</definedName>
    <definedName name="BExISDHXS49S1H56ENBPRF1NLD5C" localSheetId="15" hidden="1">#REF!</definedName>
    <definedName name="BExISDHXS49S1H56ENBPRF1NLD5C" localSheetId="13" hidden="1">#REF!</definedName>
    <definedName name="BExISDHXS49S1H56ENBPRF1NLD5C" hidden="1">#REF!</definedName>
    <definedName name="BExISM1JLV54A21A164IURMPGUMU" localSheetId="15" hidden="1">#REF!</definedName>
    <definedName name="BExISM1JLV54A21A164IURMPGUMU" localSheetId="13" hidden="1">#REF!</definedName>
    <definedName name="BExISM1JLV54A21A164IURMPGUMU" hidden="1">#REF!</definedName>
    <definedName name="BExISRFKJYUZ4AKW44IJF7RF9Y90" localSheetId="15" hidden="1">#REF!</definedName>
    <definedName name="BExISRFKJYUZ4AKW44IJF7RF9Y90" localSheetId="13" hidden="1">#REF!</definedName>
    <definedName name="BExISRFKJYUZ4AKW44IJF7RF9Y90" hidden="1">#REF!</definedName>
    <definedName name="BExIT1MK8TBAK3SNP36A8FKDQSOK" localSheetId="15" hidden="1">#REF!</definedName>
    <definedName name="BExIT1MK8TBAK3SNP36A8FKDQSOK" localSheetId="13" hidden="1">#REF!</definedName>
    <definedName name="BExIT1MK8TBAK3SNP36A8FKDQSOK" hidden="1">#REF!</definedName>
    <definedName name="BExITBNYANV2S8KD56GOGCKW393R" localSheetId="15" hidden="1">#REF!</definedName>
    <definedName name="BExITBNYANV2S8KD56GOGCKW393R" localSheetId="13" hidden="1">#REF!</definedName>
    <definedName name="BExITBNYANV2S8KD56GOGCKW393R" hidden="1">#REF!</definedName>
    <definedName name="BExItemGrid" localSheetId="15">#REF!</definedName>
    <definedName name="BExItemGrid" localSheetId="13">#REF!</definedName>
    <definedName name="BExItemGrid">#REF!</definedName>
    <definedName name="BExIUD4OJGH65NFNQ4VMCE3R4J1X" localSheetId="15" hidden="1">#REF!</definedName>
    <definedName name="BExIUD4OJGH65NFNQ4VMCE3R4J1X" localSheetId="13" hidden="1">#REF!</definedName>
    <definedName name="BExIUD4OJGH65NFNQ4VMCE3R4J1X" hidden="1">#REF!</definedName>
    <definedName name="BExIUTB5OAAXYW0OFMP0PS40SPOB" localSheetId="15" hidden="1">#REF!</definedName>
    <definedName name="BExIUTB5OAAXYW0OFMP0PS40SPOB" localSheetId="13" hidden="1">#REF!</definedName>
    <definedName name="BExIUTB5OAAXYW0OFMP0PS40SPOB" hidden="1">#REF!</definedName>
    <definedName name="BExIUUT2MHIOV6R3WHA0DPM1KBKY" localSheetId="15" hidden="1">#REF!</definedName>
    <definedName name="BExIUUT2MHIOV6R3WHA0DPM1KBKY" localSheetId="13" hidden="1">#REF!</definedName>
    <definedName name="BExIUUT2MHIOV6R3WHA0DPM1KBKY" hidden="1">#REF!</definedName>
    <definedName name="BExIUYPDT1AM6MWGWQS646PIZIWC" localSheetId="15" hidden="1">#REF!</definedName>
    <definedName name="BExIUYPDT1AM6MWGWQS646PIZIWC" localSheetId="13" hidden="1">#REF!</definedName>
    <definedName name="BExIUYPDT1AM6MWGWQS646PIZIWC" hidden="1">#REF!</definedName>
    <definedName name="BExIV0I2O9F8D1UK1SI8AEYR6U0A" localSheetId="15" hidden="1">#REF!</definedName>
    <definedName name="BExIV0I2O9F8D1UK1SI8AEYR6U0A" localSheetId="13" hidden="1">#REF!</definedName>
    <definedName name="BExIV0I2O9F8D1UK1SI8AEYR6U0A" hidden="1">#REF!</definedName>
    <definedName name="BExIV2LM38XPLRTWT0R44TMQ59E5" localSheetId="15" hidden="1">#REF!</definedName>
    <definedName name="BExIV2LM38XPLRTWT0R44TMQ59E5" localSheetId="13" hidden="1">#REF!</definedName>
    <definedName name="BExIV2LM38XPLRTWT0R44TMQ59E5" hidden="1">#REF!</definedName>
    <definedName name="BExIV3HY4S0YRV1F7XEMF2YHAR2I" localSheetId="15" hidden="1">#REF!</definedName>
    <definedName name="BExIV3HY4S0YRV1F7XEMF2YHAR2I" localSheetId="13" hidden="1">#REF!</definedName>
    <definedName name="BExIV3HY4S0YRV1F7XEMF2YHAR2I" hidden="1">#REF!</definedName>
    <definedName name="BExIV6HUZFRIFLXW2SICKGTAH1PV" localSheetId="15" hidden="1">#REF!</definedName>
    <definedName name="BExIV6HUZFRIFLXW2SICKGTAH1PV" localSheetId="13" hidden="1">#REF!</definedName>
    <definedName name="BExIV6HUZFRIFLXW2SICKGTAH1PV" hidden="1">#REF!</definedName>
    <definedName name="BExIVC6WZMHRBRGIBUVX0CO2RK05" localSheetId="15" hidden="1">#REF!</definedName>
    <definedName name="BExIVC6WZMHRBRGIBUVX0CO2RK05" localSheetId="13" hidden="1">#REF!</definedName>
    <definedName name="BExIVC6WZMHRBRGIBUVX0CO2RK05" hidden="1">#REF!</definedName>
    <definedName name="BExIVCXWL6H5LD9DHDIA4F5U9TQL" localSheetId="15" hidden="1">#REF!</definedName>
    <definedName name="BExIVCXWL6H5LD9DHDIA4F5U9TQL" localSheetId="13" hidden="1">#REF!</definedName>
    <definedName name="BExIVCXWL6H5LD9DHDIA4F5U9TQL" hidden="1">#REF!</definedName>
    <definedName name="BExIVMOIPSEWSIHIDDLOXESQ28A0" localSheetId="15" hidden="1">#REF!</definedName>
    <definedName name="BExIVMOIPSEWSIHIDDLOXESQ28A0" localSheetId="13" hidden="1">#REF!</definedName>
    <definedName name="BExIVMOIPSEWSIHIDDLOXESQ28A0" hidden="1">#REF!</definedName>
    <definedName name="BExIVNVNJX9BYDLC88NG09YF5XQ6" localSheetId="15" hidden="1">#REF!</definedName>
    <definedName name="BExIVNVNJX9BYDLC88NG09YF5XQ6" localSheetId="13" hidden="1">#REF!</definedName>
    <definedName name="BExIVNVNJX9BYDLC88NG09YF5XQ6" hidden="1">#REF!</definedName>
    <definedName name="BExIVQVKLMGSRYT1LFZH0KUIA4OR" localSheetId="15" hidden="1">#REF!</definedName>
    <definedName name="BExIVQVKLMGSRYT1LFZH0KUIA4OR" localSheetId="13" hidden="1">#REF!</definedName>
    <definedName name="BExIVQVKLMGSRYT1LFZH0KUIA4OR" hidden="1">#REF!</definedName>
    <definedName name="BExIVYTFI35KNR2XSA6N8OJYUTUR" localSheetId="15" hidden="1">#REF!</definedName>
    <definedName name="BExIVYTFI35KNR2XSA6N8OJYUTUR" localSheetId="13" hidden="1">#REF!</definedName>
    <definedName name="BExIVYTFI35KNR2XSA6N8OJYUTUR" hidden="1">#REF!</definedName>
    <definedName name="BExIWB3SY3WRIVIOF988DNNODBOA" localSheetId="15" hidden="1">#REF!</definedName>
    <definedName name="BExIWB3SY3WRIVIOF988DNNODBOA" localSheetId="13" hidden="1">#REF!</definedName>
    <definedName name="BExIWB3SY3WRIVIOF988DNNODBOA" hidden="1">#REF!</definedName>
    <definedName name="BExIWB99CG0H52LRD6QWPN4L6DV2" localSheetId="15" hidden="1">#REF!</definedName>
    <definedName name="BExIWB99CG0H52LRD6QWPN4L6DV2" localSheetId="13" hidden="1">#REF!</definedName>
    <definedName name="BExIWB99CG0H52LRD6QWPN4L6DV2" hidden="1">#REF!</definedName>
    <definedName name="BExIWG1W7XP9DFYYSZAIOSHM0QLQ" localSheetId="15" hidden="1">#REF!</definedName>
    <definedName name="BExIWG1W7XP9DFYYSZAIOSHM0QLQ" localSheetId="13" hidden="1">#REF!</definedName>
    <definedName name="BExIWG1W7XP9DFYYSZAIOSHM0QLQ" hidden="1">#REF!</definedName>
    <definedName name="BExIWH3KUK94B7833DD4TB0Y6KP9" localSheetId="15" hidden="1">#REF!</definedName>
    <definedName name="BExIWH3KUK94B7833DD4TB0Y6KP9" localSheetId="13" hidden="1">#REF!</definedName>
    <definedName name="BExIWH3KUK94B7833DD4TB0Y6KP9" hidden="1">#REF!</definedName>
    <definedName name="BExIWKE9MGIDWORBI43AWTUNYFAN" localSheetId="15" hidden="1">#REF!</definedName>
    <definedName name="BExIWKE9MGIDWORBI43AWTUNYFAN" localSheetId="13" hidden="1">#REF!</definedName>
    <definedName name="BExIWKE9MGIDWORBI43AWTUNYFAN" hidden="1">#REF!</definedName>
    <definedName name="BExIX34PM5DBTRHRQWP6PL6WIX88" localSheetId="15" hidden="1">#REF!</definedName>
    <definedName name="BExIX34PM5DBTRHRQWP6PL6WIX88" localSheetId="13" hidden="1">#REF!</definedName>
    <definedName name="BExIX34PM5DBTRHRQWP6PL6WIX88" hidden="1">#REF!</definedName>
    <definedName name="BExIX5OAP9KSUE5SIZCW9P39Q4WE" localSheetId="15" hidden="1">#REF!</definedName>
    <definedName name="BExIX5OAP9KSUE5SIZCW9P39Q4WE" localSheetId="13" hidden="1">#REF!</definedName>
    <definedName name="BExIX5OAP9KSUE5SIZCW9P39Q4WE" hidden="1">#REF!</definedName>
    <definedName name="BExIXGRJPVJMUDGSG7IHPXPNO69B" localSheetId="15" hidden="1">#REF!</definedName>
    <definedName name="BExIXGRJPVJMUDGSG7IHPXPNO69B" localSheetId="13" hidden="1">#REF!</definedName>
    <definedName name="BExIXGRJPVJMUDGSG7IHPXPNO69B" hidden="1">#REF!</definedName>
    <definedName name="BExIXM5R87ZL3FHALWZXYCPHGX3E" localSheetId="15" hidden="1">#REF!</definedName>
    <definedName name="BExIXM5R87ZL3FHALWZXYCPHGX3E" localSheetId="13" hidden="1">#REF!</definedName>
    <definedName name="BExIXM5R87ZL3FHALWZXYCPHGX3E" hidden="1">#REF!</definedName>
    <definedName name="BExIXS036ZCKT2Z8XZKLZ8PFWQGL" localSheetId="15" hidden="1">#REF!</definedName>
    <definedName name="BExIXS036ZCKT2Z8XZKLZ8PFWQGL" localSheetId="13" hidden="1">#REF!</definedName>
    <definedName name="BExIXS036ZCKT2Z8XZKLZ8PFWQGL" hidden="1">#REF!</definedName>
    <definedName name="BExIXY5CF9PFM0P40AZ4U51TMWV0" localSheetId="15" hidden="1">#REF!</definedName>
    <definedName name="BExIXY5CF9PFM0P40AZ4U51TMWV0" localSheetId="13" hidden="1">#REF!</definedName>
    <definedName name="BExIXY5CF9PFM0P40AZ4U51TMWV0" hidden="1">#REF!</definedName>
    <definedName name="BExIYEXJBK8JDWIRSVV4RJSKZVV1" localSheetId="15" hidden="1">#REF!</definedName>
    <definedName name="BExIYEXJBK8JDWIRSVV4RJSKZVV1" localSheetId="13" hidden="1">#REF!</definedName>
    <definedName name="BExIYEXJBK8JDWIRSVV4RJSKZVV1" hidden="1">#REF!</definedName>
    <definedName name="BExIYI2RH0K4225XO970K2IQ1E79" localSheetId="15" hidden="1">#REF!</definedName>
    <definedName name="BExIYI2RH0K4225XO970K2IQ1E79" localSheetId="13" hidden="1">#REF!</definedName>
    <definedName name="BExIYI2RH0K4225XO970K2IQ1E79" hidden="1">#REF!</definedName>
    <definedName name="BExIYMPZ0KS2KOJFQAUQJ77L7701" localSheetId="15" hidden="1">#REF!</definedName>
    <definedName name="BExIYMPZ0KS2KOJFQAUQJ77L7701" localSheetId="13" hidden="1">#REF!</definedName>
    <definedName name="BExIYMPZ0KS2KOJFQAUQJ77L7701" hidden="1">#REF!</definedName>
    <definedName name="BExIYP9Q6FV9T0R9G3UDKLS4TTYX" localSheetId="15" hidden="1">#REF!</definedName>
    <definedName name="BExIYP9Q6FV9T0R9G3UDKLS4TTYX" localSheetId="13" hidden="1">#REF!</definedName>
    <definedName name="BExIYP9Q6FV9T0R9G3UDKLS4TTYX" hidden="1">#REF!</definedName>
    <definedName name="BExIYZGLDQ1TN7BIIN4RLDP31GIM" localSheetId="15" hidden="1">#REF!</definedName>
    <definedName name="BExIYZGLDQ1TN7BIIN4RLDP31GIM" localSheetId="13" hidden="1">#REF!</definedName>
    <definedName name="BExIYZGLDQ1TN7BIIN4RLDP31GIM" hidden="1">#REF!</definedName>
    <definedName name="BExIZ4K0EZJK6PW3L8SVKTJFSWW9" localSheetId="15" hidden="1">#REF!</definedName>
    <definedName name="BExIZ4K0EZJK6PW3L8SVKTJFSWW9" localSheetId="13" hidden="1">#REF!</definedName>
    <definedName name="BExIZ4K0EZJK6PW3L8SVKTJFSWW9" hidden="1">#REF!</definedName>
    <definedName name="BExIZAECOEZGBAO29QMV14E6XDIV" localSheetId="15" hidden="1">#REF!</definedName>
    <definedName name="BExIZAECOEZGBAO29QMV14E6XDIV" localSheetId="13" hidden="1">#REF!</definedName>
    <definedName name="BExIZAECOEZGBAO29QMV14E6XDIV" hidden="1">#REF!</definedName>
    <definedName name="BExIZKVXYD5O2JBU81F2UFJZLLSI" localSheetId="15" hidden="1">#REF!</definedName>
    <definedName name="BExIZKVXYD5O2JBU81F2UFJZLLSI" localSheetId="13" hidden="1">#REF!</definedName>
    <definedName name="BExIZKVXYD5O2JBU81F2UFJZLLSI" hidden="1">#REF!</definedName>
    <definedName name="BExIZPZDHC8HGER83WHCZAHOX7LK" localSheetId="15" hidden="1">#REF!</definedName>
    <definedName name="BExIZPZDHC8HGER83WHCZAHOX7LK" localSheetId="13" hidden="1">#REF!</definedName>
    <definedName name="BExIZPZDHC8HGER83WHCZAHOX7LK" hidden="1">#REF!</definedName>
    <definedName name="BExIZY2PUZ0OF9YKK1B13IW0VS6G" localSheetId="15" hidden="1">#REF!</definedName>
    <definedName name="BExIZY2PUZ0OF9YKK1B13IW0VS6G" localSheetId="13" hidden="1">#REF!</definedName>
    <definedName name="BExIZY2PUZ0OF9YKK1B13IW0VS6G" hidden="1">#REF!</definedName>
    <definedName name="BExJ08KBRR2XMWW3VZMPSQKXHZUH" localSheetId="15" hidden="1">#REF!</definedName>
    <definedName name="BExJ08KBRR2XMWW3VZMPSQKXHZUH" localSheetId="13" hidden="1">#REF!</definedName>
    <definedName name="BExJ08KBRR2XMWW3VZMPSQKXHZUH" hidden="1">#REF!</definedName>
    <definedName name="BExJ0DYJWXGE7DA39PYL3WM05U9O" localSheetId="15" hidden="1">#REF!</definedName>
    <definedName name="BExJ0DYJWXGE7DA39PYL3WM05U9O" localSheetId="13" hidden="1">#REF!</definedName>
    <definedName name="BExJ0DYJWXGE7DA39PYL3WM05U9O" hidden="1">#REF!</definedName>
    <definedName name="BExJ0MY8SY5J5V50H3UKE78ODTVB" localSheetId="15" hidden="1">#REF!</definedName>
    <definedName name="BExJ0MY8SY5J5V50H3UKE78ODTVB" localSheetId="13" hidden="1">#REF!</definedName>
    <definedName name="BExJ0MY8SY5J5V50H3UKE78ODTVB" hidden="1">#REF!</definedName>
    <definedName name="BExJ0YC98G37ML4N8FLP8D95EFRF" localSheetId="15" hidden="1">#REF!</definedName>
    <definedName name="BExJ0YC98G37ML4N8FLP8D95EFRF" localSheetId="13" hidden="1">#REF!</definedName>
    <definedName name="BExJ0YC98G37ML4N8FLP8D95EFRF" hidden="1">#REF!</definedName>
    <definedName name="BExKCDYKAEV45AFXHVHZZ62E5BM3" localSheetId="15" hidden="1">#REF!</definedName>
    <definedName name="BExKCDYKAEV45AFXHVHZZ62E5BM3" localSheetId="13" hidden="1">#REF!</definedName>
    <definedName name="BExKCDYKAEV45AFXHVHZZ62E5BM3" hidden="1">#REF!</definedName>
    <definedName name="BExKDKO0W4AGQO1V7K6Q4VM750FT" localSheetId="15" hidden="1">#REF!</definedName>
    <definedName name="BExKDKO0W4AGQO1V7K6Q4VM750FT" localSheetId="13" hidden="1">#REF!</definedName>
    <definedName name="BExKDKO0W4AGQO1V7K6Q4VM750FT" hidden="1">#REF!</definedName>
    <definedName name="BExKDLF10G7W77J87QWH3ZGLUCLW" localSheetId="15" hidden="1">#REF!</definedName>
    <definedName name="BExKDLF10G7W77J87QWH3ZGLUCLW" localSheetId="13" hidden="1">#REF!</definedName>
    <definedName name="BExKDLF10G7W77J87QWH3ZGLUCLW" hidden="1">#REF!</definedName>
    <definedName name="BExKEFE0I3MT6ZLC4T1L9465HKTN" localSheetId="15" hidden="1">#REF!</definedName>
    <definedName name="BExKEFE0I3MT6ZLC4T1L9465HKTN" localSheetId="13" hidden="1">#REF!</definedName>
    <definedName name="BExKEFE0I3MT6ZLC4T1L9465HKTN" hidden="1">#REF!</definedName>
    <definedName name="BExKEK6O5BVJP4VY02FY7JNAZ6BT" localSheetId="15" hidden="1">#REF!</definedName>
    <definedName name="BExKEK6O5BVJP4VY02FY7JNAZ6BT" localSheetId="13" hidden="1">#REF!</definedName>
    <definedName name="BExKEK6O5BVJP4VY02FY7JNAZ6BT" hidden="1">#REF!</definedName>
    <definedName name="BExKEKXK6E6QX339ELPXDIRZSJE0" localSheetId="15" hidden="1">#REF!</definedName>
    <definedName name="BExKEKXK6E6QX339ELPXDIRZSJE0" localSheetId="13" hidden="1">#REF!</definedName>
    <definedName name="BExKEKXK6E6QX339ELPXDIRZSJE0" hidden="1">#REF!</definedName>
    <definedName name="BExKEOOIBMP7N8033EY2CJYCBX6H" localSheetId="15" hidden="1">#REF!</definedName>
    <definedName name="BExKEOOIBMP7N8033EY2CJYCBX6H" localSheetId="13" hidden="1">#REF!</definedName>
    <definedName name="BExKEOOIBMP7N8033EY2CJYCBX6H" hidden="1">#REF!</definedName>
    <definedName name="BExKEW0RR5LA3VC46A2BEOOMQE56" localSheetId="15" hidden="1">#REF!</definedName>
    <definedName name="BExKEW0RR5LA3VC46A2BEOOMQE56" localSheetId="13" hidden="1">#REF!</definedName>
    <definedName name="BExKEW0RR5LA3VC46A2BEOOMQE56" hidden="1">#REF!</definedName>
    <definedName name="BExKFA3VI1CZK21SM0N3LZWT9LA1" localSheetId="15" hidden="1">#REF!</definedName>
    <definedName name="BExKFA3VI1CZK21SM0N3LZWT9LA1" localSheetId="13" hidden="1">#REF!</definedName>
    <definedName name="BExKFA3VI1CZK21SM0N3LZWT9LA1" hidden="1">#REF!</definedName>
    <definedName name="BExKFINBFV5J2NFRCL4YUO3YF0ZE" localSheetId="15" hidden="1">#REF!</definedName>
    <definedName name="BExKFINBFV5J2NFRCL4YUO3YF0ZE" localSheetId="13" hidden="1">#REF!</definedName>
    <definedName name="BExKFINBFV5J2NFRCL4YUO3YF0ZE" hidden="1">#REF!</definedName>
    <definedName name="BExKFISRBFACTAMJSALEYMY66F6X" localSheetId="15" hidden="1">#REF!</definedName>
    <definedName name="BExKFISRBFACTAMJSALEYMY66F6X" localSheetId="13" hidden="1">#REF!</definedName>
    <definedName name="BExKFISRBFACTAMJSALEYMY66F6X" hidden="1">#REF!</definedName>
    <definedName name="BExKFOSK5DJ151C4E8544UWMYTOC" localSheetId="15" hidden="1">#REF!</definedName>
    <definedName name="BExKFOSK5DJ151C4E8544UWMYTOC" localSheetId="13" hidden="1">#REF!</definedName>
    <definedName name="BExKFOSK5DJ151C4E8544UWMYTOC" hidden="1">#REF!</definedName>
    <definedName name="BExKFYJC4EVEV54F82K6VKP7Q3OU" localSheetId="15" hidden="1">#REF!</definedName>
    <definedName name="BExKFYJC4EVEV54F82K6VKP7Q3OU" localSheetId="13" hidden="1">#REF!</definedName>
    <definedName name="BExKFYJC4EVEV54F82K6VKP7Q3OU" hidden="1">#REF!</definedName>
    <definedName name="BExKG4IYHBKQQ8J8FN10GB2IKO33" localSheetId="15" hidden="1">#REF!</definedName>
    <definedName name="BExKG4IYHBKQQ8J8FN10GB2IKO33" localSheetId="13" hidden="1">#REF!</definedName>
    <definedName name="BExKG4IYHBKQQ8J8FN10GB2IKO33" hidden="1">#REF!</definedName>
    <definedName name="BExKGF0L44S78D33WMQ1A75TRKB9" localSheetId="15" hidden="1">#REF!</definedName>
    <definedName name="BExKGF0L44S78D33WMQ1A75TRKB9" localSheetId="13" hidden="1">#REF!</definedName>
    <definedName name="BExKGF0L44S78D33WMQ1A75TRKB9" hidden="1">#REF!</definedName>
    <definedName name="BExKGFRN31B3G20LMQ4LRF879J68" localSheetId="15" hidden="1">#REF!</definedName>
    <definedName name="BExKGFRN31B3G20LMQ4LRF879J68" localSheetId="13" hidden="1">#REF!</definedName>
    <definedName name="BExKGFRN31B3G20LMQ4LRF879J68" hidden="1">#REF!</definedName>
    <definedName name="BExKGJD3U3ADZILP20U3EURP0UQP" localSheetId="15" hidden="1">#REF!</definedName>
    <definedName name="BExKGJD3U3ADZILP20U3EURP0UQP" localSheetId="13" hidden="1">#REF!</definedName>
    <definedName name="BExKGJD3U3ADZILP20U3EURP0UQP" hidden="1">#REF!</definedName>
    <definedName name="BExKGNK5YGKP0YHHTAAOV17Z9EIM" localSheetId="15" hidden="1">#REF!</definedName>
    <definedName name="BExKGNK5YGKP0YHHTAAOV17Z9EIM" localSheetId="13" hidden="1">#REF!</definedName>
    <definedName name="BExKGNK5YGKP0YHHTAAOV17Z9EIM" hidden="1">#REF!</definedName>
    <definedName name="BExKGV77YH9YXIQTRKK2331QGYKF" localSheetId="15" hidden="1">#REF!</definedName>
    <definedName name="BExKGV77YH9YXIQTRKK2331QGYKF" localSheetId="13" hidden="1">#REF!</definedName>
    <definedName name="BExKGV77YH9YXIQTRKK2331QGYKF" hidden="1">#REF!</definedName>
    <definedName name="BExKH3FTZ5VGTB86W9M4AB39R0G8" localSheetId="15" hidden="1">#REF!</definedName>
    <definedName name="BExKH3FTZ5VGTB86W9M4AB39R0G8" localSheetId="13" hidden="1">#REF!</definedName>
    <definedName name="BExKH3FTZ5VGTB86W9M4AB39R0G8" hidden="1">#REF!</definedName>
    <definedName name="BExKH3FV5U5O6XZM7STS3NZKQFGJ" localSheetId="15" hidden="1">#REF!</definedName>
    <definedName name="BExKH3FV5U5O6XZM7STS3NZKQFGJ" localSheetId="13" hidden="1">#REF!</definedName>
    <definedName name="BExKH3FV5U5O6XZM7STS3NZKQFGJ" hidden="1">#REF!</definedName>
    <definedName name="BExKHAMUH8NR3HRV0V6FHJE3ROLN" localSheetId="15" hidden="1">#REF!</definedName>
    <definedName name="BExKHAMUH8NR3HRV0V6FHJE3ROLN" localSheetId="13" hidden="1">#REF!</definedName>
    <definedName name="BExKHAMUH8NR3HRV0V6FHJE3ROLN" hidden="1">#REF!</definedName>
    <definedName name="BExKHCFKOWFHO2WW0N7Y5XDXEWAO" localSheetId="15" hidden="1">#REF!</definedName>
    <definedName name="BExKHCFKOWFHO2WW0N7Y5XDXEWAO" localSheetId="13" hidden="1">#REF!</definedName>
    <definedName name="BExKHCFKOWFHO2WW0N7Y5XDXEWAO" hidden="1">#REF!</definedName>
    <definedName name="BExKHIVLONZ46HLMR50DEXKEUNEP" localSheetId="15" hidden="1">#REF!</definedName>
    <definedName name="BExKHIVLONZ46HLMR50DEXKEUNEP" localSheetId="13" hidden="1">#REF!</definedName>
    <definedName name="BExKHIVLONZ46HLMR50DEXKEUNEP" hidden="1">#REF!</definedName>
    <definedName name="BExKHKDK2PRBCUJS8TEDP8K3VODQ" localSheetId="15" hidden="1">#REF!</definedName>
    <definedName name="BExKHKDK2PRBCUJS8TEDP8K3VODQ" localSheetId="13" hidden="1">#REF!</definedName>
    <definedName name="BExKHKDK2PRBCUJS8TEDP8K3VODQ" hidden="1">#REF!</definedName>
    <definedName name="BExKHPM9XA0ADDK7TUR0N38EXWEP" localSheetId="15" hidden="1">#REF!</definedName>
    <definedName name="BExKHPM9XA0ADDK7TUR0N38EXWEP" localSheetId="13" hidden="1">#REF!</definedName>
    <definedName name="BExKHPM9XA0ADDK7TUR0N38EXWEP" hidden="1">#REF!</definedName>
    <definedName name="BExKI4076KXCDE5KXL79KT36OKLO" localSheetId="15" hidden="1">#REF!</definedName>
    <definedName name="BExKI4076KXCDE5KXL79KT36OKLO" localSheetId="13" hidden="1">#REF!</definedName>
    <definedName name="BExKI4076KXCDE5KXL79KT36OKLO" hidden="1">#REF!</definedName>
    <definedName name="BExKI7LO70WYISR7Q0Y1ZDWO9M3B" localSheetId="15" hidden="1">#REF!</definedName>
    <definedName name="BExKI7LO70WYISR7Q0Y1ZDWO9M3B" localSheetId="13" hidden="1">#REF!</definedName>
    <definedName name="BExKI7LO70WYISR7Q0Y1ZDWO9M3B" hidden="1">#REF!</definedName>
    <definedName name="BExKIGQV6TXIZG039HBOJU62WP2U" localSheetId="15" hidden="1">#REF!</definedName>
    <definedName name="BExKIGQV6TXIZG039HBOJU62WP2U" localSheetId="13" hidden="1">#REF!</definedName>
    <definedName name="BExKIGQV6TXIZG039HBOJU62WP2U" hidden="1">#REF!</definedName>
    <definedName name="BExKILE008SF3KTAN8WML3XKI1NZ" localSheetId="15" hidden="1">#REF!</definedName>
    <definedName name="BExKILE008SF3KTAN8WML3XKI1NZ" localSheetId="13" hidden="1">#REF!</definedName>
    <definedName name="BExKILE008SF3KTAN8WML3XKI1NZ" hidden="1">#REF!</definedName>
    <definedName name="BExKINSBB6RS7I489QHMCOMU4Z2X" localSheetId="15" hidden="1">#REF!</definedName>
    <definedName name="BExKINSBB6RS7I489QHMCOMU4Z2X" localSheetId="13" hidden="1">#REF!</definedName>
    <definedName name="BExKINSBB6RS7I489QHMCOMU4Z2X" hidden="1">#REF!</definedName>
    <definedName name="BExKIU87ZKSOC2DYZWFK6SAK9I8E" localSheetId="15" hidden="1">#REF!</definedName>
    <definedName name="BExKIU87ZKSOC2DYZWFK6SAK9I8E" localSheetId="13" hidden="1">#REF!</definedName>
    <definedName name="BExKIU87ZKSOC2DYZWFK6SAK9I8E" hidden="1">#REF!</definedName>
    <definedName name="BExKJ449HLYX2DJ9UF0H9GTPSQ73" localSheetId="15" hidden="1">#REF!</definedName>
    <definedName name="BExKJ449HLYX2DJ9UF0H9GTPSQ73" localSheetId="13" hidden="1">#REF!</definedName>
    <definedName name="BExKJ449HLYX2DJ9UF0H9GTPSQ73" hidden="1">#REF!</definedName>
    <definedName name="BExKJELX2RUC8UEC56IZPYYZXHA7" localSheetId="15" hidden="1">#REF!</definedName>
    <definedName name="BExKJELX2RUC8UEC56IZPYYZXHA7" localSheetId="13" hidden="1">#REF!</definedName>
    <definedName name="BExKJELX2RUC8UEC56IZPYYZXHA7" hidden="1">#REF!</definedName>
    <definedName name="BExKJINMXS61G2TZEXCJAWVV4F57" localSheetId="15" hidden="1">#REF!</definedName>
    <definedName name="BExKJINMXS61G2TZEXCJAWVV4F57" localSheetId="13" hidden="1">#REF!</definedName>
    <definedName name="BExKJINMXS61G2TZEXCJAWVV4F57" hidden="1">#REF!</definedName>
    <definedName name="BExKJK5ME8KB7HA0180L7OUZDDGV" localSheetId="15" hidden="1">#REF!</definedName>
    <definedName name="BExKJK5ME8KB7HA0180L7OUZDDGV" localSheetId="13" hidden="1">#REF!</definedName>
    <definedName name="BExKJK5ME8KB7HA0180L7OUZDDGV" hidden="1">#REF!</definedName>
    <definedName name="BExKJN5IF0VMDILJ5K8ZENF2QYV1" localSheetId="15" hidden="1">#REF!</definedName>
    <definedName name="BExKJN5IF0VMDILJ5K8ZENF2QYV1" localSheetId="13" hidden="1">#REF!</definedName>
    <definedName name="BExKJN5IF0VMDILJ5K8ZENF2QYV1" hidden="1">#REF!</definedName>
    <definedName name="BExKJUSJPFUIK20FTVAFJWR2OUYX" localSheetId="15" hidden="1">#REF!</definedName>
    <definedName name="BExKJUSJPFUIK20FTVAFJWR2OUYX" localSheetId="13" hidden="1">#REF!</definedName>
    <definedName name="BExKJUSJPFUIK20FTVAFJWR2OUYX" hidden="1">#REF!</definedName>
    <definedName name="BExKK8VP5RS3D0UXZVKA37C4SYBP" localSheetId="15" hidden="1">#REF!</definedName>
    <definedName name="BExKK8VP5RS3D0UXZVKA37C4SYBP" localSheetId="13" hidden="1">#REF!</definedName>
    <definedName name="BExKK8VP5RS3D0UXZVKA37C4SYBP" hidden="1">#REF!</definedName>
    <definedName name="BExKKIM9NPF6B3SPMPIQB27HQME4" localSheetId="15" hidden="1">#REF!</definedName>
    <definedName name="BExKKIM9NPF6B3SPMPIQB27HQME4" localSheetId="13" hidden="1">#REF!</definedName>
    <definedName name="BExKKIM9NPF6B3SPMPIQB27HQME4" hidden="1">#REF!</definedName>
    <definedName name="BExKKIX1BCBQ4R3K41QD8NTV0OV0" localSheetId="15" hidden="1">#REF!</definedName>
    <definedName name="BExKKIX1BCBQ4R3K41QD8NTV0OV0" localSheetId="13" hidden="1">#REF!</definedName>
    <definedName name="BExKKIX1BCBQ4R3K41QD8NTV0OV0" hidden="1">#REF!</definedName>
    <definedName name="BExKKQ3ZWADYV03YHMXDOAMU90EB" localSheetId="15" hidden="1">#REF!</definedName>
    <definedName name="BExKKQ3ZWADYV03YHMXDOAMU90EB" localSheetId="13" hidden="1">#REF!</definedName>
    <definedName name="BExKKQ3ZWADYV03YHMXDOAMU90EB" hidden="1">#REF!</definedName>
    <definedName name="BExKKUGD2HMJWQEYZ8H3X1BMXFS9" localSheetId="15" hidden="1">#REF!</definedName>
    <definedName name="BExKKUGD2HMJWQEYZ8H3X1BMXFS9" localSheetId="13" hidden="1">#REF!</definedName>
    <definedName name="BExKKUGD2HMJWQEYZ8H3X1BMXFS9" hidden="1">#REF!</definedName>
    <definedName name="BExKKX05KCZZZPKOR1NE5A8RGVT4" localSheetId="15" hidden="1">#REF!</definedName>
    <definedName name="BExKKX05KCZZZPKOR1NE5A8RGVT4" localSheetId="13" hidden="1">#REF!</definedName>
    <definedName name="BExKKX05KCZZZPKOR1NE5A8RGVT4" hidden="1">#REF!</definedName>
    <definedName name="BExKLD6S9L66QYREYHBE5J44OK7X" localSheetId="15" hidden="1">#REF!</definedName>
    <definedName name="BExKLD6S9L66QYREYHBE5J44OK7X" localSheetId="13" hidden="1">#REF!</definedName>
    <definedName name="BExKLD6S9L66QYREYHBE5J44OK7X" hidden="1">#REF!</definedName>
    <definedName name="BExKLEZK32L28GYJWVO63BZ5E1JD" localSheetId="15" hidden="1">#REF!</definedName>
    <definedName name="BExKLEZK32L28GYJWVO63BZ5E1JD" localSheetId="13" hidden="1">#REF!</definedName>
    <definedName name="BExKLEZK32L28GYJWVO63BZ5E1JD" hidden="1">#REF!</definedName>
    <definedName name="BExKLLKVVHT06LA55JB2FC871DC5" localSheetId="15" hidden="1">#REF!</definedName>
    <definedName name="BExKLLKVVHT06LA55JB2FC871DC5" localSheetId="13" hidden="1">#REF!</definedName>
    <definedName name="BExKLLKVVHT06LA55JB2FC871DC5" hidden="1">#REF!</definedName>
    <definedName name="BExKMWBX4EH3EYJ07UFEM08NB40Z" localSheetId="15" hidden="1">#REF!</definedName>
    <definedName name="BExKMWBX4EH3EYJ07UFEM08NB40Z" localSheetId="13" hidden="1">#REF!</definedName>
    <definedName name="BExKMWBX4EH3EYJ07UFEM08NB40Z" hidden="1">#REF!</definedName>
    <definedName name="BExKNBGV2IR3S7M0BX4810KZB4V3" localSheetId="15" hidden="1">#REF!</definedName>
    <definedName name="BExKNBGV2IR3S7M0BX4810KZB4V3" localSheetId="13" hidden="1">#REF!</definedName>
    <definedName name="BExKNBGV2IR3S7M0BX4810KZB4V3" hidden="1">#REF!</definedName>
    <definedName name="BExKNCTBZTSY3MO42VU5PLV6YUHZ" localSheetId="15" hidden="1">#REF!</definedName>
    <definedName name="BExKNCTBZTSY3MO42VU5PLV6YUHZ" localSheetId="13" hidden="1">#REF!</definedName>
    <definedName name="BExKNCTBZTSY3MO42VU5PLV6YUHZ" hidden="1">#REF!</definedName>
    <definedName name="BExKNGV2YY749C42AQ2T9QNIE5C3" localSheetId="15" hidden="1">#REF!</definedName>
    <definedName name="BExKNGV2YY749C42AQ2T9QNIE5C3" localSheetId="13" hidden="1">#REF!</definedName>
    <definedName name="BExKNGV2YY749C42AQ2T9QNIE5C3" hidden="1">#REF!</definedName>
    <definedName name="BExKNV8UOHVWEHDJWI2WMJ9X6QHZ" localSheetId="15" hidden="1">#REF!</definedName>
    <definedName name="BExKNV8UOHVWEHDJWI2WMJ9X6QHZ" localSheetId="13" hidden="1">#REF!</definedName>
    <definedName name="BExKNV8UOHVWEHDJWI2WMJ9X6QHZ" hidden="1">#REF!</definedName>
    <definedName name="BExKNZLD7UATC1MYRNJD8H2NH4KU" localSheetId="15" hidden="1">#REF!</definedName>
    <definedName name="BExKNZLD7UATC1MYRNJD8H2NH4KU" localSheetId="13" hidden="1">#REF!</definedName>
    <definedName name="BExKNZLD7UATC1MYRNJD8H2NH4KU" hidden="1">#REF!</definedName>
    <definedName name="BExKNZQUKQQG2Y97R74G4O4BJP1L" localSheetId="15" hidden="1">#REF!</definedName>
    <definedName name="BExKNZQUKQQG2Y97R74G4O4BJP1L" localSheetId="13" hidden="1">#REF!</definedName>
    <definedName name="BExKNZQUKQQG2Y97R74G4O4BJP1L" hidden="1">#REF!</definedName>
    <definedName name="BExKO06X0EAD3ABEG1E8PWLDWHBA" localSheetId="15" hidden="1">#REF!</definedName>
    <definedName name="BExKO06X0EAD3ABEG1E8PWLDWHBA" localSheetId="13" hidden="1">#REF!</definedName>
    <definedName name="BExKO06X0EAD3ABEG1E8PWLDWHBA" hidden="1">#REF!</definedName>
    <definedName name="BExKO2AHHSGNI1AZOIOW21KPXKPE" localSheetId="15" hidden="1">#REF!</definedName>
    <definedName name="BExKO2AHHSGNI1AZOIOW21KPXKPE" localSheetId="13" hidden="1">#REF!</definedName>
    <definedName name="BExKO2AHHSGNI1AZOIOW21KPXKPE" hidden="1">#REF!</definedName>
    <definedName name="BExKO2FXWJWC5IZLDN8JHYILQJ2N" localSheetId="15" hidden="1">#REF!</definedName>
    <definedName name="BExKO2FXWJWC5IZLDN8JHYILQJ2N" localSheetId="13" hidden="1">#REF!</definedName>
    <definedName name="BExKO2FXWJWC5IZLDN8JHYILQJ2N" hidden="1">#REF!</definedName>
    <definedName name="BExKO438WZ8FKOU00NURGFMOYXWN" localSheetId="15" hidden="1">#REF!</definedName>
    <definedName name="BExKO438WZ8FKOU00NURGFMOYXWN" localSheetId="13" hidden="1">#REF!</definedName>
    <definedName name="BExKO438WZ8FKOU00NURGFMOYXWN" hidden="1">#REF!</definedName>
    <definedName name="BExKODIZGWW2EQD0FEYW6WK6XLCM" localSheetId="15" hidden="1">#REF!</definedName>
    <definedName name="BExKODIZGWW2EQD0FEYW6WK6XLCM" localSheetId="13" hidden="1">#REF!</definedName>
    <definedName name="BExKODIZGWW2EQD0FEYW6WK6XLCM" hidden="1">#REF!</definedName>
    <definedName name="BExKOPO2HPWVQGAKW8LOZMPIDEFG" localSheetId="15" hidden="1">#REF!</definedName>
    <definedName name="BExKOPO2HPWVQGAKW8LOZMPIDEFG" localSheetId="13" hidden="1">#REF!</definedName>
    <definedName name="BExKOPO2HPWVQGAKW8LOZMPIDEFG" hidden="1">#REF!</definedName>
    <definedName name="BExKPEZP0QTKOTLIMMIFSVTHQEEK" localSheetId="15" hidden="1">#REF!</definedName>
    <definedName name="BExKPEZP0QTKOTLIMMIFSVTHQEEK" localSheetId="13" hidden="1">#REF!</definedName>
    <definedName name="BExKPEZP0QTKOTLIMMIFSVTHQEEK" hidden="1">#REF!</definedName>
    <definedName name="BExKPLQJX0HJ8OTXBXH9IC9J2V0W" localSheetId="15" hidden="1">#REF!</definedName>
    <definedName name="BExKPLQJX0HJ8OTXBXH9IC9J2V0W" localSheetId="13" hidden="1">#REF!</definedName>
    <definedName name="BExKPLQJX0HJ8OTXBXH9IC9J2V0W" hidden="1">#REF!</definedName>
    <definedName name="BExKPN8C7GN36ZJZHLOB74LU6KT0" localSheetId="15" hidden="1">#REF!</definedName>
    <definedName name="BExKPN8C7GN36ZJZHLOB74LU6KT0" localSheetId="13" hidden="1">#REF!</definedName>
    <definedName name="BExKPN8C7GN36ZJZHLOB74LU6KT0" hidden="1">#REF!</definedName>
    <definedName name="BExKPX9VZ1J5021Q98K60HMPJU58" localSheetId="15" hidden="1">#REF!</definedName>
    <definedName name="BExKPX9VZ1J5021Q98K60HMPJU58" localSheetId="13" hidden="1">#REF!</definedName>
    <definedName name="BExKPX9VZ1J5021Q98K60HMPJU58" hidden="1">#REF!</definedName>
    <definedName name="BExKQJGAAWNM3NT19E9I0CQDBTU0" localSheetId="15" hidden="1">#REF!</definedName>
    <definedName name="BExKQJGAAWNM3NT19E9I0CQDBTU0" localSheetId="13" hidden="1">#REF!</definedName>
    <definedName name="BExKQJGAAWNM3NT19E9I0CQDBTU0" hidden="1">#REF!</definedName>
    <definedName name="BExKQM5GJ1ZN5REKFE7YVBQ0KXWF" localSheetId="15" hidden="1">#REF!</definedName>
    <definedName name="BExKQM5GJ1ZN5REKFE7YVBQ0KXWF" localSheetId="13" hidden="1">#REF!</definedName>
    <definedName name="BExKQM5GJ1ZN5REKFE7YVBQ0KXWF" hidden="1">#REF!</definedName>
    <definedName name="BExKQOEA7HV9U5DH9C8JXFD62EKH" localSheetId="15" hidden="1">#REF!</definedName>
    <definedName name="BExKQOEA7HV9U5DH9C8JXFD62EKH" localSheetId="13" hidden="1">#REF!</definedName>
    <definedName name="BExKQOEA7HV9U5DH9C8JXFD62EKH" hidden="1">#REF!</definedName>
    <definedName name="BExKQQ71278061G7ZFYGPWOMOMY2" localSheetId="15" hidden="1">#REF!</definedName>
    <definedName name="BExKQQ71278061G7ZFYGPWOMOMY2" localSheetId="13" hidden="1">#REF!</definedName>
    <definedName name="BExKQQ71278061G7ZFYGPWOMOMY2" hidden="1">#REF!</definedName>
    <definedName name="BExKQTXRG3ECU8NT47UR7643LO5G" localSheetId="15" hidden="1">#REF!</definedName>
    <definedName name="BExKQTXRG3ECU8NT47UR7643LO5G" localSheetId="13" hidden="1">#REF!</definedName>
    <definedName name="BExKQTXRG3ECU8NT47UR7643LO5G" hidden="1">#REF!</definedName>
    <definedName name="BExKQVL7HPOIZ4FHANDFMVOJLEPR" localSheetId="15" hidden="1">#REF!</definedName>
    <definedName name="BExKQVL7HPOIZ4FHANDFMVOJLEPR" localSheetId="13" hidden="1">#REF!</definedName>
    <definedName name="BExKQVL7HPOIZ4FHANDFMVOJLEPR" hidden="1">#REF!</definedName>
    <definedName name="BExKR32XG1WY77WDT8KW9FJPGQTU" localSheetId="15" hidden="1">#REF!</definedName>
    <definedName name="BExKR32XG1WY77WDT8KW9FJPGQTU" localSheetId="13" hidden="1">#REF!</definedName>
    <definedName name="BExKR32XG1WY77WDT8KW9FJPGQTU" hidden="1">#REF!</definedName>
    <definedName name="BExKR8RZSEHW184G0Z56B4EGNU72" localSheetId="15" hidden="1">#REF!</definedName>
    <definedName name="BExKR8RZSEHW184G0Z56B4EGNU72" localSheetId="13" hidden="1">#REF!</definedName>
    <definedName name="BExKR8RZSEHW184G0Z56B4EGNU72" hidden="1">#REF!</definedName>
    <definedName name="BExKRVUSQ6PA7ZYQSTEQL3X7PB9P" localSheetId="15" hidden="1">#REF!</definedName>
    <definedName name="BExKRVUSQ6PA7ZYQSTEQL3X7PB9P" localSheetId="13" hidden="1">#REF!</definedName>
    <definedName name="BExKRVUSQ6PA7ZYQSTEQL3X7PB9P" hidden="1">#REF!</definedName>
    <definedName name="BExKRY3KZ7F7RB2KH8HXSQ85IEQO" localSheetId="15" hidden="1">#REF!</definedName>
    <definedName name="BExKRY3KZ7F7RB2KH8HXSQ85IEQO" localSheetId="13" hidden="1">#REF!</definedName>
    <definedName name="BExKRY3KZ7F7RB2KH8HXSQ85IEQO" hidden="1">#REF!</definedName>
    <definedName name="BExKSA37DZTCK6H13HPIKR0ZFVL8" localSheetId="15" hidden="1">#REF!</definedName>
    <definedName name="BExKSA37DZTCK6H13HPIKR0ZFVL8" localSheetId="13" hidden="1">#REF!</definedName>
    <definedName name="BExKSA37DZTCK6H13HPIKR0ZFVL8" hidden="1">#REF!</definedName>
    <definedName name="BExKSFMOMSZYDE0WNC94F40S6636" localSheetId="15" hidden="1">#REF!</definedName>
    <definedName name="BExKSFMOMSZYDE0WNC94F40S6636" localSheetId="13" hidden="1">#REF!</definedName>
    <definedName name="BExKSFMOMSZYDE0WNC94F40S6636" hidden="1">#REF!</definedName>
    <definedName name="BExKSHQ9K79S8KYUWIV5M5LAHHF1" localSheetId="15" hidden="1">#REF!</definedName>
    <definedName name="BExKSHQ9K79S8KYUWIV5M5LAHHF1" localSheetId="13" hidden="1">#REF!</definedName>
    <definedName name="BExKSHQ9K79S8KYUWIV5M5LAHHF1" hidden="1">#REF!</definedName>
    <definedName name="BExKSIS3VA1NCEFCZZSIK8B3YIBZ" localSheetId="15" hidden="1">#REF!</definedName>
    <definedName name="BExKSIS3VA1NCEFCZZSIK8B3YIBZ" localSheetId="13" hidden="1">#REF!</definedName>
    <definedName name="BExKSIS3VA1NCEFCZZSIK8B3YIBZ" hidden="1">#REF!</definedName>
    <definedName name="BExKSJTWG9L3FCX8FLK4EMUJMF27" localSheetId="15" hidden="1">#REF!</definedName>
    <definedName name="BExKSJTWG9L3FCX8FLK4EMUJMF27" localSheetId="13" hidden="1">#REF!</definedName>
    <definedName name="BExKSJTWG9L3FCX8FLK4EMUJMF27" hidden="1">#REF!</definedName>
    <definedName name="BExKSU0MKNAVZYYPKCYTZDWQX4R8" localSheetId="15" hidden="1">#REF!</definedName>
    <definedName name="BExKSU0MKNAVZYYPKCYTZDWQX4R8" localSheetId="13" hidden="1">#REF!</definedName>
    <definedName name="BExKSU0MKNAVZYYPKCYTZDWQX4R8" hidden="1">#REF!</definedName>
    <definedName name="BExKSX60G1MUS689FXIGYP2F7C62" localSheetId="15" hidden="1">#REF!</definedName>
    <definedName name="BExKSX60G1MUS689FXIGYP2F7C62" localSheetId="13" hidden="1">#REF!</definedName>
    <definedName name="BExKSX60G1MUS689FXIGYP2F7C62" hidden="1">#REF!</definedName>
    <definedName name="BExKT2UZ7Y2VWF5NQE18SJRLD2RN" localSheetId="15" hidden="1">#REF!</definedName>
    <definedName name="BExKT2UZ7Y2VWF5NQE18SJRLD2RN" localSheetId="13" hidden="1">#REF!</definedName>
    <definedName name="BExKT2UZ7Y2VWF5NQE18SJRLD2RN" hidden="1">#REF!</definedName>
    <definedName name="BExKT3GJFNGAM09H5F615E36A38C" localSheetId="15" hidden="1">#REF!</definedName>
    <definedName name="BExKT3GJFNGAM09H5F615E36A38C" localSheetId="13" hidden="1">#REF!</definedName>
    <definedName name="BExKT3GJFNGAM09H5F615E36A38C" hidden="1">#REF!</definedName>
    <definedName name="BExKTQZGN8GI3XGSEXMPCCA3S19H" localSheetId="15" hidden="1">#REF!</definedName>
    <definedName name="BExKTQZGN8GI3XGSEXMPCCA3S19H" localSheetId="13" hidden="1">#REF!</definedName>
    <definedName name="BExKTQZGN8GI3XGSEXMPCCA3S19H" hidden="1">#REF!</definedName>
    <definedName name="BExKTUKYYU0F6TUW1RXV24LRAZFE" localSheetId="15" hidden="1">#REF!</definedName>
    <definedName name="BExKTUKYYU0F6TUW1RXV24LRAZFE" localSheetId="13" hidden="1">#REF!</definedName>
    <definedName name="BExKTUKYYU0F6TUW1RXV24LRAZFE" hidden="1">#REF!</definedName>
    <definedName name="BExKU3FBLHQBIUTN6XEZW5GC9OG1" localSheetId="15" hidden="1">#REF!</definedName>
    <definedName name="BExKU3FBLHQBIUTN6XEZW5GC9OG1" localSheetId="13" hidden="1">#REF!</definedName>
    <definedName name="BExKU3FBLHQBIUTN6XEZW5GC9OG1" hidden="1">#REF!</definedName>
    <definedName name="BExKU82I99FEUIZLODXJDOJC96CQ" localSheetId="15" hidden="1">#REF!</definedName>
    <definedName name="BExKU82I99FEUIZLODXJDOJC96CQ" localSheetId="13" hidden="1">#REF!</definedName>
    <definedName name="BExKU82I99FEUIZLODXJDOJC96CQ" hidden="1">#REF!</definedName>
    <definedName name="BExKUDM0DFSCM3D91SH0XLXJSL18" localSheetId="15" hidden="1">#REF!</definedName>
    <definedName name="BExKUDM0DFSCM3D91SH0XLXJSL18" localSheetId="13" hidden="1">#REF!</definedName>
    <definedName name="BExKUDM0DFSCM3D91SH0XLXJSL18" hidden="1">#REF!</definedName>
    <definedName name="BExKULEKJLA77AUQPDUHSM94Y76Z" localSheetId="15" hidden="1">#REF!</definedName>
    <definedName name="BExKULEKJLA77AUQPDUHSM94Y76Z" localSheetId="13" hidden="1">#REF!</definedName>
    <definedName name="BExKULEKJLA77AUQPDUHSM94Y76Z" hidden="1">#REF!</definedName>
    <definedName name="BExKV08R85MKI3MAX9E2HERNQUNL" localSheetId="15" hidden="1">#REF!</definedName>
    <definedName name="BExKV08R85MKI3MAX9E2HERNQUNL" localSheetId="13" hidden="1">#REF!</definedName>
    <definedName name="BExKV08R85MKI3MAX9E2HERNQUNL" hidden="1">#REF!</definedName>
    <definedName name="BExKV4AAUNNJL5JWD7PX6BFKVS6O" localSheetId="15" hidden="1">#REF!</definedName>
    <definedName name="BExKV4AAUNNJL5JWD7PX6BFKVS6O" localSheetId="13" hidden="1">#REF!</definedName>
    <definedName name="BExKV4AAUNNJL5JWD7PX6BFKVS6O" hidden="1">#REF!</definedName>
    <definedName name="BExKVDVK6HN74GQPTXICP9BFC8CF" localSheetId="15" hidden="1">#REF!</definedName>
    <definedName name="BExKVDVK6HN74GQPTXICP9BFC8CF" localSheetId="13" hidden="1">#REF!</definedName>
    <definedName name="BExKVDVK6HN74GQPTXICP9BFC8CF" hidden="1">#REF!</definedName>
    <definedName name="BExKVFZ3ZZGIC1QI8XN6BYFWN0ZY" localSheetId="15" hidden="1">#REF!</definedName>
    <definedName name="BExKVFZ3ZZGIC1QI8XN6BYFWN0ZY" localSheetId="13" hidden="1">#REF!</definedName>
    <definedName name="BExKVFZ3ZZGIC1QI8XN6BYFWN0ZY" hidden="1">#REF!</definedName>
    <definedName name="BExKVG4KGO28KPGTAFL1R8TTZ10N" localSheetId="15" hidden="1">#REF!</definedName>
    <definedName name="BExKVG4KGO28KPGTAFL1R8TTZ10N" localSheetId="13" hidden="1">#REF!</definedName>
    <definedName name="BExKVG4KGO28KPGTAFL1R8TTZ10N" hidden="1">#REF!</definedName>
    <definedName name="BExKW0CSH7DA02YSNV64PSEIXB2P" localSheetId="15" hidden="1">#REF!</definedName>
    <definedName name="BExKW0CSH7DA02YSNV64PSEIXB2P" localSheetId="13" hidden="1">#REF!</definedName>
    <definedName name="BExKW0CSH7DA02YSNV64PSEIXB2P" hidden="1">#REF!</definedName>
    <definedName name="BExM9NUG3Q31X01AI9ZJCZIX25CS" localSheetId="15" hidden="1">#REF!</definedName>
    <definedName name="BExM9NUG3Q31X01AI9ZJCZIX25CS" localSheetId="13" hidden="1">#REF!</definedName>
    <definedName name="BExM9NUG3Q31X01AI9ZJCZIX25CS" hidden="1">#REF!</definedName>
    <definedName name="BExM9OG182RP30MY23PG49LVPZ1C" localSheetId="15" hidden="1">#REF!</definedName>
    <definedName name="BExM9OG182RP30MY23PG49LVPZ1C" localSheetId="13" hidden="1">#REF!</definedName>
    <definedName name="BExM9OG182RP30MY23PG49LVPZ1C" hidden="1">#REF!</definedName>
    <definedName name="BExMA64MW1S18NH8DCKPCCEI5KCB" localSheetId="15" hidden="1">#REF!</definedName>
    <definedName name="BExMA64MW1S18NH8DCKPCCEI5KCB" localSheetId="13" hidden="1">#REF!</definedName>
    <definedName name="BExMA64MW1S18NH8DCKPCCEI5KCB" hidden="1">#REF!</definedName>
    <definedName name="BExMALEWFUEM8Y686IT03ECURUBR" localSheetId="15" hidden="1">#REF!</definedName>
    <definedName name="BExMALEWFUEM8Y686IT03ECURUBR" localSheetId="13" hidden="1">#REF!</definedName>
    <definedName name="BExMALEWFUEM8Y686IT03ECURUBR" hidden="1">#REF!</definedName>
    <definedName name="BExMAR3XSK6RSFLHP7ZX1EWGHASI" localSheetId="15" hidden="1">#REF!</definedName>
    <definedName name="BExMAR3XSK6RSFLHP7ZX1EWGHASI" localSheetId="13" hidden="1">#REF!</definedName>
    <definedName name="BExMAR3XSK6RSFLHP7ZX1EWGHASI" hidden="1">#REF!</definedName>
    <definedName name="BExMAXJS82ZJ8RS22VLE0V0LDUII" localSheetId="15" hidden="1">#REF!</definedName>
    <definedName name="BExMAXJS82ZJ8RS22VLE0V0LDUII" localSheetId="13" hidden="1">#REF!</definedName>
    <definedName name="BExMAXJS82ZJ8RS22VLE0V0LDUII" hidden="1">#REF!</definedName>
    <definedName name="BExMB4QRS0R3MTB4CMUHFZ84LNZQ" localSheetId="15" hidden="1">#REF!</definedName>
    <definedName name="BExMB4QRS0R3MTB4CMUHFZ84LNZQ" localSheetId="13" hidden="1">#REF!</definedName>
    <definedName name="BExMB4QRS0R3MTB4CMUHFZ84LNZQ" hidden="1">#REF!</definedName>
    <definedName name="BExMBC35WKQY5CWQJLV4D05O6971" localSheetId="15" hidden="1">#REF!</definedName>
    <definedName name="BExMBC35WKQY5CWQJLV4D05O6971" localSheetId="13" hidden="1">#REF!</definedName>
    <definedName name="BExMBC35WKQY5CWQJLV4D05O6971" hidden="1">#REF!</definedName>
    <definedName name="BExMBFTZV4Q1A5KG25C1N9PHQNSW" localSheetId="15" hidden="1">#REF!</definedName>
    <definedName name="BExMBFTZV4Q1A5KG25C1N9PHQNSW" localSheetId="13" hidden="1">#REF!</definedName>
    <definedName name="BExMBFTZV4Q1A5KG25C1N9PHQNSW" hidden="1">#REF!</definedName>
    <definedName name="BExMBK6ISK3U7KHZKUJXIDKGF6VW" localSheetId="15" hidden="1">#REF!</definedName>
    <definedName name="BExMBK6ISK3U7KHZKUJXIDKGF6VW" localSheetId="13" hidden="1">#REF!</definedName>
    <definedName name="BExMBK6ISK3U7KHZKUJXIDKGF6VW" hidden="1">#REF!</definedName>
    <definedName name="BExMBYPQDG9AYDQ5E8IECVFREPO6" localSheetId="15" hidden="1">'[44]WCEC water reclam'!#REF!</definedName>
    <definedName name="BExMBYPQDG9AYDQ5E8IECVFREPO6" localSheetId="13" hidden="1">'[44]WCEC water reclam'!#REF!</definedName>
    <definedName name="BExMBYPQDG9AYDQ5E8IECVFREPO6" hidden="1">'[44]WCEC water reclam'!#REF!</definedName>
    <definedName name="BExMC8AZUTX8LG89K2JJR7ZG62XX" localSheetId="15" hidden="1">#REF!</definedName>
    <definedName name="BExMC8AZUTX8LG89K2JJR7ZG62XX" localSheetId="13" hidden="1">#REF!</definedName>
    <definedName name="BExMC8AZUTX8LG89K2JJR7ZG62XX" hidden="1">#REF!</definedName>
    <definedName name="BExMCA96YR10V72G2R0SCIKPZLIZ" localSheetId="15" hidden="1">#REF!</definedName>
    <definedName name="BExMCA96YR10V72G2R0SCIKPZLIZ" localSheetId="13" hidden="1">#REF!</definedName>
    <definedName name="BExMCA96YR10V72G2R0SCIKPZLIZ" hidden="1">#REF!</definedName>
    <definedName name="BExMCB5JU5I2VQDUBS4O42BTEVKI" localSheetId="15" hidden="1">#REF!</definedName>
    <definedName name="BExMCB5JU5I2VQDUBS4O42BTEVKI" localSheetId="13" hidden="1">#REF!</definedName>
    <definedName name="BExMCB5JU5I2VQDUBS4O42BTEVKI" hidden="1">#REF!</definedName>
    <definedName name="BExMCFSQFSEMPY5IXDIRKZDASDBR" localSheetId="15" hidden="1">#REF!</definedName>
    <definedName name="BExMCFSQFSEMPY5IXDIRKZDASDBR" localSheetId="13" hidden="1">#REF!</definedName>
    <definedName name="BExMCFSQFSEMPY5IXDIRKZDASDBR" hidden="1">#REF!</definedName>
    <definedName name="BExMCMZOEYWVOOJ98TBHTTCS7XB8" localSheetId="15" hidden="1">#REF!</definedName>
    <definedName name="BExMCMZOEYWVOOJ98TBHTTCS7XB8" localSheetId="13" hidden="1">#REF!</definedName>
    <definedName name="BExMCMZOEYWVOOJ98TBHTTCS7XB8" hidden="1">#REF!</definedName>
    <definedName name="BExMCS8EF2W3FS9QADNKREYSI8P0" localSheetId="15" hidden="1">#REF!</definedName>
    <definedName name="BExMCS8EF2W3FS9QADNKREYSI8P0" localSheetId="13" hidden="1">#REF!</definedName>
    <definedName name="BExMCS8EF2W3FS9QADNKREYSI8P0" hidden="1">#REF!</definedName>
    <definedName name="BExMCUS7GSOM96J0HJ7EH0FFM2AC" localSheetId="15" hidden="1">#REF!</definedName>
    <definedName name="BExMCUS7GSOM96J0HJ7EH0FFM2AC" localSheetId="13" hidden="1">#REF!</definedName>
    <definedName name="BExMCUS7GSOM96J0HJ7EH0FFM2AC" hidden="1">#REF!</definedName>
    <definedName name="BExMCYTT6TVDWMJXO1NZANRTVNAN" localSheetId="15" hidden="1">#REF!</definedName>
    <definedName name="BExMCYTT6TVDWMJXO1NZANRTVNAN" localSheetId="13" hidden="1">#REF!</definedName>
    <definedName name="BExMCYTT6TVDWMJXO1NZANRTVNAN" hidden="1">#REF!</definedName>
    <definedName name="BExMD5F6IAV108XYJLXUO9HD0IT6" localSheetId="15" hidden="1">#REF!</definedName>
    <definedName name="BExMD5F6IAV108XYJLXUO9HD0IT6" localSheetId="13" hidden="1">#REF!</definedName>
    <definedName name="BExMD5F6IAV108XYJLXUO9HD0IT6" hidden="1">#REF!</definedName>
    <definedName name="BExMDANV66W9T3XAXID40XFJ0J93" localSheetId="15" hidden="1">#REF!</definedName>
    <definedName name="BExMDANV66W9T3XAXID40XFJ0J93" localSheetId="13" hidden="1">#REF!</definedName>
    <definedName name="BExMDANV66W9T3XAXID40XFJ0J93" hidden="1">#REF!</definedName>
    <definedName name="BExMDGD1KQP7NNR78X2ZX4FCBQ1S" localSheetId="15" hidden="1">#REF!</definedName>
    <definedName name="BExMDGD1KQP7NNR78X2ZX4FCBQ1S" localSheetId="13" hidden="1">#REF!</definedName>
    <definedName name="BExMDGD1KQP7NNR78X2ZX4FCBQ1S" hidden="1">#REF!</definedName>
    <definedName name="BExMDIRDK0DI8P86HB7WPH8QWLSQ" localSheetId="15" hidden="1">#REF!</definedName>
    <definedName name="BExMDIRDK0DI8P86HB7WPH8QWLSQ" localSheetId="13" hidden="1">#REF!</definedName>
    <definedName name="BExMDIRDK0DI8P86HB7WPH8QWLSQ" hidden="1">#REF!</definedName>
    <definedName name="BExMDPI2FVMORSWDDCVAJ85WYAYO" localSheetId="15" hidden="1">#REF!</definedName>
    <definedName name="BExMDPI2FVMORSWDDCVAJ85WYAYO" localSheetId="13" hidden="1">#REF!</definedName>
    <definedName name="BExMDPI2FVMORSWDDCVAJ85WYAYO" hidden="1">#REF!</definedName>
    <definedName name="BExMDUWB7VWHFFR266QXO46BNV2S" localSheetId="15" hidden="1">#REF!</definedName>
    <definedName name="BExMDUWB7VWHFFR266QXO46BNV2S" localSheetId="13" hidden="1">#REF!</definedName>
    <definedName name="BExMDUWB7VWHFFR266QXO46BNV2S" hidden="1">#REF!</definedName>
    <definedName name="BExME2U47N8LZG0BPJ49ANY5QVV2" localSheetId="15" hidden="1">#REF!</definedName>
    <definedName name="BExME2U47N8LZG0BPJ49ANY5QVV2" localSheetId="13" hidden="1">#REF!</definedName>
    <definedName name="BExME2U47N8LZG0BPJ49ANY5QVV2" hidden="1">#REF!</definedName>
    <definedName name="BExME88DH5DUKMUFI9FNVECXFD2E" localSheetId="15" hidden="1">#REF!</definedName>
    <definedName name="BExME88DH5DUKMUFI9FNVECXFD2E" localSheetId="13" hidden="1">#REF!</definedName>
    <definedName name="BExME88DH5DUKMUFI9FNVECXFD2E" hidden="1">#REF!</definedName>
    <definedName name="BExME9A7MOGAK7YTTQYXP5DL6VYA" localSheetId="15" hidden="1">#REF!</definedName>
    <definedName name="BExME9A7MOGAK7YTTQYXP5DL6VYA" localSheetId="13" hidden="1">#REF!</definedName>
    <definedName name="BExME9A7MOGAK7YTTQYXP5DL6VYA" hidden="1">#REF!</definedName>
    <definedName name="BExMEOV9YFRY5C3GDLU60GIX10BY" localSheetId="15" hidden="1">#REF!</definedName>
    <definedName name="BExMEOV9YFRY5C3GDLU60GIX10BY" localSheetId="13" hidden="1">#REF!</definedName>
    <definedName name="BExMEOV9YFRY5C3GDLU60GIX10BY" hidden="1">#REF!</definedName>
    <definedName name="BExMEY09ESM4H2YGKEQQRYUD114R" localSheetId="15" hidden="1">#REF!</definedName>
    <definedName name="BExMEY09ESM4H2YGKEQQRYUD114R" localSheetId="13" hidden="1">#REF!</definedName>
    <definedName name="BExMEY09ESM4H2YGKEQQRYUD114R" hidden="1">#REF!</definedName>
    <definedName name="BExMF4G4IUPQY1Y5GEY5N3E04CL6" localSheetId="15" hidden="1">#REF!</definedName>
    <definedName name="BExMF4G4IUPQY1Y5GEY5N3E04CL6" localSheetId="13" hidden="1">#REF!</definedName>
    <definedName name="BExMF4G4IUPQY1Y5GEY5N3E04CL6" hidden="1">#REF!</definedName>
    <definedName name="BExMF9UIGYMOAQK0ELUWP0S0HZZY" localSheetId="15" hidden="1">#REF!</definedName>
    <definedName name="BExMF9UIGYMOAQK0ELUWP0S0HZZY" localSheetId="13" hidden="1">#REF!</definedName>
    <definedName name="BExMF9UIGYMOAQK0ELUWP0S0HZZY" hidden="1">#REF!</definedName>
    <definedName name="BExMFDLBSWFMRDYJ2DZETI3EXKN2" localSheetId="15" hidden="1">#REF!</definedName>
    <definedName name="BExMFDLBSWFMRDYJ2DZETI3EXKN2" localSheetId="13" hidden="1">#REF!</definedName>
    <definedName name="BExMFDLBSWFMRDYJ2DZETI3EXKN2" hidden="1">#REF!</definedName>
    <definedName name="BExMFLDTMRTCHKA37LQW67BG8D5C" localSheetId="15" hidden="1">#REF!</definedName>
    <definedName name="BExMFLDTMRTCHKA37LQW67BG8D5C" localSheetId="13" hidden="1">#REF!</definedName>
    <definedName name="BExMFLDTMRTCHKA37LQW67BG8D5C" hidden="1">#REF!</definedName>
    <definedName name="BExMG9NSK30KD01QX0UBN2VNRTG4" localSheetId="15" hidden="1">#REF!</definedName>
    <definedName name="BExMG9NSK30KD01QX0UBN2VNRTG4" localSheetId="13" hidden="1">#REF!</definedName>
    <definedName name="BExMG9NSK30KD01QX0UBN2VNRTG4" hidden="1">#REF!</definedName>
    <definedName name="BExMGG3PFIHPHX7NXB7HDFI3N12L" localSheetId="15" hidden="1">#REF!</definedName>
    <definedName name="BExMGG3PFIHPHX7NXB7HDFI3N12L" localSheetId="13" hidden="1">#REF!</definedName>
    <definedName name="BExMGG3PFIHPHX7NXB7HDFI3N12L" hidden="1">#REF!</definedName>
    <definedName name="BExMH3H9TW5TJCNU5Z1EWXP3BAEP" localSheetId="15" hidden="1">#REF!</definedName>
    <definedName name="BExMH3H9TW5TJCNU5Z1EWXP3BAEP" localSheetId="13" hidden="1">#REF!</definedName>
    <definedName name="BExMH3H9TW5TJCNU5Z1EWXP3BAEP" hidden="1">#REF!</definedName>
    <definedName name="BExMHOWPB34KPZ76M2KIX2C9R2VB" localSheetId="15" hidden="1">#REF!</definedName>
    <definedName name="BExMHOWPB34KPZ76M2KIX2C9R2VB" localSheetId="13" hidden="1">#REF!</definedName>
    <definedName name="BExMHOWPB34KPZ76M2KIX2C9R2VB" hidden="1">#REF!</definedName>
    <definedName name="BExMHSSYC6KVHA3QDTSYPN92TWMI" localSheetId="15" hidden="1">#REF!</definedName>
    <definedName name="BExMHSSYC6KVHA3QDTSYPN92TWMI" localSheetId="13" hidden="1">#REF!</definedName>
    <definedName name="BExMHSSYC6KVHA3QDTSYPN92TWMI" hidden="1">#REF!</definedName>
    <definedName name="BExMI0WA793SF41LQ40A28U8OXQY" localSheetId="15" hidden="1">#REF!</definedName>
    <definedName name="BExMI0WA793SF41LQ40A28U8OXQY" localSheetId="13" hidden="1">#REF!</definedName>
    <definedName name="BExMI0WA793SF41LQ40A28U8OXQY" hidden="1">#REF!</definedName>
    <definedName name="BExMI3AJ9477KDL4T9DHET4LJJTW" localSheetId="15" hidden="1">#REF!</definedName>
    <definedName name="BExMI3AJ9477KDL4T9DHET4LJJTW" localSheetId="13" hidden="1">#REF!</definedName>
    <definedName name="BExMI3AJ9477KDL4T9DHET4LJJTW" hidden="1">#REF!</definedName>
    <definedName name="BExMI6L9KX05GAK523JFKICJMTA5" localSheetId="15" hidden="1">#REF!</definedName>
    <definedName name="BExMI6L9KX05GAK523JFKICJMTA5" localSheetId="13" hidden="1">#REF!</definedName>
    <definedName name="BExMI6L9KX05GAK523JFKICJMTA5" hidden="1">#REF!</definedName>
    <definedName name="BExMI6QQ20XHD0NWJUN741B37182" localSheetId="15" hidden="1">#REF!</definedName>
    <definedName name="BExMI6QQ20XHD0NWJUN741B37182" localSheetId="13" hidden="1">#REF!</definedName>
    <definedName name="BExMI6QQ20XHD0NWJUN741B37182" hidden="1">#REF!</definedName>
    <definedName name="BExMI8JB94SBD9EMNJEK7Y2T6GYU" localSheetId="15" hidden="1">#REF!</definedName>
    <definedName name="BExMI8JB94SBD9EMNJEK7Y2T6GYU" localSheetId="13" hidden="1">#REF!</definedName>
    <definedName name="BExMI8JB94SBD9EMNJEK7Y2T6GYU" hidden="1">#REF!</definedName>
    <definedName name="BExMI8OS85YTW3KYVE4YD0R7Z6UV" localSheetId="15" hidden="1">#REF!</definedName>
    <definedName name="BExMI8OS85YTW3KYVE4YD0R7Z6UV" localSheetId="13" hidden="1">#REF!</definedName>
    <definedName name="BExMI8OS85YTW3KYVE4YD0R7Z6UV" hidden="1">#REF!</definedName>
    <definedName name="BExMIBOOZU40JS3F89OMPSRCE9MM" localSheetId="15" hidden="1">#REF!</definedName>
    <definedName name="BExMIBOOZU40JS3F89OMPSRCE9MM" localSheetId="13" hidden="1">#REF!</definedName>
    <definedName name="BExMIBOOZU40JS3F89OMPSRCE9MM" hidden="1">#REF!</definedName>
    <definedName name="BExMIIQ5MBWSIHTFWAQADXMZC22Q" localSheetId="15" hidden="1">#REF!</definedName>
    <definedName name="BExMIIQ5MBWSIHTFWAQADXMZC22Q" localSheetId="13" hidden="1">#REF!</definedName>
    <definedName name="BExMIIQ5MBWSIHTFWAQADXMZC22Q" hidden="1">#REF!</definedName>
    <definedName name="BExMIL4I2GE866I25CR5JBLJWJ6A" localSheetId="15" hidden="1">#REF!</definedName>
    <definedName name="BExMIL4I2GE866I25CR5JBLJWJ6A" localSheetId="13" hidden="1">#REF!</definedName>
    <definedName name="BExMIL4I2GE866I25CR5JBLJWJ6A" hidden="1">#REF!</definedName>
    <definedName name="BExMIRKIPF27SNO82SPFSB3T5U17" localSheetId="15" hidden="1">#REF!</definedName>
    <definedName name="BExMIRKIPF27SNO82SPFSB3T5U17" localSheetId="13" hidden="1">#REF!</definedName>
    <definedName name="BExMIRKIPF27SNO82SPFSB3T5U17" hidden="1">#REF!</definedName>
    <definedName name="BExMIV0KC8555D5E42ZGWG15Y0MO" localSheetId="15" hidden="1">#REF!</definedName>
    <definedName name="BExMIV0KC8555D5E42ZGWG15Y0MO" localSheetId="13" hidden="1">#REF!</definedName>
    <definedName name="BExMIV0KC8555D5E42ZGWG15Y0MO" hidden="1">#REF!</definedName>
    <definedName name="BExMIZT6AN7E6YMW2S87CTCN2UXH" localSheetId="15" hidden="1">#REF!</definedName>
    <definedName name="BExMIZT6AN7E6YMW2S87CTCN2UXH" localSheetId="13" hidden="1">#REF!</definedName>
    <definedName name="BExMIZT6AN7E6YMW2S87CTCN2UXH" hidden="1">#REF!</definedName>
    <definedName name="BExMJ15T9F3475M0896SG60TN0SR" localSheetId="15" hidden="1">#REF!</definedName>
    <definedName name="BExMJ15T9F3475M0896SG60TN0SR" localSheetId="13" hidden="1">#REF!</definedName>
    <definedName name="BExMJ15T9F3475M0896SG60TN0SR" hidden="1">#REF!</definedName>
    <definedName name="BExMJNC8ZFB9DRFOJ961ZAJ8U3A8" localSheetId="15" hidden="1">#REF!</definedName>
    <definedName name="BExMJNC8ZFB9DRFOJ961ZAJ8U3A8" localSheetId="13" hidden="1">#REF!</definedName>
    <definedName name="BExMJNC8ZFB9DRFOJ961ZAJ8U3A8" hidden="1">#REF!</definedName>
    <definedName name="BExMJTBV8A3D31W2IQHP9RDFPPHQ" localSheetId="15" hidden="1">#REF!</definedName>
    <definedName name="BExMJTBV8A3D31W2IQHP9RDFPPHQ" localSheetId="13" hidden="1">#REF!</definedName>
    <definedName name="BExMJTBV8A3D31W2IQHP9RDFPPHQ" hidden="1">#REF!</definedName>
    <definedName name="BExMK2RTXN4QJWEUNX002XK8VQP8" localSheetId="15" hidden="1">#REF!</definedName>
    <definedName name="BExMK2RTXN4QJWEUNX002XK8VQP8" localSheetId="13" hidden="1">#REF!</definedName>
    <definedName name="BExMK2RTXN4QJWEUNX002XK8VQP8" hidden="1">#REF!</definedName>
    <definedName name="BExMKBGQDUZ8AWXYHA3QVMSDVZ3D" localSheetId="15" hidden="1">#REF!</definedName>
    <definedName name="BExMKBGQDUZ8AWXYHA3QVMSDVZ3D" localSheetId="13" hidden="1">#REF!</definedName>
    <definedName name="BExMKBGQDUZ8AWXYHA3QVMSDVZ3D" hidden="1">#REF!</definedName>
    <definedName name="BExMKBM1467553LDFZRRKVSHN374" localSheetId="15" hidden="1">#REF!</definedName>
    <definedName name="BExMKBM1467553LDFZRRKVSHN374" localSheetId="13" hidden="1">#REF!</definedName>
    <definedName name="BExMKBM1467553LDFZRRKVSHN374" hidden="1">#REF!</definedName>
    <definedName name="BExMKGK5FJUC0AU8MABRGDC5ZM70" localSheetId="15" hidden="1">#REF!</definedName>
    <definedName name="BExMKGK5FJUC0AU8MABRGDC5ZM70" localSheetId="13" hidden="1">#REF!</definedName>
    <definedName name="BExMKGK5FJUC0AU8MABRGDC5ZM70" hidden="1">#REF!</definedName>
    <definedName name="BExMKTW7R5SOV4PHAFGHU3W73DYE" localSheetId="15" hidden="1">#REF!</definedName>
    <definedName name="BExMKTW7R5SOV4PHAFGHU3W73DYE" localSheetId="13" hidden="1">#REF!</definedName>
    <definedName name="BExMKTW7R5SOV4PHAFGHU3W73DYE" hidden="1">#REF!</definedName>
    <definedName name="BExMKU7051J2W1RQXGZGE62NBRUZ" localSheetId="15" hidden="1">#REF!</definedName>
    <definedName name="BExMKU7051J2W1RQXGZGE62NBRUZ" localSheetId="13" hidden="1">#REF!</definedName>
    <definedName name="BExMKU7051J2W1RQXGZGE62NBRUZ" hidden="1">#REF!</definedName>
    <definedName name="BExMKUN3WPECJR2XRID2R7GZRGNX" localSheetId="15" hidden="1">#REF!</definedName>
    <definedName name="BExMKUN3WPECJR2XRID2R7GZRGNX" localSheetId="13" hidden="1">#REF!</definedName>
    <definedName name="BExMKUN3WPECJR2XRID2R7GZRGNX" hidden="1">#REF!</definedName>
    <definedName name="BExMKZ535P011X4TNV16GCOH4H21" localSheetId="15" hidden="1">#REF!</definedName>
    <definedName name="BExMKZ535P011X4TNV16GCOH4H21" localSheetId="13" hidden="1">#REF!</definedName>
    <definedName name="BExMKZ535P011X4TNV16GCOH4H21" hidden="1">#REF!</definedName>
    <definedName name="BExML3XQNDIMX55ZCHHXKUV3D6E6" localSheetId="15" hidden="1">#REF!</definedName>
    <definedName name="BExML3XQNDIMX55ZCHHXKUV3D6E6" localSheetId="13" hidden="1">#REF!</definedName>
    <definedName name="BExML3XQNDIMX55ZCHHXKUV3D6E6" hidden="1">#REF!</definedName>
    <definedName name="BExML5QGSWHLI18BGY4CGOTD3UWH" localSheetId="15" hidden="1">#REF!</definedName>
    <definedName name="BExML5QGSWHLI18BGY4CGOTD3UWH" localSheetId="13" hidden="1">#REF!</definedName>
    <definedName name="BExML5QGSWHLI18BGY4CGOTD3UWH" hidden="1">#REF!</definedName>
    <definedName name="BExMLO5Z61RE85X8HHX2G4IU3AZW" localSheetId="15" hidden="1">#REF!</definedName>
    <definedName name="BExMLO5Z61RE85X8HHX2G4IU3AZW" localSheetId="13" hidden="1">#REF!</definedName>
    <definedName name="BExMLO5Z61RE85X8HHX2G4IU3AZW" hidden="1">#REF!</definedName>
    <definedName name="BExMLVI7UORSHM9FMO8S2EI0TMTS" localSheetId="15" hidden="1">#REF!</definedName>
    <definedName name="BExMLVI7UORSHM9FMO8S2EI0TMTS" localSheetId="13" hidden="1">#REF!</definedName>
    <definedName name="BExMLVI7UORSHM9FMO8S2EI0TMTS" hidden="1">#REF!</definedName>
    <definedName name="BExMM5UCOT2HSSN0ZIPZW55GSOVO" localSheetId="15" hidden="1">#REF!</definedName>
    <definedName name="BExMM5UCOT2HSSN0ZIPZW55GSOVO" localSheetId="13" hidden="1">#REF!</definedName>
    <definedName name="BExMM5UCOT2HSSN0ZIPZW55GSOVO" hidden="1">#REF!</definedName>
    <definedName name="BExMM8ZRS5RQ8H1H55RVPVTDL5NL" localSheetId="15" hidden="1">#REF!</definedName>
    <definedName name="BExMM8ZRS5RQ8H1H55RVPVTDL5NL" localSheetId="13" hidden="1">#REF!</definedName>
    <definedName name="BExMM8ZRS5RQ8H1H55RVPVTDL5NL" hidden="1">#REF!</definedName>
    <definedName name="BExMMH8EAZB09XXQ5X4LR0P4NHG9" localSheetId="15" hidden="1">#REF!</definedName>
    <definedName name="BExMMH8EAZB09XXQ5X4LR0P4NHG9" localSheetId="13" hidden="1">#REF!</definedName>
    <definedName name="BExMMH8EAZB09XXQ5X4LR0P4NHG9" hidden="1">#REF!</definedName>
    <definedName name="BExMMIQH5BABNZVCIQ7TBCQ10AY5" localSheetId="15" hidden="1">#REF!</definedName>
    <definedName name="BExMMIQH5BABNZVCIQ7TBCQ10AY5" localSheetId="13" hidden="1">#REF!</definedName>
    <definedName name="BExMMIQH5BABNZVCIQ7TBCQ10AY5" hidden="1">#REF!</definedName>
    <definedName name="BExMMNIZ2T7M22WECMUQXEF4NJ71" localSheetId="15" hidden="1">#REF!</definedName>
    <definedName name="BExMMNIZ2T7M22WECMUQXEF4NJ71" localSheetId="13" hidden="1">#REF!</definedName>
    <definedName name="BExMMNIZ2T7M22WECMUQXEF4NJ71" hidden="1">#REF!</definedName>
    <definedName name="BExMMPMIOU7BURTV0L1K6ACW9X73" localSheetId="15" hidden="1">#REF!</definedName>
    <definedName name="BExMMPMIOU7BURTV0L1K6ACW9X73" localSheetId="13" hidden="1">#REF!</definedName>
    <definedName name="BExMMPMIOU7BURTV0L1K6ACW9X73" hidden="1">#REF!</definedName>
    <definedName name="BExMMQ835AJDHS4B419SS645P67Q" localSheetId="15" hidden="1">#REF!</definedName>
    <definedName name="BExMMQ835AJDHS4B419SS645P67Q" localSheetId="13" hidden="1">#REF!</definedName>
    <definedName name="BExMMQ835AJDHS4B419SS645P67Q" hidden="1">#REF!</definedName>
    <definedName name="BExMMQIUVPCOBISTEJJYNCCLUCPY" localSheetId="15" hidden="1">#REF!</definedName>
    <definedName name="BExMMQIUVPCOBISTEJJYNCCLUCPY" localSheetId="13" hidden="1">#REF!</definedName>
    <definedName name="BExMMQIUVPCOBISTEJJYNCCLUCPY" hidden="1">#REF!</definedName>
    <definedName name="BExMMTIXETA5VAKBSOFDD5SRU887" localSheetId="15" hidden="1">#REF!</definedName>
    <definedName name="BExMMTIXETA5VAKBSOFDD5SRU887" localSheetId="13" hidden="1">#REF!</definedName>
    <definedName name="BExMMTIXETA5VAKBSOFDD5SRU887" hidden="1">#REF!</definedName>
    <definedName name="BExMMV0P6P5YS3C35G0JYYHI7992" localSheetId="15" hidden="1">#REF!</definedName>
    <definedName name="BExMMV0P6P5YS3C35G0JYYHI7992" localSheetId="13" hidden="1">#REF!</definedName>
    <definedName name="BExMMV0P6P5YS3C35G0JYYHI7992" hidden="1">#REF!</definedName>
    <definedName name="BExMNDR4V2VG5RFZDGTAGD3Q9PPG" localSheetId="15" hidden="1">#REF!</definedName>
    <definedName name="BExMNDR4V2VG5RFZDGTAGD3Q9PPG" localSheetId="13" hidden="1">#REF!</definedName>
    <definedName name="BExMNDR4V2VG5RFZDGTAGD3Q9PPG" hidden="1">#REF!</definedName>
    <definedName name="BExMNJLFWZBRN9PZF1IO9CYWV1B2" localSheetId="15" hidden="1">#REF!</definedName>
    <definedName name="BExMNJLFWZBRN9PZF1IO9CYWV1B2" localSheetId="13" hidden="1">#REF!</definedName>
    <definedName name="BExMNJLFWZBRN9PZF1IO9CYWV1B2" hidden="1">#REF!</definedName>
    <definedName name="BExMNKCJ0FA57YEUUAJE43U1QN5P" localSheetId="15" hidden="1">#REF!</definedName>
    <definedName name="BExMNKCJ0FA57YEUUAJE43U1QN5P" localSheetId="13" hidden="1">#REF!</definedName>
    <definedName name="BExMNKCJ0FA57YEUUAJE43U1QN5P" hidden="1">#REF!</definedName>
    <definedName name="BExMNKN5D1WEF2OOJVP6LZ6DLU3Y" localSheetId="15" hidden="1">#REF!</definedName>
    <definedName name="BExMNKN5D1WEF2OOJVP6LZ6DLU3Y" localSheetId="13" hidden="1">#REF!</definedName>
    <definedName name="BExMNKN5D1WEF2OOJVP6LZ6DLU3Y" hidden="1">#REF!</definedName>
    <definedName name="BExMNR38HMPLWAJRQ9MMS3ZAZ9IU" localSheetId="15" hidden="1">#REF!</definedName>
    <definedName name="BExMNR38HMPLWAJRQ9MMS3ZAZ9IU" localSheetId="13" hidden="1">#REF!</definedName>
    <definedName name="BExMNR38HMPLWAJRQ9MMS3ZAZ9IU" hidden="1">#REF!</definedName>
    <definedName name="BExMNRDZULKJMVY2VKIIRM2M5A1M" localSheetId="15" hidden="1">#REF!</definedName>
    <definedName name="BExMNRDZULKJMVY2VKIIRM2M5A1M" localSheetId="13" hidden="1">#REF!</definedName>
    <definedName name="BExMNRDZULKJMVY2VKIIRM2M5A1M" hidden="1">#REF!</definedName>
    <definedName name="BExMO9IOWKTWHO8LQJJQI5P3INWY" localSheetId="15" hidden="1">#REF!</definedName>
    <definedName name="BExMO9IOWKTWHO8LQJJQI5P3INWY" localSheetId="13" hidden="1">#REF!</definedName>
    <definedName name="BExMO9IOWKTWHO8LQJJQI5P3INWY" hidden="1">#REF!</definedName>
    <definedName name="BExMOFYRMNBEPJ7H60CD5KWGNSKW" localSheetId="15" hidden="1">#REF!</definedName>
    <definedName name="BExMOFYRMNBEPJ7H60CD5KWGNSKW" localSheetId="13" hidden="1">#REF!</definedName>
    <definedName name="BExMOFYRMNBEPJ7H60CD5KWGNSKW" hidden="1">#REF!</definedName>
    <definedName name="BExMOI29DOEK5R1A5QZPUDKF7N6T" localSheetId="15" hidden="1">#REF!</definedName>
    <definedName name="BExMOI29DOEK5R1A5QZPUDKF7N6T" localSheetId="13" hidden="1">#REF!</definedName>
    <definedName name="BExMOI29DOEK5R1A5QZPUDKF7N6T" hidden="1">#REF!</definedName>
    <definedName name="BExMPAJ5AJAXGKGK3F6H3ODS6RF4" localSheetId="15" hidden="1">#REF!</definedName>
    <definedName name="BExMPAJ5AJAXGKGK3F6H3ODS6RF4" localSheetId="13" hidden="1">#REF!</definedName>
    <definedName name="BExMPAJ5AJAXGKGK3F6H3ODS6RF4" hidden="1">#REF!</definedName>
    <definedName name="BExMPD2X55FFBVJ6CBUKNPROIOEU" localSheetId="15" hidden="1">#REF!</definedName>
    <definedName name="BExMPD2X55FFBVJ6CBUKNPROIOEU" localSheetId="13" hidden="1">#REF!</definedName>
    <definedName name="BExMPD2X55FFBVJ6CBUKNPROIOEU" hidden="1">#REF!</definedName>
    <definedName name="BExMPGZ848E38FUH1JBQN97DGWAT" localSheetId="15" hidden="1">#REF!</definedName>
    <definedName name="BExMPGZ848E38FUH1JBQN97DGWAT" localSheetId="13" hidden="1">#REF!</definedName>
    <definedName name="BExMPGZ848E38FUH1JBQN97DGWAT" hidden="1">#REF!</definedName>
    <definedName name="BExMPMTICOSMQENOFKQ18K0ZT4S8" localSheetId="15" hidden="1">#REF!</definedName>
    <definedName name="BExMPMTICOSMQENOFKQ18K0ZT4S8" localSheetId="13" hidden="1">#REF!</definedName>
    <definedName name="BExMPMTICOSMQENOFKQ18K0ZT4S8" hidden="1">#REF!</definedName>
    <definedName name="BExMPMZ07II0R4KGWQQ7PGS3RZS4" localSheetId="15" hidden="1">#REF!</definedName>
    <definedName name="BExMPMZ07II0R4KGWQQ7PGS3RZS4" localSheetId="13" hidden="1">#REF!</definedName>
    <definedName name="BExMPMZ07II0R4KGWQQ7PGS3RZS4" hidden="1">#REF!</definedName>
    <definedName name="BExMPOBH04JMDO6Z8DMSEJZM4ANN" localSheetId="15" hidden="1">#REF!</definedName>
    <definedName name="BExMPOBH04JMDO6Z8DMSEJZM4ANN" localSheetId="13" hidden="1">#REF!</definedName>
    <definedName name="BExMPOBH04JMDO6Z8DMSEJZM4ANN" hidden="1">#REF!</definedName>
    <definedName name="BExMPSD77XQ3HA6A4FZOJK8G2JP3" localSheetId="15" hidden="1">#REF!</definedName>
    <definedName name="BExMPSD77XQ3HA6A4FZOJK8G2JP3" localSheetId="13" hidden="1">#REF!</definedName>
    <definedName name="BExMPSD77XQ3HA6A4FZOJK8G2JP3" hidden="1">#REF!</definedName>
    <definedName name="BExMQ4I3Q7F0BMPHSFMFW9TZ87UD" localSheetId="15" hidden="1">#REF!</definedName>
    <definedName name="BExMQ4I3Q7F0BMPHSFMFW9TZ87UD" localSheetId="13" hidden="1">#REF!</definedName>
    <definedName name="BExMQ4I3Q7F0BMPHSFMFW9TZ87UD" hidden="1">#REF!</definedName>
    <definedName name="BExMQ4SWDWI4N16AZ0T5CJ6HH8WC" localSheetId="15" hidden="1">#REF!</definedName>
    <definedName name="BExMQ4SWDWI4N16AZ0T5CJ6HH8WC" localSheetId="13" hidden="1">#REF!</definedName>
    <definedName name="BExMQ4SWDWI4N16AZ0T5CJ6HH8WC" hidden="1">#REF!</definedName>
    <definedName name="BExMQ71WHW50GVX45JU951AGPLFQ" localSheetId="15" hidden="1">#REF!</definedName>
    <definedName name="BExMQ71WHW50GVX45JU951AGPLFQ" localSheetId="13" hidden="1">#REF!</definedName>
    <definedName name="BExMQ71WHW50GVX45JU951AGPLFQ" hidden="1">#REF!</definedName>
    <definedName name="BExMQGXSLPT4A6N47LE6FBVHWBOF" localSheetId="15" hidden="1">#REF!</definedName>
    <definedName name="BExMQGXSLPT4A6N47LE6FBVHWBOF" localSheetId="13" hidden="1">#REF!</definedName>
    <definedName name="BExMQGXSLPT4A6N47LE6FBVHWBOF" hidden="1">#REF!</definedName>
    <definedName name="BExMQSBR7PL4KLB1Q4961QO45Y4G" localSheetId="15" hidden="1">#REF!</definedName>
    <definedName name="BExMQSBR7PL4KLB1Q4961QO45Y4G" localSheetId="13" hidden="1">#REF!</definedName>
    <definedName name="BExMQSBR7PL4KLB1Q4961QO45Y4G" hidden="1">#REF!</definedName>
    <definedName name="BExMR1MA4I1X77714ZEPUVC8W398" localSheetId="15" hidden="1">#REF!</definedName>
    <definedName name="BExMR1MA4I1X77714ZEPUVC8W398" localSheetId="13" hidden="1">#REF!</definedName>
    <definedName name="BExMR1MA4I1X77714ZEPUVC8W398" hidden="1">#REF!</definedName>
    <definedName name="BExMR8YQHA7N77HGHY4Y6R30I3XT" localSheetId="15" hidden="1">#REF!</definedName>
    <definedName name="BExMR8YQHA7N77HGHY4Y6R30I3XT" localSheetId="13" hidden="1">#REF!</definedName>
    <definedName name="BExMR8YQHA7N77HGHY4Y6R30I3XT" hidden="1">#REF!</definedName>
    <definedName name="BExMRENOIARWRYOIVPDIEBVNRDO7" localSheetId="15" hidden="1">#REF!</definedName>
    <definedName name="BExMRENOIARWRYOIVPDIEBVNRDO7" localSheetId="13" hidden="1">#REF!</definedName>
    <definedName name="BExMRENOIARWRYOIVPDIEBVNRDO7" hidden="1">#REF!</definedName>
    <definedName name="BExMRQHUEHGF2FS4LCB0THFELGDI" localSheetId="15" hidden="1">#REF!</definedName>
    <definedName name="BExMRQHUEHGF2FS4LCB0THFELGDI" localSheetId="13" hidden="1">#REF!</definedName>
    <definedName name="BExMRQHUEHGF2FS4LCB0THFELGDI" hidden="1">#REF!</definedName>
    <definedName name="BExMRRJNUMGRSDD5GGKKGEIZ6FTS" localSheetId="15" hidden="1">#REF!</definedName>
    <definedName name="BExMRRJNUMGRSDD5GGKKGEIZ6FTS" localSheetId="13" hidden="1">#REF!</definedName>
    <definedName name="BExMRRJNUMGRSDD5GGKKGEIZ6FTS" hidden="1">#REF!</definedName>
    <definedName name="BExMRU3ACIU0RD2BNWO55LH5U2BR" localSheetId="15" hidden="1">#REF!</definedName>
    <definedName name="BExMRU3ACIU0RD2BNWO55LH5U2BR" localSheetId="13" hidden="1">#REF!</definedName>
    <definedName name="BExMRU3ACIU0RD2BNWO55LH5U2BR" hidden="1">#REF!</definedName>
    <definedName name="BExMSQRCC40AP8BDUPL2I2DNC210" localSheetId="15" hidden="1">#REF!</definedName>
    <definedName name="BExMSQRCC40AP8BDUPL2I2DNC210" localSheetId="13" hidden="1">#REF!</definedName>
    <definedName name="BExMSQRCC40AP8BDUPL2I2DNC210" hidden="1">#REF!</definedName>
    <definedName name="BExO4J9LR712G00TVA82VNTG8O7H" localSheetId="15" hidden="1">#REF!</definedName>
    <definedName name="BExO4J9LR712G00TVA82VNTG8O7H" localSheetId="13" hidden="1">#REF!</definedName>
    <definedName name="BExO4J9LR712G00TVA82VNTG8O7H" hidden="1">#REF!</definedName>
    <definedName name="BExO55G2KVZ7MIJ30N827CLH0I2A" localSheetId="15" hidden="1">#REF!</definedName>
    <definedName name="BExO55G2KVZ7MIJ30N827CLH0I2A" localSheetId="13" hidden="1">#REF!</definedName>
    <definedName name="BExO55G2KVZ7MIJ30N827CLH0I2A" hidden="1">#REF!</definedName>
    <definedName name="BExO5A8PZD9EUHC5CMPU6N3SQ15L" localSheetId="15" hidden="1">#REF!</definedName>
    <definedName name="BExO5A8PZD9EUHC5CMPU6N3SQ15L" localSheetId="13" hidden="1">#REF!</definedName>
    <definedName name="BExO5A8PZD9EUHC5CMPU6N3SQ15L" hidden="1">#REF!</definedName>
    <definedName name="BExO5XMAHL7CY3X0B1OPKZ28DCJ5" localSheetId="15" hidden="1">#REF!</definedName>
    <definedName name="BExO5XMAHL7CY3X0B1OPKZ28DCJ5" localSheetId="13" hidden="1">#REF!</definedName>
    <definedName name="BExO5XMAHL7CY3X0B1OPKZ28DCJ5" hidden="1">#REF!</definedName>
    <definedName name="BExO66LZJKY4PTQVREELI6POS4AY" localSheetId="15" hidden="1">#REF!</definedName>
    <definedName name="BExO66LZJKY4PTQVREELI6POS4AY" localSheetId="13" hidden="1">#REF!</definedName>
    <definedName name="BExO66LZJKY4PTQVREELI6POS4AY" hidden="1">#REF!</definedName>
    <definedName name="BExO6LLHCYTF7CIVHKAO0NMET14Q" localSheetId="15" hidden="1">#REF!</definedName>
    <definedName name="BExO6LLHCYTF7CIVHKAO0NMET14Q" localSheetId="13" hidden="1">#REF!</definedName>
    <definedName name="BExO6LLHCYTF7CIVHKAO0NMET14Q" hidden="1">#REF!</definedName>
    <definedName name="BExO7OUQS3XTUQ2LDKGQ8AAQ3OJJ" localSheetId="15" hidden="1">#REF!</definedName>
    <definedName name="BExO7OUQS3XTUQ2LDKGQ8AAQ3OJJ" localSheetId="13" hidden="1">#REF!</definedName>
    <definedName name="BExO7OUQS3XTUQ2LDKGQ8AAQ3OJJ" hidden="1">#REF!</definedName>
    <definedName name="BExO7RUSODZC2NQZMT2AFSMV2ONF" localSheetId="15" hidden="1">#REF!</definedName>
    <definedName name="BExO7RUSODZC2NQZMT2AFSMV2ONF" localSheetId="13" hidden="1">#REF!</definedName>
    <definedName name="BExO7RUSODZC2NQZMT2AFSMV2ONF" hidden="1">#REF!</definedName>
    <definedName name="BExO85HMYXZJ7SONWBKKIAXMCI3C" localSheetId="15" hidden="1">#REF!</definedName>
    <definedName name="BExO85HMYXZJ7SONWBKKIAXMCI3C" localSheetId="13" hidden="1">#REF!</definedName>
    <definedName name="BExO85HMYXZJ7SONWBKKIAXMCI3C" hidden="1">#REF!</definedName>
    <definedName name="BExO863922O4PBGQMUNEQKGN3K96" localSheetId="15" hidden="1">#REF!</definedName>
    <definedName name="BExO863922O4PBGQMUNEQKGN3K96" localSheetId="13" hidden="1">#REF!</definedName>
    <definedName name="BExO863922O4PBGQMUNEQKGN3K96" hidden="1">#REF!</definedName>
    <definedName name="BExO89ZIOXN0HOKHY24F7HDZ87UT" localSheetId="15" hidden="1">#REF!</definedName>
    <definedName name="BExO89ZIOXN0HOKHY24F7HDZ87UT" localSheetId="13" hidden="1">#REF!</definedName>
    <definedName name="BExO89ZIOXN0HOKHY24F7HDZ87UT" hidden="1">#REF!</definedName>
    <definedName name="BExO8CDTBCABLEUD6PE2UM2EZ6C4" localSheetId="15" hidden="1">#REF!</definedName>
    <definedName name="BExO8CDTBCABLEUD6PE2UM2EZ6C4" localSheetId="13" hidden="1">#REF!</definedName>
    <definedName name="BExO8CDTBCABLEUD6PE2UM2EZ6C4" hidden="1">#REF!</definedName>
    <definedName name="BExO8IZ05ZG0XVOL3W41KBQE176A" localSheetId="15" hidden="1">#REF!</definedName>
    <definedName name="BExO8IZ05ZG0XVOL3W41KBQE176A" localSheetId="13" hidden="1">#REF!</definedName>
    <definedName name="BExO8IZ05ZG0XVOL3W41KBQE176A" hidden="1">#REF!</definedName>
    <definedName name="BExO8UTAGQWDBQZEEF4HUNMLQCVU" localSheetId="15" hidden="1">#REF!</definedName>
    <definedName name="BExO8UTAGQWDBQZEEF4HUNMLQCVU" localSheetId="13" hidden="1">#REF!</definedName>
    <definedName name="BExO8UTAGQWDBQZEEF4HUNMLQCVU" hidden="1">#REF!</definedName>
    <definedName name="BExO937E20IHMGQOZMECL3VZC7OX" localSheetId="15" hidden="1">#REF!</definedName>
    <definedName name="BExO937E20IHMGQOZMECL3VZC7OX" localSheetId="13" hidden="1">#REF!</definedName>
    <definedName name="BExO937E20IHMGQOZMECL3VZC7OX" hidden="1">#REF!</definedName>
    <definedName name="BExO94UTJKQQ7TJTTJRTSR70YVJC" localSheetId="15" hidden="1">#REF!</definedName>
    <definedName name="BExO94UTJKQQ7TJTTJRTSR70YVJC" localSheetId="13" hidden="1">#REF!</definedName>
    <definedName name="BExO94UTJKQQ7TJTTJRTSR70YVJC" hidden="1">#REF!</definedName>
    <definedName name="BExO9J3A438976RXIUX5U9SU5T55" localSheetId="15" hidden="1">#REF!</definedName>
    <definedName name="BExO9J3A438976RXIUX5U9SU5T55" localSheetId="13" hidden="1">#REF!</definedName>
    <definedName name="BExO9J3A438976RXIUX5U9SU5T55" hidden="1">#REF!</definedName>
    <definedName name="BExO9RS5RXFJ1911HL3CCK6M74EP" localSheetId="15" hidden="1">#REF!</definedName>
    <definedName name="BExO9RS5RXFJ1911HL3CCK6M74EP" localSheetId="13" hidden="1">#REF!</definedName>
    <definedName name="BExO9RS5RXFJ1911HL3CCK6M74EP" hidden="1">#REF!</definedName>
    <definedName name="BExO9SDRI1M6KMHXSG3AE5L0F2U3" localSheetId="15" hidden="1">#REF!</definedName>
    <definedName name="BExO9SDRI1M6KMHXSG3AE5L0F2U3" localSheetId="13" hidden="1">#REF!</definedName>
    <definedName name="BExO9SDRI1M6KMHXSG3AE5L0F2U3" hidden="1">#REF!</definedName>
    <definedName name="BExO9V2U2YXAY904GYYGU6TD8Y7M" localSheetId="15" hidden="1">#REF!</definedName>
    <definedName name="BExO9V2U2YXAY904GYYGU6TD8Y7M" localSheetId="13" hidden="1">#REF!</definedName>
    <definedName name="BExO9V2U2YXAY904GYYGU6TD8Y7M" hidden="1">#REF!</definedName>
    <definedName name="BExOAQ3GKCT7YZW1EMVU3EILSZL2" localSheetId="15" hidden="1">#REF!</definedName>
    <definedName name="BExOAQ3GKCT7YZW1EMVU3EILSZL2" localSheetId="13" hidden="1">#REF!</definedName>
    <definedName name="BExOAQ3GKCT7YZW1EMVU3EILSZL2" hidden="1">#REF!</definedName>
    <definedName name="BExOB9KT2THGV4SPLDVFTFXS4B14" localSheetId="15" hidden="1">#REF!</definedName>
    <definedName name="BExOB9KT2THGV4SPLDVFTFXS4B14" localSheetId="13" hidden="1">#REF!</definedName>
    <definedName name="BExOB9KT2THGV4SPLDVFTFXS4B14" hidden="1">#REF!</definedName>
    <definedName name="BExOBEZ0IE2WBEYY3D3CMRI72N1K" localSheetId="15" hidden="1">#REF!</definedName>
    <definedName name="BExOBEZ0IE2WBEYY3D3CMRI72N1K" localSheetId="13" hidden="1">#REF!</definedName>
    <definedName name="BExOBEZ0IE2WBEYY3D3CMRI72N1K" hidden="1">#REF!</definedName>
    <definedName name="BExOBIPU8760ITY0C8N27XZ3KWEF" localSheetId="15" hidden="1">#REF!</definedName>
    <definedName name="BExOBIPU8760ITY0C8N27XZ3KWEF" localSheetId="13" hidden="1">#REF!</definedName>
    <definedName name="BExOBIPU8760ITY0C8N27XZ3KWEF" hidden="1">#REF!</definedName>
    <definedName name="BExOBM0I5L0MZ1G4H9MGMD87SBMZ" localSheetId="15" hidden="1">#REF!</definedName>
    <definedName name="BExOBM0I5L0MZ1G4H9MGMD87SBMZ" localSheetId="13" hidden="1">#REF!</definedName>
    <definedName name="BExOBM0I5L0MZ1G4H9MGMD87SBMZ" hidden="1">#REF!</definedName>
    <definedName name="BExOBOUXMP88KJY2BX2JLUJH5N0K" localSheetId="15" hidden="1">#REF!</definedName>
    <definedName name="BExOBOUXMP88KJY2BX2JLUJH5N0K" localSheetId="13" hidden="1">#REF!</definedName>
    <definedName name="BExOBOUXMP88KJY2BX2JLUJH5N0K" hidden="1">#REF!</definedName>
    <definedName name="BExOBP0FKQ4SVR59FB48UNLKCOR6" localSheetId="15" hidden="1">#REF!</definedName>
    <definedName name="BExOBP0FKQ4SVR59FB48UNLKCOR6" localSheetId="13" hidden="1">#REF!</definedName>
    <definedName name="BExOBP0FKQ4SVR59FB48UNLKCOR6" hidden="1">#REF!</definedName>
    <definedName name="BExOBYAVUCQ0IGM0Y6A75QHP0Q1A" localSheetId="15" hidden="1">#REF!</definedName>
    <definedName name="BExOBYAVUCQ0IGM0Y6A75QHP0Q1A" localSheetId="13" hidden="1">#REF!</definedName>
    <definedName name="BExOBYAVUCQ0IGM0Y6A75QHP0Q1A" hidden="1">#REF!</definedName>
    <definedName name="BExOC3UEHB1CZNINSQHZANWJYKR8" localSheetId="15" hidden="1">#REF!</definedName>
    <definedName name="BExOC3UEHB1CZNINSQHZANWJYKR8" localSheetId="13" hidden="1">#REF!</definedName>
    <definedName name="BExOC3UEHB1CZNINSQHZANWJYKR8" hidden="1">#REF!</definedName>
    <definedName name="BExOCBSF3XGO9YJ23LX2H78VOUR7" localSheetId="15" hidden="1">#REF!</definedName>
    <definedName name="BExOCBSF3XGO9YJ23LX2H78VOUR7" localSheetId="13" hidden="1">#REF!</definedName>
    <definedName name="BExOCBSF3XGO9YJ23LX2H78VOUR7" hidden="1">#REF!</definedName>
    <definedName name="BExOCKXFMOW6WPFEVX1I7R7FNDSS" localSheetId="15" hidden="1">#REF!</definedName>
    <definedName name="BExOCKXFMOW6WPFEVX1I7R7FNDSS" localSheetId="13" hidden="1">#REF!</definedName>
    <definedName name="BExOCKXFMOW6WPFEVX1I7R7FNDSS" hidden="1">#REF!</definedName>
    <definedName name="BExOCYEXOB95DH5NOB0M5NOYX398" localSheetId="15" hidden="1">#REF!</definedName>
    <definedName name="BExOCYEXOB95DH5NOB0M5NOYX398" localSheetId="13" hidden="1">#REF!</definedName>
    <definedName name="BExOCYEXOB95DH5NOB0M5NOYX398" hidden="1">#REF!</definedName>
    <definedName name="BExOD4ERMDMFD8X1016N4EXOUR0S" localSheetId="15" hidden="1">#REF!</definedName>
    <definedName name="BExOD4ERMDMFD8X1016N4EXOUR0S" localSheetId="13" hidden="1">#REF!</definedName>
    <definedName name="BExOD4ERMDMFD8X1016N4EXOUR0S" hidden="1">#REF!</definedName>
    <definedName name="BExOD55RS7BQUHRQ6H3USVGKR0P7" localSheetId="15" hidden="1">#REF!</definedName>
    <definedName name="BExOD55RS7BQUHRQ6H3USVGKR0P7" localSheetId="13" hidden="1">#REF!</definedName>
    <definedName name="BExOD55RS7BQUHRQ6H3USVGKR0P7" hidden="1">#REF!</definedName>
    <definedName name="BExODEWDDEABM4ZY3XREJIBZ8IVP" localSheetId="15" hidden="1">#REF!</definedName>
    <definedName name="BExODEWDDEABM4ZY3XREJIBZ8IVP" localSheetId="13" hidden="1">#REF!</definedName>
    <definedName name="BExODEWDDEABM4ZY3XREJIBZ8IVP" hidden="1">#REF!</definedName>
    <definedName name="BExODNLAA1L7WQ9ZQX6A1ZOXK9VR" localSheetId="15" hidden="1">#REF!</definedName>
    <definedName name="BExODNLAA1L7WQ9ZQX6A1ZOXK9VR" localSheetId="13" hidden="1">#REF!</definedName>
    <definedName name="BExODNLAA1L7WQ9ZQX6A1ZOXK9VR" hidden="1">#REF!</definedName>
    <definedName name="BExODZFEIWV26E8RFU7XQYX1J458" localSheetId="15" hidden="1">#REF!</definedName>
    <definedName name="BExODZFEIWV26E8RFU7XQYX1J458" localSheetId="13" hidden="1">#REF!</definedName>
    <definedName name="BExODZFEIWV26E8RFU7XQYX1J458" hidden="1">#REF!</definedName>
    <definedName name="BExOEBKG55EROA2VL360A06LKASE" localSheetId="15" hidden="1">#REF!</definedName>
    <definedName name="BExOEBKG55EROA2VL360A06LKASE" localSheetId="13" hidden="1">#REF!</definedName>
    <definedName name="BExOEBKG55EROA2VL360A06LKASE" hidden="1">#REF!</definedName>
    <definedName name="BExOEBKGOKEBRXLRH70TDVHE8LGF" localSheetId="15" hidden="1">#REF!</definedName>
    <definedName name="BExOEBKGOKEBRXLRH70TDVHE8LGF" localSheetId="13" hidden="1">#REF!</definedName>
    <definedName name="BExOEBKGOKEBRXLRH70TDVHE8LGF" hidden="1">#REF!</definedName>
    <definedName name="BExOERG5LWXYYEN1DY1H2FWRJS9T" localSheetId="15" hidden="1">#REF!</definedName>
    <definedName name="BExOERG5LWXYYEN1DY1H2FWRJS9T" localSheetId="13" hidden="1">#REF!</definedName>
    <definedName name="BExOERG5LWXYYEN1DY1H2FWRJS9T" hidden="1">#REF!</definedName>
    <definedName name="BExOEV1S6JJVO5PP4BZ20SNGZR7D" localSheetId="15" hidden="1">#REF!</definedName>
    <definedName name="BExOEV1S6JJVO5PP4BZ20SNGZR7D" localSheetId="13" hidden="1">#REF!</definedName>
    <definedName name="BExOEV1S6JJVO5PP4BZ20SNGZR7D" hidden="1">#REF!</definedName>
    <definedName name="BExOFEDNCYI2TPTMQ8SJN3AW4YMF" localSheetId="15" hidden="1">#REF!</definedName>
    <definedName name="BExOFEDNCYI2TPTMQ8SJN3AW4YMF" localSheetId="13" hidden="1">#REF!</definedName>
    <definedName name="BExOFEDNCYI2TPTMQ8SJN3AW4YMF" hidden="1">#REF!</definedName>
    <definedName name="BExOFVLXVD6RVHSQO8KZOOACSV24" localSheetId="15" hidden="1">#REF!</definedName>
    <definedName name="BExOFVLXVD6RVHSQO8KZOOACSV24" localSheetId="13" hidden="1">#REF!</definedName>
    <definedName name="BExOFVLXVD6RVHSQO8KZOOACSV24" hidden="1">#REF!</definedName>
    <definedName name="BExOG2SW3XOGP9VAPQ3THV3VWV12" localSheetId="15" hidden="1">#REF!</definedName>
    <definedName name="BExOG2SW3XOGP9VAPQ3THV3VWV12" localSheetId="13" hidden="1">#REF!</definedName>
    <definedName name="BExOG2SW3XOGP9VAPQ3THV3VWV12" hidden="1">#REF!</definedName>
    <definedName name="BExOG45J81K4OPA40KW5VQU54KY3" localSheetId="15" hidden="1">#REF!</definedName>
    <definedName name="BExOG45J81K4OPA40KW5VQU54KY3" localSheetId="13" hidden="1">#REF!</definedName>
    <definedName name="BExOG45J81K4OPA40KW5VQU54KY3" hidden="1">#REF!</definedName>
    <definedName name="BExOG68X4C8NBYPPOZE5R19C2MZG" localSheetId="15" hidden="1">#REF!</definedName>
    <definedName name="BExOG68X4C8NBYPPOZE5R19C2MZG" localSheetId="13" hidden="1">#REF!</definedName>
    <definedName name="BExOG68X4C8NBYPPOZE5R19C2MZG" hidden="1">#REF!</definedName>
    <definedName name="BExOGFE2SCL8HHT4DFAXKLUTJZOG" localSheetId="15" hidden="1">#REF!</definedName>
    <definedName name="BExOGFE2SCL8HHT4DFAXKLUTJZOG" localSheetId="13" hidden="1">#REF!</definedName>
    <definedName name="BExOGFE2SCL8HHT4DFAXKLUTJZOG" hidden="1">#REF!</definedName>
    <definedName name="BExOGT6D0LJ3C22RDW8COECKB1J5" localSheetId="15" hidden="1">#REF!</definedName>
    <definedName name="BExOGT6D0LJ3C22RDW8COECKB1J5" localSheetId="13" hidden="1">#REF!</definedName>
    <definedName name="BExOGT6D0LJ3C22RDW8COECKB1J5" hidden="1">#REF!</definedName>
    <definedName name="BExOGTMI1HT31M1RGWVRAVHAK7DE" localSheetId="15" hidden="1">#REF!</definedName>
    <definedName name="BExOGTMI1HT31M1RGWVRAVHAK7DE" localSheetId="13" hidden="1">#REF!</definedName>
    <definedName name="BExOGTMI1HT31M1RGWVRAVHAK7DE" hidden="1">#REF!</definedName>
    <definedName name="BExOGXO9JE5XSE9GC3I6O21UEKAO" localSheetId="15" hidden="1">#REF!</definedName>
    <definedName name="BExOGXO9JE5XSE9GC3I6O21UEKAO" localSheetId="13" hidden="1">#REF!</definedName>
    <definedName name="BExOGXO9JE5XSE9GC3I6O21UEKAO" hidden="1">#REF!</definedName>
    <definedName name="BExOH9ICZ13C1LAW8OTYTR9S7ZP3" localSheetId="15" hidden="1">#REF!</definedName>
    <definedName name="BExOH9ICZ13C1LAW8OTYTR9S7ZP3" localSheetId="13" hidden="1">#REF!</definedName>
    <definedName name="BExOH9ICZ13C1LAW8OTYTR9S7ZP3" hidden="1">#REF!</definedName>
    <definedName name="BExOHL75H3OT4WAKKPUXIVXWFVDS" localSheetId="15" hidden="1">#REF!</definedName>
    <definedName name="BExOHL75H3OT4WAKKPUXIVXWFVDS" localSheetId="13" hidden="1">#REF!</definedName>
    <definedName name="BExOHL75H3OT4WAKKPUXIVXWFVDS" hidden="1">#REF!</definedName>
    <definedName name="BExOHLHXXJL6363CC082M9M5VVXQ" localSheetId="15" hidden="1">#REF!</definedName>
    <definedName name="BExOHLHXXJL6363CC082M9M5VVXQ" localSheetId="13" hidden="1">#REF!</definedName>
    <definedName name="BExOHLHXXJL6363CC082M9M5VVXQ" hidden="1">#REF!</definedName>
    <definedName name="BExOHNAO5UDXSO73BK2ARHWKS90Y" localSheetId="15" hidden="1">#REF!</definedName>
    <definedName name="BExOHNAO5UDXSO73BK2ARHWKS90Y" localSheetId="13" hidden="1">#REF!</definedName>
    <definedName name="BExOHNAO5UDXSO73BK2ARHWKS90Y" hidden="1">#REF!</definedName>
    <definedName name="BExOHR1G1I9A9CI1HG94EWBLWNM2" localSheetId="15" hidden="1">#REF!</definedName>
    <definedName name="BExOHR1G1I9A9CI1HG94EWBLWNM2" localSheetId="13" hidden="1">#REF!</definedName>
    <definedName name="BExOHR1G1I9A9CI1HG94EWBLWNM2" hidden="1">#REF!</definedName>
    <definedName name="BExOHTQPP8LQ98L6PYUI6QW08YID" localSheetId="15" hidden="1">#REF!</definedName>
    <definedName name="BExOHTQPP8LQ98L6PYUI6QW08YID" localSheetId="13" hidden="1">#REF!</definedName>
    <definedName name="BExOHTQPP8LQ98L6PYUI6QW08YID" hidden="1">#REF!</definedName>
    <definedName name="BExOHX6Q6NJI793PGX59O5EKTP4G" localSheetId="15" hidden="1">#REF!</definedName>
    <definedName name="BExOHX6Q6NJI793PGX59O5EKTP4G" localSheetId="13" hidden="1">#REF!</definedName>
    <definedName name="BExOHX6Q6NJI793PGX59O5EKTP4G" hidden="1">#REF!</definedName>
    <definedName name="BExOI5VMTHH7Y8MQQ1N635CHYI0P" localSheetId="15" hidden="1">#REF!</definedName>
    <definedName name="BExOI5VMTHH7Y8MQQ1N635CHYI0P" localSheetId="13" hidden="1">#REF!</definedName>
    <definedName name="BExOI5VMTHH7Y8MQQ1N635CHYI0P" hidden="1">#REF!</definedName>
    <definedName name="BExOIEVCP4Y6VDS23AK84MCYYHRT" localSheetId="15" hidden="1">#REF!</definedName>
    <definedName name="BExOIEVCP4Y6VDS23AK84MCYYHRT" localSheetId="13" hidden="1">#REF!</definedName>
    <definedName name="BExOIEVCP4Y6VDS23AK84MCYYHRT" hidden="1">#REF!</definedName>
    <definedName name="BExOIHPQIXR0NDR5WD01BZKPKEO3" localSheetId="15" hidden="1">#REF!</definedName>
    <definedName name="BExOIHPQIXR0NDR5WD01BZKPKEO3" localSheetId="13" hidden="1">#REF!</definedName>
    <definedName name="BExOIHPQIXR0NDR5WD01BZKPKEO3" hidden="1">#REF!</definedName>
    <definedName name="BExOIM7L0Z3LSII9P7ZTV4KJ8RMA" localSheetId="15" hidden="1">#REF!</definedName>
    <definedName name="BExOIM7L0Z3LSII9P7ZTV4KJ8RMA" localSheetId="13" hidden="1">#REF!</definedName>
    <definedName name="BExOIM7L0Z3LSII9P7ZTV4KJ8RMA" hidden="1">#REF!</definedName>
    <definedName name="BExOIWJVMJ6MG6JC4SPD1L00OHU1" localSheetId="15" hidden="1">#REF!</definedName>
    <definedName name="BExOIWJVMJ6MG6JC4SPD1L00OHU1" localSheetId="13" hidden="1">#REF!</definedName>
    <definedName name="BExOIWJVMJ6MG6JC4SPD1L00OHU1" hidden="1">#REF!</definedName>
    <definedName name="BExOIYCN8Z4JK3OOG86KYUCV0ME8" localSheetId="15" hidden="1">#REF!</definedName>
    <definedName name="BExOIYCN8Z4JK3OOG86KYUCV0ME8" localSheetId="13" hidden="1">#REF!</definedName>
    <definedName name="BExOIYCN8Z4JK3OOG86KYUCV0ME8" hidden="1">#REF!</definedName>
    <definedName name="BExOJ3AKZ9BCBZT3KD8WMSLK6MN2" localSheetId="15" hidden="1">#REF!</definedName>
    <definedName name="BExOJ3AKZ9BCBZT3KD8WMSLK6MN2" localSheetId="13" hidden="1">#REF!</definedName>
    <definedName name="BExOJ3AKZ9BCBZT3KD8WMSLK6MN2" hidden="1">#REF!</definedName>
    <definedName name="BExOJ7XQK71I4YZDD29AKOOWZ47E" localSheetId="15" hidden="1">#REF!</definedName>
    <definedName name="BExOJ7XQK71I4YZDD29AKOOWZ47E" localSheetId="13" hidden="1">#REF!</definedName>
    <definedName name="BExOJ7XQK71I4YZDD29AKOOWZ47E" hidden="1">#REF!</definedName>
    <definedName name="BExOJM0W6XGSW5MXPTTX0GNF6SFT" localSheetId="15" hidden="1">#REF!</definedName>
    <definedName name="BExOJM0W6XGSW5MXPTTX0GNF6SFT" localSheetId="13" hidden="1">#REF!</definedName>
    <definedName name="BExOJM0W6XGSW5MXPTTX0GNF6SFT" hidden="1">#REF!</definedName>
    <definedName name="BExOJXEUJJ9SYRJXKYYV2NCCDT2R" localSheetId="15" hidden="1">#REF!</definedName>
    <definedName name="BExOJXEUJJ9SYRJXKYYV2NCCDT2R" localSheetId="13" hidden="1">#REF!</definedName>
    <definedName name="BExOJXEUJJ9SYRJXKYYV2NCCDT2R" hidden="1">#REF!</definedName>
    <definedName name="BExOK0EQYM9JUMAGWOUN7QDH7VMZ" localSheetId="15" hidden="1">#REF!</definedName>
    <definedName name="BExOK0EQYM9JUMAGWOUN7QDH7VMZ" localSheetId="13" hidden="1">#REF!</definedName>
    <definedName name="BExOK0EQYM9JUMAGWOUN7QDH7VMZ" hidden="1">#REF!</definedName>
    <definedName name="BExOK4WM9O7QNG6O57FOASI5QSN1" localSheetId="15" hidden="1">#REF!</definedName>
    <definedName name="BExOK4WM9O7QNG6O57FOASI5QSN1" localSheetId="13" hidden="1">#REF!</definedName>
    <definedName name="BExOK4WM9O7QNG6O57FOASI5QSN1" hidden="1">#REF!</definedName>
    <definedName name="BExOKKHOPWUVRJGQJ5ONR2U40JX8" localSheetId="15" hidden="1">#REF!</definedName>
    <definedName name="BExOKKHOPWUVRJGQJ5ONR2U40JX8" localSheetId="13" hidden="1">#REF!</definedName>
    <definedName name="BExOKKHOPWUVRJGQJ5ONR2U40JX8" hidden="1">#REF!</definedName>
    <definedName name="BExOKTXMJP351VXKH8VT6SXUNIMF" localSheetId="15" hidden="1">#REF!</definedName>
    <definedName name="BExOKTXMJP351VXKH8VT6SXUNIMF" localSheetId="13" hidden="1">#REF!</definedName>
    <definedName name="BExOKTXMJP351VXKH8VT6SXUNIMF" hidden="1">#REF!</definedName>
    <definedName name="BExOKU8GMLOCNVORDE329819XN67" localSheetId="15" hidden="1">#REF!</definedName>
    <definedName name="BExOKU8GMLOCNVORDE329819XN67" localSheetId="13" hidden="1">#REF!</definedName>
    <definedName name="BExOKU8GMLOCNVORDE329819XN67" hidden="1">#REF!</definedName>
    <definedName name="BExOL0Z3Z7IAMHPB91EO2MF49U57" localSheetId="15" hidden="1">#REF!</definedName>
    <definedName name="BExOL0Z3Z7IAMHPB91EO2MF49U57" localSheetId="13" hidden="1">#REF!</definedName>
    <definedName name="BExOL0Z3Z7IAMHPB91EO2MF49U57" hidden="1">#REF!</definedName>
    <definedName name="BExOL7KH12VAR0LG741SIOJTLWFD" localSheetId="15" hidden="1">#REF!</definedName>
    <definedName name="BExOL7KH12VAR0LG741SIOJTLWFD" localSheetId="13" hidden="1">#REF!</definedName>
    <definedName name="BExOL7KH12VAR0LG741SIOJTLWFD" hidden="1">#REF!</definedName>
    <definedName name="BExOLICXFHJLILCJVFMJE5MGGWKR" localSheetId="15" hidden="1">#REF!</definedName>
    <definedName name="BExOLICXFHJLILCJVFMJE5MGGWKR" localSheetId="13" hidden="1">#REF!</definedName>
    <definedName name="BExOLICXFHJLILCJVFMJE5MGGWKR" hidden="1">#REF!</definedName>
    <definedName name="BExOLOI0WJS3QC12I3ISL0D9AWOF" localSheetId="15" hidden="1">#REF!</definedName>
    <definedName name="BExOLOI0WJS3QC12I3ISL0D9AWOF" localSheetId="13" hidden="1">#REF!</definedName>
    <definedName name="BExOLOI0WJS3QC12I3ISL0D9AWOF" hidden="1">#REF!</definedName>
    <definedName name="BExOLYZNG5RBD0BTS1OEZJNU92Q5" localSheetId="15" hidden="1">#REF!</definedName>
    <definedName name="BExOLYZNG5RBD0BTS1OEZJNU92Q5" localSheetId="13" hidden="1">#REF!</definedName>
    <definedName name="BExOLYZNG5RBD0BTS1OEZJNU92Q5" hidden="1">#REF!</definedName>
    <definedName name="BExOM3HIJ3UZPOKJI68KPBJAHPDC" localSheetId="15" hidden="1">#REF!</definedName>
    <definedName name="BExOM3HIJ3UZPOKJI68KPBJAHPDC" localSheetId="13" hidden="1">#REF!</definedName>
    <definedName name="BExOM3HIJ3UZPOKJI68KPBJAHPDC" hidden="1">#REF!</definedName>
    <definedName name="BExOMKPURE33YQ3K1JG9NVQD4W49" localSheetId="15" hidden="1">#REF!</definedName>
    <definedName name="BExOMKPURE33YQ3K1JG9NVQD4W49" localSheetId="13" hidden="1">#REF!</definedName>
    <definedName name="BExOMKPURE33YQ3K1JG9NVQD4W49" hidden="1">#REF!</definedName>
    <definedName name="BExOMP7NGCLUNFK50QD2LPKRG078" localSheetId="15" hidden="1">#REF!</definedName>
    <definedName name="BExOMP7NGCLUNFK50QD2LPKRG078" localSheetId="13" hidden="1">#REF!</definedName>
    <definedName name="BExOMP7NGCLUNFK50QD2LPKRG078" hidden="1">#REF!</definedName>
    <definedName name="BExOMU0A6XMY48SZRYL4WQZD13BI" localSheetId="15" hidden="1">#REF!</definedName>
    <definedName name="BExOMU0A6XMY48SZRYL4WQZD13BI" localSheetId="13" hidden="1">#REF!</definedName>
    <definedName name="BExOMU0A6XMY48SZRYL4WQZD13BI" hidden="1">#REF!</definedName>
    <definedName name="BExOMVT0HSNC59DJP4CLISASGHKL" localSheetId="15" hidden="1">#REF!</definedName>
    <definedName name="BExOMVT0HSNC59DJP4CLISASGHKL" localSheetId="13" hidden="1">#REF!</definedName>
    <definedName name="BExOMVT0HSNC59DJP4CLISASGHKL" hidden="1">#REF!</definedName>
    <definedName name="BExON0AX35F2SI0UCVMGWGVIUNI3" localSheetId="15" hidden="1">#REF!</definedName>
    <definedName name="BExON0AX35F2SI0UCVMGWGVIUNI3" localSheetId="13" hidden="1">#REF!</definedName>
    <definedName name="BExON0AX35F2SI0UCVMGWGVIUNI3" hidden="1">#REF!</definedName>
    <definedName name="BExON41U4296DV3DPG6I5EF3OEYF" localSheetId="15" hidden="1">#REF!</definedName>
    <definedName name="BExON41U4296DV3DPG6I5EF3OEYF" localSheetId="13" hidden="1">#REF!</definedName>
    <definedName name="BExON41U4296DV3DPG6I5EF3OEYF" hidden="1">#REF!</definedName>
    <definedName name="BExONB3A7CO4YD8RB41PHC93BQ9M" localSheetId="15" hidden="1">#REF!</definedName>
    <definedName name="BExONB3A7CO4YD8RB41PHC93BQ9M" localSheetId="13" hidden="1">#REF!</definedName>
    <definedName name="BExONB3A7CO4YD8RB41PHC93BQ9M" hidden="1">#REF!</definedName>
    <definedName name="BExONFQH6UUXF8V0GI4BRIST9RFO" localSheetId="15" hidden="1">#REF!</definedName>
    <definedName name="BExONFQH6UUXF8V0GI4BRIST9RFO" localSheetId="13" hidden="1">#REF!</definedName>
    <definedName name="BExONFQH6UUXF8V0GI4BRIST9RFO" hidden="1">#REF!</definedName>
    <definedName name="BExONIL31DZWU7IFVN3VV0XTXJA1" localSheetId="15" hidden="1">#REF!</definedName>
    <definedName name="BExONIL31DZWU7IFVN3VV0XTXJA1" localSheetId="13" hidden="1">#REF!</definedName>
    <definedName name="BExONIL31DZWU7IFVN3VV0XTXJA1" hidden="1">#REF!</definedName>
    <definedName name="BExONJ1BU17R0F5A2UP1UGJBOGKS" localSheetId="15" hidden="1">#REF!</definedName>
    <definedName name="BExONJ1BU17R0F5A2UP1UGJBOGKS" localSheetId="13" hidden="1">#REF!</definedName>
    <definedName name="BExONJ1BU17R0F5A2UP1UGJBOGKS" hidden="1">#REF!</definedName>
    <definedName name="BExONNZ9VMHVX3J6NLNJY7KZA61O" localSheetId="15" hidden="1">#REF!</definedName>
    <definedName name="BExONNZ9VMHVX3J6NLNJY7KZA61O" localSheetId="13" hidden="1">#REF!</definedName>
    <definedName name="BExONNZ9VMHVX3J6NLNJY7KZA61O" hidden="1">#REF!</definedName>
    <definedName name="BExONRQ1BAA4F3TXP2MYQ4YCZ09S" localSheetId="15" hidden="1">#REF!</definedName>
    <definedName name="BExONRQ1BAA4F3TXP2MYQ4YCZ09S" localSheetId="13" hidden="1">#REF!</definedName>
    <definedName name="BExONRQ1BAA4F3TXP2MYQ4YCZ09S" hidden="1">#REF!</definedName>
    <definedName name="BExOO1WWIZSGB0YTGKESB45TSVMZ" localSheetId="15" hidden="1">#REF!</definedName>
    <definedName name="BExOO1WWIZSGB0YTGKESB45TSVMZ" localSheetId="13" hidden="1">#REF!</definedName>
    <definedName name="BExOO1WWIZSGB0YTGKESB45TSVMZ" hidden="1">#REF!</definedName>
    <definedName name="BExOO4B8FPAFYPHCTYTX37P1TQM5" localSheetId="15" hidden="1">#REF!</definedName>
    <definedName name="BExOO4B8FPAFYPHCTYTX37P1TQM5" localSheetId="13" hidden="1">#REF!</definedName>
    <definedName name="BExOO4B8FPAFYPHCTYTX37P1TQM5" hidden="1">#REF!</definedName>
    <definedName name="BExOOIULUDOJRMYABWV5CCL906X6" localSheetId="15" hidden="1">#REF!</definedName>
    <definedName name="BExOOIULUDOJRMYABWV5CCL906X6" localSheetId="13" hidden="1">#REF!</definedName>
    <definedName name="BExOOIULUDOJRMYABWV5CCL906X6" hidden="1">#REF!</definedName>
    <definedName name="BExOOTN0KTXJCL7E476XBN1CJ553" localSheetId="15" hidden="1">#REF!</definedName>
    <definedName name="BExOOTN0KTXJCL7E476XBN1CJ553" localSheetId="13" hidden="1">#REF!</definedName>
    <definedName name="BExOOTN0KTXJCL7E476XBN1CJ553" hidden="1">#REF!</definedName>
    <definedName name="BExOP9DEBV5W5P4Q25J3XCJBP5S9" localSheetId="15" hidden="1">#REF!</definedName>
    <definedName name="BExOP9DEBV5W5P4Q25J3XCJBP5S9" localSheetId="13" hidden="1">#REF!</definedName>
    <definedName name="BExOP9DEBV5W5P4Q25J3XCJBP5S9" hidden="1">#REF!</definedName>
    <definedName name="BExOPFNYRBL0BFM23LZBJTADNOE4" localSheetId="15" hidden="1">#REF!</definedName>
    <definedName name="BExOPFNYRBL0BFM23LZBJTADNOE4" localSheetId="13" hidden="1">#REF!</definedName>
    <definedName name="BExOPFNYRBL0BFM23LZBJTADNOE4" hidden="1">#REF!</definedName>
    <definedName name="BExOPINVFSIZMCVT9YGT2AODVCX3" localSheetId="15" hidden="1">#REF!</definedName>
    <definedName name="BExOPINVFSIZMCVT9YGT2AODVCX3" localSheetId="13" hidden="1">#REF!</definedName>
    <definedName name="BExOPINVFSIZMCVT9YGT2AODVCX3" hidden="1">#REF!</definedName>
    <definedName name="BExOQ1JN4SAC44RTMZIGHSW023WA" localSheetId="15" hidden="1">#REF!</definedName>
    <definedName name="BExOQ1JN4SAC44RTMZIGHSW023WA" localSheetId="13" hidden="1">#REF!</definedName>
    <definedName name="BExOQ1JN4SAC44RTMZIGHSW023WA" hidden="1">#REF!</definedName>
    <definedName name="BExOQ256YMF115DJL3KBPNKABJ90" localSheetId="15" hidden="1">#REF!</definedName>
    <definedName name="BExOQ256YMF115DJL3KBPNKABJ90" localSheetId="13" hidden="1">#REF!</definedName>
    <definedName name="BExOQ256YMF115DJL3KBPNKABJ90" hidden="1">#REF!</definedName>
    <definedName name="BExQ19DEUOLC11IW32E2AMVZLFF1" localSheetId="15" hidden="1">#REF!</definedName>
    <definedName name="BExQ19DEUOLC11IW32E2AMVZLFF1" localSheetId="13" hidden="1">#REF!</definedName>
    <definedName name="BExQ19DEUOLC11IW32E2AMVZLFF1" hidden="1">#REF!</definedName>
    <definedName name="BExQ1FD6KISGYU1JWEQ4G243ZPVD" localSheetId="15" hidden="1">#REF!</definedName>
    <definedName name="BExQ1FD6KISGYU1JWEQ4G243ZPVD" localSheetId="13" hidden="1">#REF!</definedName>
    <definedName name="BExQ1FD6KISGYU1JWEQ4G243ZPVD" hidden="1">#REF!</definedName>
    <definedName name="BExQ29C73XR33S3668YYSYZAIHTG" localSheetId="15" hidden="1">#REF!</definedName>
    <definedName name="BExQ29C73XR33S3668YYSYZAIHTG" localSheetId="13" hidden="1">#REF!</definedName>
    <definedName name="BExQ29C73XR33S3668YYSYZAIHTG" hidden="1">#REF!</definedName>
    <definedName name="BExQ2FS228IUDUP2023RA1D4AO4C" localSheetId="15" hidden="1">#REF!</definedName>
    <definedName name="BExQ2FS228IUDUP2023RA1D4AO4C" localSheetId="13" hidden="1">#REF!</definedName>
    <definedName name="BExQ2FS228IUDUP2023RA1D4AO4C" hidden="1">#REF!</definedName>
    <definedName name="BExQ2L0XYWLY9VPZWXYYFRIRQRJ1" localSheetId="15" hidden="1">#REF!</definedName>
    <definedName name="BExQ2L0XYWLY9VPZWXYYFRIRQRJ1" localSheetId="13" hidden="1">#REF!</definedName>
    <definedName name="BExQ2L0XYWLY9VPZWXYYFRIRQRJ1" hidden="1">#REF!</definedName>
    <definedName name="BExQ2M841F5Z1BQYR8DG5FKK0LIU" localSheetId="15" hidden="1">#REF!</definedName>
    <definedName name="BExQ2M841F5Z1BQYR8DG5FKK0LIU" localSheetId="13" hidden="1">#REF!</definedName>
    <definedName name="BExQ2M841F5Z1BQYR8DG5FKK0LIU" hidden="1">#REF!</definedName>
    <definedName name="BExQ300G8I8TK45A0MVHV15422EU" localSheetId="15" hidden="1">#REF!</definedName>
    <definedName name="BExQ300G8I8TK45A0MVHV15422EU" localSheetId="13" hidden="1">#REF!</definedName>
    <definedName name="BExQ300G8I8TK45A0MVHV15422EU" hidden="1">#REF!</definedName>
    <definedName name="BExQ39R28MXSG2SEV956F0KZ20AN" localSheetId="15" hidden="1">#REF!</definedName>
    <definedName name="BExQ39R28MXSG2SEV956F0KZ20AN" localSheetId="13" hidden="1">#REF!</definedName>
    <definedName name="BExQ39R28MXSG2SEV956F0KZ20AN" hidden="1">#REF!</definedName>
    <definedName name="BExQ3D1P3M5Z3HLMEZ17E0BLEE4U" localSheetId="15" hidden="1">#REF!</definedName>
    <definedName name="BExQ3D1P3M5Z3HLMEZ17E0BLEE4U" localSheetId="13" hidden="1">#REF!</definedName>
    <definedName name="BExQ3D1P3M5Z3HLMEZ17E0BLEE4U" hidden="1">#REF!</definedName>
    <definedName name="BExQ3O4W7QF8BOXTUT4IOGF6YKUD" localSheetId="15" hidden="1">#REF!</definedName>
    <definedName name="BExQ3O4W7QF8BOXTUT4IOGF6YKUD" localSheetId="13" hidden="1">#REF!</definedName>
    <definedName name="BExQ3O4W7QF8BOXTUT4IOGF6YKUD" hidden="1">#REF!</definedName>
    <definedName name="BExQ3PXOWSN8561ZR8IEY8ZASI3B" localSheetId="15" hidden="1">#REF!</definedName>
    <definedName name="BExQ3PXOWSN8561ZR8IEY8ZASI3B" localSheetId="13" hidden="1">#REF!</definedName>
    <definedName name="BExQ3PXOWSN8561ZR8IEY8ZASI3B" hidden="1">#REF!</definedName>
    <definedName name="BExQ3TZF04IPY0B0UG9CQQ5736UA" localSheetId="15" hidden="1">#REF!</definedName>
    <definedName name="BExQ3TZF04IPY0B0UG9CQQ5736UA" localSheetId="13" hidden="1">#REF!</definedName>
    <definedName name="BExQ3TZF04IPY0B0UG9CQQ5736UA" hidden="1">#REF!</definedName>
    <definedName name="BExQ42IU9MNDYLODP41DL6YTZMAR" localSheetId="15" hidden="1">#REF!</definedName>
    <definedName name="BExQ42IU9MNDYLODP41DL6YTZMAR" localSheetId="13" hidden="1">#REF!</definedName>
    <definedName name="BExQ42IU9MNDYLODP41DL6YTZMAR" hidden="1">#REF!</definedName>
    <definedName name="BExQ452HF7N1HYPXJXQ8WD6SOWUV" localSheetId="15" hidden="1">#REF!</definedName>
    <definedName name="BExQ452HF7N1HYPXJXQ8WD6SOWUV" localSheetId="13" hidden="1">#REF!</definedName>
    <definedName name="BExQ452HF7N1HYPXJXQ8WD6SOWUV" hidden="1">#REF!</definedName>
    <definedName name="BExQ499KBJ5W7A1G293A0K14EVQB" localSheetId="15" hidden="1">#REF!</definedName>
    <definedName name="BExQ499KBJ5W7A1G293A0K14EVQB" localSheetId="13" hidden="1">#REF!</definedName>
    <definedName name="BExQ499KBJ5W7A1G293A0K14EVQB" hidden="1">#REF!</definedName>
    <definedName name="BExQ4BTBSHPHVEDRCXC2ROW8PLFC" localSheetId="15" hidden="1">#REF!</definedName>
    <definedName name="BExQ4BTBSHPHVEDRCXC2ROW8PLFC" localSheetId="13" hidden="1">#REF!</definedName>
    <definedName name="BExQ4BTBSHPHVEDRCXC2ROW8PLFC" hidden="1">#REF!</definedName>
    <definedName name="BExQ4DGKF54SRKQUTUT4B1CZSS62" localSheetId="15" hidden="1">#REF!</definedName>
    <definedName name="BExQ4DGKF54SRKQUTUT4B1CZSS62" localSheetId="13" hidden="1">#REF!</definedName>
    <definedName name="BExQ4DGKF54SRKQUTUT4B1CZSS62" hidden="1">#REF!</definedName>
    <definedName name="BExQ4T74LQ5PYTV1MUQUW75A4BDY" localSheetId="15" hidden="1">#REF!</definedName>
    <definedName name="BExQ4T74LQ5PYTV1MUQUW75A4BDY" localSheetId="13" hidden="1">#REF!</definedName>
    <definedName name="BExQ4T74LQ5PYTV1MUQUW75A4BDY" hidden="1">#REF!</definedName>
    <definedName name="BExQ4XJHD7EJCNH7S1MJDZJ2MNWG" localSheetId="15" hidden="1">#REF!</definedName>
    <definedName name="BExQ4XJHD7EJCNH7S1MJDZJ2MNWG" localSheetId="13" hidden="1">#REF!</definedName>
    <definedName name="BExQ4XJHD7EJCNH7S1MJDZJ2MNWG" hidden="1">#REF!</definedName>
    <definedName name="BExQ5039ZCEWBUJHU682G4S89J03" localSheetId="15" hidden="1">#REF!</definedName>
    <definedName name="BExQ5039ZCEWBUJHU682G4S89J03" localSheetId="13" hidden="1">#REF!</definedName>
    <definedName name="BExQ5039ZCEWBUJHU682G4S89J03" hidden="1">#REF!</definedName>
    <definedName name="BExQ56Z9W6YHZHRXOFFI8EFA7CDI" localSheetId="15" hidden="1">#REF!</definedName>
    <definedName name="BExQ56Z9W6YHZHRXOFFI8EFA7CDI" localSheetId="13" hidden="1">#REF!</definedName>
    <definedName name="BExQ56Z9W6YHZHRXOFFI8EFA7CDI" hidden="1">#REF!</definedName>
    <definedName name="BExQ5KX3Z668H1KUCKZ9J24HUQ1F" localSheetId="15" hidden="1">#REF!</definedName>
    <definedName name="BExQ5KX3Z668H1KUCKZ9J24HUQ1F" localSheetId="13" hidden="1">#REF!</definedName>
    <definedName name="BExQ5KX3Z668H1KUCKZ9J24HUQ1F" hidden="1">#REF!</definedName>
    <definedName name="BExQ5SPMSOCJYLAY20NB5A6O32RE" localSheetId="15" hidden="1">#REF!</definedName>
    <definedName name="BExQ5SPMSOCJYLAY20NB5A6O32RE" localSheetId="13" hidden="1">#REF!</definedName>
    <definedName name="BExQ5SPMSOCJYLAY20NB5A6O32RE" hidden="1">#REF!</definedName>
    <definedName name="BExQ5UICMGTMK790KTLK49MAGXRC" localSheetId="15" hidden="1">#REF!</definedName>
    <definedName name="BExQ5UICMGTMK790KTLK49MAGXRC" localSheetId="13" hidden="1">#REF!</definedName>
    <definedName name="BExQ5UICMGTMK790KTLK49MAGXRC" hidden="1">#REF!</definedName>
    <definedName name="BExQ5VEQEIJO7YY80OJTA3XRQYJ9" localSheetId="15" hidden="1">#REF!</definedName>
    <definedName name="BExQ5VEQEIJO7YY80OJTA3XRQYJ9" localSheetId="13" hidden="1">#REF!</definedName>
    <definedName name="BExQ5VEQEIJO7YY80OJTA3XRQYJ9" hidden="1">#REF!</definedName>
    <definedName name="BExQ5YUUK9FD0QGTY4WD0W90O7OL" localSheetId="15" hidden="1">#REF!</definedName>
    <definedName name="BExQ5YUUK9FD0QGTY4WD0W90O7OL" localSheetId="13" hidden="1">#REF!</definedName>
    <definedName name="BExQ5YUUK9FD0QGTY4WD0W90O7OL" hidden="1">#REF!</definedName>
    <definedName name="BExQ63793YQ9BH7JLCNRIATIGTRG" localSheetId="15" hidden="1">#REF!</definedName>
    <definedName name="BExQ63793YQ9BH7JLCNRIATIGTRG" localSheetId="13" hidden="1">#REF!</definedName>
    <definedName name="BExQ63793YQ9BH7JLCNRIATIGTRG" hidden="1">#REF!</definedName>
    <definedName name="BExQ6CN1EF2UPZ57ZYMGK8TUJQSS" localSheetId="15" hidden="1">#REF!</definedName>
    <definedName name="BExQ6CN1EF2UPZ57ZYMGK8TUJQSS" localSheetId="13" hidden="1">#REF!</definedName>
    <definedName name="BExQ6CN1EF2UPZ57ZYMGK8TUJQSS" hidden="1">#REF!</definedName>
    <definedName name="BExQ6M2YXJ8AMRJF3QGHC40ADAHZ" localSheetId="15" hidden="1">#REF!</definedName>
    <definedName name="BExQ6M2YXJ8AMRJF3QGHC40ADAHZ" localSheetId="13" hidden="1">#REF!</definedName>
    <definedName name="BExQ6M2YXJ8AMRJF3QGHC40ADAHZ" hidden="1">#REF!</definedName>
    <definedName name="BExQ6M8B0X44N9TV56ATUVHGDI00" localSheetId="15" hidden="1">#REF!</definedName>
    <definedName name="BExQ6M8B0X44N9TV56ATUVHGDI00" localSheetId="13" hidden="1">#REF!</definedName>
    <definedName name="BExQ6M8B0X44N9TV56ATUVHGDI00" hidden="1">#REF!</definedName>
    <definedName name="BExQ6POH065GV0I74XXVD0VUPBJW" localSheetId="15" hidden="1">#REF!</definedName>
    <definedName name="BExQ6POH065GV0I74XXVD0VUPBJW" localSheetId="13" hidden="1">#REF!</definedName>
    <definedName name="BExQ6POH065GV0I74XXVD0VUPBJW" hidden="1">#REF!</definedName>
    <definedName name="BExQ6WV9KPSMXPPLGZ3KK4WNYTHU" localSheetId="15" hidden="1">#REF!</definedName>
    <definedName name="BExQ6WV9KPSMXPPLGZ3KK4WNYTHU" localSheetId="13" hidden="1">#REF!</definedName>
    <definedName name="BExQ6WV9KPSMXPPLGZ3KK4WNYTHU" hidden="1">#REF!</definedName>
    <definedName name="BExQ783XTMM2A9I3UKCFWJH1PP2N" localSheetId="15" hidden="1">#REF!</definedName>
    <definedName name="BExQ783XTMM2A9I3UKCFWJH1PP2N" localSheetId="13" hidden="1">#REF!</definedName>
    <definedName name="BExQ783XTMM2A9I3UKCFWJH1PP2N" hidden="1">#REF!</definedName>
    <definedName name="BExQ79LX01ZPQB8EGD1ZHR2VK2H3" localSheetId="15" hidden="1">#REF!</definedName>
    <definedName name="BExQ79LX01ZPQB8EGD1ZHR2VK2H3" localSheetId="13" hidden="1">#REF!</definedName>
    <definedName name="BExQ79LX01ZPQB8EGD1ZHR2VK2H3" hidden="1">#REF!</definedName>
    <definedName name="BExQ7B3V9MGDK2OIJ61XXFBFLJFZ" localSheetId="15" hidden="1">#REF!</definedName>
    <definedName name="BExQ7B3V9MGDK2OIJ61XXFBFLJFZ" localSheetId="13" hidden="1">#REF!</definedName>
    <definedName name="BExQ7B3V9MGDK2OIJ61XXFBFLJFZ" hidden="1">#REF!</definedName>
    <definedName name="BExQ7CB046NVPF9ZXDGA7OXOLSLX" localSheetId="15" hidden="1">#REF!</definedName>
    <definedName name="BExQ7CB046NVPF9ZXDGA7OXOLSLX" localSheetId="13" hidden="1">#REF!</definedName>
    <definedName name="BExQ7CB046NVPF9ZXDGA7OXOLSLX" hidden="1">#REF!</definedName>
    <definedName name="BExQ7IWDCGGOO1HTJ97YGO1CK3R9" localSheetId="15" hidden="1">#REF!</definedName>
    <definedName name="BExQ7IWDCGGOO1HTJ97YGO1CK3R9" localSheetId="13" hidden="1">#REF!</definedName>
    <definedName name="BExQ7IWDCGGOO1HTJ97YGO1CK3R9" hidden="1">#REF!</definedName>
    <definedName name="BExQ7JNFIEGS2HKNBALH3Q2N5G7Z" localSheetId="15" hidden="1">#REF!</definedName>
    <definedName name="BExQ7JNFIEGS2HKNBALH3Q2N5G7Z" localSheetId="13" hidden="1">#REF!</definedName>
    <definedName name="BExQ7JNFIEGS2HKNBALH3Q2N5G7Z" hidden="1">#REF!</definedName>
    <definedName name="BExQ7MY3U2Z1IZ71U5LJUD00VVB4" localSheetId="15" hidden="1">#REF!</definedName>
    <definedName name="BExQ7MY3U2Z1IZ71U5LJUD00VVB4" localSheetId="13" hidden="1">#REF!</definedName>
    <definedName name="BExQ7MY3U2Z1IZ71U5LJUD00VVB4" hidden="1">#REF!</definedName>
    <definedName name="BExQ7XL2Q1GVUFL1F9KK0K0EXMWG" localSheetId="15" hidden="1">#REF!</definedName>
    <definedName name="BExQ7XL2Q1GVUFL1F9KK0K0EXMWG" localSheetId="13" hidden="1">#REF!</definedName>
    <definedName name="BExQ7XL2Q1GVUFL1F9KK0K0EXMWG" hidden="1">#REF!</definedName>
    <definedName name="BExQ8469L3ZRZ3KYZPYMSJIDL7Y5" localSheetId="15" hidden="1">#REF!</definedName>
    <definedName name="BExQ8469L3ZRZ3KYZPYMSJIDL7Y5" localSheetId="13" hidden="1">#REF!</definedName>
    <definedName name="BExQ8469L3ZRZ3KYZPYMSJIDL7Y5" hidden="1">#REF!</definedName>
    <definedName name="BExQ84MJB94HL3BWRN50M4NCB6Z0" localSheetId="15" hidden="1">#REF!</definedName>
    <definedName name="BExQ84MJB94HL3BWRN50M4NCB6Z0" localSheetId="13" hidden="1">#REF!</definedName>
    <definedName name="BExQ84MJB94HL3BWRN50M4NCB6Z0" hidden="1">#REF!</definedName>
    <definedName name="BExQ8583ZE00NW7T9OF11OT9IA14" localSheetId="15" hidden="1">#REF!</definedName>
    <definedName name="BExQ8583ZE00NW7T9OF11OT9IA14" localSheetId="13" hidden="1">#REF!</definedName>
    <definedName name="BExQ8583ZE00NW7T9OF11OT9IA14" hidden="1">#REF!</definedName>
    <definedName name="BExQ8A0RPE3IMIFIZLUE7KD2N21W" localSheetId="15" hidden="1">#REF!</definedName>
    <definedName name="BExQ8A0RPE3IMIFIZLUE7KD2N21W" localSheetId="13" hidden="1">#REF!</definedName>
    <definedName name="BExQ8A0RPE3IMIFIZLUE7KD2N21W" hidden="1">#REF!</definedName>
    <definedName name="BExQ8ABK6H1ADV2R2OYT8NFFYG2N" localSheetId="15" hidden="1">#REF!</definedName>
    <definedName name="BExQ8ABK6H1ADV2R2OYT8NFFYG2N" localSheetId="13" hidden="1">#REF!</definedName>
    <definedName name="BExQ8ABK6H1ADV2R2OYT8NFFYG2N" hidden="1">#REF!</definedName>
    <definedName name="BExQ8DM90XJ6GCJIK9LC5O82I2TJ" localSheetId="15" hidden="1">#REF!</definedName>
    <definedName name="BExQ8DM90XJ6GCJIK9LC5O82I2TJ" localSheetId="13" hidden="1">#REF!</definedName>
    <definedName name="BExQ8DM90XJ6GCJIK9LC5O82I2TJ" hidden="1">#REF!</definedName>
    <definedName name="BExQ8G0K46ZORA0QVQTDI7Z8LXGF" localSheetId="15" hidden="1">#REF!</definedName>
    <definedName name="BExQ8G0K46ZORA0QVQTDI7Z8LXGF" localSheetId="13" hidden="1">#REF!</definedName>
    <definedName name="BExQ8G0K46ZORA0QVQTDI7Z8LXGF" hidden="1">#REF!</definedName>
    <definedName name="BExQ8O3WEU8HNTTGKTW5T0QSKCLP" localSheetId="15" hidden="1">#REF!</definedName>
    <definedName name="BExQ8O3WEU8HNTTGKTW5T0QSKCLP" localSheetId="13" hidden="1">#REF!</definedName>
    <definedName name="BExQ8O3WEU8HNTTGKTW5T0QSKCLP" hidden="1">#REF!</definedName>
    <definedName name="BExQ8ZCEDBOBJA3D9LDP5TU2WYGR" localSheetId="15" hidden="1">#REF!</definedName>
    <definedName name="BExQ8ZCEDBOBJA3D9LDP5TU2WYGR" localSheetId="13" hidden="1">#REF!</definedName>
    <definedName name="BExQ8ZCEDBOBJA3D9LDP5TU2WYGR" hidden="1">#REF!</definedName>
    <definedName name="BExQ94LAW6MAQBWY25WTBFV5PPZJ" localSheetId="15" hidden="1">#REF!</definedName>
    <definedName name="BExQ94LAW6MAQBWY25WTBFV5PPZJ" localSheetId="13" hidden="1">#REF!</definedName>
    <definedName name="BExQ94LAW6MAQBWY25WTBFV5PPZJ" hidden="1">#REF!</definedName>
    <definedName name="BExQ97QIPOSSRK978N8P234Y1XA4" localSheetId="15" hidden="1">#REF!</definedName>
    <definedName name="BExQ97QIPOSSRK978N8P234Y1XA4" localSheetId="13" hidden="1">#REF!</definedName>
    <definedName name="BExQ97QIPOSSRK978N8P234Y1XA4" hidden="1">#REF!</definedName>
    <definedName name="BExQ9E6FBAXTHGF3RXANFIA77GXP" localSheetId="15" hidden="1">#REF!</definedName>
    <definedName name="BExQ9E6FBAXTHGF3RXANFIA77GXP" localSheetId="13" hidden="1">#REF!</definedName>
    <definedName name="BExQ9E6FBAXTHGF3RXANFIA77GXP" hidden="1">#REF!</definedName>
    <definedName name="BExQ9F2YH4UUCCMQITJ475B3S3NP" localSheetId="15" hidden="1">#REF!</definedName>
    <definedName name="BExQ9F2YH4UUCCMQITJ475B3S3NP" localSheetId="13" hidden="1">#REF!</definedName>
    <definedName name="BExQ9F2YH4UUCCMQITJ475B3S3NP" hidden="1">#REF!</definedName>
    <definedName name="BExQ9KX9734KIAK7IMRLHCPYDHO2" localSheetId="15" hidden="1">#REF!</definedName>
    <definedName name="BExQ9KX9734KIAK7IMRLHCPYDHO2" localSheetId="13" hidden="1">#REF!</definedName>
    <definedName name="BExQ9KX9734KIAK7IMRLHCPYDHO2" hidden="1">#REF!</definedName>
    <definedName name="BExQ9L81FF4I7816VTPFBDWVU4CW" localSheetId="15" hidden="1">#REF!</definedName>
    <definedName name="BExQ9L81FF4I7816VTPFBDWVU4CW" localSheetId="13" hidden="1">#REF!</definedName>
    <definedName name="BExQ9L81FF4I7816VTPFBDWVU4CW" hidden="1">#REF!</definedName>
    <definedName name="BExQ9M4E2ACZOWWWP1JJIQO8AHUM" localSheetId="15" hidden="1">#REF!</definedName>
    <definedName name="BExQ9M4E2ACZOWWWP1JJIQO8AHUM" localSheetId="13" hidden="1">#REF!</definedName>
    <definedName name="BExQ9M4E2ACZOWWWP1JJIQO8AHUM" hidden="1">#REF!</definedName>
    <definedName name="BExQ9UTANMJCK7LJ4OQMD6F2Q01L" localSheetId="15" hidden="1">#REF!</definedName>
    <definedName name="BExQ9UTANMJCK7LJ4OQMD6F2Q01L" localSheetId="13" hidden="1">#REF!</definedName>
    <definedName name="BExQ9UTANMJCK7LJ4OQMD6F2Q01L" hidden="1">#REF!</definedName>
    <definedName name="BExQ9ZLYHWABXAA9NJDW8ZS0UQ9P" localSheetId="15" hidden="1">'[44]WCEC water reclam'!#REF!</definedName>
    <definedName name="BExQ9ZLYHWABXAA9NJDW8ZS0UQ9P" localSheetId="13" hidden="1">'[44]WCEC water reclam'!#REF!</definedName>
    <definedName name="BExQ9ZLYHWABXAA9NJDW8ZS0UQ9P" hidden="1">'[44]WCEC water reclam'!#REF!</definedName>
    <definedName name="BExQA324HSCK40ENJUT9CS9EC71B" localSheetId="15" hidden="1">#REF!</definedName>
    <definedName name="BExQA324HSCK40ENJUT9CS9EC71B" localSheetId="13" hidden="1">#REF!</definedName>
    <definedName name="BExQA324HSCK40ENJUT9CS9EC71B" hidden="1">#REF!</definedName>
    <definedName name="BExQA55GY0STSNBWQCWN8E31ZXCS" localSheetId="15" hidden="1">#REF!</definedName>
    <definedName name="BExQA55GY0STSNBWQCWN8E31ZXCS" localSheetId="13" hidden="1">#REF!</definedName>
    <definedName name="BExQA55GY0STSNBWQCWN8E31ZXCS" hidden="1">#REF!</definedName>
    <definedName name="BExQA9HZIN9XEMHEEVHT99UU9Z82" localSheetId="15" hidden="1">#REF!</definedName>
    <definedName name="BExQA9HZIN9XEMHEEVHT99UU9Z82" localSheetId="13" hidden="1">#REF!</definedName>
    <definedName name="BExQA9HZIN9XEMHEEVHT99UU9Z82" hidden="1">#REF!</definedName>
    <definedName name="BExQAELFYH92K8CJL155181UDORO" localSheetId="15" hidden="1">#REF!</definedName>
    <definedName name="BExQAELFYH92K8CJL155181UDORO" localSheetId="13" hidden="1">#REF!</definedName>
    <definedName name="BExQAELFYH92K8CJL155181UDORO" hidden="1">#REF!</definedName>
    <definedName name="BExQAG8PP8R5NJKNQD1U4QOSD6X5" localSheetId="15" hidden="1">#REF!</definedName>
    <definedName name="BExQAG8PP8R5NJKNQD1U4QOSD6X5" localSheetId="13" hidden="1">#REF!</definedName>
    <definedName name="BExQAG8PP8R5NJKNQD1U4QOSD6X5" hidden="1">#REF!</definedName>
    <definedName name="BExQBDICMZTSA1X73TMHNO4JSFLN" localSheetId="15" hidden="1">#REF!</definedName>
    <definedName name="BExQBDICMZTSA1X73TMHNO4JSFLN" localSheetId="13" hidden="1">#REF!</definedName>
    <definedName name="BExQBDICMZTSA1X73TMHNO4JSFLN" hidden="1">#REF!</definedName>
    <definedName name="BExQBEER6CRCRPSSL61S0OMH57ZA" localSheetId="15" hidden="1">#REF!</definedName>
    <definedName name="BExQBEER6CRCRPSSL61S0OMH57ZA" localSheetId="13" hidden="1">#REF!</definedName>
    <definedName name="BExQBEER6CRCRPSSL61S0OMH57ZA" hidden="1">#REF!</definedName>
    <definedName name="BExQBGI92AI8T4659FO9OS501H2S" localSheetId="15" hidden="1">#REF!</definedName>
    <definedName name="BExQBGI92AI8T4659FO9OS501H2S" localSheetId="13" hidden="1">#REF!</definedName>
    <definedName name="BExQBGI92AI8T4659FO9OS501H2S" hidden="1">#REF!</definedName>
    <definedName name="BExQBIGGY5TXI2FJVVZSLZ0LTZYH" localSheetId="15" hidden="1">#REF!</definedName>
    <definedName name="BExQBIGGY5TXI2FJVVZSLZ0LTZYH" localSheetId="13" hidden="1">#REF!</definedName>
    <definedName name="BExQBIGGY5TXI2FJVVZSLZ0LTZYH" hidden="1">#REF!</definedName>
    <definedName name="BExQBM1RUSIQ85LLMM2159BYDPIP" localSheetId="15" hidden="1">#REF!</definedName>
    <definedName name="BExQBM1RUSIQ85LLMM2159BYDPIP" localSheetId="13" hidden="1">#REF!</definedName>
    <definedName name="BExQBM1RUSIQ85LLMM2159BYDPIP" hidden="1">#REF!</definedName>
    <definedName name="BExQBPSOZ47V81YAEURP0NQJNTJH" localSheetId="15" hidden="1">#REF!</definedName>
    <definedName name="BExQBPSOZ47V81YAEURP0NQJNTJH" localSheetId="13" hidden="1">#REF!</definedName>
    <definedName name="BExQBPSOZ47V81YAEURP0NQJNTJH" hidden="1">#REF!</definedName>
    <definedName name="BExQC5TWT21CGBKD0IHAXTIN2QB8" localSheetId="15" hidden="1">#REF!</definedName>
    <definedName name="BExQC5TWT21CGBKD0IHAXTIN2QB8" localSheetId="13" hidden="1">#REF!</definedName>
    <definedName name="BExQC5TWT21CGBKD0IHAXTIN2QB8" hidden="1">#REF!</definedName>
    <definedName name="BExQC94JL9F5GW4S8DQCAF4WB2DA" localSheetId="15" hidden="1">#REF!</definedName>
    <definedName name="BExQC94JL9F5GW4S8DQCAF4WB2DA" localSheetId="13" hidden="1">#REF!</definedName>
    <definedName name="BExQC94JL9F5GW4S8DQCAF4WB2DA" hidden="1">#REF!</definedName>
    <definedName name="BExQCKTD8AT0824LGWREXM1B5D1X" localSheetId="15" hidden="1">#REF!</definedName>
    <definedName name="BExQCKTD8AT0824LGWREXM1B5D1X" localSheetId="13" hidden="1">#REF!</definedName>
    <definedName name="BExQCKTD8AT0824LGWREXM1B5D1X" hidden="1">#REF!</definedName>
    <definedName name="BExQD571YWOXKR2SX85K5MKQ0AO2" localSheetId="15" hidden="1">#REF!</definedName>
    <definedName name="BExQD571YWOXKR2SX85K5MKQ0AO2" localSheetId="13" hidden="1">#REF!</definedName>
    <definedName name="BExQD571YWOXKR2SX85K5MKQ0AO2" hidden="1">#REF!</definedName>
    <definedName name="BExQDB6VCHN8PNX8EA6JNIEQ2JC2" localSheetId="15" hidden="1">#REF!</definedName>
    <definedName name="BExQDB6VCHN8PNX8EA6JNIEQ2JC2" localSheetId="13" hidden="1">#REF!</definedName>
    <definedName name="BExQDB6VCHN8PNX8EA6JNIEQ2JC2" hidden="1">#REF!</definedName>
    <definedName name="BExQDE1B6U2Q9B73KBENABP71YM1" localSheetId="15" hidden="1">#REF!</definedName>
    <definedName name="BExQDE1B6U2Q9B73KBENABP71YM1" localSheetId="13" hidden="1">#REF!</definedName>
    <definedName name="BExQDE1B6U2Q9B73KBENABP71YM1" hidden="1">#REF!</definedName>
    <definedName name="BExQDGQCN7ZW41QDUHOBJUGQAX40" localSheetId="15" hidden="1">#REF!</definedName>
    <definedName name="BExQDGQCN7ZW41QDUHOBJUGQAX40" localSheetId="13" hidden="1">#REF!</definedName>
    <definedName name="BExQDGQCN7ZW41QDUHOBJUGQAX40" hidden="1">#REF!</definedName>
    <definedName name="BExQEC7BRIJ30PTU3UPFOIP2HPE3" localSheetId="15" hidden="1">#REF!</definedName>
    <definedName name="BExQEC7BRIJ30PTU3UPFOIP2HPE3" localSheetId="13" hidden="1">#REF!</definedName>
    <definedName name="BExQEC7BRIJ30PTU3UPFOIP2HPE3" hidden="1">#REF!</definedName>
    <definedName name="BExQEMUA4HEFM4OVO8M8MA8PIAW1" localSheetId="15" hidden="1">#REF!</definedName>
    <definedName name="BExQEMUA4HEFM4OVO8M8MA8PIAW1" localSheetId="13" hidden="1">#REF!</definedName>
    <definedName name="BExQEMUA4HEFM4OVO8M8MA8PIAW1" hidden="1">#REF!</definedName>
    <definedName name="BExQEQ4XZQFIKUXNU9H7WE7AMZ1U" localSheetId="15" hidden="1">#REF!</definedName>
    <definedName name="BExQEQ4XZQFIKUXNU9H7WE7AMZ1U" localSheetId="13" hidden="1">#REF!</definedName>
    <definedName name="BExQEQ4XZQFIKUXNU9H7WE7AMZ1U" hidden="1">#REF!</definedName>
    <definedName name="BExQF1OEB07CRAP6ALNNMJNJ3P2D" localSheetId="15" hidden="1">#REF!</definedName>
    <definedName name="BExQF1OEB07CRAP6ALNNMJNJ3P2D" localSheetId="13" hidden="1">#REF!</definedName>
    <definedName name="BExQF1OEB07CRAP6ALNNMJNJ3P2D" hidden="1">#REF!</definedName>
    <definedName name="BExQF9X2AQPFJZTCHTU5PTTR0JAH" localSheetId="15" hidden="1">#REF!</definedName>
    <definedName name="BExQF9X2AQPFJZTCHTU5PTTR0JAH" localSheetId="13" hidden="1">#REF!</definedName>
    <definedName name="BExQF9X2AQPFJZTCHTU5PTTR0JAH" hidden="1">#REF!</definedName>
    <definedName name="BExQFC0M9KKFMQKPLPEO2RQDB7MM" localSheetId="15" hidden="1">#REF!</definedName>
    <definedName name="BExQFC0M9KKFMQKPLPEO2RQDB7MM" localSheetId="13" hidden="1">#REF!</definedName>
    <definedName name="BExQFC0M9KKFMQKPLPEO2RQDB7MM" hidden="1">#REF!</definedName>
    <definedName name="BExQFEEV7627R8TYZCM28C6V6WHE" localSheetId="15" hidden="1">#REF!</definedName>
    <definedName name="BExQFEEV7627R8TYZCM28C6V6WHE" localSheetId="13" hidden="1">#REF!</definedName>
    <definedName name="BExQFEEV7627R8TYZCM28C6V6WHE" hidden="1">#REF!</definedName>
    <definedName name="BExQFEK8NUD04X2OBRA275ADPSDL" localSheetId="15" hidden="1">#REF!</definedName>
    <definedName name="BExQFEK8NUD04X2OBRA275ADPSDL" localSheetId="13" hidden="1">#REF!</definedName>
    <definedName name="BExQFEK8NUD04X2OBRA275ADPSDL" hidden="1">#REF!</definedName>
    <definedName name="BExQFGYIWDR4W0YF7XR6E4EWWJ02" localSheetId="15" hidden="1">#REF!</definedName>
    <definedName name="BExQFGYIWDR4W0YF7XR6E4EWWJ02" localSheetId="13" hidden="1">#REF!</definedName>
    <definedName name="BExQFGYIWDR4W0YF7XR6E4EWWJ02" hidden="1">#REF!</definedName>
    <definedName name="BExQFPNFKA36IAPS22LAUMBDI4KE" localSheetId="15" hidden="1">#REF!</definedName>
    <definedName name="BExQFPNFKA36IAPS22LAUMBDI4KE" localSheetId="13" hidden="1">#REF!</definedName>
    <definedName name="BExQFPNFKA36IAPS22LAUMBDI4KE" hidden="1">#REF!</definedName>
    <definedName name="BExQFPSWEMA8WBUZ4WK20LR13VSU" localSheetId="15" hidden="1">#REF!</definedName>
    <definedName name="BExQFPSWEMA8WBUZ4WK20LR13VSU" localSheetId="13" hidden="1">#REF!</definedName>
    <definedName name="BExQFPSWEMA8WBUZ4WK20LR13VSU" hidden="1">#REF!</definedName>
    <definedName name="BExQFVSPOSCCPF1TLJPIWYWYB8A9" localSheetId="15" hidden="1">#REF!</definedName>
    <definedName name="BExQFVSPOSCCPF1TLJPIWYWYB8A9" localSheetId="13" hidden="1">#REF!</definedName>
    <definedName name="BExQFVSPOSCCPF1TLJPIWYWYB8A9" hidden="1">#REF!</definedName>
    <definedName name="BExQFWJQXNQAW6LUMOEDS6KMJMYL" localSheetId="15" hidden="1">#REF!</definedName>
    <definedName name="BExQFWJQXNQAW6LUMOEDS6KMJMYL" localSheetId="13" hidden="1">#REF!</definedName>
    <definedName name="BExQFWJQXNQAW6LUMOEDS6KMJMYL" hidden="1">#REF!</definedName>
    <definedName name="BExQG8TYRD2G42UA5ZPCRLNKUDMX" localSheetId="15" hidden="1">#REF!</definedName>
    <definedName name="BExQG8TYRD2G42UA5ZPCRLNKUDMX" localSheetId="13" hidden="1">#REF!</definedName>
    <definedName name="BExQG8TYRD2G42UA5ZPCRLNKUDMX" hidden="1">#REF!</definedName>
    <definedName name="BExQGO48J9MPCDQ96RBB9UN9AIGT" localSheetId="15" hidden="1">#REF!</definedName>
    <definedName name="BExQGO48J9MPCDQ96RBB9UN9AIGT" localSheetId="13" hidden="1">#REF!</definedName>
    <definedName name="BExQGO48J9MPCDQ96RBB9UN9AIGT" hidden="1">#REF!</definedName>
    <definedName name="BExQGSBB6MJWDW7AYWA0MSFTXKRR" localSheetId="15" hidden="1">#REF!</definedName>
    <definedName name="BExQGSBB6MJWDW7AYWA0MSFTXKRR" localSheetId="13" hidden="1">#REF!</definedName>
    <definedName name="BExQGSBB6MJWDW7AYWA0MSFTXKRR" hidden="1">#REF!</definedName>
    <definedName name="BExQH0UURAJ13AVO5UI04HSRGVYW" localSheetId="15" hidden="1">#REF!</definedName>
    <definedName name="BExQH0UURAJ13AVO5UI04HSRGVYW" localSheetId="13" hidden="1">#REF!</definedName>
    <definedName name="BExQH0UURAJ13AVO5UI04HSRGVYW" hidden="1">#REF!</definedName>
    <definedName name="BExQH6ZZY0NR8SE48PSI9D0CU1TC" localSheetId="15" hidden="1">#REF!</definedName>
    <definedName name="BExQH6ZZY0NR8SE48PSI9D0CU1TC" localSheetId="13" hidden="1">#REF!</definedName>
    <definedName name="BExQH6ZZY0NR8SE48PSI9D0CU1TC" hidden="1">#REF!</definedName>
    <definedName name="BExQH9P2MCXAJOVEO4GFQT6MNW22" localSheetId="15" hidden="1">#REF!</definedName>
    <definedName name="BExQH9P2MCXAJOVEO4GFQT6MNW22" localSheetId="13" hidden="1">#REF!</definedName>
    <definedName name="BExQH9P2MCXAJOVEO4GFQT6MNW22" hidden="1">#REF!</definedName>
    <definedName name="BExQHCZSBYUY8OKKJXFYWKBBM6AH" localSheetId="15" hidden="1">#REF!</definedName>
    <definedName name="BExQHCZSBYUY8OKKJXFYWKBBM6AH" localSheetId="13" hidden="1">#REF!</definedName>
    <definedName name="BExQHCZSBYUY8OKKJXFYWKBBM6AH" hidden="1">#REF!</definedName>
    <definedName name="BExQHPKXZ1K33V2F90NZIQRZYIAW" localSheetId="15" hidden="1">#REF!</definedName>
    <definedName name="BExQHPKXZ1K33V2F90NZIQRZYIAW" localSheetId="13" hidden="1">#REF!</definedName>
    <definedName name="BExQHPKXZ1K33V2F90NZIQRZYIAW" hidden="1">#REF!</definedName>
    <definedName name="BExQHVF9KD06AG2RXUQJ9X4PVGX4" localSheetId="15" hidden="1">#REF!</definedName>
    <definedName name="BExQHVF9KD06AG2RXUQJ9X4PVGX4" localSheetId="13" hidden="1">#REF!</definedName>
    <definedName name="BExQHVF9KD06AG2RXUQJ9X4PVGX4" hidden="1">#REF!</definedName>
    <definedName name="BExQHZBHVN2L4HC7ACTR73T5OCV0" localSheetId="15" hidden="1">#REF!</definedName>
    <definedName name="BExQHZBHVN2L4HC7ACTR73T5OCV0" localSheetId="13" hidden="1">#REF!</definedName>
    <definedName name="BExQHZBHVN2L4HC7ACTR73T5OCV0" hidden="1">#REF!</definedName>
    <definedName name="BExQI85V9TNLDJT5LTRZS10Y26SG" localSheetId="15" hidden="1">#REF!</definedName>
    <definedName name="BExQI85V9TNLDJT5LTRZS10Y26SG" localSheetId="13" hidden="1">#REF!</definedName>
    <definedName name="BExQI85V9TNLDJT5LTRZS10Y26SG" hidden="1">#REF!</definedName>
    <definedName name="BExQIAPKHVEV8CU1L3TTHJW67FJ5" localSheetId="15" hidden="1">#REF!</definedName>
    <definedName name="BExQIAPKHVEV8CU1L3TTHJW67FJ5" localSheetId="13" hidden="1">#REF!</definedName>
    <definedName name="BExQIAPKHVEV8CU1L3TTHJW67FJ5" hidden="1">#REF!</definedName>
    <definedName name="BExQIBB4I3Z6AUU0HYV1DHRS13M4" localSheetId="15" hidden="1">#REF!</definedName>
    <definedName name="BExQIBB4I3Z6AUU0HYV1DHRS13M4" localSheetId="13" hidden="1">#REF!</definedName>
    <definedName name="BExQIBB4I3Z6AUU0HYV1DHRS13M4" hidden="1">#REF!</definedName>
    <definedName name="BExQIBWPAXU7HJZLKGJZY3EB7MIS" localSheetId="15" hidden="1">#REF!</definedName>
    <definedName name="BExQIBWPAXU7HJZLKGJZY3EB7MIS" localSheetId="13" hidden="1">#REF!</definedName>
    <definedName name="BExQIBWPAXU7HJZLKGJZY3EB7MIS" hidden="1">#REF!</definedName>
    <definedName name="BExQIS8O6R36CI01XRY9ISM99TW9" localSheetId="15" hidden="1">#REF!</definedName>
    <definedName name="BExQIS8O6R36CI01XRY9ISM99TW9" localSheetId="13" hidden="1">#REF!</definedName>
    <definedName name="BExQIS8O6R36CI01XRY9ISM99TW9" hidden="1">#REF!</definedName>
    <definedName name="BExQIVJB9MJ25NDUHTCVMSODJY2C" localSheetId="15" hidden="1">#REF!</definedName>
    <definedName name="BExQIVJB9MJ25NDUHTCVMSODJY2C" localSheetId="13" hidden="1">#REF!</definedName>
    <definedName name="BExQIVJB9MJ25NDUHTCVMSODJY2C" hidden="1">#REF!</definedName>
    <definedName name="BExQJBF7LAX128WR7VTMJC88ZLPG" localSheetId="15" hidden="1">#REF!</definedName>
    <definedName name="BExQJBF7LAX128WR7VTMJC88ZLPG" localSheetId="13" hidden="1">#REF!</definedName>
    <definedName name="BExQJBF7LAX128WR7VTMJC88ZLPG" hidden="1">#REF!</definedName>
    <definedName name="BExQJEVCKX6KZHNCLYXY7D0MX5KN" localSheetId="15" hidden="1">#REF!</definedName>
    <definedName name="BExQJEVCKX6KZHNCLYXY7D0MX5KN" localSheetId="13" hidden="1">#REF!</definedName>
    <definedName name="BExQJEVCKX6KZHNCLYXY7D0MX5KN" hidden="1">#REF!</definedName>
    <definedName name="BExQJJYSDX8B0J1QGF2HL071KKA3" localSheetId="15" hidden="1">#REF!</definedName>
    <definedName name="BExQJJYSDX8B0J1QGF2HL071KKA3" localSheetId="13" hidden="1">#REF!</definedName>
    <definedName name="BExQJJYSDX8B0J1QGF2HL071KKA3" hidden="1">#REF!</definedName>
    <definedName name="BExQK1HV6SQQ7CP8H8IUKI9TYXTD" localSheetId="15" hidden="1">#REF!</definedName>
    <definedName name="BExQK1HV6SQQ7CP8H8IUKI9TYXTD" localSheetId="13" hidden="1">#REF!</definedName>
    <definedName name="BExQK1HV6SQQ7CP8H8IUKI9TYXTD" hidden="1">#REF!</definedName>
    <definedName name="BExQK3LE5CSBW1E4H4KHW548FL2R" localSheetId="15" hidden="1">#REF!</definedName>
    <definedName name="BExQK3LE5CSBW1E4H4KHW548FL2R" localSheetId="13" hidden="1">#REF!</definedName>
    <definedName name="BExQK3LE5CSBW1E4H4KHW548FL2R" hidden="1">#REF!</definedName>
    <definedName name="BExQKG6LD6PLNDGNGO9DJXY865BR" localSheetId="15" hidden="1">#REF!</definedName>
    <definedName name="BExQKG6LD6PLNDGNGO9DJXY865BR" localSheetId="13" hidden="1">#REF!</definedName>
    <definedName name="BExQKG6LD6PLNDGNGO9DJXY865BR" hidden="1">#REF!</definedName>
    <definedName name="BExQLE1TOW3A287TQB0AVWENT8O1" localSheetId="15" hidden="1">#REF!</definedName>
    <definedName name="BExQLE1TOW3A287TQB0AVWENT8O1" localSheetId="13" hidden="1">#REF!</definedName>
    <definedName name="BExQLE1TOW3A287TQB0AVWENT8O1" hidden="1">#REF!</definedName>
    <definedName name="BExRYOYB4A3E5F6MTROY69LR0PMG" localSheetId="15" hidden="1">#REF!</definedName>
    <definedName name="BExRYOYB4A3E5F6MTROY69LR0PMG" localSheetId="13" hidden="1">#REF!</definedName>
    <definedName name="BExRYOYB4A3E5F6MTROY69LR0PMG" hidden="1">#REF!</definedName>
    <definedName name="BExRYZLA9EW71H4SXQR525S72LLP" localSheetId="15" hidden="1">#REF!</definedName>
    <definedName name="BExRYZLA9EW71H4SXQR525S72LLP" localSheetId="13" hidden="1">#REF!</definedName>
    <definedName name="BExRYZLA9EW71H4SXQR525S72LLP" hidden="1">#REF!</definedName>
    <definedName name="BExRZ66M8G9FQ0VFP077QSZBSOA5" localSheetId="15" hidden="1">#REF!</definedName>
    <definedName name="BExRZ66M8G9FQ0VFP077QSZBSOA5" localSheetId="13" hidden="1">#REF!</definedName>
    <definedName name="BExRZ66M8G9FQ0VFP077QSZBSOA5" hidden="1">#REF!</definedName>
    <definedName name="BExRZ8FMQQL46I8AQWU17LRNZD5T" localSheetId="15" hidden="1">#REF!</definedName>
    <definedName name="BExRZ8FMQQL46I8AQWU17LRNZD5T" localSheetId="13" hidden="1">#REF!</definedName>
    <definedName name="BExRZ8FMQQL46I8AQWU17LRNZD5T" hidden="1">#REF!</definedName>
    <definedName name="BExRZIRRIXRUMZ5GOO95S7460BMP" localSheetId="15" hidden="1">#REF!</definedName>
    <definedName name="BExRZIRRIXRUMZ5GOO95S7460BMP" localSheetId="13" hidden="1">#REF!</definedName>
    <definedName name="BExRZIRRIXRUMZ5GOO95S7460BMP" hidden="1">#REF!</definedName>
    <definedName name="BExRZK9RAHMM0ZLTNSK7A4LDC42D" localSheetId="15" hidden="1">#REF!</definedName>
    <definedName name="BExRZK9RAHMM0ZLTNSK7A4LDC42D" localSheetId="13" hidden="1">#REF!</definedName>
    <definedName name="BExRZK9RAHMM0ZLTNSK7A4LDC42D" hidden="1">#REF!</definedName>
    <definedName name="BExRZOGSR69INI6GAEPHDWSNK5Q4" localSheetId="15" hidden="1">#REF!</definedName>
    <definedName name="BExRZOGSR69INI6GAEPHDWSNK5Q4" localSheetId="13" hidden="1">#REF!</definedName>
    <definedName name="BExRZOGSR69INI6GAEPHDWSNK5Q4" hidden="1">#REF!</definedName>
    <definedName name="BExS0ASQBKRTPDWFK0KUDFOS9LE5" localSheetId="15" hidden="1">#REF!</definedName>
    <definedName name="BExS0ASQBKRTPDWFK0KUDFOS9LE5" localSheetId="13" hidden="1">#REF!</definedName>
    <definedName name="BExS0ASQBKRTPDWFK0KUDFOS9LE5" hidden="1">#REF!</definedName>
    <definedName name="BExS0GHQUF6YT0RU3TKDEO8CSJYB" localSheetId="15" hidden="1">#REF!</definedName>
    <definedName name="BExS0GHQUF6YT0RU3TKDEO8CSJYB" localSheetId="13" hidden="1">#REF!</definedName>
    <definedName name="BExS0GHQUF6YT0RU3TKDEO8CSJYB" hidden="1">#REF!</definedName>
    <definedName name="BExS0K8IHC45I78DMZBOJ1P13KQA" localSheetId="15" hidden="1">#REF!</definedName>
    <definedName name="BExS0K8IHC45I78DMZBOJ1P13KQA" localSheetId="13" hidden="1">#REF!</definedName>
    <definedName name="BExS0K8IHC45I78DMZBOJ1P13KQA" hidden="1">#REF!</definedName>
    <definedName name="BExS152B2LFCRAUHSLI5T6QRNII0" localSheetId="15" hidden="1">#REF!</definedName>
    <definedName name="BExS152B2LFCRAUHSLI5T6QRNII0" localSheetId="13" hidden="1">#REF!</definedName>
    <definedName name="BExS152B2LFCRAUHSLI5T6QRNII0" hidden="1">#REF!</definedName>
    <definedName name="BExS15IJV0WW662NXQUVT3FGP4ST" localSheetId="15" hidden="1">#REF!</definedName>
    <definedName name="BExS15IJV0WW662NXQUVT3FGP4ST" localSheetId="13" hidden="1">#REF!</definedName>
    <definedName name="BExS15IJV0WW662NXQUVT3FGP4ST" hidden="1">#REF!</definedName>
    <definedName name="BExS194110MR25BYJI3CJ2EGZ8XT" localSheetId="15" hidden="1">#REF!</definedName>
    <definedName name="BExS194110MR25BYJI3CJ2EGZ8XT" localSheetId="13" hidden="1">#REF!</definedName>
    <definedName name="BExS194110MR25BYJI3CJ2EGZ8XT" hidden="1">#REF!</definedName>
    <definedName name="BExS1BNVGNSGD4EP90QL8WXYWZ66" localSheetId="15" hidden="1">#REF!</definedName>
    <definedName name="BExS1BNVGNSGD4EP90QL8WXYWZ66" localSheetId="13" hidden="1">#REF!</definedName>
    <definedName name="BExS1BNVGNSGD4EP90QL8WXYWZ66" hidden="1">#REF!</definedName>
    <definedName name="BExS1UE39N6NCND7MAARSBWXS6HU" localSheetId="15" hidden="1">#REF!</definedName>
    <definedName name="BExS1UE39N6NCND7MAARSBWXS6HU" localSheetId="13" hidden="1">#REF!</definedName>
    <definedName name="BExS1UE39N6NCND7MAARSBWXS6HU" hidden="1">#REF!</definedName>
    <definedName name="BExS226HTWL5WVC76MP5A1IBI8WD" localSheetId="15" hidden="1">#REF!</definedName>
    <definedName name="BExS226HTWL5WVC76MP5A1IBI8WD" localSheetId="13" hidden="1">#REF!</definedName>
    <definedName name="BExS226HTWL5WVC76MP5A1IBI8WD" hidden="1">#REF!</definedName>
    <definedName name="BExS26OI2QNNAH2WMDD95Z400048" localSheetId="15" hidden="1">#REF!</definedName>
    <definedName name="BExS26OI2QNNAH2WMDD95Z400048" localSheetId="13" hidden="1">#REF!</definedName>
    <definedName name="BExS26OI2QNNAH2WMDD95Z400048" hidden="1">#REF!</definedName>
    <definedName name="BExS2DF6B4ZUF3VZLI4G6LJ3BF38" localSheetId="15" hidden="1">#REF!</definedName>
    <definedName name="BExS2DF6B4ZUF3VZLI4G6LJ3BF38" localSheetId="13" hidden="1">#REF!</definedName>
    <definedName name="BExS2DF6B4ZUF3VZLI4G6LJ3BF38" hidden="1">#REF!</definedName>
    <definedName name="BExS2QB5FS5LYTFYO4BROTWG3OV5" localSheetId="15" hidden="1">#REF!</definedName>
    <definedName name="BExS2QB5FS5LYTFYO4BROTWG3OV5" localSheetId="13" hidden="1">#REF!</definedName>
    <definedName name="BExS2QB5FS5LYTFYO4BROTWG3OV5" hidden="1">#REF!</definedName>
    <definedName name="BExS2TLU1HONYV6S3ZD9T12D7CIG" localSheetId="15" hidden="1">#REF!</definedName>
    <definedName name="BExS2TLU1HONYV6S3ZD9T12D7CIG" localSheetId="13" hidden="1">#REF!</definedName>
    <definedName name="BExS2TLU1HONYV6S3ZD9T12D7CIG" hidden="1">#REF!</definedName>
    <definedName name="BExS318UV9I2FXPQQWUKKX00QLPJ" localSheetId="15" hidden="1">#REF!</definedName>
    <definedName name="BExS318UV9I2FXPQQWUKKX00QLPJ" localSheetId="13" hidden="1">#REF!</definedName>
    <definedName name="BExS318UV9I2FXPQQWUKKX00QLPJ" hidden="1">#REF!</definedName>
    <definedName name="BExS3LBS0SMTHALVM4NRI1BAV1NP" localSheetId="15" hidden="1">#REF!</definedName>
    <definedName name="BExS3LBS0SMTHALVM4NRI1BAV1NP" localSheetId="13" hidden="1">#REF!</definedName>
    <definedName name="BExS3LBS0SMTHALVM4NRI1BAV1NP" hidden="1">#REF!</definedName>
    <definedName name="BExS3MTQ75VBXDGEBURP6YT8RROE" localSheetId="15" hidden="1">#REF!</definedName>
    <definedName name="BExS3MTQ75VBXDGEBURP6YT8RROE" localSheetId="13" hidden="1">#REF!</definedName>
    <definedName name="BExS3MTQ75VBXDGEBURP6YT8RROE" hidden="1">#REF!</definedName>
    <definedName name="BExS3OMGYO0DFN5186UFKEXZ2RX3" localSheetId="15" hidden="1">#REF!</definedName>
    <definedName name="BExS3OMGYO0DFN5186UFKEXZ2RX3" localSheetId="13" hidden="1">#REF!</definedName>
    <definedName name="BExS3OMGYO0DFN5186UFKEXZ2RX3" hidden="1">#REF!</definedName>
    <definedName name="BExS3SDERJ27OER67TIGOVZU13A2" localSheetId="15" hidden="1">#REF!</definedName>
    <definedName name="BExS3SDERJ27OER67TIGOVZU13A2" localSheetId="13" hidden="1">#REF!</definedName>
    <definedName name="BExS3SDERJ27OER67TIGOVZU13A2" hidden="1">#REF!</definedName>
    <definedName name="BExS46R5WDNU5KL04FKY5LHJUCB8" localSheetId="15" hidden="1">#REF!</definedName>
    <definedName name="BExS46R5WDNU5KL04FKY5LHJUCB8" localSheetId="13" hidden="1">#REF!</definedName>
    <definedName name="BExS46R5WDNU5KL04FKY5LHJUCB8" hidden="1">#REF!</definedName>
    <definedName name="BExS4ASWKM93XA275AXHYP8AG6SU" localSheetId="15" hidden="1">#REF!</definedName>
    <definedName name="BExS4ASWKM93XA275AXHYP8AG6SU" localSheetId="13" hidden="1">#REF!</definedName>
    <definedName name="BExS4ASWKM93XA275AXHYP8AG6SU" hidden="1">#REF!</definedName>
    <definedName name="BExS4JN3Y6SVBKILQK0R9HS45Y52" localSheetId="15" hidden="1">#REF!</definedName>
    <definedName name="BExS4JN3Y6SVBKILQK0R9HS45Y52" localSheetId="13" hidden="1">#REF!</definedName>
    <definedName name="BExS4JN3Y6SVBKILQK0R9HS45Y52" hidden="1">#REF!</definedName>
    <definedName name="BExS4P6S41O6Z6BED77U3GD9PNH1" localSheetId="15" hidden="1">#REF!</definedName>
    <definedName name="BExS4P6S41O6Z6BED77U3GD9PNH1" localSheetId="13" hidden="1">#REF!</definedName>
    <definedName name="BExS4P6S41O6Z6BED77U3GD9PNH1" hidden="1">#REF!</definedName>
    <definedName name="BExS51H0N51UT0FZOPZRCF1GU063" localSheetId="15" hidden="1">#REF!</definedName>
    <definedName name="BExS51H0N51UT0FZOPZRCF1GU063" localSheetId="13" hidden="1">#REF!</definedName>
    <definedName name="BExS51H0N51UT0FZOPZRCF1GU063" hidden="1">#REF!</definedName>
    <definedName name="BExS54X72TJFC41FJK72MLRR2OO7" localSheetId="15" hidden="1">#REF!</definedName>
    <definedName name="BExS54X72TJFC41FJK72MLRR2OO7" localSheetId="13" hidden="1">#REF!</definedName>
    <definedName name="BExS54X72TJFC41FJK72MLRR2OO7" hidden="1">#REF!</definedName>
    <definedName name="BExS59F0PA1V2ZC7S5TN6IT41SXP" localSheetId="15" hidden="1">#REF!</definedName>
    <definedName name="BExS59F0PA1V2ZC7S5TN6IT41SXP" localSheetId="13" hidden="1">#REF!</definedName>
    <definedName name="BExS59F0PA1V2ZC7S5TN6IT41SXP" hidden="1">#REF!</definedName>
    <definedName name="BExS5DRER9US6NXY9ATYT41KZII3" localSheetId="15" hidden="1">#REF!</definedName>
    <definedName name="BExS5DRER9US6NXY9ATYT41KZII3" localSheetId="13" hidden="1">#REF!</definedName>
    <definedName name="BExS5DRER9US6NXY9ATYT41KZII3" hidden="1">#REF!</definedName>
    <definedName name="BExS5L3TGB8JVW9ROYWTKYTUPW27" localSheetId="15" hidden="1">#REF!</definedName>
    <definedName name="BExS5L3TGB8JVW9ROYWTKYTUPW27" localSheetId="13" hidden="1">#REF!</definedName>
    <definedName name="BExS5L3TGB8JVW9ROYWTKYTUPW27" hidden="1">#REF!</definedName>
    <definedName name="BExS6GKQ96EHVLYWNJDWXZXUZW90" localSheetId="15" hidden="1">#REF!</definedName>
    <definedName name="BExS6GKQ96EHVLYWNJDWXZXUZW90" localSheetId="13" hidden="1">#REF!</definedName>
    <definedName name="BExS6GKQ96EHVLYWNJDWXZXUZW90" hidden="1">#REF!</definedName>
    <definedName name="BExS6ITKSZFRR01YD5B0F676SYN7" localSheetId="15" hidden="1">#REF!</definedName>
    <definedName name="BExS6ITKSZFRR01YD5B0F676SYN7" localSheetId="13" hidden="1">#REF!</definedName>
    <definedName name="BExS6ITKSZFRR01YD5B0F676SYN7" hidden="1">#REF!</definedName>
    <definedName name="BExS6N0LI574IAC89EFW6CLTCQ33" localSheetId="15" hidden="1">#REF!</definedName>
    <definedName name="BExS6N0LI574IAC89EFW6CLTCQ33" localSheetId="13" hidden="1">#REF!</definedName>
    <definedName name="BExS6N0LI574IAC89EFW6CLTCQ33" hidden="1">#REF!</definedName>
    <definedName name="BExS6WRDBF3ST86ZOBBUL3GTCR11" localSheetId="15" hidden="1">#REF!</definedName>
    <definedName name="BExS6WRDBF3ST86ZOBBUL3GTCR11" localSheetId="13" hidden="1">#REF!</definedName>
    <definedName name="BExS6WRDBF3ST86ZOBBUL3GTCR11" hidden="1">#REF!</definedName>
    <definedName name="BExS6XNRKR0C3MTA0LV5B60UB908" localSheetId="15" hidden="1">#REF!</definedName>
    <definedName name="BExS6XNRKR0C3MTA0LV5B60UB908" localSheetId="13" hidden="1">#REF!</definedName>
    <definedName name="BExS6XNRKR0C3MTA0LV5B60UB908" hidden="1">#REF!</definedName>
    <definedName name="BExS7TKQYLRZGM93UY3ZJZJBQNFJ" localSheetId="15" hidden="1">#REF!</definedName>
    <definedName name="BExS7TKQYLRZGM93UY3ZJZJBQNFJ" localSheetId="13" hidden="1">#REF!</definedName>
    <definedName name="BExS7TKQYLRZGM93UY3ZJZJBQNFJ" hidden="1">#REF!</definedName>
    <definedName name="BExS7Y2LNGVHSIBKC7C3R6X4LDR6" localSheetId="15" hidden="1">#REF!</definedName>
    <definedName name="BExS7Y2LNGVHSIBKC7C3R6X4LDR6" localSheetId="13" hidden="1">#REF!</definedName>
    <definedName name="BExS7Y2LNGVHSIBKC7C3R6X4LDR6" hidden="1">#REF!</definedName>
    <definedName name="BExS81TE0EY44Y3W2M4Z4MGNP5OM" localSheetId="15" hidden="1">#REF!</definedName>
    <definedName name="BExS81TE0EY44Y3W2M4Z4MGNP5OM" localSheetId="13" hidden="1">#REF!</definedName>
    <definedName name="BExS81TE0EY44Y3W2M4Z4MGNP5OM" hidden="1">#REF!</definedName>
    <definedName name="BExS81YPDZDVJJVS15HV2HDXAC3Y" localSheetId="15" hidden="1">#REF!</definedName>
    <definedName name="BExS81YPDZDVJJVS15HV2HDXAC3Y" localSheetId="13" hidden="1">#REF!</definedName>
    <definedName name="BExS81YPDZDVJJVS15HV2HDXAC3Y" hidden="1">#REF!</definedName>
    <definedName name="BExS82PRVNUTEKQZS56YT2DVF6C2" localSheetId="15" hidden="1">#REF!</definedName>
    <definedName name="BExS82PRVNUTEKQZS56YT2DVF6C2" localSheetId="13" hidden="1">#REF!</definedName>
    <definedName name="BExS82PRVNUTEKQZS56YT2DVF6C2" hidden="1">#REF!</definedName>
    <definedName name="BExS8BPG5A0GR5AO1U951NDGGR0L" localSheetId="15" hidden="1">#REF!</definedName>
    <definedName name="BExS8BPG5A0GR5AO1U951NDGGR0L" localSheetId="13" hidden="1">#REF!</definedName>
    <definedName name="BExS8BPG5A0GR5AO1U951NDGGR0L" hidden="1">#REF!</definedName>
    <definedName name="BExS8GSUS17UY50TEM2AWF36BR9Z" localSheetId="15" hidden="1">#REF!</definedName>
    <definedName name="BExS8GSUS17UY50TEM2AWF36BR9Z" localSheetId="13" hidden="1">#REF!</definedName>
    <definedName name="BExS8GSUS17UY50TEM2AWF36BR9Z" hidden="1">#REF!</definedName>
    <definedName name="BExS8HJRBVG0XI6PWA9KTMJZMQXK" localSheetId="15" hidden="1">#REF!</definedName>
    <definedName name="BExS8HJRBVG0XI6PWA9KTMJZMQXK" localSheetId="13" hidden="1">#REF!</definedName>
    <definedName name="BExS8HJRBVG0XI6PWA9KTMJZMQXK" hidden="1">#REF!</definedName>
    <definedName name="BExS8R51C8RM2FS6V6IRTYO9GA4A" localSheetId="15" hidden="1">#REF!</definedName>
    <definedName name="BExS8R51C8RM2FS6V6IRTYO9GA4A" localSheetId="13" hidden="1">#REF!</definedName>
    <definedName name="BExS8R51C8RM2FS6V6IRTYO9GA4A" hidden="1">#REF!</definedName>
    <definedName name="BExS8WDX408F60MH1X9B9UZ2H4R7" localSheetId="15" hidden="1">#REF!</definedName>
    <definedName name="BExS8WDX408F60MH1X9B9UZ2H4R7" localSheetId="13" hidden="1">#REF!</definedName>
    <definedName name="BExS8WDX408F60MH1X9B9UZ2H4R7" hidden="1">#REF!</definedName>
    <definedName name="BExS8Z2W2QEC3MH0BZIYLDFQNUIP" localSheetId="15" hidden="1">#REF!</definedName>
    <definedName name="BExS8Z2W2QEC3MH0BZIYLDFQNUIP" localSheetId="13" hidden="1">#REF!</definedName>
    <definedName name="BExS8Z2W2QEC3MH0BZIYLDFQNUIP" hidden="1">#REF!</definedName>
    <definedName name="BExS92DKGRFFCIA9C0IXDOLO57EP" localSheetId="15" hidden="1">#REF!</definedName>
    <definedName name="BExS92DKGRFFCIA9C0IXDOLO57EP" localSheetId="13" hidden="1">#REF!</definedName>
    <definedName name="BExS92DKGRFFCIA9C0IXDOLO57EP" hidden="1">#REF!</definedName>
    <definedName name="BExS98OB4321YCHLCQ022PXKTT2W" localSheetId="15" hidden="1">#REF!</definedName>
    <definedName name="BExS98OB4321YCHLCQ022PXKTT2W" localSheetId="13" hidden="1">#REF!</definedName>
    <definedName name="BExS98OB4321YCHLCQ022PXKTT2W" hidden="1">#REF!</definedName>
    <definedName name="BExS9C9N8GFISC6HUERJ0EI06GB2" localSheetId="15" hidden="1">#REF!</definedName>
    <definedName name="BExS9C9N8GFISC6HUERJ0EI06GB2" localSheetId="13" hidden="1">#REF!</definedName>
    <definedName name="BExS9C9N8GFISC6HUERJ0EI06GB2" hidden="1">#REF!</definedName>
    <definedName name="BExS9DX13CACP3J8JDREK30JB1SQ" localSheetId="15" hidden="1">#REF!</definedName>
    <definedName name="BExS9DX13CACP3J8JDREK30JB1SQ" localSheetId="13" hidden="1">#REF!</definedName>
    <definedName name="BExS9DX13CACP3J8JDREK30JB1SQ" hidden="1">#REF!</definedName>
    <definedName name="BExS9FPRS2KRRCS33SE6WFNF5GYL" localSheetId="15" hidden="1">#REF!</definedName>
    <definedName name="BExS9FPRS2KRRCS33SE6WFNF5GYL" localSheetId="13" hidden="1">#REF!</definedName>
    <definedName name="BExS9FPRS2KRRCS33SE6WFNF5GYL" hidden="1">#REF!</definedName>
    <definedName name="BExS9WI0A6PSEB8N9GPXF2Z7MWHM" localSheetId="15" hidden="1">#REF!</definedName>
    <definedName name="BExS9WI0A6PSEB8N9GPXF2Z7MWHM" localSheetId="13" hidden="1">#REF!</definedName>
    <definedName name="BExS9WI0A6PSEB8N9GPXF2Z7MWHM" hidden="1">#REF!</definedName>
    <definedName name="BExSA5HP306TN9XJS0TU619DLRR7" localSheetId="15" hidden="1">#REF!</definedName>
    <definedName name="BExSA5HP306TN9XJS0TU619DLRR7" localSheetId="13" hidden="1">#REF!</definedName>
    <definedName name="BExSA5HP306TN9XJS0TU619DLRR7" hidden="1">#REF!</definedName>
    <definedName name="BExSAAVWQOOIA6B3JHQVGP08HFEM" localSheetId="15" hidden="1">#REF!</definedName>
    <definedName name="BExSAAVWQOOIA6B3JHQVGP08HFEM" localSheetId="13" hidden="1">#REF!</definedName>
    <definedName name="BExSAAVWQOOIA6B3JHQVGP08HFEM" hidden="1">#REF!</definedName>
    <definedName name="BExSAFJ3IICU2M7QPVE4ARYMXZKX" localSheetId="15" hidden="1">#REF!</definedName>
    <definedName name="BExSAFJ3IICU2M7QPVE4ARYMXZKX" localSheetId="13" hidden="1">#REF!</definedName>
    <definedName name="BExSAFJ3IICU2M7QPVE4ARYMXZKX" hidden="1">#REF!</definedName>
    <definedName name="BExSAH6ID8OHX379UXVNGFO8J6KQ" localSheetId="15" hidden="1">#REF!</definedName>
    <definedName name="BExSAH6ID8OHX379UXVNGFO8J6KQ" localSheetId="13" hidden="1">#REF!</definedName>
    <definedName name="BExSAH6ID8OHX379UXVNGFO8J6KQ" hidden="1">#REF!</definedName>
    <definedName name="BExSAQBHIXGQRNIRGCJMBXUPCZQA" localSheetId="15" hidden="1">#REF!</definedName>
    <definedName name="BExSAQBHIXGQRNIRGCJMBXUPCZQA" localSheetId="13" hidden="1">#REF!</definedName>
    <definedName name="BExSAQBHIXGQRNIRGCJMBXUPCZQA" hidden="1">#REF!</definedName>
    <definedName name="BExSAUTCT4P7JP57NOR9MTX33QJZ" localSheetId="15" hidden="1">#REF!</definedName>
    <definedName name="BExSAUTCT4P7JP57NOR9MTX33QJZ" localSheetId="13" hidden="1">#REF!</definedName>
    <definedName name="BExSAUTCT4P7JP57NOR9MTX33QJZ" hidden="1">#REF!</definedName>
    <definedName name="BExSAY9CA9TFXQ9M9FBJRGJO9T9E" localSheetId="15" hidden="1">#REF!</definedName>
    <definedName name="BExSAY9CA9TFXQ9M9FBJRGJO9T9E" localSheetId="13" hidden="1">#REF!</definedName>
    <definedName name="BExSAY9CA9TFXQ9M9FBJRGJO9T9E" hidden="1">#REF!</definedName>
    <definedName name="BExSB4JYKQ3MINI7RAYK5M8BLJDC" localSheetId="15" hidden="1">#REF!</definedName>
    <definedName name="BExSB4JYKQ3MINI7RAYK5M8BLJDC" localSheetId="13" hidden="1">#REF!</definedName>
    <definedName name="BExSB4JYKQ3MINI7RAYK5M8BLJDC" hidden="1">#REF!</definedName>
    <definedName name="BExSBMOS41ZRLWYLOU29V6Y7YORR" localSheetId="15" hidden="1">#REF!</definedName>
    <definedName name="BExSBMOS41ZRLWYLOU29V6Y7YORR" localSheetId="13" hidden="1">#REF!</definedName>
    <definedName name="BExSBMOS41ZRLWYLOU29V6Y7YORR" hidden="1">#REF!</definedName>
    <definedName name="BExSBRBXXQMBU1TYDW1BXTEVEPRU" localSheetId="15" hidden="1">#REF!</definedName>
    <definedName name="BExSBRBXXQMBU1TYDW1BXTEVEPRU" localSheetId="13" hidden="1">#REF!</definedName>
    <definedName name="BExSBRBXXQMBU1TYDW1BXTEVEPRU" hidden="1">#REF!</definedName>
    <definedName name="BExSC54998WTZ21DSL0R8UN0Y9JH" localSheetId="15" hidden="1">#REF!</definedName>
    <definedName name="BExSC54998WTZ21DSL0R8UN0Y9JH" localSheetId="13" hidden="1">#REF!</definedName>
    <definedName name="BExSC54998WTZ21DSL0R8UN0Y9JH" hidden="1">#REF!</definedName>
    <definedName name="BExSC60N7WR9PJSNC9B7ORCX9NGY" localSheetId="15" hidden="1">#REF!</definedName>
    <definedName name="BExSC60N7WR9PJSNC9B7ORCX9NGY" localSheetId="13" hidden="1">#REF!</definedName>
    <definedName name="BExSC60N7WR9PJSNC9B7ORCX9NGY" hidden="1">#REF!</definedName>
    <definedName name="BExSCE99EZTILTTCE4NJJF96OYYM" localSheetId="15" hidden="1">#REF!</definedName>
    <definedName name="BExSCE99EZTILTTCE4NJJF96OYYM" localSheetId="13" hidden="1">#REF!</definedName>
    <definedName name="BExSCE99EZTILTTCE4NJJF96OYYM" hidden="1">#REF!</definedName>
    <definedName name="BExSCHUQZ2HFEWS54X67DIS8OSXZ" localSheetId="15" hidden="1">#REF!</definedName>
    <definedName name="BExSCHUQZ2HFEWS54X67DIS8OSXZ" localSheetId="13" hidden="1">#REF!</definedName>
    <definedName name="BExSCHUQZ2HFEWS54X67DIS8OSXZ" hidden="1">#REF!</definedName>
    <definedName name="BExSCOG41SKKG4GYU76WRWW1CTE6" localSheetId="15" hidden="1">#REF!</definedName>
    <definedName name="BExSCOG41SKKG4GYU76WRWW1CTE6" localSheetId="13" hidden="1">#REF!</definedName>
    <definedName name="BExSCOG41SKKG4GYU76WRWW1CTE6" hidden="1">#REF!</definedName>
    <definedName name="BExSCVC9P86YVFMRKKUVRV29MZXZ" localSheetId="15" hidden="1">#REF!</definedName>
    <definedName name="BExSCVC9P86YVFMRKKUVRV29MZXZ" localSheetId="13" hidden="1">#REF!</definedName>
    <definedName name="BExSCVC9P86YVFMRKKUVRV29MZXZ" hidden="1">#REF!</definedName>
    <definedName name="BExSD233CH4MU9ZMGNRF97ZV7KWU" localSheetId="15" hidden="1">#REF!</definedName>
    <definedName name="BExSD233CH4MU9ZMGNRF97ZV7KWU" localSheetId="13" hidden="1">#REF!</definedName>
    <definedName name="BExSD233CH4MU9ZMGNRF97ZV7KWU" hidden="1">#REF!</definedName>
    <definedName name="BExSD2U0F3BN6IN9N4R2DTTJG15H" localSheetId="15" hidden="1">#REF!</definedName>
    <definedName name="BExSD2U0F3BN6IN9N4R2DTTJG15H" localSheetId="13" hidden="1">#REF!</definedName>
    <definedName name="BExSD2U0F3BN6IN9N4R2DTTJG15H" hidden="1">#REF!</definedName>
    <definedName name="BExSD6A6NY15YSMFH51ST6XJY429" localSheetId="15" hidden="1">#REF!</definedName>
    <definedName name="BExSD6A6NY15YSMFH51ST6XJY429" localSheetId="13" hidden="1">#REF!</definedName>
    <definedName name="BExSD6A6NY15YSMFH51ST6XJY429" hidden="1">#REF!</definedName>
    <definedName name="BExSD9VH6PF6RQ135VOEE08YXPAW" localSheetId="15" hidden="1">#REF!</definedName>
    <definedName name="BExSD9VH6PF6RQ135VOEE08YXPAW" localSheetId="13" hidden="1">#REF!</definedName>
    <definedName name="BExSD9VH6PF6RQ135VOEE08YXPAW" hidden="1">#REF!</definedName>
    <definedName name="BExSDP5Y04WWMX2WWRITWOX8R5I9" localSheetId="15" hidden="1">#REF!</definedName>
    <definedName name="BExSDP5Y04WWMX2WWRITWOX8R5I9" localSheetId="13" hidden="1">#REF!</definedName>
    <definedName name="BExSDP5Y04WWMX2WWRITWOX8R5I9" hidden="1">#REF!</definedName>
    <definedName name="BExSDSGM203BJTNS9MKCBX453HMD" localSheetId="15" hidden="1">#REF!</definedName>
    <definedName name="BExSDSGM203BJTNS9MKCBX453HMD" localSheetId="13" hidden="1">#REF!</definedName>
    <definedName name="BExSDSGM203BJTNS9MKCBX453HMD" hidden="1">#REF!</definedName>
    <definedName name="BExSDT20XUFXTDM37M148AXAP7HN" localSheetId="15" hidden="1">#REF!</definedName>
    <definedName name="BExSDT20XUFXTDM37M148AXAP7HN" localSheetId="13" hidden="1">#REF!</definedName>
    <definedName name="BExSDT20XUFXTDM37M148AXAP7HN" hidden="1">#REF!</definedName>
    <definedName name="BExSEEHK1VLWD7JBV9SVVVIKQZ3I" localSheetId="15" hidden="1">#REF!</definedName>
    <definedName name="BExSEEHK1VLWD7JBV9SVVVIKQZ3I" localSheetId="13" hidden="1">#REF!</definedName>
    <definedName name="BExSEEHK1VLWD7JBV9SVVVIKQZ3I" hidden="1">#REF!</definedName>
    <definedName name="BExSEJKZLX37P3V33TRTFJ30BFRK" localSheetId="15" hidden="1">#REF!</definedName>
    <definedName name="BExSEJKZLX37P3V33TRTFJ30BFRK" localSheetId="13" hidden="1">#REF!</definedName>
    <definedName name="BExSEJKZLX37P3V33TRTFJ30BFRK" hidden="1">#REF!</definedName>
    <definedName name="BExSEP9UVOAI6TMXKNK587PQ3328" localSheetId="15" hidden="1">#REF!</definedName>
    <definedName name="BExSEP9UVOAI6TMXKNK587PQ3328" localSheetId="13" hidden="1">#REF!</definedName>
    <definedName name="BExSEP9UVOAI6TMXKNK587PQ3328" hidden="1">#REF!</definedName>
    <definedName name="BExSERZ34ETZF8OI93MYIVZX4RDV" localSheetId="15" hidden="1">#REF!</definedName>
    <definedName name="BExSERZ34ETZF8OI93MYIVZX4RDV" localSheetId="13" hidden="1">#REF!</definedName>
    <definedName name="BExSERZ34ETZF8OI93MYIVZX4RDV" hidden="1">#REF!</definedName>
    <definedName name="BExSF07QFLZCO4P6K6QF05XG7PH1" localSheetId="15" hidden="1">#REF!</definedName>
    <definedName name="BExSF07QFLZCO4P6K6QF05XG7PH1" localSheetId="13" hidden="1">#REF!</definedName>
    <definedName name="BExSF07QFLZCO4P6K6QF05XG7PH1" hidden="1">#REF!</definedName>
    <definedName name="BExSFELNPJYUZX393PKWKNNZYV1N" localSheetId="15" hidden="1">#REF!</definedName>
    <definedName name="BExSFELNPJYUZX393PKWKNNZYV1N" localSheetId="13" hidden="1">#REF!</definedName>
    <definedName name="BExSFELNPJYUZX393PKWKNNZYV1N" hidden="1">#REF!</definedName>
    <definedName name="BExSFJ8ZAGQ63A4MVMZRQWLVRGQ5" localSheetId="15" hidden="1">#REF!</definedName>
    <definedName name="BExSFJ8ZAGQ63A4MVMZRQWLVRGQ5" localSheetId="13" hidden="1">#REF!</definedName>
    <definedName name="BExSFJ8ZAGQ63A4MVMZRQWLVRGQ5" hidden="1">#REF!</definedName>
    <definedName name="BExSFKQRST2S9KXWWLCXYLKSF4G1" localSheetId="15" hidden="1">#REF!</definedName>
    <definedName name="BExSFKQRST2S9KXWWLCXYLKSF4G1" localSheetId="13" hidden="1">#REF!</definedName>
    <definedName name="BExSFKQRST2S9KXWWLCXYLKSF4G1" hidden="1">#REF!</definedName>
    <definedName name="BExSFYDRRTAZVPXRWUF5PDQ97WFF" localSheetId="15" hidden="1">#REF!</definedName>
    <definedName name="BExSFYDRRTAZVPXRWUF5PDQ97WFF" localSheetId="13" hidden="1">#REF!</definedName>
    <definedName name="BExSFYDRRTAZVPXRWUF5PDQ97WFF" hidden="1">#REF!</definedName>
    <definedName name="BExSFZVPFTXA3F0IJ2NGH1GXX9R7" localSheetId="15" hidden="1">#REF!</definedName>
    <definedName name="BExSFZVPFTXA3F0IJ2NGH1GXX9R7" localSheetId="13" hidden="1">#REF!</definedName>
    <definedName name="BExSFZVPFTXA3F0IJ2NGH1GXX9R7" hidden="1">#REF!</definedName>
    <definedName name="BExSG90Q4ZUU2IPGDYOM169NJV9S" localSheetId="15" hidden="1">#REF!</definedName>
    <definedName name="BExSG90Q4ZUU2IPGDYOM169NJV9S" localSheetId="13" hidden="1">#REF!</definedName>
    <definedName name="BExSG90Q4ZUU2IPGDYOM169NJV9S" hidden="1">#REF!</definedName>
    <definedName name="BExSG9X3DU845PNXYJGGLBQY2UHG" localSheetId="15" hidden="1">#REF!</definedName>
    <definedName name="BExSG9X3DU845PNXYJGGLBQY2UHG" localSheetId="13" hidden="1">#REF!</definedName>
    <definedName name="BExSG9X3DU845PNXYJGGLBQY2UHG" hidden="1">#REF!</definedName>
    <definedName name="BExSGE45J27MDUUNXW7Z8Q33UAON" localSheetId="15" hidden="1">#REF!</definedName>
    <definedName name="BExSGE45J27MDUUNXW7Z8Q33UAON" localSheetId="13" hidden="1">#REF!</definedName>
    <definedName name="BExSGE45J27MDUUNXW7Z8Q33UAON" hidden="1">#REF!</definedName>
    <definedName name="BExSGE9LY91Q0URHB4YAMX0UAMYI" localSheetId="15" hidden="1">#REF!</definedName>
    <definedName name="BExSGE9LY91Q0URHB4YAMX0UAMYI" localSheetId="13" hidden="1">#REF!</definedName>
    <definedName name="BExSGE9LY91Q0URHB4YAMX0UAMYI" hidden="1">#REF!</definedName>
    <definedName name="BExSGLB2URTLBCKBB4Y885W925F2" localSheetId="15" hidden="1">#REF!</definedName>
    <definedName name="BExSGLB2URTLBCKBB4Y885W925F2" localSheetId="13" hidden="1">#REF!</definedName>
    <definedName name="BExSGLB2URTLBCKBB4Y885W925F2" hidden="1">#REF!</definedName>
    <definedName name="BExSGOAYG73SFWOPAQV80P710GID" localSheetId="15" hidden="1">#REF!</definedName>
    <definedName name="BExSGOAYG73SFWOPAQV80P710GID" localSheetId="13" hidden="1">#REF!</definedName>
    <definedName name="BExSGOAYG73SFWOPAQV80P710GID" hidden="1">#REF!</definedName>
    <definedName name="BExSGOWJHRW7FWKLO2EHUOOGHNAF" localSheetId="15" hidden="1">#REF!</definedName>
    <definedName name="BExSGOWJHRW7FWKLO2EHUOOGHNAF" localSheetId="13" hidden="1">#REF!</definedName>
    <definedName name="BExSGOWJHRW7FWKLO2EHUOOGHNAF" hidden="1">#REF!</definedName>
    <definedName name="BExSGOWJTAP41ZV5Q23H7MI9C76W" localSheetId="15" hidden="1">#REF!</definedName>
    <definedName name="BExSGOWJTAP41ZV5Q23H7MI9C76W" localSheetId="13" hidden="1">#REF!</definedName>
    <definedName name="BExSGOWJTAP41ZV5Q23H7MI9C76W" hidden="1">#REF!</definedName>
    <definedName name="BExSGR5JQVX2HQ0PKCGZNSSUM1RV" localSheetId="15" hidden="1">#REF!</definedName>
    <definedName name="BExSGR5JQVX2HQ0PKCGZNSSUM1RV" localSheetId="13" hidden="1">#REF!</definedName>
    <definedName name="BExSGR5JQVX2HQ0PKCGZNSSUM1RV" hidden="1">#REF!</definedName>
    <definedName name="BExSGVHX69GJZHD99DKE4RZ042B1" localSheetId="15" hidden="1">#REF!</definedName>
    <definedName name="BExSGVHX69GJZHD99DKE4RZ042B1" localSheetId="13" hidden="1">#REF!</definedName>
    <definedName name="BExSGVHX69GJZHD99DKE4RZ042B1" hidden="1">#REF!</definedName>
    <definedName name="BExSGZJO4J4ZO04E2N2ECVYS9DEZ" localSheetId="15" hidden="1">#REF!</definedName>
    <definedName name="BExSGZJO4J4ZO04E2N2ECVYS9DEZ" localSheetId="13" hidden="1">#REF!</definedName>
    <definedName name="BExSGZJO4J4ZO04E2N2ECVYS9DEZ" hidden="1">#REF!</definedName>
    <definedName name="BExSHAHFHS7MMNJR8JPVABRGBVIT" localSheetId="15" hidden="1">#REF!</definedName>
    <definedName name="BExSHAHFHS7MMNJR8JPVABRGBVIT" localSheetId="13" hidden="1">#REF!</definedName>
    <definedName name="BExSHAHFHS7MMNJR8JPVABRGBVIT" hidden="1">#REF!</definedName>
    <definedName name="BExSHGH88QZWW4RNAX4YKAZ5JEBL" localSheetId="15" hidden="1">#REF!</definedName>
    <definedName name="BExSHGH88QZWW4RNAX4YKAZ5JEBL" localSheetId="13" hidden="1">#REF!</definedName>
    <definedName name="BExSHGH88QZWW4RNAX4YKAZ5JEBL" hidden="1">#REF!</definedName>
    <definedName name="BExSHOKK1OO3CX9Z28C58E5J1D9W" localSheetId="15" hidden="1">#REF!</definedName>
    <definedName name="BExSHOKK1OO3CX9Z28C58E5J1D9W" localSheetId="13" hidden="1">#REF!</definedName>
    <definedName name="BExSHOKK1OO3CX9Z28C58E5J1D9W" hidden="1">#REF!</definedName>
    <definedName name="BExSHQD8KYLTQGDXIRKCHQQ7MKIH" localSheetId="15" hidden="1">#REF!</definedName>
    <definedName name="BExSHQD8KYLTQGDXIRKCHQQ7MKIH" localSheetId="13" hidden="1">#REF!</definedName>
    <definedName name="BExSHQD8KYLTQGDXIRKCHQQ7MKIH" hidden="1">#REF!</definedName>
    <definedName name="BExSHVGPIAHXI97UBLI9G4I4M29F" localSheetId="15" hidden="1">#REF!</definedName>
    <definedName name="BExSHVGPIAHXI97UBLI9G4I4M29F" localSheetId="13" hidden="1">#REF!</definedName>
    <definedName name="BExSHVGPIAHXI97UBLI9G4I4M29F" hidden="1">#REF!</definedName>
    <definedName name="BExSI0K2YL3HTCQAD8A7TR4QCUR6" localSheetId="15" hidden="1">#REF!</definedName>
    <definedName name="BExSI0K2YL3HTCQAD8A7TR4QCUR6" localSheetId="13" hidden="1">#REF!</definedName>
    <definedName name="BExSI0K2YL3HTCQAD8A7TR4QCUR6" hidden="1">#REF!</definedName>
    <definedName name="BExSIFUDNRWXWIWNGCCFOOD8WIAZ" localSheetId="15" hidden="1">#REF!</definedName>
    <definedName name="BExSIFUDNRWXWIWNGCCFOOD8WIAZ" localSheetId="13" hidden="1">#REF!</definedName>
    <definedName name="BExSIFUDNRWXWIWNGCCFOOD8WIAZ" hidden="1">#REF!</definedName>
    <definedName name="BExTTWD2PGX3Y9FR5F2MRNLY1DIY" localSheetId="15" hidden="1">#REF!</definedName>
    <definedName name="BExTTWD2PGX3Y9FR5F2MRNLY1DIY" localSheetId="13" hidden="1">#REF!</definedName>
    <definedName name="BExTTWD2PGX3Y9FR5F2MRNLY1DIY" hidden="1">#REF!</definedName>
    <definedName name="BExTTZNS2PBCR93C9IUW49UZ4I6T" localSheetId="15" hidden="1">#REF!</definedName>
    <definedName name="BExTTZNS2PBCR93C9IUW49UZ4I6T" localSheetId="13" hidden="1">#REF!</definedName>
    <definedName name="BExTTZNS2PBCR93C9IUW49UZ4I6T" hidden="1">#REF!</definedName>
    <definedName name="BExTU2YFQ25JQ6MEMRHHN66VLTPJ" localSheetId="15" hidden="1">#REF!</definedName>
    <definedName name="BExTU2YFQ25JQ6MEMRHHN66VLTPJ" localSheetId="13" hidden="1">#REF!</definedName>
    <definedName name="BExTU2YFQ25JQ6MEMRHHN66VLTPJ" hidden="1">#REF!</definedName>
    <definedName name="BExTU75IOII1V5O0C9X2VAYYVJUG" localSheetId="15" hidden="1">#REF!</definedName>
    <definedName name="BExTU75IOII1V5O0C9X2VAYYVJUG" localSheetId="13" hidden="1">#REF!</definedName>
    <definedName name="BExTU75IOII1V5O0C9X2VAYYVJUG" hidden="1">#REF!</definedName>
    <definedName name="BExTUA5F7V4LUIIAM17J3A8XF3JE" localSheetId="15" hidden="1">#REF!</definedName>
    <definedName name="BExTUA5F7V4LUIIAM17J3A8XF3JE" localSheetId="13" hidden="1">#REF!</definedName>
    <definedName name="BExTUA5F7V4LUIIAM17J3A8XF3JE" hidden="1">#REF!</definedName>
    <definedName name="BExTUJ53ANGZ3H1KDK4CR4Q0OD6P" localSheetId="15" hidden="1">#REF!</definedName>
    <definedName name="BExTUJ53ANGZ3H1KDK4CR4Q0OD6P" localSheetId="13" hidden="1">#REF!</definedName>
    <definedName name="BExTUJ53ANGZ3H1KDK4CR4Q0OD6P" hidden="1">#REF!</definedName>
    <definedName name="BExTUKXSZBM7C57G6NGLWGU4WOHY" localSheetId="15" hidden="1">#REF!</definedName>
    <definedName name="BExTUKXSZBM7C57G6NGLWGU4WOHY" localSheetId="13" hidden="1">#REF!</definedName>
    <definedName name="BExTUKXSZBM7C57G6NGLWGU4WOHY" hidden="1">#REF!</definedName>
    <definedName name="BExTUSQCFFYZCDNHWHADBC2E1ZP1" localSheetId="15" hidden="1">#REF!</definedName>
    <definedName name="BExTUSQCFFYZCDNHWHADBC2E1ZP1" localSheetId="13" hidden="1">#REF!</definedName>
    <definedName name="BExTUSQCFFYZCDNHWHADBC2E1ZP1" hidden="1">#REF!</definedName>
    <definedName name="BExTUVFGOJEYS28JURA5KHQFDU5J" localSheetId="15" hidden="1">#REF!</definedName>
    <definedName name="BExTUVFGOJEYS28JURA5KHQFDU5J" localSheetId="13" hidden="1">#REF!</definedName>
    <definedName name="BExTUVFGOJEYS28JURA5KHQFDU5J" hidden="1">#REF!</definedName>
    <definedName name="BExTUW10U40QCYGHM5NJ3YR1O5SP" localSheetId="15" hidden="1">#REF!</definedName>
    <definedName name="BExTUW10U40QCYGHM5NJ3YR1O5SP" localSheetId="13" hidden="1">#REF!</definedName>
    <definedName name="BExTUW10U40QCYGHM5NJ3YR1O5SP" hidden="1">#REF!</definedName>
    <definedName name="BExTUWXFQHINU66YG82BI20ATMB5" localSheetId="15" hidden="1">#REF!</definedName>
    <definedName name="BExTUWXFQHINU66YG82BI20ATMB5" localSheetId="13" hidden="1">#REF!</definedName>
    <definedName name="BExTUWXFQHINU66YG82BI20ATMB5" hidden="1">#REF!</definedName>
    <definedName name="BExTUY9WNSJ91GV8CP0SKJTEIV82" localSheetId="15" hidden="1">'[44]WCEC water reclam'!#REF!</definedName>
    <definedName name="BExTUY9WNSJ91GV8CP0SKJTEIV82" localSheetId="13" hidden="1">'[44]WCEC water reclam'!#REF!</definedName>
    <definedName name="BExTUY9WNSJ91GV8CP0SKJTEIV82" hidden="1">'[44]WCEC water reclam'!#REF!</definedName>
    <definedName name="BExTV3O3JQGQFY3SDFTMBEM08TQX" localSheetId="15" hidden="1">#REF!</definedName>
    <definedName name="BExTV3O3JQGQFY3SDFTMBEM08TQX" localSheetId="13" hidden="1">#REF!</definedName>
    <definedName name="BExTV3O3JQGQFY3SDFTMBEM08TQX" hidden="1">#REF!</definedName>
    <definedName name="BExTV67VIM8PV6KO253M4DUBJQLC" localSheetId="15" hidden="1">#REF!</definedName>
    <definedName name="BExTV67VIM8PV6KO253M4DUBJQLC" localSheetId="13" hidden="1">#REF!</definedName>
    <definedName name="BExTV67VIM8PV6KO253M4DUBJQLC" hidden="1">#REF!</definedName>
    <definedName name="BExTVELZCF2YA5L6F23BYZZR6WHF" localSheetId="15" hidden="1">#REF!</definedName>
    <definedName name="BExTVELZCF2YA5L6F23BYZZR6WHF" localSheetId="13" hidden="1">#REF!</definedName>
    <definedName name="BExTVELZCF2YA5L6F23BYZZR6WHF" hidden="1">#REF!</definedName>
    <definedName name="BExTVGPIQZ99YFXUC8OONUX5BD42" localSheetId="15" hidden="1">#REF!</definedName>
    <definedName name="BExTVGPIQZ99YFXUC8OONUX5BD42" localSheetId="13" hidden="1">#REF!</definedName>
    <definedName name="BExTVGPIQZ99YFXUC8OONUX5BD42" hidden="1">#REF!</definedName>
    <definedName name="BExTVZQLP9VFLEYQ9280W13X7E8K" localSheetId="15" hidden="1">#REF!</definedName>
    <definedName name="BExTVZQLP9VFLEYQ9280W13X7E8K" localSheetId="13" hidden="1">#REF!</definedName>
    <definedName name="BExTVZQLP9VFLEYQ9280W13X7E8K" hidden="1">#REF!</definedName>
    <definedName name="BExTWB4LA1PODQOH4LDTHQKBN16K" localSheetId="15" hidden="1">#REF!</definedName>
    <definedName name="BExTWB4LA1PODQOH4LDTHQKBN16K" localSheetId="13" hidden="1">#REF!</definedName>
    <definedName name="BExTWB4LA1PODQOH4LDTHQKBN16K" hidden="1">#REF!</definedName>
    <definedName name="BExTWI0Q8AWXUA3ZN7I5V3QK2KM1" localSheetId="15" hidden="1">#REF!</definedName>
    <definedName name="BExTWI0Q8AWXUA3ZN7I5V3QK2KM1" localSheetId="13" hidden="1">#REF!</definedName>
    <definedName name="BExTWI0Q8AWXUA3ZN7I5V3QK2KM1" hidden="1">#REF!</definedName>
    <definedName name="BExTWIX3ABJ6HLPILAXA5Q9LFO26" localSheetId="15" hidden="1">#REF!</definedName>
    <definedName name="BExTWIX3ABJ6HLPILAXA5Q9LFO26" localSheetId="13" hidden="1">#REF!</definedName>
    <definedName name="BExTWIX3ABJ6HLPILAXA5Q9LFO26" hidden="1">#REF!</definedName>
    <definedName name="BExTWJTIA3WUW1PUWXAOP9O8NKLZ" localSheetId="15" hidden="1">#REF!</definedName>
    <definedName name="BExTWJTIA3WUW1PUWXAOP9O8NKLZ" localSheetId="13" hidden="1">#REF!</definedName>
    <definedName name="BExTWJTIA3WUW1PUWXAOP9O8NKLZ" hidden="1">#REF!</definedName>
    <definedName name="BExTWW95OX07FNA01WF5MSSSFQLX" localSheetId="15" hidden="1">#REF!</definedName>
    <definedName name="BExTWW95OX07FNA01WF5MSSSFQLX" localSheetId="13" hidden="1">#REF!</definedName>
    <definedName name="BExTWW95OX07FNA01WF5MSSSFQLX" hidden="1">#REF!</definedName>
    <definedName name="BExTWX5J0J9QLNYZ3NQJHZBGYCNM" localSheetId="15" hidden="1">#REF!</definedName>
    <definedName name="BExTWX5J0J9QLNYZ3NQJHZBGYCNM" localSheetId="13" hidden="1">#REF!</definedName>
    <definedName name="BExTWX5J0J9QLNYZ3NQJHZBGYCNM" hidden="1">#REF!</definedName>
    <definedName name="BExTX476KI0RNB71XI5TYMANSGBG" localSheetId="15" hidden="1">#REF!</definedName>
    <definedName name="BExTX476KI0RNB71XI5TYMANSGBG" localSheetId="13" hidden="1">#REF!</definedName>
    <definedName name="BExTX476KI0RNB71XI5TYMANSGBG" hidden="1">#REF!</definedName>
    <definedName name="BExTXJ6HBAIXMMWKZTJNFDYVZCAY" localSheetId="15" hidden="1">#REF!</definedName>
    <definedName name="BExTXJ6HBAIXMMWKZTJNFDYVZCAY" localSheetId="13" hidden="1">#REF!</definedName>
    <definedName name="BExTXJ6HBAIXMMWKZTJNFDYVZCAY" hidden="1">#REF!</definedName>
    <definedName name="BExTXT812NQT8GAEGH738U29BI0D" localSheetId="15" hidden="1">#REF!</definedName>
    <definedName name="BExTXT812NQT8GAEGH738U29BI0D" localSheetId="13" hidden="1">#REF!</definedName>
    <definedName name="BExTXT812NQT8GAEGH738U29BI0D" hidden="1">#REF!</definedName>
    <definedName name="BExTXWIP2TFPTQ76NHFOB72NICRZ" localSheetId="15" hidden="1">#REF!</definedName>
    <definedName name="BExTXWIP2TFPTQ76NHFOB72NICRZ" localSheetId="13" hidden="1">#REF!</definedName>
    <definedName name="BExTXWIP2TFPTQ76NHFOB72NICRZ" hidden="1">#REF!</definedName>
    <definedName name="BExTY5T62H651VC86QM4X7E28JVA" localSheetId="15" hidden="1">#REF!</definedName>
    <definedName name="BExTY5T62H651VC86QM4X7E28JVA" localSheetId="13" hidden="1">#REF!</definedName>
    <definedName name="BExTY5T62H651VC86QM4X7E28JVA" hidden="1">#REF!</definedName>
    <definedName name="BExTYHCJJ2NWRM1RV59FYR41534U" localSheetId="15" hidden="1">#REF!</definedName>
    <definedName name="BExTYHCJJ2NWRM1RV59FYR41534U" localSheetId="13" hidden="1">#REF!</definedName>
    <definedName name="BExTYHCJJ2NWRM1RV59FYR41534U" hidden="1">#REF!</definedName>
    <definedName name="BExTYKCEFJ83LZM95M1V7CSFQVEA" localSheetId="15" hidden="1">#REF!</definedName>
    <definedName name="BExTYKCEFJ83LZM95M1V7CSFQVEA" localSheetId="13" hidden="1">#REF!</definedName>
    <definedName name="BExTYKCEFJ83LZM95M1V7CSFQVEA" hidden="1">#REF!</definedName>
    <definedName name="BExTYPLA9N640MFRJJQPKXT7P88M" localSheetId="15" hidden="1">#REF!</definedName>
    <definedName name="BExTYPLA9N640MFRJJQPKXT7P88M" localSheetId="13" hidden="1">#REF!</definedName>
    <definedName name="BExTYPLA9N640MFRJJQPKXT7P88M" hidden="1">#REF!</definedName>
    <definedName name="BExTZ7F71SNTOX4LLZCK5R9VUMIJ" localSheetId="15" hidden="1">#REF!</definedName>
    <definedName name="BExTZ7F71SNTOX4LLZCK5R9VUMIJ" localSheetId="13" hidden="1">#REF!</definedName>
    <definedName name="BExTZ7F71SNTOX4LLZCK5R9VUMIJ" hidden="1">#REF!</definedName>
    <definedName name="BExTZ8X5G9S3PA4FPSNK7T69W7QT" localSheetId="15" hidden="1">#REF!</definedName>
    <definedName name="BExTZ8X5G9S3PA4FPSNK7T69W7QT" localSheetId="13" hidden="1">#REF!</definedName>
    <definedName name="BExTZ8X5G9S3PA4FPSNK7T69W7QT" hidden="1">#REF!</definedName>
    <definedName name="BExTZ97Y0RMR8V5BI9F2H4MFB77O" localSheetId="15" hidden="1">#REF!</definedName>
    <definedName name="BExTZ97Y0RMR8V5BI9F2H4MFB77O" localSheetId="13" hidden="1">#REF!</definedName>
    <definedName name="BExTZ97Y0RMR8V5BI9F2H4MFB77O" hidden="1">#REF!</definedName>
    <definedName name="BExTZK5PMCAXJL4DUIGL6H9Y8U4C" localSheetId="15" hidden="1">#REF!</definedName>
    <definedName name="BExTZK5PMCAXJL4DUIGL6H9Y8U4C" localSheetId="13" hidden="1">#REF!</definedName>
    <definedName name="BExTZK5PMCAXJL4DUIGL6H9Y8U4C" hidden="1">#REF!</definedName>
    <definedName name="BExTZKB6L5SXV5UN71YVTCBEIGWY" localSheetId="15" hidden="1">#REF!</definedName>
    <definedName name="BExTZKB6L5SXV5UN71YVTCBEIGWY" localSheetId="13" hidden="1">#REF!</definedName>
    <definedName name="BExTZKB6L5SXV5UN71YVTCBEIGWY" hidden="1">#REF!</definedName>
    <definedName name="BExTZLICVKK4NBJFEGL270GJ2VQO" localSheetId="15" hidden="1">#REF!</definedName>
    <definedName name="BExTZLICVKK4NBJFEGL270GJ2VQO" localSheetId="13" hidden="1">#REF!</definedName>
    <definedName name="BExTZLICVKK4NBJFEGL270GJ2VQO" hidden="1">#REF!</definedName>
    <definedName name="BExTZO2596CBZKPI7YNA1QQNPAIJ" localSheetId="15" hidden="1">#REF!</definedName>
    <definedName name="BExTZO2596CBZKPI7YNA1QQNPAIJ" localSheetId="13" hidden="1">#REF!</definedName>
    <definedName name="BExTZO2596CBZKPI7YNA1QQNPAIJ" hidden="1">#REF!</definedName>
    <definedName name="BExTZY8TDV4U7FQL7O10G6VKWKPJ" localSheetId="15" hidden="1">#REF!</definedName>
    <definedName name="BExTZY8TDV4U7FQL7O10G6VKWKPJ" localSheetId="13" hidden="1">#REF!</definedName>
    <definedName name="BExTZY8TDV4U7FQL7O10G6VKWKPJ" hidden="1">#REF!</definedName>
    <definedName name="BExU02QNT4LT7H9JPUC4FXTLVGZT" localSheetId="15" hidden="1">#REF!</definedName>
    <definedName name="BExU02QNT4LT7H9JPUC4FXTLVGZT" localSheetId="13" hidden="1">#REF!</definedName>
    <definedName name="BExU02QNT4LT7H9JPUC4FXTLVGZT" hidden="1">#REF!</definedName>
    <definedName name="BExU0BFJJQO1HJZKI14QGOQ6JROO" localSheetId="15" hidden="1">#REF!</definedName>
    <definedName name="BExU0BFJJQO1HJZKI14QGOQ6JROO" localSheetId="13" hidden="1">#REF!</definedName>
    <definedName name="BExU0BFJJQO1HJZKI14QGOQ6JROO" hidden="1">#REF!</definedName>
    <definedName name="BExU0FH5WTGW8MRFUFMDDSMJ6YQ5" localSheetId="15" hidden="1">#REF!</definedName>
    <definedName name="BExU0FH5WTGW8MRFUFMDDSMJ6YQ5" localSheetId="13" hidden="1">#REF!</definedName>
    <definedName name="BExU0FH5WTGW8MRFUFMDDSMJ6YQ5" hidden="1">#REF!</definedName>
    <definedName name="BExU0GDOIL9U33QGU9ZU3YX3V1I4" localSheetId="15" hidden="1">#REF!</definedName>
    <definedName name="BExU0GDOIL9U33QGU9ZU3YX3V1I4" localSheetId="13" hidden="1">#REF!</definedName>
    <definedName name="BExU0GDOIL9U33QGU9ZU3YX3V1I4" hidden="1">#REF!</definedName>
    <definedName name="BExU0HKTO8WJDQDWRTUK5TETM3HS" localSheetId="15" hidden="1">#REF!</definedName>
    <definedName name="BExU0HKTO8WJDQDWRTUK5TETM3HS" localSheetId="13" hidden="1">#REF!</definedName>
    <definedName name="BExU0HKTO8WJDQDWRTUK5TETM3HS" hidden="1">#REF!</definedName>
    <definedName name="BExU0MTJQPE041ZN7H8UKGV6MZT7" localSheetId="15" hidden="1">#REF!</definedName>
    <definedName name="BExU0MTJQPE041ZN7H8UKGV6MZT7" localSheetId="13" hidden="1">#REF!</definedName>
    <definedName name="BExU0MTJQPE041ZN7H8UKGV6MZT7" hidden="1">#REF!</definedName>
    <definedName name="BExU0ORMFEN4WCM9S7YUY7E9WX3C" localSheetId="15" hidden="1">#REF!</definedName>
    <definedName name="BExU0ORMFEN4WCM9S7YUY7E9WX3C" localSheetId="13" hidden="1">#REF!</definedName>
    <definedName name="BExU0ORMFEN4WCM9S7YUY7E9WX3C" hidden="1">#REF!</definedName>
    <definedName name="BExU0XB6XCXI4SZ92YEUFMW4TAXF" localSheetId="15" hidden="1">#REF!</definedName>
    <definedName name="BExU0XB6XCXI4SZ92YEUFMW4TAXF" localSheetId="13" hidden="1">#REF!</definedName>
    <definedName name="BExU0XB6XCXI4SZ92YEUFMW4TAXF" hidden="1">#REF!</definedName>
    <definedName name="BExU0ZUUFYHLUK4M4E8GLGIBBNT0" localSheetId="15" hidden="1">#REF!</definedName>
    <definedName name="BExU0ZUUFYHLUK4M4E8GLGIBBNT0" localSheetId="13" hidden="1">#REF!</definedName>
    <definedName name="BExU0ZUUFYHLUK4M4E8GLGIBBNT0" hidden="1">#REF!</definedName>
    <definedName name="BExU147D6RPG6ZVTSXRKFSVRHSBG" localSheetId="15" hidden="1">#REF!</definedName>
    <definedName name="BExU147D6RPG6ZVTSXRKFSVRHSBG" localSheetId="13" hidden="1">#REF!</definedName>
    <definedName name="BExU147D6RPG6ZVTSXRKFSVRHSBG" hidden="1">#REF!</definedName>
    <definedName name="BExU16R10W1SOAPNG4CDJ01T7JRE" localSheetId="15" hidden="1">#REF!</definedName>
    <definedName name="BExU16R10W1SOAPNG4CDJ01T7JRE" localSheetId="13" hidden="1">#REF!</definedName>
    <definedName name="BExU16R10W1SOAPNG4CDJ01T7JRE" hidden="1">#REF!</definedName>
    <definedName name="BExU17CKOR3GNIHDNVLH9L1IOJS9" localSheetId="15" hidden="1">#REF!</definedName>
    <definedName name="BExU17CKOR3GNIHDNVLH9L1IOJS9" localSheetId="13" hidden="1">#REF!</definedName>
    <definedName name="BExU17CKOR3GNIHDNVLH9L1IOJS9" hidden="1">#REF!</definedName>
    <definedName name="BExU1EE8BA0E70VLL6WM5F85J10Q" localSheetId="15" hidden="1">#REF!</definedName>
    <definedName name="BExU1EE8BA0E70VLL6WM5F85J10Q" localSheetId="13" hidden="1">#REF!</definedName>
    <definedName name="BExU1EE8BA0E70VLL6WM5F85J10Q" hidden="1">#REF!</definedName>
    <definedName name="BExU1GXUTLRPJN4MRINLAPHSZQFG" localSheetId="15" hidden="1">#REF!</definedName>
    <definedName name="BExU1GXUTLRPJN4MRINLAPHSZQFG" localSheetId="13" hidden="1">#REF!</definedName>
    <definedName name="BExU1GXUTLRPJN4MRINLAPHSZQFG" hidden="1">#REF!</definedName>
    <definedName name="BExU1IL9AOHFO85BZB6S60DK3N8H" localSheetId="15" hidden="1">#REF!</definedName>
    <definedName name="BExU1IL9AOHFO85BZB6S60DK3N8H" localSheetId="13" hidden="1">#REF!</definedName>
    <definedName name="BExU1IL9AOHFO85BZB6S60DK3N8H" hidden="1">#REF!</definedName>
    <definedName name="BExU1NOPS09CLFZL1O31RAF9BQNQ" localSheetId="15" hidden="1">#REF!</definedName>
    <definedName name="BExU1NOPS09CLFZL1O31RAF9BQNQ" localSheetId="13" hidden="1">#REF!</definedName>
    <definedName name="BExU1NOPS09CLFZL1O31RAF9BQNQ" hidden="1">#REF!</definedName>
    <definedName name="BExU1PH9MOEX1JZVZ3D5M9DXB191" localSheetId="15" hidden="1">#REF!</definedName>
    <definedName name="BExU1PH9MOEX1JZVZ3D5M9DXB191" localSheetId="13" hidden="1">#REF!</definedName>
    <definedName name="BExU1PH9MOEX1JZVZ3D5M9DXB191" hidden="1">#REF!</definedName>
    <definedName name="BExU1QZEEKJA35IMEOLOJ3ODX0ZA" localSheetId="15" hidden="1">#REF!</definedName>
    <definedName name="BExU1QZEEKJA35IMEOLOJ3ODX0ZA" localSheetId="13" hidden="1">#REF!</definedName>
    <definedName name="BExU1QZEEKJA35IMEOLOJ3ODX0ZA" hidden="1">#REF!</definedName>
    <definedName name="BExU1VRURIWWVJ95O40WA23LMTJD" localSheetId="15" hidden="1">#REF!</definedName>
    <definedName name="BExU1VRURIWWVJ95O40WA23LMTJD" localSheetId="13" hidden="1">#REF!</definedName>
    <definedName name="BExU1VRURIWWVJ95O40WA23LMTJD" hidden="1">#REF!</definedName>
    <definedName name="BExU2M5CK6XK55UIHDVYRXJJJRI4" localSheetId="15" hidden="1">#REF!</definedName>
    <definedName name="BExU2M5CK6XK55UIHDVYRXJJJRI4" localSheetId="13" hidden="1">#REF!</definedName>
    <definedName name="BExU2M5CK6XK55UIHDVYRXJJJRI4" hidden="1">#REF!</definedName>
    <definedName name="BExU2TXVT25ZTOFQAF6CM53Z1RLF" localSheetId="15" hidden="1">#REF!</definedName>
    <definedName name="BExU2TXVT25ZTOFQAF6CM53Z1RLF" localSheetId="13" hidden="1">#REF!</definedName>
    <definedName name="BExU2TXVT25ZTOFQAF6CM53Z1RLF" hidden="1">#REF!</definedName>
    <definedName name="BExU2XZLYIU19G7358W5T9E87AFR" localSheetId="15" hidden="1">#REF!</definedName>
    <definedName name="BExU2XZLYIU19G7358W5T9E87AFR" localSheetId="13" hidden="1">#REF!</definedName>
    <definedName name="BExU2XZLYIU19G7358W5T9E87AFR" hidden="1">#REF!</definedName>
    <definedName name="BExU3B66MCKJFSKT3HL8B5EJGVX0" localSheetId="15" hidden="1">#REF!</definedName>
    <definedName name="BExU3B66MCKJFSKT3HL8B5EJGVX0" localSheetId="13" hidden="1">#REF!</definedName>
    <definedName name="BExU3B66MCKJFSKT3HL8B5EJGVX0" hidden="1">#REF!</definedName>
    <definedName name="BExU3UNI9NR1RNZR07NSLSZMDOQQ" localSheetId="15" hidden="1">#REF!</definedName>
    <definedName name="BExU3UNI9NR1RNZR07NSLSZMDOQQ" localSheetId="13" hidden="1">#REF!</definedName>
    <definedName name="BExU3UNI9NR1RNZR07NSLSZMDOQQ" hidden="1">#REF!</definedName>
    <definedName name="BExU401R18N6XKZKL7CNFOZQCM14" localSheetId="15" hidden="1">#REF!</definedName>
    <definedName name="BExU401R18N6XKZKL7CNFOZQCM14" localSheetId="13" hidden="1">#REF!</definedName>
    <definedName name="BExU401R18N6XKZKL7CNFOZQCM14" hidden="1">#REF!</definedName>
    <definedName name="BExU42QVGY7TK39W1BIN6CDRG2OE" localSheetId="15" hidden="1">#REF!</definedName>
    <definedName name="BExU42QVGY7TK39W1BIN6CDRG2OE" localSheetId="13" hidden="1">#REF!</definedName>
    <definedName name="BExU42QVGY7TK39W1BIN6CDRG2OE" hidden="1">#REF!</definedName>
    <definedName name="BExU44P2AEX6PD8VC4ISCROUCQSP" localSheetId="15" hidden="1">#REF!</definedName>
    <definedName name="BExU44P2AEX6PD8VC4ISCROUCQSP" localSheetId="13" hidden="1">#REF!</definedName>
    <definedName name="BExU44P2AEX6PD8VC4ISCROUCQSP" hidden="1">#REF!</definedName>
    <definedName name="BExU47OZMS6TCWMEHHF0UCSFLLPI" localSheetId="15" hidden="1">#REF!</definedName>
    <definedName name="BExU47OZMS6TCWMEHHF0UCSFLLPI" localSheetId="13" hidden="1">#REF!</definedName>
    <definedName name="BExU47OZMS6TCWMEHHF0UCSFLLPI" hidden="1">#REF!</definedName>
    <definedName name="BExU4D36E8TXN0M8KSNGEAFYP4DQ" localSheetId="15" hidden="1">#REF!</definedName>
    <definedName name="BExU4D36E8TXN0M8KSNGEAFYP4DQ" localSheetId="13" hidden="1">#REF!</definedName>
    <definedName name="BExU4D36E8TXN0M8KSNGEAFYP4DQ" hidden="1">#REF!</definedName>
    <definedName name="BExU4G31RRVLJ3AC6E1FNEFMXM3O" localSheetId="15" hidden="1">#REF!</definedName>
    <definedName name="BExU4G31RRVLJ3AC6E1FNEFMXM3O" localSheetId="13" hidden="1">#REF!</definedName>
    <definedName name="BExU4G31RRVLJ3AC6E1FNEFMXM3O" hidden="1">#REF!</definedName>
    <definedName name="BExU4GDVLPUEWBA4MRYRTQAUNO7B" localSheetId="15" hidden="1">#REF!</definedName>
    <definedName name="BExU4GDVLPUEWBA4MRYRTQAUNO7B" localSheetId="13" hidden="1">#REF!</definedName>
    <definedName name="BExU4GDVLPUEWBA4MRYRTQAUNO7B" hidden="1">#REF!</definedName>
    <definedName name="BExU4I148DA7PRCCISLWQ6ABXFK6" localSheetId="15" hidden="1">#REF!</definedName>
    <definedName name="BExU4I148DA7PRCCISLWQ6ABXFK6" localSheetId="13" hidden="1">#REF!</definedName>
    <definedName name="BExU4I148DA7PRCCISLWQ6ABXFK6" hidden="1">#REF!</definedName>
    <definedName name="BExU4L101H2KQHVKCKQ4PBAWZV6K" localSheetId="15" hidden="1">#REF!</definedName>
    <definedName name="BExU4L101H2KQHVKCKQ4PBAWZV6K" localSheetId="13" hidden="1">#REF!</definedName>
    <definedName name="BExU4L101H2KQHVKCKQ4PBAWZV6K" hidden="1">#REF!</definedName>
    <definedName name="BExU4NA00RRRBGRT6TOB0MXZRCRZ" localSheetId="15" hidden="1">#REF!</definedName>
    <definedName name="BExU4NA00RRRBGRT6TOB0MXZRCRZ" localSheetId="13" hidden="1">#REF!</definedName>
    <definedName name="BExU4NA00RRRBGRT6TOB0MXZRCRZ" hidden="1">#REF!</definedName>
    <definedName name="BExU51IFNZXPBDES28457LR8X60M" localSheetId="15" hidden="1">#REF!</definedName>
    <definedName name="BExU51IFNZXPBDES28457LR8X60M" localSheetId="13" hidden="1">#REF!</definedName>
    <definedName name="BExU51IFNZXPBDES28457LR8X60M" hidden="1">#REF!</definedName>
    <definedName name="BExU529I6YHVOG83TJHWSILIQU1S" localSheetId="15" hidden="1">#REF!</definedName>
    <definedName name="BExU529I6YHVOG83TJHWSILIQU1S" localSheetId="13" hidden="1">#REF!</definedName>
    <definedName name="BExU529I6YHVOG83TJHWSILIQU1S" hidden="1">#REF!</definedName>
    <definedName name="BExU57YCIKPRD8QWL6EU0YR3NG3J" localSheetId="15" hidden="1">#REF!</definedName>
    <definedName name="BExU57YCIKPRD8QWL6EU0YR3NG3J" localSheetId="13" hidden="1">#REF!</definedName>
    <definedName name="BExU57YCIKPRD8QWL6EU0YR3NG3J" hidden="1">#REF!</definedName>
    <definedName name="BExU5DSTBWXLN6E59B757KRWRI6E" localSheetId="15" hidden="1">#REF!</definedName>
    <definedName name="BExU5DSTBWXLN6E59B757KRWRI6E" localSheetId="13" hidden="1">#REF!</definedName>
    <definedName name="BExU5DSTBWXLN6E59B757KRWRI6E" hidden="1">#REF!</definedName>
    <definedName name="BExU5TDWM8NNDHYPQ7OQODTQ368A" localSheetId="15" hidden="1">#REF!</definedName>
    <definedName name="BExU5TDWM8NNDHYPQ7OQODTQ368A" localSheetId="13" hidden="1">#REF!</definedName>
    <definedName name="BExU5TDWM8NNDHYPQ7OQODTQ368A" hidden="1">#REF!</definedName>
    <definedName name="BExU5X4OX1V1XHS6WSSORVQPP6Z3" localSheetId="15" hidden="1">#REF!</definedName>
    <definedName name="BExU5X4OX1V1XHS6WSSORVQPP6Z3" localSheetId="13" hidden="1">#REF!</definedName>
    <definedName name="BExU5X4OX1V1XHS6WSSORVQPP6Z3" hidden="1">#REF!</definedName>
    <definedName name="BExU5XVPARTFMRYHNUTBKDIL4UJN" localSheetId="15" hidden="1">#REF!</definedName>
    <definedName name="BExU5XVPARTFMRYHNUTBKDIL4UJN" localSheetId="13" hidden="1">#REF!</definedName>
    <definedName name="BExU5XVPARTFMRYHNUTBKDIL4UJN" hidden="1">#REF!</definedName>
    <definedName name="BExU66KMFBAP8JCVG9VM1RD1TNFF" localSheetId="15" hidden="1">#REF!</definedName>
    <definedName name="BExU66KMFBAP8JCVG9VM1RD1TNFF" localSheetId="13" hidden="1">#REF!</definedName>
    <definedName name="BExU66KMFBAP8JCVG9VM1RD1TNFF" hidden="1">#REF!</definedName>
    <definedName name="BExU68IOM3CB3TACNAE9565TW7SH" localSheetId="15" hidden="1">#REF!</definedName>
    <definedName name="BExU68IOM3CB3TACNAE9565TW7SH" localSheetId="13" hidden="1">#REF!</definedName>
    <definedName name="BExU68IOM3CB3TACNAE9565TW7SH" hidden="1">#REF!</definedName>
    <definedName name="BExU6AM82KN21E82HMWVP3LWP9IL" localSheetId="15" hidden="1">#REF!</definedName>
    <definedName name="BExU6AM82KN21E82HMWVP3LWP9IL" localSheetId="13" hidden="1">#REF!</definedName>
    <definedName name="BExU6AM82KN21E82HMWVP3LWP9IL" hidden="1">#REF!</definedName>
    <definedName name="BExU6FEU1MRHU98R9YOJC5OKUJ6L" localSheetId="15" hidden="1">#REF!</definedName>
    <definedName name="BExU6FEU1MRHU98R9YOJC5OKUJ6L" localSheetId="13" hidden="1">#REF!</definedName>
    <definedName name="BExU6FEU1MRHU98R9YOJC5OKUJ6L" hidden="1">#REF!</definedName>
    <definedName name="BExU6KIAJ663Y8W8QMU4HCF183DF" localSheetId="15" hidden="1">#REF!</definedName>
    <definedName name="BExU6KIAJ663Y8W8QMU4HCF183DF" localSheetId="13" hidden="1">#REF!</definedName>
    <definedName name="BExU6KIAJ663Y8W8QMU4HCF183DF" hidden="1">#REF!</definedName>
    <definedName name="BExU6KT19B4PG6SHXFBGBPLM66KT" localSheetId="15" hidden="1">#REF!</definedName>
    <definedName name="BExU6KT19B4PG6SHXFBGBPLM66KT" localSheetId="13" hidden="1">#REF!</definedName>
    <definedName name="BExU6KT19B4PG6SHXFBGBPLM66KT" hidden="1">#REF!</definedName>
    <definedName name="BExU6PAVKIOAIMQ9XQIHHF1SUAGO" localSheetId="15" hidden="1">#REF!</definedName>
    <definedName name="BExU6PAVKIOAIMQ9XQIHHF1SUAGO" localSheetId="13" hidden="1">#REF!</definedName>
    <definedName name="BExU6PAVKIOAIMQ9XQIHHF1SUAGO" hidden="1">#REF!</definedName>
    <definedName name="BExU6WXXC7SSQDMHSLUN5C2V4IYX" localSheetId="15" hidden="1">#REF!</definedName>
    <definedName name="BExU6WXXC7SSQDMHSLUN5C2V4IYX" localSheetId="13" hidden="1">#REF!</definedName>
    <definedName name="BExU6WXXC7SSQDMHSLUN5C2V4IYX" hidden="1">#REF!</definedName>
    <definedName name="BExU708NI96MM6BUOX5DT9LV4JWF" localSheetId="15" hidden="1">#REF!</definedName>
    <definedName name="BExU708NI96MM6BUOX5DT9LV4JWF" localSheetId="13" hidden="1">#REF!</definedName>
    <definedName name="BExU708NI96MM6BUOX5DT9LV4JWF" hidden="1">#REF!</definedName>
    <definedName name="BExU73387E74XE8A9UKZLZNJYY65" localSheetId="15" hidden="1">#REF!</definedName>
    <definedName name="BExU73387E74XE8A9UKZLZNJYY65" localSheetId="13" hidden="1">#REF!</definedName>
    <definedName name="BExU73387E74XE8A9UKZLZNJYY65" hidden="1">#REF!</definedName>
    <definedName name="BExU76ZHCJM8I7VSICCMSTC33O6U" localSheetId="15" hidden="1">#REF!</definedName>
    <definedName name="BExU76ZHCJM8I7VSICCMSTC33O6U" localSheetId="13" hidden="1">#REF!</definedName>
    <definedName name="BExU76ZHCJM8I7VSICCMSTC33O6U" hidden="1">#REF!</definedName>
    <definedName name="BExU7BBTUF8BQ42DSGM94X5TG5GF" localSheetId="15" hidden="1">#REF!</definedName>
    <definedName name="BExU7BBTUF8BQ42DSGM94X5TG5GF" localSheetId="13" hidden="1">#REF!</definedName>
    <definedName name="BExU7BBTUF8BQ42DSGM94X5TG5GF" hidden="1">#REF!</definedName>
    <definedName name="BExU7HH4EAHFQHT4AXKGWAWZP3I0" localSheetId="15" hidden="1">#REF!</definedName>
    <definedName name="BExU7HH4EAHFQHT4AXKGWAWZP3I0" localSheetId="13" hidden="1">#REF!</definedName>
    <definedName name="BExU7HH4EAHFQHT4AXKGWAWZP3I0" hidden="1">#REF!</definedName>
    <definedName name="BExU7MF1ZVPDHOSMCAXOSYICHZ4I" localSheetId="15" hidden="1">#REF!</definedName>
    <definedName name="BExU7MF1ZVPDHOSMCAXOSYICHZ4I" localSheetId="13" hidden="1">#REF!</definedName>
    <definedName name="BExU7MF1ZVPDHOSMCAXOSYICHZ4I" hidden="1">#REF!</definedName>
    <definedName name="BExU7O2BJ6D5YCKEL6FD2EFCWYRX" localSheetId="15" hidden="1">#REF!</definedName>
    <definedName name="BExU7O2BJ6D5YCKEL6FD2EFCWYRX" localSheetId="13" hidden="1">#REF!</definedName>
    <definedName name="BExU7O2BJ6D5YCKEL6FD2EFCWYRX" hidden="1">#REF!</definedName>
    <definedName name="BExU7Q0JS9YIUKUPNSSAIDK2KJAV" localSheetId="15" hidden="1">#REF!</definedName>
    <definedName name="BExU7Q0JS9YIUKUPNSSAIDK2KJAV" localSheetId="13" hidden="1">#REF!</definedName>
    <definedName name="BExU7Q0JS9YIUKUPNSSAIDK2KJAV" hidden="1">#REF!</definedName>
    <definedName name="BExU80I6AE5OU7P7F5V7HWIZBJ4P" localSheetId="15" hidden="1">#REF!</definedName>
    <definedName name="BExU80I6AE5OU7P7F5V7HWIZBJ4P" localSheetId="13" hidden="1">#REF!</definedName>
    <definedName name="BExU80I6AE5OU7P7F5V7HWIZBJ4P" hidden="1">#REF!</definedName>
    <definedName name="BExU86NB26MCPYIISZ36HADONGT2" localSheetId="15" hidden="1">#REF!</definedName>
    <definedName name="BExU86NB26MCPYIISZ36HADONGT2" localSheetId="13" hidden="1">#REF!</definedName>
    <definedName name="BExU86NB26MCPYIISZ36HADONGT2" hidden="1">#REF!</definedName>
    <definedName name="BExU885EZZNSZV3GP298UJ8LB7OL" localSheetId="15" hidden="1">#REF!</definedName>
    <definedName name="BExU885EZZNSZV3GP298UJ8LB7OL" localSheetId="13" hidden="1">#REF!</definedName>
    <definedName name="BExU885EZZNSZV3GP298UJ8LB7OL" hidden="1">#REF!</definedName>
    <definedName name="BExU8FSAUP9TUZ1NO9WXK80QPHWV" localSheetId="15" hidden="1">#REF!</definedName>
    <definedName name="BExU8FSAUP9TUZ1NO9WXK80QPHWV" localSheetId="13" hidden="1">#REF!</definedName>
    <definedName name="BExU8FSAUP9TUZ1NO9WXK80QPHWV" hidden="1">#REF!</definedName>
    <definedName name="BExU8KFLAN778MBN93NYZB0FV30G" localSheetId="15" hidden="1">#REF!</definedName>
    <definedName name="BExU8KFLAN778MBN93NYZB0FV30G" localSheetId="13" hidden="1">#REF!</definedName>
    <definedName name="BExU8KFLAN778MBN93NYZB0FV30G" hidden="1">#REF!</definedName>
    <definedName name="BExU8UX9JX3XLB47YZ8GFXE0V7R2" localSheetId="15" hidden="1">#REF!</definedName>
    <definedName name="BExU8UX9JX3XLB47YZ8GFXE0V7R2" localSheetId="13" hidden="1">#REF!</definedName>
    <definedName name="BExU8UX9JX3XLB47YZ8GFXE0V7R2" hidden="1">#REF!</definedName>
    <definedName name="BExU91DC3DGKPZD6LTER2IRTF89C" localSheetId="15" hidden="1">#REF!</definedName>
    <definedName name="BExU91DC3DGKPZD6LTER2IRTF89C" localSheetId="13" hidden="1">#REF!</definedName>
    <definedName name="BExU91DC3DGKPZD6LTER2IRTF89C" hidden="1">#REF!</definedName>
    <definedName name="BExU96M1J7P9DZQ3S9H0C12KGYTW" localSheetId="15" hidden="1">#REF!</definedName>
    <definedName name="BExU96M1J7P9DZQ3S9H0C12KGYTW" localSheetId="13" hidden="1">#REF!</definedName>
    <definedName name="BExU96M1J7P9DZQ3S9H0C12KGYTW" hidden="1">#REF!</definedName>
    <definedName name="BExU9F05OR1GZ3057R6UL3WPEIYI" localSheetId="15" hidden="1">#REF!</definedName>
    <definedName name="BExU9F05OR1GZ3057R6UL3WPEIYI" localSheetId="13" hidden="1">#REF!</definedName>
    <definedName name="BExU9F05OR1GZ3057R6UL3WPEIYI" hidden="1">#REF!</definedName>
    <definedName name="BExU9GCSO5YILIKG6VAHN13DL75K" localSheetId="15" hidden="1">#REF!</definedName>
    <definedName name="BExU9GCSO5YILIKG6VAHN13DL75K" localSheetId="13" hidden="1">#REF!</definedName>
    <definedName name="BExU9GCSO5YILIKG6VAHN13DL75K" hidden="1">#REF!</definedName>
    <definedName name="BExU9KJOZLO15N11MJVN782NFGJ0" localSheetId="15" hidden="1">#REF!</definedName>
    <definedName name="BExU9KJOZLO15N11MJVN782NFGJ0" localSheetId="13" hidden="1">#REF!</definedName>
    <definedName name="BExU9KJOZLO15N11MJVN782NFGJ0" hidden="1">#REF!</definedName>
    <definedName name="BExU9LG29XU2K1GNKRO4438JYQZE" localSheetId="15" hidden="1">#REF!</definedName>
    <definedName name="BExU9LG29XU2K1GNKRO4438JYQZE" localSheetId="13" hidden="1">#REF!</definedName>
    <definedName name="BExU9LG29XU2K1GNKRO4438JYQZE" hidden="1">#REF!</definedName>
    <definedName name="BExU9RW36I5Z6JIXUIUB3PJH86LT" localSheetId="15" hidden="1">#REF!</definedName>
    <definedName name="BExU9RW36I5Z6JIXUIUB3PJH86LT" localSheetId="13" hidden="1">#REF!</definedName>
    <definedName name="BExU9RW36I5Z6JIXUIUB3PJH86LT" hidden="1">#REF!</definedName>
    <definedName name="BExUA28AO7OWDG3H23Q0CL4B7BHW" localSheetId="15" hidden="1">#REF!</definedName>
    <definedName name="BExUA28AO7OWDG3H23Q0CL4B7BHW" localSheetId="13" hidden="1">#REF!</definedName>
    <definedName name="BExUA28AO7OWDG3H23Q0CL4B7BHW" hidden="1">#REF!</definedName>
    <definedName name="BExUA5O923FFNEBY8BPO1TU3QGBM" localSheetId="15" hidden="1">#REF!</definedName>
    <definedName name="BExUA5O923FFNEBY8BPO1TU3QGBM" localSheetId="13" hidden="1">#REF!</definedName>
    <definedName name="BExUA5O923FFNEBY8BPO1TU3QGBM" hidden="1">#REF!</definedName>
    <definedName name="BExUA6Q4K25VH452AQ3ZIRBCMS61" localSheetId="15" hidden="1">#REF!</definedName>
    <definedName name="BExUA6Q4K25VH452AQ3ZIRBCMS61" localSheetId="13" hidden="1">#REF!</definedName>
    <definedName name="BExUA6Q4K25VH452AQ3ZIRBCMS61" hidden="1">#REF!</definedName>
    <definedName name="BExUAFV4JMBSM2SKBQL9NHL0NIBS" localSheetId="15" hidden="1">#REF!</definedName>
    <definedName name="BExUAFV4JMBSM2SKBQL9NHL0NIBS" localSheetId="13" hidden="1">#REF!</definedName>
    <definedName name="BExUAFV4JMBSM2SKBQL9NHL0NIBS" hidden="1">#REF!</definedName>
    <definedName name="BExUAMWQODKBXMRH1QCMJLJBF8M7" localSheetId="15" hidden="1">#REF!</definedName>
    <definedName name="BExUAMWQODKBXMRH1QCMJLJBF8M7" localSheetId="13" hidden="1">#REF!</definedName>
    <definedName name="BExUAMWQODKBXMRH1QCMJLJBF8M7" hidden="1">#REF!</definedName>
    <definedName name="BExUAX8WS5OPVLCDXRGKTU2QMTFO" localSheetId="15" hidden="1">#REF!</definedName>
    <definedName name="BExUAX8WS5OPVLCDXRGKTU2QMTFO" localSheetId="13" hidden="1">#REF!</definedName>
    <definedName name="BExUAX8WS5OPVLCDXRGKTU2QMTFO" hidden="1">#REF!</definedName>
    <definedName name="BExUB8HLEXSBVPZ5AXNQEK96F1N4" localSheetId="15" hidden="1">#REF!</definedName>
    <definedName name="BExUB8HLEXSBVPZ5AXNQEK96F1N4" localSheetId="13" hidden="1">#REF!</definedName>
    <definedName name="BExUB8HLEXSBVPZ5AXNQEK96F1N4" hidden="1">#REF!</definedName>
    <definedName name="BExUBCDVZIEA7YT0LPSMHL5ZSERQ" localSheetId="15" hidden="1">#REF!</definedName>
    <definedName name="BExUBCDVZIEA7YT0LPSMHL5ZSERQ" localSheetId="13" hidden="1">#REF!</definedName>
    <definedName name="BExUBCDVZIEA7YT0LPSMHL5ZSERQ" hidden="1">#REF!</definedName>
    <definedName name="BExUBKXBUCN760QYU7Q8GESBWOQH" localSheetId="15" hidden="1">#REF!</definedName>
    <definedName name="BExUBKXBUCN760QYU7Q8GESBWOQH" localSheetId="13" hidden="1">#REF!</definedName>
    <definedName name="BExUBKXBUCN760QYU7Q8GESBWOQH" hidden="1">#REF!</definedName>
    <definedName name="BExUBL83ED0P076RN9RJ8P1MZ299" localSheetId="15" hidden="1">#REF!</definedName>
    <definedName name="BExUBL83ED0P076RN9RJ8P1MZ299" localSheetId="13" hidden="1">#REF!</definedName>
    <definedName name="BExUBL83ED0P076RN9RJ8P1MZ299" hidden="1">#REF!</definedName>
    <definedName name="BExUC623BDYEODBN0N4DO6PJQ7NU" localSheetId="15" hidden="1">#REF!</definedName>
    <definedName name="BExUC623BDYEODBN0N4DO6PJQ7NU" localSheetId="13" hidden="1">#REF!</definedName>
    <definedName name="BExUC623BDYEODBN0N4DO6PJQ7NU" hidden="1">#REF!</definedName>
    <definedName name="BExUC8WH8TCKBB5313JGYYQ1WFLT" localSheetId="15" hidden="1">#REF!</definedName>
    <definedName name="BExUC8WH8TCKBB5313JGYYQ1WFLT" localSheetId="13" hidden="1">#REF!</definedName>
    <definedName name="BExUC8WH8TCKBB5313JGYYQ1WFLT" hidden="1">#REF!</definedName>
    <definedName name="BExUCFCDK6SPH86I6STXX8X3WMC4" localSheetId="15" hidden="1">#REF!</definedName>
    <definedName name="BExUCFCDK6SPH86I6STXX8X3WMC4" localSheetId="13" hidden="1">#REF!</definedName>
    <definedName name="BExUCFCDK6SPH86I6STXX8X3WMC4" hidden="1">#REF!</definedName>
    <definedName name="BExUCLC6AQ5KR6LXSAXV4QQ8ASVG" localSheetId="15" hidden="1">#REF!</definedName>
    <definedName name="BExUCLC6AQ5KR6LXSAXV4QQ8ASVG" localSheetId="13" hidden="1">#REF!</definedName>
    <definedName name="BExUCLC6AQ5KR6LXSAXV4QQ8ASVG" hidden="1">#REF!</definedName>
    <definedName name="BExUD4IOJ12X3PJG5WXNNGDRCKAP" localSheetId="15" hidden="1">#REF!</definedName>
    <definedName name="BExUD4IOJ12X3PJG5WXNNGDRCKAP" localSheetId="13" hidden="1">#REF!</definedName>
    <definedName name="BExUD4IOJ12X3PJG5WXNNGDRCKAP" hidden="1">#REF!</definedName>
    <definedName name="BExUD9WX9BWK72UWVSLYZJLAY5VY" localSheetId="15" hidden="1">#REF!</definedName>
    <definedName name="BExUD9WX9BWK72UWVSLYZJLAY5VY" localSheetId="13" hidden="1">#REF!</definedName>
    <definedName name="BExUD9WX9BWK72UWVSLYZJLAY5VY" hidden="1">#REF!</definedName>
    <definedName name="BExUDBEUJH9IACZDBL1VAUWPG0QW" localSheetId="15" hidden="1">#REF!</definedName>
    <definedName name="BExUDBEUJH9IACZDBL1VAUWPG0QW" localSheetId="13" hidden="1">#REF!</definedName>
    <definedName name="BExUDBEUJH9IACZDBL1VAUWPG0QW" hidden="1">#REF!</definedName>
    <definedName name="BExUDEV0CYVO7Y5IQQBEJ6FUY9S6" localSheetId="15" hidden="1">#REF!</definedName>
    <definedName name="BExUDEV0CYVO7Y5IQQBEJ6FUY9S6" localSheetId="13" hidden="1">#REF!</definedName>
    <definedName name="BExUDEV0CYVO7Y5IQQBEJ6FUY9S6" hidden="1">#REF!</definedName>
    <definedName name="BExUDWOXQGIZW0EAIIYLQUPXF8YV" localSheetId="15" hidden="1">#REF!</definedName>
    <definedName name="BExUDWOXQGIZW0EAIIYLQUPXF8YV" localSheetId="13" hidden="1">#REF!</definedName>
    <definedName name="BExUDWOXQGIZW0EAIIYLQUPXF8YV" hidden="1">#REF!</definedName>
    <definedName name="BExUDXAIC17W1FUU8Z10XUAVB7CS" localSheetId="15" hidden="1">#REF!</definedName>
    <definedName name="BExUDXAIC17W1FUU8Z10XUAVB7CS" localSheetId="13" hidden="1">#REF!</definedName>
    <definedName name="BExUDXAIC17W1FUU8Z10XUAVB7CS" hidden="1">#REF!</definedName>
    <definedName name="BExUE5OMY7OAJQ9WR8C8HG311ORP" localSheetId="15" hidden="1">#REF!</definedName>
    <definedName name="BExUE5OMY7OAJQ9WR8C8HG311ORP" localSheetId="13" hidden="1">#REF!</definedName>
    <definedName name="BExUE5OMY7OAJQ9WR8C8HG311ORP" hidden="1">#REF!</definedName>
    <definedName name="BExUEFKOQWXXGRNLAOJV2BJ66UB8" localSheetId="15" hidden="1">#REF!</definedName>
    <definedName name="BExUEFKOQWXXGRNLAOJV2BJ66UB8" localSheetId="13" hidden="1">#REF!</definedName>
    <definedName name="BExUEFKOQWXXGRNLAOJV2BJ66UB8" hidden="1">#REF!</definedName>
    <definedName name="BExUEJGX3OQQP5KFRJSRCZ70EI9V" localSheetId="15" hidden="1">#REF!</definedName>
    <definedName name="BExUEJGX3OQQP5KFRJSRCZ70EI9V" localSheetId="13" hidden="1">#REF!</definedName>
    <definedName name="BExUEJGX3OQQP5KFRJSRCZ70EI9V" hidden="1">#REF!</definedName>
    <definedName name="BExUEYR71COFS2X8PDNU21IPMQEU" localSheetId="15" hidden="1">#REF!</definedName>
    <definedName name="BExUEYR71COFS2X8PDNU21IPMQEU" localSheetId="13" hidden="1">#REF!</definedName>
    <definedName name="BExUEYR71COFS2X8PDNU21IPMQEU" hidden="1">#REF!</definedName>
    <definedName name="BExVPRLJ9I6RX45EDVFSQGCPJSOK" localSheetId="15" hidden="1">#REF!</definedName>
    <definedName name="BExVPRLJ9I6RX45EDVFSQGCPJSOK" localSheetId="13" hidden="1">#REF!</definedName>
    <definedName name="BExVPRLJ9I6RX45EDVFSQGCPJSOK" hidden="1">#REF!</definedName>
    <definedName name="BExVSL787C8E4HFQZ2NVLT35I2XV" localSheetId="15" hidden="1">#REF!</definedName>
    <definedName name="BExVSL787C8E4HFQZ2NVLT35I2XV" localSheetId="13" hidden="1">#REF!</definedName>
    <definedName name="BExVSL787C8E4HFQZ2NVLT35I2XV" hidden="1">#REF!</definedName>
    <definedName name="BExVSTFTVV14SFGHQUOJL5SQ5TX9" localSheetId="15" hidden="1">#REF!</definedName>
    <definedName name="BExVSTFTVV14SFGHQUOJL5SQ5TX9" localSheetId="13" hidden="1">#REF!</definedName>
    <definedName name="BExVSTFTVV14SFGHQUOJL5SQ5TX9" hidden="1">#REF!</definedName>
    <definedName name="BExVT3MPE8LQ5JFN3HQIFKSQ80U4" localSheetId="15" hidden="1">#REF!</definedName>
    <definedName name="BExVT3MPE8LQ5JFN3HQIFKSQ80U4" localSheetId="13" hidden="1">#REF!</definedName>
    <definedName name="BExVT3MPE8LQ5JFN3HQIFKSQ80U4" hidden="1">#REF!</definedName>
    <definedName name="BExVT7TRK3NZHPME2TFBXOF1WBR9" localSheetId="15" hidden="1">#REF!</definedName>
    <definedName name="BExVT7TRK3NZHPME2TFBXOF1WBR9" localSheetId="13" hidden="1">#REF!</definedName>
    <definedName name="BExVT7TRK3NZHPME2TFBXOF1WBR9" hidden="1">#REF!</definedName>
    <definedName name="BExVT9H0R0T7WGQAAC0HABMG54YM" localSheetId="15" hidden="1">#REF!</definedName>
    <definedName name="BExVT9H0R0T7WGQAAC0HABMG54YM" localSheetId="13" hidden="1">#REF!</definedName>
    <definedName name="BExVT9H0R0T7WGQAAC0HABMG54YM" hidden="1">#REF!</definedName>
    <definedName name="BExVTCMDDEDGLUIMUU6BSFHEWTOP" localSheetId="15" hidden="1">#REF!</definedName>
    <definedName name="BExVTCMDDEDGLUIMUU6BSFHEWTOP" localSheetId="13" hidden="1">#REF!</definedName>
    <definedName name="BExVTCMDDEDGLUIMUU6BSFHEWTOP" hidden="1">#REF!</definedName>
    <definedName name="BExVTCMDQMLKRA2NQR72XU6Y54IK" localSheetId="15" hidden="1">#REF!</definedName>
    <definedName name="BExVTCMDQMLKRA2NQR72XU6Y54IK" localSheetId="13" hidden="1">#REF!</definedName>
    <definedName name="BExVTCMDQMLKRA2NQR72XU6Y54IK" hidden="1">#REF!</definedName>
    <definedName name="BExVTCRV8FQ5U9OYWWL44N6KFNHU" localSheetId="15" hidden="1">#REF!</definedName>
    <definedName name="BExVTCRV8FQ5U9OYWWL44N6KFNHU" localSheetId="13" hidden="1">#REF!</definedName>
    <definedName name="BExVTCRV8FQ5U9OYWWL44N6KFNHU" hidden="1">#REF!</definedName>
    <definedName name="BExVTNESHPVG0A0KZ7BRX26MS0PF" localSheetId="15" hidden="1">#REF!</definedName>
    <definedName name="BExVTNESHPVG0A0KZ7BRX26MS0PF" localSheetId="13" hidden="1">#REF!</definedName>
    <definedName name="BExVTNESHPVG0A0KZ7BRX26MS0PF" hidden="1">#REF!</definedName>
    <definedName name="BExVTTJVTNRSBHBTUZ78WG2JM5MK" localSheetId="15" hidden="1">#REF!</definedName>
    <definedName name="BExVTTJVTNRSBHBTUZ78WG2JM5MK" localSheetId="13" hidden="1">#REF!</definedName>
    <definedName name="BExVTTJVTNRSBHBTUZ78WG2JM5MK" hidden="1">#REF!</definedName>
    <definedName name="BExVTXLMYR87BC04D1ERALPUFVPG" localSheetId="15" hidden="1">#REF!</definedName>
    <definedName name="BExVTXLMYR87BC04D1ERALPUFVPG" localSheetId="13" hidden="1">#REF!</definedName>
    <definedName name="BExVTXLMYR87BC04D1ERALPUFVPG" hidden="1">#REF!</definedName>
    <definedName name="BExVUL4ITWL2Z4NO717HTFQNT2C4" localSheetId="15" hidden="1">#REF!</definedName>
    <definedName name="BExVUL4ITWL2Z4NO717HTFQNT2C4" localSheetId="13" hidden="1">#REF!</definedName>
    <definedName name="BExVUL4ITWL2Z4NO717HTFQNT2C4" hidden="1">#REF!</definedName>
    <definedName name="BExVUL9V3H8ZF6Y72LQBBN639YAA" localSheetId="15" hidden="1">#REF!</definedName>
    <definedName name="BExVUL9V3H8ZF6Y72LQBBN639YAA" localSheetId="13" hidden="1">#REF!</definedName>
    <definedName name="BExVUL9V3H8ZF6Y72LQBBN639YAA" hidden="1">#REF!</definedName>
    <definedName name="BExVV5T14N2HZIK7HQ4P2KG09U0J" localSheetId="15" hidden="1">#REF!</definedName>
    <definedName name="BExVV5T14N2HZIK7HQ4P2KG09U0J" localSheetId="13" hidden="1">#REF!</definedName>
    <definedName name="BExVV5T14N2HZIK7HQ4P2KG09U0J" hidden="1">#REF!</definedName>
    <definedName name="BExVV7R410VYLADLX9LNG63ID6H1" localSheetId="15" hidden="1">#REF!</definedName>
    <definedName name="BExVV7R410VYLADLX9LNG63ID6H1" localSheetId="13" hidden="1">#REF!</definedName>
    <definedName name="BExVV7R410VYLADLX9LNG63ID6H1" hidden="1">#REF!</definedName>
    <definedName name="BExVVCEED4JEKF59OV0G3T4XFMFO" localSheetId="15" hidden="1">#REF!</definedName>
    <definedName name="BExVVCEED4JEKF59OV0G3T4XFMFO" localSheetId="13" hidden="1">#REF!</definedName>
    <definedName name="BExVVCEED4JEKF59OV0G3T4XFMFO" hidden="1">#REF!</definedName>
    <definedName name="BExVVPFO2J7FMSRPD36909HN4BZJ" localSheetId="15" hidden="1">#REF!</definedName>
    <definedName name="BExVVPFO2J7FMSRPD36909HN4BZJ" localSheetId="13" hidden="1">#REF!</definedName>
    <definedName name="BExVVPFO2J7FMSRPD36909HN4BZJ" hidden="1">#REF!</definedName>
    <definedName name="BExVVQ19AQ3VCARJOC38SF7OYE9Y" localSheetId="15" hidden="1">#REF!</definedName>
    <definedName name="BExVVQ19AQ3VCARJOC38SF7OYE9Y" localSheetId="13" hidden="1">#REF!</definedName>
    <definedName name="BExVVQ19AQ3VCARJOC38SF7OYE9Y" hidden="1">#REF!</definedName>
    <definedName name="BExVVQ19TAECID45CS4HXT1RD3AQ" localSheetId="15" hidden="1">#REF!</definedName>
    <definedName name="BExVVQ19TAECID45CS4HXT1RD3AQ" localSheetId="13" hidden="1">#REF!</definedName>
    <definedName name="BExVVQ19TAECID45CS4HXT1RD3AQ" hidden="1">#REF!</definedName>
    <definedName name="BExVW3YV5XGIVJ97UUPDJGJ2P15B" localSheetId="15" hidden="1">#REF!</definedName>
    <definedName name="BExVW3YV5XGIVJ97UUPDJGJ2P15B" localSheetId="13" hidden="1">#REF!</definedName>
    <definedName name="BExVW3YV5XGIVJ97UUPDJGJ2P15B" hidden="1">#REF!</definedName>
    <definedName name="BExVW5X571GEYR5SCU1Z2DHKWM79" localSheetId="15" hidden="1">#REF!</definedName>
    <definedName name="BExVW5X571GEYR5SCU1Z2DHKWM79" localSheetId="13" hidden="1">#REF!</definedName>
    <definedName name="BExVW5X571GEYR5SCU1Z2DHKWM79" hidden="1">#REF!</definedName>
    <definedName name="BExVW6YTKA098AF57M4PHNQ54XMH" localSheetId="15" hidden="1">#REF!</definedName>
    <definedName name="BExVW6YTKA098AF57M4PHNQ54XMH" localSheetId="13" hidden="1">#REF!</definedName>
    <definedName name="BExVW6YTKA098AF57M4PHNQ54XMH" hidden="1">#REF!</definedName>
    <definedName name="BExVWINKCH0V0NUWH363SMXAZE62" localSheetId="15" hidden="1">#REF!</definedName>
    <definedName name="BExVWINKCH0V0NUWH363SMXAZE62" localSheetId="13" hidden="1">#REF!</definedName>
    <definedName name="BExVWINKCH0V0NUWH363SMXAZE62" hidden="1">#REF!</definedName>
    <definedName name="BExVWYU8EK669NP172GEIGCTVPPA" localSheetId="15" hidden="1">#REF!</definedName>
    <definedName name="BExVWYU8EK669NP172GEIGCTVPPA" localSheetId="13" hidden="1">#REF!</definedName>
    <definedName name="BExVWYU8EK669NP172GEIGCTVPPA" hidden="1">#REF!</definedName>
    <definedName name="BExVX3MVJ0GHWPP1EL59ZQNKMX0B" localSheetId="15" hidden="1">#REF!</definedName>
    <definedName name="BExVX3MVJ0GHWPP1EL59ZQNKMX0B" localSheetId="13" hidden="1">#REF!</definedName>
    <definedName name="BExVX3MVJ0GHWPP1EL59ZQNKMX0B" hidden="1">#REF!</definedName>
    <definedName name="BExVX3XN2DRJKL8EDBIG58RYQ36R" localSheetId="15" hidden="1">#REF!</definedName>
    <definedName name="BExVX3XN2DRJKL8EDBIG58RYQ36R" localSheetId="13" hidden="1">#REF!</definedName>
    <definedName name="BExVX3XN2DRJKL8EDBIG58RYQ36R" hidden="1">#REF!</definedName>
    <definedName name="BExVXDZ63PUART77BBR5SI63TPC6" localSheetId="15" hidden="1">#REF!</definedName>
    <definedName name="BExVXDZ63PUART77BBR5SI63TPC6" localSheetId="13" hidden="1">#REF!</definedName>
    <definedName name="BExVXDZ63PUART77BBR5SI63TPC6" hidden="1">#REF!</definedName>
    <definedName name="BExVXHKI6LFYMGWISMPACMO247HL" localSheetId="15" hidden="1">#REF!</definedName>
    <definedName name="BExVXHKI6LFYMGWISMPACMO247HL" localSheetId="13" hidden="1">#REF!</definedName>
    <definedName name="BExVXHKI6LFYMGWISMPACMO247HL" hidden="1">#REF!</definedName>
    <definedName name="BExVXLX2BZ5EF2X6R41BTKRJR1NM" localSheetId="15" hidden="1">#REF!</definedName>
    <definedName name="BExVXLX2BZ5EF2X6R41BTKRJR1NM" localSheetId="13" hidden="1">#REF!</definedName>
    <definedName name="BExVXLX2BZ5EF2X6R41BTKRJR1NM" hidden="1">#REF!</definedName>
    <definedName name="BExVY11V7U1SAY4QKYE0PBSPD7LW" localSheetId="15" hidden="1">#REF!</definedName>
    <definedName name="BExVY11V7U1SAY4QKYE0PBSPD7LW" localSheetId="13" hidden="1">#REF!</definedName>
    <definedName name="BExVY11V7U1SAY4QKYE0PBSPD7LW" hidden="1">#REF!</definedName>
    <definedName name="BExVY1SV37DL5YU59HS4IG3VBCP4" localSheetId="15" hidden="1">#REF!</definedName>
    <definedName name="BExVY1SV37DL5YU59HS4IG3VBCP4" localSheetId="13" hidden="1">#REF!</definedName>
    <definedName name="BExVY1SV37DL5YU59HS4IG3VBCP4" hidden="1">#REF!</definedName>
    <definedName name="BExVY3WFGJKSQA08UF9NCMST928Y" localSheetId="15" hidden="1">#REF!</definedName>
    <definedName name="BExVY3WFGJKSQA08UF9NCMST928Y" localSheetId="13" hidden="1">#REF!</definedName>
    <definedName name="BExVY3WFGJKSQA08UF9NCMST928Y" hidden="1">#REF!</definedName>
    <definedName name="BExVY954UOEVQEIC5OFO4NEWVKAQ" localSheetId="15" hidden="1">#REF!</definedName>
    <definedName name="BExVY954UOEVQEIC5OFO4NEWVKAQ" localSheetId="13" hidden="1">#REF!</definedName>
    <definedName name="BExVY954UOEVQEIC5OFO4NEWVKAQ" hidden="1">#REF!</definedName>
    <definedName name="BExVYHDYIV5397LC02V4FEP8VD6W" localSheetId="15" hidden="1">#REF!</definedName>
    <definedName name="BExVYHDYIV5397LC02V4FEP8VD6W" localSheetId="13" hidden="1">#REF!</definedName>
    <definedName name="BExVYHDYIV5397LC02V4FEP8VD6W" hidden="1">#REF!</definedName>
    <definedName name="BExVYOVIZDA18YIQ0A30Q052PCAK" localSheetId="15" hidden="1">#REF!</definedName>
    <definedName name="BExVYOVIZDA18YIQ0A30Q052PCAK" localSheetId="13" hidden="1">#REF!</definedName>
    <definedName name="BExVYOVIZDA18YIQ0A30Q052PCAK" hidden="1">#REF!</definedName>
    <definedName name="BExVYQIXPEM6J4JVP78BRHIC05PV" localSheetId="15" hidden="1">#REF!</definedName>
    <definedName name="BExVYQIXPEM6J4JVP78BRHIC05PV" localSheetId="13" hidden="1">#REF!</definedName>
    <definedName name="BExVYQIXPEM6J4JVP78BRHIC05PV" hidden="1">#REF!</definedName>
    <definedName name="BExVYVGWN7SONLVDH9WJ2F1JS264" localSheetId="15" hidden="1">#REF!</definedName>
    <definedName name="BExVYVGWN7SONLVDH9WJ2F1JS264" localSheetId="13" hidden="1">#REF!</definedName>
    <definedName name="BExVYVGWN7SONLVDH9WJ2F1JS264" hidden="1">#REF!</definedName>
    <definedName name="BExVZ9EO732IK6MNMG17Y1EFTJQC" localSheetId="15" hidden="1">#REF!</definedName>
    <definedName name="BExVZ9EO732IK6MNMG17Y1EFTJQC" localSheetId="13" hidden="1">#REF!</definedName>
    <definedName name="BExVZ9EO732IK6MNMG17Y1EFTJQC" hidden="1">#REF!</definedName>
    <definedName name="BExVZB1Y5J4UL2LKK0363EU7GIJ1" localSheetId="15" hidden="1">#REF!</definedName>
    <definedName name="BExVZB1Y5J4UL2LKK0363EU7GIJ1" localSheetId="13" hidden="1">#REF!</definedName>
    <definedName name="BExVZB1Y5J4UL2LKK0363EU7GIJ1" hidden="1">#REF!</definedName>
    <definedName name="BExVZJQVO5LQ0BJH5JEN5NOBIAF6" localSheetId="15" hidden="1">#REF!</definedName>
    <definedName name="BExVZJQVO5LQ0BJH5JEN5NOBIAF6" localSheetId="13" hidden="1">#REF!</definedName>
    <definedName name="BExVZJQVO5LQ0BJH5JEN5NOBIAF6" hidden="1">#REF!</definedName>
    <definedName name="BExVZNXWS91RD7NXV5NE2R3C8WW7" localSheetId="15" hidden="1">#REF!</definedName>
    <definedName name="BExVZNXWS91RD7NXV5NE2R3C8WW7" localSheetId="13" hidden="1">#REF!</definedName>
    <definedName name="BExVZNXWS91RD7NXV5NE2R3C8WW7" hidden="1">#REF!</definedName>
    <definedName name="BExW0386REQRCQCVT9BCX80UPTRY" localSheetId="15" hidden="1">#REF!</definedName>
    <definedName name="BExW0386REQRCQCVT9BCX80UPTRY" localSheetId="13" hidden="1">#REF!</definedName>
    <definedName name="BExW0386REQRCQCVT9BCX80UPTRY" hidden="1">#REF!</definedName>
    <definedName name="BExW0FYP4WXY71CYUG40SUBG9UWU" localSheetId="15" hidden="1">#REF!</definedName>
    <definedName name="BExW0FYP4WXY71CYUG40SUBG9UWU" localSheetId="13" hidden="1">#REF!</definedName>
    <definedName name="BExW0FYP4WXY71CYUG40SUBG9UWU" hidden="1">#REF!</definedName>
    <definedName name="BExW0RI61B4VV0ARXTFVBAWRA1C5" localSheetId="15" hidden="1">#REF!</definedName>
    <definedName name="BExW0RI61B4VV0ARXTFVBAWRA1C5" localSheetId="13" hidden="1">#REF!</definedName>
    <definedName name="BExW0RI61B4VV0ARXTFVBAWRA1C5" hidden="1">#REF!</definedName>
    <definedName name="BExW1BVUYQTKMOR56MW7RVRX4L1L" localSheetId="15" hidden="1">#REF!</definedName>
    <definedName name="BExW1BVUYQTKMOR56MW7RVRX4L1L" localSheetId="13" hidden="1">#REF!</definedName>
    <definedName name="BExW1BVUYQTKMOR56MW7RVRX4L1L" hidden="1">#REF!</definedName>
    <definedName name="BExW1F1220628FOMTW5UAATHRJHK" localSheetId="15" hidden="1">#REF!</definedName>
    <definedName name="BExW1F1220628FOMTW5UAATHRJHK" localSheetId="13" hidden="1">#REF!</definedName>
    <definedName name="BExW1F1220628FOMTW5UAATHRJHK" hidden="1">#REF!</definedName>
    <definedName name="BExW1TKA0Z9OP2DTG50GZR5EG8C7" localSheetId="15" hidden="1">#REF!</definedName>
    <definedName name="BExW1TKA0Z9OP2DTG50GZR5EG8C7" localSheetId="13" hidden="1">#REF!</definedName>
    <definedName name="BExW1TKA0Z9OP2DTG50GZR5EG8C7" hidden="1">#REF!</definedName>
    <definedName name="BExW1U0JLKQ094DW5MMOI8UHO09V" localSheetId="15" hidden="1">#REF!</definedName>
    <definedName name="BExW1U0JLKQ094DW5MMOI8UHO09V" localSheetId="13" hidden="1">#REF!</definedName>
    <definedName name="BExW1U0JLKQ094DW5MMOI8UHO09V" hidden="1">#REF!</definedName>
    <definedName name="BExW283NP9D366XFPXLGSCI5UB0L" localSheetId="15" hidden="1">#REF!</definedName>
    <definedName name="BExW283NP9D366XFPXLGSCI5UB0L" localSheetId="13" hidden="1">#REF!</definedName>
    <definedName name="BExW283NP9D366XFPXLGSCI5UB0L" hidden="1">#REF!</definedName>
    <definedName name="BExW2H3C8WJSBW5FGTFKVDVJC4CL" localSheetId="15" hidden="1">#REF!</definedName>
    <definedName name="BExW2H3C8WJSBW5FGTFKVDVJC4CL" localSheetId="13" hidden="1">#REF!</definedName>
    <definedName name="BExW2H3C8WJSBW5FGTFKVDVJC4CL" hidden="1">#REF!</definedName>
    <definedName name="BExW2MSCKPGF5K3I7TL4KF5ISUOL" localSheetId="15" hidden="1">#REF!</definedName>
    <definedName name="BExW2MSCKPGF5K3I7TL4KF5ISUOL" localSheetId="13" hidden="1">#REF!</definedName>
    <definedName name="BExW2MSCKPGF5K3I7TL4KF5ISUOL" hidden="1">#REF!</definedName>
    <definedName name="BExW2SMO90FU9W8DVVES6Q4E6BZR" localSheetId="15" hidden="1">#REF!</definedName>
    <definedName name="BExW2SMO90FU9W8DVVES6Q4E6BZR" localSheetId="13" hidden="1">#REF!</definedName>
    <definedName name="BExW2SMO90FU9W8DVVES6Q4E6BZR" hidden="1">#REF!</definedName>
    <definedName name="BExW36V9N91OHCUMGWJQL3I5P4JK" localSheetId="15" hidden="1">#REF!</definedName>
    <definedName name="BExW36V9N91OHCUMGWJQL3I5P4JK" localSheetId="13" hidden="1">#REF!</definedName>
    <definedName name="BExW36V9N91OHCUMGWJQL3I5P4JK" hidden="1">#REF!</definedName>
    <definedName name="BExW3EIBA1J9Q9NA9VCGZGRS8WV7" localSheetId="15" hidden="1">#REF!</definedName>
    <definedName name="BExW3EIBA1J9Q9NA9VCGZGRS8WV7" localSheetId="13" hidden="1">#REF!</definedName>
    <definedName name="BExW3EIBA1J9Q9NA9VCGZGRS8WV7" hidden="1">#REF!</definedName>
    <definedName name="BExW3FEO8FI8N6AGQKYEG4SQVJWB" localSheetId="15" hidden="1">#REF!</definedName>
    <definedName name="BExW3FEO8FI8N6AGQKYEG4SQVJWB" localSheetId="13" hidden="1">#REF!</definedName>
    <definedName name="BExW3FEO8FI8N6AGQKYEG4SQVJWB" hidden="1">#REF!</definedName>
    <definedName name="BExW3GB28STOMJUSZEIA7YKYNS4Y" localSheetId="15" hidden="1">#REF!</definedName>
    <definedName name="BExW3GB28STOMJUSZEIA7YKYNS4Y" localSheetId="13" hidden="1">#REF!</definedName>
    <definedName name="BExW3GB28STOMJUSZEIA7YKYNS4Y" hidden="1">#REF!</definedName>
    <definedName name="BExW3T1K638HT5E0Y8MMK108P5JT" localSheetId="15" hidden="1">#REF!</definedName>
    <definedName name="BExW3T1K638HT5E0Y8MMK108P5JT" localSheetId="13" hidden="1">#REF!</definedName>
    <definedName name="BExW3T1K638HT5E0Y8MMK108P5JT" hidden="1">#REF!</definedName>
    <definedName name="BExW4217ZHL9VO39POSTJOD090WU" localSheetId="15" hidden="1">#REF!</definedName>
    <definedName name="BExW4217ZHL9VO39POSTJOD090WU" localSheetId="13" hidden="1">#REF!</definedName>
    <definedName name="BExW4217ZHL9VO39POSTJOD090WU" hidden="1">#REF!</definedName>
    <definedName name="BExW4GPW71EBF8XPS2QGVQHBCDX3" localSheetId="15" hidden="1">#REF!</definedName>
    <definedName name="BExW4GPW71EBF8XPS2QGVQHBCDX3" localSheetId="13" hidden="1">#REF!</definedName>
    <definedName name="BExW4GPW71EBF8XPS2QGVQHBCDX3" hidden="1">#REF!</definedName>
    <definedName name="BExW4JKC5837JBPCOJV337ZVYYY3" localSheetId="15" hidden="1">#REF!</definedName>
    <definedName name="BExW4JKC5837JBPCOJV337ZVYYY3" localSheetId="13" hidden="1">#REF!</definedName>
    <definedName name="BExW4JKC5837JBPCOJV337ZVYYY3" hidden="1">#REF!</definedName>
    <definedName name="BExW4QR9FV9MP5K610THBSM51RYO" localSheetId="15" hidden="1">#REF!</definedName>
    <definedName name="BExW4QR9FV9MP5K610THBSM51RYO" localSheetId="13" hidden="1">#REF!</definedName>
    <definedName name="BExW4QR9FV9MP5K610THBSM51RYO" hidden="1">#REF!</definedName>
    <definedName name="BExW4Z029R9E19ZENN3WEA3VDAD1" localSheetId="15" hidden="1">#REF!</definedName>
    <definedName name="BExW4Z029R9E19ZENN3WEA3VDAD1" localSheetId="13" hidden="1">#REF!</definedName>
    <definedName name="BExW4Z029R9E19ZENN3WEA3VDAD1" hidden="1">#REF!</definedName>
    <definedName name="BExW5AZNT6IAZGNF2C879ODHY1B8" localSheetId="15" hidden="1">#REF!</definedName>
    <definedName name="BExW5AZNT6IAZGNF2C879ODHY1B8" localSheetId="13" hidden="1">#REF!</definedName>
    <definedName name="BExW5AZNT6IAZGNF2C879ODHY1B8" hidden="1">#REF!</definedName>
    <definedName name="BExW5WPU27WD4NWZOT0ZEJIDLX5J" localSheetId="15" hidden="1">#REF!</definedName>
    <definedName name="BExW5WPU27WD4NWZOT0ZEJIDLX5J" localSheetId="13" hidden="1">#REF!</definedName>
    <definedName name="BExW5WPU27WD4NWZOT0ZEJIDLX5J" hidden="1">#REF!</definedName>
    <definedName name="BExW660AV1TUV2XNUPD65RZR3QOO" localSheetId="15" hidden="1">#REF!</definedName>
    <definedName name="BExW660AV1TUV2XNUPD65RZR3QOO" localSheetId="13" hidden="1">#REF!</definedName>
    <definedName name="BExW660AV1TUV2XNUPD65RZR3QOO" hidden="1">#REF!</definedName>
    <definedName name="BExW66LVVZK656PQY1257QMHP2AY" localSheetId="15" hidden="1">#REF!</definedName>
    <definedName name="BExW66LVVZK656PQY1257QMHP2AY" localSheetId="13" hidden="1">#REF!</definedName>
    <definedName name="BExW66LVVZK656PQY1257QMHP2AY" hidden="1">#REF!</definedName>
    <definedName name="BExW6EJPHAP1TWT380AZLXNHR22P" localSheetId="15" hidden="1">#REF!</definedName>
    <definedName name="BExW6EJPHAP1TWT380AZLXNHR22P" localSheetId="13" hidden="1">#REF!</definedName>
    <definedName name="BExW6EJPHAP1TWT380AZLXNHR22P" hidden="1">#REF!</definedName>
    <definedName name="BExW6G1PJ38H10DVLL8WPQ736OEB" localSheetId="15" hidden="1">#REF!</definedName>
    <definedName name="BExW6G1PJ38H10DVLL8WPQ736OEB" localSheetId="13" hidden="1">#REF!</definedName>
    <definedName name="BExW6G1PJ38H10DVLL8WPQ736OEB" hidden="1">#REF!</definedName>
    <definedName name="BExW794A74Z5F2K8LVQLD6VSKXUE" localSheetId="15" hidden="1">#REF!</definedName>
    <definedName name="BExW794A74Z5F2K8LVQLD6VSKXUE" localSheetId="13" hidden="1">#REF!</definedName>
    <definedName name="BExW794A74Z5F2K8LVQLD6VSKXUE" hidden="1">#REF!</definedName>
    <definedName name="BExW8K0SSIPSKBVP06IJ71600HJZ" localSheetId="15" hidden="1">#REF!</definedName>
    <definedName name="BExW8K0SSIPSKBVP06IJ71600HJZ" localSheetId="13" hidden="1">#REF!</definedName>
    <definedName name="BExW8K0SSIPSKBVP06IJ71600HJZ" hidden="1">#REF!</definedName>
    <definedName name="BExW8NM8DJJESE7GF7VGTO2XO6P1" localSheetId="15" hidden="1">#REF!</definedName>
    <definedName name="BExW8NM8DJJESE7GF7VGTO2XO6P1" localSheetId="13" hidden="1">#REF!</definedName>
    <definedName name="BExW8NM8DJJESE7GF7VGTO2XO6P1" hidden="1">#REF!</definedName>
    <definedName name="BExW8T0GVY3ZYO4ACSBLHS8SH895" localSheetId="15" hidden="1">#REF!</definedName>
    <definedName name="BExW8T0GVY3ZYO4ACSBLHS8SH895" localSheetId="13" hidden="1">#REF!</definedName>
    <definedName name="BExW8T0GVY3ZYO4ACSBLHS8SH895" hidden="1">#REF!</definedName>
    <definedName name="BExW8YEP73JMMU9HZ08PM4WHJQZ4" localSheetId="15" hidden="1">#REF!</definedName>
    <definedName name="BExW8YEP73JMMU9HZ08PM4WHJQZ4" localSheetId="13" hidden="1">#REF!</definedName>
    <definedName name="BExW8YEP73JMMU9HZ08PM4WHJQZ4" hidden="1">#REF!</definedName>
    <definedName name="BExW937AT53OZQRHNWQZ5BVH24IE" localSheetId="15" hidden="1">#REF!</definedName>
    <definedName name="BExW937AT53OZQRHNWQZ5BVH24IE" localSheetId="13" hidden="1">#REF!</definedName>
    <definedName name="BExW937AT53OZQRHNWQZ5BVH24IE" hidden="1">#REF!</definedName>
    <definedName name="BExW95LN5N0LYFFVP7GJEGDVDLF0" localSheetId="15" hidden="1">#REF!</definedName>
    <definedName name="BExW95LN5N0LYFFVP7GJEGDVDLF0" localSheetId="13" hidden="1">#REF!</definedName>
    <definedName name="BExW95LN5N0LYFFVP7GJEGDVDLF0" hidden="1">#REF!</definedName>
    <definedName name="BExW967733Q8RAJOHR2GJ3HO8JIW" localSheetId="15" hidden="1">#REF!</definedName>
    <definedName name="BExW967733Q8RAJOHR2GJ3HO8JIW" localSheetId="13" hidden="1">#REF!</definedName>
    <definedName name="BExW967733Q8RAJOHR2GJ3HO8JIW" hidden="1">#REF!</definedName>
    <definedName name="BExW9POK1KIOI0ALS5MZIKTDIYMA" localSheetId="15" hidden="1">#REF!</definedName>
    <definedName name="BExW9POK1KIOI0ALS5MZIKTDIYMA" localSheetId="13" hidden="1">#REF!</definedName>
    <definedName name="BExW9POK1KIOI0ALS5MZIKTDIYMA" hidden="1">#REF!</definedName>
    <definedName name="BExW9TVLB7OIHTG98I7I4EXBL61S" localSheetId="15" hidden="1">#REF!</definedName>
    <definedName name="BExW9TVLB7OIHTG98I7I4EXBL61S" localSheetId="13" hidden="1">#REF!</definedName>
    <definedName name="BExW9TVLB7OIHTG98I7I4EXBL61S" hidden="1">#REF!</definedName>
    <definedName name="BExXLDE6PN4ESWT3LXJNQCY94NE4" localSheetId="15" hidden="1">#REF!</definedName>
    <definedName name="BExXLDE6PN4ESWT3LXJNQCY94NE4" localSheetId="13" hidden="1">#REF!</definedName>
    <definedName name="BExXLDE6PN4ESWT3LXJNQCY94NE4" hidden="1">#REF!</definedName>
    <definedName name="BExXLQVPK2H3IF0NDDA5CT612EUK" localSheetId="15" hidden="1">#REF!</definedName>
    <definedName name="BExXLQVPK2H3IF0NDDA5CT612EUK" localSheetId="13" hidden="1">#REF!</definedName>
    <definedName name="BExXLQVPK2H3IF0NDDA5CT612EUK" hidden="1">#REF!</definedName>
    <definedName name="BExXLR6IO70TYTACKQH9M5PGV24J" localSheetId="15" hidden="1">#REF!</definedName>
    <definedName name="BExXLR6IO70TYTACKQH9M5PGV24J" localSheetId="13" hidden="1">#REF!</definedName>
    <definedName name="BExXLR6IO70TYTACKQH9M5PGV24J" hidden="1">#REF!</definedName>
    <definedName name="BExXM065WOLYRYHGHOJE0OOFXA4M" localSheetId="15" hidden="1">#REF!</definedName>
    <definedName name="BExXM065WOLYRYHGHOJE0OOFXA4M" localSheetId="13" hidden="1">#REF!</definedName>
    <definedName name="BExXM065WOLYRYHGHOJE0OOFXA4M" hidden="1">#REF!</definedName>
    <definedName name="BExXM3GUNXVDM82KUR17NNUMQCNI" localSheetId="15" hidden="1">#REF!</definedName>
    <definedName name="BExXM3GUNXVDM82KUR17NNUMQCNI" localSheetId="13" hidden="1">#REF!</definedName>
    <definedName name="BExXM3GUNXVDM82KUR17NNUMQCNI" hidden="1">#REF!</definedName>
    <definedName name="BExXMA28M8SH7MKIGETSDA72WUIZ" localSheetId="15" hidden="1">#REF!</definedName>
    <definedName name="BExXMA28M8SH7MKIGETSDA72WUIZ" localSheetId="13" hidden="1">#REF!</definedName>
    <definedName name="BExXMA28M8SH7MKIGETSDA72WUIZ" hidden="1">#REF!</definedName>
    <definedName name="BExXMOLHIAHDLFSA31PUB36SC3I9" localSheetId="15" hidden="1">#REF!</definedName>
    <definedName name="BExXMOLHIAHDLFSA31PUB36SC3I9" localSheetId="13" hidden="1">#REF!</definedName>
    <definedName name="BExXMOLHIAHDLFSA31PUB36SC3I9" hidden="1">#REF!</definedName>
    <definedName name="BExXMT8T5Z3M2JBQN65X2LKH0YQI" localSheetId="15" hidden="1">#REF!</definedName>
    <definedName name="BExXMT8T5Z3M2JBQN65X2LKH0YQI" localSheetId="13" hidden="1">#REF!</definedName>
    <definedName name="BExXMT8T5Z3M2JBQN65X2LKH0YQI" hidden="1">#REF!</definedName>
    <definedName name="BExXN1XNO7H60M9X1E7EVWFJDM5N" localSheetId="15" hidden="1">#REF!</definedName>
    <definedName name="BExXN1XNO7H60M9X1E7EVWFJDM5N" localSheetId="13" hidden="1">#REF!</definedName>
    <definedName name="BExXN1XNO7H60M9X1E7EVWFJDM5N" hidden="1">#REF!</definedName>
    <definedName name="BExXN22ZOTIW49GPLWFYKVM90FNZ" localSheetId="15" hidden="1">#REF!</definedName>
    <definedName name="BExXN22ZOTIW49GPLWFYKVM90FNZ" localSheetId="13" hidden="1">#REF!</definedName>
    <definedName name="BExXN22ZOTIW49GPLWFYKVM90FNZ" hidden="1">#REF!</definedName>
    <definedName name="BExXN4C031W9DK73MJHKL8YT1QA8" localSheetId="15" hidden="1">#REF!</definedName>
    <definedName name="BExXN4C031W9DK73MJHKL8YT1QA8" localSheetId="13" hidden="1">#REF!</definedName>
    <definedName name="BExXN4C031W9DK73MJHKL8YT1QA8" hidden="1">#REF!</definedName>
    <definedName name="BExXN6QAP8UJQVN4R4BQKPP4QK35" localSheetId="15" hidden="1">#REF!</definedName>
    <definedName name="BExXN6QAP8UJQVN4R4BQKPP4QK35" localSheetId="13" hidden="1">#REF!</definedName>
    <definedName name="BExXN6QAP8UJQVN4R4BQKPP4QK35" hidden="1">#REF!</definedName>
    <definedName name="BExXNBOA39T2X6Y5Y5GZ5DDNA1AX" localSheetId="15" hidden="1">#REF!</definedName>
    <definedName name="BExXNBOA39T2X6Y5Y5GZ5DDNA1AX" localSheetId="13" hidden="1">#REF!</definedName>
    <definedName name="BExXNBOA39T2X6Y5Y5GZ5DDNA1AX" hidden="1">#REF!</definedName>
    <definedName name="BExXND6872VJ3M2PGT056WQMWBHD" localSheetId="15" hidden="1">#REF!</definedName>
    <definedName name="BExXND6872VJ3M2PGT056WQMWBHD" localSheetId="13" hidden="1">#REF!</definedName>
    <definedName name="BExXND6872VJ3M2PGT056WQMWBHD" hidden="1">#REF!</definedName>
    <definedName name="BExXNPM24UN2PGVL9D1TUBFRIKR4" localSheetId="15" hidden="1">#REF!</definedName>
    <definedName name="BExXNPM24UN2PGVL9D1TUBFRIKR4" localSheetId="13" hidden="1">#REF!</definedName>
    <definedName name="BExXNPM24UN2PGVL9D1TUBFRIKR4" hidden="1">#REF!</definedName>
    <definedName name="BExXNWYB165VO9MHARCL5WLCHWS0" localSheetId="15" hidden="1">#REF!</definedName>
    <definedName name="BExXNWYB165VO9MHARCL5WLCHWS0" localSheetId="13" hidden="1">#REF!</definedName>
    <definedName name="BExXNWYB165VO9MHARCL5WLCHWS0" hidden="1">#REF!</definedName>
    <definedName name="BExXO278QHQN8JDK5425EJ615ECC" localSheetId="15" hidden="1">#REF!</definedName>
    <definedName name="BExXO278QHQN8JDK5425EJ615ECC" localSheetId="13" hidden="1">#REF!</definedName>
    <definedName name="BExXO278QHQN8JDK5425EJ615ECC" hidden="1">#REF!</definedName>
    <definedName name="BExXOBHOP0WGFHI2Y9AO4L440UVQ" localSheetId="15" hidden="1">#REF!</definedName>
    <definedName name="BExXOBHOP0WGFHI2Y9AO4L440UVQ" localSheetId="13" hidden="1">#REF!</definedName>
    <definedName name="BExXOBHOP0WGFHI2Y9AO4L440UVQ" hidden="1">#REF!</definedName>
    <definedName name="BExXOHSAD2NSHOLLMZ2JWA4I3I1R" localSheetId="15" hidden="1">#REF!</definedName>
    <definedName name="BExXOHSAD2NSHOLLMZ2JWA4I3I1R" localSheetId="13" hidden="1">#REF!</definedName>
    <definedName name="BExXOHSAD2NSHOLLMZ2JWA4I3I1R" hidden="1">#REF!</definedName>
    <definedName name="BExXP80B5FGA00JCM7UXKPI3PB7Y" localSheetId="15" hidden="1">#REF!</definedName>
    <definedName name="BExXP80B5FGA00JCM7UXKPI3PB7Y" localSheetId="13" hidden="1">#REF!</definedName>
    <definedName name="BExXP80B5FGA00JCM7UXKPI3PB7Y" hidden="1">#REF!</definedName>
    <definedName name="BExXP85M4WXYVN1UVHUTOEKEG5XS" localSheetId="15" hidden="1">#REF!</definedName>
    <definedName name="BExXP85M4WXYVN1UVHUTOEKEG5XS" localSheetId="13" hidden="1">#REF!</definedName>
    <definedName name="BExXP85M4WXYVN1UVHUTOEKEG5XS" hidden="1">#REF!</definedName>
    <definedName name="BExXPELOTHOAG0OWILLAH94OZV5J" localSheetId="15" hidden="1">#REF!</definedName>
    <definedName name="BExXPELOTHOAG0OWILLAH94OZV5J" localSheetId="13" hidden="1">#REF!</definedName>
    <definedName name="BExXPELOTHOAG0OWILLAH94OZV5J" hidden="1">#REF!</definedName>
    <definedName name="BExXPS31W1VD2NMIE4E37LHVDF0L" localSheetId="15" hidden="1">#REF!</definedName>
    <definedName name="BExXPS31W1VD2NMIE4E37LHVDF0L" localSheetId="13" hidden="1">#REF!</definedName>
    <definedName name="BExXPS31W1VD2NMIE4E37LHVDF0L" hidden="1">#REF!</definedName>
    <definedName name="BExXPZKYEMVF5JOC14HYOOYQK6JK" localSheetId="15" hidden="1">#REF!</definedName>
    <definedName name="BExXPZKYEMVF5JOC14HYOOYQK6JK" localSheetId="13" hidden="1">#REF!</definedName>
    <definedName name="BExXPZKYEMVF5JOC14HYOOYQK6JK" hidden="1">#REF!</definedName>
    <definedName name="BExXQ89PA10X79WBWOEP1AJX1OQM" localSheetId="15" hidden="1">#REF!</definedName>
    <definedName name="BExXQ89PA10X79WBWOEP1AJX1OQM" localSheetId="13" hidden="1">#REF!</definedName>
    <definedName name="BExXQ89PA10X79WBWOEP1AJX1OQM" hidden="1">#REF!</definedName>
    <definedName name="BExXQCGQGGYSI0LTRVR73MUO50AW" localSheetId="15" hidden="1">#REF!</definedName>
    <definedName name="BExXQCGQGGYSI0LTRVR73MUO50AW" localSheetId="13" hidden="1">#REF!</definedName>
    <definedName name="BExXQCGQGGYSI0LTRVR73MUO50AW" hidden="1">#REF!</definedName>
    <definedName name="BExXQEEXFHDQ8DSRAJSB5ET6J004" localSheetId="15" hidden="1">#REF!</definedName>
    <definedName name="BExXQEEXFHDQ8DSRAJSB5ET6J004" localSheetId="13" hidden="1">#REF!</definedName>
    <definedName name="BExXQEEXFHDQ8DSRAJSB5ET6J004" hidden="1">#REF!</definedName>
    <definedName name="BExXQH41O5HZAH8BO6HCFY8YC3TU" localSheetId="15" hidden="1">#REF!</definedName>
    <definedName name="BExXQH41O5HZAH8BO6HCFY8YC3TU" localSheetId="13" hidden="1">#REF!</definedName>
    <definedName name="BExXQH41O5HZAH8BO6HCFY8YC3TU" hidden="1">#REF!</definedName>
    <definedName name="BExXQIRBLQSLAJTFL7224FCFUTKH" localSheetId="15" hidden="1">#REF!</definedName>
    <definedName name="BExXQIRBLQSLAJTFL7224FCFUTKH" localSheetId="13" hidden="1">#REF!</definedName>
    <definedName name="BExXQIRBLQSLAJTFL7224FCFUTKH" hidden="1">#REF!</definedName>
    <definedName name="BExXQJIEF5R3QQ6D8HO3NGPU0IQC" localSheetId="15" hidden="1">#REF!</definedName>
    <definedName name="BExXQJIEF5R3QQ6D8HO3NGPU0IQC" localSheetId="13" hidden="1">#REF!</definedName>
    <definedName name="BExXQJIEF5R3QQ6D8HO3NGPU0IQC" hidden="1">#REF!</definedName>
    <definedName name="BExXQU00K9ER4I1WM7T9J0W1E7ZC" localSheetId="15" hidden="1">#REF!</definedName>
    <definedName name="BExXQU00K9ER4I1WM7T9J0W1E7ZC" localSheetId="13" hidden="1">#REF!</definedName>
    <definedName name="BExXQU00K9ER4I1WM7T9J0W1E7ZC" hidden="1">#REF!</definedName>
    <definedName name="BExXQU00KOR7XLM8B13DGJ1MIQDY" localSheetId="15" hidden="1">#REF!</definedName>
    <definedName name="BExXQU00KOR7XLM8B13DGJ1MIQDY" localSheetId="13" hidden="1">#REF!</definedName>
    <definedName name="BExXQU00KOR7XLM8B13DGJ1MIQDY" hidden="1">#REF!</definedName>
    <definedName name="BExXQXG18PS8HGBOS03OSTQ0KEYC" localSheetId="15" hidden="1">#REF!</definedName>
    <definedName name="BExXQXG18PS8HGBOS03OSTQ0KEYC" localSheetId="13" hidden="1">#REF!</definedName>
    <definedName name="BExXQXG18PS8HGBOS03OSTQ0KEYC" hidden="1">#REF!</definedName>
    <definedName name="BExXQXQT4OAFQT5B0YB3USDJOJOB" localSheetId="15" hidden="1">#REF!</definedName>
    <definedName name="BExXQXQT4OAFQT5B0YB3USDJOJOB" localSheetId="13" hidden="1">#REF!</definedName>
    <definedName name="BExXQXQT4OAFQT5B0YB3USDJOJOB" hidden="1">#REF!</definedName>
    <definedName name="BExXR3FSEXAHSXEQNJORWFCPX86N" localSheetId="15" hidden="1">#REF!</definedName>
    <definedName name="BExXR3FSEXAHSXEQNJORWFCPX86N" localSheetId="13" hidden="1">#REF!</definedName>
    <definedName name="BExXR3FSEXAHSXEQNJORWFCPX86N" hidden="1">#REF!</definedName>
    <definedName name="BExXR3W3FKYQBLR299HO9RZ70C43" localSheetId="15" hidden="1">#REF!</definedName>
    <definedName name="BExXR3W3FKYQBLR299HO9RZ70C43" localSheetId="13" hidden="1">#REF!</definedName>
    <definedName name="BExXR3W3FKYQBLR299HO9RZ70C43" hidden="1">#REF!</definedName>
    <definedName name="BExXR46U23CRRBV6IZT982MAEQKI" localSheetId="15" hidden="1">#REF!</definedName>
    <definedName name="BExXR46U23CRRBV6IZT982MAEQKI" localSheetId="13" hidden="1">#REF!</definedName>
    <definedName name="BExXR46U23CRRBV6IZT982MAEQKI" hidden="1">#REF!</definedName>
    <definedName name="BExXR8OKAVX7O70V5IYG2PRKXSTI" localSheetId="15" hidden="1">#REF!</definedName>
    <definedName name="BExXR8OKAVX7O70V5IYG2PRKXSTI" localSheetId="13" hidden="1">#REF!</definedName>
    <definedName name="BExXR8OKAVX7O70V5IYG2PRKXSTI" hidden="1">#REF!</definedName>
    <definedName name="BExXRA6N6XCLQM6XDV724ZIH6G93" localSheetId="15" hidden="1">#REF!</definedName>
    <definedName name="BExXRA6N6XCLQM6XDV724ZIH6G93" localSheetId="13" hidden="1">#REF!</definedName>
    <definedName name="BExXRA6N6XCLQM6XDV724ZIH6G93" hidden="1">#REF!</definedName>
    <definedName name="BExXRABZ1CNKCG6K1MR6OUFHF7J9" localSheetId="15" hidden="1">#REF!</definedName>
    <definedName name="BExXRABZ1CNKCG6K1MR6OUFHF7J9" localSheetId="13" hidden="1">#REF!</definedName>
    <definedName name="BExXRABZ1CNKCG6K1MR6OUFHF7J9" hidden="1">#REF!</definedName>
    <definedName name="BExXRBOFETC0OTJ6WY3VPMFH03VB" localSheetId="15" hidden="1">#REF!</definedName>
    <definedName name="BExXRBOFETC0OTJ6WY3VPMFH03VB" localSheetId="13" hidden="1">#REF!</definedName>
    <definedName name="BExXRBOFETC0OTJ6WY3VPMFH03VB" hidden="1">#REF!</definedName>
    <definedName name="BExXRD13K1S9Y3JGR7CXSONT7RJZ" localSheetId="15" hidden="1">#REF!</definedName>
    <definedName name="BExXRD13K1S9Y3JGR7CXSONT7RJZ" localSheetId="13" hidden="1">#REF!</definedName>
    <definedName name="BExXRD13K1S9Y3JGR7CXSONT7RJZ" hidden="1">#REF!</definedName>
    <definedName name="BExXRIFB4QQ87QIGA9AG0NXP577K" localSheetId="15" hidden="1">#REF!</definedName>
    <definedName name="BExXRIFB4QQ87QIGA9AG0NXP577K" localSheetId="13" hidden="1">#REF!</definedName>
    <definedName name="BExXRIFB4QQ87QIGA9AG0NXP577K" hidden="1">#REF!</definedName>
    <definedName name="BExXRIQ2JF2CVTRDQX2D9SPH7FTN" localSheetId="15" hidden="1">#REF!</definedName>
    <definedName name="BExXRIQ2JF2CVTRDQX2D9SPH7FTN" localSheetId="13" hidden="1">#REF!</definedName>
    <definedName name="BExXRIQ2JF2CVTRDQX2D9SPH7FTN" hidden="1">#REF!</definedName>
    <definedName name="BExXRO4A6VUH1F4XV8N1BRJ4896W" localSheetId="15" hidden="1">#REF!</definedName>
    <definedName name="BExXRO4A6VUH1F4XV8N1BRJ4896W" localSheetId="13" hidden="1">#REF!</definedName>
    <definedName name="BExXRO4A6VUH1F4XV8N1BRJ4896W" hidden="1">#REF!</definedName>
    <definedName name="BExXRO9N1SNJZGKD90P4K7FU1J0P" localSheetId="15" hidden="1">#REF!</definedName>
    <definedName name="BExXRO9N1SNJZGKD90P4K7FU1J0P" localSheetId="13" hidden="1">#REF!</definedName>
    <definedName name="BExXRO9N1SNJZGKD90P4K7FU1J0P" hidden="1">#REF!</definedName>
    <definedName name="BExXRV5QP3Z0KAQ1EQT9JYT2FV0L" localSheetId="15" hidden="1">#REF!</definedName>
    <definedName name="BExXRV5QP3Z0KAQ1EQT9JYT2FV0L" localSheetId="13" hidden="1">#REF!</definedName>
    <definedName name="BExXRV5QP3Z0KAQ1EQT9JYT2FV0L" hidden="1">#REF!</definedName>
    <definedName name="BExXRZ20LZZCW8LVGDK0XETOTSAI" localSheetId="15" hidden="1">#REF!</definedName>
    <definedName name="BExXRZ20LZZCW8LVGDK0XETOTSAI" localSheetId="13" hidden="1">#REF!</definedName>
    <definedName name="BExXRZ20LZZCW8LVGDK0XETOTSAI" hidden="1">#REF!</definedName>
    <definedName name="BExXRZNM651EJ5HJPGKGTVYLAZQ1" localSheetId="15" hidden="1">#REF!</definedName>
    <definedName name="BExXRZNM651EJ5HJPGKGTVYLAZQ1" localSheetId="13" hidden="1">#REF!</definedName>
    <definedName name="BExXRZNM651EJ5HJPGKGTVYLAZQ1" hidden="1">#REF!</definedName>
    <definedName name="BExXS63O4OMWMNXXAODZQFSDG33N" localSheetId="15" hidden="1">#REF!</definedName>
    <definedName name="BExXS63O4OMWMNXXAODZQFSDG33N" localSheetId="13" hidden="1">#REF!</definedName>
    <definedName name="BExXS63O4OMWMNXXAODZQFSDG33N" hidden="1">#REF!</definedName>
    <definedName name="BExXSBSP1TOY051HSPEPM0AEIO2M" localSheetId="15" hidden="1">#REF!</definedName>
    <definedName name="BExXSBSP1TOY051HSPEPM0AEIO2M" localSheetId="13" hidden="1">#REF!</definedName>
    <definedName name="BExXSBSP1TOY051HSPEPM0AEIO2M" hidden="1">#REF!</definedName>
    <definedName name="BExXSC8RFK5D68FJD2HI4K66SA6I" localSheetId="15" hidden="1">#REF!</definedName>
    <definedName name="BExXSC8RFK5D68FJD2HI4K66SA6I" localSheetId="13" hidden="1">#REF!</definedName>
    <definedName name="BExXSC8RFK5D68FJD2HI4K66SA6I" hidden="1">#REF!</definedName>
    <definedName name="BExXSNHC88W4UMXEOIOOATJAIKZO" localSheetId="15" hidden="1">#REF!</definedName>
    <definedName name="BExXSNHC88W4UMXEOIOOATJAIKZO" localSheetId="13" hidden="1">#REF!</definedName>
    <definedName name="BExXSNHC88W4UMXEOIOOATJAIKZO" hidden="1">#REF!</definedName>
    <definedName name="BExXSTBS08WIA9TLALV3UQ2Z3MRG" localSheetId="15" hidden="1">#REF!</definedName>
    <definedName name="BExXSTBS08WIA9TLALV3UQ2Z3MRG" localSheetId="13" hidden="1">#REF!</definedName>
    <definedName name="BExXSTBS08WIA9TLALV3UQ2Z3MRG" hidden="1">#REF!</definedName>
    <definedName name="BExXSVQ2WOJJ73YEO8Q2FK60V4G8" localSheetId="15" hidden="1">#REF!</definedName>
    <definedName name="BExXSVQ2WOJJ73YEO8Q2FK60V4G8" localSheetId="13" hidden="1">#REF!</definedName>
    <definedName name="BExXSVQ2WOJJ73YEO8Q2FK60V4G8" hidden="1">#REF!</definedName>
    <definedName name="BExXTE09L5Y9Q4CI04ESBT9FBKMX" localSheetId="15" hidden="1">#REF!</definedName>
    <definedName name="BExXTE09L5Y9Q4CI04ESBT9FBKMX" localSheetId="13" hidden="1">#REF!</definedName>
    <definedName name="BExXTE09L5Y9Q4CI04ESBT9FBKMX" hidden="1">#REF!</definedName>
    <definedName name="BExXTHLRNL82GN7KZY3TOLO508N7" localSheetId="15" hidden="1">#REF!</definedName>
    <definedName name="BExXTHLRNL82GN7KZY3TOLO508N7" localSheetId="13" hidden="1">#REF!</definedName>
    <definedName name="BExXTHLRNL82GN7KZY3TOLO508N7" hidden="1">#REF!</definedName>
    <definedName name="BExXTL72MKEQSQH9L2OTFLU8DM2B" localSheetId="15" hidden="1">#REF!</definedName>
    <definedName name="BExXTL72MKEQSQH9L2OTFLU8DM2B" localSheetId="13" hidden="1">#REF!</definedName>
    <definedName name="BExXTL72MKEQSQH9L2OTFLU8DM2B" hidden="1">#REF!</definedName>
    <definedName name="BExXTM3M4RTCRSX7VGAXGQNPP668" localSheetId="15" hidden="1">#REF!</definedName>
    <definedName name="BExXTM3M4RTCRSX7VGAXGQNPP668" localSheetId="13" hidden="1">#REF!</definedName>
    <definedName name="BExXTM3M4RTCRSX7VGAXGQNPP668" hidden="1">#REF!</definedName>
    <definedName name="BExXTOCF78J7WY6FOVBRY1N2RBBR" localSheetId="15" hidden="1">#REF!</definedName>
    <definedName name="BExXTOCF78J7WY6FOVBRY1N2RBBR" localSheetId="13" hidden="1">#REF!</definedName>
    <definedName name="BExXTOCF78J7WY6FOVBRY1N2RBBR" hidden="1">#REF!</definedName>
    <definedName name="BExXTP3GYO6Z9RTKKT10XA0UTV3T" localSheetId="15" hidden="1">#REF!</definedName>
    <definedName name="BExXTP3GYO6Z9RTKKT10XA0UTV3T" localSheetId="13" hidden="1">#REF!</definedName>
    <definedName name="BExXTP3GYO6Z9RTKKT10XA0UTV3T" hidden="1">#REF!</definedName>
    <definedName name="BExXTZKZ4CG92ZQLIRKEXXH9BFIR" localSheetId="15" hidden="1">#REF!</definedName>
    <definedName name="BExXTZKZ4CG92ZQLIRKEXXH9BFIR" localSheetId="13" hidden="1">#REF!</definedName>
    <definedName name="BExXTZKZ4CG92ZQLIRKEXXH9BFIR" hidden="1">#REF!</definedName>
    <definedName name="BExXU4J2BM2964GD5UZHM752Q4NS" localSheetId="15" hidden="1">#REF!</definedName>
    <definedName name="BExXU4J2BM2964GD5UZHM752Q4NS" localSheetId="13" hidden="1">#REF!</definedName>
    <definedName name="BExXU4J2BM2964GD5UZHM752Q4NS" hidden="1">#REF!</definedName>
    <definedName name="BExXU6XDTT7RM93KILIDEYPA9XKF" localSheetId="15" hidden="1">#REF!</definedName>
    <definedName name="BExXU6XDTT7RM93KILIDEYPA9XKF" localSheetId="13" hidden="1">#REF!</definedName>
    <definedName name="BExXU6XDTT7RM93KILIDEYPA9XKF" hidden="1">#REF!</definedName>
    <definedName name="BExXU8VLZA7WLPZ3RAQZGNERUD26" localSheetId="15" hidden="1">#REF!</definedName>
    <definedName name="BExXU8VLZA7WLPZ3RAQZGNERUD26" localSheetId="13" hidden="1">#REF!</definedName>
    <definedName name="BExXU8VLZA7WLPZ3RAQZGNERUD26" hidden="1">#REF!</definedName>
    <definedName name="BExXUB9RSLSCNN5ETLXY72DAPZZM" localSheetId="15" hidden="1">#REF!</definedName>
    <definedName name="BExXUB9RSLSCNN5ETLXY72DAPZZM" localSheetId="13" hidden="1">#REF!</definedName>
    <definedName name="BExXUB9RSLSCNN5ETLXY72DAPZZM" hidden="1">#REF!</definedName>
    <definedName name="BExXUFRM82XQIN2T8KGLDQL1IBQW" localSheetId="15" hidden="1">#REF!</definedName>
    <definedName name="BExXUFRM82XQIN2T8KGLDQL1IBQW" localSheetId="13" hidden="1">#REF!</definedName>
    <definedName name="BExXUFRM82XQIN2T8KGLDQL1IBQW" hidden="1">#REF!</definedName>
    <definedName name="BExXUQEQBF6FI240ZGIF9YXZSRAU" localSheetId="15" hidden="1">#REF!</definedName>
    <definedName name="BExXUQEQBF6FI240ZGIF9YXZSRAU" localSheetId="13" hidden="1">#REF!</definedName>
    <definedName name="BExXUQEQBF6FI240ZGIF9YXZSRAU" hidden="1">#REF!</definedName>
    <definedName name="BExXUYND6EJO7CJ5KRICV4O1JNWK" localSheetId="15" hidden="1">#REF!</definedName>
    <definedName name="BExXUYND6EJO7CJ5KRICV4O1JNWK" localSheetId="13" hidden="1">#REF!</definedName>
    <definedName name="BExXUYND6EJO7CJ5KRICV4O1JNWK" hidden="1">#REF!</definedName>
    <definedName name="BExXV6FWG4H3S2QEUJZYIXILNGJ7" localSheetId="15" hidden="1">#REF!</definedName>
    <definedName name="BExXV6FWG4H3S2QEUJZYIXILNGJ7" localSheetId="13" hidden="1">#REF!</definedName>
    <definedName name="BExXV6FWG4H3S2QEUJZYIXILNGJ7" hidden="1">#REF!</definedName>
    <definedName name="BExXVK87BMMO6LHKV0CFDNIQVIBS" localSheetId="15" hidden="1">#REF!</definedName>
    <definedName name="BExXVK87BMMO6LHKV0CFDNIQVIBS" localSheetId="13" hidden="1">#REF!</definedName>
    <definedName name="BExXVK87BMMO6LHKV0CFDNIQVIBS" hidden="1">#REF!</definedName>
    <definedName name="BExXVKZ9WXPGL6IVY6T61IDD771I" localSheetId="15" hidden="1">#REF!</definedName>
    <definedName name="BExXVKZ9WXPGL6IVY6T61IDD771I" localSheetId="13" hidden="1">#REF!</definedName>
    <definedName name="BExXVKZ9WXPGL6IVY6T61IDD771I" hidden="1">#REF!</definedName>
    <definedName name="BExXW0K72T1Y8K1I4VZT87UY9S2G" localSheetId="15" hidden="1">#REF!</definedName>
    <definedName name="BExXW0K72T1Y8K1I4VZT87UY9S2G" localSheetId="13" hidden="1">#REF!</definedName>
    <definedName name="BExXW0K72T1Y8K1I4VZT87UY9S2G" hidden="1">#REF!</definedName>
    <definedName name="BExXW27MMXHXUXX78SDTBE1JYTHT" localSheetId="15" hidden="1">#REF!</definedName>
    <definedName name="BExXW27MMXHXUXX78SDTBE1JYTHT" localSheetId="13" hidden="1">#REF!</definedName>
    <definedName name="BExXW27MMXHXUXX78SDTBE1JYTHT" hidden="1">#REF!</definedName>
    <definedName name="BExXW2YIM2MYBSHRIX0RP9D4PRMN" localSheetId="15" hidden="1">#REF!</definedName>
    <definedName name="BExXW2YIM2MYBSHRIX0RP9D4PRMN" localSheetId="13" hidden="1">#REF!</definedName>
    <definedName name="BExXW2YIM2MYBSHRIX0RP9D4PRMN" hidden="1">#REF!</definedName>
    <definedName name="BExXWBNE4KTFSXKVSRF6WX039WPB" localSheetId="15" hidden="1">#REF!</definedName>
    <definedName name="BExXWBNE4KTFSXKVSRF6WX039WPB" localSheetId="13" hidden="1">#REF!</definedName>
    <definedName name="BExXWBNE4KTFSXKVSRF6WX039WPB" hidden="1">#REF!</definedName>
    <definedName name="BExXWFP5AYE7EHYTJWBZSQ8PQ0YX" localSheetId="15" hidden="1">#REF!</definedName>
    <definedName name="BExXWFP5AYE7EHYTJWBZSQ8PQ0YX" localSheetId="13" hidden="1">#REF!</definedName>
    <definedName name="BExXWFP5AYE7EHYTJWBZSQ8PQ0YX" hidden="1">#REF!</definedName>
    <definedName name="BExXWVFIBQT8OY1O41FRFPFGXQHK" localSheetId="15" hidden="1">#REF!</definedName>
    <definedName name="BExXWVFIBQT8OY1O41FRFPFGXQHK" localSheetId="13" hidden="1">#REF!</definedName>
    <definedName name="BExXWVFIBQT8OY1O41FRFPFGXQHK" hidden="1">#REF!</definedName>
    <definedName name="BExXWWXHBZHA9J3N8K47F84X0M0L" localSheetId="15" hidden="1">#REF!</definedName>
    <definedName name="BExXWWXHBZHA9J3N8K47F84X0M0L" localSheetId="13" hidden="1">#REF!</definedName>
    <definedName name="BExXWWXHBZHA9J3N8K47F84X0M0L" hidden="1">#REF!</definedName>
    <definedName name="BExXX4F7ET00BZ4EYY1U8S9S895U" localSheetId="15" hidden="1">#REF!</definedName>
    <definedName name="BExXX4F7ET00BZ4EYY1U8S9S895U" localSheetId="13" hidden="1">#REF!</definedName>
    <definedName name="BExXX4F7ET00BZ4EYY1U8S9S895U" hidden="1">#REF!</definedName>
    <definedName name="BExXXBM521DL8R4ZX7NZ3DBCUOR5" localSheetId="15" hidden="1">#REF!</definedName>
    <definedName name="BExXXBM521DL8R4ZX7NZ3DBCUOR5" localSheetId="13" hidden="1">#REF!</definedName>
    <definedName name="BExXXBM521DL8R4ZX7NZ3DBCUOR5" hidden="1">#REF!</definedName>
    <definedName name="BExXXC7OZI33XZ03NRMEP7VRLQK4" localSheetId="15" hidden="1">#REF!</definedName>
    <definedName name="BExXXC7OZI33XZ03NRMEP7VRLQK4" localSheetId="13" hidden="1">#REF!</definedName>
    <definedName name="BExXXC7OZI33XZ03NRMEP7VRLQK4" hidden="1">#REF!</definedName>
    <definedName name="BExXXH5N3NKBQ7BCJPJTBF8CYM2Q" localSheetId="15" hidden="1">#REF!</definedName>
    <definedName name="BExXXH5N3NKBQ7BCJPJTBF8CYM2Q" localSheetId="13" hidden="1">#REF!</definedName>
    <definedName name="BExXXH5N3NKBQ7BCJPJTBF8CYM2Q" hidden="1">#REF!</definedName>
    <definedName name="BExXXKWLM4D541BH6O8GOJMHFHMW" localSheetId="15" hidden="1">#REF!</definedName>
    <definedName name="BExXXKWLM4D541BH6O8GOJMHFHMW" localSheetId="13" hidden="1">#REF!</definedName>
    <definedName name="BExXXKWLM4D541BH6O8GOJMHFHMW" hidden="1">#REF!</definedName>
    <definedName name="BExXXPPA1Q87XPI97X0OXCPBPDON" localSheetId="15" hidden="1">#REF!</definedName>
    <definedName name="BExXXPPA1Q87XPI97X0OXCPBPDON" localSheetId="13" hidden="1">#REF!</definedName>
    <definedName name="BExXXPPA1Q87XPI97X0OXCPBPDON" hidden="1">#REF!</definedName>
    <definedName name="BExXXVUDA98IZTQ6MANKU4MTTDVR" localSheetId="15" hidden="1">#REF!</definedName>
    <definedName name="BExXXVUDA98IZTQ6MANKU4MTTDVR" localSheetId="13" hidden="1">#REF!</definedName>
    <definedName name="BExXXVUDA98IZTQ6MANKU4MTTDVR" hidden="1">#REF!</definedName>
    <definedName name="BExXXZQNZY6IZI45DJXJK0MQZWA7" localSheetId="15" hidden="1">#REF!</definedName>
    <definedName name="BExXXZQNZY6IZI45DJXJK0MQZWA7" localSheetId="13" hidden="1">#REF!</definedName>
    <definedName name="BExXXZQNZY6IZI45DJXJK0MQZWA7" hidden="1">#REF!</definedName>
    <definedName name="BExXY5QFG6QP94SFT3935OBM8Y4K" localSheetId="15" hidden="1">#REF!</definedName>
    <definedName name="BExXY5QFG6QP94SFT3935OBM8Y4K" localSheetId="13" hidden="1">#REF!</definedName>
    <definedName name="BExXY5QFG6QP94SFT3935OBM8Y4K" hidden="1">#REF!</definedName>
    <definedName name="BExXY7TYEBFXRYUYIFHTN65RJ8EW" localSheetId="15" hidden="1">#REF!</definedName>
    <definedName name="BExXY7TYEBFXRYUYIFHTN65RJ8EW" localSheetId="13" hidden="1">#REF!</definedName>
    <definedName name="BExXY7TYEBFXRYUYIFHTN65RJ8EW" hidden="1">#REF!</definedName>
    <definedName name="BExXY914KO7IKNZYZO7PNCTINBIK" localSheetId="15" hidden="1">#REF!</definedName>
    <definedName name="BExXY914KO7IKNZYZO7PNCTINBIK" localSheetId="13" hidden="1">#REF!</definedName>
    <definedName name="BExXY914KO7IKNZYZO7PNCTINBIK" hidden="1">#REF!</definedName>
    <definedName name="BExXYLBHANUXC5FCTDDTGOVD3GQS" localSheetId="15" hidden="1">#REF!</definedName>
    <definedName name="BExXYLBHANUXC5FCTDDTGOVD3GQS" localSheetId="13" hidden="1">#REF!</definedName>
    <definedName name="BExXYLBHANUXC5FCTDDTGOVD3GQS" hidden="1">#REF!</definedName>
    <definedName name="BExXYMNYAYH3WA2ZCFAYKZID9ZCI" localSheetId="15" hidden="1">#REF!</definedName>
    <definedName name="BExXYMNYAYH3WA2ZCFAYKZID9ZCI" localSheetId="13" hidden="1">#REF!</definedName>
    <definedName name="BExXYMNYAYH3WA2ZCFAYKZID9ZCI" hidden="1">#REF!</definedName>
    <definedName name="BExXYYT12SVN2VDMLVNV4P3ISD8T" localSheetId="15" hidden="1">#REF!</definedName>
    <definedName name="BExXYYT12SVN2VDMLVNV4P3ISD8T" localSheetId="13" hidden="1">#REF!</definedName>
    <definedName name="BExXYYT12SVN2VDMLVNV4P3ISD8T" hidden="1">#REF!</definedName>
    <definedName name="BExXZEDWUYH25UZMW2QU2RXFILJE" localSheetId="15" hidden="1">#REF!</definedName>
    <definedName name="BExXZEDWUYH25UZMW2QU2RXFILJE" localSheetId="13" hidden="1">#REF!</definedName>
    <definedName name="BExXZEDWUYH25UZMW2QU2RXFILJE" hidden="1">#REF!</definedName>
    <definedName name="BExXZFVV4YB42AZ3H1I40YG3JAPU" localSheetId="15" hidden="1">#REF!</definedName>
    <definedName name="BExXZFVV4YB42AZ3H1I40YG3JAPU" localSheetId="13" hidden="1">#REF!</definedName>
    <definedName name="BExXZFVV4YB42AZ3H1I40YG3JAPU" hidden="1">#REF!</definedName>
    <definedName name="BExXZHJ9T2JELF12CHHGD54J1B0C" localSheetId="15" hidden="1">#REF!</definedName>
    <definedName name="BExXZHJ9T2JELF12CHHGD54J1B0C" localSheetId="13" hidden="1">#REF!</definedName>
    <definedName name="BExXZHJ9T2JELF12CHHGD54J1B0C" hidden="1">#REF!</definedName>
    <definedName name="BExXZNJ2X1TK2LRK5ZY3MX49H5T7" localSheetId="15" hidden="1">#REF!</definedName>
    <definedName name="BExXZNJ2X1TK2LRK5ZY3MX49H5T7" localSheetId="13" hidden="1">#REF!</definedName>
    <definedName name="BExXZNJ2X1TK2LRK5ZY3MX49H5T7" hidden="1">#REF!</definedName>
    <definedName name="BExXZOVPCEP495TQSON6PSRQ8XCY" localSheetId="15" hidden="1">#REF!</definedName>
    <definedName name="BExXZOVPCEP495TQSON6PSRQ8XCY" localSheetId="13" hidden="1">#REF!</definedName>
    <definedName name="BExXZOVPCEP495TQSON6PSRQ8XCY" hidden="1">#REF!</definedName>
    <definedName name="BExXZXKH7NBARQQAZM69Z57IH1MM" localSheetId="15" hidden="1">#REF!</definedName>
    <definedName name="BExXZXKH7NBARQQAZM69Z57IH1MM" localSheetId="13" hidden="1">#REF!</definedName>
    <definedName name="BExXZXKH7NBARQQAZM69Z57IH1MM" hidden="1">#REF!</definedName>
    <definedName name="BExY07WSDH5QEVM7BJXJK2ZRAI1O" localSheetId="15" hidden="1">#REF!</definedName>
    <definedName name="BExY07WSDH5QEVM7BJXJK2ZRAI1O" localSheetId="13" hidden="1">#REF!</definedName>
    <definedName name="BExY07WSDH5QEVM7BJXJK2ZRAI1O" hidden="1">#REF!</definedName>
    <definedName name="BExY0C3UBVC4M59JIRXVQ8OWAJC1" localSheetId="15" hidden="1">#REF!</definedName>
    <definedName name="BExY0C3UBVC4M59JIRXVQ8OWAJC1" localSheetId="13" hidden="1">#REF!</definedName>
    <definedName name="BExY0C3UBVC4M59JIRXVQ8OWAJC1" hidden="1">#REF!</definedName>
    <definedName name="BExY0OE8GFHMLLTEAFIOQTOPEVPB" localSheetId="15" hidden="1">#REF!</definedName>
    <definedName name="BExY0OE8GFHMLLTEAFIOQTOPEVPB" localSheetId="13" hidden="1">#REF!</definedName>
    <definedName name="BExY0OE8GFHMLLTEAFIOQTOPEVPB" hidden="1">#REF!</definedName>
    <definedName name="BExY0OJHW85S0VKBA8T4HTYPYBOS" localSheetId="15" hidden="1">#REF!</definedName>
    <definedName name="BExY0OJHW85S0VKBA8T4HTYPYBOS" localSheetId="13" hidden="1">#REF!</definedName>
    <definedName name="BExY0OJHW85S0VKBA8T4HTYPYBOS" hidden="1">#REF!</definedName>
    <definedName name="BExY0T1E034D7XAXNC6F7540LLIE" localSheetId="15" hidden="1">#REF!</definedName>
    <definedName name="BExY0T1E034D7XAXNC6F7540LLIE" localSheetId="13" hidden="1">#REF!</definedName>
    <definedName name="BExY0T1E034D7XAXNC6F7540LLIE" hidden="1">#REF!</definedName>
    <definedName name="BExY0XTZLHN49J2JH94BYTKBJLT3" localSheetId="15" hidden="1">#REF!</definedName>
    <definedName name="BExY0XTZLHN49J2JH94BYTKBJLT3" localSheetId="13" hidden="1">#REF!</definedName>
    <definedName name="BExY0XTZLHN49J2JH94BYTKBJLT3" hidden="1">#REF!</definedName>
    <definedName name="BExY11FH9TXHERUYGG8FE50U7H7J" localSheetId="15" hidden="1">#REF!</definedName>
    <definedName name="BExY11FH9TXHERUYGG8FE50U7H7J" localSheetId="13" hidden="1">#REF!</definedName>
    <definedName name="BExY11FH9TXHERUYGG8FE50U7H7J" hidden="1">#REF!</definedName>
    <definedName name="BExY180UKNW5NIAWD6ZUYTFEH8QS" localSheetId="15" hidden="1">#REF!</definedName>
    <definedName name="BExY180UKNW5NIAWD6ZUYTFEH8QS" localSheetId="13" hidden="1">#REF!</definedName>
    <definedName name="BExY180UKNW5NIAWD6ZUYTFEH8QS" hidden="1">#REF!</definedName>
    <definedName name="BExY1DPTV4LSY9MEOUGXF8X052NA" localSheetId="15" hidden="1">#REF!</definedName>
    <definedName name="BExY1DPTV4LSY9MEOUGXF8X052NA" localSheetId="13" hidden="1">#REF!</definedName>
    <definedName name="BExY1DPTV4LSY9MEOUGXF8X052NA" hidden="1">#REF!</definedName>
    <definedName name="BExY1FILGAF9YP1XGP6PVCZD9P56" localSheetId="15" hidden="1">#REF!</definedName>
    <definedName name="BExY1FILGAF9YP1XGP6PVCZD9P56" localSheetId="13" hidden="1">#REF!</definedName>
    <definedName name="BExY1FILGAF9YP1XGP6PVCZD9P56" hidden="1">#REF!</definedName>
    <definedName name="BExY1GK9ELBEKDD7O6HR6DUO8YGO" localSheetId="15" hidden="1">#REF!</definedName>
    <definedName name="BExY1GK9ELBEKDD7O6HR6DUO8YGO" localSheetId="13" hidden="1">#REF!</definedName>
    <definedName name="BExY1GK9ELBEKDD7O6HR6DUO8YGO" hidden="1">#REF!</definedName>
    <definedName name="BExY1NWOXXFV9GGZ3PX444LZ8TVX" localSheetId="15" hidden="1">#REF!</definedName>
    <definedName name="BExY1NWOXXFV9GGZ3PX444LZ8TVX" localSheetId="13" hidden="1">#REF!</definedName>
    <definedName name="BExY1NWOXXFV9GGZ3PX444LZ8TVX" hidden="1">#REF!</definedName>
    <definedName name="BExY1UCL0RND63LLSM9X5SFRG117" localSheetId="15" hidden="1">#REF!</definedName>
    <definedName name="BExY1UCL0RND63LLSM9X5SFRG117" localSheetId="13" hidden="1">#REF!</definedName>
    <definedName name="BExY1UCL0RND63LLSM9X5SFRG117" hidden="1">#REF!</definedName>
    <definedName name="BExY1WAT3937L08HLHIRQHMP2A3H" localSheetId="15" hidden="1">#REF!</definedName>
    <definedName name="BExY1WAT3937L08HLHIRQHMP2A3H" localSheetId="13" hidden="1">#REF!</definedName>
    <definedName name="BExY1WAT3937L08HLHIRQHMP2A3H" hidden="1">#REF!</definedName>
    <definedName name="BExY1YEBOSLMID7LURP8QB46AI91" localSheetId="15" hidden="1">#REF!</definedName>
    <definedName name="BExY1YEBOSLMID7LURP8QB46AI91" localSheetId="13" hidden="1">#REF!</definedName>
    <definedName name="BExY1YEBOSLMID7LURP8QB46AI91" hidden="1">#REF!</definedName>
    <definedName name="BExY2FS4LFX9OHOTQT7SJ2PXAC25" localSheetId="15" hidden="1">#REF!</definedName>
    <definedName name="BExY2FS4LFX9OHOTQT7SJ2PXAC25" localSheetId="13" hidden="1">#REF!</definedName>
    <definedName name="BExY2FS4LFX9OHOTQT7SJ2PXAC25" hidden="1">#REF!</definedName>
    <definedName name="BExY2GDPCZPVU0IQ6IJIB1YQQRQ6" localSheetId="15" hidden="1">#REF!</definedName>
    <definedName name="BExY2GDPCZPVU0IQ6IJIB1YQQRQ6" localSheetId="13" hidden="1">#REF!</definedName>
    <definedName name="BExY2GDPCZPVU0IQ6IJIB1YQQRQ6" hidden="1">#REF!</definedName>
    <definedName name="BExY2GTSZ3VA9TXLY7KW1LIAKJ61" localSheetId="15" hidden="1">#REF!</definedName>
    <definedName name="BExY2GTSZ3VA9TXLY7KW1LIAKJ61" localSheetId="13" hidden="1">#REF!</definedName>
    <definedName name="BExY2GTSZ3VA9TXLY7KW1LIAKJ61" hidden="1">#REF!</definedName>
    <definedName name="BExY2IXBR1SGYZH08T7QHKEFS8HA" localSheetId="15" hidden="1">#REF!</definedName>
    <definedName name="BExY2IXBR1SGYZH08T7QHKEFS8HA" localSheetId="13" hidden="1">#REF!</definedName>
    <definedName name="BExY2IXBR1SGYZH08T7QHKEFS8HA" hidden="1">#REF!</definedName>
    <definedName name="BExY2Q4B5FUDA5VU4VRUHX327QN0" localSheetId="15" hidden="1">#REF!</definedName>
    <definedName name="BExY2Q4B5FUDA5VU4VRUHX327QN0" localSheetId="13" hidden="1">#REF!</definedName>
    <definedName name="BExY2Q4B5FUDA5VU4VRUHX327QN0" hidden="1">#REF!</definedName>
    <definedName name="BExY3HOSK7YI364K15OX70AVR6F1" localSheetId="15" hidden="1">#REF!</definedName>
    <definedName name="BExY3HOSK7YI364K15OX70AVR6F1" localSheetId="13" hidden="1">#REF!</definedName>
    <definedName name="BExY3HOSK7YI364K15OX70AVR6F1" hidden="1">#REF!</definedName>
    <definedName name="BExY3T89AUR83SOAZZ3OMDEJDQ39" localSheetId="15" hidden="1">#REF!</definedName>
    <definedName name="BExY3T89AUR83SOAZZ3OMDEJDQ39" localSheetId="13" hidden="1">#REF!</definedName>
    <definedName name="BExY3T89AUR83SOAZZ3OMDEJDQ39" hidden="1">#REF!</definedName>
    <definedName name="BExY4MG771JQ84EMIVB6HQGGHZY7" localSheetId="15" hidden="1">#REF!</definedName>
    <definedName name="BExY4MG771JQ84EMIVB6HQGGHZY7" localSheetId="13" hidden="1">#REF!</definedName>
    <definedName name="BExY4MG771JQ84EMIVB6HQGGHZY7" hidden="1">#REF!</definedName>
    <definedName name="BExY4PWCSFB8P3J3TBQB2MD67263" localSheetId="15" hidden="1">#REF!</definedName>
    <definedName name="BExY4PWCSFB8P3J3TBQB2MD67263" localSheetId="13" hidden="1">#REF!</definedName>
    <definedName name="BExY4PWCSFB8P3J3TBQB2MD67263" hidden="1">#REF!</definedName>
    <definedName name="BExY4RZW3KK11JLYBA4DWZ92M6LQ" localSheetId="15" hidden="1">#REF!</definedName>
    <definedName name="BExY4RZW3KK11JLYBA4DWZ92M6LQ" localSheetId="13" hidden="1">#REF!</definedName>
    <definedName name="BExY4RZW3KK11JLYBA4DWZ92M6LQ" hidden="1">#REF!</definedName>
    <definedName name="BExY4XOVTTNVZ577RLIEC7NZQFIX" localSheetId="15" hidden="1">#REF!</definedName>
    <definedName name="BExY4XOVTTNVZ577RLIEC7NZQFIX" localSheetId="13" hidden="1">#REF!</definedName>
    <definedName name="BExY4XOVTTNVZ577RLIEC7NZQFIX" hidden="1">#REF!</definedName>
    <definedName name="BExY50JAF5CG01GTHAUS7I4ZLUDC" localSheetId="15" hidden="1">#REF!</definedName>
    <definedName name="BExY50JAF5CG01GTHAUS7I4ZLUDC" localSheetId="13" hidden="1">#REF!</definedName>
    <definedName name="BExY50JAF5CG01GTHAUS7I4ZLUDC" hidden="1">#REF!</definedName>
    <definedName name="BExY53J7EXFEOFTRNAHLK7IH3ACB" localSheetId="15" hidden="1">#REF!</definedName>
    <definedName name="BExY53J7EXFEOFTRNAHLK7IH3ACB" localSheetId="13" hidden="1">#REF!</definedName>
    <definedName name="BExY53J7EXFEOFTRNAHLK7IH3ACB" hidden="1">#REF!</definedName>
    <definedName name="BExY5515SJTJS3VM80M3YYR0WF37" localSheetId="15" hidden="1">#REF!</definedName>
    <definedName name="BExY5515SJTJS3VM80M3YYR0WF37" localSheetId="13" hidden="1">#REF!</definedName>
    <definedName name="BExY5515SJTJS3VM80M3YYR0WF37" hidden="1">#REF!</definedName>
    <definedName name="BExY5515WE39FQ3EG5QHG67V9C0O" localSheetId="15" hidden="1">#REF!</definedName>
    <definedName name="BExY5515WE39FQ3EG5QHG67V9C0O" localSheetId="13" hidden="1">#REF!</definedName>
    <definedName name="BExY5515WE39FQ3EG5QHG67V9C0O" hidden="1">#REF!</definedName>
    <definedName name="BExY5986WNAD8NFCPXC9TVLBU4FG" localSheetId="15" hidden="1">#REF!</definedName>
    <definedName name="BExY5986WNAD8NFCPXC9TVLBU4FG" localSheetId="13" hidden="1">#REF!</definedName>
    <definedName name="BExY5986WNAD8NFCPXC9TVLBU4FG" hidden="1">#REF!</definedName>
    <definedName name="BExY5DF9MS25IFNWGJ1YAS5MDN8R" localSheetId="15" hidden="1">#REF!</definedName>
    <definedName name="BExY5DF9MS25IFNWGJ1YAS5MDN8R" localSheetId="13" hidden="1">#REF!</definedName>
    <definedName name="BExY5DF9MS25IFNWGJ1YAS5MDN8R" hidden="1">#REF!</definedName>
    <definedName name="BExY5ERVGL3UM2MGT8LJ0XPKTZEK" localSheetId="15" hidden="1">#REF!</definedName>
    <definedName name="BExY5ERVGL3UM2MGT8LJ0XPKTZEK" localSheetId="13" hidden="1">#REF!</definedName>
    <definedName name="BExY5ERVGL3UM2MGT8LJ0XPKTZEK" hidden="1">#REF!</definedName>
    <definedName name="BExY5EX6NJFK8W754ZVZDN5DS04K" localSheetId="15" hidden="1">#REF!</definedName>
    <definedName name="BExY5EX6NJFK8W754ZVZDN5DS04K" localSheetId="13" hidden="1">#REF!</definedName>
    <definedName name="BExY5EX6NJFK8W754ZVZDN5DS04K" hidden="1">#REF!</definedName>
    <definedName name="BExY5S3XD1NJT109CV54IFOHVLQ6" localSheetId="15" hidden="1">#REF!</definedName>
    <definedName name="BExY5S3XD1NJT109CV54IFOHVLQ6" localSheetId="13" hidden="1">#REF!</definedName>
    <definedName name="BExY5S3XD1NJT109CV54IFOHVLQ6" hidden="1">#REF!</definedName>
    <definedName name="BExY5TB2VAI3GHKCPXMCVIOM8B8W" localSheetId="15" hidden="1">#REF!</definedName>
    <definedName name="BExY5TB2VAI3GHKCPXMCVIOM8B8W" localSheetId="13" hidden="1">#REF!</definedName>
    <definedName name="BExY5TB2VAI3GHKCPXMCVIOM8B8W" hidden="1">#REF!</definedName>
    <definedName name="BExY6KVS1MMZ2R34PGEFR2BMTU9W" localSheetId="15" hidden="1">#REF!</definedName>
    <definedName name="BExY6KVS1MMZ2R34PGEFR2BMTU9W" localSheetId="13" hidden="1">#REF!</definedName>
    <definedName name="BExY6KVS1MMZ2R34PGEFR2BMTU9W" hidden="1">#REF!</definedName>
    <definedName name="BExY6Q9YY7LW745GP7CYOGGSPHGE" localSheetId="15" hidden="1">#REF!</definedName>
    <definedName name="BExY6Q9YY7LW745GP7CYOGGSPHGE" localSheetId="13" hidden="1">#REF!</definedName>
    <definedName name="BExY6Q9YY7LW745GP7CYOGGSPHGE" hidden="1">#REF!</definedName>
    <definedName name="BExZIA3C8LKJTEH3MKQ57KJH5TA2" localSheetId="15" hidden="1">#REF!</definedName>
    <definedName name="BExZIA3C8LKJTEH3MKQ57KJH5TA2" localSheetId="13" hidden="1">#REF!</definedName>
    <definedName name="BExZIA3C8LKJTEH3MKQ57KJH5TA2" hidden="1">#REF!</definedName>
    <definedName name="BExZIIHH3QNQE3GFMHEE4UMHY6WQ" localSheetId="15" hidden="1">#REF!</definedName>
    <definedName name="BExZIIHH3QNQE3GFMHEE4UMHY6WQ" localSheetId="13" hidden="1">#REF!</definedName>
    <definedName name="BExZIIHH3QNQE3GFMHEE4UMHY6WQ" hidden="1">#REF!</definedName>
    <definedName name="BExZIYO22G5UXOB42GDLYGVRJ6U7" localSheetId="15" hidden="1">#REF!</definedName>
    <definedName name="BExZIYO22G5UXOB42GDLYGVRJ6U7" localSheetId="13" hidden="1">#REF!</definedName>
    <definedName name="BExZIYO22G5UXOB42GDLYGVRJ6U7" hidden="1">#REF!</definedName>
    <definedName name="BExZJ7I9T8XU4MZRKJ1VVU76V2LZ" localSheetId="15" hidden="1">#REF!</definedName>
    <definedName name="BExZJ7I9T8XU4MZRKJ1VVU76V2LZ" localSheetId="13" hidden="1">#REF!</definedName>
    <definedName name="BExZJ7I9T8XU4MZRKJ1VVU76V2LZ" hidden="1">#REF!</definedName>
    <definedName name="BExZJMY170JCUU1RWASNZ1HJPRTA" localSheetId="15" hidden="1">#REF!</definedName>
    <definedName name="BExZJMY170JCUU1RWASNZ1HJPRTA" localSheetId="13" hidden="1">#REF!</definedName>
    <definedName name="BExZJMY170JCUU1RWASNZ1HJPRTA" hidden="1">#REF!</definedName>
    <definedName name="BExZJNJKU0U25JSVTR2FZCN88234" localSheetId="15" hidden="1">#REF!</definedName>
    <definedName name="BExZJNJKU0U25JSVTR2FZCN88234" localSheetId="13" hidden="1">#REF!</definedName>
    <definedName name="BExZJNJKU0U25JSVTR2FZCN88234" hidden="1">#REF!</definedName>
    <definedName name="BExZJOQR77H0P4SUKVYACDCFBBXO" localSheetId="15" hidden="1">#REF!</definedName>
    <definedName name="BExZJOQR77H0P4SUKVYACDCFBBXO" localSheetId="13" hidden="1">#REF!</definedName>
    <definedName name="BExZJOQR77H0P4SUKVYACDCFBBXO" hidden="1">#REF!</definedName>
    <definedName name="BExZJS6RG34ODDY9HMZ0O34MEMSB" localSheetId="15" hidden="1">#REF!</definedName>
    <definedName name="BExZJS6RG34ODDY9HMZ0O34MEMSB" localSheetId="13" hidden="1">#REF!</definedName>
    <definedName name="BExZJS6RG34ODDY9HMZ0O34MEMSB" hidden="1">#REF!</definedName>
    <definedName name="BExZK34NR4BAD7HJAP7SQ926UQP3" localSheetId="15" hidden="1">#REF!</definedName>
    <definedName name="BExZK34NR4BAD7HJAP7SQ926UQP3" localSheetId="13" hidden="1">#REF!</definedName>
    <definedName name="BExZK34NR4BAD7HJAP7SQ926UQP3" hidden="1">#REF!</definedName>
    <definedName name="BExZK3FGPHH5H771U7D5XY7XBS6E" localSheetId="15" hidden="1">#REF!</definedName>
    <definedName name="BExZK3FGPHH5H771U7D5XY7XBS6E" localSheetId="13" hidden="1">#REF!</definedName>
    <definedName name="BExZK3FGPHH5H771U7D5XY7XBS6E" hidden="1">#REF!</definedName>
    <definedName name="BExZKHYORG3O8C772XPFHM1N8T80" localSheetId="15" hidden="1">#REF!</definedName>
    <definedName name="BExZKHYORG3O8C772XPFHM1N8T80" localSheetId="13" hidden="1">#REF!</definedName>
    <definedName name="BExZKHYORG3O8C772XPFHM1N8T80" hidden="1">#REF!</definedName>
    <definedName name="BExZKJRF2IRR57DG9CLC7MSHWNNN" localSheetId="15" hidden="1">#REF!</definedName>
    <definedName name="BExZKJRF2IRR57DG9CLC7MSHWNNN" localSheetId="13" hidden="1">#REF!</definedName>
    <definedName name="BExZKJRF2IRR57DG9CLC7MSHWNNN" hidden="1">#REF!</definedName>
    <definedName name="BExZKV5GYXO0X760SBD9TWTIQHGI" localSheetId="15" hidden="1">#REF!</definedName>
    <definedName name="BExZKV5GYXO0X760SBD9TWTIQHGI" localSheetId="13" hidden="1">#REF!</definedName>
    <definedName name="BExZKV5GYXO0X760SBD9TWTIQHGI" hidden="1">#REF!</definedName>
    <definedName name="BExZL6E4YVXRUN7ZGF2BIGIXFR8K" localSheetId="15" hidden="1">#REF!</definedName>
    <definedName name="BExZL6E4YVXRUN7ZGF2BIGIXFR8K" localSheetId="13" hidden="1">#REF!</definedName>
    <definedName name="BExZL6E4YVXRUN7ZGF2BIGIXFR8K" hidden="1">#REF!</definedName>
    <definedName name="BExZLGVLMKTPFXG42QYT0PO81G7F" localSheetId="15" hidden="1">#REF!</definedName>
    <definedName name="BExZLGVLMKTPFXG42QYT0PO81G7F" localSheetId="13" hidden="1">#REF!</definedName>
    <definedName name="BExZLGVLMKTPFXG42QYT0PO81G7F" hidden="1">#REF!</definedName>
    <definedName name="BExZLKMK7LRK14S09WLMH7MXSQXM" localSheetId="15" hidden="1">#REF!</definedName>
    <definedName name="BExZLKMK7LRK14S09WLMH7MXSQXM" localSheetId="13" hidden="1">#REF!</definedName>
    <definedName name="BExZLKMK7LRK14S09WLMH7MXSQXM" hidden="1">#REF!</definedName>
    <definedName name="BExZM7JVLG0W8EG5RBU915U3SKBY" localSheetId="15" hidden="1">#REF!</definedName>
    <definedName name="BExZM7JVLG0W8EG5RBU915U3SKBY" localSheetId="13" hidden="1">#REF!</definedName>
    <definedName name="BExZM7JVLG0W8EG5RBU915U3SKBY" hidden="1">#REF!</definedName>
    <definedName name="BExZM85FOVUFF110XMQ9O2ODSJUK" localSheetId="15" hidden="1">#REF!</definedName>
    <definedName name="BExZM85FOVUFF110XMQ9O2ODSJUK" localSheetId="13" hidden="1">#REF!</definedName>
    <definedName name="BExZM85FOVUFF110XMQ9O2ODSJUK" hidden="1">#REF!</definedName>
    <definedName name="BExZMF1MMTZ1TA14PZ8ASSU2CBSP" localSheetId="15" hidden="1">#REF!</definedName>
    <definedName name="BExZMF1MMTZ1TA14PZ8ASSU2CBSP" localSheetId="13" hidden="1">#REF!</definedName>
    <definedName name="BExZMF1MMTZ1TA14PZ8ASSU2CBSP" hidden="1">#REF!</definedName>
    <definedName name="BExZMKL5YQZD7F0FUCSVFGLPFK52" localSheetId="15" hidden="1">#REF!</definedName>
    <definedName name="BExZMKL5YQZD7F0FUCSVFGLPFK52" localSheetId="13" hidden="1">#REF!</definedName>
    <definedName name="BExZMKL5YQZD7F0FUCSVFGLPFK52" hidden="1">#REF!</definedName>
    <definedName name="BExZMOC3VNZALJM71X2T6FV91GTB" localSheetId="15" hidden="1">#REF!</definedName>
    <definedName name="BExZMOC3VNZALJM71X2T6FV91GTB" localSheetId="13" hidden="1">#REF!</definedName>
    <definedName name="BExZMOC3VNZALJM71X2T6FV91GTB" hidden="1">#REF!</definedName>
    <definedName name="BExZMXH39OB0I43XEL3K11U3G9PM" localSheetId="15" hidden="1">#REF!</definedName>
    <definedName name="BExZMXH39OB0I43XEL3K11U3G9PM" localSheetId="13" hidden="1">#REF!</definedName>
    <definedName name="BExZMXH39OB0I43XEL3K11U3G9PM" hidden="1">#REF!</definedName>
    <definedName name="BExZMZQ3RBKDHT5GLFNLS52OSJA0" localSheetId="15" hidden="1">#REF!</definedName>
    <definedName name="BExZMZQ3RBKDHT5GLFNLS52OSJA0" localSheetId="13" hidden="1">#REF!</definedName>
    <definedName name="BExZMZQ3RBKDHT5GLFNLS52OSJA0" hidden="1">#REF!</definedName>
    <definedName name="BExZN2F7Y2J2L2LN5WZRG949MS4A" localSheetId="15" hidden="1">#REF!</definedName>
    <definedName name="BExZN2F7Y2J2L2LN5WZRG949MS4A" localSheetId="13" hidden="1">#REF!</definedName>
    <definedName name="BExZN2F7Y2J2L2LN5WZRG949MS4A" hidden="1">#REF!</definedName>
    <definedName name="BExZN847WUWKRYTZWG9TCQZJS3OL" localSheetId="15" hidden="1">#REF!</definedName>
    <definedName name="BExZN847WUWKRYTZWG9TCQZJS3OL" localSheetId="13" hidden="1">#REF!</definedName>
    <definedName name="BExZN847WUWKRYTZWG9TCQZJS3OL" hidden="1">#REF!</definedName>
    <definedName name="BExZNH3VISFF4NQI11BZDP5IQ7VG" localSheetId="15" hidden="1">#REF!</definedName>
    <definedName name="BExZNH3VISFF4NQI11BZDP5IQ7VG" localSheetId="13" hidden="1">#REF!</definedName>
    <definedName name="BExZNH3VISFF4NQI11BZDP5IQ7VG" hidden="1">#REF!</definedName>
    <definedName name="BExZNJYCFYVMAOI62GB2BABK1ELE" localSheetId="15" hidden="1">#REF!</definedName>
    <definedName name="BExZNJYCFYVMAOI62GB2BABK1ELE" localSheetId="13" hidden="1">#REF!</definedName>
    <definedName name="BExZNJYCFYVMAOI62GB2BABK1ELE" hidden="1">#REF!</definedName>
    <definedName name="BExZNV707LIU6Z5H6QI6H67LHTI1" localSheetId="15" hidden="1">#REF!</definedName>
    <definedName name="BExZNV707LIU6Z5H6QI6H67LHTI1" localSheetId="13" hidden="1">#REF!</definedName>
    <definedName name="BExZNV707LIU6Z5H6QI6H67LHTI1" hidden="1">#REF!</definedName>
    <definedName name="BExZNVCBKB930QQ9QW7KSGOZ0V1M" localSheetId="15" hidden="1">#REF!</definedName>
    <definedName name="BExZNVCBKB930QQ9QW7KSGOZ0V1M" localSheetId="13" hidden="1">#REF!</definedName>
    <definedName name="BExZNVCBKB930QQ9QW7KSGOZ0V1M" hidden="1">#REF!</definedName>
    <definedName name="BExZNW8QJ18X0RSGFDWAE9ZSDX39" localSheetId="15" hidden="1">#REF!</definedName>
    <definedName name="BExZNW8QJ18X0RSGFDWAE9ZSDX39" localSheetId="13" hidden="1">#REF!</definedName>
    <definedName name="BExZNW8QJ18X0RSGFDWAE9ZSDX39" hidden="1">#REF!</definedName>
    <definedName name="BExZNZDWRS6Q40L8OCWFEIVI0A1O" localSheetId="15" hidden="1">#REF!</definedName>
    <definedName name="BExZNZDWRS6Q40L8OCWFEIVI0A1O" localSheetId="13" hidden="1">#REF!</definedName>
    <definedName name="BExZNZDWRS6Q40L8OCWFEIVI0A1O" hidden="1">#REF!</definedName>
    <definedName name="BExZOBO9NYLGVJQ31LVQ9XS2ZT4N" localSheetId="15" hidden="1">#REF!</definedName>
    <definedName name="BExZOBO9NYLGVJQ31LVQ9XS2ZT4N" localSheetId="13" hidden="1">#REF!</definedName>
    <definedName name="BExZOBO9NYLGVJQ31LVQ9XS2ZT4N" hidden="1">#REF!</definedName>
    <definedName name="BExZOETNB1CJ3Y2RKLI1ZK0S8Z6H" localSheetId="15" hidden="1">#REF!</definedName>
    <definedName name="BExZOETNB1CJ3Y2RKLI1ZK0S8Z6H" localSheetId="13" hidden="1">#REF!</definedName>
    <definedName name="BExZOETNB1CJ3Y2RKLI1ZK0S8Z6H" hidden="1">#REF!</definedName>
    <definedName name="BExZOL9K1RUXBTLZ6FJ65BIE9G5R" localSheetId="15" hidden="1">#REF!</definedName>
    <definedName name="BExZOL9K1RUXBTLZ6FJ65BIE9G5R" localSheetId="13" hidden="1">#REF!</definedName>
    <definedName name="BExZOL9K1RUXBTLZ6FJ65BIE9G5R" hidden="1">#REF!</definedName>
    <definedName name="BExZOREMVSK4E5VSWM838KHUB8AI" localSheetId="15" hidden="1">#REF!</definedName>
    <definedName name="BExZOREMVSK4E5VSWM838KHUB8AI" localSheetId="13" hidden="1">#REF!</definedName>
    <definedName name="BExZOREMVSK4E5VSWM838KHUB8AI" hidden="1">#REF!</definedName>
    <definedName name="BExZOVR745T5P1KS9NV2PXZPZVRG" localSheetId="15" hidden="1">#REF!</definedName>
    <definedName name="BExZOVR745T5P1KS9NV2PXZPZVRG" localSheetId="13" hidden="1">#REF!</definedName>
    <definedName name="BExZOVR745T5P1KS9NV2PXZPZVRG" hidden="1">#REF!</definedName>
    <definedName name="BExZOZSWGLSY2XYVRIS6VSNJDSGD" localSheetId="15" hidden="1">#REF!</definedName>
    <definedName name="BExZOZSWGLSY2XYVRIS6VSNJDSGD" localSheetId="13" hidden="1">#REF!</definedName>
    <definedName name="BExZOZSWGLSY2XYVRIS6VSNJDSGD" hidden="1">#REF!</definedName>
    <definedName name="BExZP7AIJKLM6C6CSUIIFAHFBNX2" localSheetId="15" hidden="1">#REF!</definedName>
    <definedName name="BExZP7AIJKLM6C6CSUIIFAHFBNX2" localSheetId="13" hidden="1">#REF!</definedName>
    <definedName name="BExZP7AIJKLM6C6CSUIIFAHFBNX2" hidden="1">#REF!</definedName>
    <definedName name="BExZPQ0XY507N8FJMVPKCTK8HC9H" localSheetId="15" hidden="1">#REF!</definedName>
    <definedName name="BExZPQ0XY507N8FJMVPKCTK8HC9H" localSheetId="13" hidden="1">#REF!</definedName>
    <definedName name="BExZPQ0XY507N8FJMVPKCTK8HC9H" hidden="1">#REF!</definedName>
    <definedName name="BExZPUTK8AJNGCUNSO4PDKPBEUCU" localSheetId="15" hidden="1">#REF!</definedName>
    <definedName name="BExZPUTK8AJNGCUNSO4PDKPBEUCU" localSheetId="13" hidden="1">#REF!</definedName>
    <definedName name="BExZPUTK8AJNGCUNSO4PDKPBEUCU" hidden="1">#REF!</definedName>
    <definedName name="BExZQ37OVBR25U32CO2YYVPZOMR5" localSheetId="15" hidden="1">#REF!</definedName>
    <definedName name="BExZQ37OVBR25U32CO2YYVPZOMR5" localSheetId="13" hidden="1">#REF!</definedName>
    <definedName name="BExZQ37OVBR25U32CO2YYVPZOMR5" hidden="1">#REF!</definedName>
    <definedName name="BExZQ3IHNAFF2HI20IH754T349LH" localSheetId="15" hidden="1">#REF!</definedName>
    <definedName name="BExZQ3IHNAFF2HI20IH754T349LH" localSheetId="13" hidden="1">#REF!</definedName>
    <definedName name="BExZQ3IHNAFF2HI20IH754T349LH" hidden="1">#REF!</definedName>
    <definedName name="BExZQ3NT7H06VO0AR48WHZULZB93" localSheetId="15" hidden="1">#REF!</definedName>
    <definedName name="BExZQ3NT7H06VO0AR48WHZULZB93" localSheetId="13" hidden="1">#REF!</definedName>
    <definedName name="BExZQ3NT7H06VO0AR48WHZULZB93" hidden="1">#REF!</definedName>
    <definedName name="BExZQ7PJU07SEJMDX18U9YVDC2GU" localSheetId="15" hidden="1">#REF!</definedName>
    <definedName name="BExZQ7PJU07SEJMDX18U9YVDC2GU" localSheetId="13" hidden="1">#REF!</definedName>
    <definedName name="BExZQ7PJU07SEJMDX18U9YVDC2GU" hidden="1">#REF!</definedName>
    <definedName name="BExZQIHTGHK7OOI2Y2PN3JYBY82I" localSheetId="15" hidden="1">#REF!</definedName>
    <definedName name="BExZQIHTGHK7OOI2Y2PN3JYBY82I" localSheetId="13" hidden="1">#REF!</definedName>
    <definedName name="BExZQIHTGHK7OOI2Y2PN3JYBY82I" hidden="1">#REF!</definedName>
    <definedName name="BExZQJJMGU5MHQOILGXGJPAQI5XI" localSheetId="15" hidden="1">#REF!</definedName>
    <definedName name="BExZQJJMGU5MHQOILGXGJPAQI5XI" localSheetId="13" hidden="1">#REF!</definedName>
    <definedName name="BExZQJJMGU5MHQOILGXGJPAQI5XI" hidden="1">#REF!</definedName>
    <definedName name="BExZQXBYEBN28QUH1KOVW6KKA5UM" localSheetId="15" hidden="1">#REF!</definedName>
    <definedName name="BExZQXBYEBN28QUH1KOVW6KKA5UM" localSheetId="13" hidden="1">#REF!</definedName>
    <definedName name="BExZQXBYEBN28QUH1KOVW6KKA5UM" hidden="1">#REF!</definedName>
    <definedName name="BExZQZKT146WEN8FTVZ7Y5TSB8L5" localSheetId="15" hidden="1">#REF!</definedName>
    <definedName name="BExZQZKT146WEN8FTVZ7Y5TSB8L5" localSheetId="13" hidden="1">#REF!</definedName>
    <definedName name="BExZQZKT146WEN8FTVZ7Y5TSB8L5" hidden="1">#REF!</definedName>
    <definedName name="BExZR485AKBH93YZ08CMUC3WROED" localSheetId="15" hidden="1">#REF!</definedName>
    <definedName name="BExZR485AKBH93YZ08CMUC3WROED" localSheetId="13" hidden="1">#REF!</definedName>
    <definedName name="BExZR485AKBH93YZ08CMUC3WROED" hidden="1">#REF!</definedName>
    <definedName name="BExZR7TL98P2PPUVGIZYR5873DWW" localSheetId="15" hidden="1">#REF!</definedName>
    <definedName name="BExZR7TL98P2PPUVGIZYR5873DWW" localSheetId="13" hidden="1">#REF!</definedName>
    <definedName name="BExZR7TL98P2PPUVGIZYR5873DWW" hidden="1">#REF!</definedName>
    <definedName name="BExZRGD1603X5ACFALUUDKCD7X48" localSheetId="15" hidden="1">#REF!</definedName>
    <definedName name="BExZRGD1603X5ACFALUUDKCD7X48" localSheetId="13" hidden="1">#REF!</definedName>
    <definedName name="BExZRGD1603X5ACFALUUDKCD7X48" hidden="1">#REF!</definedName>
    <definedName name="BExZRP1X6UVLN1UOLHH5VF4STP1O" localSheetId="15" hidden="1">#REF!</definedName>
    <definedName name="BExZRP1X6UVLN1UOLHH5VF4STP1O" localSheetId="13" hidden="1">#REF!</definedName>
    <definedName name="BExZRP1X6UVLN1UOLHH5VF4STP1O" hidden="1">#REF!</definedName>
    <definedName name="BExZRQ930U6OCYNV00CH5I0Q4LPE" localSheetId="15" hidden="1">#REF!</definedName>
    <definedName name="BExZRQ930U6OCYNV00CH5I0Q4LPE" localSheetId="13" hidden="1">#REF!</definedName>
    <definedName name="BExZRQ930U6OCYNV00CH5I0Q4LPE" hidden="1">#REF!</definedName>
    <definedName name="BExZRW8W514W8OZ72YBONYJ64GXF" localSheetId="15" hidden="1">#REF!</definedName>
    <definedName name="BExZRW8W514W8OZ72YBONYJ64GXF" localSheetId="13" hidden="1">#REF!</definedName>
    <definedName name="BExZRW8W514W8OZ72YBONYJ64GXF" hidden="1">#REF!</definedName>
    <definedName name="BExZRWJP2BUVFJPO8U8ATQEP0LZU" localSheetId="15" hidden="1">#REF!</definedName>
    <definedName name="BExZRWJP2BUVFJPO8U8ATQEP0LZU" localSheetId="13" hidden="1">#REF!</definedName>
    <definedName name="BExZRWJP2BUVFJPO8U8ATQEP0LZU" hidden="1">#REF!</definedName>
    <definedName name="BExZS2OY9JTSSP01ZQ6V2T2LO5R9" localSheetId="15" hidden="1">#REF!</definedName>
    <definedName name="BExZS2OY9JTSSP01ZQ6V2T2LO5R9" localSheetId="13" hidden="1">#REF!</definedName>
    <definedName name="BExZS2OY9JTSSP01ZQ6V2T2LO5R9" hidden="1">#REF!</definedName>
    <definedName name="BExZSI9USDLZAN8LI8M4YYQL24GZ" localSheetId="15" hidden="1">#REF!</definedName>
    <definedName name="BExZSI9USDLZAN8LI8M4YYQL24GZ" localSheetId="13" hidden="1">#REF!</definedName>
    <definedName name="BExZSI9USDLZAN8LI8M4YYQL24GZ" hidden="1">#REF!</definedName>
    <definedName name="BExZSS0LA2JY4ZLJ1Z5YCMLJJZCH" localSheetId="15" hidden="1">#REF!</definedName>
    <definedName name="BExZSS0LA2JY4ZLJ1Z5YCMLJJZCH" localSheetId="13" hidden="1">#REF!</definedName>
    <definedName name="BExZSS0LA2JY4ZLJ1Z5YCMLJJZCH" hidden="1">#REF!</definedName>
    <definedName name="BExZTAQV2QVSZY5Y3VCCWUBSBW9P" localSheetId="15" hidden="1">#REF!</definedName>
    <definedName name="BExZTAQV2QVSZY5Y3VCCWUBSBW9P" localSheetId="13" hidden="1">#REF!</definedName>
    <definedName name="BExZTAQV2QVSZY5Y3VCCWUBSBW9P" hidden="1">#REF!</definedName>
    <definedName name="BExZTHSI2FX56PWRSNX9H5EWTZFO" localSheetId="15" hidden="1">#REF!</definedName>
    <definedName name="BExZTHSI2FX56PWRSNX9H5EWTZFO" localSheetId="13" hidden="1">#REF!</definedName>
    <definedName name="BExZTHSI2FX56PWRSNX9H5EWTZFO" hidden="1">#REF!</definedName>
    <definedName name="BExZTJL3HVBFY139H6CJHEQCT1EL" localSheetId="15" hidden="1">#REF!</definedName>
    <definedName name="BExZTJL3HVBFY139H6CJHEQCT1EL" localSheetId="13" hidden="1">#REF!</definedName>
    <definedName name="BExZTJL3HVBFY139H6CJHEQCT1EL" hidden="1">#REF!</definedName>
    <definedName name="BExZTLOL8OPABZI453E0KVNA1GJS" localSheetId="15" hidden="1">#REF!</definedName>
    <definedName name="BExZTLOL8OPABZI453E0KVNA1GJS" localSheetId="13" hidden="1">#REF!</definedName>
    <definedName name="BExZTLOL8OPABZI453E0KVNA1GJS" hidden="1">#REF!</definedName>
    <definedName name="BExZTT6J3X0TOX0ZY6YPLUVMCW9X" localSheetId="15" hidden="1">#REF!</definedName>
    <definedName name="BExZTT6J3X0TOX0ZY6YPLUVMCW9X" localSheetId="13" hidden="1">#REF!</definedName>
    <definedName name="BExZTT6J3X0TOX0ZY6YPLUVMCW9X" hidden="1">#REF!</definedName>
    <definedName name="BExZTW6ECBRA0BBITWBQ8R93RMCL" localSheetId="15" hidden="1">#REF!</definedName>
    <definedName name="BExZTW6ECBRA0BBITWBQ8R93RMCL" localSheetId="13" hidden="1">#REF!</definedName>
    <definedName name="BExZTW6ECBRA0BBITWBQ8R93RMCL" hidden="1">#REF!</definedName>
    <definedName name="BExZU2BHYAOKSCBM3C5014ZF6IXS" localSheetId="15" hidden="1">#REF!</definedName>
    <definedName name="BExZU2BHYAOKSCBM3C5014ZF6IXS" localSheetId="13" hidden="1">#REF!</definedName>
    <definedName name="BExZU2BHYAOKSCBM3C5014ZF6IXS" hidden="1">#REF!</definedName>
    <definedName name="BExZU2RMJTXOCS0ROPMYPE6WTD87" localSheetId="15" hidden="1">#REF!</definedName>
    <definedName name="BExZU2RMJTXOCS0ROPMYPE6WTD87" localSheetId="13" hidden="1">#REF!</definedName>
    <definedName name="BExZU2RMJTXOCS0ROPMYPE6WTD87" hidden="1">#REF!</definedName>
    <definedName name="BExZUF7G8FENTJKH9R1XUWXM6CWD" localSheetId="15" hidden="1">#REF!</definedName>
    <definedName name="BExZUF7G8FENTJKH9R1XUWXM6CWD" localSheetId="13" hidden="1">#REF!</definedName>
    <definedName name="BExZUF7G8FENTJKH9R1XUWXM6CWD" hidden="1">#REF!</definedName>
    <definedName name="BExZUNARUJBIZ08VCAV3GEVBIR3D" localSheetId="15" hidden="1">#REF!</definedName>
    <definedName name="BExZUNARUJBIZ08VCAV3GEVBIR3D" localSheetId="13" hidden="1">#REF!</definedName>
    <definedName name="BExZUNARUJBIZ08VCAV3GEVBIR3D" hidden="1">#REF!</definedName>
    <definedName name="BExZUSZT5496UMBP4LFSLTR1GVEW" localSheetId="15" hidden="1">#REF!</definedName>
    <definedName name="BExZUSZT5496UMBP4LFSLTR1GVEW" localSheetId="13" hidden="1">#REF!</definedName>
    <definedName name="BExZUSZT5496UMBP4LFSLTR1GVEW" hidden="1">#REF!</definedName>
    <definedName name="BExZUT54340I38GVCV79EL116WR0" localSheetId="15" hidden="1">#REF!</definedName>
    <definedName name="BExZUT54340I38GVCV79EL116WR0" localSheetId="13" hidden="1">#REF!</definedName>
    <definedName name="BExZUT54340I38GVCV79EL116WR0" hidden="1">#REF!</definedName>
    <definedName name="BExZUYDULCX65H9OZ9JHPBNKF3MI" localSheetId="15" hidden="1">#REF!</definedName>
    <definedName name="BExZUYDULCX65H9OZ9JHPBNKF3MI" localSheetId="13" hidden="1">#REF!</definedName>
    <definedName name="BExZUYDULCX65H9OZ9JHPBNKF3MI" hidden="1">#REF!</definedName>
    <definedName name="BExZV2QD5ZDK3AGDRULLA7JB46C3" localSheetId="15" hidden="1">#REF!</definedName>
    <definedName name="BExZV2QD5ZDK3AGDRULLA7JB46C3" localSheetId="13" hidden="1">#REF!</definedName>
    <definedName name="BExZV2QD5ZDK3AGDRULLA7JB46C3" hidden="1">#REF!</definedName>
    <definedName name="BExZVBQ29OM0V8XAL3HL0JIM0MMU" localSheetId="15" hidden="1">#REF!</definedName>
    <definedName name="BExZVBQ29OM0V8XAL3HL0JIM0MMU" localSheetId="13" hidden="1">#REF!</definedName>
    <definedName name="BExZVBQ29OM0V8XAL3HL0JIM0MMU" hidden="1">#REF!</definedName>
    <definedName name="BExZVEPYS6HYXG8RN9GMWZTHDEMK" localSheetId="15" hidden="1">#REF!</definedName>
    <definedName name="BExZVEPYS6HYXG8RN9GMWZTHDEMK" localSheetId="13" hidden="1">#REF!</definedName>
    <definedName name="BExZVEPYS6HYXG8RN9GMWZTHDEMK" hidden="1">#REF!</definedName>
    <definedName name="BExZVLM4T9ORS4ZWHME46U4Q103C" localSheetId="15" hidden="1">#REF!</definedName>
    <definedName name="BExZVLM4T9ORS4ZWHME46U4Q103C" localSheetId="13" hidden="1">#REF!</definedName>
    <definedName name="BExZVLM4T9ORS4ZWHME46U4Q103C" hidden="1">#REF!</definedName>
    <definedName name="BExZVM7OZWPPRH5YQW50EYMMIW1A" localSheetId="15" hidden="1">#REF!</definedName>
    <definedName name="BExZVM7OZWPPRH5YQW50EYMMIW1A" localSheetId="13" hidden="1">#REF!</definedName>
    <definedName name="BExZVM7OZWPPRH5YQW50EYMMIW1A" hidden="1">#REF!</definedName>
    <definedName name="BExZVPYGX2C5OSHMZ6F0KBKZ6B1S" localSheetId="15" hidden="1">#REF!</definedName>
    <definedName name="BExZVPYGX2C5OSHMZ6F0KBKZ6B1S" localSheetId="13" hidden="1">#REF!</definedName>
    <definedName name="BExZVPYGX2C5OSHMZ6F0KBKZ6B1S" hidden="1">#REF!</definedName>
    <definedName name="BExZW5UARC8W9AQNLJX2I5WQWS5F" localSheetId="15" hidden="1">#REF!</definedName>
    <definedName name="BExZW5UARC8W9AQNLJX2I5WQWS5F" localSheetId="13" hidden="1">#REF!</definedName>
    <definedName name="BExZW5UARC8W9AQNLJX2I5WQWS5F" hidden="1">#REF!</definedName>
    <definedName name="BExZW7HRGN6A9YS41KI2B2UUMJ7X" localSheetId="15" hidden="1">#REF!</definedName>
    <definedName name="BExZW7HRGN6A9YS41KI2B2UUMJ7X" localSheetId="13" hidden="1">#REF!</definedName>
    <definedName name="BExZW7HRGN6A9YS41KI2B2UUMJ7X" hidden="1">#REF!</definedName>
    <definedName name="BExZW8ZPNV43UXGOT98FDNIBQHZY" localSheetId="15" hidden="1">#REF!</definedName>
    <definedName name="BExZW8ZPNV43UXGOT98FDNIBQHZY" localSheetId="13" hidden="1">#REF!</definedName>
    <definedName name="BExZW8ZPNV43UXGOT98FDNIBQHZY" hidden="1">#REF!</definedName>
    <definedName name="BExZWKZ5N3RDXU8MZ8HQVYYD8O0F" localSheetId="15" hidden="1">#REF!</definedName>
    <definedName name="BExZWKZ5N3RDXU8MZ8HQVYYD8O0F" localSheetId="13" hidden="1">#REF!</definedName>
    <definedName name="BExZWKZ5N3RDXU8MZ8HQVYYD8O0F" hidden="1">#REF!</definedName>
    <definedName name="BExZWSMC9T48W74GFGQCIUJ8ZPP3" localSheetId="15" hidden="1">#REF!</definedName>
    <definedName name="BExZWSMC9T48W74GFGQCIUJ8ZPP3" localSheetId="13" hidden="1">#REF!</definedName>
    <definedName name="BExZWSMC9T48W74GFGQCIUJ8ZPP3" hidden="1">#REF!</definedName>
    <definedName name="BExZWUF2V4HY3HI8JN9ZVPRWK1H3" localSheetId="15" hidden="1">#REF!</definedName>
    <definedName name="BExZWUF2V4HY3HI8JN9ZVPRWK1H3" localSheetId="13" hidden="1">#REF!</definedName>
    <definedName name="BExZWUF2V4HY3HI8JN9ZVPRWK1H3" hidden="1">#REF!</definedName>
    <definedName name="BExZWX45URTK9KYDJHEXL1OTZ833" localSheetId="15" hidden="1">#REF!</definedName>
    <definedName name="BExZWX45URTK9KYDJHEXL1OTZ833" localSheetId="13" hidden="1">#REF!</definedName>
    <definedName name="BExZWX45URTK9KYDJHEXL1OTZ833" hidden="1">#REF!</definedName>
    <definedName name="BExZX0EWQEZO86WDAD9A4EAEZ012" localSheetId="15" hidden="1">#REF!</definedName>
    <definedName name="BExZX0EWQEZO86WDAD9A4EAEZ012" localSheetId="13" hidden="1">#REF!</definedName>
    <definedName name="BExZX0EWQEZO86WDAD9A4EAEZ012" hidden="1">#REF!</definedName>
    <definedName name="BExZX2T6ZT2DZLYSDJJBPVIT5OK2" localSheetId="15" hidden="1">#REF!</definedName>
    <definedName name="BExZX2T6ZT2DZLYSDJJBPVIT5OK2" localSheetId="13" hidden="1">#REF!</definedName>
    <definedName name="BExZX2T6ZT2DZLYSDJJBPVIT5OK2" hidden="1">#REF!</definedName>
    <definedName name="BExZXOJDELULNLEH7WG0OYJT0NJ4" localSheetId="15" hidden="1">#REF!</definedName>
    <definedName name="BExZXOJDELULNLEH7WG0OYJT0NJ4" localSheetId="13" hidden="1">#REF!</definedName>
    <definedName name="BExZXOJDELULNLEH7WG0OYJT0NJ4" hidden="1">#REF!</definedName>
    <definedName name="BExZXOOTRNUK8LGEAZ8ZCFW9KXQ1" localSheetId="15" hidden="1">#REF!</definedName>
    <definedName name="BExZXOOTRNUK8LGEAZ8ZCFW9KXQ1" localSheetId="13" hidden="1">#REF!</definedName>
    <definedName name="BExZXOOTRNUK8LGEAZ8ZCFW9KXQ1" hidden="1">#REF!</definedName>
    <definedName name="BExZXT6JOXNKEDU23DKL8XZAJZIH" localSheetId="15" hidden="1">#REF!</definedName>
    <definedName name="BExZXT6JOXNKEDU23DKL8XZAJZIH" localSheetId="13" hidden="1">#REF!</definedName>
    <definedName name="BExZXT6JOXNKEDU23DKL8XZAJZIH" hidden="1">#REF!</definedName>
    <definedName name="BExZXUTYW1HWEEZ1LIX4OQWC7HL1" localSheetId="15" hidden="1">#REF!</definedName>
    <definedName name="BExZXUTYW1HWEEZ1LIX4OQWC7HL1" localSheetId="13" hidden="1">#REF!</definedName>
    <definedName name="BExZXUTYW1HWEEZ1LIX4OQWC7HL1" hidden="1">#REF!</definedName>
    <definedName name="BExZXY4NKQL9QD76YMQJ15U1C2G8" localSheetId="15" hidden="1">#REF!</definedName>
    <definedName name="BExZXY4NKQL9QD76YMQJ15U1C2G8" localSheetId="13" hidden="1">#REF!</definedName>
    <definedName name="BExZXY4NKQL9QD76YMQJ15U1C2G8" hidden="1">#REF!</definedName>
    <definedName name="BExZXYQ7U5G08FQGUIGYT14QCBOF" localSheetId="15" hidden="1">#REF!</definedName>
    <definedName name="BExZXYQ7U5G08FQGUIGYT14QCBOF" localSheetId="13" hidden="1">#REF!</definedName>
    <definedName name="BExZXYQ7U5G08FQGUIGYT14QCBOF" hidden="1">#REF!</definedName>
    <definedName name="BExZY02V77YJBMODJSWZOYCMPS5X" localSheetId="15" hidden="1">#REF!</definedName>
    <definedName name="BExZY02V77YJBMODJSWZOYCMPS5X" localSheetId="13" hidden="1">#REF!</definedName>
    <definedName name="BExZY02V77YJBMODJSWZOYCMPS5X" hidden="1">#REF!</definedName>
    <definedName name="BExZY49QRZIR6CA41LFA9LM6EULU" localSheetId="15" hidden="1">#REF!</definedName>
    <definedName name="BExZY49QRZIR6CA41LFA9LM6EULU" localSheetId="13" hidden="1">#REF!</definedName>
    <definedName name="BExZY49QRZIR6CA41LFA9LM6EULU" hidden="1">#REF!</definedName>
    <definedName name="BExZZ2FQA9A8C7CJKMEFQ9VPSLCE" localSheetId="15" hidden="1">#REF!</definedName>
    <definedName name="BExZZ2FQA9A8C7CJKMEFQ9VPSLCE" localSheetId="13" hidden="1">#REF!</definedName>
    <definedName name="BExZZ2FQA9A8C7CJKMEFQ9VPSLCE" hidden="1">#REF!</definedName>
    <definedName name="BExZZCHAVHW8C2H649KRGVQ0WVRT" localSheetId="15" hidden="1">#REF!</definedName>
    <definedName name="BExZZCHAVHW8C2H649KRGVQ0WVRT" localSheetId="13" hidden="1">#REF!</definedName>
    <definedName name="BExZZCHAVHW8C2H649KRGVQ0WVRT" hidden="1">#REF!</definedName>
    <definedName name="BExZZTK54OTLF2YB68BHGOS27GEN" localSheetId="15" hidden="1">#REF!</definedName>
    <definedName name="BExZZTK54OTLF2YB68BHGOS27GEN" localSheetId="13" hidden="1">#REF!</definedName>
    <definedName name="BExZZTK54OTLF2YB68BHGOS27GEN" hidden="1">#REF!</definedName>
    <definedName name="BExZZXB3JQQG4SIZS4MRU6NNW7HI" localSheetId="15" hidden="1">#REF!</definedName>
    <definedName name="BExZZXB3JQQG4SIZS4MRU6NNW7HI" localSheetId="13" hidden="1">#REF!</definedName>
    <definedName name="BExZZXB3JQQG4SIZS4MRU6NNW7HI" hidden="1">#REF!</definedName>
    <definedName name="BExZZZEMIIFKMLLV4DJKX5TB9R5V" localSheetId="15" hidden="1">#REF!</definedName>
    <definedName name="BExZZZEMIIFKMLLV4DJKX5TB9R5V" localSheetId="13" hidden="1">#REF!</definedName>
    <definedName name="BExZZZEMIIFKMLLV4DJKX5TB9R5V" hidden="1">#REF!</definedName>
    <definedName name="BIADJ" localSheetId="15">#REF!</definedName>
    <definedName name="BIADJ" localSheetId="13">#REF!</definedName>
    <definedName name="BIADJ">#REF!</definedName>
    <definedName name="BLACKWATER" localSheetId="8">#REF!</definedName>
    <definedName name="BLACKWATER" localSheetId="11">#REF!</definedName>
    <definedName name="BLACKWATER" localSheetId="15">#REF!</definedName>
    <definedName name="BLACKWATER" localSheetId="16">#REF!</definedName>
    <definedName name="BLACKWATER">#REF!</definedName>
    <definedName name="BONDS" localSheetId="8">#REF!</definedName>
    <definedName name="BONDS" localSheetId="11">#REF!</definedName>
    <definedName name="BONDS" localSheetId="15">#REF!</definedName>
    <definedName name="BONDS" localSheetId="16">#REF!</definedName>
    <definedName name="BONDS">#REF!</definedName>
    <definedName name="BONDSNUPS" localSheetId="8">#REF!</definedName>
    <definedName name="BONDSNUPS" localSheetId="11">#REF!</definedName>
    <definedName name="BONDSNUPS" localSheetId="15">#REF!</definedName>
    <definedName name="BONDSNUPS" localSheetId="16">#REF!</definedName>
    <definedName name="BONDSNUPS">#REF!</definedName>
    <definedName name="BONNIE">#N/A</definedName>
    <definedName name="bonus">'[45]Restoration - Detail'!$D$33</definedName>
    <definedName name="booby" localSheetId="15" hidden="1">{#N/A,#N/A,TRUE,"TOTAL DISTRIBUTION";#N/A,#N/A,TRUE,"SOUTH";#N/A,#N/A,TRUE,"NORTHEAST";#N/A,#N/A,TRUE,"WEST"}</definedName>
    <definedName name="booby" localSheetId="13" hidden="1">{#N/A,#N/A,TRUE,"TOTAL DISTRIBUTION";#N/A,#N/A,TRUE,"SOUTH";#N/A,#N/A,TRUE,"NORTHEAST";#N/A,#N/A,TRUE,"WEST"}</definedName>
    <definedName name="booby" hidden="1">{#N/A,#N/A,TRUE,"TOTAL DISTRIBUTION";#N/A,#N/A,TRUE,"SOUTH";#N/A,#N/A,TRUE,"NORTHEAST";#N/A,#N/A,TRUE,"WEST"}</definedName>
    <definedName name="booby2" localSheetId="15" hidden="1">{#N/A,#N/A,TRUE,"TOTAL DSBN";#N/A,#N/A,TRUE,"WEST";#N/A,#N/A,TRUE,"SOUTH";#N/A,#N/A,TRUE,"NORTHEAST"}</definedName>
    <definedName name="booby2" localSheetId="13" hidden="1">{#N/A,#N/A,TRUE,"TOTAL DSBN";#N/A,#N/A,TRUE,"WEST";#N/A,#N/A,TRUE,"SOUTH";#N/A,#N/A,TRUE,"NORTHEAST"}</definedName>
    <definedName name="booby2" hidden="1">{#N/A,#N/A,TRUE,"TOTAL DSBN";#N/A,#N/A,TRUE,"WEST";#N/A,#N/A,TRUE,"SOUTH";#N/A,#N/A,TRUE,"NORTHEAST"}</definedName>
    <definedName name="book2.xls" localSheetId="15" hidden="1">{#N/A,#N/A,TRUE,"TOTAL DISTRIBUTION";#N/A,#N/A,TRUE,"SOUTH";#N/A,#N/A,TRUE,"NORTHEAST";#N/A,#N/A,TRUE,"WEST"}</definedName>
    <definedName name="book2.xls" localSheetId="13" hidden="1">{#N/A,#N/A,TRUE,"TOTAL DISTRIBUTION";#N/A,#N/A,TRUE,"SOUTH";#N/A,#N/A,TRUE,"NORTHEAST";#N/A,#N/A,TRUE,"WEST"}</definedName>
    <definedName name="book2.xls" hidden="1">{#N/A,#N/A,TRUE,"TOTAL DISTRIBUTION";#N/A,#N/A,TRUE,"SOUTH";#N/A,#N/A,TRUE,"NORTHEAST";#N/A,#N/A,TRUE,"WEST"}</definedName>
    <definedName name="book2a\.xls" localSheetId="15" hidden="1">{#N/A,#N/A,TRUE,"TOTAL DSBN";#N/A,#N/A,TRUE,"WEST";#N/A,#N/A,TRUE,"SOUTH";#N/A,#N/A,TRUE,"NORTHEAST"}</definedName>
    <definedName name="book2a\.xls" localSheetId="13" hidden="1">{#N/A,#N/A,TRUE,"TOTAL DSBN";#N/A,#N/A,TRUE,"WEST";#N/A,#N/A,TRUE,"SOUTH";#N/A,#N/A,TRUE,"NORTHEAST"}</definedName>
    <definedName name="book2a\.xls" hidden="1">{#N/A,#N/A,TRUE,"TOTAL DSBN";#N/A,#N/A,TRUE,"WEST";#N/A,#N/A,TRUE,"SOUTH";#N/A,#N/A,TRUE,"NORTHEAST"}</definedName>
    <definedName name="BottomRow" localSheetId="8">#REF!</definedName>
    <definedName name="BottomRow" localSheetId="11">#REF!</definedName>
    <definedName name="BottomRow" localSheetId="15">#REF!</definedName>
    <definedName name="BottomRow" localSheetId="16">#REF!</definedName>
    <definedName name="BottomRow">#REF!</definedName>
    <definedName name="BottomUDA" localSheetId="15">#REF!</definedName>
    <definedName name="BottomUDA" localSheetId="13">#REF!</definedName>
    <definedName name="BottomUDA">#REF!</definedName>
    <definedName name="bra" localSheetId="15">[46]ConBeg!#REF!</definedName>
    <definedName name="bra" localSheetId="13">[46]ConBeg!#REF!</definedName>
    <definedName name="bra">[46]ConBeg!#REF!</definedName>
    <definedName name="bradtxinc" localSheetId="15">'[47]All Companies'!#REF!</definedName>
    <definedName name="bradtxinc" localSheetId="13">'[47]All Companies'!#REF!</definedName>
    <definedName name="bradtxinc">'[47]All Companies'!#REF!</definedName>
    <definedName name="BTL_06Actual_Essbase" localSheetId="15">#REF!</definedName>
    <definedName name="BTL_06Actual_Essbase" localSheetId="13">#REF!</definedName>
    <definedName name="BTL_06Actual_Essbase">#REF!</definedName>
    <definedName name="btwcols" localSheetId="15">'[43]All Companies'!#REF!,'[43]All Companies'!#REF!,'[43]All Companies'!#REF!,'[43]All Companies'!#REF!,'[43]All Companies'!#REF!,'[43]All Companies'!#REF!,'[43]All Companies'!#REF!,'[43]All Companies'!#REF!,'[43]All Companies'!#REF!,'[43]All Companies'!#REF!,'[43]All Companies'!#REF!,'[43]All Companies'!#REF!,'[43]All Companies'!#REF!,'[43]All Companies'!#REF!,'[43]All Companies'!#REF!</definedName>
    <definedName name="btwcols" localSheetId="13">'[43]All Companies'!#REF!,'[43]All Companies'!#REF!,'[43]All Companies'!#REF!,'[43]All Companies'!#REF!,'[43]All Companies'!#REF!,'[43]All Companies'!#REF!,'[43]All Companies'!#REF!,'[43]All Companies'!#REF!,'[43]All Companies'!#REF!,'[43]All Companies'!#REF!,'[43]All Companies'!#REF!,'[43]All Companies'!#REF!,'[43]All Companies'!#REF!,'[43]All Companies'!#REF!,'[43]All Companies'!#REF!</definedName>
    <definedName name="btwcols">'[43]All Companies'!#REF!,'[43]All Companies'!#REF!,'[43]All Companies'!#REF!,'[43]All Companies'!#REF!,'[43]All Companies'!#REF!,'[43]All Companies'!#REF!,'[43]All Companies'!#REF!,'[43]All Companies'!#REF!,'[43]All Companies'!#REF!,'[43]All Companies'!#REF!,'[43]All Companies'!#REF!,'[43]All Companies'!#REF!,'[43]All Companies'!#REF!,'[43]All Companies'!#REF!,'[43]All Companies'!#REF!</definedName>
    <definedName name="bud" localSheetId="15" hidden="1">{"summary",#N/A,FALSE,"PCR DIRECTORY"}</definedName>
    <definedName name="bud" localSheetId="13" hidden="1">{"summary",#N/A,FALSE,"PCR DIRECTORY"}</definedName>
    <definedName name="bud" hidden="1">{"summary",#N/A,FALSE,"PCR DIRECTORY"}</definedName>
    <definedName name="BUSelection" localSheetId="15">#REF!</definedName>
    <definedName name="BUSelection" localSheetId="13">#REF!</definedName>
    <definedName name="BUSelection">#REF!</definedName>
    <definedName name="BUYOUT" localSheetId="8">#REF!</definedName>
    <definedName name="BUYOUT" localSheetId="11">#REF!</definedName>
    <definedName name="BUYOUT" localSheetId="15">#REF!</definedName>
    <definedName name="BUYOUT" localSheetId="16">#REF!</definedName>
    <definedName name="BUYOUT">#REF!</definedName>
    <definedName name="C_" localSheetId="8">#REF!</definedName>
    <definedName name="C_" localSheetId="11">#REF!</definedName>
    <definedName name="c_" localSheetId="15">#REF!</definedName>
    <definedName name="C_" localSheetId="16">#REF!</definedName>
    <definedName name="c_" localSheetId="13">#REF!</definedName>
    <definedName name="C_">#REF!</definedName>
    <definedName name="c_1" localSheetId="15">#REF!</definedName>
    <definedName name="c_1" localSheetId="13">#REF!</definedName>
    <definedName name="c_1">#REF!</definedName>
    <definedName name="C_5" localSheetId="15">#REF!</definedName>
    <definedName name="C_5" localSheetId="13">#REF!</definedName>
    <definedName name="C_5">#REF!</definedName>
    <definedName name="C00_tax_rptBak" localSheetId="15">#REF!</definedName>
    <definedName name="C00_tax_rptBak" localSheetId="13">#REF!</definedName>
    <definedName name="C00_tax_rptBak">#REF!</definedName>
    <definedName name="CABALSH" localSheetId="8">#REF!</definedName>
    <definedName name="CABALSH" localSheetId="11">#REF!</definedName>
    <definedName name="CABALSH" localSheetId="15">#REF!</definedName>
    <definedName name="CABALSH" localSheetId="16">#REF!</definedName>
    <definedName name="CABALSH">#REF!</definedName>
    <definedName name="CACLRETJUR" localSheetId="8">#REF!</definedName>
    <definedName name="CACLRETJUR" localSheetId="11">#REF!</definedName>
    <definedName name="CACLRETJUR" localSheetId="15">#REF!</definedName>
    <definedName name="CACLRETJUR" localSheetId="16">#REF!</definedName>
    <definedName name="CACLRETJUR">#REF!</definedName>
    <definedName name="CAIR_CAMR" localSheetId="15">#REF!</definedName>
    <definedName name="CAIR_CAMR">#REF!</definedName>
    <definedName name="CALC" localSheetId="8">#REF!</definedName>
    <definedName name="CALC" localSheetId="11">#REF!</definedName>
    <definedName name="CALC" localSheetId="15">#REF!</definedName>
    <definedName name="CALC" localSheetId="16">#REF!</definedName>
    <definedName name="CALC" localSheetId="13">#REF!</definedName>
    <definedName name="CALC">#REF!</definedName>
    <definedName name="calitxinc" localSheetId="15">'[43]All Companies'!#REF!</definedName>
    <definedName name="calitxinc" localSheetId="13">'[43]All Companies'!#REF!</definedName>
    <definedName name="calitxinc">'[43]All Companies'!#REF!</definedName>
    <definedName name="Cap_06Actual_Essbase" localSheetId="15">#REF!</definedName>
    <definedName name="Cap_06Actual_Essbase" localSheetId="13">#REF!</definedName>
    <definedName name="Cap_06Actual_Essbase">#REF!</definedName>
    <definedName name="CAP_STRUCT_ITEM" localSheetId="15">'[38]~4600717'!$A$2:$A$15</definedName>
    <definedName name="CAP_STRUCT_ITEM" localSheetId="0">'[39]~4600717'!$A$2:$A$15</definedName>
    <definedName name="CAP_STRUCT_ITEM" localSheetId="13">'[40]~4600717'!$A$2:$A$15</definedName>
    <definedName name="CAP_STRUCT_ITEM">'[41]~4600717'!$A$2:$A$15</definedName>
    <definedName name="CapacityRate" localSheetId="15">HLOOKUP(ProjectYear,tblCapRate,swCaptbl+1)</definedName>
    <definedName name="CapacityRate" localSheetId="13">HLOOKUP(ProjectYear,tblCapRate,swCaptbl+1)</definedName>
    <definedName name="CapacityRate">HLOOKUP(ProjectYear,tblCapRate,swCaptbl+1)</definedName>
    <definedName name="capBig" localSheetId="15">#REF!,#REF!,#REF!,#REF!,#REF!,#REF!,#REF!</definedName>
    <definedName name="capBig" localSheetId="13">#REF!,#REF!,#REF!,#REF!,#REF!,#REF!,#REF!</definedName>
    <definedName name="capBig">#REF!,#REF!,#REF!,#REF!,#REF!,#REF!,#REF!</definedName>
    <definedName name="CAPCALC" localSheetId="15">#REF!</definedName>
    <definedName name="CAPCALC" localSheetId="13">#REF!</definedName>
    <definedName name="CAPCALC">#REF!</definedName>
    <definedName name="capData" localSheetId="15">#REF!</definedName>
    <definedName name="capData" localSheetId="13">#REF!</definedName>
    <definedName name="capData">#REF!</definedName>
    <definedName name="CapGL" localSheetId="15">#REF!</definedName>
    <definedName name="CapGL" localSheetId="13">#REF!</definedName>
    <definedName name="CapGL">#REF!</definedName>
    <definedName name="CAPINBASE" localSheetId="8">#REF!</definedName>
    <definedName name="CAPINBASE" localSheetId="11">#REF!</definedName>
    <definedName name="CAPINBASE" localSheetId="15">#REF!</definedName>
    <definedName name="CAPINBASE" localSheetId="16">#REF!</definedName>
    <definedName name="CAPINBASE">#REF!</definedName>
    <definedName name="CAPITAL_STRUCTURE_ADJUSTMENTS" localSheetId="8">#REF!</definedName>
    <definedName name="CAPITAL_STRUCTURE_ADJUSTMENTS" localSheetId="11">#REF!</definedName>
    <definedName name="CAPITAL_STRUCTURE_ADJUSTMENTS" localSheetId="15">#REF!</definedName>
    <definedName name="CAPITAL_STRUCTURE_ADJUSTMENTS" localSheetId="16">#REF!</definedName>
    <definedName name="CAPITAL_STRUCTURE_ADJUSTMENTS">#REF!</definedName>
    <definedName name="capSmall" localSheetId="15">#REF!,#REF!,#REF!,#REF!,#REF!,#REF!</definedName>
    <definedName name="capSmall" localSheetId="13">#REF!,#REF!,#REF!,#REF!,#REF!,#REF!</definedName>
    <definedName name="capSmall">#REF!,#REF!,#REF!,#REF!,#REF!,#REF!</definedName>
    <definedName name="CAPTI" localSheetId="15">#REF!</definedName>
    <definedName name="CAPTI" localSheetId="13">#REF!</definedName>
    <definedName name="CAPTI">#REF!</definedName>
    <definedName name="CARBI" localSheetId="8">#REF!</definedName>
    <definedName name="CARBI" localSheetId="11">#REF!</definedName>
    <definedName name="CARBI" localSheetId="15">#REF!</definedName>
    <definedName name="CARBI" localSheetId="16">#REF!</definedName>
    <definedName name="CARBI">#REF!</definedName>
    <definedName name="CARYVILLE" localSheetId="8">#REF!</definedName>
    <definedName name="CARYVILLE" localSheetId="11">#REF!</definedName>
    <definedName name="CARYVILLE" localSheetId="15">#REF!</definedName>
    <definedName name="CARYVILLE" localSheetId="16">#REF!</definedName>
    <definedName name="CARYVILLE">#REF!</definedName>
    <definedName name="CASH" localSheetId="15">#REF!</definedName>
    <definedName name="CASH" localSheetId="13">#REF!</definedName>
    <definedName name="CASH">#REF!</definedName>
    <definedName name="cashflowstatement" localSheetId="15">#REF!</definedName>
    <definedName name="cashflowstatement" localSheetId="13">#REF!</definedName>
    <definedName name="cashflowstatement">#REF!</definedName>
    <definedName name="Category" localSheetId="8">#REF!</definedName>
    <definedName name="Category" localSheetId="11">#REF!</definedName>
    <definedName name="Category" localSheetId="15">#REF!</definedName>
    <definedName name="Category" localSheetId="16">#REF!</definedName>
    <definedName name="Category">#REF!</definedName>
    <definedName name="CBTU" localSheetId="8">#REF!</definedName>
    <definedName name="CBTU" localSheetId="11">#REF!</definedName>
    <definedName name="CBTU" localSheetId="15">#REF!</definedName>
    <definedName name="CBTU" localSheetId="16">#REF!</definedName>
    <definedName name="CBTU">#REF!</definedName>
    <definedName name="CCOST" localSheetId="8">#REF!</definedName>
    <definedName name="CCOST" localSheetId="11">#REF!</definedName>
    <definedName name="CCOST" localSheetId="15">#REF!</definedName>
    <definedName name="CCOST" localSheetId="16">#REF!</definedName>
    <definedName name="CCOST">#REF!</definedName>
    <definedName name="CDIV" localSheetId="8">#REF!</definedName>
    <definedName name="CDIV" localSheetId="11">#REF!</definedName>
    <definedName name="CDIV" localSheetId="15">#REF!</definedName>
    <definedName name="CDIV" localSheetId="16">#REF!</definedName>
    <definedName name="CDIV">#REF!</definedName>
    <definedName name="cell_data">'[48]R-Sched Sample'!$F$8,'[48]R-Sched Sample'!$B$7:$C$11,'[48]R-Sched Sample'!$B$8:$C$12,'[48]R-Sched Sample'!$B$15:$C$19,'[48]R-Sched Sample'!$B$22:$C$26,'[48]R-Sched Sample'!$B$29:$C$30,'[48]R-Sched Sample'!$B$33:$C$37,'[48]R-Sched Sample'!$B$40:$C$43,'[48]R-Sched Sample'!$F$7:$F$11,'[48]R-Sched Sample'!$F$8:$F$12,'[48]R-Sched Sample'!$F$15:$F$19,'[48]R-Sched Sample'!$F$22:$F$26,'[48]R-Sched Sample'!$F$29:$F$30,'[48]R-Sched Sample'!$F$33:$F$37,'[48]R-Sched Sample'!$F$40:$F$43,'[48]R-Sched Sample'!$I$7:$I$11,'[48]R-Sched Sample'!$I$8:$I$12,'[48]R-Sched Sample'!$I$15:$I$19,'[48]R-Sched Sample'!$I$22:$I$26,'[48]R-Sched Sample'!$I$29:$I$30,'[48]R-Sched Sample'!$I$33:$I$37,'[48]R-Sched Sample'!$I$40:$I$43</definedName>
    <definedName name="cell_data1" localSheetId="15">'[48]R-Sched Sample'!$L$7:$L$11,'[48]R-Sched Sample'!#REF!,'[48]R-Sched Sample'!#REF!,'[48]R-Sched Sample'!$L$8:$L$12,'[48]R-Sched Sample'!#REF!,'[48]R-Sched Sample'!#REF!,'[48]R-Sched Sample'!$L$15:$L$19,'[48]R-Sched Sample'!#REF!,'[48]R-Sched Sample'!#REF!,'[48]R-Sched Sample'!$L$22:$L$26,'[48]R-Sched Sample'!#REF!,'[48]R-Sched Sample'!#REF!,'[48]R-Sched Sample'!$L$29:$L$30,'[48]R-Sched Sample'!#REF!,'[48]R-Sched Sample'!#REF!,'[48]R-Sched Sample'!$L$33:$L$37,'[48]R-Sched Sample'!#REF!,'[48]R-Sched Sample'!#REF!</definedName>
    <definedName name="cell_data1" localSheetId="13">'[48]R-Sched Sample'!$L$7:$L$11,'[48]R-Sched Sample'!#REF!,'[48]R-Sched Sample'!#REF!,'[48]R-Sched Sample'!$L$8:$L$12,'[48]R-Sched Sample'!#REF!,'[48]R-Sched Sample'!#REF!,'[48]R-Sched Sample'!$L$15:$L$19,'[48]R-Sched Sample'!#REF!,'[48]R-Sched Sample'!#REF!,'[48]R-Sched Sample'!$L$22:$L$26,'[48]R-Sched Sample'!#REF!,'[48]R-Sched Sample'!#REF!,'[48]R-Sched Sample'!$L$29:$L$30,'[48]R-Sched Sample'!#REF!,'[48]R-Sched Sample'!#REF!,'[48]R-Sched Sample'!$L$33:$L$37,'[48]R-Sched Sample'!#REF!,'[48]R-Sched Sample'!#REF!</definedName>
    <definedName name="cell_data1">'[48]R-Sched Sample'!$L$7:$L$11,'[48]R-Sched Sample'!#REF!,'[48]R-Sched Sample'!#REF!,'[48]R-Sched Sample'!$L$8:$L$12,'[48]R-Sched Sample'!#REF!,'[48]R-Sched Sample'!#REF!,'[48]R-Sched Sample'!$L$15:$L$19,'[48]R-Sched Sample'!#REF!,'[48]R-Sched Sample'!#REF!,'[48]R-Sched Sample'!$L$22:$L$26,'[48]R-Sched Sample'!#REF!,'[48]R-Sched Sample'!#REF!,'[48]R-Sched Sample'!$L$29:$L$30,'[48]R-Sched Sample'!#REF!,'[48]R-Sched Sample'!#REF!,'[48]R-Sched Sample'!$L$33:$L$37,'[48]R-Sched Sample'!#REF!,'[48]R-Sched Sample'!#REF!</definedName>
    <definedName name="cell_data2" localSheetId="15">'[48]R-Sched Sample'!#REF!,'[48]R-Sched Sample'!$L$40:$L$43,'[48]R-Sched Sample'!#REF!,'[48]R-Sched Sample'!#REF!</definedName>
    <definedName name="cell_data2" localSheetId="13">'[48]R-Sched Sample'!#REF!,'[48]R-Sched Sample'!$L$40:$L$43,'[48]R-Sched Sample'!#REF!,'[48]R-Sched Sample'!#REF!</definedName>
    <definedName name="cell_data2">'[48]R-Sched Sample'!#REF!,'[48]R-Sched Sample'!$L$40:$L$43,'[48]R-Sched Sample'!#REF!,'[48]R-Sched Sample'!#REF!</definedName>
    <definedName name="CEMS" localSheetId="15">#REF!</definedName>
    <definedName name="CEMS">#REF!</definedName>
    <definedName name="CemsAll" localSheetId="15">#REF!</definedName>
    <definedName name="CemsAll">#REF!</definedName>
    <definedName name="CEMSDET" localSheetId="15">#REF!</definedName>
    <definedName name="CEMSDET">#REF!</definedName>
    <definedName name="CER" localSheetId="15">#REF!</definedName>
    <definedName name="CER" localSheetId="13">#REF!</definedName>
    <definedName name="CER">#REF!</definedName>
    <definedName name="ChartAccounts" localSheetId="15">#REF!</definedName>
    <definedName name="ChartAccounts" localSheetId="13">#REF!</definedName>
    <definedName name="ChartAccounts">#REF!</definedName>
    <definedName name="CKWH" localSheetId="8">#REF!</definedName>
    <definedName name="CKWH" localSheetId="11">#REF!</definedName>
    <definedName name="CKWH" localSheetId="15">#REF!</definedName>
    <definedName name="CKWH" localSheetId="16">#REF!</definedName>
    <definedName name="CKWH">#REF!</definedName>
    <definedName name="CLAUSE" localSheetId="8">#REF!</definedName>
    <definedName name="CLAUSE" localSheetId="11">#REF!</definedName>
    <definedName name="CLAUSE" localSheetId="15">#REF!</definedName>
    <definedName name="CLAUSE" localSheetId="16">#REF!</definedName>
    <definedName name="Clause" localSheetId="13">'[49]SPPCRC Form 1P'!$A$2</definedName>
    <definedName name="CLAUSE">#REF!</definedName>
    <definedName name="clause_acct" localSheetId="0">[50]sys_data!$B:$B</definedName>
    <definedName name="clause_acct" localSheetId="13">[51]sys_data!$B$1:$B$65536</definedName>
    <definedName name="clause_acct">[52]sys_data!$B$1:$B$65536</definedName>
    <definedName name="CLBALSH" localSheetId="8">#REF!</definedName>
    <definedName name="CLBALSH" localSheetId="11">#REF!</definedName>
    <definedName name="CLBALSH" localSheetId="15">#REF!</definedName>
    <definedName name="CLBALSH" localSheetId="16">#REF!</definedName>
    <definedName name="CLBALSH">#REF!</definedName>
    <definedName name="CLCSI" localSheetId="8">#REF!</definedName>
    <definedName name="CLCSI" localSheetId="11">#REF!</definedName>
    <definedName name="CLCSI" localSheetId="15">#REF!</definedName>
    <definedName name="CLCSI" localSheetId="16">#REF!</definedName>
    <definedName name="CLCSI">#REF!</definedName>
    <definedName name="CLITDFE" localSheetId="8">#REF!</definedName>
    <definedName name="CLITDFE" localSheetId="11">#REF!</definedName>
    <definedName name="CLITDFE" localSheetId="15">#REF!</definedName>
    <definedName name="CLITDFE" localSheetId="16">#REF!</definedName>
    <definedName name="CLITDFE">#REF!</definedName>
    <definedName name="CLRBI" localSheetId="8">#REF!</definedName>
    <definedName name="CLRBI" localSheetId="11">#REF!</definedName>
    <definedName name="CLRBI" localSheetId="15">#REF!</definedName>
    <definedName name="CLRBI" localSheetId="16">#REF!</definedName>
    <definedName name="CLRBI">#REF!</definedName>
    <definedName name="CM">[53]Detail!$G$1:$G$2000</definedName>
    <definedName name="CMCY" localSheetId="15">[2]ISFPLSUB!#REF!</definedName>
    <definedName name="CMCY" localSheetId="0">[2]ISFPLSUB!#REF!</definedName>
    <definedName name="CMCY" localSheetId="13">[2]ISFPLSUB!#REF!</definedName>
    <definedName name="CMCY">[2]ISFPLSUB!#REF!</definedName>
    <definedName name="CMJURROE" localSheetId="8">#REF!</definedName>
    <definedName name="CMJURROE" localSheetId="11">#REF!</definedName>
    <definedName name="CMJURROE" localSheetId="15">#REF!</definedName>
    <definedName name="CMJURROE" localSheetId="16">#REF!</definedName>
    <definedName name="CMJURROE">#REF!</definedName>
    <definedName name="CMSUMM">[54]Totals!$D$1:$D$263</definedName>
    <definedName name="co_name_line1" localSheetId="15">#REF!</definedName>
    <definedName name="co_name_line1" localSheetId="13">#REF!</definedName>
    <definedName name="co_name_line1">#REF!</definedName>
    <definedName name="co_name_line2" localSheetId="15">#REF!</definedName>
    <definedName name="co_name_line2" localSheetId="13">#REF!</definedName>
    <definedName name="co_name_line2">#REF!</definedName>
    <definedName name="COALINVADJ" localSheetId="8">#REF!</definedName>
    <definedName name="COALINVADJ" localSheetId="11">#REF!</definedName>
    <definedName name="COALINVADJ" localSheetId="15">#REF!</definedName>
    <definedName name="COALINVADJ" localSheetId="16">#REF!</definedName>
    <definedName name="COALINVADJ">#REF!</definedName>
    <definedName name="col_fin" localSheetId="15">'[48]R-Sched Sample'!$B$1:$B$65536,'[48]R-Sched Sample'!$C$1:$C$65536,'[48]R-Sched Sample'!#REF!,'[48]R-Sched Sample'!#REF!,'[48]R-Sched Sample'!$F$1:$F$65536,'[48]R-Sched Sample'!$I$1:$I$65536,'[48]R-Sched Sample'!$L$1:$L$65536,'[48]R-Sched Sample'!#REF!,'[48]R-Sched Sample'!#REF!</definedName>
    <definedName name="col_fin" localSheetId="13">'[48]R-Sched Sample'!$B$1:$B$65536,'[48]R-Sched Sample'!$C$1:$C$65536,'[48]R-Sched Sample'!#REF!,'[48]R-Sched Sample'!#REF!,'[48]R-Sched Sample'!$F$1:$F$65536,'[48]R-Sched Sample'!$I$1:$I$65536,'[48]R-Sched Sample'!$L$1:$L$65536,'[48]R-Sched Sample'!#REF!,'[48]R-Sched Sample'!#REF!</definedName>
    <definedName name="col_fin">'[48]R-Sched Sample'!$B$1:$B$65536,'[48]R-Sched Sample'!$C$1:$C$65536,'[48]R-Sched Sample'!#REF!,'[48]R-Sched Sample'!#REF!,'[48]R-Sched Sample'!$F$1:$F$65536,'[48]R-Sched Sample'!$I$1:$I$65536,'[48]R-Sched Sample'!$L$1:$L$65536,'[48]R-Sched Sample'!#REF!,'[48]R-Sched Sample'!#REF!</definedName>
    <definedName name="col_percent" localSheetId="15">'[48]R-Sched Sample'!$H$1:$H$65536,'[48]R-Sched Sample'!$K$1:$K$65536,'[48]R-Sched Sample'!$N$1:$N$65536,'[48]R-Sched Sample'!#REF!,'[48]R-Sched Sample'!#REF!</definedName>
    <definedName name="col_percent" localSheetId="13">'[48]R-Sched Sample'!$H$1:$H$65536,'[48]R-Sched Sample'!$K$1:$K$65536,'[48]R-Sched Sample'!$N$1:$N$65536,'[48]R-Sched Sample'!#REF!,'[48]R-Sched Sample'!#REF!</definedName>
    <definedName name="col_percent">'[48]R-Sched Sample'!$H$1:$H$65536,'[48]R-Sched Sample'!$K$1:$K$65536,'[48]R-Sched Sample'!$N$1:$N$65536,'[48]R-Sched Sample'!#REF!,'[48]R-Sched Sample'!#REF!</definedName>
    <definedName name="cold" localSheetId="15">'[55]FPSC TU'!#REF!</definedName>
    <definedName name="cold" localSheetId="13">'[56]FPSC TU'!#REF!</definedName>
    <definedName name="cold">'[55]FPSC TU'!#REF!</definedName>
    <definedName name="cold2" localSheetId="15">'[55]FPSC TU'!#REF!</definedName>
    <definedName name="cold2" localSheetId="13">'[56]FPSC TU'!#REF!</definedName>
    <definedName name="cold2">'[55]FPSC TU'!#REF!</definedName>
    <definedName name="COLUMN1" localSheetId="15">'[57]FPSC TU'!#REF!</definedName>
    <definedName name="COLUMN1" localSheetId="0">'[57]FPSC TU'!#REF!</definedName>
    <definedName name="COLUMN1" localSheetId="13">'[58]FPSC TU'!#REF!</definedName>
    <definedName name="COLUMN1">'[57]FPSC TU'!#REF!</definedName>
    <definedName name="COLUMN2" localSheetId="15">'[57]FPSC TU'!#REF!</definedName>
    <definedName name="COLUMN2" localSheetId="0">'[57]FPSC TU'!#REF!</definedName>
    <definedName name="COLUMN2" localSheetId="13">'[58]FPSC TU'!#REF!</definedName>
    <definedName name="COLUMN2">'[57]FPSC TU'!#REF!</definedName>
    <definedName name="COLUMN3" localSheetId="15">'[57]FPSC TU'!#REF!</definedName>
    <definedName name="COLUMN3" localSheetId="0">'[57]FPSC TU'!#REF!</definedName>
    <definedName name="COLUMN3" localSheetId="13">'[58]FPSC TU'!#REF!</definedName>
    <definedName name="COLUMN3">'[57]FPSC TU'!#REF!</definedName>
    <definedName name="COLUMN4" localSheetId="15">'[57]FPSC TU'!#REF!</definedName>
    <definedName name="COLUMN4" localSheetId="0">'[57]FPSC TU'!#REF!</definedName>
    <definedName name="COLUMN4" localSheetId="13">'[58]FPSC TU'!#REF!</definedName>
    <definedName name="COLUMN4">'[57]FPSC TU'!#REF!</definedName>
    <definedName name="COLUMN5" localSheetId="15">'[57]FPSC TU'!#REF!</definedName>
    <definedName name="COLUMN5" localSheetId="0">'[57]FPSC TU'!#REF!</definedName>
    <definedName name="COLUMN5" localSheetId="13">'[58]FPSC TU'!#REF!</definedName>
    <definedName name="COLUMN5">'[57]FPSC TU'!#REF!</definedName>
    <definedName name="COLUMN6" localSheetId="15">'[57]FPSC TU'!#REF!</definedName>
    <definedName name="COLUMN6" localSheetId="0">'[57]FPSC TU'!#REF!</definedName>
    <definedName name="COLUMN6" localSheetId="13">'[58]FPSC TU'!#REF!</definedName>
    <definedName name="COLUMN6">'[57]FPSC TU'!#REF!</definedName>
    <definedName name="COLUMN7" localSheetId="15">'[57]FPSC TU'!#REF!</definedName>
    <definedName name="COLUMN7" localSheetId="0">'[57]FPSC TU'!#REF!</definedName>
    <definedName name="COLUMN7" localSheetId="13">'[58]FPSC TU'!#REF!</definedName>
    <definedName name="COLUMN7">'[57]FPSC TU'!#REF!</definedName>
    <definedName name="COLUMN8" localSheetId="15">'[57]FPSC TU'!#REF!</definedName>
    <definedName name="COLUMN8" localSheetId="0">'[57]FPSC TU'!#REF!</definedName>
    <definedName name="COLUMN8" localSheetId="13">'[58]FPSC TU'!#REF!</definedName>
    <definedName name="COLUMN8">'[57]FPSC TU'!#REF!</definedName>
    <definedName name="COLUMN9" localSheetId="15">'[57]FPSC TU'!#REF!</definedName>
    <definedName name="COLUMN9" localSheetId="0">'[57]FPSC TU'!#REF!</definedName>
    <definedName name="COLUMN9" localSheetId="13">'[58]FPSC TU'!#REF!</definedName>
    <definedName name="COLUMN9">'[57]FPSC TU'!#REF!</definedName>
    <definedName name="COMDIVDECL" localSheetId="8">#REF!</definedName>
    <definedName name="COMDIVDECL" localSheetId="11">#REF!</definedName>
    <definedName name="COMDIVDECL" localSheetId="15">#REF!</definedName>
    <definedName name="COMDIVDECL" localSheetId="16">#REF!</definedName>
    <definedName name="COMDIVDECL">#REF!</definedName>
    <definedName name="COMEQUITY" localSheetId="8">#REF!</definedName>
    <definedName name="COMEQUITY" localSheetId="11">#REF!</definedName>
    <definedName name="COMEQUITY" localSheetId="15">#REF!</definedName>
    <definedName name="COMEQUITY" localSheetId="16">#REF!</definedName>
    <definedName name="COMEQUITY">#REF!</definedName>
    <definedName name="COMM" localSheetId="15">#REF!</definedName>
    <definedName name="COMM" localSheetId="13">#REF!</definedName>
    <definedName name="COMM">#REF!</definedName>
    <definedName name="COMMEQ13MA" localSheetId="8">#REF!</definedName>
    <definedName name="COMMEQ13MA" localSheetId="11">#REF!</definedName>
    <definedName name="COMMEQ13MA" localSheetId="15">#REF!</definedName>
    <definedName name="COMMEQ13MA" localSheetId="16">#REF!</definedName>
    <definedName name="COMMEQ13MA">#REF!</definedName>
    <definedName name="COMP1" localSheetId="15">#REF!</definedName>
    <definedName name="COMP1" localSheetId="13">#REF!</definedName>
    <definedName name="COMP1">#REF!</definedName>
    <definedName name="COMP2" localSheetId="15">#REF!</definedName>
    <definedName name="COMP2" localSheetId="13">#REF!</definedName>
    <definedName name="COMP2">#REF!</definedName>
    <definedName name="COMP3" localSheetId="15">#REF!</definedName>
    <definedName name="COMP3" localSheetId="13">#REF!</definedName>
    <definedName name="COMP3">#REF!</definedName>
    <definedName name="COMP4" localSheetId="15">#REF!</definedName>
    <definedName name="COMP4" localSheetId="13">#REF!</definedName>
    <definedName name="COMP4">#REF!</definedName>
    <definedName name="COMP7" localSheetId="15">#REF!</definedName>
    <definedName name="COMP7" localSheetId="13">#REF!</definedName>
    <definedName name="COMP7">#REF!</definedName>
    <definedName name="COMP8" localSheetId="15">#REF!</definedName>
    <definedName name="COMP8" localSheetId="13">#REF!</definedName>
    <definedName name="COMP8">#REF!</definedName>
    <definedName name="COMP9" localSheetId="15">#REF!</definedName>
    <definedName name="COMP9" localSheetId="13">#REF!</definedName>
    <definedName name="COMP9">#REF!</definedName>
    <definedName name="Company" localSheetId="8">#REF!</definedName>
    <definedName name="Company" localSheetId="11">#REF!</definedName>
    <definedName name="Company" localSheetId="15">#REF!</definedName>
    <definedName name="Company" localSheetId="16">#REF!</definedName>
    <definedName name="Company">#REF!</definedName>
    <definedName name="Company_Name">'[49]SPPCRC Form 1P'!$A$1</definedName>
    <definedName name="Competetive_Prem_Transactions" localSheetId="8">#REF!</definedName>
    <definedName name="Competetive_Prem_Transactions" localSheetId="11">#REF!</definedName>
    <definedName name="Competetive_Prem_Transactions" localSheetId="15">#REF!</definedName>
    <definedName name="Competetive_Prem_Transactions" localSheetId="16">#REF!</definedName>
    <definedName name="Competetive_Prem_Transactions">#REF!</definedName>
    <definedName name="COMPTAX" localSheetId="15">[1]FTI!#REF!</definedName>
    <definedName name="COMPTAX" localSheetId="0">[1]FTI!#REF!</definedName>
    <definedName name="COMPTAX" localSheetId="13">[1]FTI!#REF!</definedName>
    <definedName name="COMPTAX">[1]FTI!#REF!</definedName>
    <definedName name="CondenserTubes" localSheetId="15">#REF!</definedName>
    <definedName name="CondenserTubes">#REF!</definedName>
    <definedName name="CONSOL">'[3]SUMMARY-OLD'!$C$3:$T$30</definedName>
    <definedName name="CONST" localSheetId="8">#REF!</definedName>
    <definedName name="CONST" localSheetId="11">#REF!</definedName>
    <definedName name="CONST" localSheetId="15">#REF!</definedName>
    <definedName name="CONST" localSheetId="16">#REF!</definedName>
    <definedName name="CONST">#REF!</definedName>
    <definedName name="Contacts" localSheetId="15">#REF!</definedName>
    <definedName name="Contacts" localSheetId="13">#REF!</definedName>
    <definedName name="Contacts">#REF!</definedName>
    <definedName name="COPY" localSheetId="8">#REF!</definedName>
    <definedName name="COPY" localSheetId="11">#REF!</definedName>
    <definedName name="COPY" localSheetId="15">#REF!</definedName>
    <definedName name="COPY" localSheetId="16">#REF!</definedName>
    <definedName name="COPY">#REF!</definedName>
    <definedName name="CORPINVEST" localSheetId="8">#REF!</definedName>
    <definedName name="CORPINVEST" localSheetId="11">#REF!</definedName>
    <definedName name="CORPINVEST" localSheetId="15">#REF!</definedName>
    <definedName name="CORPINVEST" localSheetId="16">#REF!</definedName>
    <definedName name="CORPINVEST">#REF!</definedName>
    <definedName name="CORPOFC3FDEP" localSheetId="8">#REF!</definedName>
    <definedName name="CORPOFC3FDEP" localSheetId="11">#REF!</definedName>
    <definedName name="CORPOFC3FDEP" localSheetId="15">#REF!</definedName>
    <definedName name="CORPOFC3FDEP" localSheetId="16">#REF!</definedName>
    <definedName name="CORPOFC3FDEP">#REF!</definedName>
    <definedName name="CORPOFC3FL" localSheetId="8">#REF!</definedName>
    <definedName name="CORPOFC3FL" localSheetId="11">#REF!</definedName>
    <definedName name="CORPOFC3FL" localSheetId="15">#REF!</definedName>
    <definedName name="CORPOFC3FL" localSheetId="16">#REF!</definedName>
    <definedName name="CORPOFC3FL">#REF!</definedName>
    <definedName name="CorpSec_OM_06Actual_Essbase" localSheetId="15">#REF!</definedName>
    <definedName name="CorpSec_OM_06Actual_Essbase" localSheetId="13">#REF!</definedName>
    <definedName name="CorpSec_OM_06Actual_Essbase">#REF!</definedName>
    <definedName name="COS_ID" localSheetId="15">'[38]~4600717'!$B$2:$B$15</definedName>
    <definedName name="COS_ID" localSheetId="0">'[39]~4600717'!$B$2:$B$15</definedName>
    <definedName name="COS_ID" localSheetId="13">'[40]~4600717'!$B$2:$B$15</definedName>
    <definedName name="COS_ID">'[41]~4600717'!$B$2:$B$15</definedName>
    <definedName name="COS_ID_DESC">'[59]Cap Structure Adj'!$A:$A</definedName>
    <definedName name="cosotxinc" localSheetId="15">#REF!</definedName>
    <definedName name="cosotxinc" localSheetId="13">#REF!</definedName>
    <definedName name="cosotxinc">#REF!</definedName>
    <definedName name="cost" localSheetId="15">#REF!</definedName>
    <definedName name="cost" localSheetId="13">#REF!</definedName>
    <definedName name="cost">#REF!</definedName>
    <definedName name="cost_1" localSheetId="15" hidden="1">{#N/A,#N/A,FALSE,"T COST";#N/A,#N/A,FALSE,"COST_FH"}</definedName>
    <definedName name="cost_1" localSheetId="13" hidden="1">{#N/A,#N/A,FALSE,"T COST";#N/A,#N/A,FALSE,"COST_FH"}</definedName>
    <definedName name="cost_1" hidden="1">{#N/A,#N/A,FALSE,"T COST";#N/A,#N/A,FALSE,"COST_FH"}</definedName>
    <definedName name="cost_offpeak" localSheetId="15">#REF!</definedName>
    <definedName name="cost_offpeak" localSheetId="13">#REF!</definedName>
    <definedName name="cost_offpeak">#REF!</definedName>
    <definedName name="cost_onpeak" localSheetId="15">#REF!</definedName>
    <definedName name="cost_onpeak" localSheetId="13">#REF!</definedName>
    <definedName name="cost_onpeak">#REF!</definedName>
    <definedName name="COSTS" localSheetId="15">#REF!</definedName>
    <definedName name="COSTS" localSheetId="13">#REF!</definedName>
    <definedName name="COSTS">#REF!</definedName>
    <definedName name="cover" localSheetId="15">#REF!</definedName>
    <definedName name="cover" localSheetId="13">#REF!</definedName>
    <definedName name="cover">#REF!</definedName>
    <definedName name="coveragecalcs" localSheetId="15">#REF!</definedName>
    <definedName name="coveragecalcs" localSheetId="13">#REF!</definedName>
    <definedName name="coveragecalcs">#REF!</definedName>
    <definedName name="coverages97" localSheetId="15">#REF!</definedName>
    <definedName name="coverages97" localSheetId="13">#REF!</definedName>
    <definedName name="coverages97">#REF!</definedName>
    <definedName name="coverages98" localSheetId="15">#REF!</definedName>
    <definedName name="coverages98" localSheetId="13">#REF!</definedName>
    <definedName name="coverages98">#REF!</definedName>
    <definedName name="coverages99" localSheetId="15">#REF!</definedName>
    <definedName name="coverages99" localSheetId="13">#REF!</definedName>
    <definedName name="coverages99">#REF!</definedName>
    <definedName name="CPGALTADJ" localSheetId="15">#REF!</definedName>
    <definedName name="CPGALTADJ" localSheetId="13">#REF!</definedName>
    <definedName name="CPGALTADJ">#REF!</definedName>
    <definedName name="CPGATAX" localSheetId="15">#REF!</definedName>
    <definedName name="CPGATAX" localSheetId="13">#REF!</definedName>
    <definedName name="CPGATAX">#REF!</definedName>
    <definedName name="CPGBIADJ" localSheetId="15">#REF!</definedName>
    <definedName name="CPGBIADJ" localSheetId="13">#REF!</definedName>
    <definedName name="CPGBIADJ">#REF!</definedName>
    <definedName name="CPGRTAX" localSheetId="15">#REF!</definedName>
    <definedName name="CPGRTAX" localSheetId="13">#REF!</definedName>
    <definedName name="CPGRTAX">#REF!</definedName>
    <definedName name="CPGSUM" localSheetId="15">#REF!</definedName>
    <definedName name="CPGSUM" localSheetId="13">#REF!</definedName>
    <definedName name="CPGSUM">#REF!</definedName>
    <definedName name="CPGTI" localSheetId="15">#REF!</definedName>
    <definedName name="CPGTI" localSheetId="13">#REF!</definedName>
    <definedName name="CPGTI">#REF!</definedName>
    <definedName name="CQTY" localSheetId="8">#REF!</definedName>
    <definedName name="CQTY" localSheetId="11">#REF!</definedName>
    <definedName name="CQTY" localSheetId="15">#REF!</definedName>
    <definedName name="CQTY" localSheetId="16">#REF!</definedName>
    <definedName name="CQTY">#REF!</definedName>
    <definedName name="CR" localSheetId="8">#REF!</definedName>
    <definedName name="CR" localSheetId="11">#REF!</definedName>
    <definedName name="CR" localSheetId="15">#REF!</definedName>
    <definedName name="CR" localSheetId="16">#REF!</definedName>
    <definedName name="CR">#REF!</definedName>
    <definedName name="Credits" localSheetId="15">#REF!</definedName>
    <definedName name="Credits" localSheetId="13">#REF!</definedName>
    <definedName name="Credits">#REF!</definedName>
    <definedName name="CRIT5" localSheetId="15">[1]SITRP!#REF!</definedName>
    <definedName name="CRIT5" localSheetId="0">[1]SITRP!#REF!</definedName>
    <definedName name="CRIT5" localSheetId="13">[1]SITRP!#REF!</definedName>
    <definedName name="CRIT5">[1]SITRP!#REF!</definedName>
    <definedName name="_xlnm.Criteria" localSheetId="15">#REF!</definedName>
    <definedName name="_xlnm.Criteria" localSheetId="13">#REF!</definedName>
    <definedName name="_xlnm.Criteria">#REF!</definedName>
    <definedName name="Criteria_MI" localSheetId="15">[1]SITRP!#REF!</definedName>
    <definedName name="Criteria_MI" localSheetId="0">[1]SITRP!#REF!</definedName>
    <definedName name="Criteria_MI" localSheetId="13">[1]SITRP!#REF!</definedName>
    <definedName name="Criteria_MI">[1]SITRP!#REF!</definedName>
    <definedName name="CROR" localSheetId="8">#REF!</definedName>
    <definedName name="CROR" localSheetId="11">#REF!</definedName>
    <definedName name="CROR" localSheetId="15">#REF!</definedName>
    <definedName name="CROR" localSheetId="16">#REF!</definedName>
    <definedName name="CROR">#REF!</definedName>
    <definedName name="CSAMOUNT">'[59]Cap Structure'!$D:$D</definedName>
    <definedName name="CSCATEGORY">'[59]Cap Structure'!$A:$A</definedName>
    <definedName name="CSLEDGER_MONTH">'[59]Cap Structure'!$B:$B</definedName>
    <definedName name="CSRAMOUNT">'[59]Cap Structure Cost Rates'!$D:$D</definedName>
    <definedName name="CSRCAP_STRUCTURE_ITEM">'[59]Cap Structure Cost Rates'!$A:$A</definedName>
    <definedName name="CSRLEDGER_MONTH">'[59]Cap Structure Cost Rates'!$C:$C</definedName>
    <definedName name="CSTRTNB" localSheetId="8">#REF!</definedName>
    <definedName name="CSTRTNB" localSheetId="11">#REF!</definedName>
    <definedName name="CSTRTNB" localSheetId="15">#REF!</definedName>
    <definedName name="CSTRTNB" localSheetId="16">#REF!</definedName>
    <definedName name="CSTRTNB">#REF!</definedName>
    <definedName name="CSTRTPS" localSheetId="8">#REF!</definedName>
    <definedName name="CSTRTPS" localSheetId="11">#REF!</definedName>
    <definedName name="CSTRTPS" localSheetId="15">#REF!</definedName>
    <definedName name="CSTRTPS" localSheetId="16">#REF!</definedName>
    <definedName name="CSTRTPS">#REF!</definedName>
    <definedName name="CTBTU" localSheetId="8">#REF!</definedName>
    <definedName name="CTBTU" localSheetId="11">#REF!</definedName>
    <definedName name="CTBTU" localSheetId="15">#REF!</definedName>
    <definedName name="CTBTU" localSheetId="16">#REF!</definedName>
    <definedName name="CTBTU">#REF!</definedName>
    <definedName name="CTCOST" localSheetId="8">#REF!</definedName>
    <definedName name="CTCOST" localSheetId="11">#REF!</definedName>
    <definedName name="CTCOST" localSheetId="15">#REF!</definedName>
    <definedName name="CTCOST" localSheetId="16">#REF!</definedName>
    <definedName name="CTCOST">#REF!</definedName>
    <definedName name="CTKWH" localSheetId="8">#REF!</definedName>
    <definedName name="CTKWH" localSheetId="11">#REF!</definedName>
    <definedName name="CTKWH" localSheetId="15">#REF!</definedName>
    <definedName name="CTKWH" localSheetId="16">#REF!</definedName>
    <definedName name="CTKWH">#REF!</definedName>
    <definedName name="CTQTY" localSheetId="8">#REF!</definedName>
    <definedName name="CTQTY" localSheetId="11">#REF!</definedName>
    <definedName name="CTQTY" localSheetId="15">#REF!</definedName>
    <definedName name="CTQTY" localSheetId="16">#REF!</definedName>
    <definedName name="CTQTY">#REF!</definedName>
    <definedName name="CurrentOptions" localSheetId="15">#REF!</definedName>
    <definedName name="CurrentOptions" localSheetId="13">#REF!</definedName>
    <definedName name="CurrentOptions">#REF!</definedName>
    <definedName name="CURRFACT">Inputs!$D$20</definedName>
    <definedName name="CurrMod" localSheetId="8">#REF!</definedName>
    <definedName name="CurrMod" localSheetId="11">#REF!</definedName>
    <definedName name="CurrMod" localSheetId="15">#REF!</definedName>
    <definedName name="CurrMod" localSheetId="16">#REF!</definedName>
    <definedName name="CurrMod">#REF!</definedName>
    <definedName name="CUSDEP" localSheetId="8">#REF!</definedName>
    <definedName name="CUSDEP" localSheetId="11">#REF!</definedName>
    <definedName name="CUSDEP" localSheetId="15">#REF!</definedName>
    <definedName name="CUSDEP" localSheetId="16">#REF!</definedName>
    <definedName name="CUSDEP">#REF!</definedName>
    <definedName name="Customers" localSheetId="15">#REF!</definedName>
    <definedName name="Customers" localSheetId="13">#REF!</definedName>
    <definedName name="Customers">#REF!</definedName>
    <definedName name="CWIP">#REF!</definedName>
    <definedName name="Cwvu.GREY_ALL." localSheetId="15" hidden="1">#REF!</definedName>
    <definedName name="Cwvu.GREY_ALL." localSheetId="13" hidden="1">#REF!</definedName>
    <definedName name="Cwvu.GREY_ALL." hidden="1">#REF!</definedName>
    <definedName name="D" localSheetId="8">#REF!</definedName>
    <definedName name="D" localSheetId="11">#REF!</definedName>
    <definedName name="D" localSheetId="15">#REF!</definedName>
    <definedName name="D" localSheetId="16">#REF!</definedName>
    <definedName name="D" localSheetId="13">#REF!</definedName>
    <definedName name="D">#REF!</definedName>
    <definedName name="d_" localSheetId="15">#REF!</definedName>
    <definedName name="d_" localSheetId="13">#REF!</definedName>
    <definedName name="d_">#REF!</definedName>
    <definedName name="D_1" localSheetId="15">#REF!</definedName>
    <definedName name="D_1" localSheetId="13">#REF!</definedName>
    <definedName name="D_1">#REF!</definedName>
    <definedName name="d_acct" localSheetId="0">[34]sys_data!$D$2:$D$5128</definedName>
    <definedName name="d_acct">[35]sys_data!$D$2:$D$2095</definedName>
    <definedName name="d_amt" localSheetId="0">[34]sys_data!$E$2:$E$5128</definedName>
    <definedName name="d_amt">[35]sys_data!$E$2:$E$2095</definedName>
    <definedName name="d_month" localSheetId="0">[34]sys_data!$B$2:$B$5128</definedName>
    <definedName name="d_month">[35]sys_data!$B$2:$B$2095</definedName>
    <definedName name="d_year" localSheetId="0">[34]sys_data!$A$2:$A$5128</definedName>
    <definedName name="d_year">[35]sys_data!$A$2:$A$2095</definedName>
    <definedName name="Daniel_Ash" localSheetId="15">#REF!</definedName>
    <definedName name="Daniel_Ash">#REF!</definedName>
    <definedName name="DANIELBUY" localSheetId="8">#REF!</definedName>
    <definedName name="DANIELBUY" localSheetId="11">#REF!</definedName>
    <definedName name="DANIELBUY" localSheetId="15">#REF!</definedName>
    <definedName name="DANIELBUY" localSheetId="16">#REF!</definedName>
    <definedName name="DANIELBUY">#REF!</definedName>
    <definedName name="data_FIN" localSheetId="15">'[48]R-Sched Sample'!$B$7:$F$46,'[48]R-Sched Sample'!$I$7:$I$46,'[48]R-Sched Sample'!$L$7:$L$46,'[48]R-Sched Sample'!#REF!,'[48]R-Sched Sample'!#REF!,'[48]R-Sched Sample'!#REF!</definedName>
    <definedName name="data_FIN">'[48]R-Sched Sample'!$B$7:$F$46,'[48]R-Sched Sample'!$I$7:$I$46,'[48]R-Sched Sample'!$L$7:$L$46,'[48]R-Sched Sample'!#REF!,'[48]R-Sched Sample'!#REF!,'[48]R-Sched Sample'!#REF!</definedName>
    <definedName name="data_PER" localSheetId="13">'[48]R-Sched Sample'!$H$7:$H$46,'[48]R-Sched Sample'!$K$7:$K$46,'[48]R-Sched Sample'!$N$7:$N$46,'[48]R-Sched Sample'!#REF!,'[48]R-Sched Sample'!#REF!</definedName>
    <definedName name="data_PER">'[48]R-Sched Sample'!$H$7:$H$46,'[48]R-Sched Sample'!$K$7:$K$46,'[48]R-Sched Sample'!$N$7:$N$46,'[48]R-Sched Sample'!#REF!,'[48]R-Sched Sample'!#REF!</definedName>
    <definedName name="DATA1" localSheetId="15">#REF!</definedName>
    <definedName name="DATA1" localSheetId="13">#REF!</definedName>
    <definedName name="DATA1">#REF!</definedName>
    <definedName name="DATA10" localSheetId="15">#REF!</definedName>
    <definedName name="DATA10" localSheetId="13">#REF!</definedName>
    <definedName name="DATA10">#REF!</definedName>
    <definedName name="DATA11" localSheetId="15">#REF!</definedName>
    <definedName name="DATA11" localSheetId="13">#REF!</definedName>
    <definedName name="DATA11">#REF!</definedName>
    <definedName name="DATA12" localSheetId="15">#REF!</definedName>
    <definedName name="DATA12" localSheetId="13">#REF!</definedName>
    <definedName name="DATA12">#REF!</definedName>
    <definedName name="DATA13" localSheetId="15">#REF!</definedName>
    <definedName name="DATA13" localSheetId="13">#REF!</definedName>
    <definedName name="DATA13">#REF!</definedName>
    <definedName name="DATA14" localSheetId="15">#REF!</definedName>
    <definedName name="DATA14" localSheetId="13">#REF!</definedName>
    <definedName name="DATA14">#REF!</definedName>
    <definedName name="DATA15" localSheetId="15">#REF!</definedName>
    <definedName name="DATA15" localSheetId="13">#REF!</definedName>
    <definedName name="DATA15">#REF!</definedName>
    <definedName name="DATA16" localSheetId="15">#REF!</definedName>
    <definedName name="DATA16" localSheetId="13">#REF!</definedName>
    <definedName name="DATA16">#REF!</definedName>
    <definedName name="DATA17" localSheetId="15">#REF!</definedName>
    <definedName name="DATA17" localSheetId="13">#REF!</definedName>
    <definedName name="DATA17">#REF!</definedName>
    <definedName name="DATA2" localSheetId="15">#REF!</definedName>
    <definedName name="DATA2" localSheetId="13">#REF!</definedName>
    <definedName name="DATA2">#REF!</definedName>
    <definedName name="DATA3" localSheetId="15">#REF!</definedName>
    <definedName name="DATA3" localSheetId="13">#REF!</definedName>
    <definedName name="DATA3">#REF!</definedName>
    <definedName name="DATA4" localSheetId="15">#REF!</definedName>
    <definedName name="DATA4" localSheetId="13">#REF!</definedName>
    <definedName name="DATA4">#REF!</definedName>
    <definedName name="DATA5" localSheetId="15">#REF!</definedName>
    <definedName name="DATA5" localSheetId="13">#REF!</definedName>
    <definedName name="DATA5">#REF!</definedName>
    <definedName name="DATA6" localSheetId="15">#REF!</definedName>
    <definedName name="DATA6" localSheetId="13">#REF!</definedName>
    <definedName name="DATA6">#REF!</definedName>
    <definedName name="DATA7" localSheetId="15">#REF!</definedName>
    <definedName name="DATA7" localSheetId="13">#REF!</definedName>
    <definedName name="DATA7">#REF!</definedName>
    <definedName name="DATA8" localSheetId="15">#REF!</definedName>
    <definedName name="DATA8" localSheetId="13">#REF!</definedName>
    <definedName name="DATA8">#REF!</definedName>
    <definedName name="DATA9" localSheetId="15">#REF!</definedName>
    <definedName name="DATA9" localSheetId="13">#REF!</definedName>
    <definedName name="DATA9">#REF!</definedName>
    <definedName name="_xlnm.Database" localSheetId="8">#REF!</definedName>
    <definedName name="_xlnm.Database" localSheetId="11">#REF!</definedName>
    <definedName name="_xlnm.Database" localSheetId="15">#REF!</definedName>
    <definedName name="_xlnm.Database" localSheetId="16">#REF!</definedName>
    <definedName name="_xlnm.Database" localSheetId="13">#REF!</definedName>
    <definedName name="_xlnm.Database">#REF!</definedName>
    <definedName name="Database_MI" localSheetId="8">#REF!</definedName>
    <definedName name="Database_MI" localSheetId="11">#REF!</definedName>
    <definedName name="Database_MI" localSheetId="15">#REF!</definedName>
    <definedName name="Database_MI" localSheetId="16">#REF!</definedName>
    <definedName name="Database_MI">#REF!</definedName>
    <definedName name="DataOrigin" localSheetId="15" hidden="1">'[60]HP Detail'!#REF!</definedName>
    <definedName name="DataOrigin" localSheetId="13" hidden="1">'[60]HP Detail'!#REF!</definedName>
    <definedName name="DataOrigin" hidden="1">'[60]HP Detail'!#REF!</definedName>
    <definedName name="date" localSheetId="15">#REF!</definedName>
    <definedName name="date" localSheetId="13">#REF!</definedName>
    <definedName name="date">#REF!</definedName>
    <definedName name="DATE1" localSheetId="15">'[57]FPSC TU'!#REF!</definedName>
    <definedName name="DATE1" localSheetId="0">'[57]FPSC TU'!#REF!</definedName>
    <definedName name="DATE1" localSheetId="13">'[58]FPSC TU'!#REF!</definedName>
    <definedName name="DATE1">'[57]FPSC TU'!#REF!</definedName>
    <definedName name="DBODEFTX1" localSheetId="8">#REF!</definedName>
    <definedName name="DBODEFTX1" localSheetId="11">#REF!</definedName>
    <definedName name="DBODEFTX1" localSheetId="15">#REF!</definedName>
    <definedName name="DBODEFTX1" localSheetId="16">#REF!</definedName>
    <definedName name="DBODEFTX1">#REF!</definedName>
    <definedName name="DBODEFTX2" localSheetId="8">#REF!</definedName>
    <definedName name="DBODEFTX2" localSheetId="11">#REF!</definedName>
    <definedName name="DBODEFTX2" localSheetId="15">#REF!</definedName>
    <definedName name="DBODEFTX2" localSheetId="16">#REF!</definedName>
    <definedName name="DBODEFTX2">#REF!</definedName>
    <definedName name="DBTU" localSheetId="8">[61]Jan02!#REF!</definedName>
    <definedName name="DBTU" localSheetId="15">[61]Jan02!#REF!</definedName>
    <definedName name="DBTU">[61]Jan02!#REF!</definedName>
    <definedName name="DCCSI" localSheetId="8">#REF!</definedName>
    <definedName name="DCCSI" localSheetId="11">#REF!</definedName>
    <definedName name="DCCSI" localSheetId="15">#REF!</definedName>
    <definedName name="DCCSI" localSheetId="16">#REF!</definedName>
    <definedName name="DCCSI">#REF!</definedName>
    <definedName name="DCITDFE" localSheetId="8">#REF!</definedName>
    <definedName name="DCITDFE" localSheetId="11">#REF!</definedName>
    <definedName name="DCITDFE" localSheetId="15">#REF!</definedName>
    <definedName name="DCITDFE" localSheetId="16">#REF!</definedName>
    <definedName name="DCITDFE">#REF!</definedName>
    <definedName name="DCOST" localSheetId="8">[61]Jan02!#REF!</definedName>
    <definedName name="DCOST" localSheetId="15">[61]Jan02!#REF!</definedName>
    <definedName name="DCOST">[61]Jan02!#REF!</definedName>
    <definedName name="DCRBI" localSheetId="8">#REF!</definedName>
    <definedName name="DCRBI" localSheetId="11">#REF!</definedName>
    <definedName name="DCRBI" localSheetId="15">#REF!</definedName>
    <definedName name="DCRBI" localSheetId="16">#REF!</definedName>
    <definedName name="DCRBI">#REF!</definedName>
    <definedName name="Ddd" localSheetId="15">#REF!,#REF!,#REF!</definedName>
    <definedName name="Ddd" localSheetId="13">#REF!,#REF!,#REF!</definedName>
    <definedName name="Ddd">#REF!,#REF!,#REF!</definedName>
    <definedName name="ddddd" localSheetId="15" hidden="1">{"Summary Schedule",#N/A,FALSE,"Sheet1";"Divisional Support",#N/A,FALSE,"Sheet2";"Corporate Support",#N/A,FALSE,"Sheet3"}</definedName>
    <definedName name="ddddd" localSheetId="13" hidden="1">{"Summary Schedule",#N/A,FALSE,"Sheet1";"Divisional Support",#N/A,FALSE,"Sheet2";"Corporate Support",#N/A,FALSE,"Sheet3"}</definedName>
    <definedName name="ddddd" hidden="1">{"Summary Schedule",#N/A,FALSE,"Sheet1";"Divisional Support",#N/A,FALSE,"Sheet2";"Corporate Support",#N/A,FALSE,"Sheet3"}</definedName>
    <definedName name="ddddd_1" localSheetId="15" hidden="1">{"Summary Schedule",#N/A,FALSE,"Sheet1";"Divisional Support",#N/A,FALSE,"Sheet2";"Corporate Support",#N/A,FALSE,"Sheet3"}</definedName>
    <definedName name="ddddd_1" localSheetId="13" hidden="1">{"Summary Schedule",#N/A,FALSE,"Sheet1";"Divisional Support",#N/A,FALSE,"Sheet2";"Corporate Support",#N/A,FALSE,"Sheet3"}</definedName>
    <definedName name="ddddd_1" hidden="1">{"Summary Schedule",#N/A,FALSE,"Sheet1";"Divisional Support",#N/A,FALSE,"Sheet2";"Corporate Support",#N/A,FALSE,"Sheet3"}</definedName>
    <definedName name="dddddda" localSheetId="15" hidden="1">{"Summary Schedule",#N/A,FALSE,"Sheet1";"Divisional Support",#N/A,FALSE,"Sheet2";"Corporate Support",#N/A,FALSE,"Sheet3"}</definedName>
    <definedName name="dddddda" localSheetId="13" hidden="1">{"Summary Schedule",#N/A,FALSE,"Sheet1";"Divisional Support",#N/A,FALSE,"Sheet2";"Corporate Support",#N/A,FALSE,"Sheet3"}</definedName>
    <definedName name="dddddda" hidden="1">{"Summary Schedule",#N/A,FALSE,"Sheet1";"Divisional Support",#N/A,FALSE,"Sheet2";"Corporate Support",#N/A,FALSE,"Sheet3"}</definedName>
    <definedName name="dddddda_1" localSheetId="15" hidden="1">{"Summary Schedule",#N/A,FALSE,"Sheet1";"Divisional Support",#N/A,FALSE,"Sheet2";"Corporate Support",#N/A,FALSE,"Sheet3"}</definedName>
    <definedName name="dddddda_1" localSheetId="13" hidden="1">{"Summary Schedule",#N/A,FALSE,"Sheet1";"Divisional Support",#N/A,FALSE,"Sheet2";"Corporate Support",#N/A,FALSE,"Sheet3"}</definedName>
    <definedName name="dddddda_1" hidden="1">{"Summary Schedule",#N/A,FALSE,"Sheet1";"Divisional Support",#N/A,FALSE,"Sheet2";"Corporate Support",#N/A,FALSE,"Sheet3"}</definedName>
    <definedName name="DDRBI" localSheetId="8">#REF!</definedName>
    <definedName name="DDRBI" localSheetId="11">#REF!</definedName>
    <definedName name="DDRBI" localSheetId="15">#REF!</definedName>
    <definedName name="DDRBI" localSheetId="16">#REF!</definedName>
    <definedName name="DDRBI">#REF!</definedName>
    <definedName name="debt" localSheetId="15">#REF!</definedName>
    <definedName name="debt" localSheetId="13">#REF!</definedName>
    <definedName name="debt">#REF!</definedName>
    <definedName name="debt97" localSheetId="15">#REF!</definedName>
    <definedName name="debt97" localSheetId="13">#REF!</definedName>
    <definedName name="debt97">#REF!</definedName>
    <definedName name="debt98" localSheetId="15">#REF!</definedName>
    <definedName name="debt98" localSheetId="13">#REF!</definedName>
    <definedName name="debt98">#REF!</definedName>
    <definedName name="debt99" localSheetId="15">#REF!</definedName>
    <definedName name="debt99" localSheetId="13">#REF!</definedName>
    <definedName name="debt99">#REF!</definedName>
    <definedName name="debtsenior" localSheetId="15">#REF!</definedName>
    <definedName name="debtsenior" localSheetId="13">#REF!</definedName>
    <definedName name="debtsenior">#REF!</definedName>
    <definedName name="dec" localSheetId="15">#REF!</definedName>
    <definedName name="dec" localSheetId="13">#REF!</definedName>
    <definedName name="dec">#REF!</definedName>
    <definedName name="deccwip" localSheetId="15">#REF!</definedName>
    <definedName name="deccwip" localSheetId="13">#REF!</definedName>
    <definedName name="deccwip">#REF!</definedName>
    <definedName name="DefaultPageMember1" localSheetId="15">#REF!</definedName>
    <definedName name="DefaultPageMember1" localSheetId="13">#REF!</definedName>
    <definedName name="DefaultPageMember1">#REF!</definedName>
    <definedName name="DefaultTitle" localSheetId="15">#REF!</definedName>
    <definedName name="DefaultTitle" localSheetId="13">#REF!</definedName>
    <definedName name="DefaultTitle">#REF!</definedName>
    <definedName name="DefaultUDA" localSheetId="15">#REF!</definedName>
    <definedName name="DefaultUDA" localSheetId="13">#REF!</definedName>
    <definedName name="DefaultUDA">#REF!</definedName>
    <definedName name="DEFCRADJ" localSheetId="8">#REF!</definedName>
    <definedName name="DEFCRADJ" localSheetId="11">#REF!</definedName>
    <definedName name="DEFCRADJ" localSheetId="15">#REF!</definedName>
    <definedName name="DEFCRADJ" localSheetId="16">#REF!</definedName>
    <definedName name="DEFCRADJ">#REF!</definedName>
    <definedName name="DEFDEBADJ" localSheetId="8">#REF!</definedName>
    <definedName name="DEFDEBADJ" localSheetId="11">#REF!</definedName>
    <definedName name="DEFDEBADJ" localSheetId="15">#REF!</definedName>
    <definedName name="DEFDEBADJ" localSheetId="16">#REF!</definedName>
    <definedName name="DEFDEBADJ">#REF!</definedName>
    <definedName name="DEFTAXN" localSheetId="8">#REF!</definedName>
    <definedName name="DEFTAXN" localSheetId="11">#REF!</definedName>
    <definedName name="DEFTAXN" localSheetId="15">#REF!</definedName>
    <definedName name="DEFTAXN" localSheetId="16">#REF!</definedName>
    <definedName name="DEFTAXN">#REF!</definedName>
    <definedName name="DEFTX13MA" localSheetId="8">#REF!</definedName>
    <definedName name="DEFTX13MA" localSheetId="11">#REF!</definedName>
    <definedName name="DEFTX13MA" localSheetId="15">#REF!</definedName>
    <definedName name="DEFTX13MA" localSheetId="16">#REF!</definedName>
    <definedName name="DEFTX13MA">#REF!</definedName>
    <definedName name="DEFTXCR" localSheetId="8">#REF!</definedName>
    <definedName name="DEFTXCR" localSheetId="11">#REF!</definedName>
    <definedName name="DEFTXCR" localSheetId="15">#REF!</definedName>
    <definedName name="DEFTXCR" localSheetId="16">#REF!</definedName>
    <definedName name="DEFTXCR">#REF!</definedName>
    <definedName name="DEFTXDR" localSheetId="8">#REF!</definedName>
    <definedName name="DEFTXDR" localSheetId="11">#REF!</definedName>
    <definedName name="DEFTXDR" localSheetId="15">#REF!</definedName>
    <definedName name="DEFTXDR" localSheetId="16">#REF!</definedName>
    <definedName name="DEFTXDR">#REF!</definedName>
    <definedName name="delete" localSheetId="15" hidden="1">{"summary",#N/A,FALSE,"PCR DIRECTORY"}</definedName>
    <definedName name="delete" localSheetId="13" hidden="1">{"summary",#N/A,FALSE,"PCR DIRECTORY"}</definedName>
    <definedName name="delete" hidden="1">{"summary",#N/A,FALSE,"PCR DIRECTORY"}</definedName>
    <definedName name="DEP" localSheetId="15">#REF!</definedName>
    <definedName name="DEP">#REF!</definedName>
    <definedName name="DEP_A" localSheetId="8">#REF!</definedName>
    <definedName name="DEP_A" localSheetId="11">#REF!</definedName>
    <definedName name="DEP_A" localSheetId="15">#REF!</definedName>
    <definedName name="DEP_A" localSheetId="16">#REF!</definedName>
    <definedName name="DEP_A">#REF!</definedName>
    <definedName name="DEP1_1222" localSheetId="8">#REF!</definedName>
    <definedName name="DEP1_1222" localSheetId="11">#REF!</definedName>
    <definedName name="DEP1_1222" localSheetId="15">#REF!</definedName>
    <definedName name="DEP1_1222" localSheetId="16">#REF!</definedName>
    <definedName name="DEP1_1222">#REF!</definedName>
    <definedName name="DEP2_1222" localSheetId="8">#REF!</definedName>
    <definedName name="DEP2_1222" localSheetId="11">#REF!</definedName>
    <definedName name="DEP2_1222" localSheetId="15">#REF!</definedName>
    <definedName name="DEP2_1222" localSheetId="16">#REF!</definedName>
    <definedName name="DEP2_1222">#REF!</definedName>
    <definedName name="DEP3_1222" localSheetId="8">#REF!</definedName>
    <definedName name="DEP3_1222" localSheetId="11">#REF!</definedName>
    <definedName name="DEP3_1222" localSheetId="15">#REF!</definedName>
    <definedName name="DEP3_1222" localSheetId="16">#REF!</definedName>
    <definedName name="DEP3_1222">#REF!</definedName>
    <definedName name="DEP4_1222" localSheetId="8">#REF!</definedName>
    <definedName name="DEP4_1222" localSheetId="11">#REF!</definedName>
    <definedName name="DEP4_1222" localSheetId="15">#REF!</definedName>
    <definedName name="DEP4_1222" localSheetId="16">#REF!</definedName>
    <definedName name="DEP4_1222">#REF!</definedName>
    <definedName name="DEP5_1222" localSheetId="8">#REF!</definedName>
    <definedName name="DEP5_1222" localSheetId="11">#REF!</definedName>
    <definedName name="DEP5_1222" localSheetId="15">#REF!</definedName>
    <definedName name="DEP5_1222" localSheetId="16">#REF!</definedName>
    <definedName name="DEP5_1222">#REF!</definedName>
    <definedName name="DEPCRISM">[12]Inputs!$C$26</definedName>
    <definedName name="DEPCRISMD" localSheetId="8">#REF!</definedName>
    <definedName name="DEPCRISMD" localSheetId="11">#REF!</definedName>
    <definedName name="DEPCRISMD" localSheetId="15">#REF!</definedName>
    <definedName name="DEPCRISMD" localSheetId="16">#REF!</definedName>
    <definedName name="DEPCRISMD">#REF!</definedName>
    <definedName name="DEPCRIST">[12]Inputs!$B$26</definedName>
    <definedName name="DEPDANIM">[12]Inputs!$C$29</definedName>
    <definedName name="DEPDANIMD" localSheetId="8">#REF!</definedName>
    <definedName name="DEPDANIMD" localSheetId="11">#REF!</definedName>
    <definedName name="DEPDANIMD" localSheetId="15">#REF!</definedName>
    <definedName name="DEPDANIMD" localSheetId="16">#REF!</definedName>
    <definedName name="DEPDANIMD">#REF!</definedName>
    <definedName name="DEPEXP">#REF!</definedName>
    <definedName name="Depr3622002" localSheetId="8">#REF!</definedName>
    <definedName name="Depr3622002" localSheetId="11">#REF!</definedName>
    <definedName name="Depr3622002" localSheetId="15">#REF!</definedName>
    <definedName name="Depr3622002" localSheetId="16">#REF!</definedName>
    <definedName name="Depr3622002">#REF!</definedName>
    <definedName name="DeprCrist2002" localSheetId="8">#REF!</definedName>
    <definedName name="DeprCrist2002" localSheetId="11">#REF!</definedName>
    <definedName name="DeprCrist2002" localSheetId="15">#REF!</definedName>
    <definedName name="DeprCrist2002" localSheetId="16">#REF!</definedName>
    <definedName name="DeprCrist2002">#REF!</definedName>
    <definedName name="DeprDaniel2002" localSheetId="8">#REF!</definedName>
    <definedName name="DeprDaniel2002" localSheetId="11">#REF!</definedName>
    <definedName name="DeprDaniel2002" localSheetId="15">#REF!</definedName>
    <definedName name="DeprDaniel2002" localSheetId="16">#REF!</definedName>
    <definedName name="DeprDaniel2002">#REF!</definedName>
    <definedName name="depreciation" localSheetId="15">#REF!</definedName>
    <definedName name="depreciation" localSheetId="13">#REF!</definedName>
    <definedName name="depreciation">#REF!</definedName>
    <definedName name="depreciation97" localSheetId="15">#REF!</definedName>
    <definedName name="depreciation97" localSheetId="13">#REF!</definedName>
    <definedName name="depreciation97">#REF!</definedName>
    <definedName name="depreciation98" localSheetId="15">#REF!</definedName>
    <definedName name="depreciation98" localSheetId="13">#REF!</definedName>
    <definedName name="depreciation98">#REF!</definedName>
    <definedName name="depreciation99" localSheetId="15">#REF!</definedName>
    <definedName name="depreciation99" localSheetId="13">#REF!</definedName>
    <definedName name="depreciation99">#REF!</definedName>
    <definedName name="DeprScholz2002" localSheetId="8">#REF!</definedName>
    <definedName name="DeprScholz2002" localSheetId="11">#REF!</definedName>
    <definedName name="DeprScholz2002" localSheetId="15">#REF!</definedName>
    <definedName name="DeprScholz2002" localSheetId="16">#REF!</definedName>
    <definedName name="DeprScholz2002">#REF!</definedName>
    <definedName name="DeprSmith2002" localSheetId="8">#REF!</definedName>
    <definedName name="DeprSmith2002" localSheetId="11">#REF!</definedName>
    <definedName name="DeprSmith2002" localSheetId="15">#REF!</definedName>
    <definedName name="DeprSmith2002" localSheetId="16">#REF!</definedName>
    <definedName name="DeprSmith2002">#REF!</definedName>
    <definedName name="DEPSCHOM">[12]Inputs!$C$28</definedName>
    <definedName name="DEPSCHOMD" localSheetId="8">#REF!</definedName>
    <definedName name="DEPSCHOMD" localSheetId="11">#REF!</definedName>
    <definedName name="DEPSCHOMD" localSheetId="15">#REF!</definedName>
    <definedName name="DEPSCHOMD" localSheetId="16">#REF!</definedName>
    <definedName name="DEPSCHOMD">#REF!</definedName>
    <definedName name="DEPSMITM">[12]Inputs!$C$27</definedName>
    <definedName name="DEPSMITMD" localSheetId="8">#REF!</definedName>
    <definedName name="DEPSMITMD" localSheetId="11">#REF!</definedName>
    <definedName name="DEPSMITMD" localSheetId="15">#REF!</definedName>
    <definedName name="DEPSMITMD" localSheetId="16">#REF!</definedName>
    <definedName name="DEPSMITMD">#REF!</definedName>
    <definedName name="detail_colB" localSheetId="13">'[48]Cal 8 Sch 1rev1'!$B$1:$B$65536,'[48]Cal 8 Sch 1rev1'!$H$1:$H$65536,'[48]Cal 8 Sch 1rev1'!#REF!,'[48]Cal 8 Sch 1rev1'!$N$1:$N$65536,'[48]Cal 8 Sch 1rev1'!$T$1:$T$65536,'[48]Cal 8 Sch 1rev1'!$Z$1:$Z$65536</definedName>
    <definedName name="detail_colB">'[48]Cal 8 Sch 1rev1'!$B$1:$B$65536,'[48]Cal 8 Sch 1rev1'!$H$1:$H$65536,'[48]Cal 8 Sch 1rev1'!#REF!,'[48]Cal 8 Sch 1rev1'!$N$1:$N$65536,'[48]Cal 8 Sch 1rev1'!$T$1:$T$65536,'[48]Cal 8 Sch 1rev1'!$Z$1:$Z$65536</definedName>
    <definedName name="detail_colS" localSheetId="15">'[48]Cal 8 Sch 1rev1'!$E$1:$E$65536,'[48]Cal 8 Sch 1rev1'!#REF!,'[48]Cal 8 Sch 1rev1'!$M$1:$M$65536,'[48]Cal 8 Sch 1rev1'!$S$1:$S$65536,'[48]Cal 8 Sch 1rev1'!$Y$1:$Y$65536</definedName>
    <definedName name="detail_colS" localSheetId="13">'[48]Cal 8 Sch 1rev1'!$E$1:$E$65536,'[48]Cal 8 Sch 1rev1'!#REF!,'[48]Cal 8 Sch 1rev1'!$M$1:$M$65536,'[48]Cal 8 Sch 1rev1'!$S$1:$S$65536,'[48]Cal 8 Sch 1rev1'!$Y$1:$Y$65536</definedName>
    <definedName name="detail_colS">'[48]Cal 8 Sch 1rev1'!$E$1:$E$65536,'[48]Cal 8 Sch 1rev1'!#REF!,'[48]Cal 8 Sch 1rev1'!$M$1:$M$65536,'[48]Cal 8 Sch 1rev1'!$S$1:$S$65536,'[48]Cal 8 Sch 1rev1'!$Y$1:$Y$65536</definedName>
    <definedName name="detail_data" localSheetId="15">'[48]Cal 8 Sch 1rev1'!$B$8:$Z$50,'[48]Cal 8 Sch 1rev1'!#REF!</definedName>
    <definedName name="detail_data" localSheetId="13">'[48]Cal 8 Sch 1rev1'!$B$8:$Z$50,'[48]Cal 8 Sch 1rev1'!#REF!</definedName>
    <definedName name="detail_data">'[48]Cal 8 Sch 1rev1'!$B$8:$Z$50,'[48]Cal 8 Sch 1rev1'!#REF!</definedName>
    <definedName name="DETAIL_EST" localSheetId="15">#REF!</definedName>
    <definedName name="DETAIL_EST" localSheetId="13">#REF!</definedName>
    <definedName name="DETAIL_EST">#REF!</definedName>
    <definedName name="DF_GRID_1" localSheetId="8">#REF!</definedName>
    <definedName name="DF_GRID_1" localSheetId="11">#REF!</definedName>
    <definedName name="DF_GRID_1" localSheetId="15">By [62]Acct!$F$15:$T$21</definedName>
    <definedName name="DF_GRID_1" localSheetId="16">#REF!</definedName>
    <definedName name="DF_GRID_1" localSheetId="13">By [62]Acct!$F$15:$T$21</definedName>
    <definedName name="DF_GRID_1">#REF!</definedName>
    <definedName name="DF_NAVPANEL_13" localSheetId="15">#REF!</definedName>
    <definedName name="DF_NAVPANEL_13" localSheetId="13">#REF!</definedName>
    <definedName name="DF_NAVPANEL_13">#REF!</definedName>
    <definedName name="DF_NAVPANEL_18" localSheetId="15">#REF!</definedName>
    <definedName name="DF_NAVPANEL_18" localSheetId="13">#REF!</definedName>
    <definedName name="DF_NAVPANEL_18">#REF!</definedName>
    <definedName name="DF_Sheet4_GRID_1" localSheetId="15">#REF!</definedName>
    <definedName name="DF_Sheet4_GRID_1" localSheetId="13">#REF!</definedName>
    <definedName name="DF_Sheet4_GRID_1">#REF!</definedName>
    <definedName name="DF_Sheet5_Sheet4_GRID_1" localSheetId="15">Incentive [63]Pool!$F$15:$T$17</definedName>
    <definedName name="DF_Sheet5_Sheet4_GRID_1" localSheetId="13">Incentive [63]Pool!$F$15:$T$17</definedName>
    <definedName name="DF_Sheet5_Sheet4_GRID_1">Incentive [63]Pool!$F$15:$T$17</definedName>
    <definedName name="DIF_DETAIL" localSheetId="15">#REF!</definedName>
    <definedName name="DIF_DETAIL" localSheetId="13">#REF!</definedName>
    <definedName name="DIF_DETAIL">#REF!</definedName>
    <definedName name="DIF_SUM" localSheetId="15">#REF!</definedName>
    <definedName name="DIF_SUM" localSheetId="13">#REF!</definedName>
    <definedName name="DIF_SUM">#REF!</definedName>
    <definedName name="DIF_SUM_SUM" localSheetId="15">#REF!</definedName>
    <definedName name="DIF_SUM_SUM" localSheetId="13">#REF!</definedName>
    <definedName name="DIF_SUM_SUM">#REF!</definedName>
    <definedName name="DIFF" localSheetId="8">#REF!</definedName>
    <definedName name="DIFF" localSheetId="11">#REF!</definedName>
    <definedName name="DIFF" localSheetId="15">#REF!</definedName>
    <definedName name="DIFF" localSheetId="16">#REF!</definedName>
    <definedName name="DIFF">#REF!</definedName>
    <definedName name="diffexpl" localSheetId="15">'[43]All Companies'!#REF!</definedName>
    <definedName name="diffexpl" localSheetId="13">'[43]All Companies'!#REF!</definedName>
    <definedName name="diffexpl">'[43]All Companies'!#REF!</definedName>
    <definedName name="DISMANT">#REF!</definedName>
    <definedName name="DISPROP" localSheetId="8">#REF!</definedName>
    <definedName name="DISPROP" localSheetId="11">#REF!</definedName>
    <definedName name="DISPROP" localSheetId="15">#REF!</definedName>
    <definedName name="DISPROP" localSheetId="16">#REF!</definedName>
    <definedName name="DISPROP">#REF!</definedName>
    <definedName name="DISTR" localSheetId="15">#REF!</definedName>
    <definedName name="DISTR" localSheetId="13">#REF!</definedName>
    <definedName name="DISTR">#REF!</definedName>
    <definedName name="DKWH" localSheetId="8">[61]Jan02!#REF!</definedName>
    <definedName name="DKWH" localSheetId="15">[61]Jan02!#REF!</definedName>
    <definedName name="DKWH">[61]Jan02!#REF!</definedName>
    <definedName name="DOC1" localSheetId="15">#REF!</definedName>
    <definedName name="DOC1" localSheetId="13">#REF!</definedName>
    <definedName name="DOC1">#REF!</definedName>
    <definedName name="DOC1A" localSheetId="15">#REF!</definedName>
    <definedName name="DOC1A" localSheetId="0">#REF!</definedName>
    <definedName name="DOC1A" localSheetId="13">#REF!</definedName>
    <definedName name="DOC1A">#REF!</definedName>
    <definedName name="DOC2" localSheetId="15">#REF!</definedName>
    <definedName name="DOC2" localSheetId="13">#REF!</definedName>
    <definedName name="DOC2">#REF!</definedName>
    <definedName name="DOCKET" localSheetId="8">#REF!</definedName>
    <definedName name="DOCKET" localSheetId="11">#REF!</definedName>
    <definedName name="DOCKET" localSheetId="15">#REF!</definedName>
    <definedName name="DOCKET" localSheetId="16">#REF!</definedName>
    <definedName name="DOCKET">#REF!</definedName>
    <definedName name="docket_no" localSheetId="15">#REF!</definedName>
    <definedName name="docket_no" localSheetId="13">#REF!</definedName>
    <definedName name="docket_no">#REF!</definedName>
    <definedName name="docket_num" localSheetId="15">'[64]C-44 TP5 Adj 5_31_08'!#REF!</definedName>
    <definedName name="docket_num" localSheetId="13">'[65]C-44 TP5 Adj 5_31_08'!#REF!</definedName>
    <definedName name="docket_num">'[64]C-44 TP5 Adj 5_31_08'!#REF!</definedName>
    <definedName name="done" localSheetId="15" hidden="1">{"summary",#N/A,FALSE,"PCR DIRECTORY"}</definedName>
    <definedName name="done" localSheetId="13" hidden="1">{"summary",#N/A,FALSE,"PCR DIRECTORY"}</definedName>
    <definedName name="done" hidden="1">{"summary",#N/A,FALSE,"PCR DIRECTORY"}</definedName>
    <definedName name="doswtxinc" localSheetId="15">#REF!</definedName>
    <definedName name="doswtxinc" localSheetId="13">#REF!</definedName>
    <definedName name="doswtxinc">#REF!</definedName>
    <definedName name="doubtxinc" localSheetId="15">'[43]All Companies'!#REF!</definedName>
    <definedName name="doubtxinc" localSheetId="13">'[43]All Companies'!#REF!</definedName>
    <definedName name="doubtxinc">'[43]All Companies'!#REF!</definedName>
    <definedName name="DQTY" localSheetId="8">[61]Jan02!#REF!</definedName>
    <definedName name="DQTY" localSheetId="15">[61]Jan02!#REF!</definedName>
    <definedName name="DQTY">[61]Jan02!#REF!</definedName>
    <definedName name="DRI_Mnemonics" localSheetId="15">#REF!</definedName>
    <definedName name="DRI_Mnemonics" localSheetId="13">#REF!</definedName>
    <definedName name="DRI_Mnemonics">#REF!</definedName>
    <definedName name="dwnld_all" localSheetId="13">[66]sys_data!$A$1:$M$65536</definedName>
    <definedName name="dwnld_all">[67]sys_data!$A$1:$M$65536</definedName>
    <definedName name="e" localSheetId="15">#REF!</definedName>
    <definedName name="e" localSheetId="13">#REF!</definedName>
    <definedName name="e">#REF!</definedName>
    <definedName name="E_1" localSheetId="15">#REF!</definedName>
    <definedName name="E_1" localSheetId="13">#REF!</definedName>
    <definedName name="E_1">#REF!</definedName>
    <definedName name="E4Sys1" localSheetId="15">#REF!</definedName>
    <definedName name="E4Sys1" localSheetId="13">#REF!</definedName>
    <definedName name="E4Sys1">#REF!</definedName>
    <definedName name="E4Sys2" localSheetId="15">#REF!</definedName>
    <definedName name="E4Sys2" localSheetId="13">#REF!</definedName>
    <definedName name="E4Sys2">#REF!</definedName>
    <definedName name="E4sys3" localSheetId="15">#REF!</definedName>
    <definedName name="E4sys3" localSheetId="13">#REF!</definedName>
    <definedName name="E4sys3">#REF!</definedName>
    <definedName name="E6Sys1" localSheetId="15">#REF!</definedName>
    <definedName name="E6Sys1" localSheetId="13">#REF!</definedName>
    <definedName name="E6Sys1">#REF!</definedName>
    <definedName name="ebentxinc" localSheetId="15">'[43]All Companies'!#REF!</definedName>
    <definedName name="ebentxinc" localSheetId="13">'[43]All Companies'!#REF!</definedName>
    <definedName name="ebentxinc">'[43]All Companies'!#REF!</definedName>
    <definedName name="ECCR" localSheetId="13">'[36]#REF'!$P$20</definedName>
    <definedName name="ECCR">'[37]#REF'!$P$20</definedName>
    <definedName name="ECONPROF" localSheetId="8">#REF!</definedName>
    <definedName name="ECONPROF" localSheetId="11">#REF!</definedName>
    <definedName name="ECONPROF" localSheetId="15">#REF!</definedName>
    <definedName name="ECONPROF" localSheetId="16">#REF!</definedName>
    <definedName name="ECONPROF">#REF!</definedName>
    <definedName name="ENDBAL">[53]Detail!$I$1:$I$2000</definedName>
    <definedName name="ENDBALSUMM">[54]Totals!$E$1:$E$263</definedName>
    <definedName name="Energy" localSheetId="15">HLOOKUP(ProjectYear,tblEnergyRate,swEnergytbl+1)</definedName>
    <definedName name="Energy" localSheetId="13">HLOOKUP(ProjectYear,tblEnergyRate,swEnergytbl+1)</definedName>
    <definedName name="Energy">HLOOKUP(ProjectYear,tblEnergyRate,swEnergytbl+1)</definedName>
    <definedName name="Energy_Sales" localSheetId="15">#REF!</definedName>
    <definedName name="Energy_Sales" localSheetId="13">#REF!</definedName>
    <definedName name="Energy_Sales">#REF!</definedName>
    <definedName name="EnergyRate" localSheetId="15">HLOOKUP(ProjectYear,tblEnergyRate,swEnergytbl+1)</definedName>
    <definedName name="EnergyRate" localSheetId="13">HLOOKUP(ProjectYear,tblEnergyRate,swEnergytbl+1)</definedName>
    <definedName name="EnergyRate">HLOOKUP(ProjectYear,tblEnergyRate,swEnergytbl+1)</definedName>
    <definedName name="EntityName">[68]Input!$C$6</definedName>
    <definedName name="EPMWorkbookOptions_1" hidden="1">"nToAAB|LCAAAAAAABADsvQdgHEmWJSYvbcp7f0r1StfgdKEIgGATJNiQQBDswYjN5pLsHWlHIymrKoHKZVZlXWYWQMztnbz33nvvvffee||997o7nU4n99//P1xmZAFs9s5K2smeIYCqyB8/fnwfPyIe/x7vFmV6mddNUS0/|2h3vPNRmi|n1axYXnz20bo939799KPf4|g3Th5/t6rfTqrq7Zerlpo2Kb23bB69a4rPPpq37erR3btXV1fjq3v"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"jqr64u7ezs3v39/7i|evpPF9k28WyabPlNP/IvjW7|a2PqNc0fXxSLZf5FH2|qU7WdZ0v258s8iv|Mvj6adZm|il9/iJb5NKb7anNF6t1XXBXXzV5/bLOz3OCN83HhNBHR7//s5df/P5PXp68|O7uzu//PX2pyVYXs93x|aocT6vFowOgSJ/dnaymd7//|3|Pmu/Sj5MvX7ymH|dZ2eTff3wXnTtUjlersphmHtlujZKBEULxPtaRHgGBTr9Cnh"</definedName>
    <definedName name="EPMWorkbookOptions_3" hidden="1">"7FbvEVfflFvpjk9VfL4hetc4b6veOTkzffH3/v5fGr0xdvvr1Lvx5/e/f16cm3aby91j143y7yOqun82vXKCXeebQsys8|aus1scbd/ltPi0W|BGfe/q3Hd7/BIX/19OzN2dNw1GdPf/83X745fv7/32GffPnFy3DMJy||fHH6/|cBv/j8pDPiz///PeQ3Z1|chiPe29m9N/7/OWe/efP7vOwM||HDh///He8Xp8evv3p1|prGSf97cXr66vd/e"</definedName>
    <definedName name="EPMWorkbookOptions_4" hidden="1">"frq/yvj3fCN98W3i9ksX9qOmw0ks41|smiKSVEW7fWthnAE2/f4buybCN2AzhHG|viu/rFhwDej9M0MQCzZ/6fHALP0//EBkJn5//QIYDX|Pz2Anzx99XODf9B4o8ryx|nCgZ5aez2vXKcnVVnVimvki02v8ugjb0aowi9SvNXm79pn2WVVFy3hxTGPvNz77hbvPyvqpvUQiH/fAWSxHCbQbVt9sMb3AQi5KWS|T87Uwa4HIDYR/O6X9Syvj3Ye"</definedName>
    <definedName name="EPMWorkbookOptions_5" hidden="1">"35VfotCbVZldv6yrVV4TW|3e//T|eT45377/6Wx/e3/v/OH2wf08397J8r392eTB/oPJPfQcvhUB/Dxr2td5SdFzPhOHIEaekCOjDdJvPF5UqF/LCdF3I3N3u3c3OWDa4hsgyB4TZA8|2f/XCfL47m04yROGnz2pfR83Jya4Ozv7lOG5vdzu/v9Qbr/6wKSHQv4Rq/bbfS1vNsKn9|7dv7|/v397Pt37/x|ffkCWSmH|v5JDvxlywLqc/P/Dunz"</definedName>
    <definedName name="EPMWorkbookOptions_6" hidden="1">"jBHnz89gHGSTKd89ePP0RUSxR9nd2dv6/To7/d9m6l29uGXn7MNTcffpgd|fg4MHtzd29/3|aO6Jhx|K9/JFX9g1z6q1TdBE|pfDh00/v3XuP|GH/55pRfzYY9QMW0xTq/yu59JskyPFTLNj/iCKWIs9e/kiLBc1u1WpIi3319W3t||cu7///UId9BUNL//vq9c9fr9jQgJTV/9dp8P8e0bz9Cto3Ipuf/v9PNkHB0HbsEVHG/79whL9Jmuwc/P"</definedName>
    <definedName name="EPMWorkbookOptions_7" hidden="1">"|DJv8vkt03v8/LH6bwPvj/ofCChCGnPnz48P/rLPoNUuPNmx8ttHyzUvuTpz9MZ/jg/38ySwQMefQn3/z|x8f/X2fQb44aP0oUB81u1WpAVr84PX791avT1z9EgX34/z|BNVSU8A2rO7//y9Oft|uAEWr8Pm/|Px/RfjPU|BEhlBAkHy9|RAmlxNmXT89O/r9OjW/QqN2iUYBNvNHju8erVVlMs5bg2M|DT01zglYtl4Q4ffY0azP|2P/wTdUd/"</definedName>
    <definedName name="EPMWorkbookOptions_8" hidden="1">"ONX|XmdN/Mvl1|u8uXReVY2|eO74Yfc7qTMsxpAv1y|zi5z07L7Mbf9blW/nVTVWzJlLZPRtO5/Eba/mumsPT5rfjKri2xS5l/k9YWD0Pv8N04c2C9XQo3/JwAA//8YpGS7nToAAA=="</definedName>
    <definedName name="ER_Table">[69]Tables!$A$3:$C$13</definedName>
    <definedName name="erase" localSheetId="15" hidden="1">{#N/A,#N/A,TRUE,"TOTAL DISTRIBUTION";#N/A,#N/A,TRUE,"SOUTH";#N/A,#N/A,TRUE,"NORTHEAST";#N/A,#N/A,TRUE,"WEST"}</definedName>
    <definedName name="erase" localSheetId="13" hidden="1">{#N/A,#N/A,TRUE,"TOTAL DISTRIBUTION";#N/A,#N/A,TRUE,"SOUTH";#N/A,#N/A,TRUE,"NORTHEAST";#N/A,#N/A,TRUE,"WEST"}</definedName>
    <definedName name="erase" hidden="1">{#N/A,#N/A,TRUE,"TOTAL DISTRIBUTION";#N/A,#N/A,TRUE,"SOUTH";#N/A,#N/A,TRUE,"NORTHEAST";#N/A,#N/A,TRUE,"WEST"}</definedName>
    <definedName name="ERCNOI" localSheetId="8">#REF!</definedName>
    <definedName name="ERCNOI" localSheetId="11">#REF!</definedName>
    <definedName name="ERCNOI" localSheetId="15">#REF!</definedName>
    <definedName name="ERCNOI" localSheetId="16">#REF!</definedName>
    <definedName name="ERCNOI">#REF!</definedName>
    <definedName name="ERCRB" localSheetId="8">#REF!</definedName>
    <definedName name="ERCRB" localSheetId="11">#REF!</definedName>
    <definedName name="ERCRB" localSheetId="15">#REF!</definedName>
    <definedName name="ERCRB" localSheetId="16">#REF!</definedName>
    <definedName name="ERCRB">#REF!</definedName>
    <definedName name="ert4e" localSheetId="15" hidden="1">{#N/A,#N/A,TRUE,"TOTAL DISTRIBUTION";#N/A,#N/A,TRUE,"SOUTH";#N/A,#N/A,TRUE,"NORTHEAST";#N/A,#N/A,TRUE,"WEST"}</definedName>
    <definedName name="ert4e" localSheetId="13" hidden="1">{#N/A,#N/A,TRUE,"TOTAL DISTRIBUTION";#N/A,#N/A,TRUE,"SOUTH";#N/A,#N/A,TRUE,"NORTHEAST";#N/A,#N/A,TRUE,"WEST"}</definedName>
    <definedName name="ert4e" hidden="1">{#N/A,#N/A,TRUE,"TOTAL DISTRIBUTION";#N/A,#N/A,TRUE,"SOUTH";#N/A,#N/A,TRUE,"NORTHEAST";#N/A,#N/A,TRUE,"WEST"}</definedName>
    <definedName name="ESI" localSheetId="15">'[3]SUMMARY-OLD'!#REF!</definedName>
    <definedName name="ESI" localSheetId="13">'[3]SUMMARY-OLD'!#REF!</definedName>
    <definedName name="ESI">'[3]SUMMARY-OLD'!#REF!</definedName>
    <definedName name="esireport">'[43]All Companies'!$D$1:$H$118,'[43]All Companies'!$L$1:$M$118,'[43]All Companies'!$N$1:$O$118,'[43]All Companies'!$P$1:$Q$118,'[43]All Companies'!$R$1:$T$118,'[43]All Companies'!$U$1:$W$118,'[43]All Companies'!$X$1:$Y$118,'[43]All Companies'!$Z$1:$AA$118</definedName>
    <definedName name="Ess_300" localSheetId="15">#REF!</definedName>
    <definedName name="Ess_300" localSheetId="13">#REF!</definedName>
    <definedName name="Ess_300">#REF!</definedName>
    <definedName name="Ess_304" localSheetId="15">#REF!</definedName>
    <definedName name="Ess_304" localSheetId="13">#REF!</definedName>
    <definedName name="Ess_304">#REF!</definedName>
    <definedName name="Ess_Database" localSheetId="15">#REF!</definedName>
    <definedName name="Ess_Database" localSheetId="13">#REF!</definedName>
    <definedName name="Ess_Database">#REF!</definedName>
    <definedName name="ESY12" localSheetId="15">[2]ISFPLSUB!#REF!</definedName>
    <definedName name="ESY12" localSheetId="13">[2]ISFPLSUB!#REF!</definedName>
    <definedName name="ESY12">[2]ISFPLSUB!#REF!</definedName>
    <definedName name="ESYA" localSheetId="15">[2]ISFPLSUB!#REF!</definedName>
    <definedName name="ESYA" localSheetId="0">[2]ISFPLSUB!#REF!</definedName>
    <definedName name="ESYA" localSheetId="13">[2]ISFPLSUB!#REF!</definedName>
    <definedName name="ESYA">[2]ISFPLSUB!#REF!</definedName>
    <definedName name="ESYTD" localSheetId="15">[2]ISFPLSUB!#REF!</definedName>
    <definedName name="ESYTD" localSheetId="0">[2]ISFPLSUB!#REF!</definedName>
    <definedName name="ESYTD" localSheetId="13">[2]ISFPLSUB!#REF!</definedName>
    <definedName name="ESYTD">[2]ISFPLSUB!#REF!</definedName>
    <definedName name="ESYY" localSheetId="15">[2]ISFPLSUB!#REF!</definedName>
    <definedName name="ESYY" localSheetId="0">[2]ISFPLSUB!#REF!</definedName>
    <definedName name="ESYY" localSheetId="13">[2]ISFPLSUB!#REF!</definedName>
    <definedName name="ESYY">[2]ISFPLSUB!#REF!</definedName>
    <definedName name="EXAMP" localSheetId="15">#REF!</definedName>
    <definedName name="EXAMP" localSheetId="13">#REF!</definedName>
    <definedName name="EXAMP">#REF!</definedName>
    <definedName name="exc" localSheetId="15">#REF!</definedName>
    <definedName name="exc" localSheetId="13">#REF!</definedName>
    <definedName name="exc">#REF!</definedName>
    <definedName name="EXH" localSheetId="8">#REF!</definedName>
    <definedName name="EXH" localSheetId="11">#REF!</definedName>
    <definedName name="EXH" localSheetId="15">#REF!</definedName>
    <definedName name="EXH" localSheetId="16">#REF!</definedName>
    <definedName name="EXH">#REF!</definedName>
    <definedName name="EXIT" localSheetId="8">#REF!</definedName>
    <definedName name="EXIT" localSheetId="11">#REF!</definedName>
    <definedName name="EXIT" localSheetId="15">#REF!</definedName>
    <definedName name="EXIT" localSheetId="16">#REF!</definedName>
    <definedName name="EXIT">#REF!</definedName>
    <definedName name="exp" localSheetId="15">#REF!</definedName>
    <definedName name="exp" localSheetId="13">#REF!</definedName>
    <definedName name="exp">#REF!</definedName>
    <definedName name="EXP_OFFSET" localSheetId="15">#REF!</definedName>
    <definedName name="EXP_OFFSET" localSheetId="13">#REF!</definedName>
    <definedName name="EXP_OFFSET">#REF!</definedName>
    <definedName name="_xlnm.Extract" localSheetId="15">[1]SITRP!#REF!</definedName>
    <definedName name="_xlnm.Extract" localSheetId="0">[1]SITRP!#REF!</definedName>
    <definedName name="_xlnm.Extract" localSheetId="13">[1]SITRP!#REF!</definedName>
    <definedName name="_xlnm.Extract">[1]SITRP!#REF!</definedName>
    <definedName name="Extract_MI" localSheetId="15">[1]SITRP!#REF!</definedName>
    <definedName name="Extract_MI" localSheetId="0">[1]SITRP!#REF!</definedName>
    <definedName name="Extract_MI" localSheetId="13">[1]SITRP!#REF!</definedName>
    <definedName name="Extract_MI">[1]SITRP!#REF!</definedName>
    <definedName name="f" localSheetId="8">#REF!</definedName>
    <definedName name="f" localSheetId="11">#REF!</definedName>
    <definedName name="f" localSheetId="15" hidden="1">{#N/A,#N/A,TRUE,"TOTAL DISTRIBUTION";#N/A,#N/A,TRUE,"SOUTH";#N/A,#N/A,TRUE,"NORTHEAST";#N/A,#N/A,TRUE,"WEST"}</definedName>
    <definedName name="f" localSheetId="16">#REF!</definedName>
    <definedName name="f" localSheetId="13" hidden="1">{#N/A,#N/A,TRUE,"TOTAL DISTRIBUTION";#N/A,#N/A,TRUE,"SOUTH";#N/A,#N/A,TRUE,"NORTHEAST";#N/A,#N/A,TRUE,"WEST"}</definedName>
    <definedName name="f">#REF!</definedName>
    <definedName name="f_acct_top" localSheetId="15">[70]Final!#REF!</definedName>
    <definedName name="f_acct_top" localSheetId="0">[71]Final!#REF!</definedName>
    <definedName name="f_acct_top" localSheetId="13">[72]Final!#REF!</definedName>
    <definedName name="f_acct_top">[70]Final!#REF!</definedName>
    <definedName name="f_roi" localSheetId="15">[70]Final!#REF!</definedName>
    <definedName name="f_roi" localSheetId="0">[71]Final!#REF!</definedName>
    <definedName name="f_roi" localSheetId="13">[72]Final!#REF!</definedName>
    <definedName name="f_roi">[70]Final!#REF!</definedName>
    <definedName name="feb" localSheetId="15">#REF!</definedName>
    <definedName name="feb" localSheetId="13">#REF!</definedName>
    <definedName name="feb">#REF!</definedName>
    <definedName name="FebActuals" localSheetId="8">#REF!</definedName>
    <definedName name="FebActuals" localSheetId="11">#REF!</definedName>
    <definedName name="FebActuals" localSheetId="15">#REF!</definedName>
    <definedName name="FebActuals" localSheetId="16">#REF!</definedName>
    <definedName name="FebActuals">#REF!</definedName>
    <definedName name="fed_other" localSheetId="15">[73]BalancesNew!#REF!</definedName>
    <definedName name="fed_other" localSheetId="13">[73]BalancesNew!#REF!</definedName>
    <definedName name="fed_other">[73]BalancesNew!#REF!</definedName>
    <definedName name="FERC" localSheetId="15">#REF!</definedName>
    <definedName name="FERC" localSheetId="0">#REF!</definedName>
    <definedName name="FERC" localSheetId="13">#REF!</definedName>
    <definedName name="FERC">[53]Detail!$B$1:$B$2000</definedName>
    <definedName name="FERCSUMM">[54]Totals!$B$1:$B$263</definedName>
    <definedName name="FERCTAX" localSheetId="15">#REF!</definedName>
    <definedName name="FERCTAX" localSheetId="0">#REF!</definedName>
    <definedName name="FERCTAX" localSheetId="13">#REF!</definedName>
    <definedName name="FERCTAX">#REF!</definedName>
    <definedName name="fg" localSheetId="15" hidden="1">{#N/A,#N/A,FALSE,"T COST";#N/A,#N/A,FALSE,"COST_FH"}</definedName>
    <definedName name="fg" localSheetId="13" hidden="1">{#N/A,#N/A,FALSE,"T COST";#N/A,#N/A,FALSE,"COST_FH"}</definedName>
    <definedName name="fg" hidden="1">{#N/A,#N/A,FALSE,"T COST";#N/A,#N/A,FALSE,"COST_FH"}</definedName>
    <definedName name="file">[74]A!$A$1</definedName>
    <definedName name="Filing">'[49]SPPCRC Form 1P'!$A$3</definedName>
    <definedName name="financials" localSheetId="15">#REF!</definedName>
    <definedName name="financials" localSheetId="13">#REF!</definedName>
    <definedName name="financials">#REF!</definedName>
    <definedName name="financials97" localSheetId="15">#REF!</definedName>
    <definedName name="financials97" localSheetId="13">#REF!</definedName>
    <definedName name="financials97">#REF!</definedName>
    <definedName name="financials98" localSheetId="15">#REF!</definedName>
    <definedName name="financials98" localSheetId="13">#REF!</definedName>
    <definedName name="financials98">#REF!</definedName>
    <definedName name="financials99" localSheetId="15">#REF!</definedName>
    <definedName name="financials99" localSheetId="13">#REF!</definedName>
    <definedName name="financials99">#REF!</definedName>
    <definedName name="findwrn" localSheetId="15" hidden="1">{#N/A,#N/A,TRUE,"TOTAL DISTRIBUTION";#N/A,#N/A,TRUE,"SOUTH";#N/A,#N/A,TRUE,"NORTHEAST";#N/A,#N/A,TRUE,"WEST"}</definedName>
    <definedName name="findwrn" localSheetId="13" hidden="1">{#N/A,#N/A,TRUE,"TOTAL DISTRIBUTION";#N/A,#N/A,TRUE,"SOUTH";#N/A,#N/A,TRUE,"NORTHEAST";#N/A,#N/A,TRUE,"WEST"}</definedName>
    <definedName name="findwrn" hidden="1">{#N/A,#N/A,TRUE,"TOTAL DISTRIBUTION";#N/A,#N/A,TRUE,"SOUTH";#N/A,#N/A,TRUE,"NORTHEAST";#N/A,#N/A,TRUE,"WEST"}</definedName>
    <definedName name="findwrnor" localSheetId="15" hidden="1">{#N/A,#N/A,TRUE,"TOTAL DSBN";#N/A,#N/A,TRUE,"WEST";#N/A,#N/A,TRUE,"SOUTH";#N/A,#N/A,TRUE,"NORTHEAST"}</definedName>
    <definedName name="findwrnor" localSheetId="13" hidden="1">{#N/A,#N/A,TRUE,"TOTAL DSBN";#N/A,#N/A,TRUE,"WEST";#N/A,#N/A,TRUE,"SOUTH";#N/A,#N/A,TRUE,"NORTHEAST"}</definedName>
    <definedName name="findwrnor" hidden="1">{#N/A,#N/A,TRUE,"TOTAL DSBN";#N/A,#N/A,TRUE,"WEST";#N/A,#N/A,TRUE,"SOUTH";#N/A,#N/A,TRUE,"NORTHEAST"}</definedName>
    <definedName name="FININT" localSheetId="8">#REF!</definedName>
    <definedName name="FININT" localSheetId="11">#REF!</definedName>
    <definedName name="FININT" localSheetId="15">#REF!</definedName>
    <definedName name="FININT" localSheetId="16">#REF!</definedName>
    <definedName name="FININT">#REF!</definedName>
    <definedName name="FININTEG" localSheetId="8">#REF!</definedName>
    <definedName name="FININTEG" localSheetId="11">#REF!</definedName>
    <definedName name="FININTEG" localSheetId="15">#REF!</definedName>
    <definedName name="FININTEG" localSheetId="16">#REF!</definedName>
    <definedName name="FININTEG">#REF!</definedName>
    <definedName name="FININTG" localSheetId="8">#REF!</definedName>
    <definedName name="FININTG" localSheetId="11">#REF!</definedName>
    <definedName name="FININTG" localSheetId="15">#REF!</definedName>
    <definedName name="FININTG" localSheetId="16">#REF!</definedName>
    <definedName name="FININTG">#REF!</definedName>
    <definedName name="FINISH" localSheetId="15" hidden="1">{#N/A,#N/A,TRUE,"TOTAL DISTRIBUTION";#N/A,#N/A,TRUE,"SOUTH";#N/A,#N/A,TRUE,"NORTHEAST";#N/A,#N/A,TRUE,"WEST"}</definedName>
    <definedName name="FINISH" localSheetId="13" hidden="1">{#N/A,#N/A,TRUE,"TOTAL DISTRIBUTION";#N/A,#N/A,TRUE,"SOUTH";#N/A,#N/A,TRUE,"NORTHEAST";#N/A,#N/A,TRUE,"WEST"}</definedName>
    <definedName name="FINISH" hidden="1">{#N/A,#N/A,TRUE,"TOTAL DISTRIBUTION";#N/A,#N/A,TRUE,"SOUTH";#N/A,#N/A,TRUE,"NORTHEAST";#N/A,#N/A,TRUE,"WEST"}</definedName>
    <definedName name="FIVE" localSheetId="15">#REF!</definedName>
    <definedName name="FIVE" localSheetId="13">#REF!</definedName>
    <definedName name="FIVE">#REF!</definedName>
    <definedName name="fixedcost" localSheetId="15">#REF!</definedName>
    <definedName name="fixedcost" localSheetId="13">#REF!</definedName>
    <definedName name="fixedcost">#REF!</definedName>
    <definedName name="FlowMeter" localSheetId="15">#REF!</definedName>
    <definedName name="FlowMeter">#REF!</definedName>
    <definedName name="FlowMeterDet" localSheetId="15">#REF!</definedName>
    <definedName name="FlowMeterDet">#REF!</definedName>
    <definedName name="FlowMeters" localSheetId="15">#REF!</definedName>
    <definedName name="FlowMeters">#REF!</definedName>
    <definedName name="FORM42_2A">#REF!</definedName>
    <definedName name="FORM42_3A">#REF!</definedName>
    <definedName name="FORM42_7A">#REF!</definedName>
    <definedName name="FORM42_8A_P1">#REF!</definedName>
    <definedName name="FORM42_8A_P12">#REF!</definedName>
    <definedName name="FORM42_8A_P13">#REF!</definedName>
    <definedName name="FORM42_8A_P16">#REF!</definedName>
    <definedName name="FORM42_8A_P17">#REF!</definedName>
    <definedName name="FORM42_8A_P18">#REF!</definedName>
    <definedName name="FORM42_8A_P19">#REF!</definedName>
    <definedName name="FORM42_8A_P2">#REF!</definedName>
    <definedName name="FORM42_8A_P20">#REF!</definedName>
    <definedName name="FORM42_8A_P3">#REF!</definedName>
    <definedName name="FORM42_8A_P4">#REF!</definedName>
    <definedName name="FORM42_8A_P5">#REF!</definedName>
    <definedName name="FormatSelection" localSheetId="15">#REF!</definedName>
    <definedName name="FormatSelection" localSheetId="13">#REF!</definedName>
    <definedName name="FormatSelection">#REF!</definedName>
    <definedName name="fpc_pur" localSheetId="15">#REF!</definedName>
    <definedName name="fpc_pur" localSheetId="13">#REF!</definedName>
    <definedName name="fpc_pur">#REF!</definedName>
    <definedName name="fpl" localSheetId="15">#REF!</definedName>
    <definedName name="fpl" localSheetId="13">#REF!</definedName>
    <definedName name="fpl">#REF!</definedName>
    <definedName name="fplds" localSheetId="15">#REF!</definedName>
    <definedName name="fplds" localSheetId="13">#REF!</definedName>
    <definedName name="fplds">#REF!</definedName>
    <definedName name="fplitxinc" localSheetId="15">#REF!</definedName>
    <definedName name="fplitxinc" localSheetId="13">#REF!</definedName>
    <definedName name="fplitxinc">#REF!</definedName>
    <definedName name="FPLPAIDS" localSheetId="15">#REF!</definedName>
    <definedName name="FPLPAIDS" localSheetId="13">#REF!</definedName>
    <definedName name="FPLPAIDS">#REF!</definedName>
    <definedName name="fplreport">'[43]All Companies'!$D$1:$H$92,'[43]All Companies'!$L$1:$M$92,'[43]All Companies'!$N$1:$O$92,'[43]All Companies'!$P$1:$Q$92,'[43]All Companies'!$R$1:$T$92,'[43]All Companies'!$U$1:$W$92,'[43]All Companies'!$X$1:$Y$92,'[43]All Companies'!$Z$1:$AA$92</definedName>
    <definedName name="FPSC" localSheetId="15">#REF!</definedName>
    <definedName name="FPSC" localSheetId="0">#REF!</definedName>
    <definedName name="FPSC" localSheetId="13">#REF!</definedName>
    <definedName name="FPSC">#REF!</definedName>
    <definedName name="FPSCADJROE" localSheetId="8">#REF!</definedName>
    <definedName name="FPSCADJROE" localSheetId="11">#REF!</definedName>
    <definedName name="FPSCADJROE" localSheetId="15">#REF!</definedName>
    <definedName name="FPSCADJROE" localSheetId="16">#REF!</definedName>
    <definedName name="FPSCADJROE">#REF!</definedName>
    <definedName name="FPSCAJOE" localSheetId="8">#REF!</definedName>
    <definedName name="FPSCAJOE" localSheetId="11">#REF!</definedName>
    <definedName name="FPSCAJOE" localSheetId="15">#REF!</definedName>
    <definedName name="FPSCAJOE" localSheetId="16">#REF!</definedName>
    <definedName name="FPSCAJOE">#REF!</definedName>
    <definedName name="FPSCAJOR" localSheetId="8">#REF!</definedName>
    <definedName name="FPSCAJOR" localSheetId="11">#REF!</definedName>
    <definedName name="FPSCAJOR" localSheetId="15">#REF!</definedName>
    <definedName name="FPSCAJOR" localSheetId="16">#REF!</definedName>
    <definedName name="FPSCAJOR">#REF!</definedName>
    <definedName name="FPSCAJPIS" localSheetId="8">#REF!</definedName>
    <definedName name="FPSCAJPIS" localSheetId="11">#REF!</definedName>
    <definedName name="FPSCAJPIS" localSheetId="15">#REF!</definedName>
    <definedName name="FPSCAJPIS" localSheetId="16">#REF!</definedName>
    <definedName name="FPSCAJPIS">#REF!</definedName>
    <definedName name="FPSCAJWC" localSheetId="8">#REF!</definedName>
    <definedName name="FPSCAJWC" localSheetId="11">#REF!</definedName>
    <definedName name="FPSCAJWC" localSheetId="15">#REF!</definedName>
    <definedName name="FPSCAJWC" localSheetId="16">#REF!</definedName>
    <definedName name="FPSCAJWC">#REF!</definedName>
    <definedName name="FPSCCWIP" localSheetId="8">#REF!</definedName>
    <definedName name="FPSCCWIP" localSheetId="11">#REF!</definedName>
    <definedName name="FPSCCWIP" localSheetId="15">#REF!</definedName>
    <definedName name="FPSCCWIP" localSheetId="16">#REF!</definedName>
    <definedName name="FPSCCWIP">#REF!</definedName>
    <definedName name="FPSCPHFU" localSheetId="8">#REF!</definedName>
    <definedName name="FPSCPHFU" localSheetId="11">#REF!</definedName>
    <definedName name="FPSCPHFU" localSheetId="15">#REF!</definedName>
    <definedName name="FPSCPHFU" localSheetId="16">#REF!</definedName>
    <definedName name="FPSCPHFU">#REF!</definedName>
    <definedName name="FPSCTAX" localSheetId="15">#REF!</definedName>
    <definedName name="FPSCTAX" localSheetId="13">#REF!</definedName>
    <definedName name="FPSCTAX">#REF!</definedName>
    <definedName name="FUEL2" localSheetId="13">'[36]#REF'!$N$21:$O$52</definedName>
    <definedName name="FUEL2">'[37]#REF'!$N$21:$O$52</definedName>
    <definedName name="FUELOVER" localSheetId="8">#REF!</definedName>
    <definedName name="FUELOVER" localSheetId="11">#REF!</definedName>
    <definedName name="FUELOVER" localSheetId="15">#REF!</definedName>
    <definedName name="FUELOVER" localSheetId="16">#REF!</definedName>
    <definedName name="FUELOVER">#REF!</definedName>
    <definedName name="FUND" localSheetId="15">#REF!</definedName>
    <definedName name="FUND" localSheetId="13">#REF!</definedName>
    <definedName name="FUND">#REF!</definedName>
    <definedName name="FUNDEDPROPINS" localSheetId="8">#REF!</definedName>
    <definedName name="FUNDEDPROPINS" localSheetId="11">#REF!</definedName>
    <definedName name="FUNDEDPROPINS" localSheetId="15">#REF!</definedName>
    <definedName name="FUNDEDPROPINS" localSheetId="16">#REF!</definedName>
    <definedName name="FUNDEDPROPINS">#REF!</definedName>
    <definedName name="G" localSheetId="15">#REF!</definedName>
    <definedName name="G" localSheetId="13">#REF!</definedName>
    <definedName name="G">#REF!</definedName>
    <definedName name="GAAP_Other" localSheetId="15">[73]BalancesNew!#REF!</definedName>
    <definedName name="GAAP_Other" localSheetId="13">[73]BalancesNew!#REF!</definedName>
    <definedName name="GAAP_Other">[73]BalancesNew!#REF!</definedName>
    <definedName name="gas_offpeak" localSheetId="15">#REF!</definedName>
    <definedName name="gas_offpeak" localSheetId="13">#REF!</definedName>
    <definedName name="gas_offpeak">#REF!</definedName>
    <definedName name="gas_onpeak" localSheetId="15">#REF!</definedName>
    <definedName name="gas_onpeak" localSheetId="13">#REF!</definedName>
    <definedName name="gas_onpeak">#REF!</definedName>
    <definedName name="GASADD" localSheetId="15">#REF!</definedName>
    <definedName name="GASADD" localSheetId="13">#REF!</definedName>
    <definedName name="GASADD">#REF!</definedName>
    <definedName name="gh" localSheetId="15" hidden="1">{"view1",#N/A,FALSE,"ON AIR"}</definedName>
    <definedName name="gh" localSheetId="13" hidden="1">{"view1",#N/A,FALSE,"ON AIR"}</definedName>
    <definedName name="gh" hidden="1">{"view1",#N/A,FALSE,"ON AIR"}</definedName>
    <definedName name="gh_1" localSheetId="15" hidden="1">{"view1",#N/A,FALSE,"ON AIR"}</definedName>
    <definedName name="gh_1" localSheetId="13" hidden="1">{"view1",#N/A,FALSE,"ON AIR"}</definedName>
    <definedName name="gh_1" hidden="1">{"view1",#N/A,FALSE,"ON AIR"}</definedName>
    <definedName name="GP_COMPSTUD_Sheet" localSheetId="15">'[75]Cost of Capital Worksheet'!#REF!</definedName>
    <definedName name="GP_COMPSTUD_Sheet" localSheetId="13">'[76]Cost of Capital Worksheet'!#REF!</definedName>
    <definedName name="GP_COMPSTUD_Sheet">'[75]Cost of Capital Worksheet'!#REF!</definedName>
    <definedName name="GP_Cost_of_Capital" localSheetId="15">#REF!</definedName>
    <definedName name="GP_Cost_of_Capital" localSheetId="13">#REF!</definedName>
    <definedName name="GP_Cost_of_Capital">#REF!</definedName>
    <definedName name="GP_Sheet1" localSheetId="15">#REF!</definedName>
    <definedName name="GP_Sheet1" localSheetId="13">#REF!</definedName>
    <definedName name="GP_Sheet1">#REF!</definedName>
    <definedName name="Ground_H20" localSheetId="15">#REF!</definedName>
    <definedName name="Ground_H20">#REF!</definedName>
    <definedName name="group" localSheetId="15">#REF!</definedName>
    <definedName name="group" localSheetId="13">#REF!</definedName>
    <definedName name="group">#REF!</definedName>
    <definedName name="GRPCALC" localSheetId="15">#REF!</definedName>
    <definedName name="GRPCALC" localSheetId="13">#REF!</definedName>
    <definedName name="GRPCALC">#REF!</definedName>
    <definedName name="GRPTI" localSheetId="15">#REF!</definedName>
    <definedName name="GRPTI" localSheetId="13">#REF!</definedName>
    <definedName name="GRPTI">#REF!</definedName>
    <definedName name="GSUSETTLE" localSheetId="8">#REF!</definedName>
    <definedName name="GSUSETTLE" localSheetId="11">#REF!</definedName>
    <definedName name="GSUSETTLE" localSheetId="15">#REF!</definedName>
    <definedName name="GSUSETTLE" localSheetId="16">#REF!</definedName>
    <definedName name="GSUSETTLE">#REF!</definedName>
    <definedName name="GSUSETTLEMENT" localSheetId="8">#REF!</definedName>
    <definedName name="GSUSETTLEMENT" localSheetId="11">#REF!</definedName>
    <definedName name="GSUSETTLEMENT" localSheetId="15">#REF!</definedName>
    <definedName name="GSUSETTLEMENT" localSheetId="16">#REF!</definedName>
    <definedName name="GSUSETTLEMENT">#REF!</definedName>
    <definedName name="GUY" localSheetId="15">[1]SITRP!#REF!</definedName>
    <definedName name="GUY" localSheetId="0">[1]SITRP!#REF!</definedName>
    <definedName name="GUY" localSheetId="13">[1]SITRP!#REF!</definedName>
    <definedName name="GUY">[1]SITRP!#REF!</definedName>
    <definedName name="H" localSheetId="15">#REF!</definedName>
    <definedName name="H" localSheetId="13">#REF!</definedName>
    <definedName name="H">#REF!</definedName>
    <definedName name="HDLGSTI" localSheetId="15">#REF!</definedName>
    <definedName name="HDLGSTI" localSheetId="13">#REF!</definedName>
    <definedName name="HDLGSTI">#REF!</definedName>
    <definedName name="HELD" localSheetId="15">#REF!</definedName>
    <definedName name="HELD" localSheetId="13">#REF!</definedName>
    <definedName name="HELD">#REF!</definedName>
    <definedName name="hg" localSheetId="15" hidden="1">{#N/A,#N/A,FALSE,"MARKET"}</definedName>
    <definedName name="hg" localSheetId="13" hidden="1">{#N/A,#N/A,FALSE,"MARKET"}</definedName>
    <definedName name="hg" hidden="1">{#N/A,#N/A,FALSE,"MARKET"}</definedName>
    <definedName name="hg_1" localSheetId="15" hidden="1">{#N/A,#N/A,FALSE,"MARKET"}</definedName>
    <definedName name="hg_1" localSheetId="13" hidden="1">{#N/A,#N/A,FALSE,"MARKET"}</definedName>
    <definedName name="hg_1" hidden="1">{#N/A,#N/A,FALSE,"MARKET"}</definedName>
    <definedName name="high" localSheetId="15" hidden="1">{#N/A,#N/A,TRUE,"TOTAL DSBN";#N/A,#N/A,TRUE,"WEST";#N/A,#N/A,TRUE,"SOUTH";#N/A,#N/A,TRUE,"NORTHEAST"}</definedName>
    <definedName name="high" localSheetId="13" hidden="1">{#N/A,#N/A,TRUE,"TOTAL DSBN";#N/A,#N/A,TRUE,"WEST";#N/A,#N/A,TRUE,"SOUTH";#N/A,#N/A,TRUE,"NORTHEAST"}</definedName>
    <definedName name="high" hidden="1">{#N/A,#N/A,TRUE,"TOTAL DSBN";#N/A,#N/A,TRUE,"WEST";#N/A,#N/A,TRUE,"SOUTH";#N/A,#N/A,TRUE,"NORTHEAST"}</definedName>
    <definedName name="HighSum" localSheetId="15" hidden="1">{#N/A,#N/A,TRUE,"TOTAL DISTRIBUTION";#N/A,#N/A,TRUE,"SOUTH";#N/A,#N/A,TRUE,"NORTHEAST";#N/A,#N/A,TRUE,"WEST"}</definedName>
    <definedName name="HighSum" localSheetId="13" hidden="1">{#N/A,#N/A,TRUE,"TOTAL DISTRIBUTION";#N/A,#N/A,TRUE,"SOUTH";#N/A,#N/A,TRUE,"NORTHEAST";#N/A,#N/A,TRUE,"WEST"}</definedName>
    <definedName name="HighSum" hidden="1">{#N/A,#N/A,TRUE,"TOTAL DISTRIBUTION";#N/A,#N/A,TRUE,"SOUTH";#N/A,#N/A,TRUE,"NORTHEAST";#N/A,#N/A,TRUE,"WEST"}</definedName>
    <definedName name="HISTORICAL_YEAR_DATE" localSheetId="15">#REF!</definedName>
    <definedName name="HISTORICAL_YEAR_DATE" localSheetId="13">#REF!</definedName>
    <definedName name="HISTORICAL_YEAR_DATE">#REF!</definedName>
    <definedName name="HISTORICAL_YEAR_X" localSheetId="15">#REF!</definedName>
    <definedName name="HISTORICAL_YEAR_X" localSheetId="13">#REF!</definedName>
    <definedName name="HISTORICAL_YEAR_X">#REF!</definedName>
    <definedName name="HISTORY" localSheetId="15">[2]ISFPLSUB!#REF!</definedName>
    <definedName name="HISTORY" localSheetId="0">[2]ISFPLSUB!#REF!</definedName>
    <definedName name="HISTORY" localSheetId="13">[2]ISFPLSUB!#REF!</definedName>
    <definedName name="HISTORY">[2]ISFPLSUB!#REF!</definedName>
    <definedName name="HLDGSCALC" localSheetId="15">#REF!</definedName>
    <definedName name="HLDGSCALC" localSheetId="13">#REF!</definedName>
    <definedName name="HLDGSCALC">#REF!</definedName>
    <definedName name="HOILINVADJ" localSheetId="8">#REF!</definedName>
    <definedName name="HOILINVADJ" localSheetId="11">#REF!</definedName>
    <definedName name="HOILINVADJ" localSheetId="15">#REF!</definedName>
    <definedName name="HOILINVADJ" localSheetId="16">#REF!</definedName>
    <definedName name="HOILINVADJ">#REF!</definedName>
    <definedName name="howToChange" localSheetId="15">#REF!</definedName>
    <definedName name="howToChange" localSheetId="13">#REF!</definedName>
    <definedName name="howToChange">#REF!</definedName>
    <definedName name="howToCheck" localSheetId="15">#REF!</definedName>
    <definedName name="howToCheck" localSheetId="13">#REF!</definedName>
    <definedName name="howToCheck">#REF!</definedName>
    <definedName name="hwpcoc" localSheetId="15">#REF!</definedName>
    <definedName name="hwpcoc" localSheetId="13">#REF!</definedName>
    <definedName name="hwpcoc">#REF!</definedName>
    <definedName name="hwpcoc2" localSheetId="15">#REF!</definedName>
    <definedName name="hwpcoc2" localSheetId="13">#REF!</definedName>
    <definedName name="hwpcoc2">#REF!</definedName>
    <definedName name="hyp8txinc" localSheetId="15">#REF!</definedName>
    <definedName name="hyp8txinc" localSheetId="13">#REF!</definedName>
    <definedName name="hyp8txinc">#REF!</definedName>
    <definedName name="hyp9txinc" localSheetId="15">#REF!</definedName>
    <definedName name="hyp9txinc" localSheetId="13">#REF!</definedName>
    <definedName name="hyp9txinc">#REF!</definedName>
    <definedName name="i" localSheetId="8">#REF!</definedName>
    <definedName name="i" localSheetId="11">#REF!</definedName>
    <definedName name="i" localSheetId="15">#REF!</definedName>
    <definedName name="i" localSheetId="16">#REF!</definedName>
    <definedName name="i">#REF!</definedName>
    <definedName name="impetxinc" localSheetId="15">'[43]All Companies'!#REF!</definedName>
    <definedName name="impetxinc" localSheetId="13">'[43]All Companies'!#REF!</definedName>
    <definedName name="impetxinc">'[43]All Companies'!#REF!</definedName>
    <definedName name="incomestatement" localSheetId="15">#REF!</definedName>
    <definedName name="incomestatement" localSheetId="13">#REF!</definedName>
    <definedName name="incomestatement">#REF!</definedName>
    <definedName name="INCONSEXP" localSheetId="8">#REF!</definedName>
    <definedName name="INCONSEXP" localSheetId="11">#REF!</definedName>
    <definedName name="INCONSEXP" localSheetId="15">#REF!</definedName>
    <definedName name="INCONSEXP" localSheetId="16">#REF!</definedName>
    <definedName name="INCONSEXP">#REF!</definedName>
    <definedName name="incr">[73]MMaint!A2=0</definedName>
    <definedName name="INCSTA" localSheetId="15">[1]A194!#REF!</definedName>
    <definedName name="INCSTA" localSheetId="0">[1]A194!#REF!</definedName>
    <definedName name="INCSTA" localSheetId="13">[1]A194!#REF!</definedName>
    <definedName name="INCSTA">[1]A194!#REF!</definedName>
    <definedName name="IND" localSheetId="15">#REF!</definedName>
    <definedName name="IND" localSheetId="13">#REF!</definedName>
    <definedName name="IND">#REF!</definedName>
    <definedName name="index" localSheetId="15">#REF!</definedName>
    <definedName name="index" localSheetId="13">#REF!</definedName>
    <definedName name="index">#REF!</definedName>
    <definedName name="InfoPane" localSheetId="15">#REF!</definedName>
    <definedName name="InfoPane" localSheetId="13">#REF!</definedName>
    <definedName name="InfoPane">#REF!</definedName>
    <definedName name="InformationPane" localSheetId="15">#REF!</definedName>
    <definedName name="InformationPane" localSheetId="13">#REF!</definedName>
    <definedName name="InformationPane">#REF!</definedName>
    <definedName name="InfpPane" localSheetId="15">#REF!</definedName>
    <definedName name="InfpPane" localSheetId="13">#REF!</definedName>
    <definedName name="InfpPane">#REF!</definedName>
    <definedName name="INP5" localSheetId="15">[1]SITRP!#REF!</definedName>
    <definedName name="INP5" localSheetId="13">[1]SITRP!#REF!</definedName>
    <definedName name="INP5">[1]SITRP!#REF!</definedName>
    <definedName name="INPUT5" localSheetId="15">[1]SITRP!#REF!</definedName>
    <definedName name="INPUT5" localSheetId="0">[1]SITRP!#REF!</definedName>
    <definedName name="INPUT5" localSheetId="13">[1]SITRP!#REF!</definedName>
    <definedName name="INPUT5">[1]SITRP!#REF!</definedName>
    <definedName name="INPUTRANGE" localSheetId="8">#REF!</definedName>
    <definedName name="INPUTRANGE" localSheetId="11">#REF!</definedName>
    <definedName name="INPUTRANGE" localSheetId="15">#REF!</definedName>
    <definedName name="INPUTRANGE" localSheetId="16">#REF!</definedName>
    <definedName name="INPUTRANGE">#REF!</definedName>
    <definedName name="INPUTS" localSheetId="15">#REF!</definedName>
    <definedName name="INPUTS" localSheetId="0">#REF!</definedName>
    <definedName name="INPUTS" localSheetId="13">#REF!</definedName>
    <definedName name="INPUTS">Inputs!$A$6:$I$50</definedName>
    <definedName name="insvc">'[77]in svc pt'!$A$3:$B$201</definedName>
    <definedName name="INTCALC" localSheetId="15">#REF!</definedName>
    <definedName name="INTCALC" localSheetId="0">#REF!</definedName>
    <definedName name="INTCALC" localSheetId="13">#REF!</definedName>
    <definedName name="INTCALC">#REF!</definedName>
    <definedName name="Inter1">[78]INVOICE!A$103,[78]INVOICE!A$106,[78]INVOICE!A$109:A$110,[78]INVOICE!XFC$85:XFD$85,[78]INVOICE!XFC$74:XFC$75,[78]INVOICE!A$74:A$75,[78]INVOICE!A$70,[78]INVOICE!XFC$64,[78]INVOICE!A$64,[78]INVOICE!XFD$13:XFD$28,[78]INVOICE!A$15:A$17,[78]INVOICE!XFD$4:A$9,[78]INVOICE!B$8</definedName>
    <definedName name="INTERANLYS" localSheetId="8">#REF!</definedName>
    <definedName name="INTERANLYS" localSheetId="11">#REF!</definedName>
    <definedName name="INTERANLYS" localSheetId="15">#REF!</definedName>
    <definedName name="INTERANLYS" localSheetId="16">#REF!</definedName>
    <definedName name="INTERANLYS">#REF!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13MA" localSheetId="8">#REF!</definedName>
    <definedName name="ITC13MA" localSheetId="11">#REF!</definedName>
    <definedName name="ITC13MA" localSheetId="15">#REF!</definedName>
    <definedName name="ITC13MA" localSheetId="16">#REF!</definedName>
    <definedName name="ITC13MA">#REF!</definedName>
    <definedName name="ITCF" localSheetId="8">#REF!</definedName>
    <definedName name="ITCF" localSheetId="11">#REF!</definedName>
    <definedName name="ITCF" localSheetId="15">#REF!</definedName>
    <definedName name="ITCF" localSheetId="16">#REF!</definedName>
    <definedName name="ITCF">#REF!</definedName>
    <definedName name="Ivan_Recovery" localSheetId="8">#REF!:#REF!</definedName>
    <definedName name="Ivan_Recovery" localSheetId="11">#REF!:#REF!</definedName>
    <definedName name="Ivan_Recovery" localSheetId="15">#REF!:#REF!</definedName>
    <definedName name="Ivan_Recovery" localSheetId="16">#REF!:#REF!</definedName>
    <definedName name="Ivan_Recovery">#REF!:#REF!</definedName>
    <definedName name="jan" localSheetId="15">#REF!</definedName>
    <definedName name="jan" localSheetId="13">#REF!</definedName>
    <definedName name="jan">#REF!</definedName>
    <definedName name="janmacro" localSheetId="8">#REF!</definedName>
    <definedName name="janmacro" localSheetId="11">#REF!</definedName>
    <definedName name="janmacro" localSheetId="15">#REF!</definedName>
    <definedName name="janmacro" localSheetId="16">#REF!</definedName>
    <definedName name="janmacro">#REF!</definedName>
    <definedName name="JE_S" localSheetId="15">#REF!</definedName>
    <definedName name="JE_S" localSheetId="13">#REF!</definedName>
    <definedName name="JE_S">#REF!</definedName>
    <definedName name="JEs">[79]JEs!$H$4,[79]JEs!$H$55,[79]JEs!$H$107,[79]JEs!$H$156,[79]JEs!$H$205,[79]JEs!$H$254,[79]JEs!$H$304,[79]JEs!$H$351,[79]JEs!$H$399,[79]JEs!$H$448,[79]JEs!$H$495,[79]JEs!$H$541,[79]JEs!$H$587,[79]JEs!$H$636,[79]JEs!$H$685,[79]JEs!$H$729,[79]JEs!$H$772,[79]JEs!$H$817,[79]JEs!$H$862,[79]JEs!$H$907</definedName>
    <definedName name="jonetxinc" localSheetId="15">'[47]All Companies'!#REF!</definedName>
    <definedName name="jonetxinc" localSheetId="13">'[47]All Companies'!#REF!</definedName>
    <definedName name="jonetxinc">'[47]All Companies'!#REF!</definedName>
    <definedName name="JOURNAL_CATS" localSheetId="8">#REF!</definedName>
    <definedName name="JOURNAL_CATS" localSheetId="11">#REF!</definedName>
    <definedName name="JOURNAL_CATS" localSheetId="15">#REF!</definedName>
    <definedName name="JOURNAL_CATS" localSheetId="16">#REF!</definedName>
    <definedName name="JOURNAL_CATS">#REF!</definedName>
    <definedName name="JournalName" localSheetId="8">#REF!</definedName>
    <definedName name="JournalName" localSheetId="11">#REF!</definedName>
    <definedName name="JournalName" localSheetId="15">#REF!</definedName>
    <definedName name="JournalName" localSheetId="16">#REF!</definedName>
    <definedName name="JournalName">#REF!</definedName>
    <definedName name="jpg" localSheetId="15" hidden="1">{"detail305",#N/A,FALSE,"BI-305"}</definedName>
    <definedName name="jpg" localSheetId="13" hidden="1">{"detail305",#N/A,FALSE,"BI-305"}</definedName>
    <definedName name="jpg" hidden="1">{"detail305",#N/A,FALSE,"BI-305"}</definedName>
    <definedName name="july" localSheetId="15">#REF!</definedName>
    <definedName name="july" localSheetId="13">#REF!</definedName>
    <definedName name="july">#REF!</definedName>
    <definedName name="Jun2K4K7200" localSheetId="15">#REF!</definedName>
    <definedName name="Jun2K4K7200" localSheetId="13">#REF!</definedName>
    <definedName name="Jun2K4K7200">#REF!</definedName>
    <definedName name="june" localSheetId="15">#REF!</definedName>
    <definedName name="june" localSheetId="13">#REF!</definedName>
    <definedName name="june">#REF!</definedName>
    <definedName name="JURCOMEQRA" localSheetId="8">#REF!</definedName>
    <definedName name="JURCOMEQRA" localSheetId="11">#REF!</definedName>
    <definedName name="JURCOMEQRA" localSheetId="15">#REF!</definedName>
    <definedName name="JURCOMEQRA" localSheetId="16">#REF!</definedName>
    <definedName name="JURCOMEQRA">#REF!</definedName>
    <definedName name="JURCWIP" localSheetId="8">#REF!</definedName>
    <definedName name="JURCWIP" localSheetId="11">#REF!</definedName>
    <definedName name="JURCWIP" localSheetId="15">#REF!</definedName>
    <definedName name="JURCWIP" localSheetId="16">#REF!</definedName>
    <definedName name="JURCWIP">#REF!</definedName>
    <definedName name="JURETURN" localSheetId="8">#REF!</definedName>
    <definedName name="JURETURN" localSheetId="11">#REF!</definedName>
    <definedName name="JURETURN" localSheetId="15">#REF!</definedName>
    <definedName name="JURETURN" localSheetId="16">#REF!</definedName>
    <definedName name="JURETURN">#REF!</definedName>
    <definedName name="JUREXP" localSheetId="8">#REF!</definedName>
    <definedName name="JUREXP" localSheetId="11">#REF!</definedName>
    <definedName name="JUREXP" localSheetId="15">#REF!</definedName>
    <definedName name="JUREXP" localSheetId="16">#REF!</definedName>
    <definedName name="JUREXP">#REF!</definedName>
    <definedName name="JURNPIS" localSheetId="8">#REF!</definedName>
    <definedName name="JURNPIS" localSheetId="11">#REF!</definedName>
    <definedName name="JURNPIS" localSheetId="15">#REF!</definedName>
    <definedName name="JURNPIS" localSheetId="16">#REF!</definedName>
    <definedName name="JURNPIS">#REF!</definedName>
    <definedName name="JURPECR" localSheetId="8">#REF!</definedName>
    <definedName name="JURPECR" localSheetId="11">#REF!</definedName>
    <definedName name="JURPECR" localSheetId="15">#REF!</definedName>
    <definedName name="JURPECR" localSheetId="16">#REF!</definedName>
    <definedName name="JURPECR">#REF!</definedName>
    <definedName name="JURPHFU" localSheetId="8">#REF!</definedName>
    <definedName name="JURPHFU" localSheetId="11">#REF!</definedName>
    <definedName name="JURPHFU" localSheetId="15">#REF!</definedName>
    <definedName name="JURPHFU" localSheetId="16">#REF!</definedName>
    <definedName name="JURPHFU">#REF!</definedName>
    <definedName name="JURREV" localSheetId="8">#REF!</definedName>
    <definedName name="JURREV" localSheetId="11">#REF!</definedName>
    <definedName name="JURREV" localSheetId="15">#REF!</definedName>
    <definedName name="JURREV" localSheetId="16">#REF!</definedName>
    <definedName name="JURREV">#REF!</definedName>
    <definedName name="JURROE" localSheetId="8">#REF!</definedName>
    <definedName name="JURROE" localSheetId="11">#REF!</definedName>
    <definedName name="JURROE" localSheetId="15">#REF!</definedName>
    <definedName name="JURROE" localSheetId="16">#REF!</definedName>
    <definedName name="JURROE">#REF!</definedName>
    <definedName name="JURWC" localSheetId="8">#REF!</definedName>
    <definedName name="JURWC" localSheetId="11">#REF!</definedName>
    <definedName name="JURWC" localSheetId="15">#REF!</definedName>
    <definedName name="JURWC" localSheetId="16">#REF!</definedName>
    <definedName name="JURWC">#REF!</definedName>
    <definedName name="JV1_38_90" localSheetId="15">#REF!</definedName>
    <definedName name="JV1_38_90" localSheetId="13">#REF!</definedName>
    <definedName name="JV1_38_90">#REF!</definedName>
    <definedName name="kerntxinc" localSheetId="15">'[47]All Companies'!#REF!</definedName>
    <definedName name="kerntxinc" localSheetId="13">'[47]All Companies'!#REF!</definedName>
    <definedName name="kerntxinc">'[47]All Companies'!#REF!</definedName>
    <definedName name="keys" localSheetId="15">#REF!</definedName>
    <definedName name="keys" localSheetId="13">#REF!</definedName>
    <definedName name="keys">#REF!</definedName>
    <definedName name="KL" localSheetId="15" hidden="1">{"summary",#N/A,FALSE,"PCR DIRECTORY"}</definedName>
    <definedName name="KL" localSheetId="13" hidden="1">{"summary",#N/A,FALSE,"PCR DIRECTORY"}</definedName>
    <definedName name="KL" hidden="1">{"summary",#N/A,FALSE,"PCR DIRECTORY"}</definedName>
    <definedName name="KWH_Data" localSheetId="15">#REF!</definedName>
    <definedName name="KWH_Data" localSheetId="13">#REF!</definedName>
    <definedName name="KWH_Data">#REF!</definedName>
    <definedName name="labor2001" localSheetId="15">#REF!</definedName>
    <definedName name="labor2001" localSheetId="13">#REF!</definedName>
    <definedName name="labor2001">#REF!</definedName>
    <definedName name="labor2002" localSheetId="15">#REF!</definedName>
    <definedName name="labor2002" localSheetId="13">#REF!</definedName>
    <definedName name="labor2002">#REF!</definedName>
    <definedName name="labor2003" localSheetId="15">#REF!</definedName>
    <definedName name="labor2003" localSheetId="13">#REF!</definedName>
    <definedName name="labor2003">#REF!</definedName>
    <definedName name="labor2004" localSheetId="15">#REF!</definedName>
    <definedName name="labor2004" localSheetId="13">#REF!</definedName>
    <definedName name="labor2004">#REF!</definedName>
    <definedName name="labor2005" localSheetId="15">#REF!</definedName>
    <definedName name="labor2005" localSheetId="13">#REF!</definedName>
    <definedName name="labor2005">#REF!</definedName>
    <definedName name="LEASEHOLD" localSheetId="8">#REF!</definedName>
    <definedName name="LEASEHOLD" localSheetId="11">#REF!</definedName>
    <definedName name="LEASEHOLD" localSheetId="15">#REF!</definedName>
    <definedName name="LEASEHOLD" localSheetId="16">#REF!</definedName>
    <definedName name="LEASEHOLD">#REF!</definedName>
    <definedName name="LEDGER_MONTH">'[59]Cap Structure Adj'!$B:$B</definedName>
    <definedName name="LFKWH" localSheetId="15">#REF!</definedName>
    <definedName name="LFKWH" localSheetId="13">#REF!</definedName>
    <definedName name="LFKWH">#REF!</definedName>
    <definedName name="LineLossMultiplier">Inputs!$C$19</definedName>
    <definedName name="LineLossMultiplier2">[80]Inputs!$D$34</definedName>
    <definedName name="LIST" localSheetId="15">#REF!</definedName>
    <definedName name="LIST" localSheetId="13">#REF!</definedName>
    <definedName name="LIST">#REF!</definedName>
    <definedName name="loads" localSheetId="15">#REF!</definedName>
    <definedName name="loads" localSheetId="13">#REF!</definedName>
    <definedName name="loads">#REF!</definedName>
    <definedName name="LOBBYING" localSheetId="8">#REF!</definedName>
    <definedName name="LOBBYING" localSheetId="11">#REF!</definedName>
    <definedName name="LOBBYING" localSheetId="15">#REF!</definedName>
    <definedName name="LOBBYING" localSheetId="16">#REF!</definedName>
    <definedName name="LOBBYING">#REF!</definedName>
    <definedName name="LOILINVADJ" localSheetId="8">#REF!</definedName>
    <definedName name="LOILINVADJ" localSheetId="11">#REF!</definedName>
    <definedName name="LOILINVADJ" localSheetId="15">#REF!</definedName>
    <definedName name="LOILINVADJ" localSheetId="16">#REF!</definedName>
    <definedName name="LOILINVADJ">#REF!</definedName>
    <definedName name="LOLD">1</definedName>
    <definedName name="LOLD_Table">7</definedName>
    <definedName name="LOWNOX" localSheetId="15">#REF!</definedName>
    <definedName name="LOWNOX">#REF!</definedName>
    <definedName name="LOWNOXDET" localSheetId="15">#REF!</definedName>
    <definedName name="LOWNOXDET">#REF!</definedName>
    <definedName name="LRIC12" localSheetId="15">[2]ISFPLSUB!#REF!</definedName>
    <definedName name="LRIC12" localSheetId="0">[2]ISFPLSUB!#REF!</definedName>
    <definedName name="LRIC12" localSheetId="13">[2]ISFPLSUB!#REF!</definedName>
    <definedName name="LRIC12">[2]ISFPLSUB!#REF!</definedName>
    <definedName name="LRICA" localSheetId="15">[2]ISFPLSUB!#REF!</definedName>
    <definedName name="LRICA" localSheetId="0">[2]ISFPLSUB!#REF!</definedName>
    <definedName name="LRICA" localSheetId="13">[2]ISFPLSUB!#REF!</definedName>
    <definedName name="LRICA">[2]ISFPLSUB!#REF!</definedName>
    <definedName name="LRICY" localSheetId="15">[2]ISFPLSUB!#REF!</definedName>
    <definedName name="LRICY" localSheetId="0">[2]ISFPLSUB!#REF!</definedName>
    <definedName name="LRICY" localSheetId="13">[2]ISFPLSUB!#REF!</definedName>
    <definedName name="LRICY">[2]ISFPLSUB!#REF!</definedName>
    <definedName name="LRICYTD" localSheetId="15">[2]ISFPLSUB!#REF!</definedName>
    <definedName name="LRICYTD" localSheetId="0">[2]ISFPLSUB!#REF!</definedName>
    <definedName name="LRICYTD" localSheetId="13">[2]ISFPLSUB!#REF!</definedName>
    <definedName name="LRICYTD">[2]ISFPLSUB!#REF!</definedName>
    <definedName name="LTD" localSheetId="8">#REF!</definedName>
    <definedName name="LTD" localSheetId="11">#REF!</definedName>
    <definedName name="LTD" localSheetId="15">#REF!</definedName>
    <definedName name="LTD" localSheetId="16">#REF!</definedName>
    <definedName name="LTD">#REF!</definedName>
    <definedName name="LTDCSI" localSheetId="8">#REF!</definedName>
    <definedName name="LTDCSI" localSheetId="11">#REF!</definedName>
    <definedName name="LTDCSI" localSheetId="15">#REF!</definedName>
    <definedName name="LTDCSI" localSheetId="16">#REF!</definedName>
    <definedName name="LTDCSI">#REF!</definedName>
    <definedName name="LTDEBT" localSheetId="8">#REF!</definedName>
    <definedName name="LTDEBT" localSheetId="11">#REF!</definedName>
    <definedName name="LTDEBT" localSheetId="15">#REF!</definedName>
    <definedName name="LTDEBT" localSheetId="16">#REF!</definedName>
    <definedName name="LTDEBT">#REF!</definedName>
    <definedName name="MACROS" localSheetId="8">#REF!</definedName>
    <definedName name="MACROS" localSheetId="11">#REF!</definedName>
    <definedName name="MACROS" localSheetId="15">'[1]Storm Fund Earn Gross Up'!#REF!</definedName>
    <definedName name="MACROS" localSheetId="0">'[1]Storm Fund Earn Gross Up'!#REF!</definedName>
    <definedName name="MACROS" localSheetId="16">#REF!</definedName>
    <definedName name="MACROS" localSheetId="13">'[1]Storm Fund Earn Gross Up'!#REF!</definedName>
    <definedName name="MACROS">#REF!</definedName>
    <definedName name="MAINMENU" localSheetId="8">'[4]ECCR Expense'!#REF!</definedName>
    <definedName name="MAINMENU" localSheetId="15">'[4]ECCR Expense'!#REF!</definedName>
    <definedName name="MAINMENU">'[4]ECCR Expense'!#REF!</definedName>
    <definedName name="MAPItemSort" localSheetId="8">#REF!</definedName>
    <definedName name="MAPItemSort" localSheetId="11">#REF!</definedName>
    <definedName name="MAPItemSort" localSheetId="15">#REF!</definedName>
    <definedName name="MAPItemSort" localSheetId="16">#REF!</definedName>
    <definedName name="MAPItemSort">#REF!</definedName>
    <definedName name="mar" localSheetId="15">#REF!</definedName>
    <definedName name="mar" localSheetId="13">#REF!</definedName>
    <definedName name="mar">#REF!</definedName>
    <definedName name="march_01_capital_accrual">'[81]CAPITAL ACCRUAL CALC JAN01'!$A$1:$F$41</definedName>
    <definedName name="MARY" localSheetId="15" hidden="1">{#N/A,#N/A,TRUE,"TOTAL DISTRIBUTION";#N/A,#N/A,TRUE,"SOUTH";#N/A,#N/A,TRUE,"NORTHEAST";#N/A,#N/A,TRUE,"WEST"}</definedName>
    <definedName name="MARY" localSheetId="13" hidden="1">{#N/A,#N/A,TRUE,"TOTAL DISTRIBUTION";#N/A,#N/A,TRUE,"SOUTH";#N/A,#N/A,TRUE,"NORTHEAST";#N/A,#N/A,TRUE,"WEST"}</definedName>
    <definedName name="MARY" hidden="1">{#N/A,#N/A,TRUE,"TOTAL DISTRIBUTION";#N/A,#N/A,TRUE,"SOUTH";#N/A,#N/A,TRUE,"NORTHEAST";#N/A,#N/A,TRUE,"WEST"}</definedName>
    <definedName name="may" localSheetId="15">#REF!</definedName>
    <definedName name="may" localSheetId="13">#REF!</definedName>
    <definedName name="may">#REF!</definedName>
    <definedName name="MEMO" localSheetId="8">#REF!</definedName>
    <definedName name="MEMO" localSheetId="11">#REF!</definedName>
    <definedName name="MEMO" localSheetId="15">#REF!</definedName>
    <definedName name="MEMO" localSheetId="16">#REF!</definedName>
    <definedName name="MEMO">#REF!</definedName>
    <definedName name="MENU" localSheetId="8">'[5]Fuel Sheet'!#REF!</definedName>
    <definedName name="MENU" localSheetId="15">'[5]Fuel Sheet'!#REF!</definedName>
    <definedName name="MENU">'[5]Fuel Sheet'!#REF!</definedName>
    <definedName name="MenuFormHeight" localSheetId="8">#REF!</definedName>
    <definedName name="MenuFormHeight" localSheetId="11">#REF!</definedName>
    <definedName name="MenuFormHeight" localSheetId="15">#REF!</definedName>
    <definedName name="MenuFormHeight" localSheetId="16">#REF!</definedName>
    <definedName name="MenuFormHeight">#REF!</definedName>
    <definedName name="MenuFormWidth" localSheetId="8">#REF!</definedName>
    <definedName name="MenuFormWidth" localSheetId="11">#REF!</definedName>
    <definedName name="MenuFormWidth" localSheetId="15">#REF!</definedName>
    <definedName name="MenuFormWidth" localSheetId="16">#REF!</definedName>
    <definedName name="MenuFormWidth">#REF!</definedName>
    <definedName name="MERINVPE" localSheetId="8">#REF!</definedName>
    <definedName name="MERINVPE" localSheetId="11">#REF!</definedName>
    <definedName name="MERINVPE" localSheetId="15">#REF!</definedName>
    <definedName name="MERINVPE" localSheetId="16">#REF!</definedName>
    <definedName name="MERINVPE">#REF!</definedName>
    <definedName name="midcols" localSheetId="15">'[43]All Companies'!#REF!,'[43]All Companies'!#REF!,'[43]All Companies'!#REF!,'[43]All Companies'!#REF!,'[43]All Companies'!#REF!,'[43]All Companies'!#REF!,'[43]All Companies'!#REF!,'[43]All Companies'!#REF!,'[43]All Companies'!#REF!,'[43]All Companies'!#REF!,'[43]All Companies'!#REF!,'[43]All Companies'!#REF!,'[43]All Companies'!#REF!,'[43]All Companies'!#REF!,'[43]All Companies'!#REF!,'[43]All Companies'!#REF!</definedName>
    <definedName name="midcols" localSheetId="13">'[43]All Companies'!#REF!,'[43]All Companies'!#REF!,'[43]All Companies'!#REF!,'[43]All Companies'!#REF!,'[43]All Companies'!#REF!,'[43]All Companies'!#REF!,'[43]All Companies'!#REF!,'[43]All Companies'!#REF!,'[43]All Companies'!#REF!,'[43]All Companies'!#REF!,'[43]All Companies'!#REF!,'[43]All Companies'!#REF!,'[43]All Companies'!#REF!,'[43]All Companies'!#REF!,'[43]All Companies'!#REF!,'[43]All Companies'!#REF!</definedName>
    <definedName name="midcols">'[43]All Companies'!#REF!,'[43]All Companies'!#REF!,'[43]All Companies'!#REF!,'[43]All Companies'!#REF!,'[43]All Companies'!#REF!,'[43]All Companies'!#REF!,'[43]All Companies'!#REF!,'[43]All Companies'!#REF!,'[43]All Companies'!#REF!,'[43]All Companies'!#REF!,'[43]All Companies'!#REF!,'[43]All Companies'!#REF!,'[43]All Companies'!#REF!,'[43]All Companies'!#REF!,'[43]All Companies'!#REF!,'[43]All Companies'!#REF!</definedName>
    <definedName name="MIKE" localSheetId="15" hidden="1">{"detail305",#N/A,FALSE,"BI-305"}</definedName>
    <definedName name="MIKE" localSheetId="13" hidden="1">{"detail305",#N/A,FALSE,"BI-305"}</definedName>
    <definedName name="MIKE" hidden="1">{"detail305",#N/A,FALSE,"BI-305"}</definedName>
    <definedName name="mkwh_stats1" localSheetId="15">#REF!</definedName>
    <definedName name="mkwh_stats1" localSheetId="13">#REF!</definedName>
    <definedName name="mkwh_stats1">#REF!</definedName>
    <definedName name="mkwh_stats2" localSheetId="15">#REF!</definedName>
    <definedName name="mkwh_stats2" localSheetId="13">#REF!</definedName>
    <definedName name="mkwh_stats2">#REF!</definedName>
    <definedName name="mnth_range" localSheetId="15">#REF!</definedName>
    <definedName name="mnth_range" localSheetId="13">#REF!</definedName>
    <definedName name="mnth_range">#REF!</definedName>
    <definedName name="MONFUELSAV" localSheetId="8">#REF!</definedName>
    <definedName name="MONFUELSAV" localSheetId="11">#REF!</definedName>
    <definedName name="MONFUELSAV" localSheetId="15">#REF!</definedName>
    <definedName name="MONFUELSAV" localSheetId="16">#REF!</definedName>
    <definedName name="MONFUELSAV">#REF!</definedName>
    <definedName name="MONSANTO" localSheetId="8">#REF!</definedName>
    <definedName name="MONSANTO" localSheetId="11">#REF!</definedName>
    <definedName name="MONSANTO" localSheetId="15">#REF!</definedName>
    <definedName name="MONSANTO" localSheetId="16">#REF!</definedName>
    <definedName name="MONSANTO">#REF!</definedName>
    <definedName name="MONTH" localSheetId="15">[2]ISFPLSUB!#REF!</definedName>
    <definedName name="MONTH" localSheetId="0">[2]ISFPLSUB!#REF!</definedName>
    <definedName name="MONTH" localSheetId="13">[2]ISFPLSUB!#REF!</definedName>
    <definedName name="MONTH">[2]ISFPLSUB!#REF!</definedName>
    <definedName name="Month2" localSheetId="15">#REF!</definedName>
    <definedName name="Month2" localSheetId="13">#REF!</definedName>
    <definedName name="Month2">#REF!</definedName>
    <definedName name="MonthNumber" localSheetId="8">#REF!</definedName>
    <definedName name="MonthNumber" localSheetId="11">#REF!</definedName>
    <definedName name="MonthNumber" localSheetId="15">#REF!</definedName>
    <definedName name="MonthNumber" localSheetId="16">#REF!</definedName>
    <definedName name="MonthNumber">#REF!</definedName>
    <definedName name="MONTHS">#N/A</definedName>
    <definedName name="Monthy2" localSheetId="15">#REF!</definedName>
    <definedName name="Monthy2" localSheetId="13">#REF!</definedName>
    <definedName name="Monthy2">#REF!</definedName>
    <definedName name="monttxinc" localSheetId="15">'[43]All Companies'!#REF!</definedName>
    <definedName name="monttxinc" localSheetId="13">'[43]All Companies'!#REF!</definedName>
    <definedName name="monttxinc">'[43]All Companies'!#REF!</definedName>
    <definedName name="mthincst2003" localSheetId="15">#REF!</definedName>
    <definedName name="mthincst2003" localSheetId="13">#REF!</definedName>
    <definedName name="mthincst2003">#REF!</definedName>
    <definedName name="mthincstmt2002" localSheetId="15">#REF!</definedName>
    <definedName name="mthincstmt2002" localSheetId="13">#REF!</definedName>
    <definedName name="mthincstmt2002">#REF!</definedName>
    <definedName name="NA" localSheetId="15" hidden="1">{#N/A,#N/A,FALSE,"Expenses";#N/A,#N/A,FALSE,"Revenue"}</definedName>
    <definedName name="NA" localSheetId="13" hidden="1">{#N/A,#N/A,FALSE,"Expenses";#N/A,#N/A,FALSE,"Revenue"}</definedName>
    <definedName name="NA" hidden="1">{#N/A,#N/A,FALSE,"Expenses";#N/A,#N/A,FALSE,"Revenue"}</definedName>
    <definedName name="nada" localSheetId="15" hidden="1">{2;#N/A;"R13C16:R17C16";#N/A;"R13C14:R17C15";FALSE;FALSE;FALSE;95;#N/A;#N/A;"R13C19";#N/A;FALSE;FALSE;FALSE;FALSE;#N/A;"";#N/A;FALSE;"";"";#N/A;#N/A;#N/A}</definedName>
    <definedName name="nada" localSheetId="13" hidden="1">{2;#N/A;"R13C16:R17C16";#N/A;"R13C14:R17C15";FALSE;FALSE;FALSE;95;#N/A;#N/A;"R13C19";#N/A;FALSE;FALSE;FALSE;FALSE;#N/A;"";#N/A;FALSE;"";"";#N/A;#N/A;#N/A}</definedName>
    <definedName name="nada" hidden="1">{2;#N/A;"R13C16:R17C16";#N/A;"R13C14:R17C15";FALSE;FALSE;FALSE;95;#N/A;#N/A;"R13C19";#N/A;FALSE;FALSE;FALSE;FALSE;#N/A;"";#N/A;FALSE;"";"";#N/A;#N/A;#N/A}</definedName>
    <definedName name="nada_1" localSheetId="15" hidden="1">{2;#N/A;"R13C16:R17C16";#N/A;"R13C14:R17C15";FALSE;FALSE;FALSE;95;#N/A;#N/A;"R13C19";#N/A;FALSE;FALSE;FALSE;FALSE;#N/A;"";#N/A;FALSE;"";"";#N/A;#N/A;#N/A}</definedName>
    <definedName name="nada_1" localSheetId="13" hidden="1">{2;#N/A;"R13C16:R17C16";#N/A;"R13C14:R17C15";FALSE;FALSE;FALSE;95;#N/A;#N/A;"R13C19";#N/A;FALSE;FALSE;FALSE;FALSE;#N/A;"";#N/A;FALSE;"";"";#N/A;#N/A;#N/A}</definedName>
    <definedName name="nada_1" hidden="1">{2;#N/A;"R13C16:R17C16";#N/A;"R13C14:R17C15";FALSE;FALSE;FALSE;95;#N/A;#N/A;"R13C19";#N/A;FALSE;FALSE;FALSE;FALSE;#N/A;"";#N/A;FALSE;"";"";#N/A;#N/A;#N/A}</definedName>
    <definedName name="naec1" localSheetId="15">#REF!</definedName>
    <definedName name="naec1" localSheetId="13">#REF!</definedName>
    <definedName name="naec1">#REF!</definedName>
    <definedName name="naec2" localSheetId="15">#REF!</definedName>
    <definedName name="naec2" localSheetId="13">#REF!</definedName>
    <definedName name="naec2">#REF!</definedName>
    <definedName name="naeccoc" localSheetId="15">#REF!</definedName>
    <definedName name="naeccoc" localSheetId="13">#REF!</definedName>
    <definedName name="naeccoc">#REF!</definedName>
    <definedName name="NAECCOC2" localSheetId="15">#REF!</definedName>
    <definedName name="NAECCOC2" localSheetId="13">#REF!</definedName>
    <definedName name="NAECCOC2">#REF!</definedName>
    <definedName name="Name" localSheetId="15">#REF!</definedName>
    <definedName name="Name" localSheetId="13">#REF!</definedName>
    <definedName name="Name">#REF!</definedName>
    <definedName name="NAMES" localSheetId="15">#REF!</definedName>
    <definedName name="NAMES" localSheetId="13">#REF!</definedName>
    <definedName name="NAMES">#REF!</definedName>
    <definedName name="NavPane" localSheetId="15">#REF!</definedName>
    <definedName name="NavPane" localSheetId="13">#REF!</definedName>
    <definedName name="NavPane">#REF!</definedName>
    <definedName name="NBCSTRATE" localSheetId="8">#REF!</definedName>
    <definedName name="NBCSTRATE" localSheetId="11">#REF!</definedName>
    <definedName name="NBCSTRATE" localSheetId="15">#REF!</definedName>
    <definedName name="NBCSTRATE" localSheetId="16">#REF!</definedName>
    <definedName name="NBCSTRATE">#REF!</definedName>
    <definedName name="NESB_SODREV" localSheetId="8">#REF!</definedName>
    <definedName name="NESB_SODREV" localSheetId="11">#REF!</definedName>
    <definedName name="NESB_SODREV" localSheetId="15">#REF!</definedName>
    <definedName name="NESB_SODREV" localSheetId="16">#REF!</definedName>
    <definedName name="NESB_SODREV">#REF!</definedName>
    <definedName name="Net_Generation" localSheetId="15">#REF!</definedName>
    <definedName name="Net_Generation" localSheetId="13">#REF!</definedName>
    <definedName name="Net_Generation">#REF!</definedName>
    <definedName name="Net_Income" localSheetId="15">#REF!</definedName>
    <definedName name="Net_Income" localSheetId="13">#REF!</definedName>
    <definedName name="Net_Income">#REF!</definedName>
    <definedName name="NETBONDS" localSheetId="8">#REF!</definedName>
    <definedName name="NETBONDS" localSheetId="11">#REF!</definedName>
    <definedName name="NETBONDS" localSheetId="15">#REF!</definedName>
    <definedName name="NETBONDS" localSheetId="16">#REF!</definedName>
    <definedName name="NETBONDS">#REF!</definedName>
    <definedName name="NETBONDS13MA" localSheetId="8">#REF!</definedName>
    <definedName name="NETBONDS13MA" localSheetId="11">#REF!</definedName>
    <definedName name="NETBONDS13MA" localSheetId="15">#REF!</definedName>
    <definedName name="NETBONDS13MA" localSheetId="16">#REF!</definedName>
    <definedName name="NETBONDS13MA">#REF!</definedName>
    <definedName name="NETPRIN" localSheetId="8">#REF!</definedName>
    <definedName name="NETPRIN" localSheetId="11">#REF!</definedName>
    <definedName name="NETPRIN" localSheetId="15">#REF!</definedName>
    <definedName name="NETPRIN" localSheetId="16">#REF!</definedName>
    <definedName name="NETPRIN">#REF!</definedName>
    <definedName name="New" localSheetId="15">'[82]Monthly Expenditures'!$A$2:$R$66</definedName>
    <definedName name="New" localSheetId="13">'[83]Monthly Expenditures'!$A$2:$R$66</definedName>
    <definedName name="new">[84]Inputs!$D$15</definedName>
    <definedName name="new_name">[85]tbl_festub_details!$A$1:$AZ$1067</definedName>
    <definedName name="newacct">[86]Sheet2!$K$2:$K$4</definedName>
    <definedName name="newdata">[87]ytd!$A$2:$B$115</definedName>
    <definedName name="NewName" localSheetId="15" hidden="1">{"Assumptions",#N/A,FALSE,"Sheet1";"Main Report",#N/A,FALSE,"Sheet1";"Results",#N/A,FALSE,"Sheet1";"Advances",#N/A,FALSE,"Sheet1"}</definedName>
    <definedName name="NewName" localSheetId="13" hidden="1">{"Assumptions",#N/A,FALSE,"Sheet1";"Main Report",#N/A,FALSE,"Sheet1";"Results",#N/A,FALSE,"Sheet1";"Advances",#N/A,FALSE,"Sheet1"}</definedName>
    <definedName name="NewName" hidden="1">{"Assumptions",#N/A,FALSE,"Sheet1";"Main Report",#N/A,FALSE,"Sheet1";"Results",#N/A,FALSE,"Sheet1";"Advances",#N/A,FALSE,"Sheet1"}</definedName>
    <definedName name="NewName_1" localSheetId="15" hidden="1">{"Assumptions",#N/A,FALSE,"Sheet1";"Main Report",#N/A,FALSE,"Sheet1";"Results",#N/A,FALSE,"Sheet1";"Advances",#N/A,FALSE,"Sheet1"}</definedName>
    <definedName name="NewName_1" localSheetId="13" hidden="1">{"Assumptions",#N/A,FALSE,"Sheet1";"Main Report",#N/A,FALSE,"Sheet1";"Results",#N/A,FALSE,"Sheet1";"Advances",#N/A,FALSE,"Sheet1"}</definedName>
    <definedName name="NewName_1" hidden="1">{"Assumptions",#N/A,FALSE,"Sheet1";"Main Report",#N/A,FALSE,"Sheet1";"Results",#N/A,FALSE,"Sheet1";"Advances",#N/A,FALSE,"Sheet1"}</definedName>
    <definedName name="newtable">[88]table!$A$1:$B$287</definedName>
    <definedName name="NIBPSTK" localSheetId="8">#REF!</definedName>
    <definedName name="NIBPSTK" localSheetId="11">#REF!</definedName>
    <definedName name="NIBPSTK" localSheetId="15">#REF!</definedName>
    <definedName name="NIBPSTK" localSheetId="16">#REF!</definedName>
    <definedName name="NIBPSTK">#REF!</definedName>
    <definedName name="NONCURLIADJ" localSheetId="8">#REF!</definedName>
    <definedName name="NONCURLIADJ" localSheetId="11">#REF!</definedName>
    <definedName name="NONCURLIADJ" localSheetId="15">#REF!</definedName>
    <definedName name="NONCURLIADJ" localSheetId="16">#REF!</definedName>
    <definedName name="NONCURLIADJ">#REF!</definedName>
    <definedName name="none" localSheetId="15" hidden="1">{#N/A,#N/A,TRUE,"TOTAL DISTRIBUTION";#N/A,#N/A,TRUE,"SOUTH";#N/A,#N/A,TRUE,"NORTHEAST";#N/A,#N/A,TRUE,"WEST"}</definedName>
    <definedName name="none" localSheetId="13" hidden="1">{#N/A,#N/A,TRUE,"TOTAL DISTRIBUTION";#N/A,#N/A,TRUE,"SOUTH";#N/A,#N/A,TRUE,"NORTHEAST";#N/A,#N/A,TRUE,"WEST"}</definedName>
    <definedName name="none" hidden="1">{#N/A,#N/A,TRUE,"TOTAL DISTRIBUTION";#N/A,#N/A,TRUE,"SOUTH";#N/A,#N/A,TRUE,"NORTHEAST";#N/A,#N/A,TRUE,"WEST"}</definedName>
    <definedName name="NonUtil_06Actual_Essbase" localSheetId="15">#REF!</definedName>
    <definedName name="NonUtil_06Actual_Essbase" localSheetId="13">#REF!</definedName>
    <definedName name="NonUtil_06Actual_Essbase">#REF!</definedName>
    <definedName name="NONUTILADJ" localSheetId="8">#REF!</definedName>
    <definedName name="NONUTILADJ" localSheetId="11">#REF!</definedName>
    <definedName name="NONUTILADJ" localSheetId="15">#REF!</definedName>
    <definedName name="NONUTILADJ" localSheetId="16">#REF!</definedName>
    <definedName name="NONUTILADJ">#REF!</definedName>
    <definedName name="nov" localSheetId="15">#REF!</definedName>
    <definedName name="nov" localSheetId="13">#REF!</definedName>
    <definedName name="nov">#REF!</definedName>
    <definedName name="NPISRBI" localSheetId="8">#REF!</definedName>
    <definedName name="NPISRBI" localSheetId="11">#REF!</definedName>
    <definedName name="NPISRBI" localSheetId="15">#REF!</definedName>
    <definedName name="NPISRBI" localSheetId="16">#REF!</definedName>
    <definedName name="NPISRBI">#REF!</definedName>
    <definedName name="NPSITDFE" localSheetId="8">#REF!</definedName>
    <definedName name="NPSITDFE" localSheetId="11">#REF!</definedName>
    <definedName name="NPSITDFE" localSheetId="15">#REF!</definedName>
    <definedName name="NPSITDFE" localSheetId="16">#REF!</definedName>
    <definedName name="NPSITDFE">#REF!</definedName>
    <definedName name="NUAMOUNT">'[59]NON UTILITY'!$C:$C</definedName>
    <definedName name="NUITEM_LIST">'[59]NON UTILITY'!$B:$B</definedName>
    <definedName name="NULEDGER_MONTH">'[59]NON UTILITY'!$A:$A</definedName>
    <definedName name="numqtrs" localSheetId="15">#REF!</definedName>
    <definedName name="numqtrs" localSheetId="13">#REF!</definedName>
    <definedName name="numqtrs">#REF!</definedName>
    <definedName name="O_T_LIASON" localSheetId="8">#REF!</definedName>
    <definedName name="O_T_LIASON" localSheetId="11">#REF!</definedName>
    <definedName name="O_T_LIASON" localSheetId="15">#REF!</definedName>
    <definedName name="O_T_LIASON" localSheetId="16">#REF!</definedName>
    <definedName name="O_T_LIASON">#REF!</definedName>
    <definedName name="OBC" localSheetId="15">#REF!</definedName>
    <definedName name="OBC" localSheetId="13">#REF!</definedName>
    <definedName name="OBC">#REF!</definedName>
    <definedName name="OBO" localSheetId="15">[1]A194!#REF!</definedName>
    <definedName name="OBO" localSheetId="0">[1]A194!#REF!</definedName>
    <definedName name="OBO" localSheetId="13">[1]A194!#REF!</definedName>
    <definedName name="OBO">[1]A194!#REF!</definedName>
    <definedName name="OBODEFTX" localSheetId="15">'[89]0394OBF.XLS'!#REF!</definedName>
    <definedName name="OBODEFTX" localSheetId="0">'[89]0394OBF.XLS'!#REF!</definedName>
    <definedName name="OBODEFTX" localSheetId="13">'[89]0394OBF.XLS'!#REF!</definedName>
    <definedName name="OBODEFTX">'[89]0394OBF.XLS'!#REF!</definedName>
    <definedName name="OFF" localSheetId="13">'[36]#REF'!$L$10</definedName>
    <definedName name="OFF">'[37]#REF'!$L$10</definedName>
    <definedName name="off_peak_days" localSheetId="15">#REF!</definedName>
    <definedName name="off_peak_days" localSheetId="13">#REF!</definedName>
    <definedName name="off_peak_days">#REF!</definedName>
    <definedName name="offpeak_days" localSheetId="15">#REF!</definedName>
    <definedName name="offpeak_days" localSheetId="13">#REF!</definedName>
    <definedName name="offpeak_days">#REF!</definedName>
    <definedName name="oiladd" localSheetId="15">#REF!</definedName>
    <definedName name="oiladd" localSheetId="13">#REF!</definedName>
    <definedName name="oiladd">#REF!</definedName>
    <definedName name="OldDblClickSetting" localSheetId="15">#REF!</definedName>
    <definedName name="OldDblClickSetting" localSheetId="13">#REF!</definedName>
    <definedName name="OldDblClickSetting">#REF!</definedName>
    <definedName name="OldOptions" localSheetId="15">#REF!</definedName>
    <definedName name="OldOptions" localSheetId="13">#REF!</definedName>
    <definedName name="OldOptions">#REF!</definedName>
    <definedName name="OldRMouseSetting" localSheetId="15">#REF!</definedName>
    <definedName name="OldRMouseSetting" localSheetId="13">#REF!</definedName>
    <definedName name="OldRMouseSetting">#REF!</definedName>
    <definedName name="OM" localSheetId="8">#REF!</definedName>
    <definedName name="OM" localSheetId="11">#REF!</definedName>
    <definedName name="OM" localSheetId="15">#REF!</definedName>
    <definedName name="OM" localSheetId="16">#REF!</definedName>
    <definedName name="OM">#REF!</definedName>
    <definedName name="OM_06Actual_Essbase" localSheetId="15">#REF!</definedName>
    <definedName name="OM_06Actual_Essbase" localSheetId="13">#REF!</definedName>
    <definedName name="OM_06Actual_Essbase">#REF!</definedName>
    <definedName name="OMDET" localSheetId="8">#REF!</definedName>
    <definedName name="OMDET" localSheetId="11">#REF!</definedName>
    <definedName name="OMDET" localSheetId="15">#REF!</definedName>
    <definedName name="OMDET" localSheetId="16">#REF!</definedName>
    <definedName name="OMDET">#REF!</definedName>
    <definedName name="ON" localSheetId="15">'[37]#REF'!#REF!</definedName>
    <definedName name="ON" localSheetId="13">'[36]#REF'!#REF!</definedName>
    <definedName name="ON">'[37]#REF'!#REF!</definedName>
    <definedName name="on_peak_days" localSheetId="15">#REF!</definedName>
    <definedName name="on_peak_days" localSheetId="13">#REF!</definedName>
    <definedName name="on_peak_days">#REF!</definedName>
    <definedName name="ONE" localSheetId="15">#REF!</definedName>
    <definedName name="ONE" localSheetId="13">#REF!</definedName>
    <definedName name="ONE">#REF!</definedName>
    <definedName name="OOREV" localSheetId="8">#REF!</definedName>
    <definedName name="OOREV" localSheetId="11">#REF!</definedName>
    <definedName name="OOREV" localSheetId="15">#REF!</definedName>
    <definedName name="OOREV" localSheetId="16">#REF!</definedName>
    <definedName name="OOREV">#REF!</definedName>
    <definedName name="operatingrevenue" localSheetId="15">#REF!</definedName>
    <definedName name="operatingrevenue" localSheetId="13">#REF!</definedName>
    <definedName name="operatingrevenue">#REF!</definedName>
    <definedName name="operexp" localSheetId="15">#REF!</definedName>
    <definedName name="operexp" localSheetId="13">#REF!</definedName>
    <definedName name="operexp">#REF!</definedName>
    <definedName name="operexp97" localSheetId="15">#REF!</definedName>
    <definedName name="operexp97" localSheetId="13">#REF!</definedName>
    <definedName name="operexp97">#REF!</definedName>
    <definedName name="operexp98" localSheetId="15">#REF!</definedName>
    <definedName name="operexp98" localSheetId="13">#REF!</definedName>
    <definedName name="operexp98">#REF!</definedName>
    <definedName name="operexp99" localSheetId="15">#REF!</definedName>
    <definedName name="operexp99" localSheetId="13">#REF!</definedName>
    <definedName name="operexp99">#REF!</definedName>
    <definedName name="operrev97" localSheetId="15">#REF!</definedName>
    <definedName name="operrev97" localSheetId="13">#REF!</definedName>
    <definedName name="operrev97">#REF!</definedName>
    <definedName name="operrev98" localSheetId="15">#REF!</definedName>
    <definedName name="operrev98" localSheetId="13">#REF!</definedName>
    <definedName name="operrev98">#REF!</definedName>
    <definedName name="operrev99" localSheetId="15">#REF!</definedName>
    <definedName name="operrev99" localSheetId="13">#REF!</definedName>
    <definedName name="operrev99">#REF!</definedName>
    <definedName name="ORIGACCR">'[90]1999 ACCRUAL'!$A$2:$B$13</definedName>
    <definedName name="ormetxinc" localSheetId="15">'[43]All Companies'!#REF!</definedName>
    <definedName name="ormetxinc" localSheetId="13">'[43]All Companies'!#REF!</definedName>
    <definedName name="ormetxinc">'[43]All Companies'!#REF!</definedName>
    <definedName name="ORRBI" localSheetId="8">#REF!</definedName>
    <definedName name="ORRBI" localSheetId="11">#REF!</definedName>
    <definedName name="ORRBI" localSheetId="15">#REF!</definedName>
    <definedName name="ORRBI" localSheetId="16">#REF!</definedName>
    <definedName name="ORRBI">#REF!</definedName>
    <definedName name="OTHER" localSheetId="8">#REF!</definedName>
    <definedName name="OTHER" localSheetId="11">#REF!</definedName>
    <definedName name="OTHER" localSheetId="15">#REF!</definedName>
    <definedName name="OTHER" localSheetId="16">#REF!</definedName>
    <definedName name="OTHER" localSheetId="13">#REF!</definedName>
    <definedName name="OTHER">#REF!</definedName>
    <definedName name="OTHERFDS" localSheetId="8">#REF!</definedName>
    <definedName name="OTHERFDS" localSheetId="11">#REF!</definedName>
    <definedName name="OTHERFDS" localSheetId="15">#REF!</definedName>
    <definedName name="OTHERFDS" localSheetId="16">#REF!</definedName>
    <definedName name="OTHERFDS">#REF!</definedName>
    <definedName name="OTHINC" localSheetId="15">[1]A194!#REF!</definedName>
    <definedName name="OTHINC" localSheetId="0">[1]A194!#REF!</definedName>
    <definedName name="OTHINC" localSheetId="13">[1]A194!#REF!</definedName>
    <definedName name="OTHINC">[1]A194!#REF!</definedName>
    <definedName name="OTHINVADJ" localSheetId="8">#REF!</definedName>
    <definedName name="OTHINVADJ" localSheetId="11">#REF!</definedName>
    <definedName name="OTHINVADJ" localSheetId="15">#REF!</definedName>
    <definedName name="OTHINVADJ" localSheetId="16">#REF!</definedName>
    <definedName name="OTHINVADJ">#REF!</definedName>
    <definedName name="Otl_Dims" localSheetId="15">#REF!</definedName>
    <definedName name="Otl_Dims" localSheetId="13">#REF!</definedName>
    <definedName name="Otl_Dims">#REF!</definedName>
    <definedName name="outbasis_esi" localSheetId="15">[73]BalancesNew!#REF!</definedName>
    <definedName name="outbasis_esi" localSheetId="13">[73]BalancesNew!#REF!</definedName>
    <definedName name="outbasis_esi">[73]BalancesNew!#REF!</definedName>
    <definedName name="outbasis_other" localSheetId="15">[73]BalancesNew!#REF!</definedName>
    <definedName name="outbasis_other" localSheetId="13">[73]BalancesNew!#REF!</definedName>
    <definedName name="outbasis_other">[73]BalancesNew!#REF!</definedName>
    <definedName name="OUTPUT5" localSheetId="15">[1]SITRP!#REF!</definedName>
    <definedName name="OUTPUT5" localSheetId="13">[1]SITRP!#REF!</definedName>
    <definedName name="OUTPUT5">[1]SITRP!#REF!</definedName>
    <definedName name="Own" localSheetId="15">#REF!</definedName>
    <definedName name="Own" localSheetId="13">#REF!</definedName>
    <definedName name="Own">#REF!</definedName>
    <definedName name="P1_" localSheetId="15">#REF!</definedName>
    <definedName name="P1_" localSheetId="13">#REF!</definedName>
    <definedName name="P1_">#REF!</definedName>
    <definedName name="P10_" localSheetId="15">#REF!</definedName>
    <definedName name="P10_" localSheetId="13">#REF!</definedName>
    <definedName name="P10_">#REF!</definedName>
    <definedName name="P11_" localSheetId="15">#REF!</definedName>
    <definedName name="P11_" localSheetId="13">#REF!</definedName>
    <definedName name="P11_">#REF!</definedName>
    <definedName name="P12_" localSheetId="15">#REF!</definedName>
    <definedName name="P12_" localSheetId="13">#REF!</definedName>
    <definedName name="P12_">#REF!</definedName>
    <definedName name="P2_" localSheetId="15">#REF!</definedName>
    <definedName name="P2_" localSheetId="13">#REF!</definedName>
    <definedName name="P2_">#REF!</definedName>
    <definedName name="P3_" localSheetId="15">#REF!</definedName>
    <definedName name="P3_" localSheetId="13">#REF!</definedName>
    <definedName name="P3_">#REF!</definedName>
    <definedName name="P4_" localSheetId="15">#REF!</definedName>
    <definedName name="P4_" localSheetId="13">#REF!</definedName>
    <definedName name="P4_">#REF!</definedName>
    <definedName name="P5_" localSheetId="15">#REF!</definedName>
    <definedName name="P5_" localSheetId="13">#REF!</definedName>
    <definedName name="P5_">#REF!</definedName>
    <definedName name="P6_" localSheetId="15">#REF!</definedName>
    <definedName name="P6_" localSheetId="13">#REF!</definedName>
    <definedName name="P6_">#REF!</definedName>
    <definedName name="P7_" localSheetId="15">#REF!</definedName>
    <definedName name="P7_" localSheetId="13">#REF!</definedName>
    <definedName name="P7_">#REF!</definedName>
    <definedName name="P8_" localSheetId="15">#REF!</definedName>
    <definedName name="P8_" localSheetId="13">#REF!</definedName>
    <definedName name="P8_">#REF!</definedName>
    <definedName name="P9_" localSheetId="15">#REF!</definedName>
    <definedName name="P9_" localSheetId="13">#REF!</definedName>
    <definedName name="P9_">#REF!</definedName>
    <definedName name="PAGE" localSheetId="8">#REF!</definedName>
    <definedName name="PAGE" localSheetId="11">#REF!</definedName>
    <definedName name="PAGE" localSheetId="15">#REF!</definedName>
    <definedName name="PAGE" localSheetId="16">#REF!</definedName>
    <definedName name="PAGE">#REF!</definedName>
    <definedName name="PAGE_1_END" localSheetId="15">#REF!</definedName>
    <definedName name="PAGE_1_END" localSheetId="13">#REF!</definedName>
    <definedName name="PAGE_1_END">#REF!</definedName>
    <definedName name="PAGE_1_START" localSheetId="15">#REF!</definedName>
    <definedName name="PAGE_1_START" localSheetId="13">#REF!</definedName>
    <definedName name="PAGE_1_START">#REF!</definedName>
    <definedName name="PAGE_10_END" localSheetId="15">#REF!</definedName>
    <definedName name="PAGE_10_END" localSheetId="13">#REF!</definedName>
    <definedName name="PAGE_10_END">#REF!</definedName>
    <definedName name="PAGE_10_START" localSheetId="15">#REF!</definedName>
    <definedName name="PAGE_10_START" localSheetId="13">#REF!</definedName>
    <definedName name="PAGE_10_START">#REF!</definedName>
    <definedName name="PAGE_11_END" localSheetId="15">#REF!</definedName>
    <definedName name="PAGE_11_END" localSheetId="13">#REF!</definedName>
    <definedName name="PAGE_11_END">#REF!</definedName>
    <definedName name="PAGE_11_START" localSheetId="15">#REF!</definedName>
    <definedName name="PAGE_11_START" localSheetId="13">#REF!</definedName>
    <definedName name="PAGE_11_START">#REF!</definedName>
    <definedName name="PAGE_12_END" localSheetId="15">#REF!</definedName>
    <definedName name="PAGE_12_END" localSheetId="13">#REF!</definedName>
    <definedName name="PAGE_12_END">#REF!</definedName>
    <definedName name="PAGE_12_START" localSheetId="15">#REF!</definedName>
    <definedName name="PAGE_12_START" localSheetId="13">#REF!</definedName>
    <definedName name="PAGE_12_START">#REF!</definedName>
    <definedName name="PAGE_13_END" localSheetId="15">#REF!</definedName>
    <definedName name="PAGE_13_END" localSheetId="13">#REF!</definedName>
    <definedName name="PAGE_13_END">#REF!</definedName>
    <definedName name="PAGE_13_START" localSheetId="15">#REF!</definedName>
    <definedName name="PAGE_13_START" localSheetId="13">#REF!</definedName>
    <definedName name="PAGE_13_START">#REF!</definedName>
    <definedName name="PAGE_14_END" localSheetId="15">#REF!</definedName>
    <definedName name="PAGE_14_END" localSheetId="13">#REF!</definedName>
    <definedName name="PAGE_14_END">#REF!</definedName>
    <definedName name="PAGE_14_START" localSheetId="15">#REF!</definedName>
    <definedName name="PAGE_14_START" localSheetId="13">#REF!</definedName>
    <definedName name="PAGE_14_START">#REF!</definedName>
    <definedName name="PAGE_15_END" localSheetId="15">#REF!</definedName>
    <definedName name="PAGE_15_END" localSheetId="13">#REF!</definedName>
    <definedName name="PAGE_15_END">#REF!</definedName>
    <definedName name="PAGE_15_START" localSheetId="15">#REF!</definedName>
    <definedName name="PAGE_15_START" localSheetId="13">#REF!</definedName>
    <definedName name="PAGE_15_START">#REF!</definedName>
    <definedName name="PAGE_2_END" localSheetId="15">#REF!</definedName>
    <definedName name="PAGE_2_END" localSheetId="13">#REF!</definedName>
    <definedName name="PAGE_2_END">#REF!</definedName>
    <definedName name="PAGE_2_START" localSheetId="15">#REF!</definedName>
    <definedName name="PAGE_2_START" localSheetId="13">#REF!</definedName>
    <definedName name="PAGE_2_START">#REF!</definedName>
    <definedName name="PAGE_3_END" localSheetId="15">#REF!</definedName>
    <definedName name="PAGE_3_END" localSheetId="13">#REF!</definedName>
    <definedName name="PAGE_3_END">#REF!</definedName>
    <definedName name="PAGE_3_START" localSheetId="15">#REF!</definedName>
    <definedName name="PAGE_3_START" localSheetId="13">#REF!</definedName>
    <definedName name="PAGE_3_START">#REF!</definedName>
    <definedName name="PAGE_4_END" localSheetId="15">#REF!</definedName>
    <definedName name="PAGE_4_END" localSheetId="13">#REF!</definedName>
    <definedName name="PAGE_4_END">#REF!</definedName>
    <definedName name="PAGE_4_START" localSheetId="15">#REF!</definedName>
    <definedName name="PAGE_4_START" localSheetId="13">#REF!</definedName>
    <definedName name="PAGE_4_START">#REF!</definedName>
    <definedName name="PAGE_5_END" localSheetId="15">#REF!</definedName>
    <definedName name="PAGE_5_END" localSheetId="13">#REF!</definedName>
    <definedName name="PAGE_5_END">#REF!</definedName>
    <definedName name="PAGE_5_START" localSheetId="15">#REF!</definedName>
    <definedName name="PAGE_5_START" localSheetId="13">#REF!</definedName>
    <definedName name="PAGE_5_START">#REF!</definedName>
    <definedName name="PAGE_6_END" localSheetId="15">#REF!</definedName>
    <definedName name="PAGE_6_END" localSheetId="13">#REF!</definedName>
    <definedName name="PAGE_6_END">#REF!</definedName>
    <definedName name="PAGE_6_START" localSheetId="15">#REF!</definedName>
    <definedName name="PAGE_6_START" localSheetId="13">#REF!</definedName>
    <definedName name="PAGE_6_START">#REF!</definedName>
    <definedName name="PAGE_7_END" localSheetId="15">#REF!</definedName>
    <definedName name="PAGE_7_END" localSheetId="13">#REF!</definedName>
    <definedName name="PAGE_7_END">#REF!</definedName>
    <definedName name="PAGE_7_START" localSheetId="15">#REF!</definedName>
    <definedName name="PAGE_7_START" localSheetId="13">#REF!</definedName>
    <definedName name="PAGE_7_START">#REF!</definedName>
    <definedName name="PAGE_8_END" localSheetId="15">#REF!</definedName>
    <definedName name="PAGE_8_END" localSheetId="13">#REF!</definedName>
    <definedName name="PAGE_8_END">#REF!</definedName>
    <definedName name="PAGE_8_START" localSheetId="15">#REF!</definedName>
    <definedName name="PAGE_8_START" localSheetId="13">#REF!</definedName>
    <definedName name="PAGE_8_START">#REF!</definedName>
    <definedName name="PAGE_9_END" localSheetId="15">#REF!</definedName>
    <definedName name="PAGE_9_END" localSheetId="13">#REF!</definedName>
    <definedName name="PAGE_9_END">#REF!</definedName>
    <definedName name="PAGE_9_START" localSheetId="15">#REF!</definedName>
    <definedName name="PAGE_9_START" localSheetId="13">#REF!</definedName>
    <definedName name="PAGE_9_START">#REF!</definedName>
    <definedName name="PAGE1" localSheetId="8">#REF!</definedName>
    <definedName name="PAGE1" localSheetId="11">#REF!</definedName>
    <definedName name="PAGE1" localSheetId="15">[1]FTI!#REF!</definedName>
    <definedName name="PAGE1" localSheetId="0">[1]FTI!#REF!</definedName>
    <definedName name="PAGE1" localSheetId="16">#REF!</definedName>
    <definedName name="PAGE1" localSheetId="13">[1]FTI!#REF!</definedName>
    <definedName name="PAGE1">#REF!</definedName>
    <definedName name="PAGE1_2" localSheetId="8">#REF!</definedName>
    <definedName name="PAGE1_2" localSheetId="11">#REF!</definedName>
    <definedName name="PAGE1_2" localSheetId="15">#REF!</definedName>
    <definedName name="PAGE1_2" localSheetId="16">#REF!</definedName>
    <definedName name="PAGE1_2">#REF!</definedName>
    <definedName name="PAGE1_3" localSheetId="8">#REF!</definedName>
    <definedName name="PAGE1_3" localSheetId="11">#REF!</definedName>
    <definedName name="PAGE1_3" localSheetId="15">#REF!</definedName>
    <definedName name="PAGE1_3" localSheetId="16">#REF!</definedName>
    <definedName name="PAGE1_3">#REF!</definedName>
    <definedName name="PAGE1_4" localSheetId="8">#REF!</definedName>
    <definedName name="PAGE1_4" localSheetId="11">#REF!</definedName>
    <definedName name="PAGE1_4" localSheetId="15">#REF!</definedName>
    <definedName name="PAGE1_4" localSheetId="16">#REF!</definedName>
    <definedName name="PAGE1_4">#REF!</definedName>
    <definedName name="PAGE10" localSheetId="8">#REF!</definedName>
    <definedName name="PAGE10" localSheetId="11">#REF!</definedName>
    <definedName name="PAGE10" localSheetId="15">'[91]NUKEX Jul2011-Dec2012'!#REF!</definedName>
    <definedName name="PAGE10" localSheetId="16">#REF!</definedName>
    <definedName name="PAGE10" localSheetId="13">'[92]NUKEX Jul2011-Dec2012'!#REF!</definedName>
    <definedName name="PAGE10">#REF!</definedName>
    <definedName name="PAGE10_2" localSheetId="8">#REF!</definedName>
    <definedName name="PAGE10_2" localSheetId="11">#REF!</definedName>
    <definedName name="PAGE10_2" localSheetId="15">#REF!</definedName>
    <definedName name="PAGE10_2" localSheetId="16">#REF!</definedName>
    <definedName name="PAGE10_2">#REF!</definedName>
    <definedName name="PAGE10_3" localSheetId="8">#REF!</definedName>
    <definedName name="PAGE10_3" localSheetId="11">#REF!</definedName>
    <definedName name="PAGE10_3" localSheetId="15">#REF!</definedName>
    <definedName name="PAGE10_3" localSheetId="16">#REF!</definedName>
    <definedName name="PAGE10_3">#REF!</definedName>
    <definedName name="PAGE100" localSheetId="8">#REF!</definedName>
    <definedName name="PAGE100" localSheetId="11">#REF!</definedName>
    <definedName name="PAGE100" localSheetId="15">#REF!</definedName>
    <definedName name="PAGE100" localSheetId="16">#REF!</definedName>
    <definedName name="PAGE100">#REF!</definedName>
    <definedName name="PAGE11" localSheetId="8">#REF!</definedName>
    <definedName name="PAGE11" localSheetId="11">#REF!</definedName>
    <definedName name="PAGE11" localSheetId="15">'[91]NUKEX Jul2011-Dec2012'!#REF!</definedName>
    <definedName name="PAGE11" localSheetId="16">#REF!</definedName>
    <definedName name="PAGE11" localSheetId="13">'[92]NUKEX Jul2011-Dec2012'!#REF!</definedName>
    <definedName name="PAGE11">#REF!</definedName>
    <definedName name="PAGE11_2" localSheetId="8">#REF!</definedName>
    <definedName name="PAGE11_2" localSheetId="11">#REF!</definedName>
    <definedName name="PAGE11_2" localSheetId="15">#REF!</definedName>
    <definedName name="PAGE11_2" localSheetId="16">#REF!</definedName>
    <definedName name="PAGE11_2">#REF!</definedName>
    <definedName name="PAGE11_3" localSheetId="8">#REF!</definedName>
    <definedName name="PAGE11_3" localSheetId="11">#REF!</definedName>
    <definedName name="PAGE11_3" localSheetId="15">#REF!</definedName>
    <definedName name="PAGE11_3" localSheetId="16">#REF!</definedName>
    <definedName name="PAGE11_3">#REF!</definedName>
    <definedName name="PAGE12" localSheetId="8">#REF!</definedName>
    <definedName name="PAGE12" localSheetId="11">#REF!</definedName>
    <definedName name="PAGE12" localSheetId="15">'[91]NUKEX Jul2011-Dec2012'!#REF!</definedName>
    <definedName name="PAGE12" localSheetId="16">#REF!</definedName>
    <definedName name="PAGE12" localSheetId="13">'[92]NUKEX Jul2011-Dec2012'!#REF!</definedName>
    <definedName name="PAGE12">#REF!</definedName>
    <definedName name="PAGE12_2" localSheetId="8">#REF!</definedName>
    <definedName name="PAGE12_2" localSheetId="11">#REF!</definedName>
    <definedName name="PAGE12_2" localSheetId="15">#REF!</definedName>
    <definedName name="PAGE12_2" localSheetId="16">#REF!</definedName>
    <definedName name="PAGE12_2">#REF!</definedName>
    <definedName name="PAGE12_3" localSheetId="8">#REF!</definedName>
    <definedName name="PAGE12_3" localSheetId="11">#REF!</definedName>
    <definedName name="PAGE12_3" localSheetId="15">#REF!</definedName>
    <definedName name="PAGE12_3" localSheetId="16">#REF!</definedName>
    <definedName name="PAGE12_3">#REF!</definedName>
    <definedName name="PAGE13" localSheetId="8">#REF!</definedName>
    <definedName name="PAGE13" localSheetId="11">#REF!</definedName>
    <definedName name="PAGE13" localSheetId="15">#REF!</definedName>
    <definedName name="PAGE13" localSheetId="16">#REF!</definedName>
    <definedName name="PAGE13">#REF!</definedName>
    <definedName name="PAGE13_2" localSheetId="8">#REF!</definedName>
    <definedName name="PAGE13_2" localSheetId="11">#REF!</definedName>
    <definedName name="PAGE13_2" localSheetId="15">#REF!</definedName>
    <definedName name="PAGE13_2" localSheetId="16">#REF!</definedName>
    <definedName name="PAGE13_2">#REF!</definedName>
    <definedName name="PAGE13_3" localSheetId="8">#REF!</definedName>
    <definedName name="PAGE13_3" localSheetId="11">#REF!</definedName>
    <definedName name="PAGE13_3" localSheetId="15">#REF!</definedName>
    <definedName name="PAGE13_3" localSheetId="16">#REF!</definedName>
    <definedName name="PAGE13_3">#REF!</definedName>
    <definedName name="PAGE14" localSheetId="8">#REF!</definedName>
    <definedName name="PAGE14" localSheetId="11">#REF!</definedName>
    <definedName name="PAGE14" localSheetId="15">#REF!</definedName>
    <definedName name="PAGE14" localSheetId="16">#REF!</definedName>
    <definedName name="PAGE14">#REF!</definedName>
    <definedName name="PAGE14_3" localSheetId="8">#REF!</definedName>
    <definedName name="PAGE14_3" localSheetId="11">#REF!</definedName>
    <definedName name="PAGE14_3" localSheetId="15">#REF!</definedName>
    <definedName name="PAGE14_3" localSheetId="16">#REF!</definedName>
    <definedName name="PAGE14_3">#REF!</definedName>
    <definedName name="PAGE15" localSheetId="8">#REF!</definedName>
    <definedName name="PAGE15" localSheetId="11">#REF!</definedName>
    <definedName name="PAGE15" localSheetId="15">#REF!</definedName>
    <definedName name="PAGE15" localSheetId="16">#REF!</definedName>
    <definedName name="PAGE15">#REF!</definedName>
    <definedName name="PAGE15_3" localSheetId="8">#REF!</definedName>
    <definedName name="PAGE15_3" localSheetId="11">#REF!</definedName>
    <definedName name="PAGE15_3" localSheetId="15">#REF!</definedName>
    <definedName name="PAGE15_3" localSheetId="16">#REF!</definedName>
    <definedName name="PAGE15_3">#REF!</definedName>
    <definedName name="PAGE16" localSheetId="8">#REF!</definedName>
    <definedName name="PAGE16" localSheetId="11">#REF!</definedName>
    <definedName name="PAGE16" localSheetId="15">#REF!</definedName>
    <definedName name="PAGE16" localSheetId="16">#REF!</definedName>
    <definedName name="PAGE16">#REF!</definedName>
    <definedName name="PAGE16_3" localSheetId="8">#REF!</definedName>
    <definedName name="PAGE16_3" localSheetId="11">#REF!</definedName>
    <definedName name="PAGE16_3" localSheetId="15">#REF!</definedName>
    <definedName name="PAGE16_3" localSheetId="16">#REF!</definedName>
    <definedName name="PAGE16_3">#REF!</definedName>
    <definedName name="Page16A" localSheetId="8">#REF!</definedName>
    <definedName name="Page16A" localSheetId="11">#REF!</definedName>
    <definedName name="Page16A" localSheetId="15">#REF!</definedName>
    <definedName name="Page16A" localSheetId="16">#REF!</definedName>
    <definedName name="Page16A">#REF!</definedName>
    <definedName name="PAGE17" localSheetId="8">#REF!</definedName>
    <definedName name="PAGE17" localSheetId="11">#REF!</definedName>
    <definedName name="PAGE17" localSheetId="15">#REF!</definedName>
    <definedName name="PAGE17" localSheetId="16">#REF!</definedName>
    <definedName name="PAGE17">#REF!</definedName>
    <definedName name="PAGE17_3" localSheetId="8">#REF!</definedName>
    <definedName name="PAGE17_3" localSheetId="11">#REF!</definedName>
    <definedName name="PAGE17_3" localSheetId="15">#REF!</definedName>
    <definedName name="PAGE17_3" localSheetId="16">#REF!</definedName>
    <definedName name="PAGE17_3">#REF!</definedName>
    <definedName name="PAGE18" localSheetId="8">#REF!</definedName>
    <definedName name="PAGE18" localSheetId="11">#REF!</definedName>
    <definedName name="PAGE18" localSheetId="15">#REF!</definedName>
    <definedName name="PAGE18" localSheetId="16">#REF!</definedName>
    <definedName name="PAGE18">#REF!</definedName>
    <definedName name="PAGE18A" localSheetId="8">#REF!</definedName>
    <definedName name="PAGE18A" localSheetId="11">#REF!</definedName>
    <definedName name="PAGE18A" localSheetId="15">#REF!</definedName>
    <definedName name="PAGE18A" localSheetId="16">#REF!</definedName>
    <definedName name="PAGE18A">#REF!</definedName>
    <definedName name="PAGE19" localSheetId="8">#REF!</definedName>
    <definedName name="PAGE19" localSheetId="11">#REF!</definedName>
    <definedName name="PAGE19" localSheetId="15">#REF!</definedName>
    <definedName name="PAGE19" localSheetId="16">#REF!</definedName>
    <definedName name="PAGE19">#REF!</definedName>
    <definedName name="PAGE1A" localSheetId="8">#REF!</definedName>
    <definedName name="PAGE1A" localSheetId="11">#REF!</definedName>
    <definedName name="page1a" localSheetId="15">'[93]1997 PSA'!#REF!</definedName>
    <definedName name="PAGE1A" localSheetId="16">#REF!</definedName>
    <definedName name="page1a" localSheetId="13">'[93]1997 PSA'!#REF!</definedName>
    <definedName name="PAGE1A">#REF!</definedName>
    <definedName name="PAGE1B" localSheetId="8">#REF!</definedName>
    <definedName name="PAGE1B" localSheetId="11">#REF!</definedName>
    <definedName name="PAGE1B" localSheetId="15">#REF!</definedName>
    <definedName name="PAGE1B" localSheetId="16">#REF!</definedName>
    <definedName name="PAGE1B">#REF!</definedName>
    <definedName name="PAGE2" localSheetId="8">#REF!</definedName>
    <definedName name="PAGE2" localSheetId="11">#REF!</definedName>
    <definedName name="PAGE2" localSheetId="15">[1]FTI!#REF!</definedName>
    <definedName name="PAGE2" localSheetId="0">[1]FTI!#REF!</definedName>
    <definedName name="PAGE2" localSheetId="16">#REF!</definedName>
    <definedName name="PAGE2" localSheetId="13">[1]FTI!#REF!</definedName>
    <definedName name="PAGE2">#REF!</definedName>
    <definedName name="PAGE2_2" localSheetId="8">#REF!</definedName>
    <definedName name="PAGE2_2" localSheetId="11">#REF!</definedName>
    <definedName name="PAGE2_2" localSheetId="15">#REF!</definedName>
    <definedName name="PAGE2_2" localSheetId="16">#REF!</definedName>
    <definedName name="PAGE2_2">#REF!</definedName>
    <definedName name="PAGE2_3" localSheetId="8">#REF!</definedName>
    <definedName name="PAGE2_3" localSheetId="11">#REF!</definedName>
    <definedName name="PAGE2_3" localSheetId="15">#REF!</definedName>
    <definedName name="PAGE2_3" localSheetId="16">#REF!</definedName>
    <definedName name="PAGE2_3">#REF!</definedName>
    <definedName name="PAGE2_4" localSheetId="8">#REF!</definedName>
    <definedName name="PAGE2_4" localSheetId="11">#REF!</definedName>
    <definedName name="PAGE2_4" localSheetId="15">#REF!</definedName>
    <definedName name="PAGE2_4" localSheetId="16">#REF!</definedName>
    <definedName name="PAGE2_4">#REF!</definedName>
    <definedName name="PAGE20" localSheetId="8">#REF!</definedName>
    <definedName name="PAGE20" localSheetId="11">#REF!</definedName>
    <definedName name="PAGE20" localSheetId="15">#REF!</definedName>
    <definedName name="PAGE20" localSheetId="16">#REF!</definedName>
    <definedName name="PAGE20">#REF!</definedName>
    <definedName name="PAGE200" localSheetId="8">#REF!</definedName>
    <definedName name="PAGE200" localSheetId="11">#REF!</definedName>
    <definedName name="PAGE200" localSheetId="15">#REF!</definedName>
    <definedName name="PAGE200" localSheetId="16">#REF!</definedName>
    <definedName name="PAGE200">#REF!</definedName>
    <definedName name="PAGE21" localSheetId="8">#REF!</definedName>
    <definedName name="PAGE21" localSheetId="11">#REF!</definedName>
    <definedName name="PAGE21" localSheetId="15">'[1]Storm Fund Earn Gross Up'!#REF!</definedName>
    <definedName name="PAGE21" localSheetId="0">'[1]Storm Fund Earn Gross Up'!#REF!</definedName>
    <definedName name="PAGE21" localSheetId="16">#REF!</definedName>
    <definedName name="PAGE21" localSheetId="13">'[1]Storm Fund Earn Gross Up'!#REF!</definedName>
    <definedName name="PAGE21">#REF!</definedName>
    <definedName name="PAGE22" localSheetId="8">#REF!</definedName>
    <definedName name="PAGE22" localSheetId="11">#REF!</definedName>
    <definedName name="PAGE22" localSheetId="15">#REF!</definedName>
    <definedName name="PAGE22" localSheetId="16">#REF!</definedName>
    <definedName name="PAGE22">#REF!</definedName>
    <definedName name="PAGE23" localSheetId="8">#REF!</definedName>
    <definedName name="PAGE23" localSheetId="11">#REF!</definedName>
    <definedName name="PAGE23" localSheetId="15">#REF!</definedName>
    <definedName name="PAGE23" localSheetId="16">#REF!</definedName>
    <definedName name="PAGE23">#REF!</definedName>
    <definedName name="PAGE24" localSheetId="8">#REF!</definedName>
    <definedName name="PAGE24" localSheetId="11">#REF!</definedName>
    <definedName name="PAGE24" localSheetId="15">#REF!</definedName>
    <definedName name="PAGE24" localSheetId="16">#REF!</definedName>
    <definedName name="PAGE24">#REF!</definedName>
    <definedName name="PAGE25" localSheetId="8">#REF!</definedName>
    <definedName name="PAGE25" localSheetId="11">#REF!</definedName>
    <definedName name="PAGE25" localSheetId="15">#REF!</definedName>
    <definedName name="PAGE25" localSheetId="16">#REF!</definedName>
    <definedName name="PAGE25">#REF!</definedName>
    <definedName name="PAGE26" localSheetId="8">#REF!</definedName>
    <definedName name="PAGE26" localSheetId="11">#REF!</definedName>
    <definedName name="PAGE26" localSheetId="15">#REF!</definedName>
    <definedName name="PAGE26" localSheetId="16">#REF!</definedName>
    <definedName name="PAGE26">#REF!</definedName>
    <definedName name="PAGE27" localSheetId="8">#REF!</definedName>
    <definedName name="PAGE27" localSheetId="11">#REF!</definedName>
    <definedName name="PAGE27" localSheetId="15">#REF!</definedName>
    <definedName name="PAGE27" localSheetId="16">#REF!</definedName>
    <definedName name="PAGE27">#REF!</definedName>
    <definedName name="PAGE27SUP2" localSheetId="8">#REF!</definedName>
    <definedName name="PAGE27SUP2" localSheetId="11">#REF!</definedName>
    <definedName name="PAGE27SUP2" localSheetId="15">#REF!</definedName>
    <definedName name="PAGE27SUP2" localSheetId="16">#REF!</definedName>
    <definedName name="PAGE27SUP2">#REF!</definedName>
    <definedName name="PAGE27Sup3" localSheetId="8">#REF!</definedName>
    <definedName name="PAGE27Sup3" localSheetId="11">#REF!</definedName>
    <definedName name="PAGE27Sup3" localSheetId="15">#REF!</definedName>
    <definedName name="PAGE27Sup3" localSheetId="16">#REF!</definedName>
    <definedName name="PAGE27Sup3">#REF!</definedName>
    <definedName name="PAGE27Sup3Sht2" localSheetId="8">#REF!</definedName>
    <definedName name="PAGE27Sup3Sht2" localSheetId="11">#REF!</definedName>
    <definedName name="PAGE27Sup3Sht2" localSheetId="15">#REF!</definedName>
    <definedName name="PAGE27Sup3Sht2" localSheetId="16">#REF!</definedName>
    <definedName name="PAGE27Sup3Sht2">#REF!</definedName>
    <definedName name="PAGE27Sup3Sht3" localSheetId="8">#REF!</definedName>
    <definedName name="PAGE27Sup3Sht3" localSheetId="11">#REF!</definedName>
    <definedName name="PAGE27Sup3Sht3" localSheetId="15">#REF!</definedName>
    <definedName name="PAGE27Sup3Sht3" localSheetId="16">#REF!</definedName>
    <definedName name="PAGE27Sup3Sht3">#REF!</definedName>
    <definedName name="PAGE28" localSheetId="8">#REF!</definedName>
    <definedName name="PAGE28" localSheetId="11">#REF!</definedName>
    <definedName name="PAGE28" localSheetId="15">#REF!</definedName>
    <definedName name="PAGE28" localSheetId="16">#REF!</definedName>
    <definedName name="PAGE28">#REF!</definedName>
    <definedName name="PAGE29" localSheetId="8">#REF!</definedName>
    <definedName name="PAGE29" localSheetId="11">#REF!</definedName>
    <definedName name="PAGE29" localSheetId="15">#REF!</definedName>
    <definedName name="PAGE29" localSheetId="16">#REF!</definedName>
    <definedName name="PAGE29">#REF!</definedName>
    <definedName name="PAGE2VIEWS" localSheetId="15">#REF!</definedName>
    <definedName name="PAGE2VIEWS" localSheetId="13">#REF!</definedName>
    <definedName name="PAGE2VIEWS">#REF!</definedName>
    <definedName name="Page3" localSheetId="8">#REF!</definedName>
    <definedName name="Page3" localSheetId="11">#REF!</definedName>
    <definedName name="PAGE3" localSheetId="15">[2]ISFPLSUB!#REF!</definedName>
    <definedName name="PAGE3" localSheetId="0">[2]ISFPLSUB!#REF!</definedName>
    <definedName name="Page3" localSheetId="16">#REF!</definedName>
    <definedName name="PAGE3" localSheetId="13">[2]ISFPLSUB!#REF!</definedName>
    <definedName name="Page3">#REF!</definedName>
    <definedName name="PAGE3_2" localSheetId="8">#REF!</definedName>
    <definedName name="PAGE3_2" localSheetId="11">#REF!</definedName>
    <definedName name="PAGE3_2" localSheetId="15">#REF!</definedName>
    <definedName name="PAGE3_2" localSheetId="16">#REF!</definedName>
    <definedName name="PAGE3_2">#REF!</definedName>
    <definedName name="PAGE3_3" localSheetId="8">#REF!</definedName>
    <definedName name="PAGE3_3" localSheetId="11">#REF!</definedName>
    <definedName name="PAGE3_3" localSheetId="15">#REF!</definedName>
    <definedName name="PAGE3_3" localSheetId="16">#REF!</definedName>
    <definedName name="PAGE3_3">#REF!</definedName>
    <definedName name="PAGE3_4" localSheetId="8">#REF!</definedName>
    <definedName name="PAGE3_4" localSheetId="11">#REF!</definedName>
    <definedName name="PAGE3_4" localSheetId="15">#REF!</definedName>
    <definedName name="PAGE3_4" localSheetId="16">#REF!</definedName>
    <definedName name="PAGE3_4">#REF!</definedName>
    <definedName name="PAGE30" localSheetId="8">#REF!</definedName>
    <definedName name="PAGE30" localSheetId="11">#REF!</definedName>
    <definedName name="PAGE30" localSheetId="15">#REF!</definedName>
    <definedName name="PAGE30" localSheetId="16">#REF!</definedName>
    <definedName name="PAGE30">#REF!</definedName>
    <definedName name="PAGE300" localSheetId="8">#REF!</definedName>
    <definedName name="PAGE300" localSheetId="11">#REF!</definedName>
    <definedName name="PAGE300" localSheetId="15">#REF!</definedName>
    <definedName name="PAGE300" localSheetId="16">#REF!</definedName>
    <definedName name="PAGE300">#REF!</definedName>
    <definedName name="PAGE31" localSheetId="8">#REF!</definedName>
    <definedName name="PAGE31" localSheetId="11">#REF!</definedName>
    <definedName name="PAGE31" localSheetId="15">#REF!</definedName>
    <definedName name="PAGE31" localSheetId="16">#REF!</definedName>
    <definedName name="PAGE31">#REF!</definedName>
    <definedName name="PAGE32" localSheetId="8">#REF!</definedName>
    <definedName name="PAGE32" localSheetId="11">#REF!</definedName>
    <definedName name="PAGE32" localSheetId="15">#REF!</definedName>
    <definedName name="PAGE32" localSheetId="16">#REF!</definedName>
    <definedName name="PAGE32">#REF!</definedName>
    <definedName name="PAGE3A" localSheetId="8">#REF!</definedName>
    <definedName name="PAGE3A" localSheetId="11">#REF!</definedName>
    <definedName name="PAGE3A" localSheetId="15">#REF!</definedName>
    <definedName name="PAGE3A" localSheetId="16">#REF!</definedName>
    <definedName name="PAGE3A">#REF!</definedName>
    <definedName name="PAGE3SHT1OF2" localSheetId="8">#REF!</definedName>
    <definedName name="PAGE3SHT1OF2" localSheetId="11">#REF!</definedName>
    <definedName name="PAGE3SHT1OF2" localSheetId="15">#REF!</definedName>
    <definedName name="PAGE3SHT1OF2" localSheetId="16">#REF!</definedName>
    <definedName name="PAGE3SHT1OF2">#REF!</definedName>
    <definedName name="PAGE3SHT2OF2" localSheetId="8">#REF!</definedName>
    <definedName name="PAGE3SHT2OF2" localSheetId="11">#REF!</definedName>
    <definedName name="PAGE3SHT2OF2" localSheetId="15">#REF!</definedName>
    <definedName name="PAGE3SHT2OF2" localSheetId="16">#REF!</definedName>
    <definedName name="PAGE3SHT2OF2">#REF!</definedName>
    <definedName name="PAGE4" localSheetId="8">#REF!</definedName>
    <definedName name="PAGE4" localSheetId="11">#REF!</definedName>
    <definedName name="PAGE4" localSheetId="15">'[91]NUKEX Jul2011-Dec2012'!#REF!</definedName>
    <definedName name="PAGE4" localSheetId="16">#REF!</definedName>
    <definedName name="PAGE4" localSheetId="13">'[92]NUKEX Jul2011-Dec2012'!#REF!</definedName>
    <definedName name="PAGE4">#REF!</definedName>
    <definedName name="PAGE4_2" localSheetId="8">#REF!</definedName>
    <definedName name="PAGE4_2" localSheetId="11">#REF!</definedName>
    <definedName name="PAGE4_2" localSheetId="15">#REF!</definedName>
    <definedName name="PAGE4_2" localSheetId="16">#REF!</definedName>
    <definedName name="PAGE4_2">#REF!</definedName>
    <definedName name="PAGE4_3" localSheetId="8">#REF!</definedName>
    <definedName name="PAGE4_3" localSheetId="11">#REF!</definedName>
    <definedName name="PAGE4_3" localSheetId="15">#REF!</definedName>
    <definedName name="PAGE4_3" localSheetId="16">#REF!</definedName>
    <definedName name="PAGE4_3">#REF!</definedName>
    <definedName name="PAGE4_4" localSheetId="8">#REF!</definedName>
    <definedName name="PAGE4_4" localSheetId="11">#REF!</definedName>
    <definedName name="PAGE4_4" localSheetId="15">#REF!</definedName>
    <definedName name="PAGE4_4" localSheetId="16">#REF!</definedName>
    <definedName name="PAGE4_4">#REF!</definedName>
    <definedName name="PAGE400" localSheetId="8">#REF!</definedName>
    <definedName name="PAGE400" localSheetId="11">#REF!</definedName>
    <definedName name="PAGE400" localSheetId="15">#REF!</definedName>
    <definedName name="PAGE400" localSheetId="16">#REF!</definedName>
    <definedName name="PAGE400">#REF!</definedName>
    <definedName name="PAGE5" localSheetId="8">#REF!</definedName>
    <definedName name="PAGE5" localSheetId="11">#REF!</definedName>
    <definedName name="PAGE5" localSheetId="15">'[91]NUKEX Jul2011-Dec2012'!#REF!</definedName>
    <definedName name="PAGE5" localSheetId="16">#REF!</definedName>
    <definedName name="PAGE5" localSheetId="13">'[92]NUKEX Jul2011-Dec2012'!#REF!</definedName>
    <definedName name="PAGE5">#REF!</definedName>
    <definedName name="PAGE5_2" localSheetId="8">#REF!</definedName>
    <definedName name="PAGE5_2" localSheetId="11">#REF!</definedName>
    <definedName name="PAGE5_2" localSheetId="15">#REF!</definedName>
    <definedName name="PAGE5_2" localSheetId="16">#REF!</definedName>
    <definedName name="PAGE5_2">#REF!</definedName>
    <definedName name="PAGE5_3" localSheetId="8">#REF!</definedName>
    <definedName name="PAGE5_3" localSheetId="11">#REF!</definedName>
    <definedName name="PAGE5_3" localSheetId="15">#REF!</definedName>
    <definedName name="PAGE5_3" localSheetId="16">#REF!</definedName>
    <definedName name="PAGE5_3">#REF!</definedName>
    <definedName name="PAGE5_4" localSheetId="8">#REF!</definedName>
    <definedName name="PAGE5_4" localSheetId="11">#REF!</definedName>
    <definedName name="PAGE5_4" localSheetId="15">#REF!</definedName>
    <definedName name="PAGE5_4" localSheetId="16">#REF!</definedName>
    <definedName name="PAGE5_4">#REF!</definedName>
    <definedName name="PAGE500" localSheetId="8">#REF!</definedName>
    <definedName name="PAGE500" localSheetId="11">#REF!</definedName>
    <definedName name="PAGE500" localSheetId="15">#REF!</definedName>
    <definedName name="PAGE500" localSheetId="16">#REF!</definedName>
    <definedName name="PAGE500">#REF!</definedName>
    <definedName name="PAGE6" localSheetId="8">#REF!</definedName>
    <definedName name="PAGE6" localSheetId="11">#REF!</definedName>
    <definedName name="PAGE6" localSheetId="15">'[91]NUKEX Jul2011-Dec2012'!#REF!</definedName>
    <definedName name="PAGE6" localSheetId="16">#REF!</definedName>
    <definedName name="PAGE6" localSheetId="13">'[92]NUKEX Jul2011-Dec2012'!#REF!</definedName>
    <definedName name="PAGE6">#REF!</definedName>
    <definedName name="PAGE6_2" localSheetId="8">#REF!</definedName>
    <definedName name="PAGE6_2" localSheetId="11">#REF!</definedName>
    <definedName name="PAGE6_2" localSheetId="15">#REF!</definedName>
    <definedName name="PAGE6_2" localSheetId="16">#REF!</definedName>
    <definedName name="PAGE6_2">#REF!</definedName>
    <definedName name="PAGE6_3" localSheetId="8">#REF!</definedName>
    <definedName name="PAGE6_3" localSheetId="11">#REF!</definedName>
    <definedName name="PAGE6_3" localSheetId="15">#REF!</definedName>
    <definedName name="PAGE6_3" localSheetId="16">#REF!</definedName>
    <definedName name="PAGE6_3">#REF!</definedName>
    <definedName name="PAGE6_4" localSheetId="8">#REF!</definedName>
    <definedName name="PAGE6_4" localSheetId="11">#REF!</definedName>
    <definedName name="PAGE6_4" localSheetId="15">#REF!</definedName>
    <definedName name="PAGE6_4" localSheetId="16">#REF!</definedName>
    <definedName name="PAGE6_4">#REF!</definedName>
    <definedName name="PAGE600" localSheetId="8">#REF!</definedName>
    <definedName name="PAGE600" localSheetId="11">#REF!</definedName>
    <definedName name="PAGE600" localSheetId="15">#REF!</definedName>
    <definedName name="PAGE600" localSheetId="16">#REF!</definedName>
    <definedName name="PAGE600">#REF!</definedName>
    <definedName name="PAGE7" localSheetId="8">#REF!</definedName>
    <definedName name="PAGE7" localSheetId="11">#REF!</definedName>
    <definedName name="PAGE7" localSheetId="15">'[91]NUKEX Jul2011-Dec2012'!#REF!</definedName>
    <definedName name="PAGE7" localSheetId="16">#REF!</definedName>
    <definedName name="PAGE7" localSheetId="13">'[92]NUKEX Jul2011-Dec2012'!#REF!</definedName>
    <definedName name="PAGE7">#REF!</definedName>
    <definedName name="PAGE7_2" localSheetId="8">#REF!</definedName>
    <definedName name="PAGE7_2" localSheetId="11">#REF!</definedName>
    <definedName name="PAGE7_2" localSheetId="15">#REF!</definedName>
    <definedName name="PAGE7_2" localSheetId="16">#REF!</definedName>
    <definedName name="PAGE7_2">#REF!</definedName>
    <definedName name="PAGE7_3" localSheetId="8">#REF!</definedName>
    <definedName name="PAGE7_3" localSheetId="11">#REF!</definedName>
    <definedName name="PAGE7_3" localSheetId="15">#REF!</definedName>
    <definedName name="PAGE7_3" localSheetId="16">#REF!</definedName>
    <definedName name="PAGE7_3">#REF!</definedName>
    <definedName name="PAGE700" localSheetId="8">#REF!</definedName>
    <definedName name="PAGE700" localSheetId="11">#REF!</definedName>
    <definedName name="PAGE700" localSheetId="15">#REF!</definedName>
    <definedName name="PAGE700" localSheetId="16">#REF!</definedName>
    <definedName name="PAGE700">#REF!</definedName>
    <definedName name="PAGE8" localSheetId="8">#REF!</definedName>
    <definedName name="PAGE8" localSheetId="11">#REF!</definedName>
    <definedName name="PAGE8" localSheetId="15">'[91]NUKEX Jul2011-Dec2012'!#REF!</definedName>
    <definedName name="PAGE8" localSheetId="16">#REF!</definedName>
    <definedName name="PAGE8" localSheetId="13">'[92]NUKEX Jul2011-Dec2012'!#REF!</definedName>
    <definedName name="PAGE8">#REF!</definedName>
    <definedName name="PAGE8_2" localSheetId="8">#REF!</definedName>
    <definedName name="PAGE8_2" localSheetId="11">#REF!</definedName>
    <definedName name="PAGE8_2" localSheetId="15">#REF!</definedName>
    <definedName name="PAGE8_2" localSheetId="16">#REF!</definedName>
    <definedName name="PAGE8_2">#REF!</definedName>
    <definedName name="PAGE8_3" localSheetId="8">#REF!</definedName>
    <definedName name="PAGE8_3" localSheetId="11">#REF!</definedName>
    <definedName name="PAGE8_3" localSheetId="15">#REF!</definedName>
    <definedName name="PAGE8_3" localSheetId="16">#REF!</definedName>
    <definedName name="PAGE8_3">#REF!</definedName>
    <definedName name="PAGE800" localSheetId="8">#REF!</definedName>
    <definedName name="PAGE800" localSheetId="11">#REF!</definedName>
    <definedName name="PAGE800" localSheetId="15">#REF!</definedName>
    <definedName name="PAGE800" localSheetId="16">#REF!</definedName>
    <definedName name="PAGE800">#REF!</definedName>
    <definedName name="PAGE8AB" localSheetId="8">#REF!</definedName>
    <definedName name="PAGE8AB" localSheetId="11">#REF!</definedName>
    <definedName name="PAGE8AB" localSheetId="15">#REF!</definedName>
    <definedName name="PAGE8AB" localSheetId="16">#REF!</definedName>
    <definedName name="PAGE8AB">#REF!</definedName>
    <definedName name="PAGE8B" localSheetId="8">#REF!</definedName>
    <definedName name="PAGE8B" localSheetId="11">#REF!</definedName>
    <definedName name="PAGE8B" localSheetId="15">#REF!</definedName>
    <definedName name="PAGE8B" localSheetId="16">#REF!</definedName>
    <definedName name="PAGE8B">#REF!</definedName>
    <definedName name="PAGE9" localSheetId="8">#REF!</definedName>
    <definedName name="PAGE9" localSheetId="11">#REF!</definedName>
    <definedName name="PAGE9" localSheetId="15">'[91]NUKEX Jul2011-Dec2012'!#REF!</definedName>
    <definedName name="PAGE9" localSheetId="16">#REF!</definedName>
    <definedName name="PAGE9" localSheetId="13">'[92]NUKEX Jul2011-Dec2012'!#REF!</definedName>
    <definedName name="PAGE9">#REF!</definedName>
    <definedName name="PAGE9_2" localSheetId="8">#REF!</definedName>
    <definedName name="PAGE9_2" localSheetId="11">#REF!</definedName>
    <definedName name="PAGE9_2" localSheetId="15">#REF!</definedName>
    <definedName name="PAGE9_2" localSheetId="16">#REF!</definedName>
    <definedName name="PAGE9_2">#REF!</definedName>
    <definedName name="PAGE9_3" localSheetId="8">#REF!</definedName>
    <definedName name="PAGE9_3" localSheetId="11">#REF!</definedName>
    <definedName name="PAGE9_3" localSheetId="15">#REF!</definedName>
    <definedName name="PAGE9_3" localSheetId="16">#REF!</definedName>
    <definedName name="PAGE9_3">#REF!</definedName>
    <definedName name="PAGE900" localSheetId="8">#REF!</definedName>
    <definedName name="PAGE900" localSheetId="11">#REF!</definedName>
    <definedName name="PAGE900" localSheetId="15">#REF!</definedName>
    <definedName name="PAGE900" localSheetId="16">#REF!</definedName>
    <definedName name="PAGE900">#REF!</definedName>
    <definedName name="PageDim1" localSheetId="15">#REF!</definedName>
    <definedName name="PageDim1" localSheetId="13">#REF!</definedName>
    <definedName name="PageDim1">#REF!</definedName>
    <definedName name="PAGERET" localSheetId="8">#REF!</definedName>
    <definedName name="PAGERET" localSheetId="11">#REF!</definedName>
    <definedName name="PAGERET" localSheetId="15">#REF!</definedName>
    <definedName name="PAGERET" localSheetId="16">#REF!</definedName>
    <definedName name="PAGERET">#REF!</definedName>
    <definedName name="Pal_Workbook_GUID" hidden="1">"8JHMH9DXSMHNF44G668W66ZD"</definedName>
    <definedName name="panel" localSheetId="15">#REF!</definedName>
    <definedName name="panel" localSheetId="13">#REF!</definedName>
    <definedName name="panel">#REF!</definedName>
    <definedName name="parea" localSheetId="13">'[43]All Companies'!$D$6:$L$49,'[43]All Companies'!$M$6:$M$49,'[43]All Companies'!$N$6:$O$49,'[43]All Companies'!$Q$6:$R$49,'[43]All Companies'!$S$6:$T$49,'[43]All Companies'!$U$6:$W$49,'[43]All Companies'!$X$6:$Y$49,'[43]All Companies'!$D$54:$L$118,'[43]All Companies'!$M$54:$M$118,'[43]All Companies'!$N$54:$O$118,'[43]All Companies'!$Q$54:$R$118,'[43]All Companies'!$S$54:$T$118,'[43]All Companies'!$U$54:$W$118,'[43]All Companies'!$X$54:$Y$118,'[43]All Companies'!#REF!</definedName>
    <definedName name="parea">'[43]All Companies'!$D$6:$L$49,'[43]All Companies'!$M$6:$M$49,'[43]All Companies'!$N$6:$O$49,'[43]All Companies'!$Q$6:$R$49,'[43]All Companies'!$S$6:$T$49,'[43]All Companies'!$U$6:$W$49,'[43]All Companies'!$X$6:$Y$49,'[43]All Companies'!$D$54:$L$118,'[43]All Companies'!$M$54:$M$118,'[43]All Companies'!$N$54:$O$118,'[43]All Companies'!$Q$54:$R$118,'[43]All Companies'!$S$54:$T$118,'[43]All Companies'!$U$54:$W$118,'[43]All Companies'!$X$54:$Y$118,'[43]All Companies'!#REF!</definedName>
    <definedName name="pareaold" localSheetId="13">'[43]All Companies'!$D$6:$L$49,'[43]All Companies'!$M$6:$M$49,'[43]All Companies'!$N$6:$O$49,'[43]All Companies'!$Q$6:$R$49,'[43]All Companies'!$S$6:$T$49,'[43]All Companies'!$U$6:$W$49,'[43]All Companies'!$X$6:$Y$49,'[43]All Companies'!$D$54:$L$118,'[43]All Companies'!$M$54:$M$118,'[43]All Companies'!$N$54:$O$118,'[43]All Companies'!$Q$54:$R$118,'[43]All Companies'!$S$54:$T$118,'[43]All Companies'!$U$54:$W$118,'[43]All Companies'!$X$54:$Y$118,'[43]All Companies'!#REF!</definedName>
    <definedName name="pareaold">'[43]All Companies'!$D$6:$L$49,'[43]All Companies'!$M$6:$M$49,'[43]All Companies'!$N$6:$O$49,'[43]All Companies'!$Q$6:$R$49,'[43]All Companies'!$S$6:$T$49,'[43]All Companies'!$U$6:$W$49,'[43]All Companies'!$X$6:$Y$49,'[43]All Companies'!$D$54:$L$118,'[43]All Companies'!$M$54:$M$118,'[43]All Companies'!$N$54:$O$118,'[43]All Companies'!$Q$54:$R$118,'[43]All Companies'!$S$54:$T$118,'[43]All Companies'!$U$54:$W$118,'[43]All Companies'!$X$54:$Y$118,'[43]All Companies'!#REF!</definedName>
    <definedName name="Partialyr">[73]Assume1!$K$29</definedName>
    <definedName name="Password" localSheetId="15">#REF!</definedName>
    <definedName name="Password" localSheetId="13">#REF!</definedName>
    <definedName name="Password">#REF!</definedName>
    <definedName name="PCCSI" localSheetId="8">#REF!</definedName>
    <definedName name="PCCSI" localSheetId="11">#REF!</definedName>
    <definedName name="PCCSI" localSheetId="15">#REF!</definedName>
    <definedName name="PCCSI" localSheetId="16">#REF!</definedName>
    <definedName name="PCCSI">#REF!</definedName>
    <definedName name="PDIV" localSheetId="8">#REF!</definedName>
    <definedName name="PDIV" localSheetId="11">#REF!</definedName>
    <definedName name="PDIV" localSheetId="15">#REF!</definedName>
    <definedName name="PDIV" localSheetId="16">#REF!</definedName>
    <definedName name="PDIV">#REF!</definedName>
    <definedName name="PE_A_D3FL" localSheetId="8">#REF!</definedName>
    <definedName name="PE_A_D3FL" localSheetId="11">#REF!</definedName>
    <definedName name="PE_A_D3FL" localSheetId="15">#REF!</definedName>
    <definedName name="PE_A_D3FL" localSheetId="16">#REF!</definedName>
    <definedName name="PE_A_D3FL">#REF!</definedName>
    <definedName name="PE3ITC" localSheetId="8">#REF!</definedName>
    <definedName name="PE3ITC" localSheetId="11">#REF!</definedName>
    <definedName name="PE3ITC" localSheetId="15">#REF!</definedName>
    <definedName name="PE3ITC" localSheetId="16">#REF!</definedName>
    <definedName name="PE3ITC">#REF!</definedName>
    <definedName name="PE4ITC" localSheetId="8">#REF!</definedName>
    <definedName name="PE4ITC" localSheetId="11">#REF!</definedName>
    <definedName name="PE4ITC" localSheetId="15">#REF!</definedName>
    <definedName name="PE4ITC" localSheetId="16">#REF!</definedName>
    <definedName name="PE4ITC">#REF!</definedName>
    <definedName name="PEABODY" localSheetId="8">#REF!</definedName>
    <definedName name="PEABODY" localSheetId="11">#REF!</definedName>
    <definedName name="PEABODY" localSheetId="15">#REF!</definedName>
    <definedName name="PEABODY" localSheetId="16">#REF!</definedName>
    <definedName name="PEABODY">#REF!</definedName>
    <definedName name="PEABODYPRE" localSheetId="8">#REF!</definedName>
    <definedName name="PEABODYPRE" localSheetId="11">#REF!</definedName>
    <definedName name="PEABODYPRE" localSheetId="15">#REF!</definedName>
    <definedName name="PEABODYPRE" localSheetId="16">#REF!</definedName>
    <definedName name="PEABODYPRE">#REF!</definedName>
    <definedName name="PEAK" localSheetId="15">#REF!</definedName>
    <definedName name="PEAK" localSheetId="13">#REF!</definedName>
    <definedName name="PEAK">#REF!</definedName>
    <definedName name="peaks" localSheetId="15">#REF!</definedName>
    <definedName name="peaks" localSheetId="13">#REF!</definedName>
    <definedName name="peaks">#REF!</definedName>
    <definedName name="PEALLUPS" localSheetId="8">#REF!</definedName>
    <definedName name="PEALLUPS" localSheetId="11">#REF!</definedName>
    <definedName name="PEALLUPS" localSheetId="15">#REF!</definedName>
    <definedName name="PEALLUPS" localSheetId="16">#REF!</definedName>
    <definedName name="PEALLUPS">#REF!</definedName>
    <definedName name="PEBUSDV_A_D" localSheetId="8">#REF!</definedName>
    <definedName name="PEBUSDV_A_D" localSheetId="11">#REF!</definedName>
    <definedName name="PEBUSDV_A_D" localSheetId="15">#REF!</definedName>
    <definedName name="PEBUSDV_A_D" localSheetId="16">#REF!</definedName>
    <definedName name="PEBUSDV_A_D">#REF!</definedName>
    <definedName name="PEBUSDVINV" localSheetId="8">#REF!</definedName>
    <definedName name="PEBUSDVINV" localSheetId="11">#REF!</definedName>
    <definedName name="PEBUSDVINV" localSheetId="15">#REF!</definedName>
    <definedName name="PEBUSDVINV" localSheetId="16">#REF!</definedName>
    <definedName name="PEBUSDVINV">#REF!</definedName>
    <definedName name="PECOMEQ" localSheetId="8">#REF!</definedName>
    <definedName name="PECOMEQ" localSheetId="11">#REF!</definedName>
    <definedName name="PECOMEQ" localSheetId="15">#REF!</definedName>
    <definedName name="PECOMEQ" localSheetId="16">#REF!</definedName>
    <definedName name="PECOMEQ">#REF!</definedName>
    <definedName name="PECSBONDS" localSheetId="8">#REF!</definedName>
    <definedName name="PECSBONDS" localSheetId="11">#REF!</definedName>
    <definedName name="PECSBONDS" localSheetId="15">#REF!</definedName>
    <definedName name="PECSBONDS" localSheetId="16">#REF!</definedName>
    <definedName name="PECSBONDS">#REF!</definedName>
    <definedName name="PECSCRB" localSheetId="8">#REF!</definedName>
    <definedName name="PECSCRB" localSheetId="11">#REF!</definedName>
    <definedName name="PECSCRB" localSheetId="15">#REF!</definedName>
    <definedName name="PECSCRB" localSheetId="16">#REF!</definedName>
    <definedName name="PECSCRB">#REF!</definedName>
    <definedName name="PECSCRPS" localSheetId="8">#REF!</definedName>
    <definedName name="PECSCRPS" localSheetId="11">#REF!</definedName>
    <definedName name="PECSCRPS" localSheetId="15">#REF!</definedName>
    <definedName name="PECSCRPS" localSheetId="16">#REF!</definedName>
    <definedName name="PECSCRPS">#REF!</definedName>
    <definedName name="PECSCUSDEP" localSheetId="8">#REF!</definedName>
    <definedName name="PECSCUSDEP" localSheetId="11">#REF!</definedName>
    <definedName name="PECSCUSDEP" localSheetId="15">#REF!</definedName>
    <definedName name="PECSCUSDEP" localSheetId="16">#REF!</definedName>
    <definedName name="PECSCUSDEP">#REF!</definedName>
    <definedName name="PECSPRSTK" localSheetId="8">#REF!</definedName>
    <definedName name="PECSPRSTK" localSheetId="11">#REF!</definedName>
    <definedName name="PECSPRSTK" localSheetId="15">#REF!</definedName>
    <definedName name="PECSPRSTK" localSheetId="16">#REF!</definedName>
    <definedName name="PECSPRSTK">#REF!</definedName>
    <definedName name="PECSSTD" localSheetId="8">#REF!</definedName>
    <definedName name="PECSSTD" localSheetId="11">#REF!</definedName>
    <definedName name="PECSSTD" localSheetId="15">#REF!</definedName>
    <definedName name="PECSSTD" localSheetId="16">#REF!</definedName>
    <definedName name="PECSSTD">#REF!</definedName>
    <definedName name="PECWIP" localSheetId="8">#REF!</definedName>
    <definedName name="PECWIP" localSheetId="11">#REF!</definedName>
    <definedName name="PECWIP" localSheetId="15">#REF!</definedName>
    <definedName name="PECWIP" localSheetId="16">#REF!</definedName>
    <definedName name="PECWIP">#REF!</definedName>
    <definedName name="PEDANIEL" localSheetId="8">#REF!</definedName>
    <definedName name="PEDANIEL" localSheetId="11">#REF!</definedName>
    <definedName name="PEDANIEL" localSheetId="15">#REF!</definedName>
    <definedName name="PEDANIEL" localSheetId="16">#REF!</definedName>
    <definedName name="PEDANIEL">#REF!</definedName>
    <definedName name="PEDEFTAX" localSheetId="8">#REF!</definedName>
    <definedName name="PEDEFTAX" localSheetId="11">#REF!</definedName>
    <definedName name="PEDEFTAX" localSheetId="15">#REF!</definedName>
    <definedName name="PEDEFTAX" localSheetId="16">#REF!</definedName>
    <definedName name="PEDEFTAX">#REF!</definedName>
    <definedName name="PEDEFTX" localSheetId="8">#REF!</definedName>
    <definedName name="PEDEFTX" localSheetId="11">#REF!</definedName>
    <definedName name="PEDEFTX" localSheetId="15">#REF!</definedName>
    <definedName name="PEDEFTX" localSheetId="16">#REF!</definedName>
    <definedName name="PEDEFTX">#REF!</definedName>
    <definedName name="PEDEP" localSheetId="8">#REF!</definedName>
    <definedName name="PEDEP" localSheetId="11">#REF!</definedName>
    <definedName name="PEDEP" localSheetId="15">#REF!</definedName>
    <definedName name="PEDEP" localSheetId="16">#REF!</definedName>
    <definedName name="PEDEP">#REF!</definedName>
    <definedName name="PEDEPR" localSheetId="8">#REF!</definedName>
    <definedName name="PEDEPR" localSheetId="11">#REF!</definedName>
    <definedName name="PEDEPR" localSheetId="15">#REF!</definedName>
    <definedName name="PEDEPR" localSheetId="16">#REF!</definedName>
    <definedName name="PEDEPR">#REF!</definedName>
    <definedName name="PEEXDCCDEPR" localSheetId="8">#REF!</definedName>
    <definedName name="PEEXDCCDEPR" localSheetId="11">#REF!</definedName>
    <definedName name="PEEXDCCDEPR" localSheetId="15">#REF!</definedName>
    <definedName name="PEEXDCCDEPR" localSheetId="16">#REF!</definedName>
    <definedName name="PEEXDCCDEPR">#REF!</definedName>
    <definedName name="PEEXDCCINV" localSheetId="8">#REF!</definedName>
    <definedName name="PEEXDCCINV" localSheetId="11">#REF!</definedName>
    <definedName name="PEEXDCCINV" localSheetId="15">#REF!</definedName>
    <definedName name="PEEXDCCINV" localSheetId="16">#REF!</definedName>
    <definedName name="PEEXDCCINV">#REF!</definedName>
    <definedName name="PEEXINCWIP" localSheetId="8">#REF!</definedName>
    <definedName name="PEEXINCWIP" localSheetId="11">#REF!</definedName>
    <definedName name="PEEXINCWIP" localSheetId="15">#REF!</definedName>
    <definedName name="PEEXINCWIP" localSheetId="16">#REF!</definedName>
    <definedName name="PEEXINCWIP">#REF!</definedName>
    <definedName name="PEEXLLCWIP" localSheetId="8">#REF!</definedName>
    <definedName name="PEEXLLCWIP" localSheetId="11">#REF!</definedName>
    <definedName name="PEEXLLCWIP" localSheetId="15">#REF!</definedName>
    <definedName name="PEEXLLCWIP" localSheetId="16">#REF!</definedName>
    <definedName name="PEEXLLCWIP">#REF!</definedName>
    <definedName name="PEEXLLDEPR" localSheetId="8">#REF!</definedName>
    <definedName name="PEEXLLDEPR" localSheetId="11">#REF!</definedName>
    <definedName name="PEEXLLDEPR" localSheetId="15">#REF!</definedName>
    <definedName name="PEEXLLDEPR" localSheetId="16">#REF!</definedName>
    <definedName name="PEEXLLDEPR">#REF!</definedName>
    <definedName name="PEEXLLPIS" localSheetId="8">#REF!</definedName>
    <definedName name="PEEXLLPIS" localSheetId="11">#REF!</definedName>
    <definedName name="PEEXLLPIS" localSheetId="15">#REF!</definedName>
    <definedName name="PEEXLLPIS" localSheetId="16">#REF!</definedName>
    <definedName name="PEEXLLPIS">#REF!</definedName>
    <definedName name="PEEXSSDEPR" localSheetId="8">#REF!</definedName>
    <definedName name="PEEXSSDEPR" localSheetId="11">#REF!</definedName>
    <definedName name="PEEXSSDEPR" localSheetId="15">#REF!</definedName>
    <definedName name="PEEXSSDEPR" localSheetId="16">#REF!</definedName>
    <definedName name="PEEXSSDEPR">#REF!</definedName>
    <definedName name="PEEXSSINV" localSheetId="8">#REF!</definedName>
    <definedName name="PEEXSSINV" localSheetId="11">#REF!</definedName>
    <definedName name="PEEXSSINV" localSheetId="15">#REF!</definedName>
    <definedName name="PEEXSSINV" localSheetId="16">#REF!</definedName>
    <definedName name="PEEXSSINV">#REF!</definedName>
    <definedName name="PEFUEL" localSheetId="8">#REF!</definedName>
    <definedName name="PEFUEL" localSheetId="11">#REF!</definedName>
    <definedName name="PEFUEL" localSheetId="15">#REF!</definedName>
    <definedName name="PEFUEL" localSheetId="16">#REF!</definedName>
    <definedName name="PEFUEL">#REF!</definedName>
    <definedName name="PEGPIS1" localSheetId="8">#REF!</definedName>
    <definedName name="PEGPIS1" localSheetId="11">#REF!</definedName>
    <definedName name="PEGPIS1" localSheetId="15">#REF!</definedName>
    <definedName name="PEGPIS1" localSheetId="16">#REF!</definedName>
    <definedName name="PEGPIS1">#REF!</definedName>
    <definedName name="PEGPIS2" localSheetId="8">#REF!</definedName>
    <definedName name="PEGPIS2" localSheetId="11">#REF!</definedName>
    <definedName name="PEGPIS2" localSheetId="15">#REF!</definedName>
    <definedName name="PEGPIS2" localSheetId="16">#REF!</definedName>
    <definedName name="PEGPIS2">#REF!</definedName>
    <definedName name="PEGPIS3" localSheetId="8">#REF!</definedName>
    <definedName name="PEGPIS3" localSheetId="11">#REF!</definedName>
    <definedName name="PEGPIS3" localSheetId="15">#REF!</definedName>
    <definedName name="PEGPIS3" localSheetId="16">#REF!</definedName>
    <definedName name="PEGPIS3">#REF!</definedName>
    <definedName name="PEINTSYNC" localSheetId="8">#REF!</definedName>
    <definedName name="PEINTSYNC" localSheetId="11">#REF!</definedName>
    <definedName name="PEINTSYNC" localSheetId="15">#REF!</definedName>
    <definedName name="PEINTSYNC" localSheetId="16">#REF!</definedName>
    <definedName name="PEINTSYNC">#REF!</definedName>
    <definedName name="PEJURBCR" localSheetId="8">#REF!</definedName>
    <definedName name="PEJURBCR" localSheetId="11">#REF!</definedName>
    <definedName name="PEJURBCR" localSheetId="15">#REF!</definedName>
    <definedName name="PEJURBCR" localSheetId="16">#REF!</definedName>
    <definedName name="PEJURBCR">#REF!</definedName>
    <definedName name="PEJURPSCR" localSheetId="8">#REF!</definedName>
    <definedName name="PEJURPSCR" localSheetId="11">#REF!</definedName>
    <definedName name="PEJURPSCR" localSheetId="15">#REF!</definedName>
    <definedName name="PEJURPSCR" localSheetId="16">#REF!</definedName>
    <definedName name="PEJURPSCR">#REF!</definedName>
    <definedName name="PEJURWC" localSheetId="8">#REF!</definedName>
    <definedName name="PEJURWC" localSheetId="11">#REF!</definedName>
    <definedName name="PEJURWC" localSheetId="15">#REF!</definedName>
    <definedName name="PEJURWC" localSheetId="16">#REF!</definedName>
    <definedName name="PEJURWC">#REF!</definedName>
    <definedName name="PELM" localSheetId="8">#REF!</definedName>
    <definedName name="PELM" localSheetId="11">#REF!</definedName>
    <definedName name="PELM" localSheetId="15">#REF!</definedName>
    <definedName name="PELM" localSheetId="16">#REF!</definedName>
    <definedName name="PELM">#REF!</definedName>
    <definedName name="PEMS" localSheetId="8">#REF!</definedName>
    <definedName name="PEMS" localSheetId="11">#REF!</definedName>
    <definedName name="PEMS" localSheetId="15">#REF!</definedName>
    <definedName name="PEMS" localSheetId="16">#REF!</definedName>
    <definedName name="PEMS">#REF!</definedName>
    <definedName name="PENETBOND" localSheetId="8">#REF!</definedName>
    <definedName name="PENETBOND" localSheetId="11">#REF!</definedName>
    <definedName name="PENETBOND" localSheetId="15">#REF!</definedName>
    <definedName name="PENETBOND" localSheetId="16">#REF!</definedName>
    <definedName name="PENETBOND">#REF!</definedName>
    <definedName name="PENTAD" localSheetId="8">#REF!</definedName>
    <definedName name="PENTAD" localSheetId="11">#REF!</definedName>
    <definedName name="PENTAD" localSheetId="15">#REF!</definedName>
    <definedName name="PENTAD" localSheetId="16">#REF!</definedName>
    <definedName name="PENTAD">#REF!</definedName>
    <definedName name="PENTPIS" localSheetId="8">#REF!</definedName>
    <definedName name="PENTPIS" localSheetId="11">#REF!</definedName>
    <definedName name="PENTPIS" localSheetId="15">#REF!</definedName>
    <definedName name="PENTPIS" localSheetId="16">#REF!</definedName>
    <definedName name="PENTPIS">#REF!</definedName>
    <definedName name="PENVYHSA_D" localSheetId="8">#REF!</definedName>
    <definedName name="PENVYHSA_D" localSheetId="11">#REF!</definedName>
    <definedName name="PENVYHSA_D" localSheetId="15">#REF!</definedName>
    <definedName name="PENVYHSA_D" localSheetId="16">#REF!</definedName>
    <definedName name="PENVYHSA_D">#REF!</definedName>
    <definedName name="PENVYHSINV" localSheetId="8">#REF!</definedName>
    <definedName name="PENVYHSINV" localSheetId="11">#REF!</definedName>
    <definedName name="PENVYHSINV" localSheetId="15">#REF!</definedName>
    <definedName name="PENVYHSINV" localSheetId="16">#REF!</definedName>
    <definedName name="PENVYHSINV">#REF!</definedName>
    <definedName name="PEOTWC" localSheetId="8">#REF!</definedName>
    <definedName name="PEOTWC" localSheetId="11">#REF!</definedName>
    <definedName name="PEOTWC" localSheetId="15">#REF!</definedName>
    <definedName name="PEOTWC" localSheetId="16">#REF!</definedName>
    <definedName name="PEOTWC">#REF!</definedName>
    <definedName name="PEP" localSheetId="8">#REF!</definedName>
    <definedName name="PEP" localSheetId="11">#REF!</definedName>
    <definedName name="PEP" localSheetId="15">#REF!</definedName>
    <definedName name="PEP" localSheetId="16">#REF!</definedName>
    <definedName name="PEP">#REF!</definedName>
    <definedName name="PEPBCB" localSheetId="8">#REF!</definedName>
    <definedName name="PEPBCB" localSheetId="11">#REF!</definedName>
    <definedName name="PEPBCB" localSheetId="15">#REF!</definedName>
    <definedName name="PEPBCB" localSheetId="16">#REF!</definedName>
    <definedName name="PEPBCB">#REF!</definedName>
    <definedName name="PEPBEQUITY" localSheetId="8">#REF!</definedName>
    <definedName name="PEPBEQUITY" localSheetId="11">#REF!</definedName>
    <definedName name="PEPBEQUITY" localSheetId="15">#REF!</definedName>
    <definedName name="PEPBEQUITY" localSheetId="16">#REF!</definedName>
    <definedName name="PEPBEQUITY">#REF!</definedName>
    <definedName name="PEPBSTDT" localSheetId="8">#REF!</definedName>
    <definedName name="PEPBSTDT" localSheetId="11">#REF!</definedName>
    <definedName name="PEPBSTDT" localSheetId="15">#REF!</definedName>
    <definedName name="PEPBSTDT" localSheetId="16">#REF!</definedName>
    <definedName name="PEPBSTDT">#REF!</definedName>
    <definedName name="PEPHFU" localSheetId="8">#REF!</definedName>
    <definedName name="PEPHFU" localSheetId="11">#REF!</definedName>
    <definedName name="PEPHFU" localSheetId="15">#REF!</definedName>
    <definedName name="PEPHFU" localSheetId="16">#REF!</definedName>
    <definedName name="PEPHFU">#REF!</definedName>
    <definedName name="PEPHFUSOD" localSheetId="8">#REF!</definedName>
    <definedName name="PEPHFUSOD" localSheetId="11">#REF!</definedName>
    <definedName name="PEPHFUSOD" localSheetId="15">#REF!</definedName>
    <definedName name="PEPHFUSOD" localSheetId="16">#REF!</definedName>
    <definedName name="PEPHFUSOD">#REF!</definedName>
    <definedName name="PEPIS" localSheetId="8">#REF!</definedName>
    <definedName name="PEPIS" localSheetId="11">#REF!</definedName>
    <definedName name="PEPIS" localSheetId="15">#REF!</definedName>
    <definedName name="PEPIS" localSheetId="16">#REF!</definedName>
    <definedName name="PEPIS">#REF!</definedName>
    <definedName name="PEPIS1" localSheetId="8">#REF!</definedName>
    <definedName name="PEPIS1" localSheetId="11">#REF!</definedName>
    <definedName name="PEPIS1" localSheetId="15">#REF!</definedName>
    <definedName name="PEPIS1" localSheetId="16">#REF!</definedName>
    <definedName name="PEPIS1">#REF!</definedName>
    <definedName name="PEPIS2" localSheetId="8">#REF!</definedName>
    <definedName name="PEPIS2" localSheetId="11">#REF!</definedName>
    <definedName name="PEPIS2" localSheetId="15">#REF!</definedName>
    <definedName name="PEPIS2" localSheetId="16">#REF!</definedName>
    <definedName name="PEPIS2">#REF!</definedName>
    <definedName name="PEPIS3" localSheetId="8">#REF!</definedName>
    <definedName name="PEPIS3" localSheetId="11">#REF!</definedName>
    <definedName name="PEPIS3" localSheetId="15">#REF!</definedName>
    <definedName name="PEPIS3" localSheetId="16">#REF!</definedName>
    <definedName name="PEPIS3">#REF!</definedName>
    <definedName name="PEPIS3FL" localSheetId="8">#REF!</definedName>
    <definedName name="PEPIS3FL" localSheetId="11">#REF!</definedName>
    <definedName name="PEPIS3FL" localSheetId="15">#REF!</definedName>
    <definedName name="PEPIS3FL" localSheetId="16">#REF!</definedName>
    <definedName name="PEPIS3FL">#REF!</definedName>
    <definedName name="PEPISTRAN" localSheetId="8">#REF!</definedName>
    <definedName name="PEPISTRAN" localSheetId="11">#REF!</definedName>
    <definedName name="PEPISTRAN" localSheetId="15">#REF!</definedName>
    <definedName name="PEPISTRAN" localSheetId="16">#REF!</definedName>
    <definedName name="PEPISTRAN">#REF!</definedName>
    <definedName name="PEPREFR" localSheetId="8">#REF!</definedName>
    <definedName name="PEPREFR" localSheetId="11">#REF!</definedName>
    <definedName name="PEPREFR" localSheetId="15">#REF!</definedName>
    <definedName name="PEPREFR" localSheetId="16">#REF!</definedName>
    <definedName name="PEPREFR">#REF!</definedName>
    <definedName name="PERETJUR" localSheetId="8">#REF!</definedName>
    <definedName name="PERETJUR" localSheetId="11">#REF!</definedName>
    <definedName name="PERETJUR" localSheetId="15">#REF!</definedName>
    <definedName name="PERETJUR" localSheetId="16">#REF!</definedName>
    <definedName name="PERETJUR">#REF!</definedName>
    <definedName name="PERIOD" localSheetId="15">#REF!</definedName>
    <definedName name="PERIOD" localSheetId="0">#REF!</definedName>
    <definedName name="PERIOD" localSheetId="13">#REF!</definedName>
    <definedName name="PERIOD">#REF!</definedName>
    <definedName name="PERROR" localSheetId="8">#REF!</definedName>
    <definedName name="PERROR" localSheetId="11">#REF!</definedName>
    <definedName name="PERROR" localSheetId="15">#REF!</definedName>
    <definedName name="PERROR" localSheetId="16">#REF!</definedName>
    <definedName name="PERROR">#REF!</definedName>
    <definedName name="PESCH_A_D" localSheetId="8">#REF!</definedName>
    <definedName name="PESCH_A_D" localSheetId="11">#REF!</definedName>
    <definedName name="PESCH_A_D" localSheetId="15">#REF!</definedName>
    <definedName name="PESCH_A_D" localSheetId="16">#REF!</definedName>
    <definedName name="PESCH_A_D">#REF!</definedName>
    <definedName name="PESCHBUYOUT" localSheetId="8">#REF!</definedName>
    <definedName name="PESCHBUYOUT" localSheetId="11">#REF!</definedName>
    <definedName name="PESCHBUYOUT" localSheetId="15">#REF!</definedName>
    <definedName name="PESCHBUYOUT" localSheetId="16">#REF!</definedName>
    <definedName name="PESCHBUYOUT">#REF!</definedName>
    <definedName name="PESCHINV" localSheetId="8">#REF!</definedName>
    <definedName name="PESCHINV" localSheetId="11">#REF!</definedName>
    <definedName name="PESCHINV" localSheetId="15">#REF!</definedName>
    <definedName name="PESCHINV" localSheetId="16">#REF!</definedName>
    <definedName name="PESCHINV">#REF!</definedName>
    <definedName name="PESTD" localSheetId="8">#REF!</definedName>
    <definedName name="PESTD" localSheetId="11">#REF!</definedName>
    <definedName name="PESTD" localSheetId="15">#REF!</definedName>
    <definedName name="PESTD" localSheetId="16">#REF!</definedName>
    <definedName name="PESTD">#REF!</definedName>
    <definedName name="PEUNAITC" localSheetId="8">#REF!</definedName>
    <definedName name="PEUNAITC" localSheetId="11">#REF!</definedName>
    <definedName name="PEUNAITC" localSheetId="15">#REF!</definedName>
    <definedName name="PEUNAITC" localSheetId="16">#REF!</definedName>
    <definedName name="PEUNAITC">#REF!</definedName>
    <definedName name="PEUPSBONDS" localSheetId="8">#REF!</definedName>
    <definedName name="PEUPSBONDS" localSheetId="11">#REF!</definedName>
    <definedName name="PEUPSBONDS" localSheetId="15">#REF!</definedName>
    <definedName name="PEUPSBONDS" localSheetId="16">#REF!</definedName>
    <definedName name="PEUPSBONDS">#REF!</definedName>
    <definedName name="PEUPSCE" localSheetId="8">#REF!</definedName>
    <definedName name="PEUPSCE" localSheetId="11">#REF!</definedName>
    <definedName name="PEUPSCE" localSheetId="15">#REF!</definedName>
    <definedName name="PEUPSCE" localSheetId="16">#REF!</definedName>
    <definedName name="PEUPSCE">#REF!</definedName>
    <definedName name="PEUPSDEPR" localSheetId="8">#REF!</definedName>
    <definedName name="PEUPSDEPR" localSheetId="11">#REF!</definedName>
    <definedName name="PEUPSDEPR" localSheetId="15">#REF!</definedName>
    <definedName name="PEUPSDEPR" localSheetId="16">#REF!</definedName>
    <definedName name="PEUPSDEPR">#REF!</definedName>
    <definedName name="PEUPSFUEL" localSheetId="8">#REF!</definedName>
    <definedName name="PEUPSFUEL" localSheetId="11">#REF!</definedName>
    <definedName name="PEUPSFUEL" localSheetId="15">#REF!</definedName>
    <definedName name="PEUPSFUEL" localSheetId="16">#REF!</definedName>
    <definedName name="PEUPSFUEL">#REF!</definedName>
    <definedName name="PEUPSFURV" localSheetId="8">#REF!</definedName>
    <definedName name="PEUPSFURV" localSheetId="11">#REF!</definedName>
    <definedName name="PEUPSFURV" localSheetId="15">#REF!</definedName>
    <definedName name="PEUPSFURV" localSheetId="16">#REF!</definedName>
    <definedName name="PEUPSFURV">#REF!</definedName>
    <definedName name="PEUPSPIS" localSheetId="8">#REF!</definedName>
    <definedName name="PEUPSPIS" localSheetId="11">#REF!</definedName>
    <definedName name="PEUPSPIS" localSheetId="15">#REF!</definedName>
    <definedName name="PEUPSPIS" localSheetId="16">#REF!</definedName>
    <definedName name="PEUPSPIS">#REF!</definedName>
    <definedName name="PEUPSPRSTK" localSheetId="8">#REF!</definedName>
    <definedName name="PEUPSPRSTK" localSheetId="11">#REF!</definedName>
    <definedName name="PEUPSPRSTK" localSheetId="15">#REF!</definedName>
    <definedName name="PEUPSPRSTK" localSheetId="16">#REF!</definedName>
    <definedName name="PEUPSPRSTK">#REF!</definedName>
    <definedName name="PG1">#N/A</definedName>
    <definedName name="PG2">#N/A</definedName>
    <definedName name="PG3">#N/A</definedName>
    <definedName name="PG4Sht1of2" localSheetId="8">#REF!</definedName>
    <definedName name="PG4Sht1of2" localSheetId="11">#REF!</definedName>
    <definedName name="PG4Sht1of2" localSheetId="15">#REF!</definedName>
    <definedName name="PG4Sht1of2" localSheetId="16">#REF!</definedName>
    <definedName name="PG4Sht1of2">#REF!</definedName>
    <definedName name="PGD" localSheetId="15" hidden="1">{"detail305",#N/A,FALSE,"BI-305"}</definedName>
    <definedName name="PGD" localSheetId="13" hidden="1">{"detail305",#N/A,FALSE,"BI-305"}</definedName>
    <definedName name="PGD" hidden="1">{"detail305",#N/A,FALSE,"BI-305"}</definedName>
    <definedName name="pig_dig5" localSheetId="15" hidden="1">{#N/A,#N/A,FALSE,"T COST";#N/A,#N/A,FALSE,"COST_FH"}</definedName>
    <definedName name="pig_dig5" localSheetId="13" hidden="1">{#N/A,#N/A,FALSE,"T COST";#N/A,#N/A,FALSE,"COST_FH"}</definedName>
    <definedName name="pig_dig5" hidden="1">{#N/A,#N/A,FALSE,"T COST";#N/A,#N/A,FALSE,"COST_FH"}</definedName>
    <definedName name="pig_dog" localSheetId="15" hidden="1">{2;#N/A;"R13C16:R17C16";#N/A;"R13C14:R17C15";FALSE;FALSE;FALSE;95;#N/A;#N/A;"R13C19";#N/A;FALSE;FALSE;FALSE;FALSE;#N/A;"";#N/A;FALSE;"";"";#N/A;#N/A;#N/A}</definedName>
    <definedName name="pig_dog" localSheetId="13" hidden="1">{2;#N/A;"R13C16:R17C16";#N/A;"R13C14:R17C15";FALSE;FALSE;FALSE;95;#N/A;#N/A;"R13C19";#N/A;FALSE;FALSE;FALSE;FALSE;#N/A;"";#N/A;FALSE;"";"";#N/A;#N/A;#N/A}</definedName>
    <definedName name="pig_dog" hidden="1">{2;#N/A;"R13C16:R17C16";#N/A;"R13C14:R17C15";FALSE;FALSE;FALSE;95;#N/A;#N/A;"R13C19";#N/A;FALSE;FALSE;FALSE;FALSE;#N/A;"";#N/A;FALSE;"";"";#N/A;#N/A;#N/A}</definedName>
    <definedName name="pig_dog\" localSheetId="15" hidden="1">{"EXCELHLP.HLP!1802";5;10;5;10;13;13;13;8;5;5;10;14;13;13;13;13;5;10;14;13;5;10;1;2;24}</definedName>
    <definedName name="pig_dog\" localSheetId="13" hidden="1">{"EXCELHLP.HLP!1802";5;10;5;10;13;13;13;8;5;5;10;14;13;13;13;13;5;10;14;13;5;10;1;2;24}</definedName>
    <definedName name="pig_dog\" hidden="1">{"EXCELHLP.HLP!1802";5;10;5;10;13;13;13;8;5;5;10;14;13;13;13;13;5;10;14;13;5;10;1;2;24}</definedName>
    <definedName name="pig_dog2" localSheetId="1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1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localSheetId="15"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13" hidden="1">{#N/A,#N/A,FALSE,"Results";#N/A,#N/A,FALSE,"Input Data";#N/A,#N/A,FALSE,"Generation Calculation";#N/A,#N/A,FALSE,"Unit Heat Rate Calculation";#N/A,#N/A,FALSE,"BEFF.XLS";#N/A,#N/A,FALSE,"TURBEFF.XLS";#N/A,#N/A,FALSE,"Final FWH Extraction Flow";#N/A,#N/A,FALSE,"Condenser Performance";#N/A,#N/A,FALSE,"Stage Pressure Correction"}</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4" localSheetId="15" hidden="1">{#N/A,#N/A,FALSE,"SUMMARY";#N/A,#N/A,FALSE,"INPUTDATA";#N/A,#N/A,FALSE,"Condenser Performance"}</definedName>
    <definedName name="pig_dog4" localSheetId="13" hidden="1">{#N/A,#N/A,FALSE,"SUMMARY";#N/A,#N/A,FALSE,"INPUTDATA";#N/A,#N/A,FALSE,"Condenser Performance"}</definedName>
    <definedName name="pig_dog4" hidden="1">{#N/A,#N/A,FALSE,"SUMMARY";#N/A,#N/A,FALSE,"INPUTDATA";#N/A,#N/A,FALSE,"Condenser Performance"}</definedName>
    <definedName name="pig_dog6" localSheetId="15" hidden="1">{#N/A,#N/A,FALSE,"INPUTDATA";#N/A,#N/A,FALSE,"SUMMARY";#N/A,#N/A,FALSE,"CTAREP";#N/A,#N/A,FALSE,"CTBREP";#N/A,#N/A,FALSE,"TURBEFF";#N/A,#N/A,FALSE,"Condenser Performance"}</definedName>
    <definedName name="pig_dog6" localSheetId="13" hidden="1">{#N/A,#N/A,FALSE,"INPUTDATA";#N/A,#N/A,FALSE,"SUMMARY";#N/A,#N/A,FALSE,"CTAREP";#N/A,#N/A,FALSE,"CTBREP";#N/A,#N/A,FALSE,"TURBEFF";#N/A,#N/A,FALSE,"Condenser Performance"}</definedName>
    <definedName name="pig_dog6" hidden="1">{#N/A,#N/A,FALSE,"INPUTDATA";#N/A,#N/A,FALSE,"SUMMARY";#N/A,#N/A,FALSE,"CTAREP";#N/A,#N/A,FALSE,"CTBREP";#N/A,#N/A,FALSE,"TURBEFF";#N/A,#N/A,FALSE,"Condenser Performance"}</definedName>
    <definedName name="pig_dog7" localSheetId="15" hidden="1">{#N/A,#N/A,FALSE,"INPUTDATA";#N/A,#N/A,FALSE,"SUMMARY"}</definedName>
    <definedName name="pig_dog7" localSheetId="13" hidden="1">{#N/A,#N/A,FALSE,"INPUTDATA";#N/A,#N/A,FALSE,"SUMMARY"}</definedName>
    <definedName name="pig_dog7" hidden="1">{#N/A,#N/A,FALSE,"INPUTDATA";#N/A,#N/A,FALSE,"SUMMARY"}</definedName>
    <definedName name="pig_dog8" localSheetId="15" hidden="1">{#N/A,#N/A,FALSE,"INPUTDATA";#N/A,#N/A,FALSE,"SUMMARY";#N/A,#N/A,FALSE,"CTAREP";#N/A,#N/A,FALSE,"CTBREP";#N/A,#N/A,FALSE,"PMG4ST86";#N/A,#N/A,FALSE,"TURBEFF";#N/A,#N/A,FALSE,"Condenser Performance"}</definedName>
    <definedName name="pig_dog8" localSheetId="13" hidden="1">{#N/A,#N/A,FALSE,"INPUTDATA";#N/A,#N/A,FALSE,"SUMMARY";#N/A,#N/A,FALSE,"CTAREP";#N/A,#N/A,FALSE,"CTBREP";#N/A,#N/A,FALSE,"PMG4ST86";#N/A,#N/A,FALSE,"TURBEFF";#N/A,#N/A,FALSE,"Condenser Performance"}</definedName>
    <definedName name="pig_dog8" hidden="1">{#N/A,#N/A,FALSE,"INPUTDATA";#N/A,#N/A,FALSE,"SUMMARY";#N/A,#N/A,FALSE,"CTAREP";#N/A,#N/A,FALSE,"CTBREP";#N/A,#N/A,FALSE,"PMG4ST86";#N/A,#N/A,FALSE,"TURBEFF";#N/A,#N/A,FALSE,"Condenser Performance"}</definedName>
    <definedName name="PLANT">#REF!</definedName>
    <definedName name="pm" localSheetId="15">#REF!</definedName>
    <definedName name="pm" localSheetId="13">#REF!</definedName>
    <definedName name="pm">#REF!</definedName>
    <definedName name="pmm" localSheetId="15" hidden="1">{"summary",#N/A,FALSE,"PCR DIRECTORY"}</definedName>
    <definedName name="pmm" localSheetId="13" hidden="1">{"summary",#N/A,FALSE,"PCR DIRECTORY"}</definedName>
    <definedName name="pmm" hidden="1">{"summary",#N/A,FALSE,"PCR DIRECTORY"}</definedName>
    <definedName name="PMT" localSheetId="15" hidden="1">{"detail305",#N/A,FALSE,"BI-305"}</definedName>
    <definedName name="PMT" localSheetId="13" hidden="1">{"detail305",#N/A,FALSE,"BI-305"}</definedName>
    <definedName name="PMT" hidden="1">{"detail305",#N/A,FALSE,"BI-305"}</definedName>
    <definedName name="PMX" localSheetId="15" hidden="1">{"detail305",#N/A,FALSE,"BI-305"}</definedName>
    <definedName name="PMX" localSheetId="13" hidden="1">{"detail305",#N/A,FALSE,"BI-305"}</definedName>
    <definedName name="PMX" hidden="1">{"detail305",#N/A,FALSE,"BI-305"}</definedName>
    <definedName name="posdtxinc" localSheetId="15">#REF!</definedName>
    <definedName name="posdtxinc" localSheetId="13">#REF!</definedName>
    <definedName name="posdtxinc">#REF!</definedName>
    <definedName name="PPage" localSheetId="15">#REF!</definedName>
    <definedName name="PPage" localSheetId="13">#REF!</definedName>
    <definedName name="PPage">#REF!</definedName>
    <definedName name="PPage1" localSheetId="15">#REF!</definedName>
    <definedName name="PPage1" localSheetId="13">#REF!</definedName>
    <definedName name="PPage1">#REF!</definedName>
    <definedName name="PPage2" localSheetId="15">#REF!</definedName>
    <definedName name="PPage2" localSheetId="13">#REF!</definedName>
    <definedName name="PPage2">#REF!</definedName>
    <definedName name="Ppas" localSheetId="15">#REF!</definedName>
    <definedName name="Ppas" localSheetId="13">#REF!</definedName>
    <definedName name="Ppas">#REF!</definedName>
    <definedName name="PPCCEXP" localSheetId="8">#REF!</definedName>
    <definedName name="PPCCEXP" localSheetId="11">#REF!</definedName>
    <definedName name="PPCCEXP" localSheetId="15">#REF!</definedName>
    <definedName name="PPCCEXP" localSheetId="16">#REF!</definedName>
    <definedName name="PPCCEXP">#REF!</definedName>
    <definedName name="PRAXIS" localSheetId="15">#REF!</definedName>
    <definedName name="PRAXIS" localSheetId="13">#REF!</definedName>
    <definedName name="PRAXIS">#REF!</definedName>
    <definedName name="PRECIP" localSheetId="15">#REF!</definedName>
    <definedName name="PRECIP">#REF!</definedName>
    <definedName name="Precip_Up" localSheetId="15">#REF!</definedName>
    <definedName name="Precip_Up">#REF!</definedName>
    <definedName name="PRECIPDET" localSheetId="15">#REF!</definedName>
    <definedName name="PRECIPDET">#REF!</definedName>
    <definedName name="PRECSTRATE" localSheetId="8">#REF!</definedName>
    <definedName name="PRECSTRATE" localSheetId="11">#REF!</definedName>
    <definedName name="PRECSTRATE" localSheetId="15">#REF!</definedName>
    <definedName name="PRECSTRATE" localSheetId="16">#REF!</definedName>
    <definedName name="PRECSTRATE">#REF!</definedName>
    <definedName name="PREF" localSheetId="8">#REF!</definedName>
    <definedName name="PREF" localSheetId="11">#REF!</definedName>
    <definedName name="PREF" localSheetId="15">#REF!</definedName>
    <definedName name="PREF" localSheetId="16">#REF!</definedName>
    <definedName name="PREF">#REF!</definedName>
    <definedName name="PREFNUPS" localSheetId="8">#REF!</definedName>
    <definedName name="PREFNUPS" localSheetId="11">#REF!</definedName>
    <definedName name="PREFNUPS" localSheetId="15">#REF!</definedName>
    <definedName name="PREFNUPS" localSheetId="16">#REF!</definedName>
    <definedName name="PREFNUPS">#REF!</definedName>
    <definedName name="Prel_Estimate_for_Final" localSheetId="15">#REF!</definedName>
    <definedName name="Prel_Estimate_for_Final" localSheetId="13">#REF!</definedName>
    <definedName name="Prel_Estimate_for_Final">#REF!</definedName>
    <definedName name="PRELIMINARY_DETAIL_on_Summary_data" localSheetId="15">#REF!</definedName>
    <definedName name="PRELIMINARY_DETAIL_on_Summary_data" localSheetId="13">#REF!</definedName>
    <definedName name="PRELIMINARY_DETAIL_on_Summary_data">#REF!</definedName>
    <definedName name="Preliminary_Estimate" localSheetId="15">#REF!</definedName>
    <definedName name="Preliminary_Estimate" localSheetId="13">#REF!</definedName>
    <definedName name="Preliminary_Estimate">#REF!</definedName>
    <definedName name="PRESTK13MA" localSheetId="8">#REF!</definedName>
    <definedName name="PRESTK13MA" localSheetId="11">#REF!</definedName>
    <definedName name="PRESTK13MA" localSheetId="15">#REF!</definedName>
    <definedName name="PRESTK13MA" localSheetId="16">#REF!</definedName>
    <definedName name="PRESTK13MA">#REF!</definedName>
    <definedName name="PRFSTK" localSheetId="8">#REF!</definedName>
    <definedName name="PRFSTK" localSheetId="11">#REF!</definedName>
    <definedName name="PRFSTK" localSheetId="15">#REF!</definedName>
    <definedName name="PRFSTK" localSheetId="16">#REF!</definedName>
    <definedName name="PRFSTK">#REF!</definedName>
    <definedName name="PRhandicap" localSheetId="15">#REF!</definedName>
    <definedName name="PRhandicap" localSheetId="13">#REF!</definedName>
    <definedName name="PRhandicap">#REF!</definedName>
    <definedName name="PRIN" localSheetId="8">'[5]Fuel Sheet'!#REF!</definedName>
    <definedName name="PRIN" localSheetId="15">'[5]Fuel Sheet'!#REF!</definedName>
    <definedName name="PRIN">'[5]Fuel Sheet'!#REF!</definedName>
    <definedName name="PRINT" localSheetId="8">#REF!</definedName>
    <definedName name="PRINT" localSheetId="11">#REF!</definedName>
    <definedName name="PRINT" localSheetId="15">[1]FTI!#REF!</definedName>
    <definedName name="PRINT" localSheetId="0">[1]FTI!#REF!</definedName>
    <definedName name="PRINT" localSheetId="16">#REF!</definedName>
    <definedName name="PRINT" localSheetId="13">[1]FTI!#REF!</definedName>
    <definedName name="PRINT">#REF!</definedName>
    <definedName name="PRINT_AR01" localSheetId="8">'[4]ECCR Expense'!#REF!</definedName>
    <definedName name="PRINT_AR01" localSheetId="15">'[4]ECCR Expense'!#REF!</definedName>
    <definedName name="PRINT_AR01">'[4]ECCR Expense'!#REF!</definedName>
    <definedName name="_xlnm.Print_Area" localSheetId="8">'42-4P Capital Schedules'!$B$1:$S$1608</definedName>
    <definedName name="_xlnm.Print_Area" localSheetId="10">'42-8_NOx Allowances'!$A$1:$Q$46</definedName>
    <definedName name="_xlnm.Print_Area" localSheetId="11">'42-8_Smith Reg Asset'!$A$1:$Q$51</definedName>
    <definedName name="_xlnm.Print_Area" localSheetId="9">'42-8_SO2 Allowances'!$A$1:$Q$45</definedName>
    <definedName name="_xlnm.Print_Area" localSheetId="15">'42-8P'!$A$1:$F$52</definedName>
    <definedName name="_xlnm.Print_Area" localSheetId="16">Inputs!$A$1:$T$120</definedName>
    <definedName name="_xlnm.Print_Area" localSheetId="1">RAD_ECRC_42_1P!$A$1:$G$29</definedName>
    <definedName name="_xlnm.Print_Area" localSheetId="3">RAD_ECRC_42_2P_1_pg_2!$A$1:$N$47</definedName>
    <definedName name="_xlnm.Print_Area" localSheetId="6">RAD_ECRC_42_3P_1_pg_2!$A$1:$M$48</definedName>
    <definedName name="_xlnm.Print_Area" localSheetId="13">RAD_ECRC_42_6P!$A$1:$O$36</definedName>
    <definedName name="_xlnm.Print_Area" localSheetId="14">RAD_ECRC_42_7P!$A$1:$L$25</definedName>
    <definedName name="_xlnm.Print_Area">'[94]Final Fuel Sch 2001'!#REF!</definedName>
    <definedName name="PRINT_AREA_MI" localSheetId="8">#REF!</definedName>
    <definedName name="PRINT_AREA_MI" localSheetId="11">#REF!</definedName>
    <definedName name="PRINT_AREA_MI" localSheetId="15">#REF!</definedName>
    <definedName name="PRINT_AREA_MI" localSheetId="16">#REF!</definedName>
    <definedName name="PRINT_AREA_MI" localSheetId="13">#REF!</definedName>
    <definedName name="PRINT_AREA_MI">#REF!</definedName>
    <definedName name="print_sheet" localSheetId="15">#REF!</definedName>
    <definedName name="print_sheet" localSheetId="13">#REF!</definedName>
    <definedName name="print_sheet">#REF!</definedName>
    <definedName name="_xlnm.Print_Titles" localSheetId="12">'42-4P Capital Depreciation'!$1:$4</definedName>
    <definedName name="_xlnm.Print_Titles" localSheetId="0">'ECRC_42_1P Revised'!$A:$A,'ECRC_42_1P Revised'!$1:$7</definedName>
    <definedName name="_xlnm.Print_Titles" localSheetId="1">RAD_ECRC_42_1P!$A:$A,RAD_ECRC_42_1P!$1:$4</definedName>
    <definedName name="_xlnm.Print_Titles" localSheetId="2">RAD_ECRC_42_2P_1_pg_1!$A:$B,RAD_ECRC_42_2P_1_pg_1!$1:$4</definedName>
    <definedName name="_xlnm.Print_Titles" localSheetId="3">RAD_ECRC_42_2P_1_pg_2!$A:$B,RAD_ECRC_42_2P_1_pg_2!$1:$7</definedName>
    <definedName name="_xlnm.Print_Titles" localSheetId="4">RAD_ECRC_42_2P_2!$A:$A,RAD_ECRC_42_2P_2!$1:$5</definedName>
    <definedName name="_xlnm.Print_Titles" localSheetId="5">RAD_ECRC_42_3P_1_pg_1!$A:$A,RAD_ECRC_42_3P_1_pg_1!$1:$5</definedName>
    <definedName name="_xlnm.Print_Titles" localSheetId="6">RAD_ECRC_42_3P_1_pg_2!$A:$A,RAD_ECRC_42_3P_1_pg_2!$1:$8</definedName>
    <definedName name="_xlnm.Print_Titles" localSheetId="7">RAD_ECRC_42_3P_2!$A:$A,RAD_ECRC_42_3P_2!$1:$5</definedName>
    <definedName name="_xlnm.Print_Titles" localSheetId="14">RAD_ECRC_42_7P!$A:$A,RAD_ECRC_42_7P!$1:$6</definedName>
    <definedName name="PRINT_TITLES_MI" localSheetId="13">'[36]#REF'!$A$1:$IV$9</definedName>
    <definedName name="PRINT_TITLES_MI">'[37]#REF'!$A$1:$IV$9</definedName>
    <definedName name="PRINT1" localSheetId="13">'[36]#REF'!$L$5:$M$58</definedName>
    <definedName name="PRINT1">'[37]#REF'!$L$5:$M$58</definedName>
    <definedName name="PrintArea" localSheetId="15">#REF!</definedName>
    <definedName name="PrintArea" localSheetId="13">#REF!</definedName>
    <definedName name="PrintArea">#REF!</definedName>
    <definedName name="printfpli" localSheetId="13">'[43]All Companies'!$S$6:$Z$49,'[43]All Companies'!$S$54:$Z$118,'[43]All Companies'!#REF!</definedName>
    <definedName name="printfpli">'[43]All Companies'!$S$6:$Z$49,'[43]All Companies'!$S$54:$Z$118,'[43]All Companies'!#REF!</definedName>
    <definedName name="PRIOR" localSheetId="15">[2]JVTAX.XLS!#REF!</definedName>
    <definedName name="PRIOR" localSheetId="0">[2]JVTAX.XLS!#REF!</definedName>
    <definedName name="PRIOR" localSheetId="13">[2]JVTAX.XLS!#REF!</definedName>
    <definedName name="PRIOR">[2]JVTAX.XLS!#REF!</definedName>
    <definedName name="PRIOR_YEAR_DATE" localSheetId="15">#REF!</definedName>
    <definedName name="PRIOR_YEAR_DATE" localSheetId="13">#REF!</definedName>
    <definedName name="PRIOR_YEAR_DATE">#REF!</definedName>
    <definedName name="PRIOR_YEAR_X" localSheetId="15">'[64]C-44 TP5 Adj 5_31_08'!#REF!</definedName>
    <definedName name="PRIOR_YEAR_X" localSheetId="13">'[65]C-44 TP5 Adj 5_31_08'!#REF!</definedName>
    <definedName name="PRIOR_YEAR_X">'[64]C-44 TP5 Adj 5_31_08'!#REF!</definedName>
    <definedName name="Profile">[95]PROFILES!$A$10:$B$15</definedName>
    <definedName name="proj_info">[35]sys_proj!$C:$H</definedName>
    <definedName name="Project" localSheetId="12">#REF!</definedName>
    <definedName name="Project" localSheetId="15">[96]stratadata!$A$2:$A$25</definedName>
    <definedName name="Project" localSheetId="0">#REF!</definedName>
    <definedName name="Project" localSheetId="1">#REF!</definedName>
    <definedName name="Project" localSheetId="13">[97]stratadata!$A$2:$A$25</definedName>
    <definedName name="Project" localSheetId="14">#REF!</definedName>
    <definedName name="Project">#REF!</definedName>
    <definedName name="project_top" localSheetId="15">[70]Final!#REF!</definedName>
    <definedName name="project_top" localSheetId="0">[71]Final!#REF!</definedName>
    <definedName name="project_top" localSheetId="13">[72]Final!#REF!</definedName>
    <definedName name="project_top">[70]Final!#REF!</definedName>
    <definedName name="ProjectScenario">[73]Assume1!$B$13</definedName>
    <definedName name="ProjectStrata" localSheetId="12">#REF!</definedName>
    <definedName name="ProjectStrata" localSheetId="15">[96]stratadata!$A$2:$B$25</definedName>
    <definedName name="ProjectStrata" localSheetId="0">#REF!</definedName>
    <definedName name="ProjectStrata" localSheetId="1">#REF!</definedName>
    <definedName name="ProjectStrata" localSheetId="13">[97]stratadata!$A$2:$B$25</definedName>
    <definedName name="ProjectStrata" localSheetId="14">#REF!</definedName>
    <definedName name="ProjectStrata">#REF!</definedName>
    <definedName name="ProjectTitle">[73]Assume1!$E$12</definedName>
    <definedName name="Proposed" localSheetId="15" hidden="1">{#N/A,#N/A,TRUE,"TOTAL DISTRIBUTION";#N/A,#N/A,TRUE,"SOUTH";#N/A,#N/A,TRUE,"NORTHEAST";#N/A,#N/A,TRUE,"WEST"}</definedName>
    <definedName name="Proposed" localSheetId="13" hidden="1">{#N/A,#N/A,TRUE,"TOTAL DISTRIBUTION";#N/A,#N/A,TRUE,"SOUTH";#N/A,#N/A,TRUE,"NORTHEAST";#N/A,#N/A,TRUE,"WEST"}</definedName>
    <definedName name="Proposed" hidden="1">{#N/A,#N/A,TRUE,"TOTAL DISTRIBUTION";#N/A,#N/A,TRUE,"SOUTH";#N/A,#N/A,TRUE,"NORTHEAST";#N/A,#N/A,TRUE,"WEST"}</definedName>
    <definedName name="PRORATA" localSheetId="8">#REF!</definedName>
    <definedName name="PRORATA" localSheetId="11">#REF!</definedName>
    <definedName name="PRORATA" localSheetId="15">#REF!</definedName>
    <definedName name="PRORATA" localSheetId="16">#REF!</definedName>
    <definedName name="PRORATA">#REF!</definedName>
    <definedName name="prtrecon" localSheetId="15">'[43]All Companies'!#REF!,'[43]All Companies'!#REF!,'[43]All Companies'!#REF!,'[43]All Companies'!#REF!</definedName>
    <definedName name="prtrecon" localSheetId="13">'[43]All Companies'!#REF!,'[43]All Companies'!#REF!,'[43]All Companies'!#REF!,'[43]All Companies'!#REF!</definedName>
    <definedName name="prtrecon">'[43]All Companies'!#REF!,'[43]All Companies'!#REF!,'[43]All Companies'!#REF!,'[43]All Companies'!#REF!</definedName>
    <definedName name="psnh1" localSheetId="15">#REF!</definedName>
    <definedName name="psnh1" localSheetId="13">#REF!</definedName>
    <definedName name="psnh1">#REF!</definedName>
    <definedName name="psnh2" localSheetId="15">#REF!</definedName>
    <definedName name="psnh2" localSheetId="13">#REF!</definedName>
    <definedName name="psnh2">#REF!</definedName>
    <definedName name="psnhcoc" localSheetId="15">#REF!</definedName>
    <definedName name="psnhcoc" localSheetId="13">#REF!</definedName>
    <definedName name="psnhcoc">#REF!</definedName>
    <definedName name="PSNHCOC2" localSheetId="15">#REF!</definedName>
    <definedName name="PSNHCOC2" localSheetId="13">#REF!</definedName>
    <definedName name="PSNHCOC2">#REF!</definedName>
    <definedName name="PSPRIN" localSheetId="8">#REF!</definedName>
    <definedName name="PSPRIN" localSheetId="11">#REF!</definedName>
    <definedName name="PSPRIN" localSheetId="15">#REF!</definedName>
    <definedName name="PSPRIN" localSheetId="16">#REF!</definedName>
    <definedName name="PSPRIN">#REF!</definedName>
    <definedName name="PURCHASE" localSheetId="15">#REF!</definedName>
    <definedName name="PURCHASE" localSheetId="13">#REF!</definedName>
    <definedName name="PURCHASE">#REF!</definedName>
    <definedName name="PURE" localSheetId="15">[1]SITRP!#REF!</definedName>
    <definedName name="PURE" localSheetId="0">[1]SITRP!#REF!</definedName>
    <definedName name="PURE" localSheetId="13">[1]SITRP!#REF!</definedName>
    <definedName name="PURE">[1]SITRP!#REF!</definedName>
    <definedName name="PUREC" localSheetId="15">[1]SITRP!#REF!</definedName>
    <definedName name="PUREC" localSheetId="0">[1]SITRP!#REF!</definedName>
    <definedName name="PUREC" localSheetId="13">[1]SITRP!#REF!</definedName>
    <definedName name="PUREC">[1]SITRP!#REF!</definedName>
    <definedName name="Purpose" localSheetId="15">#REF!</definedName>
    <definedName name="Purpose" localSheetId="13">#REF!</definedName>
    <definedName name="Purpose">#REF!</definedName>
    <definedName name="qqq" localSheetId="15" hidden="1">{"Martin Oct94_Mar95",#N/A,FALSE,"Martin Oct94 - Mar95"}</definedName>
    <definedName name="qqq" localSheetId="0" hidden="1">{"Martin Oct94_Mar95",#N/A,FALSE,"Martin Oct94 - Mar95"}</definedName>
    <definedName name="qqq" localSheetId="13" hidden="1">{"Martin Oct94_Mar95",#N/A,FALSE,"Martin Oct94 - Mar95"}</definedName>
    <definedName name="qqq" hidden="1">{"Martin Oct94_Mar95",#N/A,FALSE,"Martin Oct94 - Mar95"}</definedName>
    <definedName name="QUALTEC" localSheetId="15">'[3]SUMMARY-OLD'!#REF!</definedName>
    <definedName name="QUALTEC" localSheetId="13">'[3]SUMMARY-OLD'!#REF!</definedName>
    <definedName name="QUALTEC">'[3]SUMMARY-OLD'!#REF!</definedName>
    <definedName name="QUALTEC_QUALITY_SERVICES__INC." localSheetId="15">#REF!</definedName>
    <definedName name="QUALTEC_QUALITY_SERVICES__INC." localSheetId="13">#REF!</definedName>
    <definedName name="QUALTEC_QUALITY_SERVICES__INC.">#REF!</definedName>
    <definedName name="QUIT" localSheetId="8">#REF!</definedName>
    <definedName name="QUIT" localSheetId="11">#REF!</definedName>
    <definedName name="QUIT" localSheetId="15">#REF!</definedName>
    <definedName name="QUIT" localSheetId="16">#REF!</definedName>
    <definedName name="QUIT">#REF!</definedName>
    <definedName name="RAIL" localSheetId="15">#REF!</definedName>
    <definedName name="RAIL" localSheetId="13">#REF!</definedName>
    <definedName name="RAIL">#REF!</definedName>
    <definedName name="rate_schedule" localSheetId="15">'[43]All Companies'!#REF!</definedName>
    <definedName name="rate_schedule" localSheetId="13">'[43]All Companies'!#REF!</definedName>
    <definedName name="rate_schedule">'[43]All Companies'!#REF!</definedName>
    <definedName name="RATECASE" localSheetId="8">#REF!</definedName>
    <definedName name="RATECASE" localSheetId="11">#REF!</definedName>
    <definedName name="RATECASE" localSheetId="15">#REF!</definedName>
    <definedName name="RATECASE" localSheetId="16">#REF!</definedName>
    <definedName name="RATECASE">#REF!</definedName>
    <definedName name="RATES" localSheetId="15">'[37]#REF'!#REF!</definedName>
    <definedName name="RATES" localSheetId="13">'[36]#REF'!#REF!</definedName>
    <definedName name="RATES">'[37]#REF'!#REF!</definedName>
    <definedName name="RBADJ" localSheetId="8">#REF!</definedName>
    <definedName name="RBADJ" localSheetId="11">#REF!</definedName>
    <definedName name="RBADJ" localSheetId="15">#REF!</definedName>
    <definedName name="RBADJ" localSheetId="16">#REF!</definedName>
    <definedName name="RBADJ">#REF!</definedName>
    <definedName name="RBRR" localSheetId="8">#REF!</definedName>
    <definedName name="RBRR" localSheetId="11">#REF!</definedName>
    <definedName name="RBRR" localSheetId="15">#REF!</definedName>
    <definedName name="RBRR" localSheetId="16">#REF!</definedName>
    <definedName name="RBRR">#REF!</definedName>
    <definedName name="RECON" localSheetId="15">#REF!</definedName>
    <definedName name="RECON" localSheetId="0">#REF!</definedName>
    <definedName name="RECON" localSheetId="13">#REF!</definedName>
    <definedName name="RECON">#REF!</definedName>
    <definedName name="Reconciliation" localSheetId="15">#REF!</definedName>
    <definedName name="Reconciliation" localSheetId="13">#REF!</definedName>
    <definedName name="Reconciliation">#REF!</definedName>
    <definedName name="ref">[98]ref!$A$20:$C$144</definedName>
    <definedName name="Rem">'[45]Restoration - Detail'!$D$34</definedName>
    <definedName name="REMSCHER" localSheetId="8">#REF!</definedName>
    <definedName name="REMSCHER" localSheetId="11">#REF!</definedName>
    <definedName name="REMSCHER" localSheetId="15">#REF!</definedName>
    <definedName name="REMSCHER" localSheetId="16">#REF!</definedName>
    <definedName name="REMSCHER">#REF!</definedName>
    <definedName name="REMSCHRTX" localSheetId="8">#REF!</definedName>
    <definedName name="REMSCHRTX" localSheetId="11">#REF!</definedName>
    <definedName name="REMSCHRTX" localSheetId="15">#REF!</definedName>
    <definedName name="REMSCHRTX" localSheetId="16">#REF!</definedName>
    <definedName name="REMSCHRTX">#REF!</definedName>
    <definedName name="RepAllFormat" localSheetId="15">#REF!</definedName>
    <definedName name="RepAllFormat" localSheetId="13">#REF!</definedName>
    <definedName name="RepAllFormat">#REF!</definedName>
    <definedName name="RepAllHead" localSheetId="15">#REF!</definedName>
    <definedName name="RepAllHead" localSheetId="13">#REF!</definedName>
    <definedName name="RepAllHead">#REF!</definedName>
    <definedName name="RepDataFormat" localSheetId="15">#REF!</definedName>
    <definedName name="RepDataFormat" localSheetId="13">#REF!</definedName>
    <definedName name="RepDataFormat">#REF!</definedName>
    <definedName name="RepDataMoney" localSheetId="15">'[99]Incr Hedg'!#REF!</definedName>
    <definedName name="RepDataMoney" localSheetId="13">'[100]Incr Hedg'!#REF!</definedName>
    <definedName name="RepDataMoney">'[99]Incr Hedg'!#REF!</definedName>
    <definedName name="RepDataMoney1" localSheetId="15">'[99]Incr Hedg'!#REF!</definedName>
    <definedName name="RepDataMoney1" localSheetId="13">'[100]Incr Hedg'!#REF!</definedName>
    <definedName name="RepDataMoney1">'[99]Incr Hedg'!#REF!</definedName>
    <definedName name="RepDataMoney2" localSheetId="15">'[99]Incr Hedg'!#REF!</definedName>
    <definedName name="RepDataMoney2" localSheetId="13">'[100]Incr Hedg'!#REF!</definedName>
    <definedName name="RepDataMoney2">'[99]Incr Hedg'!#REF!</definedName>
    <definedName name="RepDataMoney3" localSheetId="15">'[99]Incr Hedg'!#REF!</definedName>
    <definedName name="RepDataMoney3" localSheetId="13">'[100]Incr Hedg'!#REF!</definedName>
    <definedName name="RepDataMoney3">'[99]Incr Hedg'!#REF!</definedName>
    <definedName name="RepDataMoney4" localSheetId="15">'[99]Incr Hedg'!#REF!</definedName>
    <definedName name="RepDataMoney4" localSheetId="13">'[100]Incr Hedg'!#REF!</definedName>
    <definedName name="RepDataMoney4">'[99]Incr Hedg'!#REF!</definedName>
    <definedName name="RepDataPercent" localSheetId="15">'[99]Incr Hedg'!#REF!</definedName>
    <definedName name="RepDataPercent" localSheetId="13">'[100]Incr Hedg'!#REF!</definedName>
    <definedName name="RepDataPercent">'[99]Incr Hedg'!#REF!</definedName>
    <definedName name="RepDataPercent1" localSheetId="15">'[99]Incr Hedg'!#REF!</definedName>
    <definedName name="RepDataPercent1" localSheetId="13">'[100]Incr Hedg'!#REF!</definedName>
    <definedName name="RepDataPercent1">'[99]Incr Hedg'!#REF!</definedName>
    <definedName name="RepDataPercent2" localSheetId="15">'[99]Incr Hedg'!#REF!</definedName>
    <definedName name="RepDataPercent2" localSheetId="13">'[100]Incr Hedg'!#REF!</definedName>
    <definedName name="RepDataPercent2">'[99]Incr Hedg'!#REF!</definedName>
    <definedName name="RepDataPercent3" localSheetId="15">'[99]Incr Hedg'!#REF!</definedName>
    <definedName name="RepDataPercent3" localSheetId="13">'[100]Incr Hedg'!#REF!</definedName>
    <definedName name="RepDataPercent3">'[99]Incr Hedg'!#REF!</definedName>
    <definedName name="RepDelete" localSheetId="15">'[99]Incr Hedg'!#REF!</definedName>
    <definedName name="RepDelete" localSheetId="13">'[100]Incr Hedg'!#REF!</definedName>
    <definedName name="RepDelete">'[99]Incr Hedg'!#REF!</definedName>
    <definedName name="REPORT" localSheetId="8">'[101]Sch 10 Sht 1'!#REF!</definedName>
    <definedName name="REPORT" localSheetId="15">#REF!</definedName>
    <definedName name="REPORT" localSheetId="13">#REF!</definedName>
    <definedName name="REPORT">'[101]Sch 10 Sht 1'!#REF!</definedName>
    <definedName name="Report1Layout" localSheetId="15">#REF!</definedName>
    <definedName name="Report1Layout" localSheetId="13">#REF!</definedName>
    <definedName name="Report1Layout">#REF!</definedName>
    <definedName name="Report1Title" localSheetId="15">#REF!</definedName>
    <definedName name="Report1Title" localSheetId="13">#REF!</definedName>
    <definedName name="Report1Title">#REF!</definedName>
    <definedName name="Report2Layout" localSheetId="15">#REF!</definedName>
    <definedName name="Report2Layout" localSheetId="13">#REF!</definedName>
    <definedName name="Report2Layout">#REF!</definedName>
    <definedName name="Report2Title" localSheetId="15">#REF!</definedName>
    <definedName name="Report2Title" localSheetId="13">#REF!</definedName>
    <definedName name="Report2Title">#REF!</definedName>
    <definedName name="Report3Layout" localSheetId="15">#REF!</definedName>
    <definedName name="Report3Layout" localSheetId="13">#REF!</definedName>
    <definedName name="Report3Layout">#REF!</definedName>
    <definedName name="Report3Title" localSheetId="15">#REF!</definedName>
    <definedName name="Report3Title" localSheetId="13">#REF!</definedName>
    <definedName name="Report3Title">#REF!</definedName>
    <definedName name="Report4Layout" localSheetId="15">#REF!</definedName>
    <definedName name="Report4Layout" localSheetId="13">#REF!</definedName>
    <definedName name="Report4Layout">#REF!</definedName>
    <definedName name="Report4Title" localSheetId="15">#REF!</definedName>
    <definedName name="Report4Title" localSheetId="13">#REF!</definedName>
    <definedName name="Report4Title">#REF!</definedName>
    <definedName name="ReportRange" localSheetId="15">#REF!</definedName>
    <definedName name="ReportRange" localSheetId="13">#REF!</definedName>
    <definedName name="ReportRange">#REF!</definedName>
    <definedName name="ReportSelection" localSheetId="15">#REF!</definedName>
    <definedName name="ReportSelection" localSheetId="13">#REF!</definedName>
    <definedName name="ReportSelection">#REF!</definedName>
    <definedName name="RepPercent" localSheetId="15">#REF!</definedName>
    <definedName name="RepPercent" localSheetId="13">#REF!</definedName>
    <definedName name="RepPercent">#REF!</definedName>
    <definedName name="RES" localSheetId="15">#REF!</definedName>
    <definedName name="RES" localSheetId="13">#REF!</definedName>
    <definedName name="RES">#REF!</definedName>
    <definedName name="RESERVEPREM" localSheetId="8">#REF!</definedName>
    <definedName name="RESERVEPREM" localSheetId="11">#REF!</definedName>
    <definedName name="RESERVEPREM" localSheetId="15">#REF!</definedName>
    <definedName name="RESERVEPREM" localSheetId="16">#REF!</definedName>
    <definedName name="RESERVEPREM">#REF!</definedName>
    <definedName name="reserves" localSheetId="15">#REF!</definedName>
    <definedName name="reserves" localSheetId="13">#REF!</definedName>
    <definedName name="reserves">#REF!</definedName>
    <definedName name="RESP1" localSheetId="15">#REF!</definedName>
    <definedName name="RESP1" localSheetId="13">#REF!</definedName>
    <definedName name="RESP1">#REF!</definedName>
    <definedName name="RETAMT" localSheetId="8">#REF!</definedName>
    <definedName name="RETAMT" localSheetId="11">#REF!</definedName>
    <definedName name="RETAMT" localSheetId="15">#REF!</definedName>
    <definedName name="RETAMT" localSheetId="16">#REF!</definedName>
    <definedName name="RETAMT">#REF!</definedName>
    <definedName name="RETLOANS" localSheetId="8">#REF!</definedName>
    <definedName name="RETLOANS" localSheetId="11">#REF!</definedName>
    <definedName name="RETLOANS" localSheetId="15">#REF!</definedName>
    <definedName name="RETLOANS" localSheetId="16">#REF!</definedName>
    <definedName name="RETLOANS">#REF!</definedName>
    <definedName name="RETURN" localSheetId="8">#REF!</definedName>
    <definedName name="RETURN" localSheetId="11">#REF!</definedName>
    <definedName name="RETURN" localSheetId="15">#REF!</definedName>
    <definedName name="RETURN" localSheetId="16">#REF!</definedName>
    <definedName name="RETURN">#REF!</definedName>
    <definedName name="RETURNS" localSheetId="8">#REF!</definedName>
    <definedName name="RETURNS" localSheetId="11">#REF!</definedName>
    <definedName name="RETURNS" localSheetId="15">#REF!</definedName>
    <definedName name="RETURNS" localSheetId="16">#REF!</definedName>
    <definedName name="RETURNS">#REF!</definedName>
    <definedName name="rev" localSheetId="15" hidden="1">{#N/A,#N/A,TRUE,"TOTAL DISTRIBUTION";#N/A,#N/A,TRUE,"SOUTH";#N/A,#N/A,TRUE,"NORTHEAST";#N/A,#N/A,TRUE,"WEST"}</definedName>
    <definedName name="rev" localSheetId="13" hidden="1">{#N/A,#N/A,TRUE,"TOTAL DISTRIBUTION";#N/A,#N/A,TRUE,"SOUTH";#N/A,#N/A,TRUE,"NORTHEAST";#N/A,#N/A,TRUE,"WEST"}</definedName>
    <definedName name="rev" hidden="1">{#N/A,#N/A,TRUE,"TOTAL DISTRIBUTION";#N/A,#N/A,TRUE,"SOUTH";#N/A,#N/A,TRUE,"NORTHEAST";#N/A,#N/A,TRUE,"WEST"}</definedName>
    <definedName name="REVENUERPT" localSheetId="15">'[57]FPSC TU'!#REF!</definedName>
    <definedName name="REVENUERPT" localSheetId="13">'[58]FPSC TU'!#REF!</definedName>
    <definedName name="REVENUERPT">'[57]FPSC TU'!#REF!</definedName>
    <definedName name="REVEXP">Inputs!$C$20</definedName>
    <definedName name="revised" localSheetId="15" hidden="1">{#N/A,#N/A,TRUE,"TOTAL DSBN";#N/A,#N/A,TRUE,"WEST";#N/A,#N/A,TRUE,"SOUTH";#N/A,#N/A,TRUE,"NORTHEAST"}</definedName>
    <definedName name="revised" localSheetId="13" hidden="1">{#N/A,#N/A,TRUE,"TOTAL DSBN";#N/A,#N/A,TRUE,"WEST";#N/A,#N/A,TRUE,"SOUTH";#N/A,#N/A,TRUE,"NORTHEAST"}</definedName>
    <definedName name="revised" hidden="1">{#N/A,#N/A,TRUE,"TOTAL DSBN";#N/A,#N/A,TRUE,"WEST";#N/A,#N/A,TRUE,"SOUTH";#N/A,#N/A,TRUE,"NORTHEAST"}</definedName>
    <definedName name="REVTX12M" localSheetId="8">#REF!</definedName>
    <definedName name="REVTX12M" localSheetId="11">#REF!</definedName>
    <definedName name="REVTX12M" localSheetId="15">#REF!</definedName>
    <definedName name="REVTX12M" localSheetId="16">#REF!</definedName>
    <definedName name="REVTX12M">#REF!</definedName>
    <definedName name="RFCR" localSheetId="8">#REF!</definedName>
    <definedName name="RFCR" localSheetId="11">#REF!</definedName>
    <definedName name="RFCR" localSheetId="15">#REF!</definedName>
    <definedName name="RFCR" localSheetId="16">#REF!</definedName>
    <definedName name="RFCR">#REF!</definedName>
    <definedName name="RICH" localSheetId="8">#REF!</definedName>
    <definedName name="RICH" localSheetId="11">#REF!</definedName>
    <definedName name="RICH" localSheetId="15">#REF!</definedName>
    <definedName name="RICH" localSheetId="16">#REF!</definedName>
    <definedName name="RICH">#REF!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ita" localSheetId="15" hidden="1">{#N/A,#N/A,TRUE,"TOTAL DISTRIBUTION";#N/A,#N/A,TRUE,"SOUTH";#N/A,#N/A,TRUE,"NORTHEAST";#N/A,#N/A,TRUE,"WEST"}</definedName>
    <definedName name="rita" localSheetId="13" hidden="1">{#N/A,#N/A,TRUE,"TOTAL DISTRIBUTION";#N/A,#N/A,TRUE,"SOUTH";#N/A,#N/A,TRUE,"NORTHEAST";#N/A,#N/A,TRUE,"WEST"}</definedName>
    <definedName name="rita" hidden="1">{#N/A,#N/A,TRUE,"TOTAL DISTRIBUTION";#N/A,#N/A,TRUE,"SOUTH";#N/A,#N/A,TRUE,"NORTHEAST";#N/A,#N/A,TRUE,"WEST"}</definedName>
    <definedName name="RMIT" localSheetId="8">#REF!</definedName>
    <definedName name="RMIT" localSheetId="11">#REF!</definedName>
    <definedName name="RMIT" localSheetId="15">#REF!</definedName>
    <definedName name="RMIT" localSheetId="16">#REF!</definedName>
    <definedName name="RMIT">#REF!</definedName>
    <definedName name="RMIT2" localSheetId="8">#REF!</definedName>
    <definedName name="RMIT2" localSheetId="11">#REF!</definedName>
    <definedName name="RMIT2" localSheetId="15">#REF!</definedName>
    <definedName name="RMIT2" localSheetId="16">#REF!</definedName>
    <definedName name="RMIT2">#REF!</definedName>
    <definedName name="RMIT3" localSheetId="8">#REF!</definedName>
    <definedName name="RMIT3" localSheetId="11">#REF!</definedName>
    <definedName name="RMIT3" localSheetId="15">#REF!</definedName>
    <definedName name="RMIT3" localSheetId="16">#REF!</definedName>
    <definedName name="RMIT3">#REF!</definedName>
    <definedName name="RMITTRAN" localSheetId="8">#REF!</definedName>
    <definedName name="RMITTRAN" localSheetId="11">#REF!</definedName>
    <definedName name="RMITTRAN" localSheetId="15">#REF!</definedName>
    <definedName name="RMITTRAN" localSheetId="16">#REF!</definedName>
    <definedName name="RMITTRAN">#REF!</definedName>
    <definedName name="ROE" localSheetId="8">#REF!</definedName>
    <definedName name="ROE" localSheetId="11">#REF!</definedName>
    <definedName name="ROE" localSheetId="15">#REF!</definedName>
    <definedName name="ROE" localSheetId="16">#REF!</definedName>
    <definedName name="ROE">#REF!</definedName>
    <definedName name="ROR">Inputs!$D$15</definedName>
    <definedName name="ROREC" localSheetId="8">#REF!</definedName>
    <definedName name="ROREC" localSheetId="11">#REF!</definedName>
    <definedName name="ROREC" localSheetId="15">#REF!</definedName>
    <definedName name="ROREC" localSheetId="16">#REF!</definedName>
    <definedName name="ROREC">#REF!</definedName>
    <definedName name="RoundDigits">[102]Global_Setting!$C$6</definedName>
    <definedName name="RoundingOption" localSheetId="15">#REF!</definedName>
    <definedName name="RoundingOption" localSheetId="13">#REF!</definedName>
    <definedName name="RoundingOption">#REF!</definedName>
    <definedName name="row_blank" localSheetId="15">'[48]R-Sched Sample'!#REF!,'[48]R-Sched Sample'!$A$14:$IV$14,'[48]R-Sched Sample'!$A$21:$IV$21,'[48]R-Sched Sample'!$A$28:$IV$28,'[48]R-Sched Sample'!$A$31:$IV$31,'[48]R-Sched Sample'!$A$39:$IV$39,'[48]R-Sched Sample'!$A$45:$IV$45</definedName>
    <definedName name="row_blank" localSheetId="13">'[48]R-Sched Sample'!#REF!,'[48]R-Sched Sample'!$A$14:$IV$14,'[48]R-Sched Sample'!$A$21:$IV$21,'[48]R-Sched Sample'!$A$28:$IV$28,'[48]R-Sched Sample'!$A$31:$IV$31,'[48]R-Sched Sample'!$A$39:$IV$39,'[48]R-Sched Sample'!$A$45:$IV$45</definedName>
    <definedName name="row_blank">'[48]R-Sched Sample'!#REF!,'[48]R-Sched Sample'!$A$14:$IV$14,'[48]R-Sched Sample'!$A$21:$IV$21,'[48]R-Sched Sample'!$A$28:$IV$28,'[48]R-Sched Sample'!$A$31:$IV$31,'[48]R-Sched Sample'!$A$39:$IV$39,'[48]R-Sched Sample'!$A$45:$IV$45</definedName>
    <definedName name="row_data">'[48]R-Sched Sample'!$A$7:$IV$11,'[48]R-Sched Sample'!$A$8:$IV$12,'[48]R-Sched Sample'!$A$15:$IV$19,'[48]R-Sched Sample'!$A$22:$IV$26,'[48]R-Sched Sample'!$A$29:$IV$30,'[48]R-Sched Sample'!$A$33:$IV$37,'[48]R-Sched Sample'!$A$40:$IV$43</definedName>
    <definedName name="row_header" localSheetId="15">'[48]R-Sched Sample'!#REF!,'[48]R-Sched Sample'!#REF!,'[48]R-Sched Sample'!#REF!,'[48]R-Sched Sample'!$H$5,'[48]R-Sched Sample'!#REF!,'[48]R-Sched Sample'!$A$5:$IV$5,'[48]R-Sched Sample'!#REF!,'[48]R-Sched Sample'!#REF!,'[48]R-Sched Sample'!#REF!,'[48]R-Sched Sample'!$H$5,'[48]R-Sched Sample'!#REF!,'[48]R-Sched Sample'!$A$6:$IV$6,'[48]R-Sched Sample'!$A$32:$IV$32</definedName>
    <definedName name="row_header" localSheetId="13">'[48]R-Sched Sample'!#REF!,'[48]R-Sched Sample'!#REF!,'[48]R-Sched Sample'!#REF!,'[48]R-Sched Sample'!$H$5,'[48]R-Sched Sample'!#REF!,'[48]R-Sched Sample'!$A$5:$IV$5,'[48]R-Sched Sample'!#REF!,'[48]R-Sched Sample'!#REF!,'[48]R-Sched Sample'!#REF!,'[48]R-Sched Sample'!$H$5,'[48]R-Sched Sample'!#REF!,'[48]R-Sched Sample'!$A$6:$IV$6,'[48]R-Sched Sample'!$A$32:$IV$32</definedName>
    <definedName name="row_header">'[48]R-Sched Sample'!#REF!,'[48]R-Sched Sample'!#REF!,'[48]R-Sched Sample'!#REF!,'[48]R-Sched Sample'!$H$5,'[48]R-Sched Sample'!#REF!,'[48]R-Sched Sample'!$A$5:$IV$5,'[48]R-Sched Sample'!#REF!,'[48]R-Sched Sample'!#REF!,'[48]R-Sched Sample'!#REF!,'[48]R-Sched Sample'!$H$5,'[48]R-Sched Sample'!#REF!,'[48]R-Sched Sample'!$A$6:$IV$6,'[48]R-Sched Sample'!$A$32:$IV$32</definedName>
    <definedName name="rp_efoh_puf_yrs_rp_efoh_puf_yrs_List" localSheetId="15">#REF!</definedName>
    <definedName name="rp_efoh_puf_yrs_rp_efoh_puf_yrs_List" localSheetId="13">#REF!</definedName>
    <definedName name="rp_efoh_puf_yrs_rp_efoh_puf_yrs_List">#REF!</definedName>
    <definedName name="Rpt1_RequiredRev" localSheetId="15">#REF!</definedName>
    <definedName name="Rpt1_RequiredRev" localSheetId="13">#REF!</definedName>
    <definedName name="Rpt1_RequiredRev">#REF!</definedName>
    <definedName name="RRCAA" localSheetId="8">#REF!</definedName>
    <definedName name="RRCAA" localSheetId="11">#REF!</definedName>
    <definedName name="RRCAA" localSheetId="15">#REF!</definedName>
    <definedName name="RRCAA" localSheetId="16">#REF!</definedName>
    <definedName name="RRCAA">#REF!</definedName>
    <definedName name="RRDEM" localSheetId="8">#REF!</definedName>
    <definedName name="RRDEM" localSheetId="11">#REF!</definedName>
    <definedName name="RRDEM" localSheetId="15">#REF!</definedName>
    <definedName name="RRDEM" localSheetId="16">#REF!</definedName>
    <definedName name="RRDEM">#REF!</definedName>
    <definedName name="RRENER" localSheetId="8">#REF!</definedName>
    <definedName name="RRENER" localSheetId="11">#REF!</definedName>
    <definedName name="RRENER" localSheetId="15">#REF!</definedName>
    <definedName name="RRENER" localSheetId="16">#REF!</definedName>
    <definedName name="RRENER">#REF!</definedName>
    <definedName name="RRTOTAL" localSheetId="8">#REF!</definedName>
    <definedName name="RRTOTAL" localSheetId="11">#REF!</definedName>
    <definedName name="RRTOTAL" localSheetId="15">#REF!</definedName>
    <definedName name="RRTOTAL" localSheetId="16">#REF!</definedName>
    <definedName name="RRTOTAL">#REF!</definedName>
    <definedName name="RRTOTENER" localSheetId="8">#REF!</definedName>
    <definedName name="RRTOTENER" localSheetId="11">#REF!</definedName>
    <definedName name="RRTOTENER" localSheetId="15">#REF!</definedName>
    <definedName name="RRTOTENER" localSheetId="16">#REF!</definedName>
    <definedName name="RRTOTENER">#REF!</definedName>
    <definedName name="RTAX" localSheetId="15">#REF!</definedName>
    <definedName name="RTAX" localSheetId="13">#REF!</definedName>
    <definedName name="RTAX">#REF!</definedName>
    <definedName name="RTSLABEL" localSheetId="15">'[37]#REF'!#REF!</definedName>
    <definedName name="RTSLABEL" localSheetId="13">'[36]#REF'!#REF!</definedName>
    <definedName name="RTSLABEL">'[37]#REF'!#REF!</definedName>
    <definedName name="S" localSheetId="15">#REF!</definedName>
    <definedName name="S" localSheetId="0">#REF!</definedName>
    <definedName name="S" localSheetId="13">#REF!</definedName>
    <definedName name="S">#REF!</definedName>
    <definedName name="s_year" localSheetId="0">[34]sys_header!$G$2:$G$14</definedName>
    <definedName name="s_year">[35]sys_header!$G$2:$G$14</definedName>
    <definedName name="S1V76" localSheetId="15">#REF!</definedName>
    <definedName name="S1V76" localSheetId="13">#REF!</definedName>
    <definedName name="S1V76">#REF!</definedName>
    <definedName name="sada" localSheetId="15" hidden="1">{"summary",#N/A,FALSE,"PCR DIRECTORY"}</definedName>
    <definedName name="sada" localSheetId="13" hidden="1">{"summary",#N/A,FALSE,"PCR DIRECTORY"}</definedName>
    <definedName name="sada" hidden="1">{"summary",#N/A,FALSE,"PCR DIRECTORY"}</definedName>
    <definedName name="SALE_RC_CP" localSheetId="8">#REF!</definedName>
    <definedName name="SALE_RC_CP" localSheetId="11">#REF!</definedName>
    <definedName name="SALE_RC_CP" localSheetId="15">#REF!</definedName>
    <definedName name="SALE_RC_CP" localSheetId="16">#REF!</definedName>
    <definedName name="SALE_RC_CP">#REF!</definedName>
    <definedName name="SALES" localSheetId="15">#REF!</definedName>
    <definedName name="SALES" localSheetId="0">#REF!</definedName>
    <definedName name="SALES" localSheetId="13">#REF!</definedName>
    <definedName name="SALES">#REF!</definedName>
    <definedName name="SAPBEXdnldView" hidden="1">"4EH01FY13RS12ZA68YZQEBXE6"</definedName>
    <definedName name="SAPBEXhrIndnt" localSheetId="15" hidden="1">1</definedName>
    <definedName name="SAPBEXhrIndnt" localSheetId="13" hidden="1">1</definedName>
    <definedName name="SAPBEXhrIndnt" hidden="1">"Wide"</definedName>
    <definedName name="SAPBEXrevision" hidden="1">0</definedName>
    <definedName name="SAPBEXrevision_1" hidden="1">0</definedName>
    <definedName name="SAPBEXsysID" hidden="1">"GP1"</definedName>
    <definedName name="SAPBEXwbID" hidden="1">"4AFKCASG4W23WCCEKVGAHCKQ9"</definedName>
    <definedName name="SAPCrosstab1" localSheetId="15">#REF!</definedName>
    <definedName name="SAPCrosstab1" localSheetId="13">#REF!</definedName>
    <definedName name="SAPCrosstab1">#REF!</definedName>
    <definedName name="SAPsysID" hidden="1">"708C5W7SBKP804JT78WJ0JNKI"</definedName>
    <definedName name="SAPwbID" hidden="1">"ARS"</definedName>
    <definedName name="SCALC" localSheetId="15">#REF!</definedName>
    <definedName name="SCALC" localSheetId="13">#REF!</definedName>
    <definedName name="SCALC">#REF!</definedName>
    <definedName name="SCBTU" localSheetId="8">[61]Jan02!#REF!</definedName>
    <definedName name="SCBTU" localSheetId="11">[61]Jan02!#REF!</definedName>
    <definedName name="SCBTU" localSheetId="15">[61]Jan02!#REF!</definedName>
    <definedName name="SCBTU">[61]Jan02!#REF!</definedName>
    <definedName name="SCCADJ" localSheetId="8">[61]Jan02!#REF!</definedName>
    <definedName name="SCCADJ" localSheetId="15">[61]Jan02!#REF!</definedName>
    <definedName name="SCCADJ">[61]Jan02!#REF!</definedName>
    <definedName name="SCCADJT" localSheetId="8">[61]Jan02!#REF!</definedName>
    <definedName name="SCCADJT" localSheetId="15">[61]Jan02!#REF!</definedName>
    <definedName name="SCCADJT">[61]Jan02!#REF!</definedName>
    <definedName name="SCCOST" localSheetId="8">[61]Jan02!#REF!</definedName>
    <definedName name="SCCOST" localSheetId="15">[61]Jan02!#REF!</definedName>
    <definedName name="SCCOST">[61]Jan02!#REF!</definedName>
    <definedName name="SCH" localSheetId="15">#REF!</definedName>
    <definedName name="SCH" localSheetId="0">#REF!</definedName>
    <definedName name="SCH" localSheetId="13">#REF!</definedName>
    <definedName name="SCH">#REF!</definedName>
    <definedName name="SCH1" localSheetId="15">#REF!</definedName>
    <definedName name="SCH1" localSheetId="13">#REF!</definedName>
    <definedName name="SCH1">#REF!</definedName>
    <definedName name="SCH2" localSheetId="15">#REF!</definedName>
    <definedName name="SCH2" localSheetId="13">#REF!</definedName>
    <definedName name="SCH2">#REF!</definedName>
    <definedName name="SCHALCO_M" localSheetId="8">#REF!</definedName>
    <definedName name="SCHALCO_M" localSheetId="11">#REF!</definedName>
    <definedName name="SCHALCO_M" localSheetId="15">#REF!</definedName>
    <definedName name="SCHALCO_M" localSheetId="16">#REF!</definedName>
    <definedName name="SCHALCO_M">#REF!</definedName>
    <definedName name="SCHAMORTPROP" localSheetId="8">#REF!</definedName>
    <definedName name="SCHAMORTPROP" localSheetId="11">#REF!</definedName>
    <definedName name="SCHAMORTPROP" localSheetId="15">#REF!</definedName>
    <definedName name="SCHAMORTPROP" localSheetId="16">#REF!</definedName>
    <definedName name="SCHAMORTPROP">#REF!</definedName>
    <definedName name="SCHC22P1" localSheetId="15">#REF!</definedName>
    <definedName name="SCHC22P1" localSheetId="13">#REF!</definedName>
    <definedName name="SCHC22P1">#REF!</definedName>
    <definedName name="SCHC22P2" localSheetId="15">#REF!</definedName>
    <definedName name="SCHC22P2" localSheetId="13">#REF!</definedName>
    <definedName name="SCHC22P2">#REF!</definedName>
    <definedName name="SCHCAPEQLADJ" localSheetId="8">#REF!</definedName>
    <definedName name="SCHCAPEQLADJ" localSheetId="11">#REF!</definedName>
    <definedName name="SCHCAPEQLADJ" localSheetId="15">#REF!</definedName>
    <definedName name="SCHCAPEQLADJ" localSheetId="16">#REF!</definedName>
    <definedName name="SCHCAPEQLADJ">#REF!</definedName>
    <definedName name="SCHDEFCREDIT" localSheetId="8">#REF!</definedName>
    <definedName name="SCHDEFCREDIT" localSheetId="11">#REF!</definedName>
    <definedName name="SCHDEFCREDIT" localSheetId="15">#REF!</definedName>
    <definedName name="SCHDEFCREDIT" localSheetId="16">#REF!</definedName>
    <definedName name="SCHDEFCREDIT">#REF!</definedName>
    <definedName name="SCHDEFDEBIT" localSheetId="8">#REF!</definedName>
    <definedName name="SCHDEFDEBIT" localSheetId="11">#REF!</definedName>
    <definedName name="SCHDEFDEBIT" localSheetId="15">#REF!</definedName>
    <definedName name="SCHDEFDEBIT" localSheetId="16">#REF!</definedName>
    <definedName name="SCHDEFDEBIT">#REF!</definedName>
    <definedName name="SCHDEFDR_CR" localSheetId="8">#REF!</definedName>
    <definedName name="SCHDEFDR_CR" localSheetId="11">#REF!</definedName>
    <definedName name="SCHDEFDR_CR" localSheetId="15">#REF!</definedName>
    <definedName name="SCHDEFDR_CR" localSheetId="16">#REF!</definedName>
    <definedName name="SCHDEFDR_CR">#REF!</definedName>
    <definedName name="Scherer" localSheetId="15">'[94]Final Fuel Sch 2001'!#REF!</definedName>
    <definedName name="Scherer" localSheetId="13">'[103]Final Fuel Sch 2001'!#REF!</definedName>
    <definedName name="Scherer">'[94]Final Fuel Sch 2001'!#REF!</definedName>
    <definedName name="SCHERERREV" localSheetId="8">#REF!</definedName>
    <definedName name="SCHERERREV" localSheetId="11">#REF!</definedName>
    <definedName name="SCHERERREV" localSheetId="15">#REF!</definedName>
    <definedName name="SCHERERREV" localSheetId="16">#REF!</definedName>
    <definedName name="SCHERERREV">#REF!</definedName>
    <definedName name="SCHOTHRTX" localSheetId="8">#REF!</definedName>
    <definedName name="SCHOTHRTX" localSheetId="11">#REF!</definedName>
    <definedName name="SCHOTHRTX" localSheetId="15">#REF!</definedName>
    <definedName name="SCHOTHRTX" localSheetId="16">#REF!</definedName>
    <definedName name="SCHOTHRTX">#REF!</definedName>
    <definedName name="SCHPROPINS" localSheetId="8">#REF!</definedName>
    <definedName name="SCHPROPINS" localSheetId="11">#REF!</definedName>
    <definedName name="SCHPROPINS" localSheetId="15">#REF!</definedName>
    <definedName name="SCHPROPINS" localSheetId="16">#REF!</definedName>
    <definedName name="SCHPROPINS">#REF!</definedName>
    <definedName name="SCHRADIT" localSheetId="8">#REF!</definedName>
    <definedName name="SCHRADIT" localSheetId="11">#REF!</definedName>
    <definedName name="SCHRADIT" localSheetId="15">#REF!</definedName>
    <definedName name="SCHRADIT" localSheetId="16">#REF!</definedName>
    <definedName name="SCHRADIT">#REF!</definedName>
    <definedName name="SCHTRANSRNTL" localSheetId="8">#REF!</definedName>
    <definedName name="SCHTRANSRNTL" localSheetId="11">#REF!</definedName>
    <definedName name="SCHTRANSRNTL" localSheetId="15">#REF!</definedName>
    <definedName name="SCHTRANSRNTL" localSheetId="16">#REF!</definedName>
    <definedName name="SCHTRANSRNTL">#REF!</definedName>
    <definedName name="SCKWH" localSheetId="8">[61]Jan02!#REF!</definedName>
    <definedName name="SCKWH" localSheetId="11">[61]Jan02!#REF!</definedName>
    <definedName name="SCKWH" localSheetId="15">[61]Jan02!#REF!</definedName>
    <definedName name="SCKWH">[61]Jan02!#REF!</definedName>
    <definedName name="SCOADJ" localSheetId="8">[61]Jan02!#REF!</definedName>
    <definedName name="SCOADJ" localSheetId="15">[61]Jan02!#REF!</definedName>
    <definedName name="SCOADJ">[61]Jan02!#REF!</definedName>
    <definedName name="SCOADJG" localSheetId="8">[61]Jan02!#REF!</definedName>
    <definedName name="SCOADJG" localSheetId="15">[61]Jan02!#REF!</definedName>
    <definedName name="SCOADJG">[61]Jan02!#REF!</definedName>
    <definedName name="SCQTY" localSheetId="8">[61]Jan02!#REF!</definedName>
    <definedName name="SCQTY" localSheetId="15">[61]Jan02!#REF!</definedName>
    <definedName name="SCQTY">[61]Jan02!#REF!</definedName>
    <definedName name="Seas_NOx">'42-8_NOx Allowances'!$A$53:$Q$108</definedName>
    <definedName name="SecOps_OM_06Actual_Essbase" localSheetId="15">#REF!</definedName>
    <definedName name="SecOps_OM_06Actual_Essbase" localSheetId="13">#REF!</definedName>
    <definedName name="SecOps_OM_06Actual_Essbase">#REF!</definedName>
    <definedName name="SEEF" localSheetId="8">#REF!</definedName>
    <definedName name="SEEF" localSheetId="11">#REF!</definedName>
    <definedName name="SEEF" localSheetId="15">#REF!</definedName>
    <definedName name="SEEF" localSheetId="16">#REF!</definedName>
    <definedName name="SEEF">#REF!</definedName>
    <definedName name="SEEOE_C" localSheetId="8">#REF!</definedName>
    <definedName name="SEEOE_C" localSheetId="11">#REF!</definedName>
    <definedName name="SEEOE_C" localSheetId="15">#REF!</definedName>
    <definedName name="SEEOE_C" localSheetId="16">#REF!</definedName>
    <definedName name="SEEOE_C">#REF!</definedName>
    <definedName name="sematxinc" localSheetId="15">'[43]All Companies'!#REF!</definedName>
    <definedName name="sematxinc" localSheetId="13">'[43]All Companies'!#REF!</definedName>
    <definedName name="sematxinc">'[43]All Companies'!#REF!</definedName>
    <definedName name="sencount" hidden="1">1</definedName>
    <definedName name="sep" localSheetId="15">#REF!</definedName>
    <definedName name="sep" localSheetId="13">#REF!</definedName>
    <definedName name="sep">#REF!</definedName>
    <definedName name="serp" localSheetId="15">#REF!</definedName>
    <definedName name="serp" localSheetId="13">#REF!</definedName>
    <definedName name="serp">#REF!</definedName>
    <definedName name="Server" localSheetId="15">#REF!</definedName>
    <definedName name="Server" localSheetId="13">#REF!</definedName>
    <definedName name="Server">#REF!</definedName>
    <definedName name="SHEET2" localSheetId="8">'[4]ECCR Expense'!#REF!</definedName>
    <definedName name="SHEET2" localSheetId="11">'[4]ECCR Expense'!#REF!</definedName>
    <definedName name="SHEET2" localSheetId="15">'[4]ECCR Expense'!#REF!</definedName>
    <definedName name="SHEET2">'[4]ECCR Expense'!#REF!</definedName>
    <definedName name="SHEET4" localSheetId="8">'[4]ECCR Expense'!#REF!</definedName>
    <definedName name="SHEET4" localSheetId="11">'[4]ECCR Expense'!#REF!</definedName>
    <definedName name="SHEET4" localSheetId="15">'[4]ECCR Expense'!#REF!</definedName>
    <definedName name="SHEET4">'[4]ECCR Expense'!#REF!</definedName>
    <definedName name="SHEET5" localSheetId="8">'[4]ECCR Expense'!#REF!</definedName>
    <definedName name="SHEET5" localSheetId="11">'[4]ECCR Expense'!#REF!</definedName>
    <definedName name="SHEET5" localSheetId="15">'[4]ECCR Expense'!#REF!</definedName>
    <definedName name="SHEET5">'[4]ECCR Expense'!#REF!</definedName>
    <definedName name="SHEET6" localSheetId="8">'[4]ECCR Expense'!#REF!</definedName>
    <definedName name="SHEET6" localSheetId="11">'[4]ECCR Expense'!#REF!</definedName>
    <definedName name="SHEET6" localSheetId="15">'[4]ECCR Expense'!#REF!</definedName>
    <definedName name="SHEET6">'[4]ECCR Expense'!#REF!</definedName>
    <definedName name="SHEET8" localSheetId="8">'[4]ECCR Expense'!#REF!</definedName>
    <definedName name="SHEET8" localSheetId="11">'[4]ECCR Expense'!#REF!</definedName>
    <definedName name="SHEET8" localSheetId="15">'[4]ECCR Expense'!#REF!</definedName>
    <definedName name="SHEET8">'[4]ECCR Expense'!#REF!</definedName>
    <definedName name="SHEET9" localSheetId="8">'[4]ECCR Expense'!#REF!</definedName>
    <definedName name="SHEET9" localSheetId="11">'[4]ECCR Expense'!#REF!</definedName>
    <definedName name="SHEET9" localSheetId="15">'[4]ECCR Expense'!#REF!</definedName>
    <definedName name="SHEET9">'[4]ECCR Expense'!#REF!</definedName>
    <definedName name="SIDE">'[3]SUMMARY-OLD'!$A$2:$A$30</definedName>
    <definedName name="siertxinc" localSheetId="15">'[43]All Companies'!#REF!</definedName>
    <definedName name="siertxinc" localSheetId="13">'[43]All Companies'!#REF!</definedName>
    <definedName name="siertxinc">'[43]All Companies'!#REF!</definedName>
    <definedName name="sign_date" localSheetId="15">'[104]October additions to ppd comm'!#REF!</definedName>
    <definedName name="sign_date" localSheetId="13">'[104]October additions to ppd comm'!#REF!</definedName>
    <definedName name="sign_date">'[104]October additions to ppd comm'!#REF!</definedName>
    <definedName name="Sites" localSheetId="15" hidden="1">{#N/A,#N/A,TRUE,"TOTAL DISTRIBUTION";#N/A,#N/A,TRUE,"SOUTH";#N/A,#N/A,TRUE,"NORTHEAST";#N/A,#N/A,TRUE,"WEST"}</definedName>
    <definedName name="Sites" localSheetId="13" hidden="1">{#N/A,#N/A,TRUE,"TOTAL DISTRIBUTION";#N/A,#N/A,TRUE,"SOUTH";#N/A,#N/A,TRUE,"NORTHEAST";#N/A,#N/A,TRUE,"WEST"}</definedName>
    <definedName name="Sites" hidden="1">{#N/A,#N/A,TRUE,"TOTAL DISTRIBUTION";#N/A,#N/A,TRUE,"SOUTH";#N/A,#N/A,TRUE,"NORTHEAST";#N/A,#N/A,TRUE,"WEST"}</definedName>
    <definedName name="Sitesdate" localSheetId="15" hidden="1">{#N/A,#N/A,TRUE,"TOTAL DSBN";#N/A,#N/A,TRUE,"WEST";#N/A,#N/A,TRUE,"SOUTH";#N/A,#N/A,TRUE,"NORTHEAST"}</definedName>
    <definedName name="Sitesdate" localSheetId="13" hidden="1">{#N/A,#N/A,TRUE,"TOTAL DSBN";#N/A,#N/A,TRUE,"WEST";#N/A,#N/A,TRUE,"SOUTH";#N/A,#N/A,TRUE,"NORTHEAST"}</definedName>
    <definedName name="Sitesdate" hidden="1">{#N/A,#N/A,TRUE,"TOTAL DSBN";#N/A,#N/A,TRUE,"WEST";#N/A,#N/A,TRUE,"SOUTH";#N/A,#N/A,TRUE,"NORTHEAST"}</definedName>
    <definedName name="skyrtxinc" localSheetId="15">#REF!</definedName>
    <definedName name="skyrtxinc" localSheetId="13">#REF!</definedName>
    <definedName name="skyrtxinc">#REF!</definedName>
    <definedName name="SMBTU" localSheetId="8">#REF!</definedName>
    <definedName name="SMBTU" localSheetId="11">#REF!</definedName>
    <definedName name="SMBTU" localSheetId="15">#REF!</definedName>
    <definedName name="SMBTU" localSheetId="16">#REF!</definedName>
    <definedName name="SMBTU">#REF!</definedName>
    <definedName name="SMCOST" localSheetId="8">#REF!</definedName>
    <definedName name="SMCOST" localSheetId="11">#REF!</definedName>
    <definedName name="SMCOST" localSheetId="15">#REF!</definedName>
    <definedName name="SMCOST" localSheetId="16">#REF!</definedName>
    <definedName name="SMCOST">#REF!</definedName>
    <definedName name="Smith_Waste" localSheetId="15">#REF!</definedName>
    <definedName name="Smith_Waste">#REF!</definedName>
    <definedName name="Smith_Water" localSheetId="15">#REF!</definedName>
    <definedName name="Smith_Water">#REF!</definedName>
    <definedName name="SMKWH" localSheetId="8">#REF!</definedName>
    <definedName name="SMKWH" localSheetId="11">#REF!</definedName>
    <definedName name="SMKWH" localSheetId="15">#REF!</definedName>
    <definedName name="SMKWH" localSheetId="16">#REF!</definedName>
    <definedName name="SMKWH">#REF!</definedName>
    <definedName name="SMQTY" localSheetId="8">#REF!</definedName>
    <definedName name="SMQTY" localSheetId="11">#REF!</definedName>
    <definedName name="SMQTY" localSheetId="15">#REF!</definedName>
    <definedName name="SMQTY" localSheetId="16">#REF!</definedName>
    <definedName name="SMQTY">#REF!</definedName>
    <definedName name="Sodium_Inj" localSheetId="15">#REF!</definedName>
    <definedName name="Sodium_Inj">#REF!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1</definedName>
    <definedName name="solver_nwt" hidden="1">1</definedName>
    <definedName name="solver_pre" hidden="1">0.000001</definedName>
    <definedName name="solver_rel1" hidden="1">2</definedName>
    <definedName name="solver_rhs1" hidden="1">17</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ource" localSheetId="15">#REF!</definedName>
    <definedName name="Source" localSheetId="13">#REF!</definedName>
    <definedName name="Source">#REF!</definedName>
    <definedName name="spec" localSheetId="15">[105]Detail!#REF!</definedName>
    <definedName name="spec" localSheetId="13">[105]Detail!#REF!</definedName>
    <definedName name="spec">[105]Detail!#REF!</definedName>
    <definedName name="SRCA" localSheetId="15">#REF!</definedName>
    <definedName name="SRCA" localSheetId="13">#REF!</definedName>
    <definedName name="SRCA">#REF!</definedName>
    <definedName name="SRCM" localSheetId="15">#REF!</definedName>
    <definedName name="SRCM" localSheetId="13">#REF!</definedName>
    <definedName name="SRCM">#REF!</definedName>
    <definedName name="START" localSheetId="8">#REF!</definedName>
    <definedName name="START" localSheetId="11">#REF!</definedName>
    <definedName name="START" localSheetId="15">#REF!</definedName>
    <definedName name="START" localSheetId="16">#REF!</definedName>
    <definedName name="START">#REF!</definedName>
    <definedName name="startupgas" localSheetId="15">#REF!</definedName>
    <definedName name="startupgas" localSheetId="13">#REF!</definedName>
    <definedName name="startupgas">#REF!</definedName>
    <definedName name="STAT" localSheetId="8">#REF!</definedName>
    <definedName name="STAT" localSheetId="11">#REF!</definedName>
    <definedName name="STAT" localSheetId="15">#REF!</definedName>
    <definedName name="STAT" localSheetId="16">#REF!</definedName>
    <definedName name="STAT">#REF!</definedName>
    <definedName name="state_other" localSheetId="15">[73]BalancesNew!#REF!</definedName>
    <definedName name="state_other" localSheetId="13">[73]BalancesNew!#REF!</definedName>
    <definedName name="state_other">[73]BalancesNew!#REF!</definedName>
    <definedName name="STATION" localSheetId="8">#REF!</definedName>
    <definedName name="STATION" localSheetId="11">#REF!</definedName>
    <definedName name="STATION" localSheetId="15">#REF!</definedName>
    <definedName name="STATION" localSheetId="16">#REF!</definedName>
    <definedName name="STATION">#REF!</definedName>
    <definedName name="Stats_App" localSheetId="15">#REF!</definedName>
    <definedName name="Stats_App" localSheetId="13">#REF!</definedName>
    <definedName name="Stats_App">#REF!</definedName>
    <definedName name="Stats_Data" localSheetId="15">#REF!</definedName>
    <definedName name="Stats_Data" localSheetId="13">#REF!</definedName>
    <definedName name="Stats_Data">#REF!</definedName>
    <definedName name="Stats_DB" localSheetId="15">#REF!</definedName>
    <definedName name="Stats_DB" localSheetId="13">#REF!</definedName>
    <definedName name="Stats_DB">#REF!</definedName>
    <definedName name="Stats_EAC" localSheetId="15">#REF!</definedName>
    <definedName name="Stats_EAC" localSheetId="13">#REF!</definedName>
    <definedName name="Stats_EAC">#REF!</definedName>
    <definedName name="Stats_Rpt" localSheetId="15">#REF!</definedName>
    <definedName name="Stats_Rpt" localSheetId="13">#REF!</definedName>
    <definedName name="Stats_Rpt">#REF!</definedName>
    <definedName name="Stats_Title1" localSheetId="15">#REF!</definedName>
    <definedName name="Stats_Title1" localSheetId="13">#REF!</definedName>
    <definedName name="Stats_Title1">#REF!</definedName>
    <definedName name="Stats_Title2" localSheetId="15">#REF!</definedName>
    <definedName name="Stats_Title2" localSheetId="13">#REF!</definedName>
    <definedName name="Stats_Title2">#REF!</definedName>
    <definedName name="STD" localSheetId="8">#REF!</definedName>
    <definedName name="STD" localSheetId="11">#REF!</definedName>
    <definedName name="STD" localSheetId="15">#REF!</definedName>
    <definedName name="STD" localSheetId="16">#REF!</definedName>
    <definedName name="STD">#REF!</definedName>
    <definedName name="STI" localSheetId="15">#REF!</definedName>
    <definedName name="STI" localSheetId="13">#REF!</definedName>
    <definedName name="STI">#REF!</definedName>
    <definedName name="Storm_Reserve" localSheetId="8">#REF!</definedName>
    <definedName name="Storm_Reserve" localSheetId="11">#REF!</definedName>
    <definedName name="Storm_Reserve" localSheetId="15">#REF!</definedName>
    <definedName name="Storm_Reserve" localSheetId="16">#REF!</definedName>
    <definedName name="Storm_Reserve">#REF!</definedName>
    <definedName name="STRATAKEY" localSheetId="12">#REF!</definedName>
    <definedName name="STRATAKEY" localSheetId="15">[96]STRATAKEY!$G$2:$H$155</definedName>
    <definedName name="STRATAKEY" localSheetId="0">[106]STRATAKEY!$E$2:$F$173</definedName>
    <definedName name="STRATAKEY" localSheetId="13">[97]STRATAKEY!$G$2:$H$155</definedName>
    <definedName name="STRATAKEY">[107]STRATAKEY!$E$2:$F$173</definedName>
    <definedName name="Stratification_of_Cost" localSheetId="15">#REF!</definedName>
    <definedName name="Stratification_of_Cost" localSheetId="13">#REF!</definedName>
    <definedName name="Stratification_of_Cost">#REF!</definedName>
    <definedName name="SUB">[53]Detail!$C$1:$C$2000</definedName>
    <definedName name="SUBSEQUENT_YEAR_DATE" localSheetId="15">'[64]C-44 TP5 Adj 5_31_08'!#REF!</definedName>
    <definedName name="SUBSEQUENT_YEAR_DATE" localSheetId="13">'[65]C-44 TP5 Adj 5_31_08'!#REF!</definedName>
    <definedName name="SUBSEQUENT_YEAR_DATE">'[64]C-44 TP5 Adj 5_31_08'!#REF!</definedName>
    <definedName name="SUBSEQUENT_YEAR_X" localSheetId="15">'[64]C-44 TP5 Adj 5_31_08'!#REF!</definedName>
    <definedName name="SUBSEQUENT_YEAR_X" localSheetId="13">'[65]C-44 TP5 Adj 5_31_08'!#REF!</definedName>
    <definedName name="SUBSEQUENT_YEAR_X">'[64]C-44 TP5 Adj 5_31_08'!#REF!</definedName>
    <definedName name="SubstCont" localSheetId="11">#REF!</definedName>
    <definedName name="SubstCont" localSheetId="15">#REF!</definedName>
    <definedName name="SubstCont">#REF!</definedName>
    <definedName name="SubstContAll" localSheetId="11">#REF!</definedName>
    <definedName name="SubstContAll" localSheetId="15">#REF!</definedName>
    <definedName name="SubstContAll">#REF!</definedName>
    <definedName name="SUBSUMM">[54]Totals!$C$1:$C$263</definedName>
    <definedName name="SUE" localSheetId="15" hidden="1">{#N/A,#N/A,TRUE,"TOTAL DISTRIBUTION";#N/A,#N/A,TRUE,"SOUTH";#N/A,#N/A,TRUE,"NORTHEAST";#N/A,#N/A,TRUE,"WEST"}</definedName>
    <definedName name="SUE" localSheetId="13" hidden="1">{#N/A,#N/A,TRUE,"TOTAL DISTRIBUTION";#N/A,#N/A,TRUE,"SOUTH";#N/A,#N/A,TRUE,"NORTHEAST";#N/A,#N/A,TRUE,"WEST"}</definedName>
    <definedName name="SUE" hidden="1">{#N/A,#N/A,TRUE,"TOTAL DISTRIBUTION";#N/A,#N/A,TRUE,"SOUTH";#N/A,#N/A,TRUE,"NORTHEAST";#N/A,#N/A,TRUE,"WEST"}</definedName>
    <definedName name="SUM" localSheetId="8">#REF!</definedName>
    <definedName name="SUM" localSheetId="11">#REF!</definedName>
    <definedName name="sum" localSheetId="15">#REF!</definedName>
    <definedName name="SUM" localSheetId="16">#REF!</definedName>
    <definedName name="sum" localSheetId="13">#REF!</definedName>
    <definedName name="SUM">#REF!</definedName>
    <definedName name="SUMM" localSheetId="8">#REF!</definedName>
    <definedName name="SUMM" localSheetId="11">#REF!</definedName>
    <definedName name="SUMM" localSheetId="15">#REF!</definedName>
    <definedName name="SUMM" localSheetId="16">#REF!</definedName>
    <definedName name="SUMM" localSheetId="13">#REF!</definedName>
    <definedName name="SUMM">#REF!</definedName>
    <definedName name="SUMMARY" localSheetId="8">#REF!</definedName>
    <definedName name="SUMMARY" localSheetId="11">#REF!</definedName>
    <definedName name="SUMMARY" localSheetId="15">#REF!</definedName>
    <definedName name="SUMMARY" localSheetId="16">#REF!</definedName>
    <definedName name="SUMMARY" localSheetId="13">#REF!</definedName>
    <definedName name="SUMMARY">#REF!</definedName>
    <definedName name="SUMMINT" localSheetId="8">#REF!</definedName>
    <definedName name="SUMMINT" localSheetId="11">#REF!</definedName>
    <definedName name="SUMMINT" localSheetId="15">#REF!</definedName>
    <definedName name="SUMMINT" localSheetId="16">#REF!</definedName>
    <definedName name="SUMMINT">#REF!</definedName>
    <definedName name="sumtran2" localSheetId="15">#REF!</definedName>
    <definedName name="sumtran2" localSheetId="13">#REF!</definedName>
    <definedName name="sumtran2">#REF!</definedName>
    <definedName name="sumtrans" localSheetId="15">#REF!</definedName>
    <definedName name="sumtrans" localSheetId="13">#REF!</definedName>
    <definedName name="sumtrans">#REF!</definedName>
    <definedName name="SumUDA" localSheetId="15">#REF!</definedName>
    <definedName name="SumUDA" localSheetId="13">#REF!</definedName>
    <definedName name="SumUDA">#REF!</definedName>
    <definedName name="SYSADJCON" localSheetId="8">#REF!</definedName>
    <definedName name="SYSADJCON" localSheetId="11">#REF!</definedName>
    <definedName name="SYSADJCON" localSheetId="15">#REF!</definedName>
    <definedName name="SYSADJCON" localSheetId="16">#REF!</definedName>
    <definedName name="SYSADJCON">#REF!</definedName>
    <definedName name="SZBTU" localSheetId="8">#REF!</definedName>
    <definedName name="SZBTU" localSheetId="11">#REF!</definedName>
    <definedName name="SZBTU" localSheetId="15">#REF!</definedName>
    <definedName name="SZBTU" localSheetId="16">#REF!</definedName>
    <definedName name="SZBTU">#REF!</definedName>
    <definedName name="SZCOST" localSheetId="8">#REF!</definedName>
    <definedName name="SZCOST" localSheetId="11">#REF!</definedName>
    <definedName name="SZCOST" localSheetId="15">#REF!</definedName>
    <definedName name="SZCOST" localSheetId="16">#REF!</definedName>
    <definedName name="SZCOST">#REF!</definedName>
    <definedName name="SZKWH" localSheetId="8">#REF!</definedName>
    <definedName name="SZKWH" localSheetId="11">#REF!</definedName>
    <definedName name="SZKWH" localSheetId="15">#REF!</definedName>
    <definedName name="SZKWH" localSheetId="16">#REF!</definedName>
    <definedName name="SZKWH">#REF!</definedName>
    <definedName name="SZQTY" localSheetId="8">#REF!</definedName>
    <definedName name="SZQTY" localSheetId="11">#REF!</definedName>
    <definedName name="SZQTY" localSheetId="15">#REF!</definedName>
    <definedName name="SZQTY" localSheetId="16">#REF!</definedName>
    <definedName name="SZQTY">#REF!</definedName>
    <definedName name="T" localSheetId="15">'[57]NFE 518 (FEB)'!#REF!</definedName>
    <definedName name="T" localSheetId="0">'[57]NFE 518 (FEB)'!#REF!</definedName>
    <definedName name="T" localSheetId="13">'[58]NFE 518 (FEB)'!#REF!</definedName>
    <definedName name="T">'[57]NFE 518 (FEB)'!#REF!</definedName>
    <definedName name="TAMI" localSheetId="15" hidden="1">{"summary",#N/A,FALSE,"PCR DIRECTORY"}</definedName>
    <definedName name="TAMI" localSheetId="13" hidden="1">{"summary",#N/A,FALSE,"PCR DIRECTORY"}</definedName>
    <definedName name="TAMI" hidden="1">{"summary",#N/A,FALSE,"PCR DIRECTORY"}</definedName>
    <definedName name="TAXFACT" localSheetId="8">#REF!</definedName>
    <definedName name="TAXFACT" localSheetId="11">#REF!</definedName>
    <definedName name="TAXFACT" localSheetId="15">#REF!</definedName>
    <definedName name="TAXFACT" localSheetId="16">#REF!</definedName>
    <definedName name="TAXFACT">#REF!</definedName>
    <definedName name="tbl_festub_ack" localSheetId="15">#REF!</definedName>
    <definedName name="tbl_festub_ack" localSheetId="13">#REF!</definedName>
    <definedName name="tbl_festub_ack">#REF!</definedName>
    <definedName name="tbl_festub_details" localSheetId="15">#REF!</definedName>
    <definedName name="tbl_festub_details" localSheetId="13">#REF!</definedName>
    <definedName name="tbl_festub_details">#REF!</definedName>
    <definedName name="TCPECR" localSheetId="8">#REF!</definedName>
    <definedName name="TCPECR" localSheetId="11">#REF!</definedName>
    <definedName name="TCPECR" localSheetId="15">#REF!</definedName>
    <definedName name="TCPECR" localSheetId="16">#REF!</definedName>
    <definedName name="TCPECR">#REF!</definedName>
    <definedName name="TE" localSheetId="8">#REF!</definedName>
    <definedName name="TE" localSheetId="11">#REF!</definedName>
    <definedName name="TE" localSheetId="15">#REF!</definedName>
    <definedName name="TE" localSheetId="16">#REF!</definedName>
    <definedName name="TE">#REF!</definedName>
    <definedName name="teast" localSheetId="15" hidden="1">{#N/A,#N/A,TRUE,"TOTAL DSBN";#N/A,#N/A,TRUE,"WEST";#N/A,#N/A,TRUE,"SOUTH";#N/A,#N/A,TRUE,"NORTHEAST"}</definedName>
    <definedName name="teast" localSheetId="13" hidden="1">{#N/A,#N/A,TRUE,"TOTAL DSBN";#N/A,#N/A,TRUE,"WEST";#N/A,#N/A,TRUE,"SOUTH";#N/A,#N/A,TRUE,"NORTHEAST"}</definedName>
    <definedName name="teast" hidden="1">{#N/A,#N/A,TRUE,"TOTAL DSBN";#N/A,#N/A,TRUE,"WEST";#N/A,#N/A,TRUE,"SOUTH";#N/A,#N/A,TRUE,"NORTHEAST"}</definedName>
    <definedName name="temppt">'[43]All Companies'!$D$6:$L$49,'[43]All Companies'!$M$6:$M$49,'[43]All Companies'!$N$6:$Q$49,'[43]All Companies'!$R$6:$Z$49,'[43]All Companies'!$S$6:$U$49,'[43]All Companies'!$V$6:$W$49,'[43]All Companies'!$X$6:$Y$49,'[43]All Companies'!$D$54:$L$118,'[43]All Companies'!$M$54:$M$118,'[43]All Companies'!$N$54:$Q$118,'[43]All Companies'!$R$54:$R$118,'[43]All Companies'!$S$54:$U$118,'[43]All Companies'!$V$54:$W$118,'[43]All Companies'!$X$54:$Y$118</definedName>
    <definedName name="TEN" localSheetId="15">#REF!</definedName>
    <definedName name="TEN" localSheetId="0">#REF!</definedName>
    <definedName name="TEN" localSheetId="13">#REF!</definedName>
    <definedName name="TEN">#REF!</definedName>
    <definedName name="TEST" localSheetId="8">#REF!</definedName>
    <definedName name="TEST" localSheetId="11">#REF!</definedName>
    <definedName name="test" localSheetId="15" hidden="1">{"detail305",#N/A,FALSE,"BI-305"}</definedName>
    <definedName name="TEST" localSheetId="16">#REF!</definedName>
    <definedName name="test" localSheetId="13" hidden="1">{"detail305",#N/A,FALSE,"BI-305"}</definedName>
    <definedName name="TEST">#REF!</definedName>
    <definedName name="test." localSheetId="15" hidden="1">{#N/A,#N/A,TRUE,"TOTAL DISTRIBUTION";#N/A,#N/A,TRUE,"SOUTH";#N/A,#N/A,TRUE,"NORTHEAST";#N/A,#N/A,TRUE,"WEST"}</definedName>
    <definedName name="test." localSheetId="13" hidden="1">{#N/A,#N/A,TRUE,"TOTAL DISTRIBUTION";#N/A,#N/A,TRUE,"SOUTH";#N/A,#N/A,TRUE,"NORTHEAST";#N/A,#N/A,TRUE,"WEST"}</definedName>
    <definedName name="test." hidden="1">{#N/A,#N/A,TRUE,"TOTAL DISTRIBUTION";#N/A,#N/A,TRUE,"SOUTH";#N/A,#N/A,TRUE,"NORTHEAST";#N/A,#N/A,TRUE,"WEST"}</definedName>
    <definedName name="TEST_YEAR_DATE" localSheetId="15">#REF!</definedName>
    <definedName name="TEST_YEAR_DATE" localSheetId="13">#REF!</definedName>
    <definedName name="TEST_YEAR_DATE">#REF!</definedName>
    <definedName name="TEST_YEAR_X" localSheetId="15">#REF!</definedName>
    <definedName name="TEST_YEAR_X" localSheetId="13">#REF!</definedName>
    <definedName name="TEST_YEAR_X">#REF!</definedName>
    <definedName name="TEST0" localSheetId="15">#REF!</definedName>
    <definedName name="TEST0" localSheetId="13">#REF!</definedName>
    <definedName name="TEST0">#REF!</definedName>
    <definedName name="TEST1" localSheetId="15">#REF!</definedName>
    <definedName name="TEST1" localSheetId="13">#REF!</definedName>
    <definedName name="TEST1">#REF!</definedName>
    <definedName name="TEST10" localSheetId="15">#REF!</definedName>
    <definedName name="TEST10" localSheetId="13">#REF!</definedName>
    <definedName name="TEST10">#REF!</definedName>
    <definedName name="TEST11" localSheetId="15">#REF!</definedName>
    <definedName name="TEST11" localSheetId="13">#REF!</definedName>
    <definedName name="TEST11">#REF!</definedName>
    <definedName name="TEST12" localSheetId="15">#REF!</definedName>
    <definedName name="TEST12" localSheetId="13">#REF!</definedName>
    <definedName name="TEST12">#REF!</definedName>
    <definedName name="TEST13" localSheetId="15">#REF!</definedName>
    <definedName name="TEST13" localSheetId="13">#REF!</definedName>
    <definedName name="TEST13">#REF!</definedName>
    <definedName name="TEST14" localSheetId="15">#REF!</definedName>
    <definedName name="TEST14" localSheetId="13">#REF!</definedName>
    <definedName name="TEST14">#REF!</definedName>
    <definedName name="TEST15" localSheetId="15">#REF!</definedName>
    <definedName name="TEST15" localSheetId="13">#REF!</definedName>
    <definedName name="TEST15">#REF!</definedName>
    <definedName name="TEST16" localSheetId="15">#REF!</definedName>
    <definedName name="TEST16" localSheetId="13">#REF!</definedName>
    <definedName name="TEST16">#REF!</definedName>
    <definedName name="TEST17" localSheetId="15">#REF!</definedName>
    <definedName name="TEST17" localSheetId="13">#REF!</definedName>
    <definedName name="TEST17">#REF!</definedName>
    <definedName name="TEST18" localSheetId="15">#REF!</definedName>
    <definedName name="TEST18" localSheetId="13">#REF!</definedName>
    <definedName name="TEST18">#REF!</definedName>
    <definedName name="TEST19" localSheetId="15">#REF!</definedName>
    <definedName name="TEST19" localSheetId="13">#REF!</definedName>
    <definedName name="TEST19">#REF!</definedName>
    <definedName name="TEST2" localSheetId="15">#REF!</definedName>
    <definedName name="TEST2" localSheetId="13">#REF!</definedName>
    <definedName name="TEST2">#REF!</definedName>
    <definedName name="TEST20" localSheetId="15">#REF!</definedName>
    <definedName name="TEST20" localSheetId="13">#REF!</definedName>
    <definedName name="TEST20">#REF!</definedName>
    <definedName name="TEST21" localSheetId="15">#REF!</definedName>
    <definedName name="TEST21" localSheetId="13">#REF!</definedName>
    <definedName name="TEST21">#REF!</definedName>
    <definedName name="TEST22" localSheetId="15">#REF!</definedName>
    <definedName name="TEST22" localSheetId="13">#REF!</definedName>
    <definedName name="TEST22">#REF!</definedName>
    <definedName name="TEST23" localSheetId="15">#REF!</definedName>
    <definedName name="TEST23" localSheetId="13">#REF!</definedName>
    <definedName name="TEST23">#REF!</definedName>
    <definedName name="TEST24" localSheetId="15">#REF!</definedName>
    <definedName name="TEST24" localSheetId="13">#REF!</definedName>
    <definedName name="TEST24">#REF!</definedName>
    <definedName name="TEST25" localSheetId="15">#REF!</definedName>
    <definedName name="TEST25" localSheetId="13">#REF!</definedName>
    <definedName name="TEST25">#REF!</definedName>
    <definedName name="TEST26" localSheetId="15">#REF!</definedName>
    <definedName name="TEST26" localSheetId="13">#REF!</definedName>
    <definedName name="TEST26">#REF!</definedName>
    <definedName name="TEST27" localSheetId="15">#REF!</definedName>
    <definedName name="TEST27" localSheetId="13">#REF!</definedName>
    <definedName name="TEST27">#REF!</definedName>
    <definedName name="TEST28" localSheetId="15">#REF!</definedName>
    <definedName name="TEST28" localSheetId="13">#REF!</definedName>
    <definedName name="TEST28">#REF!</definedName>
    <definedName name="TEST29" localSheetId="15">#REF!</definedName>
    <definedName name="TEST29" localSheetId="13">#REF!</definedName>
    <definedName name="TEST29">#REF!</definedName>
    <definedName name="TEST3" localSheetId="15">#REF!</definedName>
    <definedName name="TEST3" localSheetId="13">#REF!</definedName>
    <definedName name="TEST3">#REF!</definedName>
    <definedName name="TEST30" localSheetId="15">#REF!</definedName>
    <definedName name="TEST30" localSheetId="13">#REF!</definedName>
    <definedName name="TEST30">#REF!</definedName>
    <definedName name="TEST31" localSheetId="15">#REF!</definedName>
    <definedName name="TEST31" localSheetId="13">#REF!</definedName>
    <definedName name="TEST31">#REF!</definedName>
    <definedName name="TEST4" localSheetId="15">#REF!</definedName>
    <definedName name="TEST4" localSheetId="13">#REF!</definedName>
    <definedName name="TEST4">#REF!</definedName>
    <definedName name="TEST5" localSheetId="15">#REF!</definedName>
    <definedName name="TEST5" localSheetId="13">#REF!</definedName>
    <definedName name="TEST5">#REF!</definedName>
    <definedName name="TEST6" localSheetId="15">#REF!</definedName>
    <definedName name="TEST6" localSheetId="13">#REF!</definedName>
    <definedName name="TEST6">#REF!</definedName>
    <definedName name="TEST7" localSheetId="15">#REF!</definedName>
    <definedName name="TEST7" localSheetId="13">#REF!</definedName>
    <definedName name="TEST7">#REF!</definedName>
    <definedName name="TEST8" localSheetId="15">#REF!</definedName>
    <definedName name="TEST8" localSheetId="13">#REF!</definedName>
    <definedName name="TEST8">#REF!</definedName>
    <definedName name="TEST9" localSheetId="15">#REF!</definedName>
    <definedName name="TEST9" localSheetId="13">#REF!</definedName>
    <definedName name="TEST9">#REF!</definedName>
    <definedName name="TESTHKEY" localSheetId="15">#REF!</definedName>
    <definedName name="TESTHKEY" localSheetId="13">#REF!</definedName>
    <definedName name="TESTHKEY">#REF!</definedName>
    <definedName name="testing" localSheetId="15" hidden="1">{"detail305",#N/A,FALSE,"BI-305"}</definedName>
    <definedName name="testing" localSheetId="13" hidden="1">{"detail305",#N/A,FALSE,"BI-305"}</definedName>
    <definedName name="testing" hidden="1">{"detail305",#N/A,FALSE,"BI-305"}</definedName>
    <definedName name="testing2" localSheetId="15" hidden="1">{"detail305",#N/A,FALSE,"BI-305"}</definedName>
    <definedName name="testing2" localSheetId="13" hidden="1">{"detail305",#N/A,FALSE,"BI-305"}</definedName>
    <definedName name="testing2" hidden="1">{"detail305",#N/A,FALSE,"BI-305"}</definedName>
    <definedName name="TESTKEYS" localSheetId="15">#REF!</definedName>
    <definedName name="TESTKEYS" localSheetId="13">#REF!</definedName>
    <definedName name="TESTKEYS">#REF!</definedName>
    <definedName name="TESTVKEY" localSheetId="15">#REF!</definedName>
    <definedName name="TESTVKEY" localSheetId="13">#REF!</definedName>
    <definedName name="TESTVKEY">#REF!</definedName>
    <definedName name="testwe" localSheetId="15" hidden="1">{#N/A,#N/A,TRUE,"TOTAL DSBN";#N/A,#N/A,TRUE,"WEST";#N/A,#N/A,TRUE,"SOUTH";#N/A,#N/A,TRUE,"NORTHEAST"}</definedName>
    <definedName name="testwe" localSheetId="13" hidden="1">{#N/A,#N/A,TRUE,"TOTAL DSBN";#N/A,#N/A,TRUE,"WEST";#N/A,#N/A,TRUE,"SOUTH";#N/A,#N/A,TRUE,"NORTHEAST"}</definedName>
    <definedName name="testwe" hidden="1">{#N/A,#N/A,TRUE,"TOTAL DSBN";#N/A,#N/A,TRUE,"WEST";#N/A,#N/A,TRUE,"SOUTH";#N/A,#N/A,TRUE,"NORTHEAST"}</definedName>
    <definedName name="th" localSheetId="15">#REF!</definedName>
    <definedName name="th" localSheetId="13">#REF!</definedName>
    <definedName name="th">#REF!</definedName>
    <definedName name="thjty" localSheetId="15" hidden="1">{#N/A,#N/A,TRUE,"TOTAL DSBN";#N/A,#N/A,TRUE,"WEST";#N/A,#N/A,TRUE,"SOUTH";#N/A,#N/A,TRUE,"NORTHEAST"}</definedName>
    <definedName name="thjty" localSheetId="13" hidden="1">{#N/A,#N/A,TRUE,"TOTAL DSBN";#N/A,#N/A,TRUE,"WEST";#N/A,#N/A,TRUE,"SOUTH";#N/A,#N/A,TRUE,"NORTHEAST"}</definedName>
    <definedName name="thjty" hidden="1">{#N/A,#N/A,TRUE,"TOTAL DSBN";#N/A,#N/A,TRUE,"WEST";#N/A,#N/A,TRUE,"SOUTH";#N/A,#N/A,TRUE,"NORTHEAST"}</definedName>
    <definedName name="THREE" localSheetId="15">#REF!</definedName>
    <definedName name="THREE" localSheetId="13">#REF!</definedName>
    <definedName name="THREE">#REF!</definedName>
    <definedName name="TI" localSheetId="15">#REF!</definedName>
    <definedName name="TI" localSheetId="13">#REF!</definedName>
    <definedName name="TI">#REF!</definedName>
    <definedName name="titles">'[43]All Companies'!$1:$5,'[43]All Companies'!$A:$A</definedName>
    <definedName name="TOP" localSheetId="15">#REF!</definedName>
    <definedName name="TOP" localSheetId="13">#REF!</definedName>
    <definedName name="TOP">#REF!</definedName>
    <definedName name="TopRow" localSheetId="8">#REF!</definedName>
    <definedName name="TopRow" localSheetId="11">#REF!</definedName>
    <definedName name="TopRow" localSheetId="15">#REF!</definedName>
    <definedName name="TopRow" localSheetId="16">#REF!</definedName>
    <definedName name="TopRow">#REF!</definedName>
    <definedName name="tot_cost" localSheetId="15">#REF!</definedName>
    <definedName name="tot_cost" localSheetId="13">#REF!</definedName>
    <definedName name="tot_cost">#REF!</definedName>
    <definedName name="TOTAL" localSheetId="8">#REF!</definedName>
    <definedName name="TOTAL" localSheetId="11">#REF!</definedName>
    <definedName name="TOTAL" localSheetId="15">#REF!</definedName>
    <definedName name="TOTAL" localSheetId="16">#REF!</definedName>
    <definedName name="TOTAL">#REF!</definedName>
    <definedName name="Total_All" localSheetId="8">#REF!</definedName>
    <definedName name="Total_All" localSheetId="11">#REF!</definedName>
    <definedName name="Total_All" localSheetId="15">#REF!</definedName>
    <definedName name="Total_All" localSheetId="16">#REF!</definedName>
    <definedName name="Total_All">#REF!</definedName>
    <definedName name="Total_Co" localSheetId="15">#REF!</definedName>
    <definedName name="Total_Co" localSheetId="13">#REF!</definedName>
    <definedName name="Total_Co">#REF!</definedName>
    <definedName name="TOTALA" localSheetId="8">'[4]ECCR Expense'!#REF!</definedName>
    <definedName name="TOTALA" localSheetId="15">'[4]ECCR Expense'!#REF!</definedName>
    <definedName name="TOTALA">'[4]ECCR Expense'!#REF!</definedName>
    <definedName name="TOTALB" localSheetId="8">'[4]ECCR Expense'!#REF!</definedName>
    <definedName name="TOTALB" localSheetId="15">'[4]ECCR Expense'!#REF!</definedName>
    <definedName name="TOTALB">'[4]ECCR Expense'!#REF!</definedName>
    <definedName name="TOTALC" localSheetId="8">'[4]ECCR Expense'!#REF!</definedName>
    <definedName name="TOTALC" localSheetId="15">'[4]ECCR Expense'!#REF!</definedName>
    <definedName name="TOTALC">'[4]ECCR Expense'!#REF!</definedName>
    <definedName name="TOTALD" localSheetId="8">'[4]ECCR Expense'!#REF!</definedName>
    <definedName name="TOTALD" localSheetId="15">'[4]ECCR Expense'!#REF!</definedName>
    <definedName name="TOTALD">'[4]ECCR Expense'!#REF!</definedName>
    <definedName name="TOTALE" localSheetId="8">'[4]ECCR Expense'!#REF!</definedName>
    <definedName name="TOTALE" localSheetId="15">'[4]ECCR Expense'!#REF!</definedName>
    <definedName name="TOTALE">'[4]ECCR Expense'!#REF!</definedName>
    <definedName name="TOTALF" localSheetId="8">'[4]ECCR Expense'!#REF!</definedName>
    <definedName name="TOTALF" localSheetId="15">'[4]ECCR Expense'!#REF!</definedName>
    <definedName name="TOTALF">'[4]ECCR Expense'!#REF!</definedName>
    <definedName name="TOTALH" localSheetId="8">'[4]ECCR Expense'!#REF!</definedName>
    <definedName name="TOTALH" localSheetId="15">'[4]ECCR Expense'!#REF!</definedName>
    <definedName name="TOTALH">'[4]ECCR Expense'!#REF!</definedName>
    <definedName name="TOTALI" localSheetId="8">'[4]ECCR Expense'!#REF!</definedName>
    <definedName name="TOTALI" localSheetId="15">'[4]ECCR Expense'!#REF!</definedName>
    <definedName name="TOTALI">'[4]ECCR Expense'!#REF!</definedName>
    <definedName name="TOTALJ" localSheetId="8">'[4]ECCR Expense'!#REF!</definedName>
    <definedName name="TOTALJ" localSheetId="15">'[4]ECCR Expense'!#REF!</definedName>
    <definedName name="TOTALJ">'[4]ECCR Expense'!#REF!</definedName>
    <definedName name="TOTALK" localSheetId="8">'[4]ECCR Expense'!#REF!</definedName>
    <definedName name="TOTALK" localSheetId="15">'[4]ECCR Expense'!#REF!</definedName>
    <definedName name="TOTALK">'[4]ECCR Expense'!#REF!</definedName>
    <definedName name="TOTALL" localSheetId="8">'[4]ECCR Expense'!#REF!</definedName>
    <definedName name="TOTALL" localSheetId="15">'[4]ECCR Expense'!#REF!</definedName>
    <definedName name="TOTALL">'[4]ECCR Expense'!#REF!</definedName>
    <definedName name="TOTALM" localSheetId="8">'[4]ECCR Expense'!#REF!</definedName>
    <definedName name="TOTALM" localSheetId="15">'[4]ECCR Expense'!#REF!</definedName>
    <definedName name="TOTALM">'[4]ECCR Expense'!#REF!</definedName>
    <definedName name="TOTALN" localSheetId="8">'[4]ECCR Expense'!#REF!</definedName>
    <definedName name="TOTALN" localSheetId="15">'[4]ECCR Expense'!#REF!</definedName>
    <definedName name="TOTALN">'[4]ECCR Expense'!#REF!</definedName>
    <definedName name="TOTALO" localSheetId="8">'[4]ECCR Expense'!#REF!</definedName>
    <definedName name="TOTALO" localSheetId="15">'[4]ECCR Expense'!#REF!</definedName>
    <definedName name="TOTALO">'[4]ECCR Expense'!#REF!</definedName>
    <definedName name="totaltrans" localSheetId="15">#REF!</definedName>
    <definedName name="totaltrans" localSheetId="13">#REF!</definedName>
    <definedName name="totaltrans">#REF!</definedName>
    <definedName name="TOTCOMWC" localSheetId="8">#REF!</definedName>
    <definedName name="TOTCOMWC" localSheetId="11">#REF!</definedName>
    <definedName name="TOTCOMWC" localSheetId="15">#REF!</definedName>
    <definedName name="TOTCOMWC" localSheetId="16">#REF!</definedName>
    <definedName name="TOTCOMWC">#REF!</definedName>
    <definedName name="TOTRETWC" localSheetId="8">#REF!</definedName>
    <definedName name="TOTRETWC" localSheetId="11">#REF!</definedName>
    <definedName name="TOTRETWC" localSheetId="15">#REF!</definedName>
    <definedName name="TOTRETWC" localSheetId="16">#REF!</definedName>
    <definedName name="TOTRETWC">#REF!</definedName>
    <definedName name="TRANSDEFTX" localSheetId="8">#REF!</definedName>
    <definedName name="TRANSDEFTX" localSheetId="11">#REF!</definedName>
    <definedName name="TRANSDEFTX" localSheetId="15">#REF!</definedName>
    <definedName name="TRANSDEFTX" localSheetId="16">#REF!</definedName>
    <definedName name="TRANSDEFTX">#REF!</definedName>
    <definedName name="TRANSINV" localSheetId="8">#REF!</definedName>
    <definedName name="TRANSINV" localSheetId="11">#REF!</definedName>
    <definedName name="TRANSINV" localSheetId="15">#REF!</definedName>
    <definedName name="TRANSINV" localSheetId="16">#REF!</definedName>
    <definedName name="TRANSINV">#REF!</definedName>
    <definedName name="TRANSMISSION" localSheetId="8">#REF!</definedName>
    <definedName name="TRANSMISSION" localSheetId="11">#REF!</definedName>
    <definedName name="TRANSMISSION" localSheetId="15">#REF!</definedName>
    <definedName name="TRANSMISSION" localSheetId="16">#REF!</definedName>
    <definedName name="TRANSMISSION">#REF!</definedName>
    <definedName name="TRANSRB" localSheetId="8">#REF!</definedName>
    <definedName name="TRANSRB" localSheetId="11">#REF!</definedName>
    <definedName name="TRANSRB" localSheetId="15">#REF!</definedName>
    <definedName name="TRANSRB" localSheetId="16">#REF!</definedName>
    <definedName name="TRANSRB">#REF!</definedName>
    <definedName name="TRANSWC" localSheetId="8">#REF!</definedName>
    <definedName name="TRANSWC" localSheetId="11">#REF!</definedName>
    <definedName name="TRANSWC" localSheetId="15">#REF!</definedName>
    <definedName name="TRANSWC" localSheetId="16">#REF!</definedName>
    <definedName name="TRANSWC">#REF!</definedName>
    <definedName name="TRUPCALC" localSheetId="15">#REF!</definedName>
    <definedName name="TRUPCALC" localSheetId="0">#REF!</definedName>
    <definedName name="TRUPCALC" localSheetId="13">#REF!</definedName>
    <definedName name="TRUPCALC">#REF!</definedName>
    <definedName name="TRUPVAR" localSheetId="15">#REF!</definedName>
    <definedName name="TRUPVAR" localSheetId="0">#REF!</definedName>
    <definedName name="TRUPVAR" localSheetId="13">#REF!</definedName>
    <definedName name="TRUPVAR">#REF!</definedName>
    <definedName name="Ttt" localSheetId="15">#REF!,#REF!,#REF!</definedName>
    <definedName name="Ttt" localSheetId="13">#REF!,#REF!,#REF!</definedName>
    <definedName name="Ttt">#REF!,#REF!,#REF!</definedName>
    <definedName name="TURNER" localSheetId="15">'[3]SUMMARY-OLD'!#REF!</definedName>
    <definedName name="TURNER" localSheetId="13">'[3]SUMMARY-OLD'!#REF!</definedName>
    <definedName name="TURNER">'[3]SUMMARY-OLD'!#REF!</definedName>
    <definedName name="Turner2" localSheetId="15">[108]ENTRY!#REF!</definedName>
    <definedName name="Turner2" localSheetId="13">[108]ENTRY!#REF!</definedName>
    <definedName name="Turner2">[108]ENTRY!#REF!</definedName>
    <definedName name="TWO" localSheetId="15">#REF!</definedName>
    <definedName name="TWO" localSheetId="0">#REF!</definedName>
    <definedName name="TWO" localSheetId="13">#REF!</definedName>
    <definedName name="TWO">#REF!</definedName>
    <definedName name="TYPE" localSheetId="15">#REF!</definedName>
    <definedName name="TYPE" localSheetId="13">#REF!</definedName>
    <definedName name="TYPE">#REF!</definedName>
    <definedName name="UNAMITC" localSheetId="8">#REF!</definedName>
    <definedName name="UNAMITC" localSheetId="11">#REF!</definedName>
    <definedName name="UNAMITC" localSheetId="15">#REF!</definedName>
    <definedName name="UNAMITC" localSheetId="16">#REF!</definedName>
    <definedName name="UNAMITC">#REF!</definedName>
    <definedName name="UNCOLSSPE" localSheetId="8">#REF!</definedName>
    <definedName name="UNCOLSSPE" localSheetId="11">#REF!</definedName>
    <definedName name="UNCOLSSPE" localSheetId="15">#REF!</definedName>
    <definedName name="UNCOLSSPE" localSheetId="16">#REF!</definedName>
    <definedName name="UNCOLSSPE">#REF!</definedName>
    <definedName name="UnitClass" localSheetId="12">#REF!</definedName>
    <definedName name="UnitClass" localSheetId="15">#REF!</definedName>
    <definedName name="UnitClass" localSheetId="0">#REF!</definedName>
    <definedName name="UnitClass" localSheetId="1">#REF!</definedName>
    <definedName name="UnitClass" localSheetId="14">#REF!</definedName>
    <definedName name="UnitClass">#REF!</definedName>
    <definedName name="unitclassstrata" localSheetId="12">#REF!</definedName>
    <definedName name="unitclassstrata" localSheetId="15">[96]stratadata!$G$2:$H$57</definedName>
    <definedName name="unitclassstrata" localSheetId="0">#REF!</definedName>
    <definedName name="unitclassstrata" localSheetId="1">#REF!</definedName>
    <definedName name="unitclassstrata" localSheetId="13">[97]stratadata!$G$2:$H$57</definedName>
    <definedName name="unitclassstrata" localSheetId="14">#REF!</definedName>
    <definedName name="unitclassstrata">#REF!</definedName>
    <definedName name="unlock_NonOp" localSheetId="13">'[48]Sched 4'!$B$7:$B$23,'[48]Sched 4'!#REF!,'[48]Sched 4'!$C$7:$C$23,'[48]Sched 4'!$A$3:$IV$4</definedName>
    <definedName name="unlock_NonOp">'[48]Sched 4'!$B$7:$B$23,'[48]Sched 4'!#REF!,'[48]Sched 4'!$C$7:$C$23,'[48]Sched 4'!$A$3:$IV$4</definedName>
    <definedName name="Untitled" localSheetId="8">#REF!</definedName>
    <definedName name="Untitled" localSheetId="11">#REF!</definedName>
    <definedName name="Untitled" localSheetId="15">#REF!</definedName>
    <definedName name="Untitled" localSheetId="16">#REF!</definedName>
    <definedName name="Untitled">#REF!</definedName>
    <definedName name="UPDATE" localSheetId="8">'[101]Sch 10 Sht 1'!#REF!</definedName>
    <definedName name="UPDATE" localSheetId="15">'[101]Sch 10 Sht 1'!#REF!</definedName>
    <definedName name="UPDATE">'[101]Sch 10 Sht 1'!#REF!</definedName>
    <definedName name="UPS1WC" localSheetId="8">#REF!</definedName>
    <definedName name="UPS1WC" localSheetId="11">#REF!</definedName>
    <definedName name="UPS1WC" localSheetId="15">#REF!</definedName>
    <definedName name="UPS1WC" localSheetId="16">#REF!</definedName>
    <definedName name="UPS1WC">#REF!</definedName>
    <definedName name="UPS2WC" localSheetId="8">#REF!</definedName>
    <definedName name="UPS2WC" localSheetId="11">#REF!</definedName>
    <definedName name="UPS2WC" localSheetId="15">#REF!</definedName>
    <definedName name="UPS2WC" localSheetId="16">#REF!</definedName>
    <definedName name="UPS2WC">#REF!</definedName>
    <definedName name="UPS3WC" localSheetId="8">#REF!</definedName>
    <definedName name="UPS3WC" localSheetId="11">#REF!</definedName>
    <definedName name="UPS3WC" localSheetId="15">#REF!</definedName>
    <definedName name="UPS3WC" localSheetId="16">#REF!</definedName>
    <definedName name="UPS3WC">#REF!</definedName>
    <definedName name="UPSA_G" localSheetId="8">#REF!</definedName>
    <definedName name="UPSA_G" localSheetId="11">#REF!</definedName>
    <definedName name="UPSA_G" localSheetId="15">#REF!</definedName>
    <definedName name="UPSA_G" localSheetId="16">#REF!</definedName>
    <definedName name="UPSA_G">#REF!</definedName>
    <definedName name="UPSADA" localSheetId="8">#REF!</definedName>
    <definedName name="UPSADA" localSheetId="11">#REF!</definedName>
    <definedName name="UPSADA" localSheetId="15">#REF!</definedName>
    <definedName name="UPSADA" localSheetId="16">#REF!</definedName>
    <definedName name="UPSADA">#REF!</definedName>
    <definedName name="UPSAMRTITC" localSheetId="8">#REF!</definedName>
    <definedName name="UPSAMRTITC" localSheetId="11">#REF!</definedName>
    <definedName name="UPSAMRTITC" localSheetId="15">#REF!</definedName>
    <definedName name="UPSAMRTITC" localSheetId="16">#REF!</definedName>
    <definedName name="UPSAMRTITC">#REF!</definedName>
    <definedName name="UPSBONDS" localSheetId="8">#REF!</definedName>
    <definedName name="UPSBONDS" localSheetId="11">#REF!</definedName>
    <definedName name="UPSBONDS" localSheetId="15">#REF!</definedName>
    <definedName name="UPSBONDS" localSheetId="16">#REF!</definedName>
    <definedName name="UPSBONDS">#REF!</definedName>
    <definedName name="UPSBONDSCS" localSheetId="8">#REF!</definedName>
    <definedName name="UPSBONDSCS" localSheetId="11">#REF!</definedName>
    <definedName name="UPSBONDSCS" localSheetId="15">#REF!</definedName>
    <definedName name="UPSBONDSCS" localSheetId="16">#REF!</definedName>
    <definedName name="UPSBONDSCS">#REF!</definedName>
    <definedName name="UPSCAPACITY" localSheetId="8">#REF!</definedName>
    <definedName name="UPSCAPACITY" localSheetId="11">#REF!</definedName>
    <definedName name="UPSCAPACITY" localSheetId="15">#REF!</definedName>
    <definedName name="UPSCAPACITY" localSheetId="16">#REF!</definedName>
    <definedName name="UPSCAPACITY">#REF!</definedName>
    <definedName name="UPSCOMEQ" localSheetId="8">#REF!</definedName>
    <definedName name="UPSCOMEQ" localSheetId="11">#REF!</definedName>
    <definedName name="UPSCOMEQ" localSheetId="15">#REF!</definedName>
    <definedName name="UPSCOMEQ" localSheetId="16">#REF!</definedName>
    <definedName name="UPSCOMEQ">#REF!</definedName>
    <definedName name="UPSCOMSK" localSheetId="8">#REF!</definedName>
    <definedName name="UPSCOMSK" localSheetId="11">#REF!</definedName>
    <definedName name="UPSCOMSK" localSheetId="15">#REF!</definedName>
    <definedName name="UPSCOMSK" localSheetId="16">#REF!</definedName>
    <definedName name="UPSCOMSK">#REF!</definedName>
    <definedName name="UPSCOST" localSheetId="8">#REF!</definedName>
    <definedName name="UPSCOST" localSheetId="11">#REF!</definedName>
    <definedName name="UPSCOST" localSheetId="15">#REF!</definedName>
    <definedName name="UPSCOST" localSheetId="16">#REF!</definedName>
    <definedName name="UPSCOST">#REF!</definedName>
    <definedName name="UPSDEFTX" localSheetId="8">#REF!</definedName>
    <definedName name="UPSDEFTX" localSheetId="11">#REF!</definedName>
    <definedName name="UPSDEFTX" localSheetId="15">#REF!</definedName>
    <definedName name="UPSDEFTX" localSheetId="16">#REF!</definedName>
    <definedName name="UPSDEFTX">#REF!</definedName>
    <definedName name="UPSDEFTX1" localSheetId="8">#REF!</definedName>
    <definedName name="UPSDEFTX1" localSheetId="11">#REF!</definedName>
    <definedName name="UPSDEFTX1" localSheetId="15">#REF!</definedName>
    <definedName name="UPSDEFTX1" localSheetId="16">#REF!</definedName>
    <definedName name="UPSDEFTX1">#REF!</definedName>
    <definedName name="UPSDEFTX2" localSheetId="8">#REF!</definedName>
    <definedName name="UPSDEFTX2" localSheetId="11">#REF!</definedName>
    <definedName name="UPSDEFTX2" localSheetId="15">#REF!</definedName>
    <definedName name="UPSDEFTX2" localSheetId="16">#REF!</definedName>
    <definedName name="UPSDEFTX2">#REF!</definedName>
    <definedName name="UPSDEFTX3" localSheetId="8">#REF!</definedName>
    <definedName name="UPSDEFTX3" localSheetId="11">#REF!</definedName>
    <definedName name="UPSDEFTX3" localSheetId="15">#REF!</definedName>
    <definedName name="UPSDEFTX3" localSheetId="16">#REF!</definedName>
    <definedName name="UPSDEFTX3">#REF!</definedName>
    <definedName name="UPSDEPR" localSheetId="8">#REF!</definedName>
    <definedName name="UPSDEPR" localSheetId="11">#REF!</definedName>
    <definedName name="UPSDEPR" localSheetId="15">#REF!</definedName>
    <definedName name="UPSDEPR" localSheetId="16">#REF!</definedName>
    <definedName name="UPSDEPR">#REF!</definedName>
    <definedName name="UPSENERGY">'[109]July Energy'!$B$2:$F$58</definedName>
    <definedName name="UPSFUEL" localSheetId="8">#REF!</definedName>
    <definedName name="UPSFUEL" localSheetId="11">#REF!</definedName>
    <definedName name="UPSFUEL" localSheetId="15">#REF!</definedName>
    <definedName name="UPSFUEL" localSheetId="16">#REF!</definedName>
    <definedName name="UPSFUEL">#REF!</definedName>
    <definedName name="UPSINTEREST" localSheetId="8">#REF!</definedName>
    <definedName name="UPSINTEREST" localSheetId="11">#REF!</definedName>
    <definedName name="UPSINTEREST" localSheetId="15">#REF!</definedName>
    <definedName name="UPSINTEREST" localSheetId="16">#REF!</definedName>
    <definedName name="UPSINTEREST">#REF!</definedName>
    <definedName name="UPSINVT1" localSheetId="8">#REF!</definedName>
    <definedName name="UPSINVT1" localSheetId="11">#REF!</definedName>
    <definedName name="UPSINVT1" localSheetId="15">#REF!</definedName>
    <definedName name="UPSINVT1" localSheetId="16">#REF!</definedName>
    <definedName name="UPSINVT1">#REF!</definedName>
    <definedName name="UPSINVT2" localSheetId="8">#REF!</definedName>
    <definedName name="UPSINVT2" localSheetId="11">#REF!</definedName>
    <definedName name="UPSINVT2" localSheetId="15">#REF!</definedName>
    <definedName name="UPSINVT2" localSheetId="16">#REF!</definedName>
    <definedName name="UPSINVT2">#REF!</definedName>
    <definedName name="UPSINVT3" localSheetId="8">#REF!</definedName>
    <definedName name="UPSINVT3" localSheetId="11">#REF!</definedName>
    <definedName name="UPSINVT3" localSheetId="15">#REF!</definedName>
    <definedName name="UPSINVT3" localSheetId="16">#REF!</definedName>
    <definedName name="UPSINVT3">#REF!</definedName>
    <definedName name="UPSMOCOST" localSheetId="8">#REF!</definedName>
    <definedName name="UPSMOCOST" localSheetId="11">#REF!</definedName>
    <definedName name="UPSMOCOST" localSheetId="15">#REF!</definedName>
    <definedName name="UPSMOCOST" localSheetId="16">#REF!</definedName>
    <definedName name="UPSMOCOST">#REF!</definedName>
    <definedName name="UPSNOI" localSheetId="8">#REF!</definedName>
    <definedName name="UPSNOI" localSheetId="11">#REF!</definedName>
    <definedName name="UPSNOI" localSheetId="15">#REF!</definedName>
    <definedName name="UPSNOI" localSheetId="16">#REF!</definedName>
    <definedName name="UPSNOI">#REF!</definedName>
    <definedName name="UPSNOI1" localSheetId="8">#REF!</definedName>
    <definedName name="UPSNOI1" localSheetId="11">#REF!</definedName>
    <definedName name="UPSNOI1" localSheetId="15">#REF!</definedName>
    <definedName name="UPSNOI1" localSheetId="16">#REF!</definedName>
    <definedName name="UPSNOI1">#REF!</definedName>
    <definedName name="UPSNOITEST" localSheetId="8">#REF!</definedName>
    <definedName name="UPSNOITEST" localSheetId="11">#REF!</definedName>
    <definedName name="UPSNOITEST" localSheetId="15">#REF!</definedName>
    <definedName name="UPSNOITEST" localSheetId="16">#REF!</definedName>
    <definedName name="UPSNOITEST">#REF!</definedName>
    <definedName name="UPSOE_C" localSheetId="8">#REF!</definedName>
    <definedName name="UPSOE_C" localSheetId="11">#REF!</definedName>
    <definedName name="UPSOE_C" localSheetId="15">#REF!</definedName>
    <definedName name="UPSOE_C" localSheetId="16">#REF!</definedName>
    <definedName name="UPSOE_C">#REF!</definedName>
    <definedName name="UPSOT" localSheetId="8">#REF!</definedName>
    <definedName name="UPSOT" localSheetId="11">#REF!</definedName>
    <definedName name="UPSOT" localSheetId="15">#REF!</definedName>
    <definedName name="UPSOT" localSheetId="16">#REF!</definedName>
    <definedName name="UPSOT">#REF!</definedName>
    <definedName name="UPSPLIS" localSheetId="8">#REF!</definedName>
    <definedName name="UPSPLIS" localSheetId="11">#REF!</definedName>
    <definedName name="UPSPLIS" localSheetId="15">#REF!</definedName>
    <definedName name="UPSPLIS" localSheetId="16">#REF!</definedName>
    <definedName name="UPSPLIS">#REF!</definedName>
    <definedName name="UPSPRESTK" localSheetId="8">#REF!</definedName>
    <definedName name="UPSPRESTK" localSheetId="11">#REF!</definedName>
    <definedName name="UPSPRESTK" localSheetId="15">#REF!</definedName>
    <definedName name="UPSPRESTK" localSheetId="16">#REF!</definedName>
    <definedName name="UPSPRESTK">#REF!</definedName>
    <definedName name="UPSPRFSK" localSheetId="8">#REF!</definedName>
    <definedName name="UPSPRFSK" localSheetId="11">#REF!</definedName>
    <definedName name="UPSPRFSK" localSheetId="15">#REF!</definedName>
    <definedName name="UPSPRFSK" localSheetId="16">#REF!</definedName>
    <definedName name="UPSPRFSK">#REF!</definedName>
    <definedName name="UPSPRODNOF" localSheetId="8">#REF!</definedName>
    <definedName name="UPSPRODNOF" localSheetId="11">#REF!</definedName>
    <definedName name="UPSPRODNOF" localSheetId="15">#REF!</definedName>
    <definedName name="UPSPRODNOF" localSheetId="16">#REF!</definedName>
    <definedName name="UPSPRODNOF">#REF!</definedName>
    <definedName name="UPSTAXADJ" localSheetId="8">#REF!</definedName>
    <definedName name="UPSTAXADJ" localSheetId="11">#REF!</definedName>
    <definedName name="UPSTAXADJ" localSheetId="15">#REF!</definedName>
    <definedName name="UPSTAXADJ" localSheetId="16">#REF!</definedName>
    <definedName name="UPSTAXADJ">#REF!</definedName>
    <definedName name="UPSTRANS" localSheetId="8">#REF!</definedName>
    <definedName name="UPSTRANS" localSheetId="11">#REF!</definedName>
    <definedName name="UPSTRANS" localSheetId="15">#REF!</definedName>
    <definedName name="UPSTRANS" localSheetId="16">#REF!</definedName>
    <definedName name="UPSTRANS">#REF!</definedName>
    <definedName name="UPSUNITC1" localSheetId="8">#REF!</definedName>
    <definedName name="UPSUNITC1" localSheetId="11">#REF!</definedName>
    <definedName name="UPSUNITC1" localSheetId="15">#REF!</definedName>
    <definedName name="UPSUNITC1" localSheetId="16">#REF!</definedName>
    <definedName name="UPSUNITC1">#REF!</definedName>
    <definedName name="UPSUNITC2" localSheetId="8">#REF!</definedName>
    <definedName name="UPSUNITC2" localSheetId="11">#REF!</definedName>
    <definedName name="UPSUNITC2" localSheetId="15">#REF!</definedName>
    <definedName name="UPSUNITC2" localSheetId="16">#REF!</definedName>
    <definedName name="UPSUNITC2">#REF!</definedName>
    <definedName name="UPSUNITC3" localSheetId="8">#REF!</definedName>
    <definedName name="UPSUNITC3" localSheetId="11">#REF!</definedName>
    <definedName name="UPSUNITC3" localSheetId="15">#REF!</definedName>
    <definedName name="UPSUNITC3" localSheetId="16">#REF!</definedName>
    <definedName name="UPSUNITC3">#REF!</definedName>
    <definedName name="User" localSheetId="15">#REF!</definedName>
    <definedName name="User" localSheetId="13">#REF!</definedName>
    <definedName name="User">#REF!</definedName>
    <definedName name="UserPageMember1" localSheetId="15">#REF!</definedName>
    <definedName name="UserPageMember1" localSheetId="13">#REF!</definedName>
    <definedName name="UserPageMember1">#REF!</definedName>
    <definedName name="UserParameters" localSheetId="15">#REF!</definedName>
    <definedName name="UserParameters" localSheetId="13">#REF!</definedName>
    <definedName name="UserParameters">#REF!</definedName>
    <definedName name="Variance" localSheetId="15">#REF!</definedName>
    <definedName name="Variance" localSheetId="13">#REF!</definedName>
    <definedName name="Variance">#REF!</definedName>
    <definedName name="VARO_M" localSheetId="8">#REF!</definedName>
    <definedName name="VARO_M" localSheetId="11">#REF!</definedName>
    <definedName name="VARO_M" localSheetId="15">#REF!</definedName>
    <definedName name="VARO_M" localSheetId="16">#REF!</definedName>
    <definedName name="VARO_M">#REF!</definedName>
    <definedName name="Version" localSheetId="8">#REF!</definedName>
    <definedName name="Version" localSheetId="11">#REF!</definedName>
    <definedName name="Version" localSheetId="15">#REF!</definedName>
    <definedName name="Version" localSheetId="16">#REF!</definedName>
    <definedName name="Version">#REF!</definedName>
    <definedName name="victtxinc" localSheetId="15">#REF!</definedName>
    <definedName name="victtxinc" localSheetId="13">#REF!</definedName>
    <definedName name="victtxinc">#REF!</definedName>
    <definedName name="VISIONACCTS" localSheetId="8">#REF!</definedName>
    <definedName name="VISIONACCTS" localSheetId="11">#REF!</definedName>
    <definedName name="VISIONACCTS" localSheetId="15">#REF!</definedName>
    <definedName name="VISIONACCTS" localSheetId="16">#REF!</definedName>
    <definedName name="VISIONACCTS">#REF!</definedName>
    <definedName name="votingshare" localSheetId="15">#REF!</definedName>
    <definedName name="votingshare" localSheetId="13">#REF!</definedName>
    <definedName name="votingshare">#REF!</definedName>
    <definedName name="W1X42" localSheetId="15">#REF!</definedName>
    <definedName name="W1X42" localSheetId="13">#REF!</definedName>
    <definedName name="W1X42">#REF!</definedName>
    <definedName name="waterfall" localSheetId="15">#REF!</definedName>
    <definedName name="waterfall" localSheetId="13">#REF!</definedName>
    <definedName name="waterfall">#REF!</definedName>
    <definedName name="wavylws" localSheetId="15"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localSheetId="13"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_1" localSheetId="15"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_1" localSheetId="13"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_1"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esttxinc" localSheetId="15">'[43]All Companies'!#REF!</definedName>
    <definedName name="westtxinc" localSheetId="13">'[43]All Companies'!#REF!</definedName>
    <definedName name="westtxinc">'[43]All Companies'!#REF!</definedName>
    <definedName name="what" localSheetId="15" hidden="1">{#N/A,#N/A,TRUE,"TOTAL DISTRIBUTION";#N/A,#N/A,TRUE,"SOUTH";#N/A,#N/A,TRUE,"NORTHEAST";#N/A,#N/A,TRUE,"WEST"}</definedName>
    <definedName name="what" localSheetId="13" hidden="1">{#N/A,#N/A,TRUE,"TOTAL DISTRIBUTION";#N/A,#N/A,TRUE,"SOUTH";#N/A,#N/A,TRUE,"NORTHEAST";#N/A,#N/A,TRUE,"WEST"}</definedName>
    <definedName name="what" hidden="1">{#N/A,#N/A,TRUE,"TOTAL DISTRIBUTION";#N/A,#N/A,TRUE,"SOUTH";#N/A,#N/A,TRUE,"NORTHEAST";#N/A,#N/A,TRUE,"WEST"}</definedName>
    <definedName name="whnos" localSheetId="15" hidden="1">{#N/A,#N/A,TRUE,"TOTAL DSBN";#N/A,#N/A,TRUE,"WEST";#N/A,#N/A,TRUE,"SOUTH";#N/A,#N/A,TRUE,"NORTHEAST"}</definedName>
    <definedName name="whnos" localSheetId="13" hidden="1">{#N/A,#N/A,TRUE,"TOTAL DSBN";#N/A,#N/A,TRUE,"WEST";#N/A,#N/A,TRUE,"SOUTH";#N/A,#N/A,TRUE,"NORTHEAST"}</definedName>
    <definedName name="whnos" hidden="1">{#N/A,#N/A,TRUE,"TOTAL DSBN";#N/A,#N/A,TRUE,"WEST";#N/A,#N/A,TRUE,"SOUTH";#N/A,#N/A,TRUE,"NORTHEAST"}</definedName>
    <definedName name="why" localSheetId="15" hidden="1">{#N/A,#N/A,TRUE,"TOTAL DSBN";#N/A,#N/A,TRUE,"WEST";#N/A,#N/A,TRUE,"SOUTH";#N/A,#N/A,TRUE,"NORTHEAST"}</definedName>
    <definedName name="why" localSheetId="13" hidden="1">{#N/A,#N/A,TRUE,"TOTAL DSBN";#N/A,#N/A,TRUE,"WEST";#N/A,#N/A,TRUE,"SOUTH";#N/A,#N/A,TRUE,"NORTHEAST"}</definedName>
    <definedName name="why" hidden="1">{#N/A,#N/A,TRUE,"TOTAL DSBN";#N/A,#N/A,TRUE,"WEST";#N/A,#N/A,TRUE,"SOUTH";#N/A,#N/A,TRUE,"NORTHEAST"}</definedName>
    <definedName name="why?" localSheetId="15" hidden="1">{#N/A,#N/A,TRUE,"TOTAL DSBN";#N/A,#N/A,TRUE,"WEST";#N/A,#N/A,TRUE,"SOUTH";#N/A,#N/A,TRUE,"NORTHEAST"}</definedName>
    <definedName name="why?" localSheetId="13" hidden="1">{#N/A,#N/A,TRUE,"TOTAL DSBN";#N/A,#N/A,TRUE,"WEST";#N/A,#N/A,TRUE,"SOUTH";#N/A,#N/A,TRUE,"NORTHEAST"}</definedName>
    <definedName name="why?" hidden="1">{#N/A,#N/A,TRUE,"TOTAL DSBN";#N/A,#N/A,TRUE,"WEST";#N/A,#N/A,TRUE,"SOUTH";#N/A,#N/A,TRUE,"NORTHEAST"}</definedName>
    <definedName name="wishlws" localSheetId="15"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localSheetId="13"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_1" localSheetId="15"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_1" localSheetId="13"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_1"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KSH" localSheetId="15">#REF!</definedName>
    <definedName name="WKSH" localSheetId="0">#REF!</definedName>
    <definedName name="WKSH" localSheetId="13">#REF!</definedName>
    <definedName name="WKSH">#REF!</definedName>
    <definedName name="wmeco1" localSheetId="15">#REF!</definedName>
    <definedName name="wmeco1" localSheetId="13">#REF!</definedName>
    <definedName name="wmeco1">#REF!</definedName>
    <definedName name="wmeco2" localSheetId="15">#REF!</definedName>
    <definedName name="wmeco2" localSheetId="13">#REF!</definedName>
    <definedName name="wmeco2">#REF!</definedName>
    <definedName name="wmecococ" localSheetId="15">#REF!</definedName>
    <definedName name="wmecococ" localSheetId="13">#REF!</definedName>
    <definedName name="wmecococ">#REF!</definedName>
    <definedName name="WMECOCOC2" localSheetId="15">#REF!</definedName>
    <definedName name="WMECOCOC2" localSheetId="13">#REF!</definedName>
    <definedName name="WMECOCOC2">#REF!</definedName>
    <definedName name="wo" localSheetId="15">#REF!</definedName>
    <definedName name="wo" localSheetId="13">#REF!</definedName>
    <definedName name="wo">#REF!</definedName>
    <definedName name="woorder" localSheetId="15">'[110]DESCRIPTION TABLE'!#REF!</definedName>
    <definedName name="woorder" localSheetId="13">'[110]DESCRIPTION TABLE'!#REF!</definedName>
    <definedName name="woorder">'[110]DESCRIPTION TABLE'!#REF!</definedName>
    <definedName name="WORKING_CAPITAL_ALLOWANCE" localSheetId="8">#REF!</definedName>
    <definedName name="WORKING_CAPITAL_ALLOWANCE" localSheetId="11">#REF!</definedName>
    <definedName name="WORKING_CAPITAL_ALLOWANCE" localSheetId="15">#REF!</definedName>
    <definedName name="WORKING_CAPITAL_ALLOWANCE" localSheetId="16">#REF!</definedName>
    <definedName name="WORKING_CAPITAL_ALLOWANCE">#REF!</definedName>
    <definedName name="workingcapitalloan" localSheetId="15">#REF!</definedName>
    <definedName name="workingcapitalloan" localSheetId="13">#REF!</definedName>
    <definedName name="workingcapitalloan">#REF!</definedName>
    <definedName name="WorkOrders" localSheetId="15">#REF!</definedName>
    <definedName name="WorkOrders" localSheetId="13">#REF!</definedName>
    <definedName name="WorkOrders">#REF!</definedName>
    <definedName name="wpdesc" localSheetId="15">#REF!</definedName>
    <definedName name="wpdesc" localSheetId="13">#REF!</definedName>
    <definedName name="wpdesc">#REF!</definedName>
    <definedName name="wrn.3cases." localSheetId="15" hidden="1">{#N/A,"Base",FALSE,"Dividend";#N/A,"Conservative",FALSE,"Dividend";#N/A,"Downside",FALSE,"Dividend"}</definedName>
    <definedName name="wrn.3cases." localSheetId="13" hidden="1">{#N/A,"Base",FALSE,"Dividend";#N/A,"Conservative",FALSE,"Dividend";#N/A,"Downside",FALSE,"Dividend"}</definedName>
    <definedName name="wrn.3cases." hidden="1">{#N/A,"Base",FALSE,"Dividend";#N/A,"Conservative",FALSE,"Dividend";#N/A,"Downside",FALSE,"Dividend"}</definedName>
    <definedName name="wrn.3cases._1" localSheetId="15" hidden="1">{#N/A,"Base",FALSE,"Dividend";#N/A,"Conservative",FALSE,"Dividend";#N/A,"Downside",FALSE,"Dividend"}</definedName>
    <definedName name="wrn.3cases._1" localSheetId="13" hidden="1">{#N/A,"Base",FALSE,"Dividend";#N/A,"Conservative",FALSE,"Dividend";#N/A,"Downside",FALSE,"Dividend"}</definedName>
    <definedName name="wrn.3cases._1" hidden="1">{#N/A,"Base",FALSE,"Dividend";#N/A,"Conservative",FALSE,"Dividend";#N/A,"Downside",FALSE,"Dividend"}</definedName>
    <definedName name="wrn.96._.ju._.forecat." localSheetId="15" hidden="1">{#N/A,#N/A,FALSE,"Expenses";#N/A,#N/A,FALSE,"Revenue"}</definedName>
    <definedName name="wrn.96._.ju._.forecat." localSheetId="13" hidden="1">{#N/A,#N/A,FALSE,"Expenses";#N/A,#N/A,FALSE,"Revenue"}</definedName>
    <definedName name="wrn.96._.ju._.forecat." hidden="1">{#N/A,#N/A,FALSE,"Expenses";#N/A,#N/A,FALSE,"Revenue"}</definedName>
    <definedName name="wrn.97maint.xls." localSheetId="15" hidden="1">{#N/A,#N/A,TRUE,"TOTAL DISTRIBUTION";#N/A,#N/A,TRUE,"SOUTH";#N/A,#N/A,TRUE,"NORTHEAST";#N/A,#N/A,TRUE,"WEST"}</definedName>
    <definedName name="wrn.97maint.xls." localSheetId="13" hidden="1">{#N/A,#N/A,TRUE,"TOTAL DISTRIBUTION";#N/A,#N/A,TRUE,"SOUTH";#N/A,#N/A,TRUE,"NORTHEAST";#N/A,#N/A,TRUE,"WEST"}</definedName>
    <definedName name="wrn.97maint.xls." hidden="1">{#N/A,#N/A,TRUE,"TOTAL DISTRIBUTION";#N/A,#N/A,TRUE,"SOUTH";#N/A,#N/A,TRUE,"NORTHEAST";#N/A,#N/A,TRUE,"WEST"}</definedName>
    <definedName name="wrn.97OR.XLs." localSheetId="15" hidden="1">{#N/A,#N/A,TRUE,"TOTAL DSBN";#N/A,#N/A,TRUE,"WEST";#N/A,#N/A,TRUE,"SOUTH";#N/A,#N/A,TRUE,"NORTHEAST"}</definedName>
    <definedName name="wrn.97OR.XLs." localSheetId="13" hidden="1">{#N/A,#N/A,TRUE,"TOTAL DSBN";#N/A,#N/A,TRUE,"WEST";#N/A,#N/A,TRUE,"SOUTH";#N/A,#N/A,TRUE,"NORTHEAST"}</definedName>
    <definedName name="wrn.97OR.XLs." hidden="1">{#N/A,#N/A,TRUE,"TOTAL DSBN";#N/A,#N/A,TRUE,"WEST";#N/A,#N/A,TRUE,"SOUTH";#N/A,#N/A,TRUE,"NORTHEAST"}</definedName>
    <definedName name="wrn.Accretion." localSheetId="15" hidden="1">{"Accretion",#N/A,FALSE,"Assum"}</definedName>
    <definedName name="wrn.Accretion." localSheetId="13" hidden="1">{"Accretion",#N/A,FALSE,"Assum"}</definedName>
    <definedName name="wrn.Accretion." hidden="1">{"Accretion",#N/A,FALSE,"Assum"}</definedName>
    <definedName name="wrn.Accretion._1" localSheetId="15" hidden="1">{"Accretion",#N/A,FALSE,"Assum"}</definedName>
    <definedName name="wrn.Accretion._1" localSheetId="13" hidden="1">{"Accretion",#N/A,FALSE,"Assum"}</definedName>
    <definedName name="wrn.Accretion._1" hidden="1">{"Accretion",#N/A,FALSE,"Assum"}</definedName>
    <definedName name="wrn.ACTUAL._.ALL._.PAGES." localSheetId="15" hidden="1">{"ACTUAL",#N/A,FALSE,"OVER_UND"}</definedName>
    <definedName name="wrn.ACTUAL._.ALL._.PAGES." localSheetId="0" hidden="1">{"ACTUAL",#N/A,FALSE,"OVER_UND"}</definedName>
    <definedName name="wrn.ACTUAL._.ALL._.PAGES." localSheetId="13" hidden="1">{"ACTUAL",#N/A,FALSE,"OVER_UND"}</definedName>
    <definedName name="wrn.ACTUAL._.ALL._.PAGES." hidden="1">{"ACTUAL",#N/A,FALSE,"OVER_UND"}</definedName>
    <definedName name="wrn.Ad._.Sales._.Op._.Exp." localSheetId="15" hidden="1">{#N/A,#N/A,FALSE,"ADSALES"}</definedName>
    <definedName name="wrn.Ad._.Sales._.Op._.Exp." localSheetId="13" hidden="1">{#N/A,#N/A,FALSE,"ADSALES"}</definedName>
    <definedName name="wrn.Ad._.Sales._.Op._.Exp." hidden="1">{#N/A,#N/A,FALSE,"ADSALES"}</definedName>
    <definedName name="wrn.Ad._.Sales._.Op._.Exp._1" localSheetId="15" hidden="1">{#N/A,#N/A,FALSE,"ADSALES"}</definedName>
    <definedName name="wrn.Ad._.Sales._.Op._.Exp._1" localSheetId="13" hidden="1">{#N/A,#N/A,FALSE,"ADSALES"}</definedName>
    <definedName name="wrn.Ad._.Sales._.Op._.Exp._1" hidden="1">{#N/A,#N/A,FALSE,"ADSALES"}</definedName>
    <definedName name="wrn.Aff._.Sales._.Oper._.Exp." localSheetId="15" hidden="1">{#N/A,#N/A,FALSE,"AFFSALES"}</definedName>
    <definedName name="wrn.Aff._.Sales._.Oper._.Exp." localSheetId="13" hidden="1">{#N/A,#N/A,FALSE,"AFFSALES"}</definedName>
    <definedName name="wrn.Aff._.Sales._.Oper._.Exp." hidden="1">{#N/A,#N/A,FALSE,"AFFSALES"}</definedName>
    <definedName name="wrn.Aff._.Sales._.Oper._.Exp._1" localSheetId="15" hidden="1">{#N/A,#N/A,FALSE,"AFFSALES"}</definedName>
    <definedName name="wrn.Aff._.Sales._.Oper._.Exp._1" localSheetId="13" hidden="1">{#N/A,#N/A,FALSE,"AFFSALES"}</definedName>
    <definedName name="wrn.Aff._.Sales._.Oper._.Exp._1" hidden="1">{#N/A,#N/A,FALSE,"AFFSALES"}</definedName>
    <definedName name="wrn.AFUDC." localSheetId="15" hidden="1">{#N/A,#N/A,FALSE,"AFDC"}</definedName>
    <definedName name="wrn.AFUDC." localSheetId="13" hidden="1">{#N/A,#N/A,FALSE,"AFDC"}</definedName>
    <definedName name="wrn.AFUDC." hidden="1">{#N/A,#N/A,FALSE,"AFDC"}</definedName>
    <definedName name="wrn.ALL." localSheetId="1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localSheetId="1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_.Periods." localSheetId="15" hidden="1">{"Martin Oct93_Mar94",#N/A,FALSE,"Martin Oct93 - Mar94";"Martin Apr94_Sep94",#N/A,FALSE,"Martin Apr94 - Sep94";"Martin Oct94_Mar95",#N/A,FALSE,"Martin Oct94 - Mar95";"Martin Apr95_Sep95",#N/A,FALSE,"Martin Apr95 - Sep95";"Martin Oct95_Mar96",#N/A,FALSE,"Martin Oct95 - Mar96"}</definedName>
    <definedName name="wrn.All._.Periods." localSheetId="0" hidden="1">{"Martin Oct93_Mar94",#N/A,FALSE,"Martin Oct93 - Mar94";"Martin Apr94_Sep94",#N/A,FALSE,"Martin Apr94 - Sep94";"Martin Oct94_Mar95",#N/A,FALSE,"Martin Oct94 - Mar95";"Martin Apr95_Sep95",#N/A,FALSE,"Martin Apr95 - Sep95";"Martin Oct95_Mar96",#N/A,FALSE,"Martin Oct95 - Mar96"}</definedName>
    <definedName name="wrn.All._.Periods." localSheetId="13" hidden="1">{"Martin Oct93_Mar94",#N/A,FALSE,"Martin Oct93 - Mar94";"Martin Apr94_Sep94",#N/A,FALSE,"Martin Apr94 - Sep94";"Martin Oct94_Mar95",#N/A,FALSE,"Martin Oct94 - Mar95";"Martin Apr95_Sep95",#N/A,FALSE,"Martin Apr95 - Sep95";"Martin Oct95_Mar96",#N/A,FALSE,"Martin Oct95 - Mar96"}</definedName>
    <definedName name="wrn.All._.Periods." hidden="1">{"Martin Oct93_Mar94",#N/A,FALSE,"Martin Oct93 - Mar94";"Martin Apr94_Sep94",#N/A,FALSE,"Martin Apr94 - Sep94";"Martin Oct94_Mar95",#N/A,FALSE,"Martin Oct94 - Mar95";"Martin Apr95_Sep95",#N/A,FALSE,"Martin Apr95 - Sep95";"Martin Oct95_Mar96",#N/A,FALSE,"Martin Oct95 - Mar96"}</definedName>
    <definedName name="wrn.ALL._1" localSheetId="1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_1" localSheetId="1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_PERIODS." localSheetId="15" hidden="1">{"Oct93_Mar94",#N/A,TRUE,"Actuals (Oct 93 - Mar 94)";"Apr94_Sep94",#N/A,TRUE,"Actuals (Apr 94 - Sep 94)";"Oct94_Mar95",#N/A,TRUE,"Actuals (Oct 94 - Mar 95)";"Apr95_Sep95",#N/A,TRUE,"Actual Estimt (Apr 95 - Sep 95)";"Oct95_Mar96",#N/A,TRUE,"Estimates (Oct 95 - Mar 96)"}</definedName>
    <definedName name="wrn.ALL_PERIODS." localSheetId="0" hidden="1">{"Oct93_Mar94",#N/A,TRUE,"Actuals (Oct 93 - Mar 94)";"Apr94_Sep94",#N/A,TRUE,"Actuals (Apr 94 - Sep 94)";"Oct94_Mar95",#N/A,TRUE,"Actuals (Oct 94 - Mar 95)";"Apr95_Sep95",#N/A,TRUE,"Actual Estimt (Apr 95 - Sep 95)";"Oct95_Mar96",#N/A,TRUE,"Estimates (Oct 95 - Mar 96)"}</definedName>
    <definedName name="wrn.ALL_PERIODS." localSheetId="13" hidden="1">{"Oct93_Mar94",#N/A,TRUE,"Actuals (Oct 93 - Mar 94)";"Apr94_Sep94",#N/A,TRUE,"Actuals (Apr 94 - Sep 94)";"Oct94_Mar95",#N/A,TRUE,"Actuals (Oct 94 - Mar 95)";"Apr95_Sep95",#N/A,TRUE,"Actual Estimt (Apr 95 - Sep 95)";"Oct95_Mar96",#N/A,TRUE,"Estimates (Oct 95 - Mar 96)"}</definedName>
    <definedName name="wrn.ALL_PERIODS." hidden="1">{"Oct93_Mar94",#N/A,TRUE,"Actuals (Oct 93 - Mar 94)";"Apr94_Sep94",#N/A,TRUE,"Actuals (Apr 94 - Sep 94)";"Oct94_Mar95",#N/A,TRUE,"Actuals (Oct 94 - Mar 95)";"Apr95_Sep95",#N/A,TRUE,"Actual Estimt (Apr 95 - Sep 95)";"Oct95_Mar96",#N/A,TRUE,"Estimates (Oct 95 - Mar 96)"}</definedName>
    <definedName name="wrn.APAGE1." localSheetId="15" hidden="1">{"APAGE1",#N/A,FALSE,"JAN95_OU"}</definedName>
    <definedName name="wrn.APAGE1." localSheetId="0" hidden="1">{"APAGE1",#N/A,FALSE,"JAN95_OU"}</definedName>
    <definedName name="wrn.APAGE1." localSheetId="13" hidden="1">{"APAGE1",#N/A,FALSE,"JAN95_OU"}</definedName>
    <definedName name="wrn.APAGE1." hidden="1">{"APAGE1",#N/A,FALSE,"JAN95_OU"}</definedName>
    <definedName name="wrn.APAGE2." localSheetId="15" hidden="1">{"APAGE2",#N/A,FALSE,"JAN95_OU"}</definedName>
    <definedName name="wrn.APAGE2." localSheetId="0" hidden="1">{"APAGE2",#N/A,FALSE,"JAN95_OU"}</definedName>
    <definedName name="wrn.APAGE2." localSheetId="13" hidden="1">{"APAGE2",#N/A,FALSE,"JAN95_OU"}</definedName>
    <definedName name="wrn.APAGE2." hidden="1">{"APAGE2",#N/A,FALSE,"JAN95_OU"}</definedName>
    <definedName name="wrn.APAGE3." localSheetId="15" hidden="1">{"APAGE3",#N/A,FALSE,"JAN95_OU"}</definedName>
    <definedName name="wrn.APAGE3." localSheetId="0" hidden="1">{"APAGE3",#N/A,FALSE,"JAN95_OU"}</definedName>
    <definedName name="wrn.APAGE3." localSheetId="13" hidden="1">{"APAGE3",#N/A,FALSE,"JAN95_OU"}</definedName>
    <definedName name="wrn.APAGE3." hidden="1">{"APAGE3",#N/A,FALSE,"JAN95_OU"}</definedName>
    <definedName name="wrn.Apr94_Sep95." localSheetId="15" hidden="1">{"Apr95_Sep95",#N/A,FALSE,"Actual Estimt (Apr 95 - Sep 95)"}</definedName>
    <definedName name="wrn.Apr94_Sep95." localSheetId="0" hidden="1">{"Apr95_Sep95",#N/A,FALSE,"Actual Estimt (Apr 95 - Sep 95)"}</definedName>
    <definedName name="wrn.Apr94_Sep95." localSheetId="13" hidden="1">{"Apr95_Sep95",#N/A,FALSE,"Actual Estimt (Apr 95 - Sep 95)"}</definedName>
    <definedName name="wrn.Apr94_Sep95." hidden="1">{"Apr95_Sep95",#N/A,FALSE,"Actual Estimt (Apr 95 - Sep 95)"}</definedName>
    <definedName name="wrn.Apr95_Sep95." localSheetId="15" hidden="1">{"Apr95_Sep95",#N/A,FALSE,"Actual~Estimt (Apr 95 - Sep 95)";"Apr95_Sep95",#N/A,FALSE,#N/A;"Apr95_Sep95",#N/A,FALSE,#N/A;"Apr95_Sep95",#N/A,FALSE,#N/A;"Apr95_Sep95",#N/A,FALSE,#N/A}</definedName>
    <definedName name="wrn.Apr95_Sep95." localSheetId="0" hidden="1">{"Apr95_Sep95",#N/A,FALSE,"Actual~Estimt (Apr 95 - Sep 95)";"Apr95_Sep95",#N/A,FALSE,#N/A;"Apr95_Sep95",#N/A,FALSE,#N/A;"Apr95_Sep95",#N/A,FALSE,#N/A;"Apr95_Sep95",#N/A,FALSE,#N/A}</definedName>
    <definedName name="wrn.Apr95_Sep95." localSheetId="13" hidden="1">{"Apr95_Sep95",#N/A,FALSE,"Actual~Estimt (Apr 95 - Sep 95)";"Apr95_Sep95",#N/A,FALSE,#N/A;"Apr95_Sep95",#N/A,FALSE,#N/A;"Apr95_Sep95",#N/A,FALSE,#N/A;"Apr95_Sep95",#N/A,FALSE,#N/A}</definedName>
    <definedName name="wrn.Apr95_Sep95." hidden="1">{"Apr95_Sep95",#N/A,FALSE,"Actual~Estimt (Apr 95 - Sep 95)";"Apr95_Sep95",#N/A,FALSE,#N/A;"Apr95_Sep95",#N/A,FALSE,#N/A;"Apr95_Sep95",#N/A,FALSE,#N/A;"Apr95_Sep95",#N/A,FALSE,#N/A}</definedName>
    <definedName name="wrn.Assumptions." localSheetId="15" hidden="1">{"Assumptions",#N/A,FALSE,"Assum"}</definedName>
    <definedName name="wrn.Assumptions." localSheetId="13" hidden="1">{"Assumptions",#N/A,FALSE,"Assum"}</definedName>
    <definedName name="wrn.Assumptions." hidden="1">{"Assumptions",#N/A,FALSE,"Assum"}</definedName>
    <definedName name="wrn.Assumptions._1" localSheetId="15" hidden="1">{"Assumptions",#N/A,FALSE,"Assum"}</definedName>
    <definedName name="wrn.Assumptions._1" localSheetId="13" hidden="1">{"Assumptions",#N/A,FALSE,"Assum"}</definedName>
    <definedName name="wrn.Assumptions._1" hidden="1">{"Assumptions",#N/A,FALSE,"Assum"}</definedName>
    <definedName name="wrn.Board._.Forecast." localSheetId="15"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localSheetId="13"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_1" localSheetId="15"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_1" localSheetId="13"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_1"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OKS." localSheetId="15" hidden="1">{#N/A,#N/A,FALSE,"Low NOx_Bks";#N/A,#N/A,FALSE,"ContEmis_Bks ";#N/A,#N/A,FALSE,"ClnClos_B";#N/A,#N/A,FALSE,"StorTks_B";#N/A,#N/A,FALSE,"RelPip_B";#N/A,#N/A,FALSE,"OilSpill_B";#N/A,#N/A,FALSE,"RelStorm_B";#N/A,#N/A,FALSE,"Scherer_B"}</definedName>
    <definedName name="wrn.BOOKS." localSheetId="0" hidden="1">{#N/A,#N/A,FALSE,"Low NOx_Bks";#N/A,#N/A,FALSE,"ContEmis_Bks ";#N/A,#N/A,FALSE,"ClnClos_B";#N/A,#N/A,FALSE,"StorTks_B";#N/A,#N/A,FALSE,"RelPip_B";#N/A,#N/A,FALSE,"OilSpill_B";#N/A,#N/A,FALSE,"RelStorm_B";#N/A,#N/A,FALSE,"Scherer_B"}</definedName>
    <definedName name="wrn.BOOKS." localSheetId="13" hidden="1">{#N/A,#N/A,FALSE,"Low NOx_Bks";#N/A,#N/A,FALSE,"ContEmis_Bks ";#N/A,#N/A,FALSE,"ClnClos_B";#N/A,#N/A,FALSE,"StorTks_B";#N/A,#N/A,FALSE,"RelPip_B";#N/A,#N/A,FALSE,"OilSpill_B";#N/A,#N/A,FALSE,"RelStorm_B";#N/A,#N/A,FALSE,"Scherer_B"}</definedName>
    <definedName name="wrn.BOOKS." hidden="1">{#N/A,#N/A,FALSE,"Low NOx_Bks";#N/A,#N/A,FALSE,"ContEmis_Bks ";#N/A,#N/A,FALSE,"ClnClos_B";#N/A,#N/A,FALSE,"StorTks_B";#N/A,#N/A,FALSE,"RelPip_B";#N/A,#N/A,FALSE,"OilSpill_B";#N/A,#N/A,FALSE,"RelStorm_B";#N/A,#N/A,FALSE,"Scherer_B"}</definedName>
    <definedName name="wrn.Component._.Analy." localSheetId="15"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1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localSheetId="15"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localSheetId="1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localSheetId="15" hidden="1">{#N/A,#N/A,FALSE,"SUMMARY";#N/A,#N/A,FALSE,"INPUTDATA";#N/A,#N/A,FALSE,"Condenser Performance"}</definedName>
    <definedName name="wrn.Condenser._.Summary." localSheetId="13" hidden="1">{#N/A,#N/A,FALSE,"SUMMARY";#N/A,#N/A,FALSE,"INPUTDATA";#N/A,#N/A,FALSE,"Condenser Performance"}</definedName>
    <definedName name="wrn.Condenser._.Summary." hidden="1">{#N/A,#N/A,FALSE,"SUMMARY";#N/A,#N/A,FALSE,"INPUTDATA";#N/A,#N/A,FALSE,"Condenser Performance"}</definedName>
    <definedName name="wrn.Condenser._.Summary._1" localSheetId="15" hidden="1">{#N/A,#N/A,FALSE,"SUMMARY";#N/A,#N/A,FALSE,"INPUTDATA";#N/A,#N/A,FALSE,"Condenser Performance"}</definedName>
    <definedName name="wrn.Condenser._.Summary._1" localSheetId="13" hidden="1">{#N/A,#N/A,FALSE,"SUMMARY";#N/A,#N/A,FALSE,"INPUTDATA";#N/A,#N/A,FALSE,"Condenser Performance"}</definedName>
    <definedName name="wrn.Condenser._.Summary._1" hidden="1">{#N/A,#N/A,FALSE,"SUMMARY";#N/A,#N/A,FALSE,"INPUTDATA";#N/A,#N/A,FALSE,"Condenser Performance"}</definedName>
    <definedName name="wrn.COST." localSheetId="15" hidden="1">{#N/A,#N/A,FALSE,"T COST";#N/A,#N/A,FALSE,"COST_FH"}</definedName>
    <definedName name="wrn.COST." localSheetId="13" hidden="1">{#N/A,#N/A,FALSE,"T COST";#N/A,#N/A,FALSE,"COST_FH"}</definedName>
    <definedName name="wrn.COST." hidden="1">{#N/A,#N/A,FALSE,"T COST";#N/A,#N/A,FALSE,"COST_FH"}</definedName>
    <definedName name="wrn.COST._1" localSheetId="15" hidden="1">{#N/A,#N/A,FALSE,"T COST";#N/A,#N/A,FALSE,"COST_FH"}</definedName>
    <definedName name="wrn.COST._1" localSheetId="13" hidden="1">{#N/A,#N/A,FALSE,"T COST";#N/A,#N/A,FALSE,"COST_FH"}</definedName>
    <definedName name="wrn.COST._1" hidden="1">{#N/A,#N/A,FALSE,"T COST";#N/A,#N/A,FALSE,"COST_FH"}</definedName>
    <definedName name="wrn.Detail._.Support._.and._.Summary." localSheetId="15"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Detail._.Support._.and._.Summary." localSheetId="13"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Detail._.Support._.and._.Summary."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EFRT." localSheetId="15" hidden="1">{"EFRT Pg 1",#N/A,FALSE,"EFRT (2)";"EFRT Pg 2",#N/A,FALSE,"EFRT (2)"}</definedName>
    <definedName name="wrn.EFRT." localSheetId="13" hidden="1">{"EFRT Pg 1",#N/A,FALSE,"EFRT (2)";"EFRT Pg 2",#N/A,FALSE,"EFRT (2)"}</definedName>
    <definedName name="wrn.EFRT." hidden="1">{"EFRT Pg 1",#N/A,FALSE,"EFRT (2)";"EFRT Pg 2",#N/A,FALSE,"EFRT (2)"}</definedName>
    <definedName name="wrn.Engr._.Summary." localSheetId="15" hidden="1">{#N/A,#N/A,FALSE,"INPUTDATA";#N/A,#N/A,FALSE,"SUMMARY";#N/A,#N/A,FALSE,"CTAREP";#N/A,#N/A,FALSE,"CTBREP";#N/A,#N/A,FALSE,"TURBEFF";#N/A,#N/A,FALSE,"Condenser Performance"}</definedName>
    <definedName name="wrn.Engr._.Summary." localSheetId="13" hidden="1">{#N/A,#N/A,FALSE,"INPUTDATA";#N/A,#N/A,FALSE,"SUMMARY";#N/A,#N/A,FALSE,"CTAREP";#N/A,#N/A,FALSE,"CTBREP";#N/A,#N/A,FALSE,"TURBEFF";#N/A,#N/A,FALSE,"Condenser Performance"}</definedName>
    <definedName name="wrn.Engr._.Summary." hidden="1">{#N/A,#N/A,FALSE,"INPUTDATA";#N/A,#N/A,FALSE,"SUMMARY";#N/A,#N/A,FALSE,"CTAREP";#N/A,#N/A,FALSE,"CTBREP";#N/A,#N/A,FALSE,"TURBEFF";#N/A,#N/A,FALSE,"Condenser Performance"}</definedName>
    <definedName name="wrn.Engr._.Summary._1" localSheetId="15" hidden="1">{#N/A,#N/A,FALSE,"INPUTDATA";#N/A,#N/A,FALSE,"SUMMARY";#N/A,#N/A,FALSE,"CTAREP";#N/A,#N/A,FALSE,"CTBREP";#N/A,#N/A,FALSE,"TURBEFF";#N/A,#N/A,FALSE,"Condenser Performance"}</definedName>
    <definedName name="wrn.Engr._.Summary._1" localSheetId="13" hidden="1">{#N/A,#N/A,FALSE,"INPUTDATA";#N/A,#N/A,FALSE,"SUMMARY";#N/A,#N/A,FALSE,"CTAREP";#N/A,#N/A,FALSE,"CTBREP";#N/A,#N/A,FALSE,"TURBEFF";#N/A,#N/A,FALSE,"Condenser Performance"}</definedName>
    <definedName name="wrn.Engr._.Summary._1" hidden="1">{#N/A,#N/A,FALSE,"INPUTDATA";#N/A,#N/A,FALSE,"SUMMARY";#N/A,#N/A,FALSE,"CTAREP";#N/A,#N/A,FALSE,"CTBREP";#N/A,#N/A,FALSE,"TURBEFF";#N/A,#N/A,FALSE,"Condenser Performance"}</definedName>
    <definedName name="wrn.Exec._.Summary." localSheetId="15" hidden="1">{#N/A,#N/A,FALSE,"INPUTDATA";#N/A,#N/A,FALSE,"SUMMARY"}</definedName>
    <definedName name="wrn.Exec._.Summary." localSheetId="13" hidden="1">{#N/A,#N/A,FALSE,"INPUTDATA";#N/A,#N/A,FALSE,"SUMMARY"}</definedName>
    <definedName name="wrn.Exec._.Summary." hidden="1">{#N/A,#N/A,FALSE,"INPUTDATA";#N/A,#N/A,FALSE,"SUMMARY"}</definedName>
    <definedName name="wrn.Exec._.Summary._1" localSheetId="15" hidden="1">{#N/A,#N/A,FALSE,"INPUTDATA";#N/A,#N/A,FALSE,"SUMMARY"}</definedName>
    <definedName name="wrn.Exec._.Summary._1" localSheetId="13" hidden="1">{#N/A,#N/A,FALSE,"INPUTDATA";#N/A,#N/A,FALSE,"SUMMARY"}</definedName>
    <definedName name="wrn.Exec._.Summary._1" hidden="1">{#N/A,#N/A,FALSE,"INPUTDATA";#N/A,#N/A,FALSE,"SUMMARY"}</definedName>
    <definedName name="wrn.Exec1._.Summary" localSheetId="15" hidden="1">{#N/A,#N/A,FALSE,"INPUTDATA";#N/A,#N/A,FALSE,"SUMMARY"}</definedName>
    <definedName name="wrn.Exec1._.Summary" localSheetId="13" hidden="1">{#N/A,#N/A,FALSE,"INPUTDATA";#N/A,#N/A,FALSE,"SUMMARY"}</definedName>
    <definedName name="wrn.Exec1._.Summary" hidden="1">{#N/A,#N/A,FALSE,"INPUTDATA";#N/A,#N/A,FALSE,"SUMMARY"}</definedName>
    <definedName name="wrn.FCB." localSheetId="15" hidden="1">{"FCB_ALL",#N/A,FALSE,"FCB"}</definedName>
    <definedName name="wrn.FCB." localSheetId="13" hidden="1">{"FCB_ALL",#N/A,FALSE,"FCB"}</definedName>
    <definedName name="wrn.FCB." hidden="1">{"FCB_ALL",#N/A,FALSE,"FCB"}</definedName>
    <definedName name="wrn.FCB._1" localSheetId="15" hidden="1">{"FCB_ALL",#N/A,FALSE,"FCB"}</definedName>
    <definedName name="wrn.FCB._1" localSheetId="13" hidden="1">{"FCB_ALL",#N/A,FALSE,"FCB"}</definedName>
    <definedName name="wrn.FCB._1" hidden="1">{"FCB_ALL",#N/A,FALSE,"FCB"}</definedName>
    <definedName name="wrn.fcb2" localSheetId="15" hidden="1">{"FCB_ALL",#N/A,FALSE,"FCB"}</definedName>
    <definedName name="wrn.fcb2" localSheetId="13" hidden="1">{"FCB_ALL",#N/A,FALSE,"FCB"}</definedName>
    <definedName name="wrn.fcb2" hidden="1">{"FCB_ALL",#N/A,FALSE,"FCB"}</definedName>
    <definedName name="wrn.fcb2_1" localSheetId="15" hidden="1">{"FCB_ALL",#N/A,FALSE,"FCB"}</definedName>
    <definedName name="wrn.fcb2_1" localSheetId="13" hidden="1">{"FCB_ALL",#N/A,FALSE,"FCB"}</definedName>
    <definedName name="wrn.fcb2_1" hidden="1">{"FCB_ALL",#N/A,FALSE,"FCB"}</definedName>
    <definedName name="wrn.FILING." localSheetId="15" hidden="1">{#N/A,#N/A,FALSE,"Low NOx_F";#N/A,#N/A,FALSE,"ContEmis_F";#N/A,#N/A,FALSE,"ClnClos_F";#N/A,#N/A,FALSE,"StorTks_F";#N/A,#N/A,FALSE,"RelPip_F";#N/A,#N/A,FALSE,"OilSpill_F";#N/A,#N/A,FALSE,"RelStorm_F";#N/A,#N/A,FALSE,"Scherer_F"}</definedName>
    <definedName name="wrn.FILING." localSheetId="0" hidden="1">{#N/A,#N/A,FALSE,"Low NOx_F";#N/A,#N/A,FALSE,"ContEmis_F";#N/A,#N/A,FALSE,"ClnClos_F";#N/A,#N/A,FALSE,"StorTks_F";#N/A,#N/A,FALSE,"RelPip_F";#N/A,#N/A,FALSE,"OilSpill_F";#N/A,#N/A,FALSE,"RelStorm_F";#N/A,#N/A,FALSE,"Scherer_F"}</definedName>
    <definedName name="wrn.FILING." localSheetId="13" hidden="1">{#N/A,#N/A,FALSE,"Low NOx_F";#N/A,#N/A,FALSE,"ContEmis_F";#N/A,#N/A,FALSE,"ClnClos_F";#N/A,#N/A,FALSE,"StorTks_F";#N/A,#N/A,FALSE,"RelPip_F";#N/A,#N/A,FALSE,"OilSpill_F";#N/A,#N/A,FALSE,"RelStorm_F";#N/A,#N/A,FALSE,"Scherer_F"}</definedName>
    <definedName name="wrn.FILING." hidden="1">{#N/A,#N/A,FALSE,"Low NOx_F";#N/A,#N/A,FALSE,"ContEmis_F";#N/A,#N/A,FALSE,"ClnClos_F";#N/A,#N/A,FALSE,"StorTks_F";#N/A,#N/A,FALSE,"RelPip_F";#N/A,#N/A,FALSE,"OilSpill_F";#N/A,#N/A,FALSE,"RelStorm_F";#N/A,#N/A,FALSE,"Scherer_F"}</definedName>
    <definedName name="wrn.FPL._.Cnsl._.Inc._.State._.Pg._.3A." localSheetId="15" hidden="1">{"FPL Consol Inc State Pg 3A",#N/A,FALSE,"ISFPLSUB"}</definedName>
    <definedName name="wrn.FPL._.Cnsl._.Inc._.State._.Pg._.3A." localSheetId="13" hidden="1">{"FPL Consol Inc State Pg 3A",#N/A,FALSE,"ISFPLSUB"}</definedName>
    <definedName name="wrn.FPL._.Cnsl._.Inc._.State._.Pg._.3A." hidden="1">{"FPL Consol Inc State Pg 3A",#N/A,FALSE,"ISFPLSUB"}</definedName>
    <definedName name="wrn.FPL._.Cnsl._.Inc._.State._.Pg._.3M." localSheetId="15" hidden="1">{"FPL Consol Inc State Pg 3M",#N/A,FALSE,"ISFPLSUB"}</definedName>
    <definedName name="wrn.FPL._.Cnsl._.Inc._.State._.Pg._.3M." localSheetId="13" hidden="1">{"FPL Consol Inc State Pg 3M",#N/A,FALSE,"ISFPLSUB"}</definedName>
    <definedName name="wrn.FPL._.Cnsl._.Inc._.State._.Pg._.3M." hidden="1">{"FPL Consol Inc State Pg 3M",#N/A,FALSE,"ISFPLSUB"}</definedName>
    <definedName name="wrn.FPL._.Cnsl._.Inc._.State._.Pg._.3Y." localSheetId="15" hidden="1">{"FPL Consol Inc State Pg 3Y",#N/A,FALSE,"ISFPLSUB"}</definedName>
    <definedName name="wrn.FPL._.Cnsl._.Inc._.State._.Pg._.3Y." localSheetId="13" hidden="1">{"FPL Consol Inc State Pg 3Y",#N/A,FALSE,"ISFPLSUB"}</definedName>
    <definedName name="wrn.FPL._.Cnsl._.Inc._.State._.Pg._.3Y." hidden="1">{"FPL Consol Inc State Pg 3Y",#N/A,FALSE,"ISFPLSUB"}</definedName>
    <definedName name="wrn.FPL._.Consolidated." localSheetId="15" hidden="1">{"Fpl Consol Pg 1",#N/A,FALSE,"FPL Consolidated";"FPL Consol Pg 2",#N/A,FALSE,"FPL Consolidated"}</definedName>
    <definedName name="wrn.FPL._.Consolidated." localSheetId="13" hidden="1">{"Fpl Consol Pg 1",#N/A,FALSE,"FPL Consolidated";"FPL Consol Pg 2",#N/A,FALSE,"FPL Consolidated"}</definedName>
    <definedName name="wrn.FPL._.Consolidated." hidden="1">{"Fpl Consol Pg 1",#N/A,FALSE,"FPL Consolidated";"FPL Consol Pg 2",#N/A,FALSE,"FPL Consolidated"}</definedName>
    <definedName name="wrn.Full._.Report." localSheetId="15" hidden="1">{"Assumptions",#N/A,FALSE,"Sheet1";"Main Report",#N/A,FALSE,"Sheet1";"Results",#N/A,FALSE,"Sheet1";"Advances",#N/A,FALSE,"Sheet1"}</definedName>
    <definedName name="wrn.Full._.Report." localSheetId="13" hidden="1">{"Assumptions",#N/A,FALSE,"Sheet1";"Main Report",#N/A,FALSE,"Sheet1";"Results",#N/A,FALSE,"Sheet1";"Advances",#N/A,FALSE,"Sheet1"}</definedName>
    <definedName name="wrn.Full._.Report." hidden="1">{"Assumptions",#N/A,FALSE,"Sheet1";"Main Report",#N/A,FALSE,"Sheet1";"Results",#N/A,FALSE,"Sheet1";"Advances",#N/A,FALSE,"Sheet1"}</definedName>
    <definedName name="wrn.Full._.Report._1" localSheetId="15" hidden="1">{"Assumptions",#N/A,FALSE,"Sheet1";"Main Report",#N/A,FALSE,"Sheet1";"Results",#N/A,FALSE,"Sheet1";"Advances",#N/A,FALSE,"Sheet1"}</definedName>
    <definedName name="wrn.Full._.Report._1" localSheetId="13" hidden="1">{"Assumptions",#N/A,FALSE,"Sheet1";"Main Report",#N/A,FALSE,"Sheet1";"Results",#N/A,FALSE,"Sheet1";"Advances",#N/A,FALSE,"Sheet1"}</definedName>
    <definedName name="wrn.Full._.Report._1" hidden="1">{"Assumptions",#N/A,FALSE,"Sheet1";"Main Report",#N/A,FALSE,"Sheet1";"Results",#N/A,FALSE,"Sheet1";"Advances",#N/A,FALSE,"Sheet1"}</definedName>
    <definedName name="wrn.input._.and._.output." localSheetId="15" hidden="1">{"EBITDA",#N/A,TRUE,"P&amp;L Net of Disc Ops";"output net of disc ops",#N/A,TRUE,"Revenue";"input",#N/A,TRUE,"Revenue";"output",#N/A,TRUE,"DC";"Input",#N/A,TRUE,"DC";"MTN and MCN",#N/A,TRUE,"Margin";"output detail line items",#N/A,TRUE,"SGA";"personnel by year",#N/A,TRUE,"Payroll";#N/A,#N/A,TRUE,"CapEx"}</definedName>
    <definedName name="wrn.input._.and._.output." localSheetId="13" hidden="1">{"EBITDA",#N/A,TRUE,"P&amp;L Net of Disc Ops";"output net of disc ops",#N/A,TRUE,"Revenue";"input",#N/A,TRUE,"Revenue";"output",#N/A,TRUE,"DC";"Input",#N/A,TRUE,"DC";"MTN and MCN",#N/A,TRUE,"Margin";"output detail line items",#N/A,TRUE,"SGA";"personnel by year",#N/A,TRUE,"Payroll";#N/A,#N/A,TRUE,"CapEx"}</definedName>
    <definedName name="wrn.input._.and._.output." hidden="1">{"EBITDA",#N/A,TRUE,"P&amp;L Net of Disc Ops";"output net of disc ops",#N/A,TRUE,"Revenue";"input",#N/A,TRUE,"Revenue";"output",#N/A,TRUE,"DC";"Input",#N/A,TRUE,"DC";"MTN and MCN",#N/A,TRUE,"Margin";"output detail line items",#N/A,TRUE,"SGA";"personnel by year",#N/A,TRUE,"Payroll";#N/A,#N/A,TRUE,"CapEx"}</definedName>
    <definedName name="wrn.input._.and._.output._1" localSheetId="15" hidden="1">{"EBITDA",#N/A,TRUE,"P&amp;L Net of Disc Ops";"output net of disc ops",#N/A,TRUE,"Revenue";"input",#N/A,TRUE,"Revenue";"output",#N/A,TRUE,"DC";"Input",#N/A,TRUE,"DC";"MTN and MCN",#N/A,TRUE,"Margin";"output detail line items",#N/A,TRUE,"SGA";"personnel by year",#N/A,TRUE,"Payroll";#N/A,#N/A,TRUE,"CapEx"}</definedName>
    <definedName name="wrn.input._.and._.output._1" localSheetId="13" hidden="1">{"EBITDA",#N/A,TRUE,"P&amp;L Net of Disc Ops";"output net of disc ops",#N/A,TRUE,"Revenue";"input",#N/A,TRUE,"Revenue";"output",#N/A,TRUE,"DC";"Input",#N/A,TRUE,"DC";"MTN and MCN",#N/A,TRUE,"Margin";"output detail line items",#N/A,TRUE,"SGA";"personnel by year",#N/A,TRUE,"Payroll";#N/A,#N/A,TRUE,"CapEx"}</definedName>
    <definedName name="wrn.input._.and._.output._1" hidden="1">{"EBITDA",#N/A,TRUE,"P&amp;L Net of Disc Ops";"output net of disc ops",#N/A,TRUE,"Revenue";"input",#N/A,TRUE,"Revenue";"output",#N/A,TRUE,"DC";"Input",#N/A,TRUE,"DC";"MTN and MCN",#N/A,TRUE,"Margin";"output detail line items",#N/A,TRUE,"SGA";"personnel by year",#N/A,TRUE,"Payroll";#N/A,#N/A,TRUE,"CapEx"}</definedName>
    <definedName name="wrn.LANDMGMT." localSheetId="15" hidden="1">{#N/A,#N/A,FALSE,"CAP 1998";#N/A,#N/A,FALSE,"CAP 1999";#N/A,#N/A,FALSE,"CAP 2000";#N/A,#N/A,FALSE,"CAP_2001";#N/A,#N/A,FALSE,"CAP_2002";#N/A,#N/A,FALSE,"MAINT_1998";#N/A,#N/A,FALSE,"MAINT_1999";#N/A,#N/A,FALSE,"MAINT_2000";#N/A,#N/A,FALSE,"MAINT_2001";#N/A,#N/A,FALSE,"MAINT_2002"}</definedName>
    <definedName name="wrn.LANDMGMT." localSheetId="13" hidden="1">{#N/A,#N/A,FALSE,"CAP 1998";#N/A,#N/A,FALSE,"CAP 1999";#N/A,#N/A,FALSE,"CAP 2000";#N/A,#N/A,FALSE,"CAP_2001";#N/A,#N/A,FALSE,"CAP_2002";#N/A,#N/A,FALSE,"MAINT_1998";#N/A,#N/A,FALSE,"MAINT_1999";#N/A,#N/A,FALSE,"MAINT_2000";#N/A,#N/A,FALSE,"MAINT_2001";#N/A,#N/A,FALSE,"MAINT_2002"}</definedName>
    <definedName name="wrn.LANDMGMT." hidden="1">{#N/A,#N/A,FALSE,"CAP 1998";#N/A,#N/A,FALSE,"CAP 1999";#N/A,#N/A,FALSE,"CAP 2000";#N/A,#N/A,FALSE,"CAP_2001";#N/A,#N/A,FALSE,"CAP_2002";#N/A,#N/A,FALSE,"MAINT_1998";#N/A,#N/A,FALSE,"MAINT_1999";#N/A,#N/A,FALSE,"MAINT_2000";#N/A,#N/A,FALSE,"MAINT_2001";#N/A,#N/A,FALSE,"MAINT_2002"}</definedName>
    <definedName name="wrn.Laud._.Apr94._.Sep94." localSheetId="15" hidden="1">{"Apr94_Sep94",#N/A,FALSE,"Apr 94 - Sep 94"}</definedName>
    <definedName name="wrn.Laud._.Apr94._.Sep94." localSheetId="0" hidden="1">{"Apr94_Sep94",#N/A,FALSE,"Apr 94 - Sep 94"}</definedName>
    <definedName name="wrn.Laud._.Apr94._.Sep94." localSheetId="13" hidden="1">{"Apr94_Sep94",#N/A,FALSE,"Apr 94 - Sep 94"}</definedName>
    <definedName name="wrn.Laud._.Apr94._.Sep94." hidden="1">{"Apr94_Sep94",#N/A,FALSE,"Apr 94 - Sep 94"}</definedName>
    <definedName name="wrn.Laud._.Apr95._.Sep95." localSheetId="15" hidden="1">{"Apr95_Sep95",#N/A,FALSE,"Apr 95 - Sep 95"}</definedName>
    <definedName name="wrn.Laud._.Apr95._.Sep95." localSheetId="0" hidden="1">{"Apr95_Sep95",#N/A,FALSE,"Apr 95 - Sep 95"}</definedName>
    <definedName name="wrn.Laud._.Apr95._.Sep95." localSheetId="13" hidden="1">{"Apr95_Sep95",#N/A,FALSE,"Apr 95 - Sep 95"}</definedName>
    <definedName name="wrn.Laud._.Apr95._.Sep95." hidden="1">{"Apr95_Sep95",#N/A,FALSE,"Apr 95 - Sep 95"}</definedName>
    <definedName name="wrn.Laud._.Oct93._.Mar94." localSheetId="15" hidden="1">{"Oct93_Mar94",#N/A,FALSE,"Oct 93 - Mar 94"}</definedName>
    <definedName name="wrn.Laud._.Oct93._.Mar94." localSheetId="0" hidden="1">{"Oct93_Mar94",#N/A,FALSE,"Oct 93 - Mar 94"}</definedName>
    <definedName name="wrn.Laud._.Oct93._.Mar94." localSheetId="13" hidden="1">{"Oct93_Mar94",#N/A,FALSE,"Oct 93 - Mar 94"}</definedName>
    <definedName name="wrn.Laud._.Oct93._.Mar94." hidden="1">{"Oct93_Mar94",#N/A,FALSE,"Oct 93 - Mar 94"}</definedName>
    <definedName name="wrn.Laud._.Oct94._.Mar95." localSheetId="15" hidden="1">{"Oct94_Mar95",#N/A,FALSE,"Oct 94 - Mar 95"}</definedName>
    <definedName name="wrn.Laud._.Oct94._.Mar95." localSheetId="0" hidden="1">{"Oct94_Mar95",#N/A,FALSE,"Oct 94 - Mar 95"}</definedName>
    <definedName name="wrn.Laud._.Oct94._.Mar95." localSheetId="13" hidden="1">{"Oct94_Mar95",#N/A,FALSE,"Oct 94 - Mar 95"}</definedName>
    <definedName name="wrn.Laud._.Oct94._.Mar95." hidden="1">{"Oct94_Mar95",#N/A,FALSE,"Oct 94 - Mar 95"}</definedName>
    <definedName name="wrn.Laud._.Oct95._.Mar96." localSheetId="15" hidden="1">{"Oct95_Mar96",#N/A,FALSE,"Oct 95 - Mar 96"}</definedName>
    <definedName name="wrn.Laud._.Oct95._.Mar96." localSheetId="0" hidden="1">{"Oct95_Mar96",#N/A,FALSE,"Oct 95 - Mar 96"}</definedName>
    <definedName name="wrn.Laud._.Oct95._.Mar96." localSheetId="13" hidden="1">{"Oct95_Mar96",#N/A,FALSE,"Oct 95 - Mar 96"}</definedName>
    <definedName name="wrn.Laud._.Oct95._.Mar96." hidden="1">{"Oct95_Mar96",#N/A,FALSE,"Oct 95 - Mar 96"}</definedName>
    <definedName name="wrn.LITIGATION." localSheetId="15" hidden="1">{"LI AFUDC DEBT 10282",#N/A,FALSE,"TXFORCST.XLS";"LIT AFUDC 10280",#N/A,FALSE,"TXFORCST.XLS";"LIT DEPR EXP 10281",#N/A,FALSE,"TXFORCST.XLS"}</definedName>
    <definedName name="wrn.LITIGATION." localSheetId="13" hidden="1">{"LI AFUDC DEBT 10282",#N/A,FALSE,"TXFORCST.XLS";"LIT AFUDC 10280",#N/A,FALSE,"TXFORCST.XLS";"LIT DEPR EXP 10281",#N/A,FALSE,"TXFORCST.XLS"}</definedName>
    <definedName name="wrn.LITIGATION." hidden="1">{"LI AFUDC DEBT 10282",#N/A,FALSE,"TXFORCST.XLS";"LIT AFUDC 10280",#N/A,FALSE,"TXFORCST.XLS";"LIT DEPR EXP 10281",#N/A,FALSE,"TXFORCST.XLS"}</definedName>
    <definedName name="wrn.Market._.Op._.Exp." localSheetId="15" hidden="1">{#N/A,#N/A,FALSE,"MARKET"}</definedName>
    <definedName name="wrn.Market._.Op._.Exp." localSheetId="13" hidden="1">{#N/A,#N/A,FALSE,"MARKET"}</definedName>
    <definedName name="wrn.Market._.Op._.Exp." hidden="1">{#N/A,#N/A,FALSE,"MARKET"}</definedName>
    <definedName name="wrn.Market._.Op._.Exp._1" localSheetId="15" hidden="1">{#N/A,#N/A,FALSE,"MARKET"}</definedName>
    <definedName name="wrn.Market._.Op._.Exp._1" localSheetId="13" hidden="1">{#N/A,#N/A,FALSE,"MARKET"}</definedName>
    <definedName name="wrn.Market._.Op._.Exp._1" hidden="1">{#N/A,#N/A,FALSE,"MARKET"}</definedName>
    <definedName name="wrn.Market._.Share._.Report." localSheetId="15"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localSheetId="13"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_1" localSheetId="15"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_1" localSheetId="13"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_1"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tin._.Apr94_Sep94." localSheetId="15" hidden="1">{"Martin Apr94_Sep94",#N/A,FALSE,"Martin Apr94 - Sep94"}</definedName>
    <definedName name="wrn.Martin._.Apr94_Sep94." localSheetId="0" hidden="1">{"Martin Apr94_Sep94",#N/A,FALSE,"Martin Apr94 - Sep94"}</definedName>
    <definedName name="wrn.Martin._.Apr94_Sep94." localSheetId="13" hidden="1">{"Martin Apr94_Sep94",#N/A,FALSE,"Martin Apr94 - Sep94"}</definedName>
    <definedName name="wrn.Martin._.Apr94_Sep94." hidden="1">{"Martin Apr94_Sep94",#N/A,FALSE,"Martin Apr94 - Sep94"}</definedName>
    <definedName name="wrn.Martin._.Apr95_Sep95." localSheetId="15" hidden="1">{"Martin Apr95_Sep95",#N/A,FALSE,"Martin Apr95 - Sep95"}</definedName>
    <definedName name="wrn.Martin._.Apr95_Sep95." localSheetId="0" hidden="1">{"Martin Apr95_Sep95",#N/A,FALSE,"Martin Apr95 - Sep95"}</definedName>
    <definedName name="wrn.Martin._.Apr95_Sep95." localSheetId="13" hidden="1">{"Martin Apr95_Sep95",#N/A,FALSE,"Martin Apr95 - Sep95"}</definedName>
    <definedName name="wrn.Martin._.Apr95_Sep95." hidden="1">{"Martin Apr95_Sep95",#N/A,FALSE,"Martin Apr95 - Sep95"}</definedName>
    <definedName name="wrn.Martin._.Oct93_Mar94." localSheetId="15" hidden="1">{"Martin Oct93_Mar94",#N/A,FALSE,"Martin Oct93 - Mar94"}</definedName>
    <definedName name="wrn.Martin._.Oct93_Mar94." localSheetId="0" hidden="1">{"Martin Oct93_Mar94",#N/A,FALSE,"Martin Oct93 - Mar94"}</definedName>
    <definedName name="wrn.Martin._.Oct93_Mar94." localSheetId="13" hidden="1">{"Martin Oct93_Mar94",#N/A,FALSE,"Martin Oct93 - Mar94"}</definedName>
    <definedName name="wrn.Martin._.Oct93_Mar94." hidden="1">{"Martin Oct93_Mar94",#N/A,FALSE,"Martin Oct93 - Mar94"}</definedName>
    <definedName name="wrn.Martin._.Oct94_Mar95." localSheetId="15" hidden="1">{"Martin Oct94_Mar95",#N/A,FALSE,"Martin Oct94 - Mar95"}</definedName>
    <definedName name="wrn.Martin._.Oct94_Mar95." localSheetId="0" hidden="1">{"Martin Oct94_Mar95",#N/A,FALSE,"Martin Oct94 - Mar95"}</definedName>
    <definedName name="wrn.Martin._.Oct94_Mar95." localSheetId="13" hidden="1">{"Martin Oct94_Mar95",#N/A,FALSE,"Martin Oct94 - Mar95"}</definedName>
    <definedName name="wrn.Martin._.Oct94_Mar95." hidden="1">{"Martin Oct94_Mar95",#N/A,FALSE,"Martin Oct94 - Mar95"}</definedName>
    <definedName name="wrn.Martin._.Oct95_Mar96." localSheetId="15" hidden="1">{"Martin Oct95_Mar96",#N/A,FALSE,"Martin Oct95 - Mar96"}</definedName>
    <definedName name="wrn.Martin._.Oct95_Mar96." localSheetId="0" hidden="1">{"Martin Oct95_Mar96",#N/A,FALSE,"Martin Oct95 - Mar96"}</definedName>
    <definedName name="wrn.Martin._.Oct95_Mar96." localSheetId="13" hidden="1">{"Martin Oct95_Mar96",#N/A,FALSE,"Martin Oct95 - Mar96"}</definedName>
    <definedName name="wrn.Martin._.Oct95_Mar96." hidden="1">{"Martin Oct95_Mar96",#N/A,FALSE,"Martin Oct95 - Mar96"}</definedName>
    <definedName name="wrn.MONTH_QTR_YTD." localSheetId="15" hidden="1">{"MTH_QTR_YTD",#N/A,FALSE,"Summary";"VAR_MTH_QTR_YTD",#N/A,FALSE,"Summary"}</definedName>
    <definedName name="wrn.MONTH_QTR_YTD." localSheetId="13" hidden="1">{"MTH_QTR_YTD",#N/A,FALSE,"Summary";"VAR_MTH_QTR_YTD",#N/A,FALSE,"Summary"}</definedName>
    <definedName name="wrn.MONTH_QTR_YTD." hidden="1">{"MTH_QTR_YTD",#N/A,FALSE,"Summary";"VAR_MTH_QTR_YTD",#N/A,FALSE,"Summary"}</definedName>
    <definedName name="wrn.MONTH_YTD." localSheetId="15" hidden="1">{"MTH_YTD",#N/A,FALSE,"Summary";"VAR_MTH_YTD",#N/A,FALSE,"Summary"}</definedName>
    <definedName name="wrn.MONTH_YTD." localSheetId="13" hidden="1">{"MTH_YTD",#N/A,FALSE,"Summary";"VAR_MTH_YTD",#N/A,FALSE,"Summary"}</definedName>
    <definedName name="wrn.MONTH_YTD." hidden="1">{"MTH_YTD",#N/A,FALSE,"Summary";"VAR_MTH_YTD",#N/A,FALSE,"Summary"}</definedName>
    <definedName name="wrn.OBO._.12._.MO._.ENDED." localSheetId="15" hidden="1">{"OBO 12 Month Ended",#N/A,FALSE,"OBO 12 Months"}</definedName>
    <definedName name="wrn.OBO._.12._.MO._.ENDED." localSheetId="13" hidden="1">{"OBO 12 Month Ended",#N/A,FALSE,"OBO 12 Months"}</definedName>
    <definedName name="wrn.OBO._.12._.MO._.ENDED." hidden="1">{"OBO 12 Month Ended",#N/A,FALSE,"OBO 12 Months"}</definedName>
    <definedName name="wrn.OBO._.MONTHLY." localSheetId="15" hidden="1">{"obo monthly",#N/A,FALSE,"OBO Monthly"}</definedName>
    <definedName name="wrn.OBO._.MONTHLY." localSheetId="13" hidden="1">{"obo monthly",#N/A,FALSE,"OBO Monthly"}</definedName>
    <definedName name="wrn.OBO._.MONTHLY." hidden="1">{"obo monthly",#N/A,FALSE,"OBO Monthly"}</definedName>
    <definedName name="wrn.OBO._.Summary." localSheetId="15" hidden="1">{"OBO Deferred Tax Sum",#N/A,FALSE,"OBO DEF TAX"}</definedName>
    <definedName name="wrn.OBO._.Summary." localSheetId="13" hidden="1">{"OBO Deferred Tax Sum",#N/A,FALSE,"OBO DEF TAX"}</definedName>
    <definedName name="wrn.OBO._.Summary." hidden="1">{"OBO Deferred Tax Sum",#N/A,FALSE,"OBO DEF TAX"}</definedName>
    <definedName name="wrn.Oct93_Mar94." localSheetId="15" hidden="1">{"Oct93_Mar94",#N/A,FALSE,"Actuals (Oct 93 - Mar 94)"}</definedName>
    <definedName name="wrn.Oct93_Mar94." localSheetId="0" hidden="1">{"Oct93_Mar94",#N/A,FALSE,"Actuals (Oct 93 - Mar 94)"}</definedName>
    <definedName name="wrn.Oct93_Mar94." localSheetId="13" hidden="1">{"Oct93_Mar94",#N/A,FALSE,"Actuals (Oct 93 - Mar 94)"}</definedName>
    <definedName name="wrn.Oct93_Mar94." hidden="1">{"Oct93_Mar94",#N/A,FALSE,"Actuals (Oct 93 - Mar 94)"}</definedName>
    <definedName name="wrn.Oct94_Mar95." localSheetId="15" hidden="1">{"Oct94_Mar95",#N/A,FALSE,"Actuals (Oct 94 - Mar 95)"}</definedName>
    <definedName name="wrn.Oct94_Mar95." localSheetId="0" hidden="1">{"Oct94_Mar95",#N/A,FALSE,"Actuals (Oct 94 - Mar 95)"}</definedName>
    <definedName name="wrn.Oct94_Mar95." localSheetId="13" hidden="1">{"Oct94_Mar95",#N/A,FALSE,"Actuals (Oct 94 - Mar 95)"}</definedName>
    <definedName name="wrn.Oct94_Mar95." hidden="1">{"Oct94_Mar95",#N/A,FALSE,"Actuals (Oct 94 - Mar 95)"}</definedName>
    <definedName name="wrn.Oct95_Mar96." localSheetId="15" hidden="1">{"Oct95_Mar96",#N/A,FALSE,"Estimates (Oct 95 - Mar 96)"}</definedName>
    <definedName name="wrn.Oct95_Mar96." localSheetId="0" hidden="1">{"Oct95_Mar96",#N/A,FALSE,"Estimates (Oct 95 - Mar 96)"}</definedName>
    <definedName name="wrn.Oct95_Mar96." localSheetId="13" hidden="1">{"Oct95_Mar96",#N/A,FALSE,"Estimates (Oct 95 - Mar 96)"}</definedName>
    <definedName name="wrn.Oct95_Mar96." hidden="1">{"Oct95_Mar96",#N/A,FALSE,"Estimates (Oct 95 - Mar 96)"}</definedName>
    <definedName name="wrn.On._.Air._.Op._.Exp." localSheetId="15" hidden="1">{"view1",#N/A,FALSE,"ON AIR"}</definedName>
    <definedName name="wrn.On._.Air._.Op._.Exp." localSheetId="13" hidden="1">{"view1",#N/A,FALSE,"ON AIR"}</definedName>
    <definedName name="wrn.On._.Air._.Op._.Exp." hidden="1">{"view1",#N/A,FALSE,"ON AIR"}</definedName>
    <definedName name="wrn.On._.Air._.Op._.Exp._1" localSheetId="15" hidden="1">{"view1",#N/A,FALSE,"ON AIR"}</definedName>
    <definedName name="wrn.On._.Air._.Op._.Exp._1" localSheetId="13" hidden="1">{"view1",#N/A,FALSE,"ON AIR"}</definedName>
    <definedName name="wrn.On._.Air._.Op._.Exp._1" hidden="1">{"view1",#N/A,FALSE,"ON AIR"}</definedName>
    <definedName name="wrn.Out._.of._.Period." localSheetId="15" hidden="1">{"Out of Period",#N/A,FALSE,"Out of Period"}</definedName>
    <definedName name="wrn.Out._.of._.Period." localSheetId="13" hidden="1">{"Out of Period",#N/A,FALSE,"Out of Period"}</definedName>
    <definedName name="wrn.Out._.of._.Period." hidden="1">{"Out of Period",#N/A,FALSE,"Out of Period"}</definedName>
    <definedName name="wrn.PPAGE2." localSheetId="15" hidden="1">{"PPAGE2",#N/A,FALSE,"JAN95_OU"}</definedName>
    <definedName name="wrn.PPAGE2." localSheetId="0" hidden="1">{"PPAGE2",#N/A,FALSE,"JAN95_OU"}</definedName>
    <definedName name="wrn.PPAGE2." localSheetId="13" hidden="1">{"PPAGE2",#N/A,FALSE,"JAN95_OU"}</definedName>
    <definedName name="wrn.PPAGE2." hidden="1">{"PPAGE2",#N/A,FALSE,"JAN95_OU"}</definedName>
    <definedName name="wrn.PPAGE3." localSheetId="15" hidden="1">{"PPAGE3",#N/A,FALSE,"JAN95_OU"}</definedName>
    <definedName name="wrn.PPAGE3." localSheetId="0" hidden="1">{"PPAGE3",#N/A,FALSE,"JAN95_OU"}</definedName>
    <definedName name="wrn.PPAGE3." localSheetId="13" hidden="1">{"PPAGE3",#N/A,FALSE,"JAN95_OU"}</definedName>
    <definedName name="wrn.PPAGE3." hidden="1">{"PPAGE3",#N/A,FALSE,"JAN95_OU"}</definedName>
    <definedName name="wrn.PRELIMINARY._.ALL._.PAGES." localSheetId="15" hidden="1">{"PRELIMINARY",#N/A,FALSE,"MAR95_OU"}</definedName>
    <definedName name="wrn.PRELIMINARY._.ALL._.PAGES." localSheetId="0" hidden="1">{"PRELIMINARY",#N/A,FALSE,"MAR95_OU"}</definedName>
    <definedName name="wrn.PRELIMINARY._.ALL._.PAGES." localSheetId="13" hidden="1">{"PRELIMINARY",#N/A,FALSE,"MAR95_OU"}</definedName>
    <definedName name="wrn.PRELIMINARY._.ALL._.PAGES." hidden="1">{"PRELIMINARY",#N/A,FALSE,"MAR95_OU"}</definedName>
    <definedName name="wrn.print." hidden="1">{"Input",#N/A,FALSE,"Input";"trueup",#N/A,FALSE,"Input";"Interest",#N/A,FALSE,"Input"}</definedName>
    <definedName name="wrn.print._.graphs." localSheetId="15" hidden="1">{"cap_structure",#N/A,FALSE,"Graph-Mkt Cap";"price",#N/A,FALSE,"Graph-Price";"ebit",#N/A,FALSE,"Graph-EBITDA";"ebitda",#N/A,FALSE,"Graph-EBITDA"}</definedName>
    <definedName name="wrn.print._.graphs." localSheetId="13"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graphs._1" localSheetId="15" hidden="1">{"cap_structure",#N/A,FALSE,"Graph-Mkt Cap";"price",#N/A,FALSE,"Graph-Price";"ebit",#N/A,FALSE,"Graph-EBITDA";"ebitda",#N/A,FALSE,"Graph-EBITDA"}</definedName>
    <definedName name="wrn.print._.graphs._1" localSheetId="13"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raw._.data._.entry." localSheetId="15" hidden="1">{"inputs raw data",#N/A,TRUE,"INPUT"}</definedName>
    <definedName name="wrn.print._.raw._.data._.entry." localSheetId="13" hidden="1">{"inputs raw data",#N/A,TRUE,"INPUT"}</definedName>
    <definedName name="wrn.print._.raw._.data._.entry." hidden="1">{"inputs raw data",#N/A,TRUE,"INPUT"}</definedName>
    <definedName name="wrn.print._.raw._.data._.entry._1" localSheetId="15" hidden="1">{"inputs raw data",#N/A,TRUE,"INPUT"}</definedName>
    <definedName name="wrn.print._.raw._.data._.entry._1" localSheetId="13" hidden="1">{"inputs raw data",#N/A,TRUE,"INPUT"}</definedName>
    <definedName name="wrn.print._.raw._.data._.entry._1" hidden="1">{"inputs raw data",#N/A,TRUE,"INPUT"}</definedName>
    <definedName name="wrn.print._.summary._.sheets." localSheetId="15" hidden="1">{"summary1",#N/A,TRUE,"Comps";"summary2",#N/A,TRUE,"Comps";"summary3",#N/A,TRUE,"Comps"}</definedName>
    <definedName name="wrn.print._.summary._.sheets." localSheetId="13" hidden="1">{"summary1",#N/A,TRUE,"Comps";"summary2",#N/A,TRUE,"Comps";"summary3",#N/A,TRUE,"Comps"}</definedName>
    <definedName name="wrn.print._.summary._.sheets." hidden="1">{"summary1",#N/A,TRUE,"Comps";"summary2",#N/A,TRUE,"Comps";"summary3",#N/A,TRUE,"Comps"}</definedName>
    <definedName name="wrn.print._.summary._.sheets._1" localSheetId="15" hidden="1">{"summary1",#N/A,TRUE,"Comps";"summary2",#N/A,TRUE,"Comps";"summary3",#N/A,TRUE,"Comps"}</definedName>
    <definedName name="wrn.print._.summary._.sheets._1" localSheetId="13" hidden="1">{"summary1",#N/A,TRUE,"Comps";"summary2",#N/A,TRUE,"Comps";"summary3",#N/A,TRUE,"Comps"}</definedName>
    <definedName name="wrn.print._.summary._.sheets._1" hidden="1">{"summary1",#N/A,TRUE,"Comps";"summary2",#N/A,TRUE,"Comps";"summary3",#N/A,TRUE,"Comps"}</definedName>
    <definedName name="wrn.print._.summary._.sheets.2" localSheetId="15" hidden="1">{"summary1",#N/A,TRUE,"Comps";"summary2",#N/A,TRUE,"Comps";"summary3",#N/A,TRUE,"Comps"}</definedName>
    <definedName name="wrn.print._.summary._.sheets.2" localSheetId="13" hidden="1">{"summary1",#N/A,TRUE,"Comps";"summary2",#N/A,TRUE,"Comps";"summary3",#N/A,TRUE,"Comps"}</definedName>
    <definedName name="wrn.print._.summary._.sheets.2" hidden="1">{"summary1",#N/A,TRUE,"Comps";"summary2",#N/A,TRUE,"Comps";"summary3",#N/A,TRUE,"Comps"}</definedName>
    <definedName name="wrn.print._.summary._.sheets.2_1" localSheetId="15" hidden="1">{"summary1",#N/A,TRUE,"Comps";"summary2",#N/A,TRUE,"Comps";"summary3",#N/A,TRUE,"Comps"}</definedName>
    <definedName name="wrn.print._.summary._.sheets.2_1" localSheetId="13" hidden="1">{"summary1",#N/A,TRUE,"Comps";"summary2",#N/A,TRUE,"Comps";"summary3",#N/A,TRUE,"Comps"}</definedName>
    <definedName name="wrn.print._.summary._.sheets.2_1" hidden="1">{"summary1",#N/A,TRUE,"Comps";"summary2",#N/A,TRUE,"Comps";"summary3",#N/A,TRUE,"Comps"}</definedName>
    <definedName name="wrn.Print_Buyer." localSheetId="15" hidden="1">{#N/A,"DR",FALSE,"increm pf";#N/A,"MAMSI",FALSE,"increm pf";#N/A,"MAXI",FALSE,"increm pf";#N/A,"PCAM",FALSE,"increm pf";#N/A,"PHSV",FALSE,"increm pf";#N/A,"SIE",FALSE,"increm pf"}</definedName>
    <definedName name="wrn.Print_Buyer." localSheetId="13"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Buyer._1" localSheetId="15" hidden="1">{#N/A,"DR",FALSE,"increm pf";#N/A,"MAMSI",FALSE,"increm pf";#N/A,"MAXI",FALSE,"increm pf";#N/A,"PCAM",FALSE,"increm pf";#N/A,"PHSV",FALSE,"increm pf";#N/A,"SIE",FALSE,"increm pf"}</definedName>
    <definedName name="wrn.Print_Buyer._1" localSheetId="13" hidden="1">{#N/A,"DR",FALSE,"increm pf";#N/A,"MAMSI",FALSE,"increm pf";#N/A,"MAXI",FALSE,"increm pf";#N/A,"PCAM",FALSE,"increm pf";#N/A,"PHSV",FALSE,"increm pf";#N/A,"SIE",FALSE,"increm pf"}</definedName>
    <definedName name="wrn.Print_Buyer._1" hidden="1">{#N/A,"DR",FALSE,"increm pf";#N/A,"MAMSI",FALSE,"increm pf";#N/A,"MAXI",FALSE,"increm pf";#N/A,"PCAM",FALSE,"increm pf";#N/A,"PHSV",FALSE,"increm pf";#N/A,"SIE",FALSE,"increm pf"}</definedName>
    <definedName name="wrn.Print_Target." localSheetId="1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localSheetId="1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localSheetId="1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econcil._.Bk._.Depr._.to._.47G." localSheetId="15" hidden="1">{"By Account",#N/A,FALSE,"Reconcil Deprec Book to Tax   ";"Correction of JV 47G",#N/A,FALSE,"Reconcil Deprec Book to Tax   ";"Recalculation of JV 47G",#N/A,FALSE,"Reconcil Deprec Book to Tax   "}</definedName>
    <definedName name="wrn.Reconcil._.Bk._.Depr._.to._.47G." localSheetId="13" hidden="1">{"By Account",#N/A,FALSE,"Reconcil Deprec Book to Tax   ";"Correction of JV 47G",#N/A,FALSE,"Reconcil Deprec Book to Tax   ";"Recalculation of JV 47G",#N/A,FALSE,"Reconcil Deprec Book to Tax   "}</definedName>
    <definedName name="wrn.Reconcil._.Bk._.Depr._.to._.47G." hidden="1">{"By Account",#N/A,FALSE,"Reconcil Deprec Book to Tax   ";"Correction of JV 47G",#N/A,FALSE,"Reconcil Deprec Book to Tax   ";"Recalculation of JV 47G",#N/A,FALSE,"Reconcil Deprec Book to Tax   "}</definedName>
    <definedName name="wrn.Research._.Op._.Exp." localSheetId="15" hidden="1">{#N/A,#N/A,FALSE,"RESEARCH"}</definedName>
    <definedName name="wrn.Research._.Op._.Exp." localSheetId="13" hidden="1">{#N/A,#N/A,FALSE,"RESEARCH"}</definedName>
    <definedName name="wrn.Research._.Op._.Exp." hidden="1">{#N/A,#N/A,FALSE,"RESEARCH"}</definedName>
    <definedName name="wrn.Research._.Op._.Exp._1" localSheetId="15" hidden="1">{#N/A,#N/A,FALSE,"RESEARCH"}</definedName>
    <definedName name="wrn.Research._.Op._.Exp._1" localSheetId="13" hidden="1">{#N/A,#N/A,FALSE,"RESEARCH"}</definedName>
    <definedName name="wrn.Research._.Op._.Exp._1" hidden="1">{#N/A,#N/A,FALSE,"RESEARCH"}</definedName>
    <definedName name="wrn.Return._.on._.Capital." localSheetId="15" hidden="1">{"Summary Schedule",#N/A,FALSE,"Sheet1";"Divisional Support",#N/A,FALSE,"Sheet2";"Corporate Support",#N/A,FALSE,"Sheet3"}</definedName>
    <definedName name="wrn.Return._.on._.Capital." localSheetId="13" hidden="1">{"Summary Schedule",#N/A,FALSE,"Sheet1";"Divisional Support",#N/A,FALSE,"Sheet2";"Corporate Support",#N/A,FALSE,"Sheet3"}</definedName>
    <definedName name="wrn.Return._.on._.Capital." hidden="1">{"Summary Schedule",#N/A,FALSE,"Sheet1";"Divisional Support",#N/A,FALSE,"Sheet2";"Corporate Support",#N/A,FALSE,"Sheet3"}</definedName>
    <definedName name="wrn.Return._.on._.Capital._1" localSheetId="15" hidden="1">{"Summary Schedule",#N/A,FALSE,"Sheet1";"Divisional Support",#N/A,FALSE,"Sheet2";"Corporate Support",#N/A,FALSE,"Sheet3"}</definedName>
    <definedName name="wrn.Return._.on._.Capital._1" localSheetId="13" hidden="1">{"Summary Schedule",#N/A,FALSE,"Sheet1";"Divisional Support",#N/A,FALSE,"Sheet2";"Corporate Support",#N/A,FALSE,"Sheet3"}</definedName>
    <definedName name="wrn.Return._.on._.Capital._1" hidden="1">{"Summary Schedule",#N/A,FALSE,"Sheet1";"Divisional Support",#N/A,FALSE,"Sheet2";"Corporate Support",#N/A,FALSE,"Sheet3"}</definedName>
    <definedName name="wrn.Scherer._.Apr95_Sep95." localSheetId="15" hidden="1">{"Schr Apr95_Oct95",#N/A,FALSE,"Scherer Apr95-Sep95"}</definedName>
    <definedName name="wrn.Scherer._.Apr95_Sep95." localSheetId="0" hidden="1">{"Schr Apr95_Oct95",#N/A,FALSE,"Scherer Apr95-Sep95"}</definedName>
    <definedName name="wrn.Scherer._.Apr95_Sep95." localSheetId="13" hidden="1">{"Schr Apr95_Oct95",#N/A,FALSE,"Scherer Apr95-Sep95"}</definedName>
    <definedName name="wrn.Scherer._.Apr95_Sep95." hidden="1">{"Schr Apr95_Oct95",#N/A,FALSE,"Scherer Apr95-Sep95"}</definedName>
    <definedName name="wrn.Scherer._.Oct94_Mar95." localSheetId="15" hidden="1">{"Schr Oct94_Mar95",#N/A,FALSE,"Scherer Oct94-Mar95"}</definedName>
    <definedName name="wrn.Scherer._.Oct94_Mar95." localSheetId="0" hidden="1">{"Schr Oct94_Mar95",#N/A,FALSE,"Scherer Oct94-Mar95"}</definedName>
    <definedName name="wrn.Scherer._.Oct94_Mar95." localSheetId="13" hidden="1">{"Schr Oct94_Mar95",#N/A,FALSE,"Scherer Oct94-Mar95"}</definedName>
    <definedName name="wrn.Scherer._.Oct94_Mar95." hidden="1">{"Schr Oct94_Mar95",#N/A,FALSE,"Scherer Oct94-Mar95"}</definedName>
    <definedName name="wrn.Scherer._.Oct95_Mar96." localSheetId="15" hidden="1">{"Schr Oct95_Mar96",#N/A,FALSE,"Scherer Oct95-Mar96"}</definedName>
    <definedName name="wrn.Scherer._.Oct95_Mar96." localSheetId="0" hidden="1">{"Schr Oct95_Mar96",#N/A,FALSE,"Scherer Oct95-Mar96"}</definedName>
    <definedName name="wrn.Scherer._.Oct95_Mar96." localSheetId="13" hidden="1">{"Schr Oct95_Mar96",#N/A,FALSE,"Scherer Oct95-Mar96"}</definedName>
    <definedName name="wrn.Scherer._.Oct95_Mar96." hidden="1">{"Schr Oct95_Mar96",#N/A,FALSE,"Scherer Oct95-Mar96"}</definedName>
    <definedName name="wrn.STAND_ALONE_BOTH." localSheetId="15" hidden="1">{"FCB_ALL",#N/A,FALSE,"FCB";"GREY_ALL",#N/A,FALSE,"GREY"}</definedName>
    <definedName name="wrn.STAND_ALONE_BOTH." localSheetId="13" hidden="1">{"FCB_ALL",#N/A,FALSE,"FCB";"GREY_ALL",#N/A,FALSE,"GREY"}</definedName>
    <definedName name="wrn.STAND_ALONE_BOTH." hidden="1">{"FCB_ALL",#N/A,FALSE,"FCB";"GREY_ALL",#N/A,FALSE,"GREY"}</definedName>
    <definedName name="wrn.STAND_ALONE_BOTH._1" localSheetId="15" hidden="1">{"FCB_ALL",#N/A,FALSE,"FCB";"GREY_ALL",#N/A,FALSE,"GREY"}</definedName>
    <definedName name="wrn.STAND_ALONE_BOTH._1" localSheetId="13" hidden="1">{"FCB_ALL",#N/A,FALSE,"FCB";"GREY_ALL",#N/A,FALSE,"GREY"}</definedName>
    <definedName name="wrn.STAND_ALONE_BOTH._1" hidden="1">{"FCB_ALL",#N/A,FALSE,"FCB";"GREY_ALL",#N/A,FALSE,"GREY"}</definedName>
    <definedName name="wrn.Statement._.of._.Income._.Taxes." localSheetId="15" hidden="1">{"Consolidated",#N/A,FALSE,"SITRP";"FPL Pure",#N/A,FALSE,"SITRP";"FPL Subsidiaries Consol",#N/A,FALSE,"SITRP"}</definedName>
    <definedName name="wrn.Statement._.of._.Income._.Taxes." localSheetId="13" hidden="1">{"Consolidated",#N/A,FALSE,"SITRP";"FPL Pure",#N/A,FALSE,"SITRP";"FPL Subsidiaries Consol",#N/A,FALSE,"SITRP"}</definedName>
    <definedName name="wrn.Statement._.of._.Income._.Taxes." hidden="1">{"Consolidated",#N/A,FALSE,"SITRP";"FPL Pure",#N/A,FALSE,"SITRP";"FPL Subsidiaries Consol",#N/A,FALSE,"SITRP"}</definedName>
    <definedName name="wrn.SUM._.OF._.UNIT._.3." localSheetId="15" hidden="1">{#N/A,#N/A,FALSE,"INPUTDATA";#N/A,#N/A,FALSE,"SUMMARY";#N/A,#N/A,FALSE,"CTAREP";#N/A,#N/A,FALSE,"CTBREP";#N/A,#N/A,FALSE,"PMG4ST86";#N/A,#N/A,FALSE,"TURBEFF";#N/A,#N/A,FALSE,"Condenser Performance"}</definedName>
    <definedName name="wrn.SUM._.OF._.UNIT._.3." localSheetId="13" hidden="1">{#N/A,#N/A,FALSE,"INPUTDATA";#N/A,#N/A,FALSE,"SUMMARY";#N/A,#N/A,FALSE,"CTAREP";#N/A,#N/A,FALSE,"CTBREP";#N/A,#N/A,FALSE,"PMG4ST86";#N/A,#N/A,FALSE,"TURBEFF";#N/A,#N/A,FALSE,"Condenser Performance"}</definedName>
    <definedName name="wrn.SUM._.OF._.UNIT._.3." hidden="1">{#N/A,#N/A,FALSE,"INPUTDATA";#N/A,#N/A,FALSE,"SUMMARY";#N/A,#N/A,FALSE,"CTAREP";#N/A,#N/A,FALSE,"CTBREP";#N/A,#N/A,FALSE,"PMG4ST86";#N/A,#N/A,FALSE,"TURBEFF";#N/A,#N/A,FALSE,"Condenser Performance"}</definedName>
    <definedName name="wrn.SUM._.OF._.UNIT._.3._1" localSheetId="15" hidden="1">{#N/A,#N/A,FALSE,"INPUTDATA";#N/A,#N/A,FALSE,"SUMMARY";#N/A,#N/A,FALSE,"CTAREP";#N/A,#N/A,FALSE,"CTBREP";#N/A,#N/A,FALSE,"PMG4ST86";#N/A,#N/A,FALSE,"TURBEFF";#N/A,#N/A,FALSE,"Condenser Performance"}</definedName>
    <definedName name="wrn.SUM._.OF._.UNIT._.3._1" localSheetId="13" hidden="1">{#N/A,#N/A,FALSE,"INPUTDATA";#N/A,#N/A,FALSE,"SUMMARY";#N/A,#N/A,FALSE,"CTAREP";#N/A,#N/A,FALSE,"CTBREP";#N/A,#N/A,FALSE,"PMG4ST86";#N/A,#N/A,FALSE,"TURBEFF";#N/A,#N/A,FALSE,"Condenser Performance"}</definedName>
    <definedName name="wrn.SUM._.OF._.UNIT._.3._1" hidden="1">{#N/A,#N/A,FALSE,"INPUTDATA";#N/A,#N/A,FALSE,"SUMMARY";#N/A,#N/A,FALSE,"CTAREP";#N/A,#N/A,FALSE,"CTBREP";#N/A,#N/A,FALSE,"PMG4ST86";#N/A,#N/A,FALSE,"TURBEFF";#N/A,#N/A,FALSE,"Condenser Performance"}</definedName>
    <definedName name="wrn.Trans._.Op._.Exp." localSheetId="15" hidden="1">{#N/A,#N/A,FALSE,"TRANS"}</definedName>
    <definedName name="wrn.Trans._.Op._.Exp." localSheetId="13" hidden="1">{#N/A,#N/A,FALSE,"TRANS"}</definedName>
    <definedName name="wrn.Trans._.Op._.Exp." hidden="1">{#N/A,#N/A,FALSE,"TRANS"}</definedName>
    <definedName name="wrn.Trans._.Op._.Exp._1" localSheetId="15" hidden="1">{#N/A,#N/A,FALSE,"TRANS"}</definedName>
    <definedName name="wrn.Trans._.Op._.Exp._1" localSheetId="13" hidden="1">{#N/A,#N/A,FALSE,"TRANS"}</definedName>
    <definedName name="wrn.Trans._.Op._.Exp._1" hidden="1">{#N/A,#N/A,FALSE,"TRANS"}</definedName>
    <definedName name="wrn.UTIL." localSheetId="15" hidden="1">{"Twelve Mo Ended Pg 2",#N/A,TRUE,"Utility";"YTD Adj _ Pg 1",#N/A,TRUE,"Utility"}</definedName>
    <definedName name="wrn.UTIL." localSheetId="13" hidden="1">{"Twelve Mo Ended Pg 2",#N/A,TRUE,"Utility";"YTD Adj _ Pg 1",#N/A,TRUE,"Utility"}</definedName>
    <definedName name="wrn.UTIL." hidden="1">{"Twelve Mo Ended Pg 2",#N/A,TRUE,"Utility";"YTD Adj _ Pg 1",#N/A,TRUE,"Utility"}</definedName>
    <definedName name="wvu.inputs._.raw._.data." localSheetId="1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localSheetId="1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1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localSheetId="1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1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localSheetId="1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1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localSheetId="1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yoming">'[111](C-3) Middle Tier'!$A$11:$A$52</definedName>
    <definedName name="XMMAIN" localSheetId="8">#REF!</definedName>
    <definedName name="XMMAIN" localSheetId="11">#REF!</definedName>
    <definedName name="XMMAIN" localSheetId="15">#REF!</definedName>
    <definedName name="XMMAIN" localSheetId="16">#REF!</definedName>
    <definedName name="XMMAIN">#REF!</definedName>
    <definedName name="xpg" localSheetId="15" hidden="1">{"detail305",#N/A,FALSE,"BI-305"}</definedName>
    <definedName name="xpg" localSheetId="13" hidden="1">{"detail305",#N/A,FALSE,"BI-305"}</definedName>
    <definedName name="xpg" hidden="1">{"detail305",#N/A,FALSE,"BI-305"}</definedName>
    <definedName name="xx" localSheetId="15" hidden="1">{2;#N/A;"R13C16:R17C16";#N/A;"R13C14:R17C15";FALSE;FALSE;FALSE;95;#N/A;#N/A;"R13C19";#N/A;FALSE;FALSE;FALSE;FALSE;#N/A;"";#N/A;FALSE;"";"";#N/A;#N/A;#N/A}</definedName>
    <definedName name="xx" localSheetId="13" hidden="1">{2;#N/A;"R13C16:R17C16";#N/A;"R13C14:R17C15";FALSE;FALSE;FALSE;95;#N/A;#N/A;"R13C19";#N/A;FALSE;FALSE;FALSE;FALSE;#N/A;"";#N/A;FALSE;"";"";#N/A;#N/A;#N/A}</definedName>
    <definedName name="xx" hidden="1">{2;#N/A;"R13C16:R17C16";#N/A;"R13C14:R17C15";FALSE;FALSE;FALSE;95;#N/A;#N/A;"R13C19";#N/A;FALSE;FALSE;FALSE;FALSE;#N/A;"";#N/A;FALSE;"";"";#N/A;#N/A;#N/A}</definedName>
    <definedName name="xxx.detail" localSheetId="15" hidden="1">{"detail305",#N/A,FALSE,"BI-305"}</definedName>
    <definedName name="xxx.detail" localSheetId="13" hidden="1">{"detail305",#N/A,FALSE,"BI-305"}</definedName>
    <definedName name="xxx.detail" hidden="1">{"detail305",#N/A,FALSE,"BI-305"}</definedName>
    <definedName name="xxx.detail_1" localSheetId="15" hidden="1">{"detail305",#N/A,FALSE,"BI-305"}</definedName>
    <definedName name="xxx.detail_1" localSheetId="13" hidden="1">{"detail305",#N/A,FALSE,"BI-305"}</definedName>
    <definedName name="xxx.detail_1" hidden="1">{"detail305",#N/A,FALSE,"BI-305"}</definedName>
    <definedName name="xxx.directory" localSheetId="15" hidden="1">{"summary",#N/A,FALSE,"PCR DIRECTORY"}</definedName>
    <definedName name="xxx.directory" localSheetId="13" hidden="1">{"summary",#N/A,FALSE,"PCR DIRECTORY"}</definedName>
    <definedName name="xxx.directory" hidden="1">{"summary",#N/A,FALSE,"PCR DIRECTORY"}</definedName>
    <definedName name="xxx.directory_1" localSheetId="15" hidden="1">{"summary",#N/A,FALSE,"PCR DIRECTORY"}</definedName>
    <definedName name="xxx.directory_1" localSheetId="13" hidden="1">{"summary",#N/A,FALSE,"PCR DIRECTORY"}</definedName>
    <definedName name="xxx.directory_1" hidden="1">{"summary",#N/A,FALSE,"PCR DIRECTORY"}</definedName>
    <definedName name="xxxxx" localSheetId="15" hidden="1">{2;#N/A;"R13C16:R17C16";#N/A;"R13C14:R17C15";FALSE;FALSE;FALSE;95;#N/A;#N/A;"R13C19";#N/A;FALSE;FALSE;FALSE;FALSE;#N/A;"";#N/A;FALSE;"";"";#N/A;#N/A;#N/A}</definedName>
    <definedName name="xxxxx" localSheetId="13" hidden="1">{2;#N/A;"R13C16:R17C16";#N/A;"R13C14:R17C15";FALSE;FALSE;FALSE;95;#N/A;#N/A;"R13C19";#N/A;FALSE;FALSE;FALSE;FALSE;#N/A;"";#N/A;FALSE;"";"";#N/A;#N/A;#N/A}</definedName>
    <definedName name="xxxxx" hidden="1">{2;#N/A;"R13C16:R17C16";#N/A;"R13C14:R17C15";FALSE;FALSE;FALSE;95;#N/A;#N/A;"R13C19";#N/A;FALSE;FALSE;FALSE;FALSE;#N/A;"";#N/A;FALSE;"";"";#N/A;#N/A;#N/A}</definedName>
    <definedName name="xxxxxx" localSheetId="15" hidden="1">{#N/A,#N/A,TRUE,"TOTAL DSBN";#N/A,#N/A,TRUE,"WEST";#N/A,#N/A,TRUE,"SOUTH";#N/A,#N/A,TRUE,"NORTHEAST"}</definedName>
    <definedName name="xxxxxx" localSheetId="13" hidden="1">{#N/A,#N/A,TRUE,"TOTAL DSBN";#N/A,#N/A,TRUE,"WEST";#N/A,#N/A,TRUE,"SOUTH";#N/A,#N/A,TRUE,"NORTHEAST"}</definedName>
    <definedName name="xxxxxx" hidden="1">{#N/A,#N/A,TRUE,"TOTAL DSBN";#N/A,#N/A,TRUE,"WEST";#N/A,#N/A,TRUE,"SOUTH";#N/A,#N/A,TRUE,"NORTHEAST"}</definedName>
    <definedName name="YEAR" localSheetId="15">[2]ISFPLSUB!#REF!</definedName>
    <definedName name="YEAR" localSheetId="13">[2]ISFPLSUB!#REF!</definedName>
    <definedName name="YEAR">[2]ISFPLSUB!#REF!</definedName>
    <definedName name="Year2" localSheetId="15">#REF!</definedName>
    <definedName name="Year2" localSheetId="13">#REF!</definedName>
    <definedName name="Year2">#REF!</definedName>
    <definedName name="YRPG7" localSheetId="8">#REF!</definedName>
    <definedName name="YRPG7" localSheetId="11">#REF!</definedName>
    <definedName name="YRPG7" localSheetId="15">#REF!</definedName>
    <definedName name="YRPG7" localSheetId="16">#REF!</definedName>
    <definedName name="YRPG7">#REF!</definedName>
    <definedName name="YRPG8" localSheetId="8">#REF!</definedName>
    <definedName name="YRPG8" localSheetId="11">#REF!</definedName>
    <definedName name="YRPG8" localSheetId="15">#REF!</definedName>
    <definedName name="YRPG8" localSheetId="16">#REF!</definedName>
    <definedName name="YRPG8">#REF!</definedName>
    <definedName name="ytd" localSheetId="15">#REF!</definedName>
    <definedName name="ytd" localSheetId="13">#REF!</definedName>
    <definedName name="ytd">#REF!</definedName>
    <definedName name="YTDA" localSheetId="15">[2]ISFPLSUB!#REF!</definedName>
    <definedName name="YTDA" localSheetId="0">[2]ISFPLSUB!#REF!</definedName>
    <definedName name="YTDA" localSheetId="13">[2]ISFPLSUB!#REF!</definedName>
    <definedName name="YTDA">[2]ISFPLSUB!#REF!</definedName>
    <definedName name="ytdmacro" localSheetId="8">#REF!</definedName>
    <definedName name="ytdmacro" localSheetId="11">#REF!</definedName>
    <definedName name="ytdmacro" localSheetId="15">#REF!</definedName>
    <definedName name="ytdmacro" localSheetId="16">#REF!</definedName>
    <definedName name="ytdmacro">#REF!</definedName>
    <definedName name="Yyyy" localSheetId="15">#REF!,#REF!,#REF!,#REF!</definedName>
    <definedName name="Yyyy" localSheetId="13">#REF!,#REF!,#REF!,#REF!</definedName>
    <definedName name="Yyyy">#REF!,#REF!,#REF!,#REF!</definedName>
    <definedName name="Z" localSheetId="8">#REF!</definedName>
    <definedName name="Z" localSheetId="11">#REF!</definedName>
    <definedName name="Z" localSheetId="15">#REF!</definedName>
    <definedName name="Z" localSheetId="16">#REF!</definedName>
    <definedName name="Z">#REF!</definedName>
    <definedName name="zzz" localSheetId="15">'[112]Final Fuel Sch 2001'!#REF!</definedName>
    <definedName name="zzz" localSheetId="13">'[112]Final Fuel Sch 2001'!#REF!</definedName>
    <definedName name="zzz">'[112]Final Fuel Sch 2001'!#REF!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4" i="34" l="1"/>
  <c r="G64" i="34" s="1"/>
  <c r="H64" i="34" s="1"/>
  <c r="F65" i="34"/>
  <c r="G77" i="34"/>
  <c r="F66" i="34"/>
  <c r="G66" i="34" s="1"/>
  <c r="H66" i="34" s="1"/>
  <c r="I66" i="34" s="1"/>
  <c r="J66" i="34" s="1"/>
  <c r="K66" i="34" s="1"/>
  <c r="L66" i="34" s="1"/>
  <c r="M66" i="34" s="1"/>
  <c r="N66" i="34" s="1"/>
  <c r="O66" i="34" s="1"/>
  <c r="P66" i="34" s="1"/>
  <c r="Q66" i="34"/>
  <c r="F67" i="34"/>
  <c r="G67" i="34" s="1"/>
  <c r="H67" i="34" s="1"/>
  <c r="I67" i="34" s="1"/>
  <c r="J67" i="34" s="1"/>
  <c r="K67" i="34" s="1"/>
  <c r="L67" i="34" s="1"/>
  <c r="M67" i="34" s="1"/>
  <c r="N67" i="34" s="1"/>
  <c r="O67" i="34" s="1"/>
  <c r="P67" i="34" s="1"/>
  <c r="Q67" i="34" s="1"/>
  <c r="E68" i="34"/>
  <c r="F151" i="34"/>
  <c r="F153" i="34"/>
  <c r="E154" i="34"/>
  <c r="G164" i="34"/>
  <c r="H164" i="34" s="1"/>
  <c r="I164" i="34" s="1"/>
  <c r="J164" i="34" s="1"/>
  <c r="K164" i="34" s="1"/>
  <c r="G151" i="34"/>
  <c r="H151" i="34" s="1"/>
  <c r="I151" i="34" s="1"/>
  <c r="J151" i="34" s="1"/>
  <c r="K151" i="34" s="1"/>
  <c r="L151" i="34" s="1"/>
  <c r="M151" i="34" s="1"/>
  <c r="N151" i="34" s="1"/>
  <c r="O151" i="34" s="1"/>
  <c r="P151" i="34" s="1"/>
  <c r="Q151" i="34" s="1"/>
  <c r="G153" i="34"/>
  <c r="H153" i="34" s="1"/>
  <c r="I153" i="34" s="1"/>
  <c r="J153" i="34" s="1"/>
  <c r="K153" i="34" s="1"/>
  <c r="L153" i="34" s="1"/>
  <c r="M153" i="34" s="1"/>
  <c r="N153" i="34" s="1"/>
  <c r="O153" i="34" s="1"/>
  <c r="P153" i="34" s="1"/>
  <c r="Q153" i="34" s="1"/>
  <c r="L164" i="34"/>
  <c r="M164" i="34" s="1"/>
  <c r="N164" i="34" s="1"/>
  <c r="O164" i="34" s="1"/>
  <c r="P164" i="34" s="1"/>
  <c r="Q164" i="34" s="1"/>
  <c r="E542" i="34"/>
  <c r="F538" i="34"/>
  <c r="F539" i="34"/>
  <c r="F540" i="34"/>
  <c r="F541" i="34"/>
  <c r="G551" i="34"/>
  <c r="G540" i="34"/>
  <c r="H540" i="34" s="1"/>
  <c r="I540" i="34" s="1"/>
  <c r="J540" i="34" s="1"/>
  <c r="G541" i="34"/>
  <c r="H541" i="34"/>
  <c r="I541" i="34" s="1"/>
  <c r="J541" i="34" s="1"/>
  <c r="K541" i="34" s="1"/>
  <c r="L541" i="34" s="1"/>
  <c r="M541" i="34" s="1"/>
  <c r="N541" i="34" s="1"/>
  <c r="O541" i="34" s="1"/>
  <c r="P541" i="34" s="1"/>
  <c r="Q541" i="34" s="1"/>
  <c r="K540" i="34"/>
  <c r="L540" i="34" s="1"/>
  <c r="M540" i="34" s="1"/>
  <c r="N540" i="34" s="1"/>
  <c r="O540" i="34"/>
  <c r="P540" i="34" s="1"/>
  <c r="Q540" i="34" s="1"/>
  <c r="E629" i="34"/>
  <c r="F625" i="34"/>
  <c r="F626" i="34"/>
  <c r="G626" i="34" s="1"/>
  <c r="H626" i="34" s="1"/>
  <c r="I626" i="34" s="1"/>
  <c r="J626" i="34" s="1"/>
  <c r="K626" i="34" s="1"/>
  <c r="L626" i="34" s="1"/>
  <c r="M626" i="34" s="1"/>
  <c r="N626" i="34" s="1"/>
  <c r="O626" i="34" s="1"/>
  <c r="P626" i="34" s="1"/>
  <c r="Q626" i="34" s="1"/>
  <c r="F627" i="34"/>
  <c r="G627" i="34" s="1"/>
  <c r="H627" i="34" s="1"/>
  <c r="I627" i="34" s="1"/>
  <c r="J627" i="34" s="1"/>
  <c r="F628" i="34"/>
  <c r="G628" i="34" s="1"/>
  <c r="H628" i="34" s="1"/>
  <c r="I628" i="34" s="1"/>
  <c r="J628" i="34" s="1"/>
  <c r="K628" i="34" s="1"/>
  <c r="L628" i="34" s="1"/>
  <c r="G625" i="34"/>
  <c r="H625" i="34" s="1"/>
  <c r="K627" i="34"/>
  <c r="L627" i="34" s="1"/>
  <c r="M627" i="34" s="1"/>
  <c r="N627" i="34" s="1"/>
  <c r="O627" i="34" s="1"/>
  <c r="P627" i="34" s="1"/>
  <c r="Q627" i="34" s="1"/>
  <c r="M628" i="34"/>
  <c r="N628" i="34" s="1"/>
  <c r="O628" i="34" s="1"/>
  <c r="P628" i="34" s="1"/>
  <c r="Q628" i="34" s="1"/>
  <c r="E845" i="34"/>
  <c r="F841" i="34"/>
  <c r="G841" i="34" s="1"/>
  <c r="F842" i="34"/>
  <c r="G842" i="34" s="1"/>
  <c r="H842" i="34" s="1"/>
  <c r="I842" i="34" s="1"/>
  <c r="J842" i="34" s="1"/>
  <c r="K842" i="34" s="1"/>
  <c r="L842" i="34" s="1"/>
  <c r="M842" i="34" s="1"/>
  <c r="N842" i="34" s="1"/>
  <c r="O842" i="34" s="1"/>
  <c r="P842" i="34" s="1"/>
  <c r="Q842" i="34" s="1"/>
  <c r="F843" i="34"/>
  <c r="G843" i="34" s="1"/>
  <c r="H843" i="34" s="1"/>
  <c r="I843" i="34" s="1"/>
  <c r="F844" i="34"/>
  <c r="G844" i="34"/>
  <c r="H844" i="34" s="1"/>
  <c r="I844" i="34" s="1"/>
  <c r="J844" i="34" s="1"/>
  <c r="K844" i="34" s="1"/>
  <c r="L844" i="34" s="1"/>
  <c r="M844" i="34" s="1"/>
  <c r="N844" i="34" s="1"/>
  <c r="O844" i="34" s="1"/>
  <c r="P844" i="34" s="1"/>
  <c r="Q844" i="34" s="1"/>
  <c r="J843" i="34"/>
  <c r="K843" i="34"/>
  <c r="L843" i="34" s="1"/>
  <c r="M843" i="34" s="1"/>
  <c r="N843" i="34" s="1"/>
  <c r="O843" i="34" s="1"/>
  <c r="P843" i="34" s="1"/>
  <c r="Q843" i="34" s="1"/>
  <c r="E1061" i="34"/>
  <c r="F1057" i="34"/>
  <c r="F1058" i="34"/>
  <c r="G1058" i="34" s="1"/>
  <c r="H1058" i="34" s="1"/>
  <c r="I1058" i="34" s="1"/>
  <c r="J1058" i="34" s="1"/>
  <c r="K1058" i="34" s="1"/>
  <c r="F1059" i="34"/>
  <c r="F1060" i="34"/>
  <c r="G1060" i="34" s="1"/>
  <c r="H1060" i="34" s="1"/>
  <c r="I1060" i="34" s="1"/>
  <c r="J1060" i="34" s="1"/>
  <c r="K1060" i="34" s="1"/>
  <c r="L1060" i="34" s="1"/>
  <c r="M1060" i="34" s="1"/>
  <c r="N1060" i="34" s="1"/>
  <c r="O1060" i="34" s="1"/>
  <c r="P1060" i="34" s="1"/>
  <c r="Q1060" i="34" s="1"/>
  <c r="G1059" i="34"/>
  <c r="H1059" i="34" s="1"/>
  <c r="I1059" i="34" s="1"/>
  <c r="J1059" i="34" s="1"/>
  <c r="K1059" i="34" s="1"/>
  <c r="L1059" i="34" s="1"/>
  <c r="M1059" i="34" s="1"/>
  <c r="N1059" i="34" s="1"/>
  <c r="O1059" i="34" s="1"/>
  <c r="P1059" i="34" s="1"/>
  <c r="Q1059" i="34" s="1"/>
  <c r="L1058" i="34"/>
  <c r="M1058" i="34" s="1"/>
  <c r="N1058" i="34" s="1"/>
  <c r="O1058" i="34" s="1"/>
  <c r="P1058" i="34" s="1"/>
  <c r="Q1058" i="34" s="1"/>
  <c r="E1105" i="34"/>
  <c r="F1101" i="34"/>
  <c r="F1102" i="34"/>
  <c r="F1103" i="34"/>
  <c r="F1104" i="34"/>
  <c r="G1104" i="34" s="1"/>
  <c r="H1104" i="34" s="1"/>
  <c r="I1104" i="34" s="1"/>
  <c r="J1104" i="34" s="1"/>
  <c r="K1104" i="34" s="1"/>
  <c r="L1104" i="34" s="1"/>
  <c r="M1104" i="34" s="1"/>
  <c r="N1104" i="34" s="1"/>
  <c r="O1104" i="34" s="1"/>
  <c r="P1104" i="34" s="1"/>
  <c r="Q1104" i="34" s="1"/>
  <c r="G1101" i="34"/>
  <c r="G1102" i="34"/>
  <c r="H1102" i="34" s="1"/>
  <c r="I1102" i="34" s="1"/>
  <c r="J1102" i="34" s="1"/>
  <c r="K1102" i="34" s="1"/>
  <c r="L1102" i="34" s="1"/>
  <c r="M1102" i="34" s="1"/>
  <c r="N1102" i="34" s="1"/>
  <c r="O1102" i="34" s="1"/>
  <c r="P1102" i="34" s="1"/>
  <c r="Q1102" i="34" s="1"/>
  <c r="G1103" i="34"/>
  <c r="H1103" i="34"/>
  <c r="I1103" i="34" s="1"/>
  <c r="J1103" i="34" s="1"/>
  <c r="K1103" i="34" s="1"/>
  <c r="L1103" i="34" s="1"/>
  <c r="M1103" i="34" s="1"/>
  <c r="N1103" i="34" s="1"/>
  <c r="O1103" i="34" s="1"/>
  <c r="P1103" i="34" s="1"/>
  <c r="Q1103" i="34" s="1"/>
  <c r="F1232" i="34"/>
  <c r="F1231" i="34"/>
  <c r="G1231" i="34" s="1"/>
  <c r="H1231" i="34" s="1"/>
  <c r="I1231" i="34" s="1"/>
  <c r="J1231" i="34" s="1"/>
  <c r="K1231" i="34" s="1"/>
  <c r="L1231" i="34" s="1"/>
  <c r="M1231" i="34" s="1"/>
  <c r="N1231" i="34" s="1"/>
  <c r="O1231" i="34" s="1"/>
  <c r="P1231" i="34" s="1"/>
  <c r="Q1231" i="34" s="1"/>
  <c r="F1233" i="34"/>
  <c r="F1234" i="34"/>
  <c r="E1235" i="34"/>
  <c r="G1244" i="34"/>
  <c r="H1244" i="34" s="1"/>
  <c r="I1244" i="34" s="1"/>
  <c r="J1244" i="34" s="1"/>
  <c r="K1244" i="34" s="1"/>
  <c r="L1244" i="34" s="1"/>
  <c r="M1244" i="34" s="1"/>
  <c r="N1244" i="34" s="1"/>
  <c r="O1244" i="34" s="1"/>
  <c r="P1244" i="34" s="1"/>
  <c r="Q1244" i="34" s="1"/>
  <c r="G1232" i="34"/>
  <c r="G1233" i="34"/>
  <c r="G1234" i="34"/>
  <c r="H1234" i="34" s="1"/>
  <c r="H1233" i="34"/>
  <c r="I1233" i="34" s="1"/>
  <c r="I1234" i="34"/>
  <c r="J1234" i="34" s="1"/>
  <c r="K1234" i="34" s="1"/>
  <c r="L1234" i="34" s="1"/>
  <c r="M1234" i="34" s="1"/>
  <c r="N1234" i="34" s="1"/>
  <c r="O1234" i="34" s="1"/>
  <c r="P1234" i="34" s="1"/>
  <c r="Q1234" i="34" s="1"/>
  <c r="J1233" i="34"/>
  <c r="K1233" i="34" s="1"/>
  <c r="L1233" i="34" s="1"/>
  <c r="M1233" i="34" s="1"/>
  <c r="N1233" i="34" s="1"/>
  <c r="O1233" i="34" s="1"/>
  <c r="P1233" i="34" s="1"/>
  <c r="Q1233" i="34" s="1"/>
  <c r="F21" i="34"/>
  <c r="F20" i="34"/>
  <c r="E23" i="34"/>
  <c r="G21" i="34"/>
  <c r="G20" i="34"/>
  <c r="H21" i="34"/>
  <c r="H20" i="34"/>
  <c r="I21" i="34"/>
  <c r="J21" i="34"/>
  <c r="K21" i="34"/>
  <c r="L21" i="34"/>
  <c r="M21" i="34"/>
  <c r="N21" i="34"/>
  <c r="O21" i="34"/>
  <c r="P21" i="34"/>
  <c r="Q21" i="34"/>
  <c r="E111" i="34"/>
  <c r="F108" i="34"/>
  <c r="G108" i="34" s="1"/>
  <c r="F109" i="34"/>
  <c r="G109" i="34" s="1"/>
  <c r="F110" i="34"/>
  <c r="F111" i="34"/>
  <c r="G110" i="34"/>
  <c r="H110" i="34" s="1"/>
  <c r="I110" i="34" s="1"/>
  <c r="J110" i="34" s="1"/>
  <c r="K110" i="34" s="1"/>
  <c r="L110" i="34" s="1"/>
  <c r="M110" i="34" s="1"/>
  <c r="N110" i="34" s="1"/>
  <c r="O110" i="34" s="1"/>
  <c r="P110" i="34" s="1"/>
  <c r="Q110" i="34" s="1"/>
  <c r="H109" i="34"/>
  <c r="I109" i="34" s="1"/>
  <c r="J109" i="34" s="1"/>
  <c r="K109" i="34" s="1"/>
  <c r="L109" i="34" s="1"/>
  <c r="M109" i="34" s="1"/>
  <c r="N109" i="34" s="1"/>
  <c r="O109" i="34" s="1"/>
  <c r="P109" i="34" s="1"/>
  <c r="Q109" i="34" s="1"/>
  <c r="E197" i="34"/>
  <c r="F194" i="34"/>
  <c r="F197" i="34" s="1"/>
  <c r="F199" i="34" s="1"/>
  <c r="F195" i="34"/>
  <c r="G195" i="34" s="1"/>
  <c r="F196" i="34"/>
  <c r="G196" i="34" s="1"/>
  <c r="G194" i="34"/>
  <c r="H194" i="34" s="1"/>
  <c r="H196" i="34"/>
  <c r="I196" i="34" s="1"/>
  <c r="J196" i="34" s="1"/>
  <c r="K196" i="34" s="1"/>
  <c r="L196" i="34" s="1"/>
  <c r="M196" i="34" s="1"/>
  <c r="N196" i="34" s="1"/>
  <c r="O196" i="34" s="1"/>
  <c r="P196" i="34" s="1"/>
  <c r="Q196" i="34" s="1"/>
  <c r="E240" i="34"/>
  <c r="F237" i="34"/>
  <c r="F238" i="34"/>
  <c r="G238" i="34" s="1"/>
  <c r="H238" i="34" s="1"/>
  <c r="I238" i="34" s="1"/>
  <c r="J238" i="34" s="1"/>
  <c r="K238" i="34" s="1"/>
  <c r="L238" i="34" s="1"/>
  <c r="M238" i="34" s="1"/>
  <c r="N238" i="34" s="1"/>
  <c r="O238" i="34" s="1"/>
  <c r="P238" i="34" s="1"/>
  <c r="Q238" i="34" s="1"/>
  <c r="F239" i="34"/>
  <c r="G239" i="34" s="1"/>
  <c r="H239" i="34" s="1"/>
  <c r="I239" i="34"/>
  <c r="J239" i="34" s="1"/>
  <c r="K239" i="34" s="1"/>
  <c r="L239" i="34" s="1"/>
  <c r="M239" i="34" s="1"/>
  <c r="N239" i="34" s="1"/>
  <c r="O239" i="34" s="1"/>
  <c r="P239" i="34" s="1"/>
  <c r="Q239" i="34" s="1"/>
  <c r="E283" i="34"/>
  <c r="F280" i="34"/>
  <c r="F281" i="34"/>
  <c r="F282" i="34"/>
  <c r="G280" i="34"/>
  <c r="G282" i="34"/>
  <c r="H282" i="34" s="1"/>
  <c r="I282" i="34" s="1"/>
  <c r="J282" i="34" s="1"/>
  <c r="K282" i="34" s="1"/>
  <c r="L282" i="34" s="1"/>
  <c r="M282" i="34" s="1"/>
  <c r="N282" i="34" s="1"/>
  <c r="O282" i="34" s="1"/>
  <c r="P282" i="34" s="1"/>
  <c r="Q282" i="34" s="1"/>
  <c r="E326" i="34"/>
  <c r="F323" i="34"/>
  <c r="F324" i="34"/>
  <c r="F325" i="34"/>
  <c r="G325" i="34" s="1"/>
  <c r="H325" i="34" s="1"/>
  <c r="I325" i="34" s="1"/>
  <c r="J325" i="34" s="1"/>
  <c r="K325" i="34" s="1"/>
  <c r="L325" i="34" s="1"/>
  <c r="M325" i="34" s="1"/>
  <c r="G323" i="34"/>
  <c r="G324" i="34"/>
  <c r="H324" i="34" s="1"/>
  <c r="I324" i="34" s="1"/>
  <c r="J324" i="34" s="1"/>
  <c r="K324" i="34" s="1"/>
  <c r="L324" i="34" s="1"/>
  <c r="M324" i="34" s="1"/>
  <c r="H323" i="34"/>
  <c r="N324" i="34"/>
  <c r="O324" i="34" s="1"/>
  <c r="P324" i="34" s="1"/>
  <c r="Q324" i="34" s="1"/>
  <c r="N325" i="34"/>
  <c r="O325" i="34" s="1"/>
  <c r="P325" i="34" s="1"/>
  <c r="Q325" i="34"/>
  <c r="E369" i="34"/>
  <c r="F366" i="34"/>
  <c r="G366" i="34" s="1"/>
  <c r="F367" i="34"/>
  <c r="F368" i="34"/>
  <c r="F369" i="34"/>
  <c r="G367" i="34"/>
  <c r="G368" i="34"/>
  <c r="H368" i="34" s="1"/>
  <c r="I368" i="34" s="1"/>
  <c r="H367" i="34"/>
  <c r="I367" i="34" s="1"/>
  <c r="J367" i="34" s="1"/>
  <c r="J368" i="34"/>
  <c r="K368" i="34" s="1"/>
  <c r="L368" i="34" s="1"/>
  <c r="M368" i="34" s="1"/>
  <c r="N368" i="34" s="1"/>
  <c r="K367" i="34"/>
  <c r="L367" i="34" s="1"/>
  <c r="M367" i="34" s="1"/>
  <c r="N367" i="34" s="1"/>
  <c r="O367" i="34" s="1"/>
  <c r="P367" i="34" s="1"/>
  <c r="Q367" i="34" s="1"/>
  <c r="O368" i="34"/>
  <c r="P368" i="34" s="1"/>
  <c r="Q368" i="34" s="1"/>
  <c r="E412" i="34"/>
  <c r="F409" i="34"/>
  <c r="F410" i="34"/>
  <c r="G410" i="34" s="1"/>
  <c r="F411" i="34"/>
  <c r="F412" i="34"/>
  <c r="F414" i="34"/>
  <c r="G409" i="34"/>
  <c r="H409" i="34" s="1"/>
  <c r="G411" i="34"/>
  <c r="H411" i="34" s="1"/>
  <c r="I411" i="34" s="1"/>
  <c r="J411" i="34" s="1"/>
  <c r="H410" i="34"/>
  <c r="I410" i="34" s="1"/>
  <c r="J410" i="34" s="1"/>
  <c r="K410" i="34" s="1"/>
  <c r="I409" i="34"/>
  <c r="K411" i="34"/>
  <c r="L411" i="34" s="1"/>
  <c r="M411" i="34" s="1"/>
  <c r="N411" i="34" s="1"/>
  <c r="O411" i="34" s="1"/>
  <c r="P411" i="34" s="1"/>
  <c r="Q411" i="34" s="1"/>
  <c r="L410" i="34"/>
  <c r="M410" i="34" s="1"/>
  <c r="N410" i="34" s="1"/>
  <c r="O410" i="34" s="1"/>
  <c r="P410" i="34" s="1"/>
  <c r="Q410" i="34" s="1"/>
  <c r="E455" i="34"/>
  <c r="F452" i="34"/>
  <c r="F453" i="34"/>
  <c r="F454" i="34"/>
  <c r="G454" i="34" s="1"/>
  <c r="H454" i="34" s="1"/>
  <c r="I454" i="34" s="1"/>
  <c r="J454" i="34" s="1"/>
  <c r="K454" i="34" s="1"/>
  <c r="L454" i="34" s="1"/>
  <c r="M454" i="34" s="1"/>
  <c r="N454" i="34" s="1"/>
  <c r="O454" i="34" s="1"/>
  <c r="P454" i="34" s="1"/>
  <c r="Q454" i="34" s="1"/>
  <c r="G453" i="34"/>
  <c r="H453" i="34" s="1"/>
  <c r="I453" i="34" s="1"/>
  <c r="J453" i="34" s="1"/>
  <c r="K453" i="34" s="1"/>
  <c r="L453" i="34"/>
  <c r="M453" i="34" s="1"/>
  <c r="N453" i="34" s="1"/>
  <c r="O453" i="34" s="1"/>
  <c r="P453" i="34" s="1"/>
  <c r="Q453" i="34" s="1"/>
  <c r="E498" i="34"/>
  <c r="F495" i="34"/>
  <c r="F496" i="34"/>
  <c r="G496" i="34" s="1"/>
  <c r="H496" i="34" s="1"/>
  <c r="I496" i="34" s="1"/>
  <c r="F497" i="34"/>
  <c r="G495" i="34"/>
  <c r="G497" i="34"/>
  <c r="H497" i="34" s="1"/>
  <c r="I497" i="34" s="1"/>
  <c r="J497" i="34" s="1"/>
  <c r="K497" i="34" s="1"/>
  <c r="L497" i="34" s="1"/>
  <c r="M497" i="34" s="1"/>
  <c r="N497" i="34" s="1"/>
  <c r="O497" i="34" s="1"/>
  <c r="P497" i="34" s="1"/>
  <c r="Q497" i="34" s="1"/>
  <c r="J496" i="34"/>
  <c r="K496" i="34" s="1"/>
  <c r="L496" i="34" s="1"/>
  <c r="M496" i="34"/>
  <c r="N496" i="34" s="1"/>
  <c r="O496" i="34" s="1"/>
  <c r="P496" i="34" s="1"/>
  <c r="Q496" i="34" s="1"/>
  <c r="E585" i="34"/>
  <c r="F582" i="34"/>
  <c r="F583" i="34"/>
  <c r="G583" i="34" s="1"/>
  <c r="H583" i="34" s="1"/>
  <c r="I583" i="34" s="1"/>
  <c r="J583" i="34" s="1"/>
  <c r="F584" i="34"/>
  <c r="G584" i="34" s="1"/>
  <c r="H584" i="34" s="1"/>
  <c r="I584" i="34" s="1"/>
  <c r="I585" i="34" s="1"/>
  <c r="G582" i="34"/>
  <c r="H582" i="34"/>
  <c r="I582" i="34"/>
  <c r="J582" i="34"/>
  <c r="K582" i="34" s="1"/>
  <c r="K583" i="34"/>
  <c r="L583" i="34"/>
  <c r="M583" i="34" s="1"/>
  <c r="N583" i="34"/>
  <c r="O583" i="34"/>
  <c r="P583" i="34" s="1"/>
  <c r="Q583" i="34" s="1"/>
  <c r="E672" i="34"/>
  <c r="F669" i="34"/>
  <c r="G669" i="34" s="1"/>
  <c r="F670" i="34"/>
  <c r="F671" i="34"/>
  <c r="G671" i="34" s="1"/>
  <c r="H671" i="34" s="1"/>
  <c r="I671" i="34" s="1"/>
  <c r="J671" i="34" s="1"/>
  <c r="K671" i="34" s="1"/>
  <c r="G670" i="34"/>
  <c r="H669" i="34"/>
  <c r="H670" i="34"/>
  <c r="I670" i="34" s="1"/>
  <c r="J670" i="34" s="1"/>
  <c r="K670" i="34" s="1"/>
  <c r="L670" i="34" s="1"/>
  <c r="M670" i="34" s="1"/>
  <c r="N670" i="34" s="1"/>
  <c r="L671" i="34"/>
  <c r="M671" i="34" s="1"/>
  <c r="N671" i="34" s="1"/>
  <c r="O671" i="34" s="1"/>
  <c r="P671" i="34" s="1"/>
  <c r="Q671" i="34" s="1"/>
  <c r="O670" i="34"/>
  <c r="P670" i="34" s="1"/>
  <c r="Q670" i="34" s="1"/>
  <c r="E715" i="34"/>
  <c r="F712" i="34"/>
  <c r="G712" i="34" s="1"/>
  <c r="F713" i="34"/>
  <c r="G713" i="34" s="1"/>
  <c r="H713" i="34" s="1"/>
  <c r="I713" i="34" s="1"/>
  <c r="J713" i="34" s="1"/>
  <c r="K713" i="34" s="1"/>
  <c r="L713" i="34" s="1"/>
  <c r="F714" i="34"/>
  <c r="G714" i="34"/>
  <c r="H714" i="34"/>
  <c r="I714" i="34" s="1"/>
  <c r="J714" i="34" s="1"/>
  <c r="K714" i="34" s="1"/>
  <c r="L714" i="34" s="1"/>
  <c r="M714" i="34" s="1"/>
  <c r="N714" i="34" s="1"/>
  <c r="O714" i="34" s="1"/>
  <c r="P714" i="34" s="1"/>
  <c r="Q714" i="34" s="1"/>
  <c r="M713" i="34"/>
  <c r="N713" i="34" s="1"/>
  <c r="O713" i="34" s="1"/>
  <c r="P713" i="34" s="1"/>
  <c r="Q713" i="34"/>
  <c r="E758" i="34"/>
  <c r="F755" i="34"/>
  <c r="F756" i="34"/>
  <c r="F757" i="34"/>
  <c r="G757" i="34" s="1"/>
  <c r="H757" i="34" s="1"/>
  <c r="I757" i="34" s="1"/>
  <c r="J757" i="34" s="1"/>
  <c r="K757" i="34" s="1"/>
  <c r="L757" i="34" s="1"/>
  <c r="M757" i="34" s="1"/>
  <c r="N757" i="34" s="1"/>
  <c r="O757" i="34" s="1"/>
  <c r="P757" i="34" s="1"/>
  <c r="G755" i="34"/>
  <c r="G756" i="34"/>
  <c r="H756" i="34" s="1"/>
  <c r="G758" i="34"/>
  <c r="H755" i="34"/>
  <c r="I756" i="34"/>
  <c r="J756" i="34" s="1"/>
  <c r="K756" i="34" s="1"/>
  <c r="L756" i="34" s="1"/>
  <c r="M756" i="34" s="1"/>
  <c r="N756" i="34" s="1"/>
  <c r="O756" i="34" s="1"/>
  <c r="P756" i="34" s="1"/>
  <c r="Q756" i="34" s="1"/>
  <c r="Q757" i="34"/>
  <c r="E801" i="34"/>
  <c r="F798" i="34"/>
  <c r="G798" i="34" s="1"/>
  <c r="F799" i="34"/>
  <c r="F800" i="34"/>
  <c r="F801" i="34"/>
  <c r="F803" i="34" s="1"/>
  <c r="G799" i="34"/>
  <c r="H799" i="34" s="1"/>
  <c r="I799" i="34" s="1"/>
  <c r="J799" i="34" s="1"/>
  <c r="K799" i="34" s="1"/>
  <c r="L799" i="34" s="1"/>
  <c r="M799" i="34" s="1"/>
  <c r="N799" i="34" s="1"/>
  <c r="G800" i="34"/>
  <c r="H800" i="34"/>
  <c r="I800" i="34" s="1"/>
  <c r="J800" i="34"/>
  <c r="K800" i="34" s="1"/>
  <c r="L800" i="34" s="1"/>
  <c r="M800" i="34" s="1"/>
  <c r="N800" i="34" s="1"/>
  <c r="O800" i="34" s="1"/>
  <c r="P800" i="34" s="1"/>
  <c r="Q800" i="34" s="1"/>
  <c r="O799" i="34"/>
  <c r="P799" i="34" s="1"/>
  <c r="Q799" i="34" s="1"/>
  <c r="E888" i="34"/>
  <c r="F885" i="34"/>
  <c r="F886" i="34"/>
  <c r="G886" i="34" s="1"/>
  <c r="G888" i="34" s="1"/>
  <c r="F887" i="34"/>
  <c r="F888" i="34"/>
  <c r="G890" i="34" s="1"/>
  <c r="F890" i="34"/>
  <c r="G885" i="34"/>
  <c r="H885" i="34" s="1"/>
  <c r="G887" i="34"/>
  <c r="H886" i="34"/>
  <c r="I886" i="34" s="1"/>
  <c r="H887" i="34"/>
  <c r="I887" i="34" s="1"/>
  <c r="J887" i="34" s="1"/>
  <c r="K887" i="34" s="1"/>
  <c r="L887" i="34" s="1"/>
  <c r="M887" i="34" s="1"/>
  <c r="N887" i="34" s="1"/>
  <c r="I885" i="34"/>
  <c r="J885" i="34"/>
  <c r="O887" i="34"/>
  <c r="P887" i="34" s="1"/>
  <c r="Q887" i="34" s="1"/>
  <c r="E931" i="34"/>
  <c r="F928" i="34"/>
  <c r="F929" i="34"/>
  <c r="F930" i="34"/>
  <c r="G928" i="34"/>
  <c r="G929" i="34"/>
  <c r="H929" i="34" s="1"/>
  <c r="H928" i="34"/>
  <c r="I928" i="34" s="1"/>
  <c r="J928" i="34" s="1"/>
  <c r="E974" i="34"/>
  <c r="F971" i="34"/>
  <c r="G971" i="34" s="1"/>
  <c r="H971" i="34" s="1"/>
  <c r="H974" i="34" s="1"/>
  <c r="F972" i="34"/>
  <c r="F973" i="34"/>
  <c r="F974" i="34"/>
  <c r="F976" i="34"/>
  <c r="G972" i="34"/>
  <c r="G973" i="34"/>
  <c r="H973" i="34" s="1"/>
  <c r="I973" i="34" s="1"/>
  <c r="J973" i="34" s="1"/>
  <c r="K973" i="34" s="1"/>
  <c r="L973" i="34" s="1"/>
  <c r="M973" i="34" s="1"/>
  <c r="G974" i="34"/>
  <c r="G976" i="34" s="1"/>
  <c r="H972" i="34"/>
  <c r="I971" i="34"/>
  <c r="I972" i="34"/>
  <c r="J972" i="34" s="1"/>
  <c r="K972" i="34" s="1"/>
  <c r="L972" i="34" s="1"/>
  <c r="M972" i="34" s="1"/>
  <c r="N972" i="34" s="1"/>
  <c r="O972" i="34" s="1"/>
  <c r="P972" i="34" s="1"/>
  <c r="Q972" i="34" s="1"/>
  <c r="N973" i="34"/>
  <c r="O973" i="34"/>
  <c r="P973" i="34" s="1"/>
  <c r="Q973" i="34" s="1"/>
  <c r="E1017" i="34"/>
  <c r="F1014" i="34"/>
  <c r="F1015" i="34"/>
  <c r="G1015" i="34" s="1"/>
  <c r="F1016" i="34"/>
  <c r="F1017" i="34"/>
  <c r="F1019" i="34"/>
  <c r="G1014" i="34"/>
  <c r="H1014" i="34" s="1"/>
  <c r="G1016" i="34"/>
  <c r="H1016" i="34" s="1"/>
  <c r="I1016" i="34" s="1"/>
  <c r="J1016" i="34" s="1"/>
  <c r="K1016" i="34" s="1"/>
  <c r="L1016" i="34" s="1"/>
  <c r="M1016" i="34" s="1"/>
  <c r="N1016" i="34" s="1"/>
  <c r="O1016" i="34" s="1"/>
  <c r="P1016" i="34" s="1"/>
  <c r="Q1016" i="34" s="1"/>
  <c r="E1148" i="34"/>
  <c r="F1145" i="34"/>
  <c r="F1148" i="34" s="1"/>
  <c r="F1146" i="34"/>
  <c r="F1147" i="34"/>
  <c r="G1147" i="34" s="1"/>
  <c r="G1145" i="34"/>
  <c r="G1146" i="34"/>
  <c r="H1146" i="34" s="1"/>
  <c r="G1148" i="34"/>
  <c r="H1145" i="34"/>
  <c r="I1145" i="34" s="1"/>
  <c r="H1147" i="34"/>
  <c r="I1147" i="34" s="1"/>
  <c r="J1147" i="34" s="1"/>
  <c r="K1147" i="34" s="1"/>
  <c r="L1147" i="34" s="1"/>
  <c r="M1147" i="34" s="1"/>
  <c r="N1147" i="34" s="1"/>
  <c r="O1147" i="34" s="1"/>
  <c r="I1146" i="34"/>
  <c r="J1146" i="34" s="1"/>
  <c r="K1146" i="34" s="1"/>
  <c r="L1146" i="34" s="1"/>
  <c r="M1146" i="34" s="1"/>
  <c r="N1146" i="34" s="1"/>
  <c r="O1146" i="34" s="1"/>
  <c r="P1146" i="34" s="1"/>
  <c r="J1145" i="34"/>
  <c r="P1147" i="34"/>
  <c r="Q1147" i="34" s="1"/>
  <c r="Q1146" i="34"/>
  <c r="E1191" i="34"/>
  <c r="F1193" i="34" s="1"/>
  <c r="F1188" i="34"/>
  <c r="F1189" i="34"/>
  <c r="F1190" i="34"/>
  <c r="F1191" i="34"/>
  <c r="G1188" i="34"/>
  <c r="G1191" i="34" s="1"/>
  <c r="G1189" i="34"/>
  <c r="G1190" i="34"/>
  <c r="H1190" i="34" s="1"/>
  <c r="G1193" i="34"/>
  <c r="H1188" i="34"/>
  <c r="H1189" i="34"/>
  <c r="I1189" i="34" s="1"/>
  <c r="J1189" i="34" s="1"/>
  <c r="K1189" i="34" s="1"/>
  <c r="L1189" i="34" s="1"/>
  <c r="M1189" i="34" s="1"/>
  <c r="N1189" i="34" s="1"/>
  <c r="O1189" i="34" s="1"/>
  <c r="P1189" i="34" s="1"/>
  <c r="Q1189" i="34" s="1"/>
  <c r="I1188" i="34"/>
  <c r="I1190" i="34"/>
  <c r="J1190" i="34"/>
  <c r="K1190" i="34" s="1"/>
  <c r="L1190" i="34" s="1"/>
  <c r="M1190" i="34" s="1"/>
  <c r="N1190" i="34" s="1"/>
  <c r="O1190" i="34"/>
  <c r="P1190" i="34" s="1"/>
  <c r="Q1190" i="34" s="1"/>
  <c r="E1278" i="34"/>
  <c r="F1280" i="34" s="1"/>
  <c r="F1275" i="34"/>
  <c r="F1276" i="34"/>
  <c r="F1277" i="34"/>
  <c r="F1278" i="34"/>
  <c r="G1275" i="34"/>
  <c r="G1276" i="34"/>
  <c r="G1277" i="34"/>
  <c r="H1275" i="34"/>
  <c r="H1276" i="34"/>
  <c r="I1276" i="34" s="1"/>
  <c r="J1276" i="34" s="1"/>
  <c r="K1276" i="34" s="1"/>
  <c r="L1276" i="34" s="1"/>
  <c r="M1276" i="34" s="1"/>
  <c r="N1276" i="34" s="1"/>
  <c r="O1276" i="34" s="1"/>
  <c r="P1276" i="34" s="1"/>
  <c r="Q1276" i="34" s="1"/>
  <c r="I1275" i="34"/>
  <c r="E1321" i="34"/>
  <c r="F1318" i="34"/>
  <c r="F1319" i="34"/>
  <c r="F1321" i="34" s="1"/>
  <c r="G1323" i="34" s="1"/>
  <c r="F1320" i="34"/>
  <c r="G1320" i="34" s="1"/>
  <c r="H1320" i="34" s="1"/>
  <c r="I1320" i="34" s="1"/>
  <c r="J1320" i="34" s="1"/>
  <c r="G1318" i="34"/>
  <c r="G1321" i="34" s="1"/>
  <c r="G1319" i="34"/>
  <c r="H1319" i="34" s="1"/>
  <c r="I1319" i="34" s="1"/>
  <c r="J1319" i="34" s="1"/>
  <c r="K1319" i="34" s="1"/>
  <c r="H1318" i="34"/>
  <c r="K1320" i="34"/>
  <c r="L1320" i="34" s="1"/>
  <c r="M1320" i="34" s="1"/>
  <c r="L1319" i="34"/>
  <c r="M1319" i="34" s="1"/>
  <c r="N1319" i="34" s="1"/>
  <c r="O1319" i="34" s="1"/>
  <c r="P1319" i="34" s="1"/>
  <c r="Q1319" i="34" s="1"/>
  <c r="N1320" i="34"/>
  <c r="O1320" i="34" s="1"/>
  <c r="P1320" i="34" s="1"/>
  <c r="Q1320" i="34" s="1"/>
  <c r="E1365" i="34"/>
  <c r="F1361" i="34"/>
  <c r="F1362" i="34"/>
  <c r="F1363" i="34"/>
  <c r="G1363" i="34" s="1"/>
  <c r="H1363" i="34" s="1"/>
  <c r="F1364" i="34"/>
  <c r="G1364" i="34" s="1"/>
  <c r="H1364" i="34" s="1"/>
  <c r="I1364" i="34" s="1"/>
  <c r="G1362" i="34"/>
  <c r="H1362" i="34" s="1"/>
  <c r="I1362" i="34" s="1"/>
  <c r="J1362" i="34" s="1"/>
  <c r="K1362" i="34" s="1"/>
  <c r="L1362" i="34" s="1"/>
  <c r="M1362" i="34" s="1"/>
  <c r="N1362" i="34" s="1"/>
  <c r="O1362" i="34" s="1"/>
  <c r="P1362" i="34" s="1"/>
  <c r="Q1362" i="34" s="1"/>
  <c r="I1363" i="34"/>
  <c r="J1363" i="34" s="1"/>
  <c r="K1363" i="34" s="1"/>
  <c r="L1363" i="34" s="1"/>
  <c r="M1363" i="34" s="1"/>
  <c r="N1363" i="34" s="1"/>
  <c r="O1363" i="34" s="1"/>
  <c r="P1363" i="34" s="1"/>
  <c r="Q1363" i="34" s="1"/>
  <c r="J1364" i="34"/>
  <c r="K1364" i="34" s="1"/>
  <c r="L1364" i="34" s="1"/>
  <c r="M1364" i="34" s="1"/>
  <c r="N1364" i="34" s="1"/>
  <c r="O1364" i="34" s="1"/>
  <c r="P1364" i="34" s="1"/>
  <c r="Q1364" i="34" s="1"/>
  <c r="F1406" i="34"/>
  <c r="G1406" i="34" s="1"/>
  <c r="H1406" i="34" s="1"/>
  <c r="I1406" i="34" s="1"/>
  <c r="J1406" i="34" s="1"/>
  <c r="K1406" i="34" s="1"/>
  <c r="L1406" i="34" s="1"/>
  <c r="M1406" i="34" s="1"/>
  <c r="N1406" i="34" s="1"/>
  <c r="O1406" i="34" s="1"/>
  <c r="P1406" i="34" s="1"/>
  <c r="Q1406" i="34" s="1"/>
  <c r="F1405" i="34"/>
  <c r="F1407" i="34"/>
  <c r="F1408" i="34"/>
  <c r="E1409" i="34"/>
  <c r="G1407" i="34"/>
  <c r="H1407" i="34" s="1"/>
  <c r="G1408" i="34"/>
  <c r="H1408" i="34" s="1"/>
  <c r="I1408" i="34" s="1"/>
  <c r="J1408" i="34" s="1"/>
  <c r="K1408" i="34" s="1"/>
  <c r="L1408" i="34" s="1"/>
  <c r="M1408" i="34" s="1"/>
  <c r="N1408" i="34" s="1"/>
  <c r="O1408" i="34" s="1"/>
  <c r="P1408" i="34" s="1"/>
  <c r="Q1408" i="34" s="1"/>
  <c r="I1407" i="34"/>
  <c r="J1407" i="34" s="1"/>
  <c r="K1407" i="34" s="1"/>
  <c r="L1407" i="34" s="1"/>
  <c r="M1407" i="34" s="1"/>
  <c r="N1407" i="34" s="1"/>
  <c r="O1407" i="34" s="1"/>
  <c r="P1407" i="34" s="1"/>
  <c r="Q1407" i="34" s="1"/>
  <c r="E1496" i="34"/>
  <c r="F1493" i="34"/>
  <c r="F1494" i="34"/>
  <c r="F1496" i="34" s="1"/>
  <c r="F1498" i="34" s="1"/>
  <c r="F1495" i="34"/>
  <c r="G1495" i="34" s="1"/>
  <c r="H1495" i="34" s="1"/>
  <c r="G1493" i="34"/>
  <c r="G1494" i="34"/>
  <c r="H1493" i="34"/>
  <c r="I1493" i="34" s="1"/>
  <c r="I1495" i="34"/>
  <c r="J1495" i="34" s="1"/>
  <c r="K1495" i="34" s="1"/>
  <c r="L1495" i="34" s="1"/>
  <c r="M1495" i="34" s="1"/>
  <c r="N1495" i="34"/>
  <c r="O1495" i="34" s="1"/>
  <c r="P1495" i="34" s="1"/>
  <c r="Q1495" i="34"/>
  <c r="E1539" i="34"/>
  <c r="F1536" i="34"/>
  <c r="G1536" i="34" s="1"/>
  <c r="F1537" i="34"/>
  <c r="F1538" i="34"/>
  <c r="F1539" i="34"/>
  <c r="G1537" i="34"/>
  <c r="G1538" i="34"/>
  <c r="H1538" i="34" s="1"/>
  <c r="I1538" i="34" s="1"/>
  <c r="H1537" i="34"/>
  <c r="I1537" i="34" s="1"/>
  <c r="J1537" i="34" s="1"/>
  <c r="J1538" i="34"/>
  <c r="K1538" i="34" s="1"/>
  <c r="L1538" i="34" s="1"/>
  <c r="M1538" i="34" s="1"/>
  <c r="N1538" i="34" s="1"/>
  <c r="O1538" i="34" s="1"/>
  <c r="P1538" i="34" s="1"/>
  <c r="Q1538" i="34" s="1"/>
  <c r="K1537" i="34"/>
  <c r="L1537" i="34" s="1"/>
  <c r="M1537" i="34" s="1"/>
  <c r="N1537" i="34" s="1"/>
  <c r="O1537" i="34" s="1"/>
  <c r="P1537" i="34" s="1"/>
  <c r="Q1537" i="34" s="1"/>
  <c r="E1582" i="34"/>
  <c r="F1579" i="34"/>
  <c r="F1580" i="34"/>
  <c r="G1580" i="34" s="1"/>
  <c r="H1580" i="34" s="1"/>
  <c r="F1581" i="34"/>
  <c r="G1579" i="34"/>
  <c r="H1579" i="34" s="1"/>
  <c r="G1581" i="34"/>
  <c r="G1582" i="34"/>
  <c r="H1581" i="34"/>
  <c r="I1581" i="34" s="1"/>
  <c r="J1581" i="34" s="1"/>
  <c r="I1580" i="34"/>
  <c r="J1580" i="34" s="1"/>
  <c r="K1580" i="34" s="1"/>
  <c r="L1580" i="34" s="1"/>
  <c r="M1580" i="34" s="1"/>
  <c r="N1580" i="34" s="1"/>
  <c r="O1580" i="34" s="1"/>
  <c r="P1580" i="34" s="1"/>
  <c r="Q1580" i="34" s="1"/>
  <c r="K1581" i="34"/>
  <c r="L1581" i="34" s="1"/>
  <c r="M1581" i="34" s="1"/>
  <c r="N1581" i="34" s="1"/>
  <c r="O1581" i="34" s="1"/>
  <c r="P1581" i="34"/>
  <c r="Q1581" i="34" s="1"/>
  <c r="F22" i="47"/>
  <c r="E21" i="47"/>
  <c r="G22" i="47"/>
  <c r="H22" i="47"/>
  <c r="I22" i="47"/>
  <c r="J22" i="47"/>
  <c r="K22" i="47"/>
  <c r="L22" i="47"/>
  <c r="M22" i="47"/>
  <c r="N22" i="47"/>
  <c r="O22" i="47"/>
  <c r="P22" i="47"/>
  <c r="D24" i="47"/>
  <c r="D24" i="51"/>
  <c r="D23" i="50"/>
  <c r="U10" i="54"/>
  <c r="V3" i="54" s="1"/>
  <c r="E14" i="54" s="1"/>
  <c r="V2" i="54"/>
  <c r="E13" i="54"/>
  <c r="J15" i="56"/>
  <c r="C15" i="56"/>
  <c r="B15" i="56"/>
  <c r="C13" i="56"/>
  <c r="B13" i="56"/>
  <c r="E9" i="56"/>
  <c r="C11" i="56"/>
  <c r="C17" i="56" s="1"/>
  <c r="C19" i="56" s="1"/>
  <c r="E10" i="56"/>
  <c r="B11" i="56"/>
  <c r="D11" i="56"/>
  <c r="D17" i="56" s="1"/>
  <c r="D19" i="56" s="1"/>
  <c r="N13" i="56"/>
  <c r="N15" i="56"/>
  <c r="B1436" i="34"/>
  <c r="B1437" i="34"/>
  <c r="F1442" i="34"/>
  <c r="G1442" i="34"/>
  <c r="H1442" i="34"/>
  <c r="I1442" i="34"/>
  <c r="J1442" i="34"/>
  <c r="K1442" i="34"/>
  <c r="L1442" i="34"/>
  <c r="M1442" i="34"/>
  <c r="N1442" i="34"/>
  <c r="O1442" i="34"/>
  <c r="P1442" i="34"/>
  <c r="Q1442" i="34"/>
  <c r="F1443" i="34"/>
  <c r="G1443" i="34"/>
  <c r="H1443" i="34"/>
  <c r="I1443" i="34"/>
  <c r="J1443" i="34"/>
  <c r="K1443" i="34"/>
  <c r="L1443" i="34"/>
  <c r="M1443" i="34"/>
  <c r="N1443" i="34"/>
  <c r="O1443" i="34"/>
  <c r="P1443" i="34"/>
  <c r="Q1443" i="34"/>
  <c r="R1443" i="34"/>
  <c r="R1463" i="34"/>
  <c r="G1464" i="34"/>
  <c r="R1464" i="34" s="1"/>
  <c r="H1464" i="34"/>
  <c r="I1464" i="34"/>
  <c r="J1464" i="34"/>
  <c r="K1464" i="34"/>
  <c r="L1464" i="34"/>
  <c r="M1464" i="34"/>
  <c r="N1464" i="34"/>
  <c r="O1464" i="34"/>
  <c r="P1464" i="34"/>
  <c r="Q1464" i="34"/>
  <c r="R1466" i="34"/>
  <c r="R1465" i="34"/>
  <c r="B224" i="34"/>
  <c r="B181" i="34"/>
  <c r="B138" i="34"/>
  <c r="B95" i="34"/>
  <c r="A33" i="54"/>
  <c r="A32" i="54"/>
  <c r="A31" i="54"/>
  <c r="A30" i="54"/>
  <c r="A29" i="54"/>
  <c r="A28" i="54"/>
  <c r="A27" i="54"/>
  <c r="A26" i="54"/>
  <c r="A25" i="54"/>
  <c r="A24" i="54"/>
  <c r="H46" i="43"/>
  <c r="H45" i="43"/>
  <c r="H41" i="43"/>
  <c r="H40" i="43"/>
  <c r="H19" i="43"/>
  <c r="H18" i="43"/>
  <c r="H17" i="43"/>
  <c r="H16" i="43"/>
  <c r="H15" i="43"/>
  <c r="H13" i="43"/>
  <c r="H12" i="43"/>
  <c r="H11" i="43"/>
  <c r="H10" i="43"/>
  <c r="H9" i="43"/>
  <c r="H8" i="43"/>
  <c r="M36" i="51"/>
  <c r="L36" i="51"/>
  <c r="K36" i="51"/>
  <c r="Q36" i="51" s="1"/>
  <c r="J36" i="51"/>
  <c r="E36" i="51"/>
  <c r="F35" i="50"/>
  <c r="P35" i="50"/>
  <c r="M35" i="50"/>
  <c r="L35" i="50"/>
  <c r="K35" i="50"/>
  <c r="J35" i="50"/>
  <c r="Q35" i="50" s="1"/>
  <c r="E35" i="50"/>
  <c r="E19" i="50" s="1"/>
  <c r="H38" i="33"/>
  <c r="N31" i="53"/>
  <c r="M31" i="53"/>
  <c r="L31" i="53"/>
  <c r="L33" i="53" s="1"/>
  <c r="K31" i="53"/>
  <c r="J31" i="53"/>
  <c r="I31" i="53"/>
  <c r="H31" i="53"/>
  <c r="G31" i="53"/>
  <c r="F31" i="53"/>
  <c r="E31" i="53"/>
  <c r="D31" i="53"/>
  <c r="C31" i="53"/>
  <c r="N12" i="53"/>
  <c r="M12" i="53"/>
  <c r="L12" i="53"/>
  <c r="K12" i="53"/>
  <c r="J12" i="53"/>
  <c r="I12" i="53"/>
  <c r="H12" i="53"/>
  <c r="G12" i="53"/>
  <c r="F12" i="53"/>
  <c r="E12" i="53"/>
  <c r="D12" i="53"/>
  <c r="C12" i="53"/>
  <c r="A16" i="53"/>
  <c r="E28" i="53"/>
  <c r="E24" i="33"/>
  <c r="E37" i="33" s="1"/>
  <c r="M28" i="53"/>
  <c r="M24" i="33"/>
  <c r="M37" i="33" s="1"/>
  <c r="F9" i="53"/>
  <c r="F14" i="53" s="1"/>
  <c r="N9" i="53"/>
  <c r="F28" i="53"/>
  <c r="F24" i="33" s="1"/>
  <c r="F37" i="33" s="1"/>
  <c r="N28" i="53"/>
  <c r="N24" i="33"/>
  <c r="H9" i="53"/>
  <c r="H14" i="53" s="1"/>
  <c r="H18" i="53" s="1"/>
  <c r="H28" i="53"/>
  <c r="H33" i="53" s="1"/>
  <c r="H26" i="33" s="1"/>
  <c r="I9" i="53"/>
  <c r="O5" i="53"/>
  <c r="O7" i="53"/>
  <c r="O8" i="53"/>
  <c r="A9" i="53"/>
  <c r="G28" i="53"/>
  <c r="O22" i="53"/>
  <c r="O24" i="53"/>
  <c r="O26" i="53"/>
  <c r="O27" i="53"/>
  <c r="J9" i="53"/>
  <c r="J14" i="53" s="1"/>
  <c r="J18" i="53" s="1"/>
  <c r="O6" i="53"/>
  <c r="O25" i="53"/>
  <c r="G9" i="53"/>
  <c r="G14" i="53" s="1"/>
  <c r="G18" i="53" s="1"/>
  <c r="A3" i="53"/>
  <c r="O3" i="53"/>
  <c r="J28" i="53"/>
  <c r="J24" i="33"/>
  <c r="K9" i="53"/>
  <c r="K14" i="53" s="1"/>
  <c r="O17" i="53"/>
  <c r="I28" i="53"/>
  <c r="O36" i="53"/>
  <c r="O2" i="53"/>
  <c r="D9" i="53"/>
  <c r="D14" i="53"/>
  <c r="L9" i="53"/>
  <c r="L14" i="53"/>
  <c r="L18" i="53" s="1"/>
  <c r="A4" i="53"/>
  <c r="O35" i="53"/>
  <c r="E9" i="53"/>
  <c r="M9" i="53"/>
  <c r="O4" i="53"/>
  <c r="O16" i="53"/>
  <c r="O21" i="53"/>
  <c r="K28" i="53"/>
  <c r="O23" i="53"/>
  <c r="D28" i="53"/>
  <c r="D24" i="33" s="1"/>
  <c r="D37" i="33" s="1"/>
  <c r="L28" i="53"/>
  <c r="L24" i="33"/>
  <c r="F33" i="53"/>
  <c r="F26" i="33" s="1"/>
  <c r="F25" i="33" s="1"/>
  <c r="M33" i="53"/>
  <c r="M26" i="33"/>
  <c r="I14" i="53"/>
  <c r="E33" i="53"/>
  <c r="E37" i="53" s="1"/>
  <c r="E26" i="33"/>
  <c r="A14" i="53"/>
  <c r="A21" i="53"/>
  <c r="A23" i="53" s="1"/>
  <c r="A8" i="53"/>
  <c r="C9" i="53"/>
  <c r="O9" i="53" s="1"/>
  <c r="O11" i="53"/>
  <c r="C28" i="53"/>
  <c r="C24" i="33"/>
  <c r="C37" i="33" s="1"/>
  <c r="O30" i="53"/>
  <c r="A18" i="53"/>
  <c r="A6" i="53"/>
  <c r="A12" i="53"/>
  <c r="A17" i="53"/>
  <c r="A7" i="53"/>
  <c r="A5" i="53"/>
  <c r="A11" i="53"/>
  <c r="N33" i="53"/>
  <c r="N14" i="53"/>
  <c r="H24" i="33"/>
  <c r="J33" i="53"/>
  <c r="J26" i="33"/>
  <c r="D33" i="53"/>
  <c r="M37" i="53"/>
  <c r="A30" i="53"/>
  <c r="A25" i="53"/>
  <c r="A37" i="53"/>
  <c r="A33" i="53"/>
  <c r="K18" i="53"/>
  <c r="J37" i="53"/>
  <c r="N18" i="53"/>
  <c r="D18" i="53"/>
  <c r="C14" i="53"/>
  <c r="F18" i="53"/>
  <c r="I18" i="53"/>
  <c r="C18" i="53"/>
  <c r="G295" i="34"/>
  <c r="H295" i="34"/>
  <c r="I295" i="34"/>
  <c r="J295" i="34"/>
  <c r="K295" i="34"/>
  <c r="R295" i="34" s="1"/>
  <c r="L295" i="34"/>
  <c r="M295" i="34"/>
  <c r="N295" i="34"/>
  <c r="O295" i="34"/>
  <c r="P295" i="34"/>
  <c r="Q295" i="34"/>
  <c r="F295" i="34"/>
  <c r="G252" i="34"/>
  <c r="H252" i="34"/>
  <c r="I252" i="34"/>
  <c r="J252" i="34"/>
  <c r="K252" i="34"/>
  <c r="L252" i="34"/>
  <c r="M252" i="34"/>
  <c r="N252" i="34"/>
  <c r="O252" i="34"/>
  <c r="P252" i="34"/>
  <c r="Q252" i="34"/>
  <c r="F252" i="34"/>
  <c r="G166" i="34"/>
  <c r="H166" i="34"/>
  <c r="I166" i="34"/>
  <c r="J166" i="34"/>
  <c r="K166" i="34"/>
  <c r="R166" i="34" s="1"/>
  <c r="L166" i="34"/>
  <c r="M166" i="34"/>
  <c r="N166" i="34"/>
  <c r="O166" i="34"/>
  <c r="P166" i="34"/>
  <c r="Q166" i="34"/>
  <c r="F166" i="34"/>
  <c r="Q123" i="34"/>
  <c r="P123" i="34"/>
  <c r="O123" i="34"/>
  <c r="N123" i="34"/>
  <c r="M123" i="34"/>
  <c r="L123" i="34"/>
  <c r="K123" i="34"/>
  <c r="J123" i="34"/>
  <c r="I123" i="34"/>
  <c r="R123" i="34" s="1"/>
  <c r="H123" i="34"/>
  <c r="G123" i="34"/>
  <c r="F123" i="34"/>
  <c r="G80" i="34"/>
  <c r="H80" i="34"/>
  <c r="I80" i="34"/>
  <c r="J80" i="34"/>
  <c r="K80" i="34"/>
  <c r="L80" i="34"/>
  <c r="M80" i="34"/>
  <c r="N80" i="34"/>
  <c r="O80" i="34"/>
  <c r="P80" i="34"/>
  <c r="Q80" i="34"/>
  <c r="F80" i="34"/>
  <c r="G35" i="34"/>
  <c r="H35" i="34"/>
  <c r="I35" i="34"/>
  <c r="J35" i="34"/>
  <c r="K35" i="34"/>
  <c r="L35" i="34"/>
  <c r="M35" i="34"/>
  <c r="N35" i="34"/>
  <c r="O35" i="34"/>
  <c r="P35" i="34"/>
  <c r="Q35" i="34"/>
  <c r="F35" i="34"/>
  <c r="H17" i="50"/>
  <c r="P35" i="51"/>
  <c r="O35" i="51"/>
  <c r="N35" i="51"/>
  <c r="N37" i="51" s="1"/>
  <c r="L42" i="42" s="1"/>
  <c r="M35" i="51"/>
  <c r="L35" i="51"/>
  <c r="K35" i="51"/>
  <c r="J35" i="51"/>
  <c r="I35" i="51"/>
  <c r="H35" i="51"/>
  <c r="G35" i="51"/>
  <c r="G37" i="51" s="1"/>
  <c r="E42" i="42" s="1"/>
  <c r="F35" i="51"/>
  <c r="E35" i="51"/>
  <c r="P34" i="51"/>
  <c r="O34" i="51"/>
  <c r="N34" i="51"/>
  <c r="M34" i="51"/>
  <c r="L34" i="51"/>
  <c r="K34" i="51"/>
  <c r="K37" i="51" s="1"/>
  <c r="I42" i="42" s="1"/>
  <c r="J34" i="51"/>
  <c r="J37" i="51" s="1"/>
  <c r="H42" i="42" s="1"/>
  <c r="I34" i="51"/>
  <c r="H34" i="51"/>
  <c r="G34" i="51"/>
  <c r="F34" i="51"/>
  <c r="E34" i="51"/>
  <c r="E23" i="51" s="1"/>
  <c r="P18" i="51"/>
  <c r="O18" i="51"/>
  <c r="N18" i="51"/>
  <c r="M18" i="51"/>
  <c r="L18" i="51"/>
  <c r="K18" i="51"/>
  <c r="J18" i="51"/>
  <c r="I18" i="51"/>
  <c r="H18" i="51"/>
  <c r="G18" i="51"/>
  <c r="F18" i="51"/>
  <c r="E18" i="51"/>
  <c r="Q18" i="51" s="1"/>
  <c r="P17" i="51"/>
  <c r="O17" i="51"/>
  <c r="N17" i="51"/>
  <c r="M17" i="51"/>
  <c r="L17" i="51"/>
  <c r="K17" i="51"/>
  <c r="J17" i="51"/>
  <c r="I17" i="51"/>
  <c r="H17" i="51"/>
  <c r="G17" i="51"/>
  <c r="F17" i="51"/>
  <c r="E17" i="51"/>
  <c r="P16" i="51"/>
  <c r="N16" i="51"/>
  <c r="M16" i="51"/>
  <c r="L16" i="51"/>
  <c r="K16" i="51"/>
  <c r="J16" i="51"/>
  <c r="I16" i="51"/>
  <c r="H16" i="51"/>
  <c r="G16" i="51"/>
  <c r="F16" i="51"/>
  <c r="E16" i="51"/>
  <c r="P34" i="50"/>
  <c r="P36" i="50"/>
  <c r="N43" i="42" s="1"/>
  <c r="N44" i="42" s="1"/>
  <c r="M7" i="44" s="1"/>
  <c r="O34" i="50"/>
  <c r="O36" i="50" s="1"/>
  <c r="M43" i="42" s="1"/>
  <c r="N34" i="50"/>
  <c r="N36" i="50"/>
  <c r="L43" i="42" s="1"/>
  <c r="M34" i="50"/>
  <c r="M36" i="50" s="1"/>
  <c r="K43" i="42" s="1"/>
  <c r="L34" i="50"/>
  <c r="L36" i="50"/>
  <c r="K34" i="50"/>
  <c r="K36" i="50" s="1"/>
  <c r="I43" i="42" s="1"/>
  <c r="J34" i="50"/>
  <c r="I34" i="50"/>
  <c r="I36" i="50" s="1"/>
  <c r="G43" i="42" s="1"/>
  <c r="F9" i="44" s="1"/>
  <c r="F28" i="44" s="1"/>
  <c r="H34" i="50"/>
  <c r="H36" i="50"/>
  <c r="G34" i="50"/>
  <c r="G36" i="50" s="1"/>
  <c r="E43" i="42" s="1"/>
  <c r="F34" i="50"/>
  <c r="F36" i="50" s="1"/>
  <c r="E34" i="50"/>
  <c r="Q33" i="50"/>
  <c r="P17" i="50"/>
  <c r="O17" i="50"/>
  <c r="N17" i="50"/>
  <c r="M17" i="50"/>
  <c r="L17" i="50"/>
  <c r="K17" i="50"/>
  <c r="J17" i="50"/>
  <c r="I17" i="50"/>
  <c r="G17" i="50"/>
  <c r="F17" i="50"/>
  <c r="E17" i="50"/>
  <c r="E22" i="50" s="1"/>
  <c r="P16" i="50"/>
  <c r="O16" i="50"/>
  <c r="N16" i="50"/>
  <c r="M16" i="50"/>
  <c r="L16" i="50"/>
  <c r="K16" i="50"/>
  <c r="J16" i="50"/>
  <c r="I16" i="50"/>
  <c r="H16" i="50"/>
  <c r="G16" i="50"/>
  <c r="F16" i="50"/>
  <c r="E16" i="50"/>
  <c r="P15" i="50"/>
  <c r="O15" i="50"/>
  <c r="N15" i="50"/>
  <c r="M15" i="50"/>
  <c r="L15" i="50"/>
  <c r="K15" i="50"/>
  <c r="J15" i="50"/>
  <c r="I15" i="50"/>
  <c r="H15" i="50"/>
  <c r="G15" i="50"/>
  <c r="F15" i="50"/>
  <c r="E15" i="50"/>
  <c r="M37" i="51"/>
  <c r="K42" i="42" s="1"/>
  <c r="K44" i="42" s="1"/>
  <c r="J7" i="44" s="1"/>
  <c r="F37" i="51"/>
  <c r="D42" i="42"/>
  <c r="H37" i="51"/>
  <c r="F42" i="42" s="1"/>
  <c r="P37" i="51"/>
  <c r="N42" i="42" s="1"/>
  <c r="J43" i="42"/>
  <c r="D43" i="42"/>
  <c r="F43" i="42"/>
  <c r="E37" i="51"/>
  <c r="C42" i="42"/>
  <c r="I37" i="51"/>
  <c r="G42" i="42" s="1"/>
  <c r="Q17" i="51"/>
  <c r="L37" i="51"/>
  <c r="J42" i="42" s="1"/>
  <c r="J44" i="42" s="1"/>
  <c r="I7" i="44" s="1"/>
  <c r="Q16" i="51"/>
  <c r="D28" i="49"/>
  <c r="B28" i="49"/>
  <c r="D29" i="49"/>
  <c r="B29" i="49"/>
  <c r="D27" i="49"/>
  <c r="B27" i="49"/>
  <c r="B31" i="49" s="1"/>
  <c r="C29" i="49" s="1"/>
  <c r="E29" i="49" s="1"/>
  <c r="F29" i="49" s="1"/>
  <c r="B20" i="49"/>
  <c r="C18" i="49" s="1"/>
  <c r="C12" i="49"/>
  <c r="E12" i="49" s="1"/>
  <c r="C10" i="49"/>
  <c r="C14" i="49"/>
  <c r="E14" i="49" s="1"/>
  <c r="F14" i="49" s="1"/>
  <c r="B42" i="49"/>
  <c r="C13" i="49"/>
  <c r="E13" i="49" s="1"/>
  <c r="C17" i="49"/>
  <c r="E17" i="49"/>
  <c r="F17" i="49" s="1"/>
  <c r="A335" i="34"/>
  <c r="A379" i="34" s="1"/>
  <c r="A422" i="34" s="1"/>
  <c r="A464" i="34" s="1"/>
  <c r="A507" i="34" s="1"/>
  <c r="A551" i="34" s="1"/>
  <c r="A594" i="34" s="1"/>
  <c r="A638" i="34" s="1"/>
  <c r="A681" i="34" s="1"/>
  <c r="A249" i="34"/>
  <c r="Q37" i="47"/>
  <c r="E34" i="47"/>
  <c r="E22" i="47" s="1"/>
  <c r="C12" i="45"/>
  <c r="B12" i="45"/>
  <c r="E5" i="45"/>
  <c r="C5" i="45"/>
  <c r="B5" i="45"/>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8" i="43"/>
  <c r="K16" i="44"/>
  <c r="K31" i="44" s="1"/>
  <c r="C16" i="44"/>
  <c r="C31" i="44"/>
  <c r="K11" i="44"/>
  <c r="C11" i="44"/>
  <c r="I16" i="44"/>
  <c r="I31" i="44" s="1"/>
  <c r="I11" i="44"/>
  <c r="H16" i="44"/>
  <c r="H31" i="44" s="1"/>
  <c r="H11" i="44"/>
  <c r="G10" i="44"/>
  <c r="G14" i="44"/>
  <c r="K13" i="44"/>
  <c r="J16" i="44"/>
  <c r="J31" i="44"/>
  <c r="B16" i="44"/>
  <c r="F12" i="44"/>
  <c r="F27" i="44" s="1"/>
  <c r="J15" i="44"/>
  <c r="J30" i="44" s="1"/>
  <c r="J33" i="44" s="1"/>
  <c r="F14" i="44"/>
  <c r="F29" i="44" s="1"/>
  <c r="J13" i="44"/>
  <c r="J11" i="44"/>
  <c r="F10" i="44"/>
  <c r="K15" i="44"/>
  <c r="M12" i="44"/>
  <c r="M27" i="44" s="1"/>
  <c r="E12" i="44"/>
  <c r="E27" i="44"/>
  <c r="I15" i="44"/>
  <c r="M14" i="44"/>
  <c r="E14" i="44"/>
  <c r="I13" i="44"/>
  <c r="M10" i="44"/>
  <c r="E10" i="44"/>
  <c r="C15" i="44"/>
  <c r="M9" i="44"/>
  <c r="M28" i="44" s="1"/>
  <c r="L12" i="44"/>
  <c r="L27" i="44"/>
  <c r="D12" i="44"/>
  <c r="D27" i="44" s="1"/>
  <c r="H15" i="44"/>
  <c r="L14" i="44"/>
  <c r="D14" i="44"/>
  <c r="D29" i="44" s="1"/>
  <c r="H13" i="44"/>
  <c r="L10" i="44"/>
  <c r="D10" i="44"/>
  <c r="G16" i="44"/>
  <c r="G31" i="44"/>
  <c r="K12" i="44"/>
  <c r="K27" i="44" s="1"/>
  <c r="C12" i="44"/>
  <c r="C27" i="44"/>
  <c r="G15" i="44"/>
  <c r="K14" i="44"/>
  <c r="C14" i="44"/>
  <c r="G13" i="44"/>
  <c r="G11" i="44"/>
  <c r="K10" i="44"/>
  <c r="C10" i="44"/>
  <c r="G12" i="44"/>
  <c r="F16" i="44"/>
  <c r="F31" i="44"/>
  <c r="J12" i="44"/>
  <c r="J27" i="44" s="1"/>
  <c r="F15" i="44"/>
  <c r="J14" i="44"/>
  <c r="F13" i="44"/>
  <c r="F11" i="44"/>
  <c r="J10" i="44"/>
  <c r="J9" i="44"/>
  <c r="J28" i="44" s="1"/>
  <c r="M16" i="44"/>
  <c r="M31" i="44" s="1"/>
  <c r="E16" i="44"/>
  <c r="E31" i="44"/>
  <c r="I12" i="44"/>
  <c r="I27" i="44" s="1"/>
  <c r="M15" i="44"/>
  <c r="E15" i="44"/>
  <c r="E30" i="44" s="1"/>
  <c r="I14" i="44"/>
  <c r="I29" i="44" s="1"/>
  <c r="M13" i="44"/>
  <c r="E13" i="44"/>
  <c r="M11" i="44"/>
  <c r="E11" i="44"/>
  <c r="I10" i="44"/>
  <c r="C13" i="44"/>
  <c r="I9" i="44"/>
  <c r="I28" i="44" s="1"/>
  <c r="L16" i="44"/>
  <c r="L31" i="44" s="1"/>
  <c r="D16" i="44"/>
  <c r="D31" i="44"/>
  <c r="H12" i="44"/>
  <c r="H27" i="44" s="1"/>
  <c r="L15" i="44"/>
  <c r="D15" i="44"/>
  <c r="D30" i="44" s="1"/>
  <c r="H14" i="44"/>
  <c r="L13" i="44"/>
  <c r="N13" i="44" s="1"/>
  <c r="D13" i="44"/>
  <c r="L11" i="44"/>
  <c r="D11" i="44"/>
  <c r="H10" i="44"/>
  <c r="O41" i="42"/>
  <c r="C44" i="43" s="1"/>
  <c r="E44" i="43" s="1"/>
  <c r="F44" i="43"/>
  <c r="O33" i="42"/>
  <c r="C36" i="43" s="1"/>
  <c r="E36" i="43" s="1"/>
  <c r="F36" i="43" s="1"/>
  <c r="O25" i="42"/>
  <c r="C28" i="43" s="1"/>
  <c r="E28" i="43" s="1"/>
  <c r="F28" i="43" s="1"/>
  <c r="O37" i="42"/>
  <c r="C40" i="43"/>
  <c r="E40" i="43" s="1"/>
  <c r="G40" i="43" s="1"/>
  <c r="O29" i="42"/>
  <c r="C32" i="43"/>
  <c r="E32" i="43"/>
  <c r="F32" i="43" s="1"/>
  <c r="O35" i="42"/>
  <c r="C38" i="43"/>
  <c r="E38" i="43"/>
  <c r="F38" i="43" s="1"/>
  <c r="O8" i="42"/>
  <c r="C11" i="43"/>
  <c r="E11" i="43" s="1"/>
  <c r="G11" i="43" s="1"/>
  <c r="O6" i="42"/>
  <c r="O21" i="42"/>
  <c r="C24" i="43"/>
  <c r="E24" i="43" s="1"/>
  <c r="F24" i="43" s="1"/>
  <c r="O27" i="42"/>
  <c r="C30" i="43" s="1"/>
  <c r="E30" i="43"/>
  <c r="F30" i="43" s="1"/>
  <c r="O23" i="42"/>
  <c r="C26" i="43"/>
  <c r="E26" i="43" s="1"/>
  <c r="F26" i="43" s="1"/>
  <c r="O40" i="42"/>
  <c r="C43" i="43" s="1"/>
  <c r="E43" i="43"/>
  <c r="F43" i="43" s="1"/>
  <c r="O38" i="42"/>
  <c r="C41" i="43"/>
  <c r="E41" i="43" s="1"/>
  <c r="G41" i="43" s="1"/>
  <c r="O36" i="42"/>
  <c r="C39" i="43" s="1"/>
  <c r="E39" i="43"/>
  <c r="F39" i="43" s="1"/>
  <c r="O34" i="42"/>
  <c r="C37" i="43"/>
  <c r="E37" i="43" s="1"/>
  <c r="H37" i="43" s="1"/>
  <c r="O32" i="42"/>
  <c r="C35" i="43" s="1"/>
  <c r="E35" i="43"/>
  <c r="F35" i="43" s="1"/>
  <c r="O30" i="42"/>
  <c r="C33" i="43"/>
  <c r="E33" i="43" s="1"/>
  <c r="H33" i="43" s="1"/>
  <c r="O28" i="42"/>
  <c r="C31" i="43" s="1"/>
  <c r="E31" i="43"/>
  <c r="F31" i="43" s="1"/>
  <c r="O26" i="42"/>
  <c r="C29" i="43"/>
  <c r="E29" i="43" s="1"/>
  <c r="F29" i="43" s="1"/>
  <c r="O24" i="42"/>
  <c r="C27" i="43" s="1"/>
  <c r="E27" i="43"/>
  <c r="F27" i="43" s="1"/>
  <c r="O22" i="42"/>
  <c r="C25" i="43"/>
  <c r="E25" i="43" s="1"/>
  <c r="H25" i="43" s="1"/>
  <c r="O20" i="42"/>
  <c r="C23" i="43" s="1"/>
  <c r="E23" i="43"/>
  <c r="F23" i="43" s="1"/>
  <c r="O18" i="42"/>
  <c r="C21" i="43"/>
  <c r="E21" i="43" s="1"/>
  <c r="F21" i="43" s="1"/>
  <c r="O16" i="42"/>
  <c r="C19" i="43" s="1"/>
  <c r="E19" i="43"/>
  <c r="G19" i="43" s="1"/>
  <c r="O14" i="42"/>
  <c r="C17" i="43"/>
  <c r="E17" i="43" s="1"/>
  <c r="G17" i="43" s="1"/>
  <c r="O12" i="42"/>
  <c r="C15" i="43" s="1"/>
  <c r="E15" i="43"/>
  <c r="G15" i="43" s="1"/>
  <c r="O10" i="42"/>
  <c r="C13" i="43"/>
  <c r="E13" i="43" s="1"/>
  <c r="G13" i="43" s="1"/>
  <c r="O39" i="42"/>
  <c r="C42" i="43" s="1"/>
  <c r="E42" i="43"/>
  <c r="F42" i="43" s="1"/>
  <c r="O31" i="42"/>
  <c r="C34" i="43"/>
  <c r="E34" i="43" s="1"/>
  <c r="F34" i="43" s="1"/>
  <c r="O15" i="42"/>
  <c r="C18" i="43" s="1"/>
  <c r="E18" i="43"/>
  <c r="G18" i="43" s="1"/>
  <c r="O17" i="42"/>
  <c r="C20" i="43"/>
  <c r="E20" i="43" s="1"/>
  <c r="F20" i="43" s="1"/>
  <c r="O13" i="42"/>
  <c r="C16" i="43" s="1"/>
  <c r="E16" i="43" s="1"/>
  <c r="G16" i="43" s="1"/>
  <c r="O9" i="42"/>
  <c r="C12" i="43"/>
  <c r="E12" i="43" s="1"/>
  <c r="G12" i="43" s="1"/>
  <c r="G27" i="44"/>
  <c r="B15" i="44"/>
  <c r="B30" i="44" s="1"/>
  <c r="N30" i="44" s="1"/>
  <c r="B13" i="44"/>
  <c r="B11" i="44"/>
  <c r="N11" i="44" s="1"/>
  <c r="O7" i="42"/>
  <c r="C10" i="43"/>
  <c r="E10" i="43" s="1"/>
  <c r="G10" i="43" s="1"/>
  <c r="B12" i="44"/>
  <c r="B14" i="44"/>
  <c r="B10" i="44"/>
  <c r="B29" i="44" s="1"/>
  <c r="O19" i="42"/>
  <c r="C22" i="43"/>
  <c r="E22" i="43" s="1"/>
  <c r="F22" i="43" s="1"/>
  <c r="O11" i="42"/>
  <c r="C14" i="43" s="1"/>
  <c r="E14" i="43" s="1"/>
  <c r="F14" i="43" s="1"/>
  <c r="F47" i="43" s="1"/>
  <c r="C6" i="45" s="1"/>
  <c r="H9" i="56" s="1"/>
  <c r="M9" i="56" s="1"/>
  <c r="O5" i="42"/>
  <c r="B31" i="44"/>
  <c r="C30" i="44"/>
  <c r="G30" i="44"/>
  <c r="L30" i="44"/>
  <c r="C8" i="43"/>
  <c r="H29" i="44"/>
  <c r="G29" i="44"/>
  <c r="K30" i="44"/>
  <c r="E29" i="44"/>
  <c r="C29" i="44"/>
  <c r="L29" i="44"/>
  <c r="M29" i="44"/>
  <c r="M30" i="44"/>
  <c r="H30" i="44"/>
  <c r="N10" i="44"/>
  <c r="I30" i="44"/>
  <c r="J29" i="44"/>
  <c r="K29" i="44"/>
  <c r="F30" i="44"/>
  <c r="E8" i="43"/>
  <c r="G8" i="43"/>
  <c r="A668" i="34"/>
  <c r="A624" i="34"/>
  <c r="A581" i="34" s="1"/>
  <c r="A537" i="34" s="1"/>
  <c r="A494" i="34" s="1"/>
  <c r="R1595" i="34"/>
  <c r="R1572" i="34"/>
  <c r="Q1572" i="34"/>
  <c r="P1572" i="34"/>
  <c r="O1572" i="34"/>
  <c r="N1572" i="34"/>
  <c r="M1572" i="34"/>
  <c r="L1572" i="34"/>
  <c r="K1572" i="34"/>
  <c r="J1572" i="34"/>
  <c r="I1572" i="34"/>
  <c r="H1572" i="34"/>
  <c r="G1572" i="34"/>
  <c r="F1572" i="34"/>
  <c r="Q1571" i="34"/>
  <c r="P1571" i="34"/>
  <c r="O1571" i="34"/>
  <c r="N1571" i="34"/>
  <c r="M1571" i="34"/>
  <c r="L1571" i="34"/>
  <c r="K1571" i="34"/>
  <c r="J1571" i="34"/>
  <c r="I1571" i="34"/>
  <c r="H1571" i="34"/>
  <c r="G1571" i="34"/>
  <c r="F1571" i="34"/>
  <c r="B1566" i="34"/>
  <c r="R1552" i="34"/>
  <c r="R1529" i="34"/>
  <c r="Q1529" i="34"/>
  <c r="P1529" i="34"/>
  <c r="O1529" i="34"/>
  <c r="N1529" i="34"/>
  <c r="M1529" i="34"/>
  <c r="L1529" i="34"/>
  <c r="K1529" i="34"/>
  <c r="J1529" i="34"/>
  <c r="I1529" i="34"/>
  <c r="H1529" i="34"/>
  <c r="G1529" i="34"/>
  <c r="F1529" i="34"/>
  <c r="Q1528" i="34"/>
  <c r="P1528" i="34"/>
  <c r="O1528" i="34"/>
  <c r="N1528" i="34"/>
  <c r="M1528" i="34"/>
  <c r="L1528" i="34"/>
  <c r="K1528" i="34"/>
  <c r="J1528" i="34"/>
  <c r="I1528" i="34"/>
  <c r="H1528" i="34"/>
  <c r="G1528" i="34"/>
  <c r="F1528" i="34"/>
  <c r="B1523" i="34"/>
  <c r="R1509" i="34"/>
  <c r="R1486" i="34"/>
  <c r="Q1486" i="34"/>
  <c r="P1486" i="34"/>
  <c r="O1486" i="34"/>
  <c r="N1486" i="34"/>
  <c r="M1486" i="34"/>
  <c r="L1486" i="34"/>
  <c r="K1486" i="34"/>
  <c r="J1486" i="34"/>
  <c r="I1486" i="34"/>
  <c r="H1486" i="34"/>
  <c r="G1486" i="34"/>
  <c r="F1486" i="34"/>
  <c r="Q1485" i="34"/>
  <c r="P1485" i="34"/>
  <c r="O1485" i="34"/>
  <c r="N1485" i="34"/>
  <c r="M1485" i="34"/>
  <c r="L1485" i="34"/>
  <c r="K1485" i="34"/>
  <c r="J1485" i="34"/>
  <c r="I1485" i="34"/>
  <c r="H1485" i="34"/>
  <c r="G1485" i="34"/>
  <c r="F1485" i="34"/>
  <c r="B1480" i="34"/>
  <c r="R1422" i="34"/>
  <c r="R1398" i="34"/>
  <c r="Q1398" i="34"/>
  <c r="P1398" i="34"/>
  <c r="O1398" i="34"/>
  <c r="N1398" i="34"/>
  <c r="M1398" i="34"/>
  <c r="L1398" i="34"/>
  <c r="K1398" i="34"/>
  <c r="J1398" i="34"/>
  <c r="I1398" i="34"/>
  <c r="H1398" i="34"/>
  <c r="G1398" i="34"/>
  <c r="F1398" i="34"/>
  <c r="Q1397" i="34"/>
  <c r="P1397" i="34"/>
  <c r="O1397" i="34"/>
  <c r="N1397" i="34"/>
  <c r="M1397" i="34"/>
  <c r="L1397" i="34"/>
  <c r="K1397" i="34"/>
  <c r="J1397" i="34"/>
  <c r="I1397" i="34"/>
  <c r="H1397" i="34"/>
  <c r="G1397" i="34"/>
  <c r="F1397" i="34"/>
  <c r="B1392" i="34"/>
  <c r="R1378" i="34"/>
  <c r="R1354" i="34"/>
  <c r="Q1354" i="34"/>
  <c r="P1354" i="34"/>
  <c r="O1354" i="34"/>
  <c r="N1354" i="34"/>
  <c r="M1354" i="34"/>
  <c r="L1354" i="34"/>
  <c r="K1354" i="34"/>
  <c r="J1354" i="34"/>
  <c r="I1354" i="34"/>
  <c r="H1354" i="34"/>
  <c r="G1354" i="34"/>
  <c r="F1354" i="34"/>
  <c r="Q1353" i="34"/>
  <c r="P1353" i="34"/>
  <c r="O1353" i="34"/>
  <c r="N1353" i="34"/>
  <c r="M1353" i="34"/>
  <c r="L1353" i="34"/>
  <c r="K1353" i="34"/>
  <c r="J1353" i="34"/>
  <c r="I1353" i="34"/>
  <c r="H1353" i="34"/>
  <c r="G1353" i="34"/>
  <c r="F1353" i="34"/>
  <c r="B1348" i="34"/>
  <c r="R1334" i="34"/>
  <c r="R1311" i="34"/>
  <c r="Q1311" i="34"/>
  <c r="P1311" i="34"/>
  <c r="O1311" i="34"/>
  <c r="N1311" i="34"/>
  <c r="M1311" i="34"/>
  <c r="L1311" i="34"/>
  <c r="K1311" i="34"/>
  <c r="J1311" i="34"/>
  <c r="I1311" i="34"/>
  <c r="H1311" i="34"/>
  <c r="G1311" i="34"/>
  <c r="F1311" i="34"/>
  <c r="Q1310" i="34"/>
  <c r="P1310" i="34"/>
  <c r="O1310" i="34"/>
  <c r="N1310" i="34"/>
  <c r="M1310" i="34"/>
  <c r="L1310" i="34"/>
  <c r="K1310" i="34"/>
  <c r="J1310" i="34"/>
  <c r="I1310" i="34"/>
  <c r="H1310" i="34"/>
  <c r="G1310" i="34"/>
  <c r="F1310" i="34"/>
  <c r="B1305" i="34"/>
  <c r="R1291" i="34"/>
  <c r="R1290" i="34"/>
  <c r="R1268" i="34"/>
  <c r="Q1268" i="34"/>
  <c r="P1268" i="34"/>
  <c r="O1268" i="34"/>
  <c r="N1268" i="34"/>
  <c r="M1268" i="34"/>
  <c r="L1268" i="34"/>
  <c r="K1268" i="34"/>
  <c r="J1268" i="34"/>
  <c r="I1268" i="34"/>
  <c r="H1268" i="34"/>
  <c r="G1268" i="34"/>
  <c r="F1268" i="34"/>
  <c r="Q1267" i="34"/>
  <c r="P1267" i="34"/>
  <c r="O1267" i="34"/>
  <c r="N1267" i="34"/>
  <c r="M1267" i="34"/>
  <c r="L1267" i="34"/>
  <c r="K1267" i="34"/>
  <c r="J1267" i="34"/>
  <c r="I1267" i="34"/>
  <c r="H1267" i="34"/>
  <c r="G1267" i="34"/>
  <c r="F1267" i="34"/>
  <c r="B1262" i="34"/>
  <c r="A451" i="34"/>
  <c r="A408" i="34" s="1"/>
  <c r="A365" i="34" s="1"/>
  <c r="A322" i="34" s="1"/>
  <c r="A279" i="34" s="1"/>
  <c r="A236" i="34" s="1"/>
  <c r="A193" i="34" s="1"/>
  <c r="A150" i="34" s="1"/>
  <c r="A107" i="34" s="1"/>
  <c r="R1508" i="34"/>
  <c r="R1594" i="34"/>
  <c r="R1377" i="34"/>
  <c r="R1333" i="34"/>
  <c r="R1248" i="34"/>
  <c r="R1224" i="34"/>
  <c r="Q1224" i="34"/>
  <c r="P1224" i="34"/>
  <c r="O1224" i="34"/>
  <c r="N1224" i="34"/>
  <c r="M1224" i="34"/>
  <c r="L1224" i="34"/>
  <c r="K1224" i="34"/>
  <c r="J1224" i="34"/>
  <c r="I1224" i="34"/>
  <c r="H1224" i="34"/>
  <c r="G1224" i="34"/>
  <c r="F1224" i="34"/>
  <c r="Q1223" i="34"/>
  <c r="P1223" i="34"/>
  <c r="O1223" i="34"/>
  <c r="N1223" i="34"/>
  <c r="M1223" i="34"/>
  <c r="L1223" i="34"/>
  <c r="K1223" i="34"/>
  <c r="J1223" i="34"/>
  <c r="I1223" i="34"/>
  <c r="H1223" i="34"/>
  <c r="G1223" i="34"/>
  <c r="F1223" i="34"/>
  <c r="B1218" i="34"/>
  <c r="R1204" i="34"/>
  <c r="R1203" i="34"/>
  <c r="R1181" i="34"/>
  <c r="Q1181" i="34"/>
  <c r="P1181" i="34"/>
  <c r="O1181" i="34"/>
  <c r="N1181" i="34"/>
  <c r="M1181" i="34"/>
  <c r="L1181" i="34"/>
  <c r="K1181" i="34"/>
  <c r="J1181" i="34"/>
  <c r="I1181" i="34"/>
  <c r="H1181" i="34"/>
  <c r="G1181" i="34"/>
  <c r="F1181" i="34"/>
  <c r="Q1180" i="34"/>
  <c r="P1180" i="34"/>
  <c r="O1180" i="34"/>
  <c r="N1180" i="34"/>
  <c r="M1180" i="34"/>
  <c r="L1180" i="34"/>
  <c r="K1180" i="34"/>
  <c r="J1180" i="34"/>
  <c r="I1180" i="34"/>
  <c r="H1180" i="34"/>
  <c r="G1180" i="34"/>
  <c r="F1180" i="34"/>
  <c r="B1175" i="34"/>
  <c r="R1161" i="34"/>
  <c r="R1138" i="34"/>
  <c r="Q1138" i="34"/>
  <c r="P1138" i="34"/>
  <c r="O1138" i="34"/>
  <c r="N1138" i="34"/>
  <c r="M1138" i="34"/>
  <c r="L1138" i="34"/>
  <c r="K1138" i="34"/>
  <c r="J1138" i="34"/>
  <c r="I1138" i="34"/>
  <c r="H1138" i="34"/>
  <c r="G1138" i="34"/>
  <c r="F1138" i="34"/>
  <c r="Q1137" i="34"/>
  <c r="P1137" i="34"/>
  <c r="O1137" i="34"/>
  <c r="N1137" i="34"/>
  <c r="M1137" i="34"/>
  <c r="L1137" i="34"/>
  <c r="K1137" i="34"/>
  <c r="J1137" i="34"/>
  <c r="I1137" i="34"/>
  <c r="H1137" i="34"/>
  <c r="G1137" i="34"/>
  <c r="F1137" i="34"/>
  <c r="B1132" i="34"/>
  <c r="R1118" i="34"/>
  <c r="R1094" i="34"/>
  <c r="Q1094" i="34"/>
  <c r="P1094" i="34"/>
  <c r="O1094" i="34"/>
  <c r="N1094" i="34"/>
  <c r="M1094" i="34"/>
  <c r="L1094" i="34"/>
  <c r="K1094" i="34"/>
  <c r="J1094" i="34"/>
  <c r="I1094" i="34"/>
  <c r="H1094" i="34"/>
  <c r="G1094" i="34"/>
  <c r="F1094" i="34"/>
  <c r="Q1093" i="34"/>
  <c r="P1093" i="34"/>
  <c r="O1093" i="34"/>
  <c r="N1093" i="34"/>
  <c r="M1093" i="34"/>
  <c r="L1093" i="34"/>
  <c r="K1093" i="34"/>
  <c r="J1093" i="34"/>
  <c r="I1093" i="34"/>
  <c r="H1093" i="34"/>
  <c r="G1093" i="34"/>
  <c r="F1093" i="34"/>
  <c r="B1088" i="34"/>
  <c r="R1074" i="34"/>
  <c r="R1050" i="34"/>
  <c r="Q1050" i="34"/>
  <c r="P1050" i="34"/>
  <c r="O1050" i="34"/>
  <c r="N1050" i="34"/>
  <c r="M1050" i="34"/>
  <c r="L1050" i="34"/>
  <c r="K1050" i="34"/>
  <c r="J1050" i="34"/>
  <c r="I1050" i="34"/>
  <c r="H1050" i="34"/>
  <c r="G1050" i="34"/>
  <c r="F1050" i="34"/>
  <c r="Q1049" i="34"/>
  <c r="P1049" i="34"/>
  <c r="O1049" i="34"/>
  <c r="N1049" i="34"/>
  <c r="M1049" i="34"/>
  <c r="L1049" i="34"/>
  <c r="K1049" i="34"/>
  <c r="J1049" i="34"/>
  <c r="I1049" i="34"/>
  <c r="H1049" i="34"/>
  <c r="G1049" i="34"/>
  <c r="F1049" i="34"/>
  <c r="B1044" i="34"/>
  <c r="R1030" i="34"/>
  <c r="R1026" i="34"/>
  <c r="R1007" i="34"/>
  <c r="Q1007" i="34"/>
  <c r="P1007" i="34"/>
  <c r="O1007" i="34"/>
  <c r="N1007" i="34"/>
  <c r="M1007" i="34"/>
  <c r="L1007" i="34"/>
  <c r="K1007" i="34"/>
  <c r="J1007" i="34"/>
  <c r="I1007" i="34"/>
  <c r="H1007" i="34"/>
  <c r="G1007" i="34"/>
  <c r="F1007" i="34"/>
  <c r="Q1006" i="34"/>
  <c r="P1006" i="34"/>
  <c r="O1006" i="34"/>
  <c r="N1006" i="34"/>
  <c r="M1006" i="34"/>
  <c r="L1006" i="34"/>
  <c r="K1006" i="34"/>
  <c r="J1006" i="34"/>
  <c r="I1006" i="34"/>
  <c r="H1006" i="34"/>
  <c r="G1006" i="34"/>
  <c r="F1006" i="34"/>
  <c r="B1001" i="34"/>
  <c r="R987" i="34"/>
  <c r="R986" i="34"/>
  <c r="R964" i="34"/>
  <c r="Q964" i="34"/>
  <c r="P964" i="34"/>
  <c r="O964" i="34"/>
  <c r="N964" i="34"/>
  <c r="M964" i="34"/>
  <c r="L964" i="34"/>
  <c r="K964" i="34"/>
  <c r="J964" i="34"/>
  <c r="I964" i="34"/>
  <c r="H964" i="34"/>
  <c r="G964" i="34"/>
  <c r="F964" i="34"/>
  <c r="Q963" i="34"/>
  <c r="P963" i="34"/>
  <c r="O963" i="34"/>
  <c r="N963" i="34"/>
  <c r="M963" i="34"/>
  <c r="L963" i="34"/>
  <c r="K963" i="34"/>
  <c r="J963" i="34"/>
  <c r="I963" i="34"/>
  <c r="H963" i="34"/>
  <c r="G963" i="34"/>
  <c r="F963" i="34"/>
  <c r="B958" i="34"/>
  <c r="R944" i="34"/>
  <c r="R940" i="34"/>
  <c r="R921" i="34"/>
  <c r="Q921" i="34"/>
  <c r="P921" i="34"/>
  <c r="O921" i="34"/>
  <c r="N921" i="34"/>
  <c r="M921" i="34"/>
  <c r="L921" i="34"/>
  <c r="K921" i="34"/>
  <c r="J921" i="34"/>
  <c r="I921" i="34"/>
  <c r="H921" i="34"/>
  <c r="G921" i="34"/>
  <c r="F921" i="34"/>
  <c r="Q920" i="34"/>
  <c r="P920" i="34"/>
  <c r="O920" i="34"/>
  <c r="N920" i="34"/>
  <c r="M920" i="34"/>
  <c r="L920" i="34"/>
  <c r="K920" i="34"/>
  <c r="J920" i="34"/>
  <c r="I920" i="34"/>
  <c r="H920" i="34"/>
  <c r="G920" i="34"/>
  <c r="F920" i="34"/>
  <c r="B915" i="34"/>
  <c r="R943" i="34"/>
  <c r="R1160" i="34"/>
  <c r="R1117" i="34"/>
  <c r="R1073" i="34"/>
  <c r="R1029" i="34"/>
  <c r="R1202" i="34"/>
  <c r="R1159" i="34"/>
  <c r="R1116" i="34"/>
  <c r="R942" i="34"/>
  <c r="R985" i="34"/>
  <c r="R1246" i="34"/>
  <c r="R1028" i="34"/>
  <c r="R1072" i="34"/>
  <c r="R1332" i="34"/>
  <c r="R1289" i="34"/>
  <c r="R1376" i="34"/>
  <c r="R1550" i="34"/>
  <c r="R1507" i="34"/>
  <c r="R1593" i="34"/>
  <c r="R1420" i="34"/>
  <c r="R901" i="34"/>
  <c r="R900" i="34"/>
  <c r="R878" i="34"/>
  <c r="Q878" i="34"/>
  <c r="P878" i="34"/>
  <c r="O878" i="34"/>
  <c r="N878" i="34"/>
  <c r="M878" i="34"/>
  <c r="L878" i="34"/>
  <c r="K878" i="34"/>
  <c r="J878" i="34"/>
  <c r="I878" i="34"/>
  <c r="H878" i="34"/>
  <c r="G878" i="34"/>
  <c r="F878" i="34"/>
  <c r="Q877" i="34"/>
  <c r="P877" i="34"/>
  <c r="O877" i="34"/>
  <c r="N877" i="34"/>
  <c r="M877" i="34"/>
  <c r="L877" i="34"/>
  <c r="K877" i="34"/>
  <c r="J877" i="34"/>
  <c r="I877" i="34"/>
  <c r="H877" i="34"/>
  <c r="G877" i="34"/>
  <c r="F877" i="34"/>
  <c r="B872" i="34"/>
  <c r="R899" i="34"/>
  <c r="R858" i="34"/>
  <c r="R834" i="34"/>
  <c r="Q834" i="34"/>
  <c r="P834" i="34"/>
  <c r="O834" i="34"/>
  <c r="N834" i="34"/>
  <c r="M834" i="34"/>
  <c r="L834" i="34"/>
  <c r="K834" i="34"/>
  <c r="J834" i="34"/>
  <c r="I834" i="34"/>
  <c r="H834" i="34"/>
  <c r="G834" i="34"/>
  <c r="F834" i="34"/>
  <c r="Q833" i="34"/>
  <c r="P833" i="34"/>
  <c r="O833" i="34"/>
  <c r="N833" i="34"/>
  <c r="M833" i="34"/>
  <c r="L833" i="34"/>
  <c r="K833" i="34"/>
  <c r="J833" i="34"/>
  <c r="I833" i="34"/>
  <c r="H833" i="34"/>
  <c r="G833" i="34"/>
  <c r="F833" i="34"/>
  <c r="B828" i="34"/>
  <c r="R856" i="34"/>
  <c r="R857" i="34"/>
  <c r="R814" i="34"/>
  <c r="R791" i="34"/>
  <c r="Q791" i="34"/>
  <c r="P791" i="34"/>
  <c r="O791" i="34"/>
  <c r="N791" i="34"/>
  <c r="M791" i="34"/>
  <c r="L791" i="34"/>
  <c r="K791" i="34"/>
  <c r="J791" i="34"/>
  <c r="I791" i="34"/>
  <c r="H791" i="34"/>
  <c r="G791" i="34"/>
  <c r="F791" i="34"/>
  <c r="Q790" i="34"/>
  <c r="P790" i="34"/>
  <c r="O790" i="34"/>
  <c r="N790" i="34"/>
  <c r="M790" i="34"/>
  <c r="L790" i="34"/>
  <c r="K790" i="34"/>
  <c r="J790" i="34"/>
  <c r="I790" i="34"/>
  <c r="H790" i="34"/>
  <c r="G790" i="34"/>
  <c r="F790" i="34"/>
  <c r="B785" i="34"/>
  <c r="A754" i="34"/>
  <c r="A797" i="34" s="1"/>
  <c r="R771" i="34"/>
  <c r="R748" i="34"/>
  <c r="Q748" i="34"/>
  <c r="P748" i="34"/>
  <c r="O748" i="34"/>
  <c r="N748" i="34"/>
  <c r="M748" i="34"/>
  <c r="L748" i="34"/>
  <c r="K748" i="34"/>
  <c r="J748" i="34"/>
  <c r="I748" i="34"/>
  <c r="H748" i="34"/>
  <c r="G748" i="34"/>
  <c r="F748" i="34"/>
  <c r="Q747" i="34"/>
  <c r="P747" i="34"/>
  <c r="O747" i="34"/>
  <c r="N747" i="34"/>
  <c r="M747" i="34"/>
  <c r="L747" i="34"/>
  <c r="K747" i="34"/>
  <c r="J747" i="34"/>
  <c r="I747" i="34"/>
  <c r="H747" i="34"/>
  <c r="G747" i="34"/>
  <c r="F747" i="34"/>
  <c r="B742" i="34"/>
  <c r="R769" i="34"/>
  <c r="R812" i="34"/>
  <c r="R813" i="34"/>
  <c r="A840" i="34"/>
  <c r="A884" i="34" s="1"/>
  <c r="A927" i="34" s="1"/>
  <c r="A970" i="34" s="1"/>
  <c r="A1013" i="34" s="1"/>
  <c r="A1056" i="34" s="1"/>
  <c r="A1100" i="34" s="1"/>
  <c r="A1144" i="34" s="1"/>
  <c r="A1187" i="34" s="1"/>
  <c r="A1230" i="34" s="1"/>
  <c r="A1274" i="34" s="1"/>
  <c r="A1317" i="34" s="1"/>
  <c r="A1360" i="34" s="1"/>
  <c r="A1404" i="34" s="1"/>
  <c r="A1449" i="34" s="1"/>
  <c r="A1492" i="34" s="1"/>
  <c r="A1535" i="34" s="1"/>
  <c r="A1578" i="34" s="1"/>
  <c r="R754" i="34"/>
  <c r="R797" i="34"/>
  <c r="R728" i="34"/>
  <c r="R711" i="34"/>
  <c r="R705" i="34"/>
  <c r="Q705" i="34"/>
  <c r="P705" i="34"/>
  <c r="O705" i="34"/>
  <c r="N705" i="34"/>
  <c r="M705" i="34"/>
  <c r="L705" i="34"/>
  <c r="K705" i="34"/>
  <c r="J705" i="34"/>
  <c r="I705" i="34"/>
  <c r="H705" i="34"/>
  <c r="G705" i="34"/>
  <c r="F705" i="34"/>
  <c r="Q704" i="34"/>
  <c r="P704" i="34"/>
  <c r="O704" i="34"/>
  <c r="N704" i="34"/>
  <c r="M704" i="34"/>
  <c r="L704" i="34"/>
  <c r="K704" i="34"/>
  <c r="J704" i="34"/>
  <c r="I704" i="34"/>
  <c r="H704" i="34"/>
  <c r="G704" i="34"/>
  <c r="F704" i="34"/>
  <c r="B699" i="34"/>
  <c r="R685" i="34"/>
  <c r="R662" i="34"/>
  <c r="Q662" i="34"/>
  <c r="P662" i="34"/>
  <c r="O662" i="34"/>
  <c r="N662" i="34"/>
  <c r="M662" i="34"/>
  <c r="L662" i="34"/>
  <c r="K662" i="34"/>
  <c r="J662" i="34"/>
  <c r="I662" i="34"/>
  <c r="H662" i="34"/>
  <c r="G662" i="34"/>
  <c r="F662" i="34"/>
  <c r="Q661" i="34"/>
  <c r="P661" i="34"/>
  <c r="O661" i="34"/>
  <c r="N661" i="34"/>
  <c r="M661" i="34"/>
  <c r="L661" i="34"/>
  <c r="K661" i="34"/>
  <c r="J661" i="34"/>
  <c r="I661" i="34"/>
  <c r="H661" i="34"/>
  <c r="G661" i="34"/>
  <c r="F661" i="34"/>
  <c r="B656" i="34"/>
  <c r="R840" i="34"/>
  <c r="R683" i="34"/>
  <c r="R684" i="34"/>
  <c r="R726" i="34"/>
  <c r="R727" i="34"/>
  <c r="R668" i="34"/>
  <c r="R884" i="34"/>
  <c r="R927" i="34"/>
  <c r="R970" i="34"/>
  <c r="R642" i="34"/>
  <c r="R618" i="34"/>
  <c r="Q618" i="34"/>
  <c r="P618" i="34"/>
  <c r="O618" i="34"/>
  <c r="N618" i="34"/>
  <c r="M618" i="34"/>
  <c r="L618" i="34"/>
  <c r="K618" i="34"/>
  <c r="J618" i="34"/>
  <c r="I618" i="34"/>
  <c r="H618" i="34"/>
  <c r="G618" i="34"/>
  <c r="F618" i="34"/>
  <c r="Q617" i="34"/>
  <c r="P617" i="34"/>
  <c r="O617" i="34"/>
  <c r="N617" i="34"/>
  <c r="M617" i="34"/>
  <c r="L617" i="34"/>
  <c r="K617" i="34"/>
  <c r="J617" i="34"/>
  <c r="I617" i="34"/>
  <c r="H617" i="34"/>
  <c r="G617" i="34"/>
  <c r="F617" i="34"/>
  <c r="B612" i="34"/>
  <c r="R598" i="34"/>
  <c r="R575" i="34"/>
  <c r="Q575" i="34"/>
  <c r="P575" i="34"/>
  <c r="O575" i="34"/>
  <c r="N575" i="34"/>
  <c r="M575" i="34"/>
  <c r="L575" i="34"/>
  <c r="K575" i="34"/>
  <c r="J575" i="34"/>
  <c r="I575" i="34"/>
  <c r="H575" i="34"/>
  <c r="G575" i="34"/>
  <c r="F575" i="34"/>
  <c r="Q574" i="34"/>
  <c r="P574" i="34"/>
  <c r="O574" i="34"/>
  <c r="N574" i="34"/>
  <c r="M574" i="34"/>
  <c r="L574" i="34"/>
  <c r="K574" i="34"/>
  <c r="J574" i="34"/>
  <c r="I574" i="34"/>
  <c r="H574" i="34"/>
  <c r="G574" i="34"/>
  <c r="F574" i="34"/>
  <c r="B569" i="34"/>
  <c r="R555" i="34"/>
  <c r="R531" i="34"/>
  <c r="Q531" i="34"/>
  <c r="P531" i="34"/>
  <c r="O531" i="34"/>
  <c r="N531" i="34"/>
  <c r="M531" i="34"/>
  <c r="L531" i="34"/>
  <c r="K531" i="34"/>
  <c r="J531" i="34"/>
  <c r="I531" i="34"/>
  <c r="H531" i="34"/>
  <c r="G531" i="34"/>
  <c r="F531" i="34"/>
  <c r="Q530" i="34"/>
  <c r="P530" i="34"/>
  <c r="O530" i="34"/>
  <c r="N530" i="34"/>
  <c r="M530" i="34"/>
  <c r="L530" i="34"/>
  <c r="K530" i="34"/>
  <c r="J530" i="34"/>
  <c r="I530" i="34"/>
  <c r="H530" i="34"/>
  <c r="G530" i="34"/>
  <c r="F530" i="34"/>
  <c r="B525" i="34"/>
  <c r="R511" i="34"/>
  <c r="R488" i="34"/>
  <c r="Q488" i="34"/>
  <c r="P488" i="34"/>
  <c r="O488" i="34"/>
  <c r="N488" i="34"/>
  <c r="M488" i="34"/>
  <c r="L488" i="34"/>
  <c r="K488" i="34"/>
  <c r="J488" i="34"/>
  <c r="I488" i="34"/>
  <c r="H488" i="34"/>
  <c r="G488" i="34"/>
  <c r="F488" i="34"/>
  <c r="Q487" i="34"/>
  <c r="P487" i="34"/>
  <c r="O487" i="34"/>
  <c r="N487" i="34"/>
  <c r="M487" i="34"/>
  <c r="L487" i="34"/>
  <c r="K487" i="34"/>
  <c r="J487" i="34"/>
  <c r="I487" i="34"/>
  <c r="H487" i="34"/>
  <c r="G487" i="34"/>
  <c r="F487" i="34"/>
  <c r="B482" i="34"/>
  <c r="R468" i="34"/>
  <c r="R445" i="34"/>
  <c r="Q445" i="34"/>
  <c r="P445" i="34"/>
  <c r="O445" i="34"/>
  <c r="N445" i="34"/>
  <c r="M445" i="34"/>
  <c r="L445" i="34"/>
  <c r="K445" i="34"/>
  <c r="J445" i="34"/>
  <c r="I445" i="34"/>
  <c r="H445" i="34"/>
  <c r="G445" i="34"/>
  <c r="F445" i="34"/>
  <c r="Q444" i="34"/>
  <c r="P444" i="34"/>
  <c r="O444" i="34"/>
  <c r="N444" i="34"/>
  <c r="M444" i="34"/>
  <c r="L444" i="34"/>
  <c r="K444" i="34"/>
  <c r="J444" i="34"/>
  <c r="I444" i="34"/>
  <c r="H444" i="34"/>
  <c r="G444" i="34"/>
  <c r="F444" i="34"/>
  <c r="B439" i="34"/>
  <c r="R425" i="34"/>
  <c r="R421" i="34"/>
  <c r="R402" i="34"/>
  <c r="Q402" i="34"/>
  <c r="P402" i="34"/>
  <c r="O402" i="34"/>
  <c r="N402" i="34"/>
  <c r="M402" i="34"/>
  <c r="L402" i="34"/>
  <c r="K402" i="34"/>
  <c r="J402" i="34"/>
  <c r="I402" i="34"/>
  <c r="H402" i="34"/>
  <c r="G402" i="34"/>
  <c r="F402" i="34"/>
  <c r="Q401" i="34"/>
  <c r="P401" i="34"/>
  <c r="O401" i="34"/>
  <c r="N401" i="34"/>
  <c r="M401" i="34"/>
  <c r="L401" i="34"/>
  <c r="K401" i="34"/>
  <c r="J401" i="34"/>
  <c r="I401" i="34"/>
  <c r="H401" i="34"/>
  <c r="G401" i="34"/>
  <c r="F401" i="34"/>
  <c r="B396" i="34"/>
  <c r="R382" i="34"/>
  <c r="R378" i="34"/>
  <c r="R359" i="34"/>
  <c r="Q359" i="34"/>
  <c r="P359" i="34"/>
  <c r="O359" i="34"/>
  <c r="N359" i="34"/>
  <c r="M359" i="34"/>
  <c r="L359" i="34"/>
  <c r="K359" i="34"/>
  <c r="J359" i="34"/>
  <c r="I359" i="34"/>
  <c r="H359" i="34"/>
  <c r="G359" i="34"/>
  <c r="F359" i="34"/>
  <c r="Q358" i="34"/>
  <c r="P358" i="34"/>
  <c r="O358" i="34"/>
  <c r="N358" i="34"/>
  <c r="M358" i="34"/>
  <c r="L358" i="34"/>
  <c r="K358" i="34"/>
  <c r="J358" i="34"/>
  <c r="I358" i="34"/>
  <c r="H358" i="34"/>
  <c r="G358" i="34"/>
  <c r="F358" i="34"/>
  <c r="B353" i="34"/>
  <c r="R339" i="34"/>
  <c r="R335" i="34"/>
  <c r="R316" i="34"/>
  <c r="Q316" i="34"/>
  <c r="P316" i="34"/>
  <c r="O316" i="34"/>
  <c r="N316" i="34"/>
  <c r="M316" i="34"/>
  <c r="L316" i="34"/>
  <c r="K316" i="34"/>
  <c r="J316" i="34"/>
  <c r="I316" i="34"/>
  <c r="H316" i="34"/>
  <c r="G316" i="34"/>
  <c r="F316" i="34"/>
  <c r="Q315" i="34"/>
  <c r="P315" i="34"/>
  <c r="O315" i="34"/>
  <c r="N315" i="34"/>
  <c r="M315" i="34"/>
  <c r="L315" i="34"/>
  <c r="K315" i="34"/>
  <c r="J315" i="34"/>
  <c r="I315" i="34"/>
  <c r="H315" i="34"/>
  <c r="G315" i="34"/>
  <c r="F315" i="34"/>
  <c r="B310" i="34"/>
  <c r="R296" i="34"/>
  <c r="R292" i="34"/>
  <c r="R273" i="34"/>
  <c r="Q273" i="34"/>
  <c r="P273" i="34"/>
  <c r="O273" i="34"/>
  <c r="N273" i="34"/>
  <c r="M273" i="34"/>
  <c r="L273" i="34"/>
  <c r="K273" i="34"/>
  <c r="J273" i="34"/>
  <c r="I273" i="34"/>
  <c r="H273" i="34"/>
  <c r="G273" i="34"/>
  <c r="F273" i="34"/>
  <c r="Q272" i="34"/>
  <c r="P272" i="34"/>
  <c r="O272" i="34"/>
  <c r="N272" i="34"/>
  <c r="M272" i="34"/>
  <c r="L272" i="34"/>
  <c r="K272" i="34"/>
  <c r="J272" i="34"/>
  <c r="I272" i="34"/>
  <c r="H272" i="34"/>
  <c r="G272" i="34"/>
  <c r="F272" i="34"/>
  <c r="B267" i="34"/>
  <c r="R253" i="34"/>
  <c r="R249" i="34"/>
  <c r="R230" i="34"/>
  <c r="Q230" i="34"/>
  <c r="P230" i="34"/>
  <c r="O230" i="34"/>
  <c r="N230" i="34"/>
  <c r="M230" i="34"/>
  <c r="L230" i="34"/>
  <c r="K230" i="34"/>
  <c r="J230" i="34"/>
  <c r="I230" i="34"/>
  <c r="H230" i="34"/>
  <c r="G230" i="34"/>
  <c r="F230" i="34"/>
  <c r="Q229" i="34"/>
  <c r="P229" i="34"/>
  <c r="O229" i="34"/>
  <c r="N229" i="34"/>
  <c r="M229" i="34"/>
  <c r="L229" i="34"/>
  <c r="K229" i="34"/>
  <c r="J229" i="34"/>
  <c r="I229" i="34"/>
  <c r="H229" i="34"/>
  <c r="G229" i="34"/>
  <c r="F229" i="34"/>
  <c r="R1013" i="34"/>
  <c r="R553" i="34"/>
  <c r="R509" i="34"/>
  <c r="R510" i="34"/>
  <c r="R381" i="34"/>
  <c r="R467" i="34"/>
  <c r="R279" i="34"/>
  <c r="R423" i="34"/>
  <c r="R251" i="34"/>
  <c r="R322" i="34"/>
  <c r="R337" i="34"/>
  <c r="R581" i="34"/>
  <c r="R641" i="34"/>
  <c r="R294" i="34"/>
  <c r="R338" i="34"/>
  <c r="R424" i="34"/>
  <c r="R537" i="34"/>
  <c r="R624" i="34"/>
  <c r="R365" i="34"/>
  <c r="R596" i="34"/>
  <c r="R597" i="34"/>
  <c r="R640" i="34"/>
  <c r="R236" i="34"/>
  <c r="R380" i="34"/>
  <c r="R408" i="34"/>
  <c r="R451" i="34"/>
  <c r="R466" i="34"/>
  <c r="R494" i="34"/>
  <c r="R554" i="34"/>
  <c r="R210" i="34"/>
  <c r="R206" i="34"/>
  <c r="R187" i="34"/>
  <c r="Q187" i="34"/>
  <c r="P187" i="34"/>
  <c r="O187" i="34"/>
  <c r="N187" i="34"/>
  <c r="M187" i="34"/>
  <c r="L187" i="34"/>
  <c r="K187" i="34"/>
  <c r="J187" i="34"/>
  <c r="I187" i="34"/>
  <c r="H187" i="34"/>
  <c r="G187" i="34"/>
  <c r="F187" i="34"/>
  <c r="Q186" i="34"/>
  <c r="P186" i="34"/>
  <c r="O186" i="34"/>
  <c r="N186" i="34"/>
  <c r="M186" i="34"/>
  <c r="L186" i="34"/>
  <c r="K186" i="34"/>
  <c r="J186" i="34"/>
  <c r="I186" i="34"/>
  <c r="H186" i="34"/>
  <c r="G186" i="34"/>
  <c r="F186" i="34"/>
  <c r="R1056" i="34"/>
  <c r="R193" i="34"/>
  <c r="R208" i="34"/>
  <c r="A60" i="34"/>
  <c r="A104" i="34" s="1"/>
  <c r="A59" i="34"/>
  <c r="A61" i="34"/>
  <c r="A105" i="34" s="1"/>
  <c r="A148" i="34" s="1"/>
  <c r="A191" i="34" s="1"/>
  <c r="A234" i="34" s="1"/>
  <c r="A277" i="34" s="1"/>
  <c r="R167" i="34"/>
  <c r="R144" i="34"/>
  <c r="Q144" i="34"/>
  <c r="P144" i="34"/>
  <c r="O144" i="34"/>
  <c r="N144" i="34"/>
  <c r="M144" i="34"/>
  <c r="L144" i="34"/>
  <c r="K144" i="34"/>
  <c r="J144" i="34"/>
  <c r="I144" i="34"/>
  <c r="H144" i="34"/>
  <c r="G144" i="34"/>
  <c r="F144" i="34"/>
  <c r="Q143" i="34"/>
  <c r="P143" i="34"/>
  <c r="O143" i="34"/>
  <c r="N143" i="34"/>
  <c r="M143" i="34"/>
  <c r="L143" i="34"/>
  <c r="K143" i="34"/>
  <c r="J143" i="34"/>
  <c r="I143" i="34"/>
  <c r="H143" i="34"/>
  <c r="G143" i="34"/>
  <c r="F143" i="34"/>
  <c r="A106" i="34"/>
  <c r="A149" i="34" s="1"/>
  <c r="A192" i="34" s="1"/>
  <c r="A235" i="34" s="1"/>
  <c r="A278" i="34" s="1"/>
  <c r="A321" i="34" s="1"/>
  <c r="A364" i="34" s="1"/>
  <c r="A407" i="34" s="1"/>
  <c r="A450" i="34" s="1"/>
  <c r="A493" i="34" s="1"/>
  <c r="A536" i="34" s="1"/>
  <c r="A580" i="34" s="1"/>
  <c r="A623" i="34" s="1"/>
  <c r="A667" i="34" s="1"/>
  <c r="A710" i="34" s="1"/>
  <c r="A753" i="34" s="1"/>
  <c r="A796" i="34" s="1"/>
  <c r="A839" i="34" s="1"/>
  <c r="A883" i="34" s="1"/>
  <c r="A926" i="34" s="1"/>
  <c r="A969" i="34" s="1"/>
  <c r="A1012" i="34" s="1"/>
  <c r="A1055" i="34" s="1"/>
  <c r="A1099" i="34" s="1"/>
  <c r="A1143" i="34" s="1"/>
  <c r="A1186" i="34" s="1"/>
  <c r="A1229" i="34" s="1"/>
  <c r="A1273" i="34" s="1"/>
  <c r="A1316" i="34" s="1"/>
  <c r="A1359" i="34" s="1"/>
  <c r="A1403" i="34" s="1"/>
  <c r="A1448" i="34" s="1"/>
  <c r="A1491" i="34" s="1"/>
  <c r="A1534" i="34" s="1"/>
  <c r="A1577" i="34" s="1"/>
  <c r="R124" i="34"/>
  <c r="R101" i="34"/>
  <c r="Q101" i="34"/>
  <c r="P101" i="34"/>
  <c r="O101" i="34"/>
  <c r="N101" i="34"/>
  <c r="M101" i="34"/>
  <c r="L101" i="34"/>
  <c r="K101" i="34"/>
  <c r="J101" i="34"/>
  <c r="I101" i="34"/>
  <c r="H101" i="34"/>
  <c r="G101" i="34"/>
  <c r="F101" i="34"/>
  <c r="Q100" i="34"/>
  <c r="P100" i="34"/>
  <c r="O100" i="34"/>
  <c r="N100" i="34"/>
  <c r="M100" i="34"/>
  <c r="L100" i="34"/>
  <c r="K100" i="34"/>
  <c r="J100" i="34"/>
  <c r="I100" i="34"/>
  <c r="H100" i="34"/>
  <c r="G100" i="34"/>
  <c r="F100" i="34"/>
  <c r="A103" i="34"/>
  <c r="A121" i="34"/>
  <c r="R1100" i="34"/>
  <c r="R122" i="34"/>
  <c r="R107" i="34"/>
  <c r="R150" i="34"/>
  <c r="R165" i="34"/>
  <c r="A147" i="34"/>
  <c r="A190" i="34" s="1"/>
  <c r="A146" i="34"/>
  <c r="R106" i="34"/>
  <c r="R1144" i="34"/>
  <c r="R149" i="34"/>
  <c r="A189" i="34"/>
  <c r="A232" i="34" s="1"/>
  <c r="A275" i="34" s="1"/>
  <c r="A318" i="34" s="1"/>
  <c r="A361" i="34" s="1"/>
  <c r="A404" i="34" s="1"/>
  <c r="A447" i="34" s="1"/>
  <c r="A490" i="34" s="1"/>
  <c r="A533" i="34" s="1"/>
  <c r="A577" i="34" s="1"/>
  <c r="A620" i="34" s="1"/>
  <c r="A664" i="34" s="1"/>
  <c r="A707" i="34" s="1"/>
  <c r="A750" i="34" s="1"/>
  <c r="A793" i="34" s="1"/>
  <c r="A836" i="34" s="1"/>
  <c r="A880" i="34" s="1"/>
  <c r="A923" i="34" s="1"/>
  <c r="A966" i="34" s="1"/>
  <c r="A1009" i="34" s="1"/>
  <c r="A1052" i="34" s="1"/>
  <c r="A1096" i="34" s="1"/>
  <c r="A1140" i="34" s="1"/>
  <c r="A1183" i="34" s="1"/>
  <c r="A1226" i="34" s="1"/>
  <c r="A1270" i="34" s="1"/>
  <c r="A1313" i="34" s="1"/>
  <c r="A1356" i="34" s="1"/>
  <c r="A1400" i="34" s="1"/>
  <c r="A1445" i="34" s="1"/>
  <c r="A1488" i="34" s="1"/>
  <c r="A1531" i="34" s="1"/>
  <c r="A1574" i="34" s="1"/>
  <c r="R104" i="34"/>
  <c r="R105" i="34"/>
  <c r="R103" i="34"/>
  <c r="R121" i="34"/>
  <c r="R1187" i="34"/>
  <c r="A233" i="34"/>
  <c r="A276" i="34" s="1"/>
  <c r="A319" i="34" s="1"/>
  <c r="A362" i="34" s="1"/>
  <c r="A405" i="34" s="1"/>
  <c r="A448" i="34" s="1"/>
  <c r="A491" i="34" s="1"/>
  <c r="A534" i="34" s="1"/>
  <c r="A578" i="34" s="1"/>
  <c r="R120" i="34"/>
  <c r="R147" i="34"/>
  <c r="R192" i="34"/>
  <c r="R148" i="34"/>
  <c r="R146" i="34"/>
  <c r="R190" i="34"/>
  <c r="R1230" i="34"/>
  <c r="R235" i="34"/>
  <c r="R189" i="34"/>
  <c r="R191" i="34"/>
  <c r="R207" i="34"/>
  <c r="A320" i="34"/>
  <c r="A363" i="34" s="1"/>
  <c r="A406" i="34" s="1"/>
  <c r="A449" i="34" s="1"/>
  <c r="A492" i="34" s="1"/>
  <c r="A535" i="34" s="1"/>
  <c r="A579" i="34" s="1"/>
  <c r="A622" i="34" s="1"/>
  <c r="A666" i="34" s="1"/>
  <c r="A709" i="34" s="1"/>
  <c r="A752" i="34" s="1"/>
  <c r="A795" i="34" s="1"/>
  <c r="A838" i="34" s="1"/>
  <c r="A882" i="34" s="1"/>
  <c r="A925" i="34" s="1"/>
  <c r="A968" i="34" s="1"/>
  <c r="A1011" i="34" s="1"/>
  <c r="A1054" i="34" s="1"/>
  <c r="A1098" i="34" s="1"/>
  <c r="A1142" i="34" s="1"/>
  <c r="A1185" i="34" s="1"/>
  <c r="A1228" i="34" s="1"/>
  <c r="A1272" i="34" s="1"/>
  <c r="A1315" i="34" s="1"/>
  <c r="A1358" i="34" s="1"/>
  <c r="A1402" i="34" s="1"/>
  <c r="A1447" i="34" s="1"/>
  <c r="A1490" i="34" s="1"/>
  <c r="A1533" i="34" s="1"/>
  <c r="A1576" i="34" s="1"/>
  <c r="R1274" i="34"/>
  <c r="R233" i="34"/>
  <c r="R278" i="34"/>
  <c r="R234" i="34"/>
  <c r="R232" i="34"/>
  <c r="R250" i="34"/>
  <c r="R276" i="34"/>
  <c r="R277" i="34"/>
  <c r="R321" i="34"/>
  <c r="R1317" i="34"/>
  <c r="R275" i="34"/>
  <c r="R364" i="34"/>
  <c r="R293" i="34"/>
  <c r="R320" i="34"/>
  <c r="R1360" i="34"/>
  <c r="R319" i="34"/>
  <c r="R318" i="34"/>
  <c r="R81" i="34"/>
  <c r="R57" i="34"/>
  <c r="Q57" i="34"/>
  <c r="P57" i="34"/>
  <c r="O57" i="34"/>
  <c r="N57" i="34"/>
  <c r="M57" i="34"/>
  <c r="L57" i="34"/>
  <c r="K57" i="34"/>
  <c r="J57" i="34"/>
  <c r="I57" i="34"/>
  <c r="H57" i="34"/>
  <c r="G57" i="34"/>
  <c r="F57" i="34"/>
  <c r="Q56" i="34"/>
  <c r="P56" i="34"/>
  <c r="O56" i="34"/>
  <c r="N56" i="34"/>
  <c r="M56" i="34"/>
  <c r="L56" i="34"/>
  <c r="K56" i="34"/>
  <c r="J56" i="34"/>
  <c r="I56" i="34"/>
  <c r="H56" i="34"/>
  <c r="G56" i="34"/>
  <c r="F56" i="34"/>
  <c r="B51" i="34"/>
  <c r="B50" i="34"/>
  <c r="R362" i="34"/>
  <c r="R1404" i="34"/>
  <c r="R336" i="34"/>
  <c r="R363" i="34"/>
  <c r="R407" i="34"/>
  <c r="R361" i="34"/>
  <c r="R79" i="34"/>
  <c r="R63" i="34"/>
  <c r="R80" i="34"/>
  <c r="R61" i="34"/>
  <c r="B54" i="34"/>
  <c r="R62" i="34"/>
  <c r="R1449" i="34"/>
  <c r="R406" i="34"/>
  <c r="R405" i="34"/>
  <c r="R450" i="34"/>
  <c r="R379" i="34"/>
  <c r="R404" i="34"/>
  <c r="R59" i="34"/>
  <c r="R60" i="34"/>
  <c r="R78" i="34"/>
  <c r="R449" i="34"/>
  <c r="R493" i="34"/>
  <c r="R422" i="34"/>
  <c r="R448" i="34"/>
  <c r="R1492" i="34"/>
  <c r="R447" i="34"/>
  <c r="R36" i="34"/>
  <c r="R13" i="34"/>
  <c r="Q13" i="34"/>
  <c r="P13" i="34"/>
  <c r="O13" i="34"/>
  <c r="N13" i="34"/>
  <c r="M13" i="34"/>
  <c r="L13" i="34"/>
  <c r="K13" i="34"/>
  <c r="J13" i="34"/>
  <c r="I13" i="34"/>
  <c r="H13" i="34"/>
  <c r="G13" i="34"/>
  <c r="F13" i="34"/>
  <c r="Q12" i="34"/>
  <c r="P12" i="34"/>
  <c r="O12" i="34"/>
  <c r="N12" i="34"/>
  <c r="M12" i="34"/>
  <c r="L12" i="34"/>
  <c r="K12" i="34"/>
  <c r="J12" i="34"/>
  <c r="I12" i="34"/>
  <c r="H12" i="34"/>
  <c r="G12" i="34"/>
  <c r="F12" i="34"/>
  <c r="B10" i="34"/>
  <c r="B7" i="34"/>
  <c r="B6" i="34"/>
  <c r="B4" i="34"/>
  <c r="B3" i="34"/>
  <c r="R464" i="34"/>
  <c r="R492" i="34"/>
  <c r="R1535" i="34"/>
  <c r="R536" i="34"/>
  <c r="R491" i="34"/>
  <c r="R465" i="34"/>
  <c r="R490" i="34"/>
  <c r="R15" i="34"/>
  <c r="R17" i="34"/>
  <c r="R19" i="34"/>
  <c r="R33" i="34"/>
  <c r="R16" i="34"/>
  <c r="R18" i="34"/>
  <c r="R34" i="34"/>
  <c r="R35" i="34"/>
  <c r="R507" i="34"/>
  <c r="R535" i="34"/>
  <c r="R1578" i="34"/>
  <c r="R508" i="34"/>
  <c r="A621" i="34"/>
  <c r="A665" i="34" s="1"/>
  <c r="A708" i="34" s="1"/>
  <c r="A751" i="34" s="1"/>
  <c r="A794" i="34" s="1"/>
  <c r="A837" i="34" s="1"/>
  <c r="A881" i="34" s="1"/>
  <c r="A924" i="34" s="1"/>
  <c r="A967" i="34" s="1"/>
  <c r="A1010" i="34" s="1"/>
  <c r="A1053" i="34" s="1"/>
  <c r="A1097" i="34" s="1"/>
  <c r="A1141" i="34" s="1"/>
  <c r="A1184" i="34" s="1"/>
  <c r="A1227" i="34" s="1"/>
  <c r="A1271" i="34" s="1"/>
  <c r="A1314" i="34" s="1"/>
  <c r="A1357" i="34" s="1"/>
  <c r="A1401" i="34" s="1"/>
  <c r="A1446" i="34" s="1"/>
  <c r="A1489" i="34" s="1"/>
  <c r="A1532" i="34" s="1"/>
  <c r="A1575" i="34" s="1"/>
  <c r="R580" i="34"/>
  <c r="R534" i="34"/>
  <c r="R533" i="34"/>
  <c r="G63" i="33"/>
  <c r="C62" i="33"/>
  <c r="O61" i="33"/>
  <c r="O62" i="33" s="1"/>
  <c r="O63" i="33" s="1"/>
  <c r="N61" i="33"/>
  <c r="N62" i="33" s="1"/>
  <c r="N63" i="33" s="1"/>
  <c r="M61" i="33"/>
  <c r="M62" i="33"/>
  <c r="M63" i="33" s="1"/>
  <c r="L61" i="33"/>
  <c r="L62" i="33"/>
  <c r="L63" i="33"/>
  <c r="K61" i="33"/>
  <c r="K62" i="33"/>
  <c r="K63" i="33" s="1"/>
  <c r="J61" i="33"/>
  <c r="J62" i="33" s="1"/>
  <c r="J63" i="33" s="1"/>
  <c r="I61" i="33"/>
  <c r="I62" i="33"/>
  <c r="I63" i="33" s="1"/>
  <c r="H61" i="33"/>
  <c r="H62" i="33" s="1"/>
  <c r="H63" i="33" s="1"/>
  <c r="F61" i="33"/>
  <c r="F62" i="33" s="1"/>
  <c r="F63" i="33" s="1"/>
  <c r="E61" i="33"/>
  <c r="E62" i="33" s="1"/>
  <c r="E63" i="33"/>
  <c r="G770" i="34" s="1"/>
  <c r="D61" i="33"/>
  <c r="D62" i="33"/>
  <c r="D63" i="33" s="1"/>
  <c r="N48" i="33"/>
  <c r="N49" i="33" s="1"/>
  <c r="N50" i="33" s="1"/>
  <c r="C49" i="33"/>
  <c r="C50" i="33" s="1"/>
  <c r="S48" i="33"/>
  <c r="S49" i="33" s="1"/>
  <c r="S50" i="33"/>
  <c r="R48" i="33"/>
  <c r="R49" i="33" s="1"/>
  <c r="R50" i="33" s="1"/>
  <c r="Q48" i="33"/>
  <c r="Q49" i="33" s="1"/>
  <c r="Q50" i="33" s="1"/>
  <c r="P48" i="33"/>
  <c r="P49" i="33"/>
  <c r="P50" i="33" s="1"/>
  <c r="O48" i="33"/>
  <c r="O49" i="33"/>
  <c r="O50" i="33"/>
  <c r="M48" i="33"/>
  <c r="M49" i="33"/>
  <c r="M50" i="33" s="1"/>
  <c r="L48" i="33"/>
  <c r="L49" i="33" s="1"/>
  <c r="L50" i="33" s="1"/>
  <c r="K48" i="33"/>
  <c r="K49" i="33"/>
  <c r="K50" i="33" s="1"/>
  <c r="J48" i="33"/>
  <c r="J49" i="33" s="1"/>
  <c r="J50" i="33" s="1"/>
  <c r="I48" i="33"/>
  <c r="I49" i="33" s="1"/>
  <c r="I50" i="33" s="1"/>
  <c r="H48" i="33"/>
  <c r="H49" i="33" s="1"/>
  <c r="H50" i="33"/>
  <c r="G48" i="33"/>
  <c r="G49" i="33"/>
  <c r="G50" i="33" s="1"/>
  <c r="F48" i="33"/>
  <c r="F49" i="33"/>
  <c r="F50" i="33"/>
  <c r="E48" i="33"/>
  <c r="E49" i="33"/>
  <c r="E50" i="33" s="1"/>
  <c r="D48" i="33"/>
  <c r="D49" i="33" s="1"/>
  <c r="E38" i="33"/>
  <c r="E39" i="33"/>
  <c r="E40" i="33" s="1"/>
  <c r="N38" i="33"/>
  <c r="M38" i="33"/>
  <c r="L38" i="33"/>
  <c r="K38" i="33"/>
  <c r="J38" i="33"/>
  <c r="I38" i="33"/>
  <c r="G38" i="33"/>
  <c r="F38" i="33"/>
  <c r="F39" i="33"/>
  <c r="F40" i="33" s="1"/>
  <c r="D38" i="33"/>
  <c r="D39" i="33"/>
  <c r="D40" i="33"/>
  <c r="C38" i="33"/>
  <c r="C39" i="33"/>
  <c r="N37" i="33"/>
  <c r="N39" i="33" s="1"/>
  <c r="L37" i="33"/>
  <c r="J37" i="33"/>
  <c r="J39" i="33"/>
  <c r="H37" i="33"/>
  <c r="H39" i="33"/>
  <c r="B33" i="33"/>
  <c r="C33" i="33"/>
  <c r="D33" i="33"/>
  <c r="E33" i="33"/>
  <c r="F33" i="33"/>
  <c r="G33" i="33" s="1"/>
  <c r="H33" i="33"/>
  <c r="I33" i="33" s="1"/>
  <c r="J33" i="33" s="1"/>
  <c r="K33" i="33" s="1"/>
  <c r="L33" i="33" s="1"/>
  <c r="M33" i="33" s="1"/>
  <c r="N33" i="33"/>
  <c r="N32" i="33"/>
  <c r="M32" i="33"/>
  <c r="L32" i="33"/>
  <c r="K32" i="33"/>
  <c r="J32" i="33"/>
  <c r="I32" i="33"/>
  <c r="H32" i="33"/>
  <c r="G32" i="33"/>
  <c r="F32" i="33"/>
  <c r="E32" i="33"/>
  <c r="D32" i="33"/>
  <c r="C32" i="33"/>
  <c r="N31" i="33"/>
  <c r="M31" i="33"/>
  <c r="L31" i="33"/>
  <c r="K31" i="33"/>
  <c r="J31" i="33"/>
  <c r="I31" i="33"/>
  <c r="H31" i="33"/>
  <c r="G31" i="33"/>
  <c r="F31" i="33"/>
  <c r="E31" i="33"/>
  <c r="D31" i="33"/>
  <c r="C31" i="33"/>
  <c r="M27" i="33"/>
  <c r="H27" i="33"/>
  <c r="F27" i="33"/>
  <c r="E27" i="33"/>
  <c r="H25" i="33"/>
  <c r="E25" i="33"/>
  <c r="D19" i="33"/>
  <c r="E19" i="33" s="1"/>
  <c r="F19" i="33"/>
  <c r="G19" i="33" s="1"/>
  <c r="H19" i="33" s="1"/>
  <c r="I19" i="33" s="1"/>
  <c r="J19" i="33" s="1"/>
  <c r="K19" i="33" s="1"/>
  <c r="L19" i="33" s="1"/>
  <c r="M19" i="33" s="1"/>
  <c r="N19" i="33" s="1"/>
  <c r="O19" i="33" s="1"/>
  <c r="F3" i="33"/>
  <c r="A5" i="33"/>
  <c r="B5" i="34" s="1"/>
  <c r="N40" i="33"/>
  <c r="G1551" i="34"/>
  <c r="H1551" i="34"/>
  <c r="K1551" i="34"/>
  <c r="N1551" i="34"/>
  <c r="J40" i="33"/>
  <c r="L39" i="33"/>
  <c r="L40" i="33" s="1"/>
  <c r="R594" i="34"/>
  <c r="R578" i="34"/>
  <c r="R623" i="34"/>
  <c r="R579" i="34"/>
  <c r="R552" i="34"/>
  <c r="R577" i="34"/>
  <c r="H770" i="34"/>
  <c r="A724" i="34"/>
  <c r="A767" i="34" s="1"/>
  <c r="R595" i="34"/>
  <c r="R667" i="34"/>
  <c r="R621" i="34"/>
  <c r="R622" i="34"/>
  <c r="R620" i="34"/>
  <c r="R681" i="34"/>
  <c r="R664" i="34"/>
  <c r="R666" i="34"/>
  <c r="R665" i="34"/>
  <c r="R710" i="34"/>
  <c r="R639" i="34"/>
  <c r="R724" i="34"/>
  <c r="A810" i="34"/>
  <c r="A854" i="34" s="1"/>
  <c r="A897" i="34" s="1"/>
  <c r="A941" i="34" s="1"/>
  <c r="A983" i="34" s="1"/>
  <c r="A1026" i="34" s="1"/>
  <c r="A1070" i="34" s="1"/>
  <c r="A1114" i="34" s="1"/>
  <c r="A1157" i="34" s="1"/>
  <c r="A1200" i="34" s="1"/>
  <c r="A1244" i="34" s="1"/>
  <c r="A1287" i="34" s="1"/>
  <c r="A1330" i="34" s="1"/>
  <c r="A1374" i="34" s="1"/>
  <c r="A1418" i="34" s="1"/>
  <c r="A1462" i="34" s="1"/>
  <c r="A1505" i="34" s="1"/>
  <c r="A1548" i="34" s="1"/>
  <c r="A1591" i="34" s="1"/>
  <c r="R753" i="34"/>
  <c r="R682" i="34"/>
  <c r="R707" i="34"/>
  <c r="R708" i="34"/>
  <c r="R709" i="34"/>
  <c r="R767" i="34"/>
  <c r="R796" i="34"/>
  <c r="R751" i="34"/>
  <c r="R752" i="34"/>
  <c r="R725" i="34"/>
  <c r="R750" i="34"/>
  <c r="R810" i="34"/>
  <c r="R794" i="34"/>
  <c r="R795" i="34"/>
  <c r="R768" i="34"/>
  <c r="R839" i="34"/>
  <c r="R793" i="34"/>
  <c r="R897" i="34"/>
  <c r="R836" i="34"/>
  <c r="R883" i="34"/>
  <c r="R811" i="34"/>
  <c r="R837" i="34"/>
  <c r="R838" i="34"/>
  <c r="R881" i="34"/>
  <c r="R926" i="34"/>
  <c r="R882" i="34"/>
  <c r="R880" i="34"/>
  <c r="R983" i="34"/>
  <c r="R969" i="34"/>
  <c r="R925" i="34"/>
  <c r="R924" i="34"/>
  <c r="R923" i="34"/>
  <c r="R967" i="34"/>
  <c r="R968" i="34"/>
  <c r="R941" i="34"/>
  <c r="R1012" i="34"/>
  <c r="R966" i="34"/>
  <c r="R984" i="34"/>
  <c r="R1011" i="34"/>
  <c r="R1055" i="34"/>
  <c r="R1010" i="34"/>
  <c r="R1009" i="34"/>
  <c r="R1157" i="34"/>
  <c r="R1052" i="34"/>
  <c r="R1054" i="34"/>
  <c r="R1053" i="34"/>
  <c r="R1027" i="34"/>
  <c r="R1099" i="34"/>
  <c r="R1200" i="34"/>
  <c r="R1098" i="34"/>
  <c r="R1143" i="34"/>
  <c r="R1097" i="34"/>
  <c r="R1071" i="34"/>
  <c r="R1096" i="34"/>
  <c r="R1115" i="34"/>
  <c r="R1186" i="34"/>
  <c r="R1141" i="34"/>
  <c r="R1142" i="34"/>
  <c r="R1140" i="34"/>
  <c r="R1287" i="34"/>
  <c r="R1185" i="34"/>
  <c r="R1158" i="34"/>
  <c r="R1229" i="34"/>
  <c r="R1184" i="34"/>
  <c r="R1183" i="34"/>
  <c r="R1330" i="34"/>
  <c r="R1228" i="34"/>
  <c r="R1273" i="34"/>
  <c r="A1288" i="34"/>
  <c r="R1226" i="34"/>
  <c r="R1201" i="34"/>
  <c r="R1227" i="34"/>
  <c r="R1374" i="34"/>
  <c r="R1316" i="34"/>
  <c r="R1272" i="34"/>
  <c r="R1271" i="34"/>
  <c r="R1270" i="34"/>
  <c r="R1462" i="34"/>
  <c r="R1418" i="34"/>
  <c r="R1359" i="34"/>
  <c r="R1315" i="34"/>
  <c r="R1314" i="34"/>
  <c r="R1288" i="34"/>
  <c r="R1313" i="34"/>
  <c r="R1448" i="34"/>
  <c r="R1403" i="34"/>
  <c r="R1357" i="34"/>
  <c r="R1358" i="34"/>
  <c r="R1331" i="34"/>
  <c r="R1356" i="34"/>
  <c r="F1451" i="34"/>
  <c r="R1505" i="34"/>
  <c r="R1401" i="34"/>
  <c r="R1375" i="34"/>
  <c r="R1402" i="34"/>
  <c r="R1400" i="34"/>
  <c r="G1451" i="34"/>
  <c r="H1451" i="34"/>
  <c r="I1451" i="34"/>
  <c r="J1451" i="34"/>
  <c r="K1451" i="34" s="1"/>
  <c r="L1451" i="34" s="1"/>
  <c r="M1451" i="34" s="1"/>
  <c r="N1451" i="34" s="1"/>
  <c r="O1451" i="34" s="1"/>
  <c r="P1451" i="34"/>
  <c r="Q1451" i="34"/>
  <c r="R1447" i="34"/>
  <c r="R1445" i="34"/>
  <c r="R1446" i="34"/>
  <c r="R1548" i="34"/>
  <c r="R1491" i="34"/>
  <c r="R1419" i="34"/>
  <c r="R1591" i="34"/>
  <c r="R1534" i="34"/>
  <c r="R1490" i="34"/>
  <c r="R1489" i="34"/>
  <c r="R1488" i="34"/>
  <c r="R1577" i="34"/>
  <c r="R1533" i="34"/>
  <c r="R1532" i="34"/>
  <c r="R1506" i="34"/>
  <c r="R1531" i="34"/>
  <c r="R1575" i="34"/>
  <c r="R1576" i="34"/>
  <c r="R1549" i="34"/>
  <c r="R1574" i="34"/>
  <c r="R898" i="34"/>
  <c r="R1592" i="34"/>
  <c r="R855" i="34"/>
  <c r="R32" i="34"/>
  <c r="F1452" i="34"/>
  <c r="G1452" i="34"/>
  <c r="H1452" i="34"/>
  <c r="I1452" i="34"/>
  <c r="J1452" i="34"/>
  <c r="K1452" i="34"/>
  <c r="L1452" i="34" s="1"/>
  <c r="M1452" i="34" s="1"/>
  <c r="N1452" i="34" s="1"/>
  <c r="O1452" i="34" s="1"/>
  <c r="P1452" i="34" s="1"/>
  <c r="Q1452" i="34" s="1"/>
  <c r="E1453" i="34"/>
  <c r="F1450" i="34"/>
  <c r="G1450" i="34"/>
  <c r="F1453" i="34"/>
  <c r="F1455" i="34"/>
  <c r="F22" i="34"/>
  <c r="F23" i="34" s="1"/>
  <c r="G22" i="34"/>
  <c r="H22" i="34"/>
  <c r="I22" i="34"/>
  <c r="J22" i="34" s="1"/>
  <c r="K22" i="34" s="1"/>
  <c r="L22" i="34" s="1"/>
  <c r="M22" i="34" s="1"/>
  <c r="N22" i="34" s="1"/>
  <c r="O22" i="34"/>
  <c r="P22" i="34"/>
  <c r="Q22" i="34" s="1"/>
  <c r="R638" i="34"/>
  <c r="R1070" i="34"/>
  <c r="R1114" i="34"/>
  <c r="R1245" i="34"/>
  <c r="R164" i="34"/>
  <c r="R854" i="34"/>
  <c r="R1244" i="34"/>
  <c r="I209" i="34" l="1"/>
  <c r="C67" i="33"/>
  <c r="C75" i="33" s="1"/>
  <c r="Q209" i="34"/>
  <c r="J209" i="34"/>
  <c r="G209" i="34"/>
  <c r="F209" i="34"/>
  <c r="O209" i="34"/>
  <c r="K209" i="34"/>
  <c r="P209" i="34"/>
  <c r="N209" i="34"/>
  <c r="M209" i="34"/>
  <c r="H209" i="34"/>
  <c r="L209" i="34"/>
  <c r="O1421" i="34"/>
  <c r="Q1421" i="34"/>
  <c r="K1421" i="34"/>
  <c r="J27" i="33"/>
  <c r="J25" i="33"/>
  <c r="M39" i="33"/>
  <c r="M40" i="33"/>
  <c r="D50" i="33"/>
  <c r="T49" i="33"/>
  <c r="D9" i="44"/>
  <c r="D28" i="44" s="1"/>
  <c r="D33" i="44" s="1"/>
  <c r="E44" i="42"/>
  <c r="D7" i="44" s="1"/>
  <c r="P62" i="33"/>
  <c r="C63" i="33"/>
  <c r="N12" i="44"/>
  <c r="B27" i="44"/>
  <c r="H47" i="43"/>
  <c r="D6" i="45" s="1"/>
  <c r="I9" i="56" s="1"/>
  <c r="N9" i="56" s="1"/>
  <c r="H9" i="44"/>
  <c r="H28" i="44" s="1"/>
  <c r="H33" i="44" s="1"/>
  <c r="I44" i="42"/>
  <c r="H7" i="44" s="1"/>
  <c r="N29" i="44"/>
  <c r="N14" i="44"/>
  <c r="O1247" i="34"/>
  <c r="L1247" i="34"/>
  <c r="C54" i="33"/>
  <c r="Q1247" i="34"/>
  <c r="H1247" i="34"/>
  <c r="M1247" i="34"/>
  <c r="T50" i="33"/>
  <c r="P1247" i="34"/>
  <c r="N1247" i="34"/>
  <c r="I1247" i="34"/>
  <c r="F1247" i="34"/>
  <c r="N31" i="44"/>
  <c r="M33" i="44"/>
  <c r="C9" i="44"/>
  <c r="C28" i="44" s="1"/>
  <c r="D44" i="42"/>
  <c r="C7" i="44" s="1"/>
  <c r="E23" i="50"/>
  <c r="F19" i="50"/>
  <c r="C68" i="33"/>
  <c r="C76" i="33" s="1"/>
  <c r="I33" i="44"/>
  <c r="G1453" i="34"/>
  <c r="H1450" i="34"/>
  <c r="J1247" i="34"/>
  <c r="L1421" i="34"/>
  <c r="H1421" i="34"/>
  <c r="M1421" i="34"/>
  <c r="J1421" i="34"/>
  <c r="N1421" i="34"/>
  <c r="F1421" i="34"/>
  <c r="P1421" i="34"/>
  <c r="C55" i="33"/>
  <c r="G1421" i="34"/>
  <c r="I1421" i="34"/>
  <c r="P1551" i="34"/>
  <c r="L1551" i="34"/>
  <c r="I1551" i="34"/>
  <c r="Q1551" i="34"/>
  <c r="C56" i="33"/>
  <c r="C77" i="33" s="1"/>
  <c r="J1551" i="34"/>
  <c r="F1551" i="34"/>
  <c r="O1551" i="34"/>
  <c r="M1551" i="34"/>
  <c r="B41" i="49"/>
  <c r="F12" i="49"/>
  <c r="C33" i="44"/>
  <c r="H40" i="33"/>
  <c r="C69" i="33"/>
  <c r="C73" i="33" s="1"/>
  <c r="O770" i="34"/>
  <c r="K770" i="34"/>
  <c r="I770" i="34"/>
  <c r="F770" i="34"/>
  <c r="P770" i="34"/>
  <c r="Q770" i="34"/>
  <c r="M770" i="34"/>
  <c r="L770" i="34"/>
  <c r="J770" i="34"/>
  <c r="R252" i="34"/>
  <c r="N770" i="34"/>
  <c r="C40" i="33"/>
  <c r="F33" i="44"/>
  <c r="Q34" i="50"/>
  <c r="E36" i="50"/>
  <c r="C9" i="43"/>
  <c r="C28" i="49"/>
  <c r="E28" i="49" s="1"/>
  <c r="Q35" i="51"/>
  <c r="K9" i="44"/>
  <c r="K28" i="44" s="1"/>
  <c r="K33" i="44" s="1"/>
  <c r="L44" i="42"/>
  <c r="K7" i="44" s="1"/>
  <c r="O12" i="53"/>
  <c r="E14" i="53"/>
  <c r="M14" i="53"/>
  <c r="M18" i="53" s="1"/>
  <c r="J971" i="34"/>
  <c r="I974" i="34"/>
  <c r="M25" i="33"/>
  <c r="F23" i="51"/>
  <c r="G23" i="51" s="1"/>
  <c r="H23" i="51" s="1"/>
  <c r="I23" i="51" s="1"/>
  <c r="J23" i="51" s="1"/>
  <c r="K23" i="51" s="1"/>
  <c r="L23" i="51" s="1"/>
  <c r="M23" i="51" s="1"/>
  <c r="N23" i="51" s="1"/>
  <c r="O23" i="51" s="1"/>
  <c r="P23" i="51" s="1"/>
  <c r="N26" i="33"/>
  <c r="N37" i="53"/>
  <c r="L26" i="33"/>
  <c r="L37" i="53"/>
  <c r="F1150" i="34"/>
  <c r="G1150" i="34"/>
  <c r="B37" i="49"/>
  <c r="F13" i="49"/>
  <c r="F25" i="34"/>
  <c r="G25" i="34"/>
  <c r="Q34" i="47"/>
  <c r="C27" i="49"/>
  <c r="F37" i="53"/>
  <c r="I24" i="33"/>
  <c r="I33" i="53"/>
  <c r="G24" i="33"/>
  <c r="G33" i="53"/>
  <c r="N15" i="44"/>
  <c r="G44" i="42"/>
  <c r="F7" i="44" s="1"/>
  <c r="J36" i="50"/>
  <c r="H43" i="42" s="1"/>
  <c r="G9" i="44" s="1"/>
  <c r="G28" i="44" s="1"/>
  <c r="G33" i="44" s="1"/>
  <c r="Q34" i="51"/>
  <c r="O37" i="51"/>
  <c r="M42" i="42" s="1"/>
  <c r="O31" i="53"/>
  <c r="F13" i="54"/>
  <c r="J13" i="54"/>
  <c r="G13" i="54"/>
  <c r="I7" i="46"/>
  <c r="K928" i="34"/>
  <c r="F1409" i="34"/>
  <c r="G1405" i="34"/>
  <c r="N16" i="44"/>
  <c r="E10" i="49"/>
  <c r="E9" i="44"/>
  <c r="E28" i="44" s="1"/>
  <c r="E33" i="44" s="1"/>
  <c r="F44" i="42"/>
  <c r="E7" i="44" s="1"/>
  <c r="H37" i="53"/>
  <c r="D26" i="33"/>
  <c r="D37" i="53"/>
  <c r="O28" i="53"/>
  <c r="C33" i="53"/>
  <c r="K24" i="33"/>
  <c r="K33" i="53"/>
  <c r="F14" i="54"/>
  <c r="K14" i="54" s="1"/>
  <c r="J14" i="54"/>
  <c r="G14" i="54"/>
  <c r="L14" i="54" s="1"/>
  <c r="I8" i="46"/>
  <c r="C11" i="49"/>
  <c r="E11" i="49" s="1"/>
  <c r="A31" i="53"/>
  <c r="F1365" i="34"/>
  <c r="G1361" i="34"/>
  <c r="I1318" i="34"/>
  <c r="H1321" i="34"/>
  <c r="F1323" i="34"/>
  <c r="A22" i="53"/>
  <c r="A36" i="53"/>
  <c r="V8" i="54"/>
  <c r="E19" i="54" s="1"/>
  <c r="V5" i="54"/>
  <c r="E16" i="54" s="1"/>
  <c r="V6" i="54"/>
  <c r="E17" i="54" s="1"/>
  <c r="V7" i="54"/>
  <c r="E18" i="54" s="1"/>
  <c r="V4" i="54"/>
  <c r="E15" i="54" s="1"/>
  <c r="E25" i="50"/>
  <c r="E24" i="47"/>
  <c r="I1278" i="34"/>
  <c r="J1188" i="34"/>
  <c r="I1191" i="34"/>
  <c r="F931" i="34"/>
  <c r="G930" i="34"/>
  <c r="H930" i="34" s="1"/>
  <c r="I930" i="34" s="1"/>
  <c r="J930" i="34" s="1"/>
  <c r="K930" i="34" s="1"/>
  <c r="L930" i="34" s="1"/>
  <c r="M930" i="34" s="1"/>
  <c r="N930" i="34" s="1"/>
  <c r="O930" i="34" s="1"/>
  <c r="P930" i="34" s="1"/>
  <c r="Q930" i="34" s="1"/>
  <c r="H712" i="34"/>
  <c r="G715" i="34"/>
  <c r="F22" i="50"/>
  <c r="G22" i="50" s="1"/>
  <c r="H22" i="50" s="1"/>
  <c r="I22" i="50" s="1"/>
  <c r="J22" i="50" s="1"/>
  <c r="K22" i="50" s="1"/>
  <c r="L22" i="50" s="1"/>
  <c r="M22" i="50" s="1"/>
  <c r="N22" i="50" s="1"/>
  <c r="O22" i="50" s="1"/>
  <c r="P22" i="50" s="1"/>
  <c r="A28" i="53"/>
  <c r="A24" i="53"/>
  <c r="H1536" i="34"/>
  <c r="G1539" i="34"/>
  <c r="G1541" i="34" s="1"/>
  <c r="B17" i="56"/>
  <c r="B19" i="56" s="1"/>
  <c r="F1541" i="34"/>
  <c r="J1493" i="34"/>
  <c r="H1323" i="34"/>
  <c r="G1017" i="34"/>
  <c r="H1015" i="34"/>
  <c r="I1015" i="34" s="1"/>
  <c r="J1015" i="34" s="1"/>
  <c r="K1015" i="34" s="1"/>
  <c r="L1015" i="34" s="1"/>
  <c r="M1015" i="34" s="1"/>
  <c r="N1015" i="34" s="1"/>
  <c r="O1015" i="34" s="1"/>
  <c r="P1015" i="34" s="1"/>
  <c r="Q1015" i="34" s="1"/>
  <c r="J886" i="34"/>
  <c r="K886" i="34" s="1"/>
  <c r="L886" i="34" s="1"/>
  <c r="M886" i="34" s="1"/>
  <c r="N886" i="34" s="1"/>
  <c r="O886" i="34" s="1"/>
  <c r="P886" i="34" s="1"/>
  <c r="Q886" i="34" s="1"/>
  <c r="I888" i="34"/>
  <c r="C15" i="49"/>
  <c r="E15" i="49" s="1"/>
  <c r="F15" i="49" s="1"/>
  <c r="A27" i="53"/>
  <c r="A35" i="53"/>
  <c r="E20" i="51"/>
  <c r="M15" i="56"/>
  <c r="G1498" i="34"/>
  <c r="J1148" i="34"/>
  <c r="K1145" i="34"/>
  <c r="F933" i="34"/>
  <c r="A26" i="53"/>
  <c r="E11" i="56"/>
  <c r="E17" i="56" s="1"/>
  <c r="E19" i="56" s="1"/>
  <c r="H15" i="56"/>
  <c r="O15" i="56"/>
  <c r="G15" i="56"/>
  <c r="L15" i="56" s="1"/>
  <c r="I1579" i="34"/>
  <c r="H1582" i="34"/>
  <c r="H1584" i="34" s="1"/>
  <c r="H1494" i="34"/>
  <c r="I1494" i="34" s="1"/>
  <c r="J1494" i="34" s="1"/>
  <c r="K1494" i="34" s="1"/>
  <c r="L1494" i="34" s="1"/>
  <c r="M1494" i="34" s="1"/>
  <c r="N1494" i="34" s="1"/>
  <c r="O1494" i="34" s="1"/>
  <c r="P1494" i="34" s="1"/>
  <c r="Q1494" i="34" s="1"/>
  <c r="G1496" i="34"/>
  <c r="G1278" i="34"/>
  <c r="H1277" i="34"/>
  <c r="I1277" i="34" s="1"/>
  <c r="J1277" i="34" s="1"/>
  <c r="K1277" i="34" s="1"/>
  <c r="L1277" i="34" s="1"/>
  <c r="M1277" i="34" s="1"/>
  <c r="N1277" i="34" s="1"/>
  <c r="O1277" i="34" s="1"/>
  <c r="P1277" i="34" s="1"/>
  <c r="Q1277" i="34" s="1"/>
  <c r="L582" i="34"/>
  <c r="J1275" i="34"/>
  <c r="F1582" i="34"/>
  <c r="H1278" i="34"/>
  <c r="I1280" i="34" s="1"/>
  <c r="H1017" i="34"/>
  <c r="K885" i="34"/>
  <c r="H1191" i="34"/>
  <c r="H1148" i="34"/>
  <c r="I976" i="34"/>
  <c r="H976" i="34"/>
  <c r="G1280" i="34"/>
  <c r="G1019" i="34"/>
  <c r="H931" i="34"/>
  <c r="H890" i="34"/>
  <c r="I1148" i="34"/>
  <c r="J1150" i="34" s="1"/>
  <c r="I1014" i="34"/>
  <c r="I755" i="34"/>
  <c r="H758" i="34"/>
  <c r="H760" i="34" s="1"/>
  <c r="G369" i="34"/>
  <c r="H366" i="34"/>
  <c r="I929" i="34"/>
  <c r="J929" i="34" s="1"/>
  <c r="K929" i="34" s="1"/>
  <c r="L929" i="34" s="1"/>
  <c r="M929" i="34" s="1"/>
  <c r="N929" i="34" s="1"/>
  <c r="O929" i="34" s="1"/>
  <c r="P929" i="34" s="1"/>
  <c r="Q929" i="34" s="1"/>
  <c r="G931" i="34"/>
  <c r="H933" i="34" s="1"/>
  <c r="F587" i="34"/>
  <c r="I412" i="34"/>
  <c r="J409" i="34"/>
  <c r="F457" i="34"/>
  <c r="H888" i="34"/>
  <c r="H672" i="34"/>
  <c r="I669" i="34"/>
  <c r="H798" i="34"/>
  <c r="G801" i="34"/>
  <c r="F758" i="34"/>
  <c r="F715" i="34"/>
  <c r="G585" i="34"/>
  <c r="F672" i="34"/>
  <c r="G674" i="34" s="1"/>
  <c r="J584" i="34"/>
  <c r="G672" i="34"/>
  <c r="F371" i="34"/>
  <c r="G371" i="34"/>
  <c r="H495" i="34"/>
  <c r="G498" i="34"/>
  <c r="G412" i="34"/>
  <c r="H414" i="34" s="1"/>
  <c r="H108" i="34"/>
  <c r="G111" i="34"/>
  <c r="F113" i="34"/>
  <c r="G113" i="34"/>
  <c r="G452" i="34"/>
  <c r="F455" i="34"/>
  <c r="H412" i="34"/>
  <c r="I414" i="34" s="1"/>
  <c r="F585" i="34"/>
  <c r="H195" i="34"/>
  <c r="I195" i="34" s="1"/>
  <c r="J195" i="34" s="1"/>
  <c r="K195" i="34" s="1"/>
  <c r="L195" i="34" s="1"/>
  <c r="M195" i="34" s="1"/>
  <c r="N195" i="34" s="1"/>
  <c r="O195" i="34" s="1"/>
  <c r="P195" i="34" s="1"/>
  <c r="Q195" i="34" s="1"/>
  <c r="G197" i="34"/>
  <c r="H199" i="34" s="1"/>
  <c r="H585" i="34"/>
  <c r="I587" i="34" s="1"/>
  <c r="F498" i="34"/>
  <c r="G500" i="34" s="1"/>
  <c r="H280" i="34"/>
  <c r="G326" i="34"/>
  <c r="H23" i="34"/>
  <c r="G281" i="34"/>
  <c r="H281" i="34" s="1"/>
  <c r="I281" i="34" s="1"/>
  <c r="J281" i="34" s="1"/>
  <c r="K281" i="34" s="1"/>
  <c r="L281" i="34" s="1"/>
  <c r="M281" i="34" s="1"/>
  <c r="N281" i="34" s="1"/>
  <c r="O281" i="34" s="1"/>
  <c r="P281" i="34" s="1"/>
  <c r="Q281" i="34" s="1"/>
  <c r="F283" i="34"/>
  <c r="G237" i="34"/>
  <c r="F240" i="34"/>
  <c r="F242" i="34" s="1"/>
  <c r="G23" i="34"/>
  <c r="I323" i="34"/>
  <c r="H326" i="34"/>
  <c r="F326" i="34"/>
  <c r="G328" i="34" s="1"/>
  <c r="F1105" i="34"/>
  <c r="F1107" i="34" s="1"/>
  <c r="I194" i="34"/>
  <c r="H197" i="34"/>
  <c r="I20" i="34"/>
  <c r="F1235" i="34"/>
  <c r="F1237" i="34" s="1"/>
  <c r="G1235" i="34"/>
  <c r="H77" i="34"/>
  <c r="I77" i="34" s="1"/>
  <c r="J77" i="34" s="1"/>
  <c r="K77" i="34" s="1"/>
  <c r="L77" i="34" s="1"/>
  <c r="M77" i="34" s="1"/>
  <c r="N77" i="34" s="1"/>
  <c r="O77" i="34" s="1"/>
  <c r="P77" i="34" s="1"/>
  <c r="Q77" i="34" s="1"/>
  <c r="G1105" i="34"/>
  <c r="H1101" i="34"/>
  <c r="G539" i="34"/>
  <c r="H551" i="34"/>
  <c r="I551" i="34" s="1"/>
  <c r="J551" i="34" s="1"/>
  <c r="K551" i="34" s="1"/>
  <c r="L551" i="34" s="1"/>
  <c r="M551" i="34" s="1"/>
  <c r="N551" i="34" s="1"/>
  <c r="O551" i="34" s="1"/>
  <c r="P551" i="34" s="1"/>
  <c r="Q551" i="34" s="1"/>
  <c r="G845" i="34"/>
  <c r="H841" i="34"/>
  <c r="G629" i="34"/>
  <c r="H631" i="34" s="1"/>
  <c r="F629" i="34"/>
  <c r="G631" i="34" s="1"/>
  <c r="I64" i="34"/>
  <c r="H1232" i="34"/>
  <c r="G65" i="34"/>
  <c r="F68" i="34"/>
  <c r="F845" i="34"/>
  <c r="F542" i="34"/>
  <c r="G538" i="34"/>
  <c r="G163" i="34"/>
  <c r="F152" i="34"/>
  <c r="F1061" i="34"/>
  <c r="G1057" i="34"/>
  <c r="H629" i="34"/>
  <c r="I625" i="34"/>
  <c r="G37" i="53" l="1"/>
  <c r="G26" i="33"/>
  <c r="G25" i="33" s="1"/>
  <c r="L1145" i="34"/>
  <c r="K1148" i="34"/>
  <c r="K1150" i="34" s="1"/>
  <c r="G37" i="33"/>
  <c r="O24" i="33"/>
  <c r="I1150" i="34"/>
  <c r="G1584" i="34"/>
  <c r="F1584" i="34"/>
  <c r="I1582" i="34"/>
  <c r="J1579" i="34"/>
  <c r="F11" i="49"/>
  <c r="B36" i="49"/>
  <c r="C26" i="33"/>
  <c r="O33" i="53"/>
  <c r="C37" i="53"/>
  <c r="F10" i="49"/>
  <c r="B35" i="49"/>
  <c r="J931" i="34"/>
  <c r="I37" i="53"/>
  <c r="I26" i="33"/>
  <c r="I25" i="33" s="1"/>
  <c r="R1247" i="34"/>
  <c r="R209" i="34"/>
  <c r="H674" i="34"/>
  <c r="F760" i="34"/>
  <c r="G760" i="34"/>
  <c r="H369" i="34"/>
  <c r="I366" i="34"/>
  <c r="I1193" i="34"/>
  <c r="H1193" i="34"/>
  <c r="K1275" i="34"/>
  <c r="J1278" i="34"/>
  <c r="F21" i="47"/>
  <c r="F24" i="47" s="1"/>
  <c r="E26" i="47"/>
  <c r="F26" i="47"/>
  <c r="C20" i="49"/>
  <c r="I27" i="33"/>
  <c r="I37" i="33"/>
  <c r="R1551" i="34"/>
  <c r="N27" i="44"/>
  <c r="G1247" i="34"/>
  <c r="K1247" i="34"/>
  <c r="F1367" i="34"/>
  <c r="L9" i="44"/>
  <c r="L28" i="44" s="1"/>
  <c r="L33" i="44" s="1"/>
  <c r="M44" i="42"/>
  <c r="L7" i="44" s="1"/>
  <c r="Q36" i="50"/>
  <c r="O43" i="42" s="1"/>
  <c r="C46" i="43" s="1"/>
  <c r="E46" i="43" s="1"/>
  <c r="G46" i="43" s="1"/>
  <c r="C43" i="42"/>
  <c r="I890" i="34"/>
  <c r="I197" i="34"/>
  <c r="J194" i="34"/>
  <c r="G283" i="34"/>
  <c r="G414" i="34"/>
  <c r="H111" i="34"/>
  <c r="I108" i="34"/>
  <c r="F500" i="34"/>
  <c r="M582" i="34"/>
  <c r="H1019" i="34"/>
  <c r="H715" i="34"/>
  <c r="I712" i="34"/>
  <c r="L13" i="54"/>
  <c r="H44" i="42"/>
  <c r="G7" i="44" s="1"/>
  <c r="G19" i="50"/>
  <c r="F23" i="50"/>
  <c r="G285" i="34"/>
  <c r="F674" i="34"/>
  <c r="J669" i="34"/>
  <c r="I672" i="34"/>
  <c r="I674" i="34" s="1"/>
  <c r="J1191" i="34"/>
  <c r="K1188" i="34"/>
  <c r="K26" i="33"/>
  <c r="K25" i="33" s="1"/>
  <c r="K37" i="53"/>
  <c r="I1584" i="34"/>
  <c r="F19" i="54"/>
  <c r="K19" i="54" s="1"/>
  <c r="I13" i="46"/>
  <c r="J19" i="54"/>
  <c r="G19" i="54"/>
  <c r="L19" i="54" s="1"/>
  <c r="K37" i="33"/>
  <c r="J323" i="34"/>
  <c r="I326" i="34"/>
  <c r="G717" i="34"/>
  <c r="F717" i="34"/>
  <c r="G1237" i="34"/>
  <c r="F328" i="34"/>
  <c r="G199" i="34"/>
  <c r="I280" i="34"/>
  <c r="H283" i="34"/>
  <c r="G587" i="34"/>
  <c r="G803" i="34"/>
  <c r="I760" i="34"/>
  <c r="E24" i="51"/>
  <c r="F20" i="51"/>
  <c r="H1496" i="34"/>
  <c r="J15" i="54"/>
  <c r="I9" i="46"/>
  <c r="I15" i="46" s="1"/>
  <c r="F15" i="54"/>
  <c r="K15" i="54" s="1"/>
  <c r="G15" i="54"/>
  <c r="L15" i="54" s="1"/>
  <c r="I1323" i="34"/>
  <c r="D27" i="33"/>
  <c r="D25" i="33"/>
  <c r="G1409" i="34"/>
  <c r="H1405" i="34"/>
  <c r="K971" i="34"/>
  <c r="J974" i="34"/>
  <c r="R770" i="34"/>
  <c r="I1450" i="34"/>
  <c r="H1453" i="34"/>
  <c r="F25" i="50"/>
  <c r="P63" i="33"/>
  <c r="D78" i="33" s="1"/>
  <c r="C70" i="33"/>
  <c r="C74" i="33" s="1"/>
  <c r="J1280" i="34"/>
  <c r="K931" i="34"/>
  <c r="L928" i="34"/>
  <c r="N25" i="33"/>
  <c r="N27" i="33"/>
  <c r="C78" i="33"/>
  <c r="I23" i="34"/>
  <c r="J20" i="34"/>
  <c r="H328" i="34"/>
  <c r="I798" i="34"/>
  <c r="H801" i="34"/>
  <c r="I758" i="34"/>
  <c r="J755" i="34"/>
  <c r="K888" i="34"/>
  <c r="L885" i="34"/>
  <c r="H1280" i="34"/>
  <c r="J1496" i="34"/>
  <c r="K1493" i="34"/>
  <c r="G933" i="34"/>
  <c r="I12" i="46"/>
  <c r="G18" i="54"/>
  <c r="L18" i="54" s="1"/>
  <c r="F18" i="54"/>
  <c r="K18" i="54" s="1"/>
  <c r="J18" i="54"/>
  <c r="J1318" i="34"/>
  <c r="I1321" i="34"/>
  <c r="F1411" i="34"/>
  <c r="K13" i="54"/>
  <c r="C31" i="49"/>
  <c r="E27" i="49"/>
  <c r="F28" i="49"/>
  <c r="B43" i="49"/>
  <c r="B44" i="49" s="1"/>
  <c r="R1421" i="34"/>
  <c r="Q37" i="51"/>
  <c r="O42" i="42" s="1"/>
  <c r="H452" i="34"/>
  <c r="G455" i="34"/>
  <c r="G16" i="54"/>
  <c r="L16" i="54" s="1"/>
  <c r="I10" i="46"/>
  <c r="J16" i="54"/>
  <c r="F16" i="54"/>
  <c r="K16" i="54" s="1"/>
  <c r="I328" i="34"/>
  <c r="H587" i="34"/>
  <c r="H25" i="34"/>
  <c r="G242" i="34"/>
  <c r="K409" i="34"/>
  <c r="J412" i="34"/>
  <c r="R551" i="34"/>
  <c r="F285" i="34"/>
  <c r="H237" i="34"/>
  <c r="G240" i="34"/>
  <c r="I495" i="34"/>
  <c r="H498" i="34"/>
  <c r="K584" i="34"/>
  <c r="J585" i="34"/>
  <c r="I931" i="34"/>
  <c r="J933" i="34" s="1"/>
  <c r="I1017" i="34"/>
  <c r="J1014" i="34"/>
  <c r="J888" i="34"/>
  <c r="K890" i="34" s="1"/>
  <c r="H1150" i="34"/>
  <c r="H1498" i="34"/>
  <c r="I1496" i="34"/>
  <c r="H1539" i="34"/>
  <c r="I1536" i="34"/>
  <c r="G17" i="54"/>
  <c r="L17" i="54" s="1"/>
  <c r="J17" i="54"/>
  <c r="I11" i="46"/>
  <c r="F17" i="54"/>
  <c r="K17" i="54" s="1"/>
  <c r="H1361" i="34"/>
  <c r="G1365" i="34"/>
  <c r="L27" i="33"/>
  <c r="L25" i="33"/>
  <c r="E18" i="53"/>
  <c r="O18" i="53" s="1"/>
  <c r="O14" i="53"/>
  <c r="E9" i="43"/>
  <c r="G1455" i="34"/>
  <c r="G542" i="34"/>
  <c r="H538" i="34"/>
  <c r="G1061" i="34"/>
  <c r="H1057" i="34"/>
  <c r="H539" i="34"/>
  <c r="I539" i="34" s="1"/>
  <c r="J539" i="34" s="1"/>
  <c r="K539" i="34" s="1"/>
  <c r="L539" i="34" s="1"/>
  <c r="M539" i="34" s="1"/>
  <c r="N539" i="34" s="1"/>
  <c r="O539" i="34" s="1"/>
  <c r="P539" i="34" s="1"/>
  <c r="Q539" i="34" s="1"/>
  <c r="I629" i="34"/>
  <c r="I631" i="34" s="1"/>
  <c r="J625" i="34"/>
  <c r="H1105" i="34"/>
  <c r="H1107" i="34" s="1"/>
  <c r="I1101" i="34"/>
  <c r="F847" i="34"/>
  <c r="G847" i="34"/>
  <c r="G1063" i="34"/>
  <c r="F1063" i="34"/>
  <c r="H65" i="34"/>
  <c r="G1107" i="34"/>
  <c r="F154" i="34"/>
  <c r="G152" i="34"/>
  <c r="H1235" i="34"/>
  <c r="I1232" i="34"/>
  <c r="F544" i="34"/>
  <c r="G544" i="34"/>
  <c r="H845" i="34"/>
  <c r="H847" i="34" s="1"/>
  <c r="I841" i="34"/>
  <c r="H163" i="34"/>
  <c r="I163" i="34" s="1"/>
  <c r="J163" i="34" s="1"/>
  <c r="K163" i="34" s="1"/>
  <c r="L163" i="34" s="1"/>
  <c r="M163" i="34" s="1"/>
  <c r="N163" i="34" s="1"/>
  <c r="O163" i="34" s="1"/>
  <c r="P163" i="34" s="1"/>
  <c r="Q163" i="34" s="1"/>
  <c r="J64" i="34"/>
  <c r="G68" i="34"/>
  <c r="F631" i="34"/>
  <c r="F70" i="34"/>
  <c r="R77" i="34"/>
  <c r="B46" i="49" l="1"/>
  <c r="B47" i="49" s="1"/>
  <c r="D55" i="49"/>
  <c r="I500" i="34"/>
  <c r="J798" i="34"/>
  <c r="I801" i="34"/>
  <c r="O13" i="54"/>
  <c r="L21" i="54"/>
  <c r="O14" i="54" s="1"/>
  <c r="D8" i="46" s="1"/>
  <c r="I25" i="34"/>
  <c r="I933" i="34"/>
  <c r="J366" i="34"/>
  <c r="I369" i="34"/>
  <c r="I452" i="34"/>
  <c r="H455" i="34"/>
  <c r="M1145" i="34"/>
  <c r="L1148" i="34"/>
  <c r="M17" i="54"/>
  <c r="B11" i="46" s="1"/>
  <c r="J495" i="34"/>
  <c r="I498" i="34"/>
  <c r="H500" i="34"/>
  <c r="F21" i="54"/>
  <c r="K1193" i="34"/>
  <c r="K21" i="54"/>
  <c r="N14" i="54" s="1"/>
  <c r="C8" i="46" s="1"/>
  <c r="L890" i="34"/>
  <c r="J1450" i="34"/>
  <c r="I1453" i="34"/>
  <c r="I1405" i="34"/>
  <c r="H1409" i="34"/>
  <c r="J280" i="34"/>
  <c r="I283" i="34"/>
  <c r="G21" i="54"/>
  <c r="K1278" i="34"/>
  <c r="K1280" i="34" s="1"/>
  <c r="L1275" i="34"/>
  <c r="K933" i="34"/>
  <c r="L584" i="34"/>
  <c r="K585" i="34"/>
  <c r="O15" i="54"/>
  <c r="D9" i="46" s="1"/>
  <c r="K1191" i="34"/>
  <c r="L1188" i="34"/>
  <c r="C44" i="42"/>
  <c r="B7" i="44" s="1"/>
  <c r="N7" i="44" s="1"/>
  <c r="B9" i="44"/>
  <c r="C25" i="33"/>
  <c r="O25" i="33" s="1"/>
  <c r="O26" i="33"/>
  <c r="C27" i="33"/>
  <c r="M885" i="34"/>
  <c r="L888" i="34"/>
  <c r="J326" i="34"/>
  <c r="K323" i="34"/>
  <c r="K1014" i="34"/>
  <c r="J1017" i="34"/>
  <c r="H242" i="34"/>
  <c r="G25" i="50"/>
  <c r="N582" i="34"/>
  <c r="H285" i="34"/>
  <c r="K414" i="34"/>
  <c r="K1318" i="34"/>
  <c r="J1321" i="34"/>
  <c r="F24" i="51"/>
  <c r="G20" i="51"/>
  <c r="M18" i="54"/>
  <c r="B12" i="46" s="1"/>
  <c r="J21" i="54"/>
  <c r="K669" i="34"/>
  <c r="J672" i="34"/>
  <c r="J108" i="34"/>
  <c r="I111" i="34"/>
  <c r="I371" i="34"/>
  <c r="C45" i="43"/>
  <c r="O44" i="42"/>
  <c r="M16" i="54"/>
  <c r="B10" i="46" s="1"/>
  <c r="J1193" i="34"/>
  <c r="M15" i="54"/>
  <c r="B9" i="46" s="1"/>
  <c r="R163" i="34"/>
  <c r="J1536" i="34"/>
  <c r="I1539" i="34"/>
  <c r="J414" i="34"/>
  <c r="I237" i="34"/>
  <c r="H240" i="34"/>
  <c r="J890" i="34"/>
  <c r="O16" i="54"/>
  <c r="D10" i="46" s="1"/>
  <c r="G1411" i="34"/>
  <c r="L933" i="34"/>
  <c r="I1498" i="34"/>
  <c r="K39" i="33"/>
  <c r="K40" i="33"/>
  <c r="G23" i="50"/>
  <c r="H19" i="50"/>
  <c r="K194" i="34"/>
  <c r="J197" i="34"/>
  <c r="B39" i="49"/>
  <c r="K1579" i="34"/>
  <c r="J1582" i="34"/>
  <c r="J1584" i="34" s="1"/>
  <c r="O27" i="33"/>
  <c r="H457" i="34"/>
  <c r="I715" i="34"/>
  <c r="J712" i="34"/>
  <c r="I39" i="33"/>
  <c r="I40" i="33" s="1"/>
  <c r="J328" i="34"/>
  <c r="I717" i="34"/>
  <c r="I285" i="34"/>
  <c r="O17" i="54"/>
  <c r="D11" i="46" s="1"/>
  <c r="G457" i="34"/>
  <c r="H1455" i="34"/>
  <c r="J1019" i="34"/>
  <c r="L931" i="34"/>
  <c r="M928" i="34"/>
  <c r="I1541" i="34"/>
  <c r="H1541" i="34"/>
  <c r="J758" i="34"/>
  <c r="J760" i="34" s="1"/>
  <c r="K755" i="34"/>
  <c r="L971" i="34"/>
  <c r="K974" i="34"/>
  <c r="H803" i="34"/>
  <c r="K27" i="33"/>
  <c r="J199" i="34"/>
  <c r="G21" i="47"/>
  <c r="G24" i="47" s="1"/>
  <c r="G26" i="47"/>
  <c r="O37" i="33"/>
  <c r="G39" i="33"/>
  <c r="G40" i="33" s="1"/>
  <c r="G9" i="43"/>
  <c r="F27" i="49"/>
  <c r="F31" i="49" s="1"/>
  <c r="F18" i="49"/>
  <c r="F20" i="49" s="1"/>
  <c r="E31" i="49"/>
  <c r="D18" i="49" s="1"/>
  <c r="E18" i="49" s="1"/>
  <c r="E20" i="49" s="1"/>
  <c r="B38" i="49"/>
  <c r="M19" i="54"/>
  <c r="B13" i="46" s="1"/>
  <c r="K412" i="34"/>
  <c r="L409" i="34"/>
  <c r="F26" i="51"/>
  <c r="E26" i="51"/>
  <c r="I1361" i="34"/>
  <c r="H1365" i="34"/>
  <c r="H1367" i="34" s="1"/>
  <c r="J1498" i="34"/>
  <c r="K587" i="34"/>
  <c r="J587" i="34"/>
  <c r="J1323" i="34"/>
  <c r="L1493" i="34"/>
  <c r="K1496" i="34"/>
  <c r="J23" i="34"/>
  <c r="J25" i="34" s="1"/>
  <c r="K20" i="34"/>
  <c r="O19" i="54"/>
  <c r="D13" i="46" s="1"/>
  <c r="I1019" i="34"/>
  <c r="J976" i="34"/>
  <c r="H371" i="34"/>
  <c r="I199" i="34"/>
  <c r="G1367" i="34"/>
  <c r="H717" i="34"/>
  <c r="H113" i="34"/>
  <c r="O37" i="53"/>
  <c r="G27" i="33"/>
  <c r="I1057" i="34"/>
  <c r="H1061" i="34"/>
  <c r="F156" i="34"/>
  <c r="K64" i="34"/>
  <c r="I1235" i="34"/>
  <c r="J1232" i="34"/>
  <c r="I845" i="34"/>
  <c r="I847" i="34" s="1"/>
  <c r="J841" i="34"/>
  <c r="I1237" i="34"/>
  <c r="H1237" i="34"/>
  <c r="I65" i="34"/>
  <c r="H68" i="34"/>
  <c r="G70" i="34"/>
  <c r="H542" i="34"/>
  <c r="H544" i="34" s="1"/>
  <c r="I538" i="34"/>
  <c r="I1105" i="34"/>
  <c r="I1107" i="34" s="1"/>
  <c r="J1101" i="34"/>
  <c r="G154" i="34"/>
  <c r="H152" i="34"/>
  <c r="J629" i="34"/>
  <c r="K625" i="34"/>
  <c r="J1588" i="34" l="1"/>
  <c r="J763" i="34"/>
  <c r="J764" i="34"/>
  <c r="N16" i="54"/>
  <c r="C10" i="46" s="1"/>
  <c r="L412" i="34"/>
  <c r="M409" i="34"/>
  <c r="I1544" i="34"/>
  <c r="K712" i="34"/>
  <c r="J715" i="34"/>
  <c r="N17" i="54"/>
  <c r="C11" i="46" s="1"/>
  <c r="O582" i="34"/>
  <c r="K1019" i="34"/>
  <c r="I1411" i="34"/>
  <c r="G1370" i="34"/>
  <c r="K23" i="34"/>
  <c r="K25" i="34" s="1"/>
  <c r="L20" i="34"/>
  <c r="J1501" i="34"/>
  <c r="H21" i="47"/>
  <c r="H24" i="47" s="1"/>
  <c r="H26" i="47"/>
  <c r="L755" i="34"/>
  <c r="K758" i="34"/>
  <c r="H1459" i="34"/>
  <c r="J1539" i="34"/>
  <c r="K1536" i="34"/>
  <c r="J111" i="34"/>
  <c r="K108" i="34"/>
  <c r="G29" i="50"/>
  <c r="L1014" i="34"/>
  <c r="K1017" i="34"/>
  <c r="J1405" i="34"/>
  <c r="I1409" i="34"/>
  <c r="N1145" i="34"/>
  <c r="M1148" i="34"/>
  <c r="F15" i="33"/>
  <c r="J15" i="33"/>
  <c r="M15" i="33"/>
  <c r="I15" i="33"/>
  <c r="L15" i="33"/>
  <c r="K15" i="33"/>
  <c r="D15" i="33"/>
  <c r="H15" i="33"/>
  <c r="K1283" i="34" s="1"/>
  <c r="G15" i="33"/>
  <c r="J1022" i="34" s="1"/>
  <c r="N15" i="33"/>
  <c r="E15" i="33"/>
  <c r="C15" i="33"/>
  <c r="I504" i="34"/>
  <c r="J202" i="34"/>
  <c r="J203" i="34"/>
  <c r="J1455" i="34"/>
  <c r="D7" i="46"/>
  <c r="H375" i="34"/>
  <c r="I1365" i="34"/>
  <c r="J1361" i="34"/>
  <c r="K1582" i="34"/>
  <c r="L1579" i="34"/>
  <c r="K199" i="34"/>
  <c r="L669" i="34"/>
  <c r="K672" i="34"/>
  <c r="H20" i="51"/>
  <c r="G24" i="51"/>
  <c r="B28" i="44"/>
  <c r="N9" i="44"/>
  <c r="M584" i="34"/>
  <c r="L585" i="34"/>
  <c r="K1450" i="34"/>
  <c r="J1453" i="34"/>
  <c r="I455" i="34"/>
  <c r="I457" i="34" s="1"/>
  <c r="J452" i="34"/>
  <c r="I937" i="34"/>
  <c r="J417" i="34"/>
  <c r="J418" i="34"/>
  <c r="H245" i="34"/>
  <c r="K280" i="34"/>
  <c r="J283" i="34"/>
  <c r="K760" i="34"/>
  <c r="J674" i="34"/>
  <c r="I288" i="34"/>
  <c r="K197" i="34"/>
  <c r="L194" i="34"/>
  <c r="E45" i="43"/>
  <c r="C47" i="43"/>
  <c r="G26" i="51"/>
  <c r="I1455" i="34"/>
  <c r="L893" i="34"/>
  <c r="H504" i="34"/>
  <c r="J371" i="34"/>
  <c r="G460" i="34"/>
  <c r="G461" i="34"/>
  <c r="L1498" i="34"/>
  <c r="I1022" i="34"/>
  <c r="M1493" i="34"/>
  <c r="L1496" i="34"/>
  <c r="N15" i="54"/>
  <c r="C9" i="46" s="1"/>
  <c r="L1150" i="34"/>
  <c r="H23" i="50"/>
  <c r="H25" i="50" s="1"/>
  <c r="I19" i="50"/>
  <c r="I242" i="34"/>
  <c r="M890" i="34"/>
  <c r="M1188" i="34"/>
  <c r="L1191" i="34"/>
  <c r="L1193" i="34" s="1"/>
  <c r="M1275" i="34"/>
  <c r="L1278" i="34"/>
  <c r="O18" i="54"/>
  <c r="D12" i="46" s="1"/>
  <c r="J369" i="34"/>
  <c r="K366" i="34"/>
  <c r="J803" i="34"/>
  <c r="H116" i="34"/>
  <c r="L936" i="34"/>
  <c r="I374" i="34"/>
  <c r="I375" i="34"/>
  <c r="K417" i="34"/>
  <c r="I202" i="34"/>
  <c r="I203" i="34"/>
  <c r="O39" i="33"/>
  <c r="K1584" i="34"/>
  <c r="G1414" i="34"/>
  <c r="N19" i="54"/>
  <c r="C13" i="46" s="1"/>
  <c r="L323" i="34"/>
  <c r="K326" i="34"/>
  <c r="K328" i="34" s="1"/>
  <c r="L587" i="34"/>
  <c r="K1196" i="34"/>
  <c r="H807" i="34"/>
  <c r="N928" i="34"/>
  <c r="M931" i="34"/>
  <c r="M933" i="34" s="1"/>
  <c r="M14" i="33"/>
  <c r="M16" i="33" s="1"/>
  <c r="K14" i="33"/>
  <c r="K16" i="33" s="1"/>
  <c r="F14" i="33"/>
  <c r="I1502" i="34" s="1"/>
  <c r="G14" i="33"/>
  <c r="J332" i="34" s="1"/>
  <c r="C14" i="33"/>
  <c r="D14" i="33"/>
  <c r="F30" i="51" s="1"/>
  <c r="H14" i="33"/>
  <c r="K1284" i="34" s="1"/>
  <c r="D54" i="49"/>
  <c r="I14" i="33"/>
  <c r="I16" i="33" s="1"/>
  <c r="L14" i="33"/>
  <c r="L16" i="33" s="1"/>
  <c r="E14" i="33"/>
  <c r="H461" i="34" s="1"/>
  <c r="B45" i="49"/>
  <c r="N14" i="33"/>
  <c r="J14" i="33"/>
  <c r="J1326" i="34"/>
  <c r="J1327" i="34"/>
  <c r="E29" i="51"/>
  <c r="M971" i="34"/>
  <c r="L974" i="34"/>
  <c r="L976" i="34" s="1"/>
  <c r="N18" i="54"/>
  <c r="C12" i="46" s="1"/>
  <c r="K1498" i="34"/>
  <c r="K976" i="34"/>
  <c r="J237" i="34"/>
  <c r="I240" i="34"/>
  <c r="M14" i="54"/>
  <c r="B8" i="46" s="1"/>
  <c r="M13" i="54"/>
  <c r="L1318" i="34"/>
  <c r="K1321" i="34"/>
  <c r="H289" i="34"/>
  <c r="H1411" i="34"/>
  <c r="N885" i="34"/>
  <c r="M888" i="34"/>
  <c r="L1280" i="34"/>
  <c r="J285" i="34"/>
  <c r="N13" i="54"/>
  <c r="J498" i="34"/>
  <c r="J500" i="34" s="1"/>
  <c r="K495" i="34"/>
  <c r="I803" i="34"/>
  <c r="I113" i="34"/>
  <c r="J801" i="34"/>
  <c r="K798" i="34"/>
  <c r="H548" i="34"/>
  <c r="G73" i="34"/>
  <c r="G74" i="34"/>
  <c r="I1061" i="34"/>
  <c r="I1063" i="34" s="1"/>
  <c r="J1057" i="34"/>
  <c r="I1111" i="34"/>
  <c r="J1105" i="34"/>
  <c r="J1107" i="34" s="1"/>
  <c r="K1101" i="34"/>
  <c r="H1241" i="34"/>
  <c r="J1235" i="34"/>
  <c r="J1237" i="34" s="1"/>
  <c r="K1232" i="34"/>
  <c r="L64" i="34"/>
  <c r="H1063" i="34"/>
  <c r="H154" i="34"/>
  <c r="I152" i="34"/>
  <c r="J65" i="34"/>
  <c r="I68" i="34"/>
  <c r="I70" i="34" s="1"/>
  <c r="I1240" i="34"/>
  <c r="I1241" i="34"/>
  <c r="F159" i="34"/>
  <c r="F160" i="34"/>
  <c r="I851" i="34"/>
  <c r="K629" i="34"/>
  <c r="L625" i="34"/>
  <c r="J631" i="34"/>
  <c r="J845" i="34"/>
  <c r="K841" i="34"/>
  <c r="H70" i="34"/>
  <c r="I542" i="34"/>
  <c r="I544" i="34" s="1"/>
  <c r="J538" i="34"/>
  <c r="J847" i="34"/>
  <c r="G156" i="34"/>
  <c r="K332" i="34" l="1"/>
  <c r="K331" i="34"/>
  <c r="K341" i="34" s="1"/>
  <c r="H13" i="39" s="1"/>
  <c r="K28" i="34"/>
  <c r="K38" i="34" s="1"/>
  <c r="H6" i="39" s="1"/>
  <c r="K29" i="34"/>
  <c r="M936" i="34"/>
  <c r="M946" i="34" s="1"/>
  <c r="J27" i="39" s="1"/>
  <c r="I13" i="41" s="1"/>
  <c r="I27" i="41" s="1"/>
  <c r="M937" i="34"/>
  <c r="L1197" i="34"/>
  <c r="L1196" i="34"/>
  <c r="L1206" i="34" s="1"/>
  <c r="I33" i="39" s="1"/>
  <c r="H28" i="50"/>
  <c r="H29" i="50"/>
  <c r="I461" i="34"/>
  <c r="I460" i="34"/>
  <c r="J504" i="34"/>
  <c r="J503" i="34"/>
  <c r="L980" i="34"/>
  <c r="L979" i="34"/>
  <c r="L989" i="34" s="1"/>
  <c r="I28" i="39" s="1"/>
  <c r="K1293" i="34"/>
  <c r="H35" i="39" s="1"/>
  <c r="G12" i="41" s="1"/>
  <c r="G26" i="41" s="1"/>
  <c r="H1414" i="34"/>
  <c r="H1424" i="34" s="1"/>
  <c r="E38" i="39" s="1"/>
  <c r="H1415" i="34"/>
  <c r="E31" i="51"/>
  <c r="K1206" i="34"/>
  <c r="H33" i="39" s="1"/>
  <c r="H126" i="34"/>
  <c r="E8" i="39" s="1"/>
  <c r="G30" i="51"/>
  <c r="G29" i="51"/>
  <c r="H763" i="34"/>
  <c r="H417" i="34"/>
  <c r="H893" i="34"/>
  <c r="H903" i="34" s="1"/>
  <c r="E26" i="39" s="1"/>
  <c r="H1326" i="34"/>
  <c r="H1336" i="34" s="1"/>
  <c r="E36" i="39" s="1"/>
  <c r="H1587" i="34"/>
  <c r="H202" i="34"/>
  <c r="H979" i="34"/>
  <c r="H936" i="34"/>
  <c r="H634" i="34"/>
  <c r="H644" i="34" s="1"/>
  <c r="E20" i="39" s="1"/>
  <c r="H590" i="34"/>
  <c r="H677" i="34"/>
  <c r="H687" i="34" s="1"/>
  <c r="E21" i="39" s="1"/>
  <c r="H331" i="34"/>
  <c r="H341" i="34" s="1"/>
  <c r="E13" i="39" s="1"/>
  <c r="H850" i="34"/>
  <c r="H1501" i="34"/>
  <c r="H1283" i="34"/>
  <c r="H1196" i="34"/>
  <c r="H1153" i="34"/>
  <c r="H1163" i="34" s="1"/>
  <c r="E32" i="39" s="1"/>
  <c r="H1110" i="34"/>
  <c r="H1120" i="34" s="1"/>
  <c r="E31" i="39" s="1"/>
  <c r="H1022" i="34"/>
  <c r="H1032" i="34" s="1"/>
  <c r="E29" i="39" s="1"/>
  <c r="H28" i="34"/>
  <c r="I1414" i="34"/>
  <c r="I1424" i="34" s="1"/>
  <c r="F38" i="39" s="1"/>
  <c r="I1415" i="34"/>
  <c r="L672" i="34"/>
  <c r="M669" i="34"/>
  <c r="J212" i="34"/>
  <c r="G10" i="39" s="1"/>
  <c r="L23" i="34"/>
  <c r="M20" i="34"/>
  <c r="J773" i="34"/>
  <c r="G23" i="39" s="1"/>
  <c r="N21" i="54"/>
  <c r="C7" i="46"/>
  <c r="O928" i="34"/>
  <c r="N931" i="34"/>
  <c r="J427" i="34"/>
  <c r="G15" i="39" s="1"/>
  <c r="I1367" i="34"/>
  <c r="I590" i="34"/>
  <c r="I600" i="34" s="1"/>
  <c r="F19" i="39" s="1"/>
  <c r="I979" i="34"/>
  <c r="I1283" i="34"/>
  <c r="I417" i="34"/>
  <c r="I1587" i="34"/>
  <c r="I763" i="34"/>
  <c r="I773" i="34" s="1"/>
  <c r="F23" i="39" s="1"/>
  <c r="I1326" i="34"/>
  <c r="I1336" i="34" s="1"/>
  <c r="F36" i="39" s="1"/>
  <c r="I1153" i="34"/>
  <c r="I634" i="34"/>
  <c r="I644" i="34" s="1"/>
  <c r="F20" i="39" s="1"/>
  <c r="I677" i="34"/>
  <c r="I331" i="34"/>
  <c r="I893" i="34"/>
  <c r="I1196" i="34"/>
  <c r="M414" i="34"/>
  <c r="G470" i="34"/>
  <c r="D16" i="39" s="1"/>
  <c r="L1582" i="34"/>
  <c r="M1579" i="34"/>
  <c r="J1587" i="34"/>
  <c r="J1597" i="34" s="1"/>
  <c r="G41" i="39" s="1"/>
  <c r="L1283" i="34"/>
  <c r="L1284" i="34"/>
  <c r="L1321" i="34"/>
  <c r="L1323" i="34" s="1"/>
  <c r="M1318" i="34"/>
  <c r="N16" i="33"/>
  <c r="C16" i="33"/>
  <c r="O14" i="33"/>
  <c r="F894" i="34"/>
  <c r="F203" i="34"/>
  <c r="F980" i="34"/>
  <c r="F418" i="34"/>
  <c r="F807" i="34"/>
  <c r="F1197" i="34"/>
  <c r="F1023" i="34"/>
  <c r="F1459" i="34"/>
  <c r="F1284" i="34"/>
  <c r="F1502" i="34"/>
  <c r="F246" i="34"/>
  <c r="E29" i="50"/>
  <c r="F937" i="34"/>
  <c r="F591" i="34"/>
  <c r="F117" i="34"/>
  <c r="F375" i="34"/>
  <c r="F1327" i="34"/>
  <c r="F1111" i="34"/>
  <c r="F461" i="34"/>
  <c r="F1545" i="34"/>
  <c r="F29" i="34"/>
  <c r="F1241" i="34"/>
  <c r="F1154" i="34"/>
  <c r="F1371" i="34"/>
  <c r="F764" i="34"/>
  <c r="F1415" i="34"/>
  <c r="F1588" i="34"/>
  <c r="F851" i="34"/>
  <c r="F289" i="34"/>
  <c r="F678" i="34"/>
  <c r="F1067" i="34"/>
  <c r="F74" i="34"/>
  <c r="F504" i="34"/>
  <c r="F332" i="34"/>
  <c r="E30" i="47"/>
  <c r="F635" i="34"/>
  <c r="F721" i="34"/>
  <c r="F548" i="34"/>
  <c r="H806" i="34"/>
  <c r="H816" i="34" s="1"/>
  <c r="E24" i="39" s="1"/>
  <c r="G30" i="47"/>
  <c r="I246" i="34"/>
  <c r="I245" i="34"/>
  <c r="I255" i="34" s="1"/>
  <c r="F11" i="39" s="1"/>
  <c r="E14" i="41" s="1"/>
  <c r="E28" i="41" s="1"/>
  <c r="J590" i="34"/>
  <c r="J600" i="34" s="1"/>
  <c r="G19" i="39" s="1"/>
  <c r="L903" i="34"/>
  <c r="I26" i="39" s="1"/>
  <c r="J894" i="34"/>
  <c r="I936" i="34"/>
  <c r="I946" i="34" s="1"/>
  <c r="F27" i="39" s="1"/>
  <c r="E13" i="41" s="1"/>
  <c r="E27" i="41" s="1"/>
  <c r="N28" i="44"/>
  <c r="B33" i="44"/>
  <c r="N33" i="44" s="1"/>
  <c r="O21" i="54"/>
  <c r="I503" i="34"/>
  <c r="I513" i="34" s="1"/>
  <c r="F17" i="39" s="1"/>
  <c r="G979" i="34"/>
  <c r="G989" i="34" s="1"/>
  <c r="D28" i="39" s="1"/>
  <c r="G1196" i="34"/>
  <c r="G1326" i="34"/>
  <c r="G893" i="34"/>
  <c r="G1022" i="34"/>
  <c r="G1283" i="34"/>
  <c r="G503" i="34"/>
  <c r="G513" i="34" s="1"/>
  <c r="D17" i="39" s="1"/>
  <c r="G331" i="34"/>
  <c r="G341" i="34" s="1"/>
  <c r="D13" i="39" s="1"/>
  <c r="G374" i="34"/>
  <c r="G384" i="34" s="1"/>
  <c r="D14" i="39" s="1"/>
  <c r="G116" i="34"/>
  <c r="G1240" i="34"/>
  <c r="G1250" i="34" s="1"/>
  <c r="D34" i="39" s="1"/>
  <c r="G28" i="34"/>
  <c r="G1501" i="34"/>
  <c r="G677" i="34"/>
  <c r="G634" i="34"/>
  <c r="G644" i="34" s="1"/>
  <c r="D20" i="39" s="1"/>
  <c r="G1544" i="34"/>
  <c r="G1554" i="34" s="1"/>
  <c r="D40" i="39" s="1"/>
  <c r="G1153" i="34"/>
  <c r="G1163" i="34" s="1"/>
  <c r="D32" i="39" s="1"/>
  <c r="G1110" i="34"/>
  <c r="G1587" i="34"/>
  <c r="F29" i="47"/>
  <c r="G590" i="34"/>
  <c r="G288" i="34"/>
  <c r="G298" i="34" s="1"/>
  <c r="D12" i="39" s="1"/>
  <c r="G202" i="34"/>
  <c r="G212" i="34" s="1"/>
  <c r="D10" i="39" s="1"/>
  <c r="G806" i="34"/>
  <c r="G816" i="34" s="1"/>
  <c r="D24" i="39" s="1"/>
  <c r="G720" i="34"/>
  <c r="G730" i="34" s="1"/>
  <c r="D22" i="39" s="1"/>
  <c r="G1458" i="34"/>
  <c r="G1468" i="34" s="1"/>
  <c r="F28" i="50"/>
  <c r="G850" i="34"/>
  <c r="G245" i="34"/>
  <c r="G763" i="34"/>
  <c r="G936" i="34"/>
  <c r="G946" i="34" s="1"/>
  <c r="D27" i="39" s="1"/>
  <c r="C13" i="41" s="1"/>
  <c r="C27" i="41" s="1"/>
  <c r="G1066" i="34"/>
  <c r="G1076" i="34" s="1"/>
  <c r="D30" i="39" s="1"/>
  <c r="G417" i="34"/>
  <c r="G427" i="34" s="1"/>
  <c r="D15" i="39" s="1"/>
  <c r="G547" i="34"/>
  <c r="O1145" i="34"/>
  <c r="N1148" i="34"/>
  <c r="H30" i="47"/>
  <c r="H29" i="47"/>
  <c r="H39" i="47" s="1"/>
  <c r="F42" i="39" s="1"/>
  <c r="G1371" i="34"/>
  <c r="G1380" i="34" s="1"/>
  <c r="D37" i="39" s="1"/>
  <c r="J113" i="34"/>
  <c r="H460" i="34"/>
  <c r="H470" i="34" s="1"/>
  <c r="E16" i="39" s="1"/>
  <c r="H16" i="33"/>
  <c r="K1154" i="34"/>
  <c r="K894" i="34"/>
  <c r="I384" i="34"/>
  <c r="F14" i="39" s="1"/>
  <c r="K764" i="34"/>
  <c r="K763" i="34"/>
  <c r="K773" i="34" s="1"/>
  <c r="H23" i="39" s="1"/>
  <c r="H374" i="34"/>
  <c r="H384" i="34" s="1"/>
  <c r="E14" i="39" s="1"/>
  <c r="G28" i="50"/>
  <c r="G30" i="50" s="1"/>
  <c r="I850" i="34"/>
  <c r="I1110" i="34"/>
  <c r="J16" i="33"/>
  <c r="M755" i="34"/>
  <c r="L758" i="34"/>
  <c r="K803" i="34"/>
  <c r="M21" i="54"/>
  <c r="B7" i="46"/>
  <c r="G16" i="33"/>
  <c r="J1154" i="34"/>
  <c r="J937" i="34"/>
  <c r="J1284" i="34"/>
  <c r="J980" i="34"/>
  <c r="H721" i="34"/>
  <c r="I720" i="34"/>
  <c r="J591" i="34"/>
  <c r="K936" i="34"/>
  <c r="K946" i="34" s="1"/>
  <c r="H27" i="39" s="1"/>
  <c r="G13" i="41" s="1"/>
  <c r="G27" i="41" s="1"/>
  <c r="L197" i="34"/>
  <c r="M194" i="34"/>
  <c r="J455" i="34"/>
  <c r="K452" i="34"/>
  <c r="H1545" i="34"/>
  <c r="K1539" i="34"/>
  <c r="L1536" i="34"/>
  <c r="I21" i="47"/>
  <c r="I24" i="47" s="1"/>
  <c r="K590" i="34"/>
  <c r="J1197" i="34"/>
  <c r="J1023" i="34"/>
  <c r="J1032" i="34" s="1"/>
  <c r="G29" i="39" s="1"/>
  <c r="K498" i="34"/>
  <c r="L495" i="34"/>
  <c r="M1193" i="34"/>
  <c r="K1453" i="34"/>
  <c r="K1455" i="34" s="1"/>
  <c r="L1450" i="34"/>
  <c r="M1014" i="34"/>
  <c r="L1017" i="34"/>
  <c r="L590" i="34"/>
  <c r="L591" i="34"/>
  <c r="L1153" i="34"/>
  <c r="L1154" i="34"/>
  <c r="H288" i="34"/>
  <c r="H298" i="34" s="1"/>
  <c r="E12" i="39" s="1"/>
  <c r="K369" i="34"/>
  <c r="L366" i="34"/>
  <c r="H503" i="34"/>
  <c r="H513" i="34" s="1"/>
  <c r="E17" i="39" s="1"/>
  <c r="K202" i="34"/>
  <c r="K203" i="34"/>
  <c r="L712" i="34"/>
  <c r="K715" i="34"/>
  <c r="J289" i="34"/>
  <c r="J288" i="34"/>
  <c r="J298" i="34" s="1"/>
  <c r="G12" i="39" s="1"/>
  <c r="F9" i="41" s="1"/>
  <c r="F23" i="41" s="1"/>
  <c r="D16" i="33"/>
  <c r="G980" i="34"/>
  <c r="G1327" i="34"/>
  <c r="G894" i="34"/>
  <c r="G1197" i="34"/>
  <c r="G375" i="34"/>
  <c r="G1023" i="34"/>
  <c r="G117" i="34"/>
  <c r="G1284" i="34"/>
  <c r="G1241" i="34"/>
  <c r="G635" i="34"/>
  <c r="G332" i="34"/>
  <c r="G1502" i="34"/>
  <c r="G1545" i="34"/>
  <c r="G29" i="34"/>
  <c r="G1154" i="34"/>
  <c r="G678" i="34"/>
  <c r="G504" i="34"/>
  <c r="G203" i="34"/>
  <c r="G1459" i="34"/>
  <c r="G418" i="34"/>
  <c r="G1111" i="34"/>
  <c r="F30" i="47"/>
  <c r="G591" i="34"/>
  <c r="G1588" i="34"/>
  <c r="G807" i="34"/>
  <c r="G721" i="34"/>
  <c r="G289" i="34"/>
  <c r="G548" i="34"/>
  <c r="G1067" i="34"/>
  <c r="F29" i="50"/>
  <c r="G246" i="34"/>
  <c r="G764" i="34"/>
  <c r="G937" i="34"/>
  <c r="G851" i="34"/>
  <c r="G29" i="47"/>
  <c r="G39" i="47" s="1"/>
  <c r="E42" i="39" s="1"/>
  <c r="K1323" i="34"/>
  <c r="J893" i="34"/>
  <c r="J903" i="34" s="1"/>
  <c r="G26" i="39" s="1"/>
  <c r="K111" i="34"/>
  <c r="K113" i="34" s="1"/>
  <c r="L108" i="34"/>
  <c r="J331" i="34"/>
  <c r="J341" i="34" s="1"/>
  <c r="G13" i="39" s="1"/>
  <c r="H1240" i="34"/>
  <c r="I116" i="34"/>
  <c r="I126" i="34" s="1"/>
  <c r="F8" i="39" s="1"/>
  <c r="I117" i="34"/>
  <c r="N971" i="34"/>
  <c r="M974" i="34"/>
  <c r="E16" i="33"/>
  <c r="H1327" i="34"/>
  <c r="H764" i="34"/>
  <c r="H894" i="34"/>
  <c r="H1588" i="34"/>
  <c r="H635" i="34"/>
  <c r="H203" i="34"/>
  <c r="H980" i="34"/>
  <c r="H937" i="34"/>
  <c r="H418" i="34"/>
  <c r="H29" i="34"/>
  <c r="H678" i="34"/>
  <c r="H851" i="34"/>
  <c r="H1154" i="34"/>
  <c r="H1111" i="34"/>
  <c r="H1197" i="34"/>
  <c r="H332" i="34"/>
  <c r="H1502" i="34"/>
  <c r="H591" i="34"/>
  <c r="H1284" i="34"/>
  <c r="H1023" i="34"/>
  <c r="F16" i="33"/>
  <c r="I418" i="34"/>
  <c r="I591" i="34"/>
  <c r="I980" i="34"/>
  <c r="I1284" i="34"/>
  <c r="I1154" i="34"/>
  <c r="I332" i="34"/>
  <c r="I678" i="34"/>
  <c r="I1588" i="34"/>
  <c r="I764" i="34"/>
  <c r="I1327" i="34"/>
  <c r="I635" i="34"/>
  <c r="I894" i="34"/>
  <c r="I1197" i="34"/>
  <c r="J979" i="34"/>
  <c r="G1415" i="34"/>
  <c r="G1424" i="34" s="1"/>
  <c r="D38" i="39" s="1"/>
  <c r="H720" i="34"/>
  <c r="H730" i="34" s="1"/>
  <c r="E22" i="39" s="1"/>
  <c r="I721" i="34"/>
  <c r="M1280" i="34"/>
  <c r="I1501" i="34"/>
  <c r="I1511" i="34" s="1"/>
  <c r="F39" i="39" s="1"/>
  <c r="N1493" i="34"/>
  <c r="M1496" i="34"/>
  <c r="M1498" i="34" s="1"/>
  <c r="I29" i="34"/>
  <c r="K937" i="34"/>
  <c r="K283" i="34"/>
  <c r="L280" i="34"/>
  <c r="J457" i="34"/>
  <c r="H26" i="51"/>
  <c r="H1544" i="34"/>
  <c r="H1554" i="34" s="1"/>
  <c r="E40" i="39" s="1"/>
  <c r="J1458" i="34"/>
  <c r="J1468" i="34" s="1"/>
  <c r="J1459" i="34"/>
  <c r="F29" i="51"/>
  <c r="F31" i="51" s="1"/>
  <c r="K1405" i="34"/>
  <c r="J1409" i="34"/>
  <c r="K1541" i="34"/>
  <c r="L414" i="34"/>
  <c r="K591" i="34"/>
  <c r="J1196" i="34"/>
  <c r="H1371" i="34"/>
  <c r="J29" i="34"/>
  <c r="J240" i="34"/>
  <c r="K237" i="34"/>
  <c r="I25" i="50"/>
  <c r="J374" i="34"/>
  <c r="J375" i="34"/>
  <c r="L674" i="34"/>
  <c r="H1458" i="34"/>
  <c r="H1468" i="34" s="1"/>
  <c r="K979" i="34"/>
  <c r="K980" i="34"/>
  <c r="N933" i="34"/>
  <c r="J806" i="34"/>
  <c r="J816" i="34" s="1"/>
  <c r="G24" i="39" s="1"/>
  <c r="J807" i="34"/>
  <c r="N1188" i="34"/>
  <c r="M1191" i="34"/>
  <c r="L1501" i="34"/>
  <c r="L1502" i="34"/>
  <c r="J677" i="34"/>
  <c r="J678" i="34"/>
  <c r="M587" i="34"/>
  <c r="K1022" i="34"/>
  <c r="K1023" i="34"/>
  <c r="N409" i="34"/>
  <c r="M412" i="34"/>
  <c r="H547" i="34"/>
  <c r="H557" i="34" s="1"/>
  <c r="E18" i="39" s="1"/>
  <c r="J1336" i="34"/>
  <c r="G36" i="39" s="1"/>
  <c r="I212" i="34"/>
  <c r="F10" i="39" s="1"/>
  <c r="M894" i="34"/>
  <c r="M893" i="34"/>
  <c r="G45" i="43"/>
  <c r="G47" i="43" s="1"/>
  <c r="B6" i="45" s="1"/>
  <c r="E47" i="43"/>
  <c r="N584" i="34"/>
  <c r="M585" i="34"/>
  <c r="J1153" i="34"/>
  <c r="J1163" i="34" s="1"/>
  <c r="G32" i="39" s="1"/>
  <c r="J1283" i="34"/>
  <c r="J1293" i="34" s="1"/>
  <c r="G35" i="39" s="1"/>
  <c r="F12" i="41" s="1"/>
  <c r="F26" i="41" s="1"/>
  <c r="J936" i="34"/>
  <c r="J946" i="34" s="1"/>
  <c r="G27" i="39" s="1"/>
  <c r="F13" i="41" s="1"/>
  <c r="F27" i="41" s="1"/>
  <c r="P582" i="34"/>
  <c r="K1502" i="34"/>
  <c r="K1501" i="34"/>
  <c r="K1511" i="34" s="1"/>
  <c r="H39" i="39" s="1"/>
  <c r="M323" i="34"/>
  <c r="L326" i="34"/>
  <c r="L937" i="34"/>
  <c r="L946" i="34" s="1"/>
  <c r="I27" i="39" s="1"/>
  <c r="H13" i="41" s="1"/>
  <c r="H27" i="41" s="1"/>
  <c r="L894" i="34"/>
  <c r="K893" i="34"/>
  <c r="K903" i="34" s="1"/>
  <c r="H26" i="39" s="1"/>
  <c r="K1153" i="34"/>
  <c r="K1163" i="34" s="1"/>
  <c r="H32" i="39" s="1"/>
  <c r="K801" i="34"/>
  <c r="L798" i="34"/>
  <c r="N890" i="34"/>
  <c r="I807" i="34"/>
  <c r="I806" i="34"/>
  <c r="I816" i="34" s="1"/>
  <c r="F24" i="39" s="1"/>
  <c r="N888" i="34"/>
  <c r="O885" i="34"/>
  <c r="J242" i="34"/>
  <c r="E30" i="51"/>
  <c r="K1197" i="34"/>
  <c r="K1587" i="34"/>
  <c r="K1588" i="34"/>
  <c r="K418" i="34"/>
  <c r="K427" i="34" s="1"/>
  <c r="H15" i="39" s="1"/>
  <c r="H117" i="34"/>
  <c r="N1275" i="34"/>
  <c r="M1278" i="34"/>
  <c r="J19" i="50"/>
  <c r="I23" i="50"/>
  <c r="I1023" i="34"/>
  <c r="I1032" i="34" s="1"/>
  <c r="F29" i="39" s="1"/>
  <c r="I28" i="34"/>
  <c r="I38" i="34" s="1"/>
  <c r="F6" i="39" s="1"/>
  <c r="I1459" i="34"/>
  <c r="I1458" i="34"/>
  <c r="I1468" i="34" s="1"/>
  <c r="I289" i="34"/>
  <c r="I298" i="34" s="1"/>
  <c r="F12" i="39" s="1"/>
  <c r="E9" i="41" s="1"/>
  <c r="E23" i="41" s="1"/>
  <c r="H246" i="34"/>
  <c r="H255" i="34" s="1"/>
  <c r="E11" i="39" s="1"/>
  <c r="D14" i="41" s="1"/>
  <c r="D28" i="41" s="1"/>
  <c r="H24" i="51"/>
  <c r="I20" i="51"/>
  <c r="J1365" i="34"/>
  <c r="K1361" i="34"/>
  <c r="K674" i="34"/>
  <c r="F979" i="34"/>
  <c r="F1501" i="34"/>
  <c r="O15" i="33"/>
  <c r="F202" i="34"/>
  <c r="F417" i="34"/>
  <c r="F1022" i="34"/>
  <c r="F806" i="34"/>
  <c r="F893" i="34"/>
  <c r="F1283" i="34"/>
  <c r="F1458" i="34"/>
  <c r="F1196" i="34"/>
  <c r="E28" i="50"/>
  <c r="F1153" i="34"/>
  <c r="F590" i="34"/>
  <c r="F245" i="34"/>
  <c r="F116" i="34"/>
  <c r="F1326" i="34"/>
  <c r="F936" i="34"/>
  <c r="F1240" i="34"/>
  <c r="F1250" i="34" s="1"/>
  <c r="C34" i="39" s="1"/>
  <c r="F1110" i="34"/>
  <c r="F1120" i="34" s="1"/>
  <c r="C31" i="39" s="1"/>
  <c r="F374" i="34"/>
  <c r="F1544" i="34"/>
  <c r="F28" i="34"/>
  <c r="F460" i="34"/>
  <c r="F547" i="34"/>
  <c r="F557" i="34" s="1"/>
  <c r="C18" i="39" s="1"/>
  <c r="F634" i="34"/>
  <c r="F763" i="34"/>
  <c r="F288" i="34"/>
  <c r="F1587" i="34"/>
  <c r="F850" i="34"/>
  <c r="F860" i="34" s="1"/>
  <c r="C25" i="39" s="1"/>
  <c r="F331" i="34"/>
  <c r="F677" i="34"/>
  <c r="F1066" i="34"/>
  <c r="F1076" i="34" s="1"/>
  <c r="C30" i="39" s="1"/>
  <c r="F73" i="34"/>
  <c r="F83" i="34" s="1"/>
  <c r="C7" i="39" s="1"/>
  <c r="E29" i="47"/>
  <c r="F720" i="34"/>
  <c r="F1414" i="34"/>
  <c r="F503" i="34"/>
  <c r="F1370" i="34"/>
  <c r="J717" i="34"/>
  <c r="J1502" i="34"/>
  <c r="J1511" i="34" s="1"/>
  <c r="G39" i="39" s="1"/>
  <c r="M1150" i="34"/>
  <c r="J1541" i="34"/>
  <c r="I1545" i="34"/>
  <c r="I1554" i="34" s="1"/>
  <c r="F40" i="39" s="1"/>
  <c r="H1370" i="34"/>
  <c r="H1380" i="34" s="1"/>
  <c r="E37" i="39" s="1"/>
  <c r="J28" i="34"/>
  <c r="J38" i="34" s="1"/>
  <c r="G6" i="39" s="1"/>
  <c r="I73" i="34"/>
  <c r="I74" i="34"/>
  <c r="G159" i="34"/>
  <c r="G160" i="34"/>
  <c r="H1250" i="34"/>
  <c r="E34" i="39" s="1"/>
  <c r="I1120" i="34"/>
  <c r="F31" i="39" s="1"/>
  <c r="J1240" i="34"/>
  <c r="J1241" i="34"/>
  <c r="H156" i="34"/>
  <c r="I1067" i="34"/>
  <c r="I1066" i="34"/>
  <c r="I1250" i="34"/>
  <c r="F34" i="39" s="1"/>
  <c r="K1105" i="34"/>
  <c r="K1107" i="34" s="1"/>
  <c r="L1101" i="34"/>
  <c r="I154" i="34"/>
  <c r="I156" i="34" s="1"/>
  <c r="J152" i="34"/>
  <c r="I548" i="34"/>
  <c r="I547" i="34"/>
  <c r="I860" i="34"/>
  <c r="F25" i="39" s="1"/>
  <c r="H1066" i="34"/>
  <c r="H1067" i="34"/>
  <c r="K845" i="34"/>
  <c r="K847" i="34" s="1"/>
  <c r="L841" i="34"/>
  <c r="M64" i="34"/>
  <c r="K1057" i="34"/>
  <c r="J1061" i="34"/>
  <c r="J1063" i="34" s="1"/>
  <c r="J851" i="34"/>
  <c r="J850" i="34"/>
  <c r="J1110" i="34"/>
  <c r="J1111" i="34"/>
  <c r="G83" i="34"/>
  <c r="D7" i="39" s="1"/>
  <c r="L629" i="34"/>
  <c r="M625" i="34"/>
  <c r="H73" i="34"/>
  <c r="H74" i="34"/>
  <c r="J542" i="34"/>
  <c r="K538" i="34"/>
  <c r="J634" i="34"/>
  <c r="J635" i="34"/>
  <c r="F169" i="34"/>
  <c r="C9" i="39" s="1"/>
  <c r="K1235" i="34"/>
  <c r="L1232" i="34"/>
  <c r="K631" i="34"/>
  <c r="K65" i="34"/>
  <c r="J68" i="34"/>
  <c r="J70" i="34" s="1"/>
  <c r="M1501" i="34" l="1"/>
  <c r="M1502" i="34"/>
  <c r="L1326" i="34"/>
  <c r="L1336" i="34" s="1"/>
  <c r="I36" i="39" s="1"/>
  <c r="L1327" i="34"/>
  <c r="K116" i="34"/>
  <c r="K126" i="34" s="1"/>
  <c r="H8" i="39" s="1"/>
  <c r="K117" i="34"/>
  <c r="K1459" i="34"/>
  <c r="K1458" i="34"/>
  <c r="K1468" i="34" s="1"/>
  <c r="H600" i="34"/>
  <c r="E19" i="39" s="1"/>
  <c r="H427" i="34"/>
  <c r="E15" i="39" s="1"/>
  <c r="C43" i="39"/>
  <c r="E39" i="51"/>
  <c r="J513" i="34"/>
  <c r="G17" i="39" s="1"/>
  <c r="F255" i="34"/>
  <c r="C11" i="39" s="1"/>
  <c r="M1196" i="34"/>
  <c r="M1206" i="34" s="1"/>
  <c r="J33" i="39" s="1"/>
  <c r="M1197" i="34"/>
  <c r="M23" i="34"/>
  <c r="N20" i="34"/>
  <c r="J1250" i="34"/>
  <c r="G34" i="39" s="1"/>
  <c r="F1554" i="34"/>
  <c r="C40" i="39" s="1"/>
  <c r="J384" i="34"/>
  <c r="G14" i="39" s="1"/>
  <c r="F384" i="34"/>
  <c r="C14" i="39" s="1"/>
  <c r="K1597" i="34"/>
  <c r="H41" i="39" s="1"/>
  <c r="J460" i="34"/>
  <c r="J461" i="34"/>
  <c r="J1544" i="34"/>
  <c r="J1545" i="34"/>
  <c r="F730" i="34"/>
  <c r="C22" i="39" s="1"/>
  <c r="E30" i="50"/>
  <c r="L237" i="34"/>
  <c r="K240" i="34"/>
  <c r="M280" i="34"/>
  <c r="L283" i="34"/>
  <c r="L500" i="34"/>
  <c r="K371" i="34"/>
  <c r="G773" i="34"/>
  <c r="D23" i="39" s="1"/>
  <c r="H773" i="34"/>
  <c r="E23" i="39" s="1"/>
  <c r="I1076" i="34"/>
  <c r="F30" i="39" s="1"/>
  <c r="M1153" i="34"/>
  <c r="M1163" i="34" s="1"/>
  <c r="J32" i="39" s="1"/>
  <c r="M1154" i="34"/>
  <c r="E39" i="47"/>
  <c r="C42" i="39" s="1"/>
  <c r="F773" i="34"/>
  <c r="C23" i="39" s="1"/>
  <c r="F1206" i="34"/>
  <c r="C33" i="39" s="1"/>
  <c r="J23" i="50"/>
  <c r="K19" i="50"/>
  <c r="O584" i="34"/>
  <c r="N585" i="34"/>
  <c r="L1511" i="34"/>
  <c r="I39" i="39" s="1"/>
  <c r="K500" i="34"/>
  <c r="K242" i="34"/>
  <c r="K1409" i="34"/>
  <c r="L1405" i="34"/>
  <c r="O971" i="34"/>
  <c r="N974" i="34"/>
  <c r="K1327" i="34"/>
  <c r="K1326" i="34"/>
  <c r="M712" i="34"/>
  <c r="L715" i="34"/>
  <c r="D9" i="41"/>
  <c r="D23" i="41" s="1"/>
  <c r="N1014" i="34"/>
  <c r="M1017" i="34"/>
  <c r="M1019" i="34" s="1"/>
  <c r="G255" i="34"/>
  <c r="D11" i="39" s="1"/>
  <c r="C14" i="41" s="1"/>
  <c r="C28" i="41" s="1"/>
  <c r="G600" i="34"/>
  <c r="D19" i="39" s="1"/>
  <c r="G1511" i="34"/>
  <c r="D39" i="39" s="1"/>
  <c r="G1032" i="34"/>
  <c r="D29" i="39" s="1"/>
  <c r="I1206" i="34"/>
  <c r="F33" i="39" s="1"/>
  <c r="I1597" i="34"/>
  <c r="F41" i="39" s="1"/>
  <c r="O931" i="34"/>
  <c r="P928" i="34"/>
  <c r="H1206" i="34"/>
  <c r="E33" i="39" s="1"/>
  <c r="H946" i="34"/>
  <c r="E27" i="39" s="1"/>
  <c r="D13" i="41" s="1"/>
  <c r="D27" i="41" s="1"/>
  <c r="J1367" i="34"/>
  <c r="I470" i="34"/>
  <c r="F16" i="39" s="1"/>
  <c r="F38" i="34"/>
  <c r="C6" i="39" s="1"/>
  <c r="L1361" i="34"/>
  <c r="K1365" i="34"/>
  <c r="K1367" i="34" s="1"/>
  <c r="M590" i="34"/>
  <c r="M600" i="34" s="1"/>
  <c r="J19" i="39" s="1"/>
  <c r="M591" i="34"/>
  <c r="N1318" i="34"/>
  <c r="M1321" i="34"/>
  <c r="F513" i="34"/>
  <c r="C17" i="39" s="1"/>
  <c r="N937" i="34"/>
  <c r="N936" i="34"/>
  <c r="H30" i="51"/>
  <c r="H29" i="51"/>
  <c r="L600" i="34"/>
  <c r="I19" i="39" s="1"/>
  <c r="M760" i="34"/>
  <c r="F1424" i="34"/>
  <c r="C38" i="39" s="1"/>
  <c r="J20" i="51"/>
  <c r="I24" i="51"/>
  <c r="N893" i="34"/>
  <c r="N894" i="34"/>
  <c r="J687" i="34"/>
  <c r="G21" i="39" s="1"/>
  <c r="K1544" i="34"/>
  <c r="K1554" i="34" s="1"/>
  <c r="H40" i="39" s="1"/>
  <c r="K1545" i="34"/>
  <c r="N755" i="34"/>
  <c r="M758" i="34"/>
  <c r="F212" i="34"/>
  <c r="C10" i="39" s="1"/>
  <c r="M1284" i="34"/>
  <c r="M1283" i="34"/>
  <c r="N976" i="34"/>
  <c r="J1411" i="34"/>
  <c r="G1293" i="34"/>
  <c r="D35" i="39" s="1"/>
  <c r="C12" i="41" s="1"/>
  <c r="C26" i="41" s="1"/>
  <c r="L1584" i="34"/>
  <c r="M418" i="34"/>
  <c r="M417" i="34"/>
  <c r="M427" i="34" s="1"/>
  <c r="J15" i="39" s="1"/>
  <c r="O933" i="34"/>
  <c r="F644" i="34"/>
  <c r="C20" i="39" s="1"/>
  <c r="F946" i="34"/>
  <c r="C27" i="39" s="1"/>
  <c r="F1468" i="34"/>
  <c r="R1458" i="34"/>
  <c r="R1468" i="34" s="1"/>
  <c r="F1511" i="34"/>
  <c r="C39" i="39" s="1"/>
  <c r="J245" i="34"/>
  <c r="J246" i="34"/>
  <c r="Q582" i="34"/>
  <c r="O409" i="34"/>
  <c r="N412" i="34"/>
  <c r="N1193" i="34"/>
  <c r="D43" i="39"/>
  <c r="F39" i="51"/>
  <c r="L199" i="34"/>
  <c r="L760" i="34"/>
  <c r="K717" i="34"/>
  <c r="M1450" i="34"/>
  <c r="L1453" i="34"/>
  <c r="L452" i="34"/>
  <c r="K455" i="34"/>
  <c r="I730" i="34"/>
  <c r="F22" i="39" s="1"/>
  <c r="M976" i="34"/>
  <c r="G860" i="34"/>
  <c r="D25" i="39" s="1"/>
  <c r="F39" i="47"/>
  <c r="D42" i="39" s="1"/>
  <c r="G38" i="34"/>
  <c r="D6" i="39" s="1"/>
  <c r="G903" i="34"/>
  <c r="D26" i="39" s="1"/>
  <c r="R1459" i="34"/>
  <c r="O16" i="33"/>
  <c r="I903" i="34"/>
  <c r="F26" i="39" s="1"/>
  <c r="I427" i="34"/>
  <c r="F15" i="39" s="1"/>
  <c r="H1293" i="34"/>
  <c r="E35" i="39" s="1"/>
  <c r="D12" i="41" s="1"/>
  <c r="D26" i="41" s="1"/>
  <c r="H989" i="34"/>
  <c r="E28" i="39" s="1"/>
  <c r="D11" i="41" s="1"/>
  <c r="D25" i="41" s="1"/>
  <c r="G31" i="51"/>
  <c r="F341" i="34"/>
  <c r="C13" i="39" s="1"/>
  <c r="N194" i="34"/>
  <c r="M197" i="34"/>
  <c r="M199" i="34" s="1"/>
  <c r="F600" i="34"/>
  <c r="C19" i="39" s="1"/>
  <c r="F1032" i="34"/>
  <c r="C29" i="39" s="1"/>
  <c r="M328" i="34"/>
  <c r="L417" i="34"/>
  <c r="L418" i="34"/>
  <c r="M1536" i="34"/>
  <c r="L1539" i="34"/>
  <c r="I1163" i="34"/>
  <c r="F32" i="39" s="1"/>
  <c r="F1597" i="34"/>
  <c r="C41" i="39" s="1"/>
  <c r="F427" i="34"/>
  <c r="C15" i="39" s="1"/>
  <c r="N323" i="34"/>
  <c r="M326" i="34"/>
  <c r="I29" i="50"/>
  <c r="I28" i="50"/>
  <c r="L113" i="34"/>
  <c r="M495" i="34"/>
  <c r="L498" i="34"/>
  <c r="F298" i="34"/>
  <c r="C12" i="39" s="1"/>
  <c r="I26" i="51"/>
  <c r="M798" i="34"/>
  <c r="L801" i="34"/>
  <c r="N587" i="34"/>
  <c r="K989" i="34"/>
  <c r="H28" i="39" s="1"/>
  <c r="L328" i="34"/>
  <c r="C9" i="41"/>
  <c r="C23" i="41" s="1"/>
  <c r="F1293" i="34"/>
  <c r="C35" i="39" s="1"/>
  <c r="O1275" i="34"/>
  <c r="N1278" i="34"/>
  <c r="O1188" i="34"/>
  <c r="N1191" i="34"/>
  <c r="L1455" i="34"/>
  <c r="F30" i="50"/>
  <c r="G1597" i="34"/>
  <c r="D41" i="39" s="1"/>
  <c r="G1336" i="34"/>
  <c r="D36" i="39" s="1"/>
  <c r="N1150" i="34"/>
  <c r="I341" i="34"/>
  <c r="F13" i="39" s="1"/>
  <c r="I1293" i="34"/>
  <c r="F35" i="39" s="1"/>
  <c r="E12" i="41" s="1"/>
  <c r="E26" i="41" s="1"/>
  <c r="H1511" i="34"/>
  <c r="E39" i="39" s="1"/>
  <c r="H212" i="34"/>
  <c r="E10" i="39" s="1"/>
  <c r="F1380" i="34"/>
  <c r="C37" i="39" s="1"/>
  <c r="F816" i="34"/>
  <c r="C24" i="39" s="1"/>
  <c r="N1498" i="34"/>
  <c r="J21" i="47"/>
  <c r="J24" i="47" s="1"/>
  <c r="J26" i="47" s="1"/>
  <c r="K807" i="34"/>
  <c r="K806" i="34"/>
  <c r="K816" i="34" s="1"/>
  <c r="H24" i="39" s="1"/>
  <c r="J116" i="34"/>
  <c r="J117" i="34"/>
  <c r="H38" i="34"/>
  <c r="E6" i="39" s="1"/>
  <c r="O1493" i="34"/>
  <c r="N1496" i="34"/>
  <c r="M108" i="34"/>
  <c r="L111" i="34"/>
  <c r="M366" i="34"/>
  <c r="L369" i="34"/>
  <c r="M1323" i="34"/>
  <c r="I1370" i="34"/>
  <c r="I1380" i="34" s="1"/>
  <c r="F37" i="39" s="1"/>
  <c r="I1371" i="34"/>
  <c r="F1163" i="34"/>
  <c r="C32" i="39" s="1"/>
  <c r="J25" i="50"/>
  <c r="G687" i="34"/>
  <c r="D21" i="39" s="1"/>
  <c r="C11" i="41" s="1"/>
  <c r="C25" i="41" s="1"/>
  <c r="L1293" i="34"/>
  <c r="I35" i="39" s="1"/>
  <c r="H12" i="41" s="1"/>
  <c r="H26" i="41" s="1"/>
  <c r="M672" i="34"/>
  <c r="N669" i="34"/>
  <c r="J721" i="34"/>
  <c r="J720" i="34"/>
  <c r="F1336" i="34"/>
  <c r="C36" i="39" s="1"/>
  <c r="F989" i="34"/>
  <c r="C28" i="39" s="1"/>
  <c r="P885" i="34"/>
  <c r="O888" i="34"/>
  <c r="E6" i="45"/>
  <c r="G9" i="56"/>
  <c r="L678" i="34"/>
  <c r="L677" i="34"/>
  <c r="K600" i="34"/>
  <c r="H19" i="39" s="1"/>
  <c r="O1148" i="34"/>
  <c r="P1145" i="34"/>
  <c r="I83" i="34"/>
  <c r="F7" i="39" s="1"/>
  <c r="L1019" i="34"/>
  <c r="F687" i="34"/>
  <c r="C21" i="39" s="1"/>
  <c r="F470" i="34"/>
  <c r="C16" i="39" s="1"/>
  <c r="F126" i="34"/>
  <c r="C8" i="39" s="1"/>
  <c r="F903" i="34"/>
  <c r="C26" i="39" s="1"/>
  <c r="K678" i="34"/>
  <c r="K677" i="34"/>
  <c r="K687" i="34" s="1"/>
  <c r="H21" i="39" s="1"/>
  <c r="O890" i="34"/>
  <c r="L25" i="34"/>
  <c r="M903" i="34"/>
  <c r="J26" i="39" s="1"/>
  <c r="K1032" i="34"/>
  <c r="H29" i="39" s="1"/>
  <c r="J1206" i="34"/>
  <c r="G33" i="39" s="1"/>
  <c r="J989" i="34"/>
  <c r="G28" i="39" s="1"/>
  <c r="K212" i="34"/>
  <c r="H10" i="39" s="1"/>
  <c r="L1163" i="34"/>
  <c r="I32" i="39" s="1"/>
  <c r="I26" i="47"/>
  <c r="K285" i="34"/>
  <c r="E44" i="39"/>
  <c r="G38" i="50"/>
  <c r="G557" i="34"/>
  <c r="D18" i="39" s="1"/>
  <c r="G1120" i="34"/>
  <c r="D31" i="39" s="1"/>
  <c r="G126" i="34"/>
  <c r="D8" i="39" s="1"/>
  <c r="G1206" i="34"/>
  <c r="D33" i="39" s="1"/>
  <c r="N1579" i="34"/>
  <c r="M1582" i="34"/>
  <c r="I687" i="34"/>
  <c r="F21" i="39" s="1"/>
  <c r="E11" i="41" s="1"/>
  <c r="E25" i="41" s="1"/>
  <c r="I989" i="34"/>
  <c r="F28" i="39" s="1"/>
  <c r="H860" i="34"/>
  <c r="E25" i="39" s="1"/>
  <c r="H1597" i="34"/>
  <c r="E41" i="39" s="1"/>
  <c r="H30" i="50"/>
  <c r="K1110" i="34"/>
  <c r="K1120" i="34" s="1"/>
  <c r="H31" i="39" s="1"/>
  <c r="K1111" i="34"/>
  <c r="J73" i="34"/>
  <c r="J74" i="34"/>
  <c r="H1076" i="34"/>
  <c r="E30" i="39" s="1"/>
  <c r="J154" i="34"/>
  <c r="J156" i="34" s="1"/>
  <c r="K152" i="34"/>
  <c r="I159" i="34"/>
  <c r="I160" i="34"/>
  <c r="G169" i="34"/>
  <c r="D9" i="39" s="1"/>
  <c r="J1066" i="34"/>
  <c r="J1067" i="34"/>
  <c r="L631" i="34"/>
  <c r="K1237" i="34"/>
  <c r="H83" i="34"/>
  <c r="E7" i="39" s="1"/>
  <c r="K1061" i="34"/>
  <c r="L1057" i="34"/>
  <c r="I557" i="34"/>
  <c r="F18" i="39" s="1"/>
  <c r="L1105" i="34"/>
  <c r="L1107" i="34" s="1"/>
  <c r="M1101" i="34"/>
  <c r="J860" i="34"/>
  <c r="G25" i="39" s="1"/>
  <c r="H159" i="34"/>
  <c r="H160" i="34"/>
  <c r="L1235" i="34"/>
  <c r="M1232" i="34"/>
  <c r="J1120" i="34"/>
  <c r="N64" i="34"/>
  <c r="L65" i="34"/>
  <c r="K68" i="34"/>
  <c r="K634" i="34"/>
  <c r="K635" i="34"/>
  <c r="J644" i="34"/>
  <c r="G20" i="39" s="1"/>
  <c r="L845" i="34"/>
  <c r="L847" i="34" s="1"/>
  <c r="M841" i="34"/>
  <c r="J544" i="34"/>
  <c r="K542" i="34"/>
  <c r="L538" i="34"/>
  <c r="M629" i="34"/>
  <c r="N625" i="34"/>
  <c r="K850" i="34"/>
  <c r="K851" i="34"/>
  <c r="M203" i="34" l="1"/>
  <c r="M202" i="34"/>
  <c r="M212" i="34" s="1"/>
  <c r="J10" i="39" s="1"/>
  <c r="M1023" i="34"/>
  <c r="M1022" i="34"/>
  <c r="M1032" i="34" s="1"/>
  <c r="J29" i="39" s="1"/>
  <c r="K1371" i="34"/>
  <c r="K1370" i="34"/>
  <c r="K1380" i="34" s="1"/>
  <c r="H37" i="39" s="1"/>
  <c r="J30" i="47"/>
  <c r="J29" i="47"/>
  <c r="J39" i="47" s="1"/>
  <c r="H42" i="39" s="1"/>
  <c r="L1022" i="34"/>
  <c r="L1023" i="34"/>
  <c r="N108" i="34"/>
  <c r="M111" i="34"/>
  <c r="M979" i="34"/>
  <c r="M980" i="34"/>
  <c r="L202" i="34"/>
  <c r="L203" i="34"/>
  <c r="M763" i="34"/>
  <c r="M773" i="34" s="1"/>
  <c r="J23" i="39" s="1"/>
  <c r="M764" i="34"/>
  <c r="M1361" i="34"/>
  <c r="L1365" i="34"/>
  <c r="L504" i="34"/>
  <c r="L503" i="34"/>
  <c r="L513" i="34" s="1"/>
  <c r="I17" i="39" s="1"/>
  <c r="O669" i="34"/>
  <c r="N672" i="34"/>
  <c r="P1275" i="34"/>
  <c r="O1278" i="34"/>
  <c r="O1280" i="34" s="1"/>
  <c r="N798" i="34"/>
  <c r="M801" i="34"/>
  <c r="L117" i="34"/>
  <c r="L116" i="34"/>
  <c r="J255" i="34"/>
  <c r="G11" i="39" s="1"/>
  <c r="F14" i="41" s="1"/>
  <c r="F28" i="41" s="1"/>
  <c r="N903" i="34"/>
  <c r="K26" i="39" s="1"/>
  <c r="M715" i="34"/>
  <c r="N712" i="34"/>
  <c r="K245" i="34"/>
  <c r="K255" i="34" s="1"/>
  <c r="H11" i="39" s="1"/>
  <c r="G14" i="41" s="1"/>
  <c r="G28" i="41" s="1"/>
  <c r="K246" i="34"/>
  <c r="L19" i="50"/>
  <c r="K23" i="50"/>
  <c r="J470" i="34"/>
  <c r="G16" i="39" s="1"/>
  <c r="M331" i="34"/>
  <c r="M332" i="34"/>
  <c r="B13" i="41"/>
  <c r="L1587" i="34"/>
  <c r="L1588" i="34"/>
  <c r="Q928" i="34"/>
  <c r="Q931" i="34" s="1"/>
  <c r="P931" i="34"/>
  <c r="Q933" i="34" s="1"/>
  <c r="D45" i="39"/>
  <c r="C7" i="41" s="1"/>
  <c r="O1579" i="34"/>
  <c r="N1582" i="34"/>
  <c r="N1584" i="34" s="1"/>
  <c r="Q1145" i="34"/>
  <c r="Q1148" i="34" s="1"/>
  <c r="P1148" i="34"/>
  <c r="P888" i="34"/>
  <c r="Q890" i="34" s="1"/>
  <c r="Q885" i="34"/>
  <c r="Q888" i="34" s="1"/>
  <c r="O1496" i="34"/>
  <c r="P1493" i="34"/>
  <c r="I29" i="51"/>
  <c r="I31" i="51" s="1"/>
  <c r="I30" i="51"/>
  <c r="I30" i="50"/>
  <c r="E43" i="39"/>
  <c r="G39" i="51"/>
  <c r="L457" i="34"/>
  <c r="N1280" i="34"/>
  <c r="O936" i="34"/>
  <c r="O946" i="34" s="1"/>
  <c r="L27" i="39" s="1"/>
  <c r="K13" i="41" s="1"/>
  <c r="K27" i="41" s="1"/>
  <c r="O937" i="34"/>
  <c r="J1414" i="34"/>
  <c r="J1415" i="34"/>
  <c r="N1321" i="34"/>
  <c r="O1318" i="34"/>
  <c r="K1336" i="34"/>
  <c r="H36" i="39" s="1"/>
  <c r="K503" i="34"/>
  <c r="K504" i="34"/>
  <c r="K25" i="50"/>
  <c r="L717" i="34"/>
  <c r="N23" i="34"/>
  <c r="O20" i="34"/>
  <c r="B14" i="41"/>
  <c r="M1326" i="34"/>
  <c r="M1327" i="34"/>
  <c r="D44" i="39"/>
  <c r="C10" i="41" s="1"/>
  <c r="C24" i="41" s="1"/>
  <c r="C30" i="41" s="1"/>
  <c r="F38" i="50"/>
  <c r="N1197" i="34"/>
  <c r="N1196" i="34"/>
  <c r="N1206" i="34" s="1"/>
  <c r="K33" i="39" s="1"/>
  <c r="N979" i="34"/>
  <c r="N989" i="34" s="1"/>
  <c r="K28" i="39" s="1"/>
  <c r="N980" i="34"/>
  <c r="K20" i="51"/>
  <c r="J24" i="51"/>
  <c r="M285" i="34"/>
  <c r="I169" i="34"/>
  <c r="F9" i="39" s="1"/>
  <c r="F44" i="39"/>
  <c r="H38" i="50"/>
  <c r="K288" i="34"/>
  <c r="K289" i="34"/>
  <c r="L28" i="34"/>
  <c r="L29" i="34"/>
  <c r="N1502" i="34"/>
  <c r="N1501" i="34"/>
  <c r="K457" i="34"/>
  <c r="B9" i="41"/>
  <c r="N328" i="34"/>
  <c r="M1455" i="34"/>
  <c r="M1293" i="34"/>
  <c r="J35" i="39" s="1"/>
  <c r="I12" i="41" s="1"/>
  <c r="I26" i="41" s="1"/>
  <c r="N758" i="34"/>
  <c r="O755" i="34"/>
  <c r="J1370" i="34"/>
  <c r="J1380" i="34" s="1"/>
  <c r="G37" i="39" s="1"/>
  <c r="J1371" i="34"/>
  <c r="N414" i="34"/>
  <c r="M283" i="34"/>
  <c r="N280" i="34"/>
  <c r="J1554" i="34"/>
  <c r="G40" i="39" s="1"/>
  <c r="B11" i="41"/>
  <c r="M1584" i="34"/>
  <c r="K21" i="47"/>
  <c r="K24" i="47" s="1"/>
  <c r="K26" i="47" s="1"/>
  <c r="B12" i="41"/>
  <c r="L455" i="34"/>
  <c r="M452" i="34"/>
  <c r="N760" i="34"/>
  <c r="H31" i="51"/>
  <c r="I30" i="47"/>
  <c r="I29" i="47"/>
  <c r="O894" i="34"/>
  <c r="O893" i="34"/>
  <c r="L687" i="34"/>
  <c r="I21" i="39" s="1"/>
  <c r="N1154" i="34"/>
  <c r="N1153" i="34"/>
  <c r="L1458" i="34"/>
  <c r="L1468" i="34" s="1"/>
  <c r="L1459" i="34"/>
  <c r="L331" i="34"/>
  <c r="L332" i="34"/>
  <c r="N326" i="34"/>
  <c r="O323" i="34"/>
  <c r="N1536" i="34"/>
  <c r="M1539" i="34"/>
  <c r="N1450" i="34"/>
  <c r="M1453" i="34"/>
  <c r="P409" i="34"/>
  <c r="O412" i="34"/>
  <c r="N946" i="34"/>
  <c r="K27" i="39" s="1"/>
  <c r="J13" i="41" s="1"/>
  <c r="J27" i="41" s="1"/>
  <c r="O974" i="34"/>
  <c r="P971" i="34"/>
  <c r="P1150" i="34"/>
  <c r="K720" i="34"/>
  <c r="K730" i="34" s="1"/>
  <c r="H22" i="39" s="1"/>
  <c r="K721" i="34"/>
  <c r="K1411" i="34"/>
  <c r="M25" i="34"/>
  <c r="O1014" i="34"/>
  <c r="N1017" i="34"/>
  <c r="N1019" i="34" s="1"/>
  <c r="L285" i="34"/>
  <c r="L240" i="34"/>
  <c r="M237" i="34"/>
  <c r="L1541" i="34"/>
  <c r="M498" i="34"/>
  <c r="N495" i="34"/>
  <c r="B10" i="41"/>
  <c r="B24" i="41" s="1"/>
  <c r="J29" i="50"/>
  <c r="J28" i="50"/>
  <c r="N366" i="34"/>
  <c r="M369" i="34"/>
  <c r="M371" i="34" s="1"/>
  <c r="P584" i="34"/>
  <c r="O585" i="34"/>
  <c r="C45" i="39"/>
  <c r="B7" i="41" s="1"/>
  <c r="L9" i="56"/>
  <c r="O9" i="56" s="1"/>
  <c r="J9" i="56"/>
  <c r="J730" i="34"/>
  <c r="G22" i="39" s="1"/>
  <c r="M113" i="34"/>
  <c r="J126" i="34"/>
  <c r="G8" i="39" s="1"/>
  <c r="P1188" i="34"/>
  <c r="O1191" i="34"/>
  <c r="O1193" i="34" s="1"/>
  <c r="N590" i="34"/>
  <c r="N591" i="34"/>
  <c r="M500" i="34"/>
  <c r="L427" i="34"/>
  <c r="I15" i="39" s="1"/>
  <c r="O194" i="34"/>
  <c r="N197" i="34"/>
  <c r="N199" i="34" s="1"/>
  <c r="O1150" i="34"/>
  <c r="L763" i="34"/>
  <c r="L764" i="34"/>
  <c r="L1367" i="34"/>
  <c r="M674" i="34"/>
  <c r="M1405" i="34"/>
  <c r="L1409" i="34"/>
  <c r="L1411" i="34" s="1"/>
  <c r="L803" i="34"/>
  <c r="K375" i="34"/>
  <c r="K374" i="34"/>
  <c r="C44" i="39"/>
  <c r="E38" i="50"/>
  <c r="L371" i="34"/>
  <c r="M1511" i="34"/>
  <c r="J39" i="39" s="1"/>
  <c r="L634" i="34"/>
  <c r="L635" i="34"/>
  <c r="K644" i="34"/>
  <c r="H20" i="39" s="1"/>
  <c r="K154" i="34"/>
  <c r="L152" i="34"/>
  <c r="J83" i="34"/>
  <c r="G7" i="39" s="1"/>
  <c r="J548" i="34"/>
  <c r="J547" i="34"/>
  <c r="H169" i="34"/>
  <c r="E9" i="39" s="1"/>
  <c r="G31" i="39"/>
  <c r="J159" i="34"/>
  <c r="J160" i="34"/>
  <c r="M845" i="34"/>
  <c r="N841" i="34"/>
  <c r="M1105" i="34"/>
  <c r="N1101" i="34"/>
  <c r="K156" i="34"/>
  <c r="K860" i="34"/>
  <c r="H25" i="39" s="1"/>
  <c r="K70" i="34"/>
  <c r="M1235" i="34"/>
  <c r="M1237" i="34" s="1"/>
  <c r="N1232" i="34"/>
  <c r="K1240" i="34"/>
  <c r="K1241" i="34"/>
  <c r="J1076" i="34"/>
  <c r="G30" i="39" s="1"/>
  <c r="L850" i="34"/>
  <c r="L851" i="34"/>
  <c r="K1063" i="34"/>
  <c r="M65" i="34"/>
  <c r="L68" i="34"/>
  <c r="L70" i="34" s="1"/>
  <c r="N629" i="34"/>
  <c r="O625" i="34"/>
  <c r="O64" i="34"/>
  <c r="L1237" i="34"/>
  <c r="L542" i="34"/>
  <c r="L544" i="34" s="1"/>
  <c r="M538" i="34"/>
  <c r="L1110" i="34"/>
  <c r="L1111" i="34"/>
  <c r="K544" i="34"/>
  <c r="M1057" i="34"/>
  <c r="L1061" i="34"/>
  <c r="M631" i="34"/>
  <c r="O1197" i="34" l="1"/>
  <c r="O1196" i="34"/>
  <c r="K30" i="47"/>
  <c r="K29" i="47"/>
  <c r="K39" i="47" s="1"/>
  <c r="I42" i="39" s="1"/>
  <c r="L1414" i="34"/>
  <c r="L1415" i="34"/>
  <c r="M374" i="34"/>
  <c r="M384" i="34" s="1"/>
  <c r="J14" i="39" s="1"/>
  <c r="M375" i="34"/>
  <c r="F11" i="41"/>
  <c r="F25" i="41" s="1"/>
  <c r="O1283" i="34"/>
  <c r="O1284" i="34"/>
  <c r="N202" i="34"/>
  <c r="N203" i="34"/>
  <c r="N1022" i="34"/>
  <c r="N1023" i="34"/>
  <c r="N1587" i="34"/>
  <c r="N1588" i="34"/>
  <c r="N1541" i="34"/>
  <c r="O1153" i="34"/>
  <c r="O1163" i="34" s="1"/>
  <c r="L32" i="39" s="1"/>
  <c r="O1154" i="34"/>
  <c r="P974" i="34"/>
  <c r="Q971" i="34"/>
  <c r="Q974" i="34" s="1"/>
  <c r="M1541" i="34"/>
  <c r="N1405" i="34"/>
  <c r="M1409" i="34"/>
  <c r="P976" i="34"/>
  <c r="N1163" i="34"/>
  <c r="K32" i="39" s="1"/>
  <c r="I39" i="47"/>
  <c r="G42" i="39" s="1"/>
  <c r="O758" i="34"/>
  <c r="P755" i="34"/>
  <c r="N332" i="34"/>
  <c r="N331" i="34"/>
  <c r="L38" i="34"/>
  <c r="I6" i="39" s="1"/>
  <c r="N674" i="34"/>
  <c r="Q936" i="34"/>
  <c r="Q937" i="34"/>
  <c r="M341" i="34"/>
  <c r="J13" i="39" s="1"/>
  <c r="N715" i="34"/>
  <c r="O712" i="34"/>
  <c r="L126" i="34"/>
  <c r="I8" i="39" s="1"/>
  <c r="O672" i="34"/>
  <c r="P669" i="34"/>
  <c r="L212" i="34"/>
  <c r="I10" i="39" s="1"/>
  <c r="L375" i="34"/>
  <c r="L374" i="34"/>
  <c r="L384" i="34" s="1"/>
  <c r="I14" i="39" s="1"/>
  <c r="M677" i="34"/>
  <c r="M678" i="34"/>
  <c r="P194" i="34"/>
  <c r="O197" i="34"/>
  <c r="P587" i="34"/>
  <c r="L288" i="34"/>
  <c r="L289" i="34"/>
  <c r="O1536" i="34"/>
  <c r="N1539" i="34"/>
  <c r="N283" i="34"/>
  <c r="O280" i="34"/>
  <c r="B23" i="41"/>
  <c r="L720" i="34"/>
  <c r="L721" i="34"/>
  <c r="J26" i="51"/>
  <c r="N717" i="34"/>
  <c r="P890" i="34"/>
  <c r="M717" i="34"/>
  <c r="O1450" i="34"/>
  <c r="N1453" i="34"/>
  <c r="O1321" i="34"/>
  <c r="P1318" i="34"/>
  <c r="L460" i="34"/>
  <c r="L470" i="34" s="1"/>
  <c r="I16" i="39" s="1"/>
  <c r="L461" i="34"/>
  <c r="O326" i="34"/>
  <c r="P323" i="34"/>
  <c r="L21" i="47"/>
  <c r="L24" i="47" s="1"/>
  <c r="K298" i="34"/>
  <c r="H12" i="39" s="1"/>
  <c r="M1336" i="34"/>
  <c r="J36" i="39" s="1"/>
  <c r="Q893" i="34"/>
  <c r="Q903" i="34" s="1"/>
  <c r="N26" i="39" s="1"/>
  <c r="Q894" i="34"/>
  <c r="M989" i="34"/>
  <c r="J28" i="39" s="1"/>
  <c r="M116" i="34"/>
  <c r="M117" i="34"/>
  <c r="N498" i="34"/>
  <c r="O495" i="34"/>
  <c r="P1014" i="34"/>
  <c r="O1017" i="34"/>
  <c r="O1019" i="34" s="1"/>
  <c r="P1153" i="34"/>
  <c r="P1154" i="34"/>
  <c r="O328" i="34"/>
  <c r="F43" i="39"/>
  <c r="E10" i="41" s="1"/>
  <c r="E24" i="41" s="1"/>
  <c r="E30" i="41" s="1"/>
  <c r="H39" i="51"/>
  <c r="K460" i="34"/>
  <c r="K461" i="34"/>
  <c r="M803" i="34"/>
  <c r="J1424" i="34"/>
  <c r="G38" i="39" s="1"/>
  <c r="I38" i="50"/>
  <c r="G44" i="39"/>
  <c r="Q1150" i="34"/>
  <c r="N1323" i="34"/>
  <c r="O798" i="34"/>
  <c r="N801" i="34"/>
  <c r="M1365" i="34"/>
  <c r="N1361" i="34"/>
  <c r="O199" i="34"/>
  <c r="Q584" i="34"/>
  <c r="Q585" i="34" s="1"/>
  <c r="P585" i="34"/>
  <c r="Q587" i="34" s="1"/>
  <c r="K24" i="51"/>
  <c r="L20" i="51"/>
  <c r="K28" i="50"/>
  <c r="K29" i="50"/>
  <c r="P933" i="34"/>
  <c r="K384" i="34"/>
  <c r="H14" i="39" s="1"/>
  <c r="M503" i="34"/>
  <c r="M504" i="34"/>
  <c r="N500" i="34"/>
  <c r="M28" i="34"/>
  <c r="M29" i="34"/>
  <c r="N764" i="34"/>
  <c r="N763" i="34"/>
  <c r="N773" i="34" s="1"/>
  <c r="K23" i="39" s="1"/>
  <c r="N417" i="34"/>
  <c r="N418" i="34"/>
  <c r="O414" i="34"/>
  <c r="N1511" i="34"/>
  <c r="K39" i="39" s="1"/>
  <c r="B28" i="41"/>
  <c r="K513" i="34"/>
  <c r="H17" i="39" s="1"/>
  <c r="L1597" i="34"/>
  <c r="I41" i="39" s="1"/>
  <c r="P1280" i="34"/>
  <c r="G43" i="39"/>
  <c r="I39" i="51"/>
  <c r="B27" i="41"/>
  <c r="L23" i="50"/>
  <c r="L25" i="50" s="1"/>
  <c r="M19" i="50"/>
  <c r="P1278" i="34"/>
  <c r="Q1275" i="34"/>
  <c r="Q1278" i="34" s="1"/>
  <c r="O108" i="34"/>
  <c r="N111" i="34"/>
  <c r="N113" i="34" s="1"/>
  <c r="J30" i="50"/>
  <c r="B26" i="41"/>
  <c r="M288" i="34"/>
  <c r="M289" i="34"/>
  <c r="L1032" i="34"/>
  <c r="I29" i="39" s="1"/>
  <c r="P1191" i="34"/>
  <c r="Q1193" i="34" s="1"/>
  <c r="Q1188" i="34"/>
  <c r="Q1191" i="34" s="1"/>
  <c r="L1370" i="34"/>
  <c r="L1371" i="34"/>
  <c r="L1545" i="34"/>
  <c r="L1544" i="34"/>
  <c r="K1415" i="34"/>
  <c r="K1414" i="34"/>
  <c r="K1424" i="34" s="1"/>
  <c r="H38" i="39" s="1"/>
  <c r="L242" i="34"/>
  <c r="P412" i="34"/>
  <c r="P414" i="34" s="1"/>
  <c r="Q409" i="34"/>
  <c r="Q412" i="34" s="1"/>
  <c r="L341" i="34"/>
  <c r="I13" i="39" s="1"/>
  <c r="M455" i="34"/>
  <c r="N452" i="34"/>
  <c r="M1588" i="34"/>
  <c r="M1587" i="34"/>
  <c r="M1597" i="34" s="1"/>
  <c r="J41" i="39" s="1"/>
  <c r="O976" i="34"/>
  <c r="M1458" i="34"/>
  <c r="M1468" i="34" s="1"/>
  <c r="M1459" i="34"/>
  <c r="L806" i="34"/>
  <c r="L807" i="34"/>
  <c r="L773" i="34"/>
  <c r="I23" i="39" s="1"/>
  <c r="N600" i="34"/>
  <c r="K19" i="39" s="1"/>
  <c r="O366" i="34"/>
  <c r="N369" i="34"/>
  <c r="M240" i="34"/>
  <c r="N237" i="34"/>
  <c r="O587" i="34"/>
  <c r="N1455" i="34"/>
  <c r="O903" i="34"/>
  <c r="L26" i="39" s="1"/>
  <c r="M457" i="34"/>
  <c r="B25" i="41"/>
  <c r="N25" i="34"/>
  <c r="O23" i="34"/>
  <c r="P20" i="34"/>
  <c r="N1283" i="34"/>
  <c r="N1284" i="34"/>
  <c r="Q1493" i="34"/>
  <c r="Q1496" i="34" s="1"/>
  <c r="P1496" i="34"/>
  <c r="Q1498" i="34" s="1"/>
  <c r="P1579" i="34"/>
  <c r="O1582" i="34"/>
  <c r="O1498" i="34"/>
  <c r="L73" i="34"/>
  <c r="L74" i="34"/>
  <c r="L548" i="34"/>
  <c r="L547" i="34"/>
  <c r="L557" i="34" s="1"/>
  <c r="I18" i="39" s="1"/>
  <c r="K548" i="34"/>
  <c r="K547" i="34"/>
  <c r="K557" i="34" s="1"/>
  <c r="H18" i="39" s="1"/>
  <c r="L1240" i="34"/>
  <c r="L1241" i="34"/>
  <c r="L644" i="34"/>
  <c r="I20" i="39" s="1"/>
  <c r="M1240" i="34"/>
  <c r="M1241" i="34"/>
  <c r="K1066" i="34"/>
  <c r="K1067" i="34"/>
  <c r="K1250" i="34"/>
  <c r="H34" i="39" s="1"/>
  <c r="D10" i="41"/>
  <c r="D24" i="41" s="1"/>
  <c r="D30" i="41" s="1"/>
  <c r="J557" i="34"/>
  <c r="G18" i="39" s="1"/>
  <c r="K73" i="34"/>
  <c r="K74" i="34"/>
  <c r="B30" i="41"/>
  <c r="N845" i="34"/>
  <c r="O841" i="34"/>
  <c r="M1107" i="34"/>
  <c r="E45" i="39"/>
  <c r="D7" i="41" s="1"/>
  <c r="L1120" i="34"/>
  <c r="N631" i="34"/>
  <c r="L860" i="34"/>
  <c r="I25" i="39" s="1"/>
  <c r="N1237" i="34"/>
  <c r="J169" i="34"/>
  <c r="G9" i="39" s="1"/>
  <c r="L154" i="34"/>
  <c r="M152" i="34"/>
  <c r="N65" i="34"/>
  <c r="M68" i="34"/>
  <c r="K159" i="34"/>
  <c r="K160" i="34"/>
  <c r="P64" i="34"/>
  <c r="M634" i="34"/>
  <c r="M635" i="34"/>
  <c r="N1235" i="34"/>
  <c r="O1232" i="34"/>
  <c r="M1061" i="34"/>
  <c r="M1063" i="34" s="1"/>
  <c r="N1057" i="34"/>
  <c r="M542" i="34"/>
  <c r="M544" i="34" s="1"/>
  <c r="N538" i="34"/>
  <c r="O629" i="34"/>
  <c r="O631" i="34" s="1"/>
  <c r="P625" i="34"/>
  <c r="L1063" i="34"/>
  <c r="M847" i="34"/>
  <c r="O1101" i="34"/>
  <c r="N1105" i="34"/>
  <c r="N1107" i="34" s="1"/>
  <c r="L156" i="34"/>
  <c r="P418" i="34" l="1"/>
  <c r="P417" i="34"/>
  <c r="P427" i="34" s="1"/>
  <c r="M15" i="39" s="1"/>
  <c r="R937" i="34"/>
  <c r="N116" i="34"/>
  <c r="N126" i="34" s="1"/>
  <c r="K8" i="39" s="1"/>
  <c r="N117" i="34"/>
  <c r="O1022" i="34"/>
  <c r="O1023" i="34"/>
  <c r="L29" i="50"/>
  <c r="L28" i="50"/>
  <c r="O237" i="34"/>
  <c r="N240" i="34"/>
  <c r="N1411" i="34"/>
  <c r="O331" i="34"/>
  <c r="O332" i="34"/>
  <c r="Q755" i="34"/>
  <c r="Q758" i="34" s="1"/>
  <c r="P758" i="34"/>
  <c r="P760" i="34" s="1"/>
  <c r="Q1579" i="34"/>
  <c r="Q1582" i="34" s="1"/>
  <c r="P1582" i="34"/>
  <c r="Q1584" i="34" s="1"/>
  <c r="P108" i="34"/>
  <c r="O111" i="34"/>
  <c r="P280" i="34"/>
  <c r="O283" i="34"/>
  <c r="P591" i="34"/>
  <c r="P590" i="34"/>
  <c r="M126" i="34"/>
  <c r="J8" i="39" s="1"/>
  <c r="Q323" i="34"/>
  <c r="Q326" i="34" s="1"/>
  <c r="P326" i="34"/>
  <c r="Q328" i="34" s="1"/>
  <c r="O1405" i="34"/>
  <c r="N1409" i="34"/>
  <c r="N1544" i="34"/>
  <c r="N1545" i="34"/>
  <c r="F45" i="39"/>
  <c r="E7" i="41" s="1"/>
  <c r="M513" i="34"/>
  <c r="J17" i="39" s="1"/>
  <c r="Q590" i="34"/>
  <c r="Q591" i="34"/>
  <c r="L730" i="34"/>
  <c r="I22" i="39" s="1"/>
  <c r="P672" i="34"/>
  <c r="Q669" i="34"/>
  <c r="Q672" i="34" s="1"/>
  <c r="Q946" i="34"/>
  <c r="N27" i="39" s="1"/>
  <c r="M13" i="41" s="1"/>
  <c r="M27" i="41" s="1"/>
  <c r="Q1501" i="34"/>
  <c r="Q1502" i="34"/>
  <c r="L26" i="51"/>
  <c r="N212" i="34"/>
  <c r="K10" i="39" s="1"/>
  <c r="M1250" i="34"/>
  <c r="J34" i="39" s="1"/>
  <c r="O452" i="34"/>
  <c r="N455" i="34"/>
  <c r="N457" i="34" s="1"/>
  <c r="L1380" i="34"/>
  <c r="I37" i="39" s="1"/>
  <c r="Q1280" i="34"/>
  <c r="M460" i="34"/>
  <c r="M461" i="34"/>
  <c r="O369" i="34"/>
  <c r="P366" i="34"/>
  <c r="L1554" i="34"/>
  <c r="I40" i="39" s="1"/>
  <c r="M23" i="50"/>
  <c r="N19" i="50"/>
  <c r="P798" i="34"/>
  <c r="O801" i="34"/>
  <c r="P1163" i="34"/>
  <c r="M32" i="39" s="1"/>
  <c r="P1450" i="34"/>
  <c r="O1453" i="34"/>
  <c r="K26" i="51"/>
  <c r="Q194" i="34"/>
  <c r="Q197" i="34" s="1"/>
  <c r="P197" i="34"/>
  <c r="Q199" i="34" s="1"/>
  <c r="N677" i="34"/>
  <c r="N678" i="34"/>
  <c r="O674" i="34"/>
  <c r="N1597" i="34"/>
  <c r="K41" i="39" s="1"/>
  <c r="O1541" i="34"/>
  <c r="M1544" i="34"/>
  <c r="M1554" i="34" s="1"/>
  <c r="J40" i="39" s="1"/>
  <c r="M1545" i="34"/>
  <c r="G11" i="41"/>
  <c r="G25" i="41" s="1"/>
  <c r="L1250" i="34"/>
  <c r="I34" i="39" s="1"/>
  <c r="O1501" i="34"/>
  <c r="O1502" i="34"/>
  <c r="P23" i="34"/>
  <c r="Q20" i="34"/>
  <c r="Q23" i="34" s="1"/>
  <c r="N371" i="34"/>
  <c r="H44" i="39"/>
  <c r="J38" i="50"/>
  <c r="P937" i="34"/>
  <c r="P936" i="34"/>
  <c r="P1498" i="34"/>
  <c r="P1017" i="34"/>
  <c r="Q1014" i="34"/>
  <c r="Q1017" i="34" s="1"/>
  <c r="N803" i="34"/>
  <c r="G9" i="41"/>
  <c r="M721" i="34"/>
  <c r="M720" i="34"/>
  <c r="M730" i="34" s="1"/>
  <c r="J22" i="39" s="1"/>
  <c r="P1536" i="34"/>
  <c r="O1539" i="34"/>
  <c r="M687" i="34"/>
  <c r="J21" i="39" s="1"/>
  <c r="O1293" i="34"/>
  <c r="L35" i="39" s="1"/>
  <c r="K12" i="41" s="1"/>
  <c r="K26" i="41" s="1"/>
  <c r="O1206" i="34"/>
  <c r="L33" i="39" s="1"/>
  <c r="N504" i="34"/>
  <c r="N503" i="34"/>
  <c r="N1365" i="34"/>
  <c r="O1361" i="34"/>
  <c r="J30" i="51"/>
  <c r="J29" i="51"/>
  <c r="N242" i="34"/>
  <c r="M298" i="34"/>
  <c r="J12" i="39" s="1"/>
  <c r="I9" i="41" s="1"/>
  <c r="I23" i="41" s="1"/>
  <c r="N1293" i="34"/>
  <c r="K35" i="39" s="1"/>
  <c r="M25" i="50"/>
  <c r="P1283" i="34"/>
  <c r="P1284" i="34"/>
  <c r="O202" i="34"/>
  <c r="O203" i="34"/>
  <c r="N1326" i="34"/>
  <c r="N1327" i="34"/>
  <c r="M806" i="34"/>
  <c r="M816" i="34" s="1"/>
  <c r="J24" i="39" s="1"/>
  <c r="M807" i="34"/>
  <c r="M1367" i="34"/>
  <c r="O1323" i="34"/>
  <c r="P25" i="34"/>
  <c r="N1458" i="34"/>
  <c r="N1468" i="34" s="1"/>
  <c r="N1459" i="34"/>
  <c r="P1193" i="34"/>
  <c r="M242" i="34"/>
  <c r="Q1153" i="34"/>
  <c r="Q1154" i="34"/>
  <c r="R1154" i="34" s="1"/>
  <c r="K470" i="34"/>
  <c r="H16" i="39" s="1"/>
  <c r="P495" i="34"/>
  <c r="O498" i="34"/>
  <c r="N285" i="34"/>
  <c r="P893" i="34"/>
  <c r="P894" i="34"/>
  <c r="R894" i="34" s="1"/>
  <c r="P712" i="34"/>
  <c r="O715" i="34"/>
  <c r="Q976" i="34"/>
  <c r="N1032" i="34"/>
  <c r="K29" i="39" s="1"/>
  <c r="L1424" i="34"/>
  <c r="I38" i="39" s="1"/>
  <c r="N28" i="34"/>
  <c r="N38" i="34" s="1"/>
  <c r="K6" i="39" s="1"/>
  <c r="N29" i="34"/>
  <c r="L245" i="34"/>
  <c r="L246" i="34"/>
  <c r="M20" i="51"/>
  <c r="L24" i="51"/>
  <c r="M21" i="47"/>
  <c r="M24" i="47" s="1"/>
  <c r="M26" i="47"/>
  <c r="L816" i="34"/>
  <c r="I24" i="39" s="1"/>
  <c r="H11" i="41" s="1"/>
  <c r="H25" i="41" s="1"/>
  <c r="N427" i="34"/>
  <c r="K15" i="39" s="1"/>
  <c r="Q1196" i="34"/>
  <c r="Q1197" i="34"/>
  <c r="P1019" i="34"/>
  <c r="M644" i="34"/>
  <c r="J20" i="39" s="1"/>
  <c r="F10" i="41"/>
  <c r="P1584" i="34"/>
  <c r="O590" i="34"/>
  <c r="O591" i="34"/>
  <c r="O979" i="34"/>
  <c r="O980" i="34"/>
  <c r="Q414" i="34"/>
  <c r="O25" i="34"/>
  <c r="O113" i="34"/>
  <c r="O1584" i="34"/>
  <c r="O417" i="34"/>
  <c r="O418" i="34"/>
  <c r="M38" i="34"/>
  <c r="J6" i="39" s="1"/>
  <c r="K30" i="50"/>
  <c r="M1411" i="34"/>
  <c r="L26" i="47"/>
  <c r="Q1318" i="34"/>
  <c r="Q1321" i="34" s="1"/>
  <c r="P1321" i="34"/>
  <c r="Q1323" i="34" s="1"/>
  <c r="N720" i="34"/>
  <c r="N721" i="34"/>
  <c r="O760" i="34"/>
  <c r="L298" i="34"/>
  <c r="I12" i="39" s="1"/>
  <c r="H9" i="41" s="1"/>
  <c r="H23" i="41" s="1"/>
  <c r="O717" i="34"/>
  <c r="N341" i="34"/>
  <c r="K13" i="39" s="1"/>
  <c r="P979" i="34"/>
  <c r="P980" i="34"/>
  <c r="O634" i="34"/>
  <c r="O635" i="34"/>
  <c r="F24" i="41"/>
  <c r="N1110" i="34"/>
  <c r="N1111" i="34"/>
  <c r="M548" i="34"/>
  <c r="M547" i="34"/>
  <c r="O845" i="34"/>
  <c r="O847" i="34" s="1"/>
  <c r="P841" i="34"/>
  <c r="N542" i="34"/>
  <c r="N544" i="34" s="1"/>
  <c r="O538" i="34"/>
  <c r="L159" i="34"/>
  <c r="L160" i="34"/>
  <c r="M154" i="34"/>
  <c r="M156" i="34" s="1"/>
  <c r="N152" i="34"/>
  <c r="N1061" i="34"/>
  <c r="N1063" i="34" s="1"/>
  <c r="O1057" i="34"/>
  <c r="Q64" i="34"/>
  <c r="G45" i="39"/>
  <c r="F7" i="41" s="1"/>
  <c r="M1066" i="34"/>
  <c r="M1076" i="34" s="1"/>
  <c r="J30" i="39" s="1"/>
  <c r="M1067" i="34"/>
  <c r="I31" i="39"/>
  <c r="P1101" i="34"/>
  <c r="O1105" i="34"/>
  <c r="O1107" i="34" s="1"/>
  <c r="O1235" i="34"/>
  <c r="O1237" i="34" s="1"/>
  <c r="P1232" i="34"/>
  <c r="K83" i="34"/>
  <c r="H7" i="39" s="1"/>
  <c r="N1240" i="34"/>
  <c r="N1241" i="34"/>
  <c r="N847" i="34"/>
  <c r="M850" i="34"/>
  <c r="M851" i="34"/>
  <c r="K169" i="34"/>
  <c r="H9" i="39" s="1"/>
  <c r="L1067" i="34"/>
  <c r="L1066" i="34"/>
  <c r="L1076" i="34" s="1"/>
  <c r="I30" i="39" s="1"/>
  <c r="P629" i="34"/>
  <c r="Q625" i="34"/>
  <c r="Q629" i="34" s="1"/>
  <c r="O65" i="34"/>
  <c r="N68" i="34"/>
  <c r="N70" i="34" s="1"/>
  <c r="N634" i="34"/>
  <c r="N635" i="34"/>
  <c r="M1110" i="34"/>
  <c r="M1111" i="34"/>
  <c r="M70" i="34"/>
  <c r="K1076" i="34"/>
  <c r="H30" i="39" s="1"/>
  <c r="L83" i="34"/>
  <c r="I7" i="39" s="1"/>
  <c r="P764" i="34" l="1"/>
  <c r="P763" i="34"/>
  <c r="N461" i="34"/>
  <c r="N460" i="34"/>
  <c r="O763" i="34"/>
  <c r="O764" i="34"/>
  <c r="Q417" i="34"/>
  <c r="Q427" i="34" s="1"/>
  <c r="N15" i="39" s="1"/>
  <c r="Q418" i="34"/>
  <c r="R418" i="34" s="1"/>
  <c r="Q674" i="34"/>
  <c r="N1336" i="34"/>
  <c r="K36" i="39" s="1"/>
  <c r="J12" i="41"/>
  <c r="Q1019" i="34"/>
  <c r="K29" i="51"/>
  <c r="K30" i="51"/>
  <c r="P371" i="34"/>
  <c r="O371" i="34"/>
  <c r="Q1511" i="34"/>
  <c r="N39" i="39" s="1"/>
  <c r="P199" i="34"/>
  <c r="Q280" i="34"/>
  <c r="Q283" i="34" s="1"/>
  <c r="P283" i="34"/>
  <c r="Q285" i="34" s="1"/>
  <c r="O341" i="34"/>
  <c r="L13" i="39" s="1"/>
  <c r="L30" i="50"/>
  <c r="O1409" i="34"/>
  <c r="P1405" i="34"/>
  <c r="N513" i="34"/>
  <c r="K17" i="39" s="1"/>
  <c r="O1545" i="34"/>
  <c r="O1544" i="34"/>
  <c r="O1554" i="34" s="1"/>
  <c r="L40" i="39" s="1"/>
  <c r="O644" i="34"/>
  <c r="L20" i="39" s="1"/>
  <c r="P1022" i="34"/>
  <c r="P1032" i="34" s="1"/>
  <c r="M29" i="39" s="1"/>
  <c r="P1023" i="34"/>
  <c r="Q1326" i="34"/>
  <c r="Q1327" i="34"/>
  <c r="Q979" i="34"/>
  <c r="Q980" i="34"/>
  <c r="R980" i="34" s="1"/>
  <c r="P1539" i="34"/>
  <c r="Q1541" i="34" s="1"/>
  <c r="Q1536" i="34"/>
  <c r="Q1539" i="34" s="1"/>
  <c r="P1455" i="34"/>
  <c r="O19" i="50"/>
  <c r="N23" i="50"/>
  <c r="P1323" i="34"/>
  <c r="Q331" i="34"/>
  <c r="Q341" i="34" s="1"/>
  <c r="N13" i="39" s="1"/>
  <c r="Q332" i="34"/>
  <c r="P113" i="34"/>
  <c r="N1414" i="34"/>
  <c r="N1424" i="34" s="1"/>
  <c r="K38" i="39" s="1"/>
  <c r="N1415" i="34"/>
  <c r="K38" i="50"/>
  <c r="I44" i="39"/>
  <c r="Q202" i="34"/>
  <c r="Q203" i="34"/>
  <c r="L29" i="51"/>
  <c r="L30" i="51"/>
  <c r="P369" i="34"/>
  <c r="Q366" i="34"/>
  <c r="Q369" i="34" s="1"/>
  <c r="N730" i="34"/>
  <c r="K22" i="39" s="1"/>
  <c r="O989" i="34"/>
  <c r="L28" i="39" s="1"/>
  <c r="R979" i="34"/>
  <c r="Q1163" i="34"/>
  <c r="N32" i="39" s="1"/>
  <c r="O32" i="39" s="1"/>
  <c r="C35" i="40" s="1"/>
  <c r="E35" i="40" s="1"/>
  <c r="F35" i="40" s="1"/>
  <c r="G35" i="40" s="1"/>
  <c r="M26" i="51"/>
  <c r="M245" i="34"/>
  <c r="M255" i="34" s="1"/>
  <c r="J11" i="39" s="1"/>
  <c r="I14" i="41" s="1"/>
  <c r="I28" i="41" s="1"/>
  <c r="M246" i="34"/>
  <c r="Q1206" i="34"/>
  <c r="N33" i="39" s="1"/>
  <c r="M24" i="51"/>
  <c r="N20" i="51"/>
  <c r="N288" i="34"/>
  <c r="N289" i="34"/>
  <c r="O1326" i="34"/>
  <c r="O1336" i="34" s="1"/>
  <c r="L36" i="39" s="1"/>
  <c r="O1327" i="34"/>
  <c r="O212" i="34"/>
  <c r="L10" i="39" s="1"/>
  <c r="N246" i="34"/>
  <c r="N245" i="34"/>
  <c r="N255" i="34" s="1"/>
  <c r="K11" i="39" s="1"/>
  <c r="J14" i="41" s="1"/>
  <c r="J28" i="41" s="1"/>
  <c r="P1501" i="34"/>
  <c r="P1511" i="34" s="1"/>
  <c r="M39" i="39" s="1"/>
  <c r="P1502" i="34"/>
  <c r="O677" i="34"/>
  <c r="O678" i="34"/>
  <c r="P1453" i="34"/>
  <c r="Q1450" i="34"/>
  <c r="Q1453" i="34" s="1"/>
  <c r="N25" i="50"/>
  <c r="M470" i="34"/>
  <c r="J16" i="39" s="1"/>
  <c r="O1455" i="34"/>
  <c r="P111" i="34"/>
  <c r="Q108" i="34"/>
  <c r="Q111" i="34" s="1"/>
  <c r="O242" i="34"/>
  <c r="N807" i="34"/>
  <c r="N806" i="34"/>
  <c r="N816" i="34" s="1"/>
  <c r="K24" i="39" s="1"/>
  <c r="O1511" i="34"/>
  <c r="L39" i="39" s="1"/>
  <c r="P801" i="34"/>
  <c r="Q803" i="34" s="1"/>
  <c r="Q798" i="34"/>
  <c r="Q801" i="34" s="1"/>
  <c r="Q600" i="34"/>
  <c r="N19" i="39" s="1"/>
  <c r="R591" i="34"/>
  <c r="L30" i="47"/>
  <c r="L29" i="47"/>
  <c r="O1587" i="34"/>
  <c r="O1588" i="34"/>
  <c r="O600" i="34"/>
  <c r="L19" i="39" s="1"/>
  <c r="O19" i="39" s="1"/>
  <c r="C22" i="40" s="1"/>
  <c r="E22" i="40" s="1"/>
  <c r="F22" i="40" s="1"/>
  <c r="G22" i="40" s="1"/>
  <c r="R590" i="34"/>
  <c r="P500" i="34"/>
  <c r="J31" i="51"/>
  <c r="P946" i="34"/>
  <c r="M27" i="39" s="1"/>
  <c r="R936" i="34"/>
  <c r="R946" i="34" s="1"/>
  <c r="P328" i="34"/>
  <c r="Q1587" i="34"/>
  <c r="Q1588" i="34"/>
  <c r="R1588" i="34" s="1"/>
  <c r="P237" i="34"/>
  <c r="O240" i="34"/>
  <c r="O1032" i="34"/>
  <c r="L29" i="39" s="1"/>
  <c r="P285" i="34"/>
  <c r="N21" i="47"/>
  <c r="N24" i="47" s="1"/>
  <c r="O427" i="34"/>
  <c r="L15" i="39" s="1"/>
  <c r="P903" i="34"/>
  <c r="M26" i="39" s="1"/>
  <c r="O26" i="39" s="1"/>
  <c r="C29" i="40" s="1"/>
  <c r="E29" i="40" s="1"/>
  <c r="F29" i="40" s="1"/>
  <c r="G29" i="40" s="1"/>
  <c r="R893" i="34"/>
  <c r="R903" i="34" s="1"/>
  <c r="P28" i="34"/>
  <c r="P38" i="34" s="1"/>
  <c r="M6" i="39" s="1"/>
  <c r="P29" i="34"/>
  <c r="P989" i="34"/>
  <c r="M28" i="39" s="1"/>
  <c r="N644" i="34"/>
  <c r="K20" i="39" s="1"/>
  <c r="O720" i="34"/>
  <c r="O721" i="34"/>
  <c r="O500" i="34"/>
  <c r="O117" i="34"/>
  <c r="O116" i="34"/>
  <c r="O126" i="34" s="1"/>
  <c r="L8" i="39" s="1"/>
  <c r="P1588" i="34"/>
  <c r="P1587" i="34"/>
  <c r="P1597" i="34" s="1"/>
  <c r="M41" i="39" s="1"/>
  <c r="O15" i="39"/>
  <c r="C18" i="40" s="1"/>
  <c r="E18" i="40" s="1"/>
  <c r="F18" i="40" s="1"/>
  <c r="G18" i="40" s="1"/>
  <c r="L255" i="34"/>
  <c r="I11" i="39" s="1"/>
  <c r="P717" i="34"/>
  <c r="Q495" i="34"/>
  <c r="Q498" i="34" s="1"/>
  <c r="P498" i="34"/>
  <c r="Q500" i="34" s="1"/>
  <c r="P1196" i="34"/>
  <c r="P1197" i="34"/>
  <c r="R1197" i="34" s="1"/>
  <c r="M1370" i="34"/>
  <c r="M1371" i="34"/>
  <c r="P1293" i="34"/>
  <c r="M35" i="39" s="1"/>
  <c r="L12" i="41" s="1"/>
  <c r="L26" i="41" s="1"/>
  <c r="Q25" i="34"/>
  <c r="N687" i="34"/>
  <c r="K21" i="39" s="1"/>
  <c r="Q1283" i="34"/>
  <c r="Q1284" i="34"/>
  <c r="R1284" i="34" s="1"/>
  <c r="O285" i="34"/>
  <c r="N1554" i="34"/>
  <c r="K40" i="39" s="1"/>
  <c r="N1367" i="34"/>
  <c r="P803" i="34"/>
  <c r="M30" i="47"/>
  <c r="M29" i="47"/>
  <c r="N374" i="34"/>
  <c r="N375" i="34"/>
  <c r="P452" i="34"/>
  <c r="O455" i="34"/>
  <c r="O457" i="34" s="1"/>
  <c r="M1414" i="34"/>
  <c r="M1415" i="34"/>
  <c r="O28" i="34"/>
  <c r="O38" i="34" s="1"/>
  <c r="L6" i="39" s="1"/>
  <c r="O29" i="34"/>
  <c r="P715" i="34"/>
  <c r="Q712" i="34"/>
  <c r="Q715" i="34" s="1"/>
  <c r="M28" i="50"/>
  <c r="M29" i="50"/>
  <c r="P1361" i="34"/>
  <c r="O1365" i="34"/>
  <c r="O1367" i="34" s="1"/>
  <c r="R1153" i="34"/>
  <c r="R1163" i="34" s="1"/>
  <c r="G23" i="41"/>
  <c r="R1502" i="34"/>
  <c r="P674" i="34"/>
  <c r="O803" i="34"/>
  <c r="O1411" i="34"/>
  <c r="P600" i="34"/>
  <c r="M19" i="39" s="1"/>
  <c r="Q760" i="34"/>
  <c r="M159" i="34"/>
  <c r="M160" i="34"/>
  <c r="N73" i="34"/>
  <c r="N74" i="34"/>
  <c r="M73" i="34"/>
  <c r="M74" i="34"/>
  <c r="Q631" i="34"/>
  <c r="N850" i="34"/>
  <c r="N851" i="34"/>
  <c r="M557" i="34"/>
  <c r="J18" i="39" s="1"/>
  <c r="O1240" i="34"/>
  <c r="O1241" i="34"/>
  <c r="N1066" i="34"/>
  <c r="N1067" i="34"/>
  <c r="M1120" i="34"/>
  <c r="N1250" i="34"/>
  <c r="K34" i="39" s="1"/>
  <c r="P1235" i="34"/>
  <c r="Q1237" i="34" s="1"/>
  <c r="Q1232" i="34"/>
  <c r="Q1235" i="34" s="1"/>
  <c r="O1110" i="34"/>
  <c r="O1111" i="34"/>
  <c r="L169" i="34"/>
  <c r="I9" i="39" s="1"/>
  <c r="N548" i="34"/>
  <c r="N547" i="34"/>
  <c r="O1061" i="34"/>
  <c r="P1057" i="34"/>
  <c r="O542" i="34"/>
  <c r="O544" i="34" s="1"/>
  <c r="P538" i="34"/>
  <c r="N1120" i="34"/>
  <c r="K31" i="39" s="1"/>
  <c r="O851" i="34"/>
  <c r="O850" i="34"/>
  <c r="O860" i="34" s="1"/>
  <c r="L25" i="39" s="1"/>
  <c r="O1063" i="34"/>
  <c r="P1105" i="34"/>
  <c r="Q1101" i="34"/>
  <c r="Q1105" i="34" s="1"/>
  <c r="P845" i="34"/>
  <c r="Q841" i="34"/>
  <c r="Q845" i="34" s="1"/>
  <c r="F30" i="41"/>
  <c r="P65" i="34"/>
  <c r="O68" i="34"/>
  <c r="P631" i="34"/>
  <c r="N154" i="34"/>
  <c r="N156" i="34" s="1"/>
  <c r="O152" i="34"/>
  <c r="P847" i="34"/>
  <c r="M860" i="34"/>
  <c r="J25" i="39" s="1"/>
  <c r="O1371" i="34" l="1"/>
  <c r="O1370" i="34"/>
  <c r="O1380" i="34" s="1"/>
  <c r="L37" i="39" s="1"/>
  <c r="O460" i="34"/>
  <c r="O470" i="34" s="1"/>
  <c r="L16" i="39" s="1"/>
  <c r="O461" i="34"/>
  <c r="Q1293" i="34"/>
  <c r="N35" i="39" s="1"/>
  <c r="M12" i="41" s="1"/>
  <c r="M26" i="41" s="1"/>
  <c r="R1283" i="34"/>
  <c r="R1293" i="34" s="1"/>
  <c r="P331" i="34"/>
  <c r="P332" i="34"/>
  <c r="R332" i="34" s="1"/>
  <c r="N24" i="51"/>
  <c r="O20" i="51"/>
  <c r="Q212" i="34"/>
  <c r="N10" i="39" s="1"/>
  <c r="Q678" i="34"/>
  <c r="R678" i="34" s="1"/>
  <c r="Q677" i="34"/>
  <c r="Q687" i="34" s="1"/>
  <c r="N21" i="39" s="1"/>
  <c r="O21" i="39" s="1"/>
  <c r="C24" i="40" s="1"/>
  <c r="E24" i="40" s="1"/>
  <c r="F24" i="40" s="1"/>
  <c r="G24" i="40" s="1"/>
  <c r="N470" i="34"/>
  <c r="K16" i="39" s="1"/>
  <c r="O21" i="47"/>
  <c r="O24" i="47" s="1"/>
  <c r="O26" i="47"/>
  <c r="Q1544" i="34"/>
  <c r="Q1545" i="34"/>
  <c r="N83" i="34"/>
  <c r="K7" i="39" s="1"/>
  <c r="P806" i="34"/>
  <c r="P807" i="34"/>
  <c r="P288" i="34"/>
  <c r="P298" i="34" s="1"/>
  <c r="M12" i="39" s="1"/>
  <c r="L9" i="41" s="1"/>
  <c r="L23" i="41" s="1"/>
  <c r="P289" i="34"/>
  <c r="P677" i="34"/>
  <c r="P687" i="34" s="1"/>
  <c r="M21" i="39" s="1"/>
  <c r="P678" i="34"/>
  <c r="M30" i="50"/>
  <c r="M1424" i="34"/>
  <c r="J38" i="39" s="1"/>
  <c r="P1206" i="34"/>
  <c r="M33" i="39" s="1"/>
  <c r="O33" i="39" s="1"/>
  <c r="C36" i="40" s="1"/>
  <c r="E36" i="40" s="1"/>
  <c r="R1196" i="34"/>
  <c r="R1206" i="34" s="1"/>
  <c r="R600" i="34"/>
  <c r="N28" i="50"/>
  <c r="N30" i="50" s="1"/>
  <c r="N29" i="50"/>
  <c r="N26" i="51"/>
  <c r="P1327" i="34"/>
  <c r="P1326" i="34"/>
  <c r="P1336" i="34" s="1"/>
  <c r="M36" i="39" s="1"/>
  <c r="Q989" i="34"/>
  <c r="N28" i="39" s="1"/>
  <c r="O28" i="39" s="1"/>
  <c r="C31" i="40" s="1"/>
  <c r="E31" i="40" s="1"/>
  <c r="F31" i="40" s="1"/>
  <c r="G31" i="40" s="1"/>
  <c r="K31" i="51"/>
  <c r="P503" i="34"/>
  <c r="P513" i="34" s="1"/>
  <c r="M17" i="39" s="1"/>
  <c r="P504" i="34"/>
  <c r="J44" i="39"/>
  <c r="L38" i="50"/>
  <c r="Q503" i="34"/>
  <c r="Q504" i="34"/>
  <c r="R1327" i="34"/>
  <c r="Q288" i="34"/>
  <c r="Q289" i="34"/>
  <c r="Q1022" i="34"/>
  <c r="Q1023" i="34"/>
  <c r="R1023" i="34" s="1"/>
  <c r="Q763" i="34"/>
  <c r="Q764" i="34"/>
  <c r="Q717" i="34"/>
  <c r="Q452" i="34"/>
  <c r="Q455" i="34" s="1"/>
  <c r="P455" i="34"/>
  <c r="N1370" i="34"/>
  <c r="N1380" i="34" s="1"/>
  <c r="K37" i="39" s="1"/>
  <c r="N1371" i="34"/>
  <c r="L13" i="41"/>
  <c r="O27" i="39"/>
  <c r="C30" i="40" s="1"/>
  <c r="E30" i="40" s="1"/>
  <c r="Q1455" i="34"/>
  <c r="Q371" i="34"/>
  <c r="Q1336" i="34"/>
  <c r="N36" i="39" s="1"/>
  <c r="O36" i="39" s="1"/>
  <c r="C39" i="40" s="1"/>
  <c r="E39" i="40" s="1"/>
  <c r="P1541" i="34"/>
  <c r="R764" i="34"/>
  <c r="P773" i="34"/>
  <c r="M23" i="39" s="1"/>
  <c r="M1380" i="34"/>
  <c r="J37" i="39" s="1"/>
  <c r="N298" i="34"/>
  <c r="K12" i="39" s="1"/>
  <c r="P720" i="34"/>
  <c r="P721" i="34"/>
  <c r="O504" i="34"/>
  <c r="O503" i="34"/>
  <c r="Q237" i="34"/>
  <c r="Q240" i="34" s="1"/>
  <c r="P240" i="34"/>
  <c r="P242" i="34" s="1"/>
  <c r="O1597" i="34"/>
  <c r="L41" i="39" s="1"/>
  <c r="R1587" i="34"/>
  <c r="R1597" i="34" s="1"/>
  <c r="O245" i="34"/>
  <c r="O246" i="34"/>
  <c r="O23" i="50"/>
  <c r="P25" i="50" s="1"/>
  <c r="P19" i="50"/>
  <c r="P23" i="50" s="1"/>
  <c r="Q1405" i="34"/>
  <c r="Q1409" i="34" s="1"/>
  <c r="P1409" i="34"/>
  <c r="P203" i="34"/>
  <c r="R203" i="34" s="1"/>
  <c r="P202" i="34"/>
  <c r="O35" i="39"/>
  <c r="C38" i="40" s="1"/>
  <c r="E38" i="40" s="1"/>
  <c r="F38" i="40" s="1"/>
  <c r="G38" i="40" s="1"/>
  <c r="O773" i="34"/>
  <c r="L23" i="39" s="1"/>
  <c r="R763" i="34"/>
  <c r="R773" i="34" s="1"/>
  <c r="P374" i="34"/>
  <c r="P384" i="34" s="1"/>
  <c r="M14" i="39" s="1"/>
  <c r="P375" i="34"/>
  <c r="Q807" i="34"/>
  <c r="Q806" i="34"/>
  <c r="Q816" i="34" s="1"/>
  <c r="N24" i="39" s="1"/>
  <c r="O1415" i="34"/>
  <c r="O1414" i="34"/>
  <c r="O1424" i="34" s="1"/>
  <c r="L38" i="39" s="1"/>
  <c r="L39" i="47"/>
  <c r="J42" i="39" s="1"/>
  <c r="R1501" i="34"/>
  <c r="R1511" i="34" s="1"/>
  <c r="O687" i="34"/>
  <c r="L21" i="39" s="1"/>
  <c r="R677" i="34"/>
  <c r="R687" i="34" s="1"/>
  <c r="M29" i="51"/>
  <c r="M30" i="51"/>
  <c r="P116" i="34"/>
  <c r="P117" i="34"/>
  <c r="P1458" i="34"/>
  <c r="P1468" i="34" s="1"/>
  <c r="P1459" i="34"/>
  <c r="P1411" i="34"/>
  <c r="O39" i="39"/>
  <c r="C42" i="40" s="1"/>
  <c r="E42" i="40" s="1"/>
  <c r="F42" i="40" s="1"/>
  <c r="G42" i="40" s="1"/>
  <c r="J26" i="41"/>
  <c r="N26" i="41" s="1"/>
  <c r="N12" i="41"/>
  <c r="Q1361" i="34"/>
  <c r="Q1365" i="34" s="1"/>
  <c r="P1365" i="34"/>
  <c r="Q1367" i="34" s="1"/>
  <c r="O1459" i="34"/>
  <c r="O1458" i="34"/>
  <c r="O1468" i="34" s="1"/>
  <c r="R989" i="34"/>
  <c r="P457" i="34"/>
  <c r="Q28" i="34"/>
  <c r="Q29" i="34"/>
  <c r="R29" i="34" s="1"/>
  <c r="N384" i="34"/>
  <c r="K14" i="39" s="1"/>
  <c r="O289" i="34"/>
  <c r="O288" i="34"/>
  <c r="N1076" i="34"/>
  <c r="K30" i="39" s="1"/>
  <c r="O807" i="34"/>
  <c r="O806" i="34"/>
  <c r="O816" i="34" s="1"/>
  <c r="L24" i="39" s="1"/>
  <c r="M39" i="47"/>
  <c r="K42" i="39" s="1"/>
  <c r="H14" i="41"/>
  <c r="O730" i="34"/>
  <c r="L22" i="39" s="1"/>
  <c r="N26" i="47"/>
  <c r="Q1597" i="34"/>
  <c r="N41" i="39" s="1"/>
  <c r="H43" i="39"/>
  <c r="J39" i="51"/>
  <c r="Q113" i="34"/>
  <c r="L31" i="51"/>
  <c r="O375" i="34"/>
  <c r="O374" i="34"/>
  <c r="O384" i="34" s="1"/>
  <c r="L14" i="39" s="1"/>
  <c r="R1326" i="34"/>
  <c r="R1336" i="34" s="1"/>
  <c r="R417" i="34"/>
  <c r="R427" i="34" s="1"/>
  <c r="O548" i="34"/>
  <c r="O547" i="34"/>
  <c r="Q1107" i="34"/>
  <c r="P1237" i="34"/>
  <c r="N860" i="34"/>
  <c r="K25" i="39" s="1"/>
  <c r="Q65" i="34"/>
  <c r="Q68" i="34" s="1"/>
  <c r="P68" i="34"/>
  <c r="Q70" i="34" s="1"/>
  <c r="O70" i="34"/>
  <c r="Q634" i="34"/>
  <c r="Q635" i="34"/>
  <c r="P542" i="34"/>
  <c r="Q538" i="34"/>
  <c r="Q542" i="34" s="1"/>
  <c r="P850" i="34"/>
  <c r="P860" i="34" s="1"/>
  <c r="M25" i="39" s="1"/>
  <c r="P851" i="34"/>
  <c r="P1061" i="34"/>
  <c r="Q1063" i="34" s="1"/>
  <c r="Q1057" i="34"/>
  <c r="Q1061" i="34" s="1"/>
  <c r="O1250" i="34"/>
  <c r="L34" i="39" s="1"/>
  <c r="O1120" i="34"/>
  <c r="L31" i="39" s="1"/>
  <c r="N159" i="34"/>
  <c r="N160" i="34"/>
  <c r="O154" i="34"/>
  <c r="O156" i="34" s="1"/>
  <c r="P152" i="34"/>
  <c r="O1066" i="34"/>
  <c r="O1067" i="34"/>
  <c r="Q1240" i="34"/>
  <c r="Q1241" i="34"/>
  <c r="M83" i="34"/>
  <c r="J7" i="39" s="1"/>
  <c r="Q847" i="34"/>
  <c r="P1107" i="34"/>
  <c r="N557" i="34"/>
  <c r="K18" i="39" s="1"/>
  <c r="P635" i="34"/>
  <c r="P634" i="34"/>
  <c r="J31" i="39"/>
  <c r="M169" i="34"/>
  <c r="J9" i="39" s="1"/>
  <c r="F39" i="40" l="1"/>
  <c r="G39" i="40"/>
  <c r="P245" i="34"/>
  <c r="P255" i="34" s="1"/>
  <c r="M11" i="39" s="1"/>
  <c r="L14" i="41" s="1"/>
  <c r="L28" i="41" s="1"/>
  <c r="P246" i="34"/>
  <c r="F36" i="40"/>
  <c r="G36" i="40"/>
  <c r="O255" i="34"/>
  <c r="L11" i="39" s="1"/>
  <c r="P730" i="34"/>
  <c r="M22" i="39" s="1"/>
  <c r="F30" i="40"/>
  <c r="G30" i="40" s="1"/>
  <c r="Q513" i="34"/>
  <c r="N17" i="39" s="1"/>
  <c r="P816" i="34"/>
  <c r="M24" i="39" s="1"/>
  <c r="O24" i="39" s="1"/>
  <c r="C27" i="40" s="1"/>
  <c r="E27" i="40" s="1"/>
  <c r="P1367" i="34"/>
  <c r="P28" i="50"/>
  <c r="P29" i="50"/>
  <c r="G10" i="41"/>
  <c r="G24" i="41" s="1"/>
  <c r="H45" i="39"/>
  <c r="G7" i="41" s="1"/>
  <c r="R504" i="34"/>
  <c r="P341" i="34"/>
  <c r="M13" i="39" s="1"/>
  <c r="O13" i="39" s="1"/>
  <c r="C16" i="40" s="1"/>
  <c r="E16" i="40" s="1"/>
  <c r="F16" i="40" s="1"/>
  <c r="G16" i="40" s="1"/>
  <c r="R331" i="34"/>
  <c r="R341" i="34" s="1"/>
  <c r="N169" i="34"/>
  <c r="K9" i="39" s="1"/>
  <c r="P70" i="34"/>
  <c r="P74" i="34" s="1"/>
  <c r="N30" i="47"/>
  <c r="N29" i="47"/>
  <c r="Q38" i="34"/>
  <c r="N6" i="39" s="1"/>
  <c r="O6" i="39" s="1"/>
  <c r="C9" i="40" s="1"/>
  <c r="E9" i="40" s="1"/>
  <c r="R28" i="34"/>
  <c r="R38" i="34" s="1"/>
  <c r="M31" i="51"/>
  <c r="P212" i="34"/>
  <c r="M10" i="39" s="1"/>
  <c r="O10" i="39" s="1"/>
  <c r="C13" i="40" s="1"/>
  <c r="E13" i="40" s="1"/>
  <c r="R202" i="34"/>
  <c r="R212" i="34" s="1"/>
  <c r="P1544" i="34"/>
  <c r="P1545" i="34"/>
  <c r="L27" i="41"/>
  <c r="N27" i="41" s="1"/>
  <c r="N13" i="41"/>
  <c r="Q773" i="34"/>
  <c r="N23" i="39" s="1"/>
  <c r="O23" i="39" s="1"/>
  <c r="C26" i="40" s="1"/>
  <c r="E26" i="40" s="1"/>
  <c r="I11" i="41"/>
  <c r="R806" i="34"/>
  <c r="R816" i="34" s="1"/>
  <c r="Q720" i="34"/>
  <c r="Q721" i="34"/>
  <c r="R721" i="34" s="1"/>
  <c r="P1063" i="34"/>
  <c r="P461" i="34"/>
  <c r="P460" i="34"/>
  <c r="R807" i="34"/>
  <c r="O41" i="39"/>
  <c r="C44" i="40" s="1"/>
  <c r="E44" i="40" s="1"/>
  <c r="N29" i="51"/>
  <c r="N31" i="51" s="1"/>
  <c r="N30" i="51"/>
  <c r="K44" i="39"/>
  <c r="M38" i="50"/>
  <c r="R1545" i="34"/>
  <c r="J11" i="41"/>
  <c r="J25" i="41" s="1"/>
  <c r="J43" i="39"/>
  <c r="L39" i="51"/>
  <c r="O298" i="34"/>
  <c r="L12" i="39" s="1"/>
  <c r="K9" i="41" s="1"/>
  <c r="K23" i="41" s="1"/>
  <c r="P1414" i="34"/>
  <c r="P1424" i="34" s="1"/>
  <c r="M38" i="39" s="1"/>
  <c r="P1415" i="34"/>
  <c r="Q1411" i="34"/>
  <c r="Q242" i="34"/>
  <c r="R288" i="34"/>
  <c r="Q1032" i="34"/>
  <c r="N29" i="39" s="1"/>
  <c r="O29" i="39" s="1"/>
  <c r="C32" i="40" s="1"/>
  <c r="E32" i="40" s="1"/>
  <c r="R1022" i="34"/>
  <c r="R1032" i="34" s="1"/>
  <c r="Q1554" i="34"/>
  <c r="N40" i="39" s="1"/>
  <c r="Q1370" i="34"/>
  <c r="Q1380" i="34" s="1"/>
  <c r="N37" i="39" s="1"/>
  <c r="Q1371" i="34"/>
  <c r="P126" i="34"/>
  <c r="M8" i="39" s="1"/>
  <c r="Q1459" i="34"/>
  <c r="Q1458" i="34"/>
  <c r="Q1468" i="34" s="1"/>
  <c r="Q116" i="34"/>
  <c r="Q117" i="34"/>
  <c r="R117" i="34" s="1"/>
  <c r="J9" i="41"/>
  <c r="O25" i="50"/>
  <c r="R289" i="34"/>
  <c r="L44" i="39"/>
  <c r="N38" i="50"/>
  <c r="O30" i="47"/>
  <c r="O29" i="47"/>
  <c r="P20" i="51"/>
  <c r="P24" i="51" s="1"/>
  <c r="O24" i="51"/>
  <c r="H28" i="41"/>
  <c r="O513" i="34"/>
  <c r="L17" i="39" s="1"/>
  <c r="R503" i="34"/>
  <c r="R513" i="34" s="1"/>
  <c r="Q374" i="34"/>
  <c r="Q384" i="34" s="1"/>
  <c r="N14" i="39" s="1"/>
  <c r="O14" i="39" s="1"/>
  <c r="C17" i="40" s="1"/>
  <c r="E17" i="40" s="1"/>
  <c r="Q375" i="34"/>
  <c r="R375" i="34" s="1"/>
  <c r="Q457" i="34"/>
  <c r="Q298" i="34"/>
  <c r="N12" i="39" s="1"/>
  <c r="M9" i="41" s="1"/>
  <c r="M23" i="41" s="1"/>
  <c r="I43" i="39"/>
  <c r="K39" i="51"/>
  <c r="P21" i="47"/>
  <c r="P24" i="47" s="1"/>
  <c r="P26" i="47" s="1"/>
  <c r="O26" i="51"/>
  <c r="P1111" i="34"/>
  <c r="P1110" i="34"/>
  <c r="P1120" i="34" s="1"/>
  <c r="M31" i="39" s="1"/>
  <c r="Q1250" i="34"/>
  <c r="N34" i="39" s="1"/>
  <c r="Q544" i="34"/>
  <c r="P1240" i="34"/>
  <c r="P1241" i="34"/>
  <c r="R1241" i="34" s="1"/>
  <c r="Q850" i="34"/>
  <c r="Q851" i="34"/>
  <c r="R851" i="34" s="1"/>
  <c r="P1066" i="34"/>
  <c r="P1067" i="34"/>
  <c r="R635" i="34"/>
  <c r="Q1110" i="34"/>
  <c r="Q1111" i="34"/>
  <c r="R1111" i="34" s="1"/>
  <c r="P644" i="34"/>
  <c r="M20" i="39" s="1"/>
  <c r="O159" i="34"/>
  <c r="O160" i="34"/>
  <c r="Q644" i="34"/>
  <c r="N20" i="39" s="1"/>
  <c r="R634" i="34"/>
  <c r="P73" i="34"/>
  <c r="O1076" i="34"/>
  <c r="L30" i="39" s="1"/>
  <c r="Q1067" i="34"/>
  <c r="Q1066" i="34"/>
  <c r="R1066" i="34" s="1"/>
  <c r="O73" i="34"/>
  <c r="O74" i="34"/>
  <c r="J45" i="39"/>
  <c r="I7" i="41" s="1"/>
  <c r="I10" i="41"/>
  <c r="P154" i="34"/>
  <c r="Q152" i="34"/>
  <c r="Q154" i="34" s="1"/>
  <c r="Q73" i="34"/>
  <c r="Q74" i="34"/>
  <c r="G30" i="41"/>
  <c r="P544" i="34"/>
  <c r="O557" i="34"/>
  <c r="L18" i="39" s="1"/>
  <c r="F17" i="40" l="1"/>
  <c r="G17" i="40"/>
  <c r="F27" i="40"/>
  <c r="G27" i="40" s="1"/>
  <c r="P30" i="47"/>
  <c r="Q30" i="47" s="1"/>
  <c r="P29" i="47"/>
  <c r="F26" i="40"/>
  <c r="G26" i="40"/>
  <c r="O30" i="51"/>
  <c r="O29" i="51"/>
  <c r="O31" i="51" s="1"/>
  <c r="L43" i="39"/>
  <c r="N39" i="51"/>
  <c r="Q156" i="34"/>
  <c r="P156" i="34"/>
  <c r="I45" i="39"/>
  <c r="H7" i="41" s="1"/>
  <c r="H10" i="41"/>
  <c r="H24" i="41" s="1"/>
  <c r="H30" i="41" s="1"/>
  <c r="R374" i="34"/>
  <c r="R384" i="34" s="1"/>
  <c r="R298" i="34"/>
  <c r="P1370" i="34"/>
  <c r="P1380" i="34" s="1"/>
  <c r="M37" i="39" s="1"/>
  <c r="O37" i="39" s="1"/>
  <c r="C40" i="40" s="1"/>
  <c r="E40" i="40" s="1"/>
  <c r="F40" i="40" s="1"/>
  <c r="G40" i="40" s="1"/>
  <c r="P1371" i="34"/>
  <c r="R1371" i="34" s="1"/>
  <c r="Q461" i="34"/>
  <c r="R461" i="34" s="1"/>
  <c r="Q460" i="34"/>
  <c r="Q470" i="34" s="1"/>
  <c r="N16" i="39" s="1"/>
  <c r="O16" i="39" s="1"/>
  <c r="C19" i="40" s="1"/>
  <c r="E19" i="40" s="1"/>
  <c r="P470" i="34"/>
  <c r="M16" i="39" s="1"/>
  <c r="K43" i="39"/>
  <c r="K45" i="39" s="1"/>
  <c r="J7" i="41" s="1"/>
  <c r="M39" i="51"/>
  <c r="O28" i="50"/>
  <c r="O29" i="50"/>
  <c r="Q29" i="50" s="1"/>
  <c r="Q1414" i="34"/>
  <c r="Q1415" i="34"/>
  <c r="R1415" i="34" s="1"/>
  <c r="P26" i="51"/>
  <c r="O12" i="39"/>
  <c r="C15" i="40" s="1"/>
  <c r="E15" i="40" s="1"/>
  <c r="F15" i="40" s="1"/>
  <c r="G15" i="40" s="1"/>
  <c r="F9" i="40"/>
  <c r="G9" i="40" s="1"/>
  <c r="O17" i="39"/>
  <c r="C20" i="40" s="1"/>
  <c r="E20" i="40" s="1"/>
  <c r="R644" i="34"/>
  <c r="N39" i="47"/>
  <c r="L42" i="39" s="1"/>
  <c r="K11" i="41" s="1"/>
  <c r="K25" i="41" s="1"/>
  <c r="Q29" i="47"/>
  <c r="O169" i="34"/>
  <c r="L9" i="39" s="1"/>
  <c r="O39" i="47"/>
  <c r="M42" i="39" s="1"/>
  <c r="L11" i="41" s="1"/>
  <c r="Q730" i="34"/>
  <c r="N22" i="39" s="1"/>
  <c r="O22" i="39" s="1"/>
  <c r="C25" i="40" s="1"/>
  <c r="E25" i="40" s="1"/>
  <c r="R720" i="34"/>
  <c r="R730" i="34" s="1"/>
  <c r="P1554" i="34"/>
  <c r="M40" i="39" s="1"/>
  <c r="O40" i="39" s="1"/>
  <c r="C43" i="40" s="1"/>
  <c r="E43" i="40" s="1"/>
  <c r="F43" i="40" s="1"/>
  <c r="G43" i="40" s="1"/>
  <c r="R1544" i="34"/>
  <c r="R1554" i="34" s="1"/>
  <c r="Q246" i="34"/>
  <c r="R246" i="34" s="1"/>
  <c r="Q245" i="34"/>
  <c r="J23" i="41"/>
  <c r="N23" i="41" s="1"/>
  <c r="N9" i="41"/>
  <c r="Q126" i="34"/>
  <c r="N8" i="39" s="1"/>
  <c r="O8" i="39" s="1"/>
  <c r="C11" i="40" s="1"/>
  <c r="E11" i="40" s="1"/>
  <c r="R116" i="34"/>
  <c r="R126" i="34" s="1"/>
  <c r="F32" i="40"/>
  <c r="G32" i="40" s="1"/>
  <c r="F44" i="40"/>
  <c r="G44" i="40" s="1"/>
  <c r="I25" i="41"/>
  <c r="F13" i="40"/>
  <c r="G13" i="40" s="1"/>
  <c r="J10" i="41"/>
  <c r="J24" i="41" s="1"/>
  <c r="P30" i="50"/>
  <c r="K14" i="41"/>
  <c r="P159" i="34"/>
  <c r="P160" i="34"/>
  <c r="Q159" i="34"/>
  <c r="Q160" i="34"/>
  <c r="P1250" i="34"/>
  <c r="M34" i="39" s="1"/>
  <c r="O34" i="39" s="1"/>
  <c r="C37" i="40" s="1"/>
  <c r="E37" i="40" s="1"/>
  <c r="P548" i="34"/>
  <c r="P547" i="34"/>
  <c r="I24" i="41"/>
  <c r="Q1120" i="34"/>
  <c r="R1110" i="34"/>
  <c r="Q548" i="34"/>
  <c r="Q547" i="34"/>
  <c r="P83" i="34"/>
  <c r="M7" i="39" s="1"/>
  <c r="R1240" i="34"/>
  <c r="R1250" i="34" s="1"/>
  <c r="R74" i="34"/>
  <c r="O83" i="34"/>
  <c r="L7" i="39" s="1"/>
  <c r="R73" i="34"/>
  <c r="R83" i="34" s="1"/>
  <c r="O20" i="39"/>
  <c r="C23" i="40" s="1"/>
  <c r="E23" i="40" s="1"/>
  <c r="P1076" i="34"/>
  <c r="M30" i="39" s="1"/>
  <c r="Q83" i="34"/>
  <c r="N7" i="39" s="1"/>
  <c r="Q1076" i="34"/>
  <c r="N30" i="39" s="1"/>
  <c r="R1067" i="34"/>
  <c r="R1076" i="34" s="1"/>
  <c r="Q860" i="34"/>
  <c r="N25" i="39" s="1"/>
  <c r="O25" i="39" s="1"/>
  <c r="C28" i="40" s="1"/>
  <c r="E28" i="40" s="1"/>
  <c r="R850" i="34"/>
  <c r="R860" i="34" s="1"/>
  <c r="L25" i="41" l="1"/>
  <c r="F20" i="40"/>
  <c r="G20" i="40" s="1"/>
  <c r="P557" i="34"/>
  <c r="M18" i="39" s="1"/>
  <c r="K28" i="41"/>
  <c r="Q255" i="34"/>
  <c r="N11" i="39" s="1"/>
  <c r="R245" i="34"/>
  <c r="R255" i="34" s="1"/>
  <c r="O30" i="50"/>
  <c r="Q28" i="50"/>
  <c r="Q30" i="50" s="1"/>
  <c r="P39" i="47"/>
  <c r="N42" i="39" s="1"/>
  <c r="O42" i="39" s="1"/>
  <c r="C45" i="40" s="1"/>
  <c r="E45" i="40" s="1"/>
  <c r="F25" i="40"/>
  <c r="G25" i="40" s="1"/>
  <c r="N44" i="39"/>
  <c r="P38" i="50"/>
  <c r="J30" i="41"/>
  <c r="R1370" i="34"/>
  <c r="R1380" i="34" s="1"/>
  <c r="F19" i="40"/>
  <c r="G19" i="40" s="1"/>
  <c r="R160" i="34"/>
  <c r="G11" i="40"/>
  <c r="F11" i="40"/>
  <c r="Q39" i="47"/>
  <c r="P30" i="51"/>
  <c r="Q30" i="51" s="1"/>
  <c r="P29" i="51"/>
  <c r="R460" i="34"/>
  <c r="R470" i="34" s="1"/>
  <c r="M43" i="39"/>
  <c r="O39" i="51"/>
  <c r="Q1424" i="34"/>
  <c r="N38" i="39" s="1"/>
  <c r="O38" i="39" s="1"/>
  <c r="C41" i="40" s="1"/>
  <c r="E41" i="40" s="1"/>
  <c r="F41" i="40" s="1"/>
  <c r="G41" i="40" s="1"/>
  <c r="R1414" i="34"/>
  <c r="R1424" i="34" s="1"/>
  <c r="F37" i="40"/>
  <c r="G37" i="40"/>
  <c r="F23" i="40"/>
  <c r="G23" i="40"/>
  <c r="Q557" i="34"/>
  <c r="N18" i="39" s="1"/>
  <c r="O18" i="39" s="1"/>
  <c r="C21" i="40" s="1"/>
  <c r="E21" i="40" s="1"/>
  <c r="R547" i="34"/>
  <c r="R548" i="34"/>
  <c r="F28" i="40"/>
  <c r="G28" i="40" s="1"/>
  <c r="K10" i="41"/>
  <c r="K24" i="41" s="1"/>
  <c r="L45" i="39"/>
  <c r="K7" i="41" s="1"/>
  <c r="N31" i="39"/>
  <c r="O31" i="39" s="1"/>
  <c r="C34" i="40" s="1"/>
  <c r="E34" i="40" s="1"/>
  <c r="R1120" i="34"/>
  <c r="Q169" i="34"/>
  <c r="N9" i="39" s="1"/>
  <c r="R159" i="34"/>
  <c r="R169" i="34" s="1"/>
  <c r="O30" i="39"/>
  <c r="C33" i="40" s="1"/>
  <c r="E33" i="40" s="1"/>
  <c r="O7" i="39"/>
  <c r="I30" i="41"/>
  <c r="P169" i="34"/>
  <c r="M9" i="39" s="1"/>
  <c r="F45" i="40" l="1"/>
  <c r="G45" i="40" s="1"/>
  <c r="P31" i="51"/>
  <c r="Q29" i="51"/>
  <c r="Q31" i="51" s="1"/>
  <c r="O44" i="39"/>
  <c r="C47" i="40" s="1"/>
  <c r="E47" i="40" s="1"/>
  <c r="F47" i="40" s="1"/>
  <c r="G47" i="40" s="1"/>
  <c r="Q38" i="50"/>
  <c r="M44" i="39"/>
  <c r="M45" i="39" s="1"/>
  <c r="L7" i="41" s="1"/>
  <c r="O38" i="50"/>
  <c r="M11" i="41"/>
  <c r="R557" i="34"/>
  <c r="K30" i="41"/>
  <c r="M14" i="41"/>
  <c r="O11" i="39"/>
  <c r="C14" i="40" s="1"/>
  <c r="E14" i="40" s="1"/>
  <c r="H14" i="40" s="1"/>
  <c r="H48" i="40" s="1"/>
  <c r="D7" i="45" s="1"/>
  <c r="O9" i="39"/>
  <c r="C12" i="40" s="1"/>
  <c r="E12" i="40" s="1"/>
  <c r="F12" i="40" s="1"/>
  <c r="G12" i="40" s="1"/>
  <c r="F21" i="40"/>
  <c r="G21" i="40" s="1"/>
  <c r="F34" i="40"/>
  <c r="G34" i="40" s="1"/>
  <c r="C10" i="40"/>
  <c r="F33" i="40"/>
  <c r="G33" i="40" s="1"/>
  <c r="L10" i="41" l="1"/>
  <c r="L24" i="41" s="1"/>
  <c r="O43" i="39"/>
  <c r="C46" i="40" s="1"/>
  <c r="E46" i="40" s="1"/>
  <c r="Q39" i="51"/>
  <c r="M28" i="41"/>
  <c r="N28" i="41" s="1"/>
  <c r="N14" i="41"/>
  <c r="N43" i="39"/>
  <c r="P39" i="51"/>
  <c r="M25" i="41"/>
  <c r="N25" i="41" s="1"/>
  <c r="N11" i="41"/>
  <c r="I10" i="56"/>
  <c r="D8" i="45"/>
  <c r="D14" i="45" s="1"/>
  <c r="D16" i="45" s="1"/>
  <c r="O45" i="39"/>
  <c r="C48" i="40"/>
  <c r="E10" i="40"/>
  <c r="L30" i="41"/>
  <c r="N45" i="39" l="1"/>
  <c r="M7" i="41" s="1"/>
  <c r="N7" i="41" s="1"/>
  <c r="M10" i="41"/>
  <c r="I11" i="56"/>
  <c r="I17" i="56" s="1"/>
  <c r="I19" i="56" s="1"/>
  <c r="N10" i="56"/>
  <c r="N11" i="56" s="1"/>
  <c r="N17" i="56" s="1"/>
  <c r="N19" i="56" s="1"/>
  <c r="G15" i="46" s="1"/>
  <c r="F46" i="40"/>
  <c r="G46" i="40" s="1"/>
  <c r="E48" i="40"/>
  <c r="F10" i="40"/>
  <c r="G10" i="40"/>
  <c r="G9" i="46" l="1"/>
  <c r="G13" i="46"/>
  <c r="G11" i="46"/>
  <c r="G8" i="46"/>
  <c r="G7" i="46"/>
  <c r="G12" i="46"/>
  <c r="G10" i="46"/>
  <c r="M24" i="41"/>
  <c r="N10" i="41"/>
  <c r="G48" i="40"/>
  <c r="C7" i="45" s="1"/>
  <c r="H10" i="56" s="1"/>
  <c r="F48" i="40"/>
  <c r="B7" i="45" s="1"/>
  <c r="B8" i="45"/>
  <c r="G10" i="56"/>
  <c r="E7" i="45" l="1"/>
  <c r="E8" i="45" s="1"/>
  <c r="M30" i="41"/>
  <c r="N30" i="41" s="1"/>
  <c r="N24" i="41"/>
  <c r="C8" i="45"/>
  <c r="G11" i="56"/>
  <c r="L10" i="56"/>
  <c r="J10" i="56"/>
  <c r="J11" i="56" s="1"/>
  <c r="M10" i="56"/>
  <c r="M11" i="56" s="1"/>
  <c r="H11" i="56"/>
  <c r="L11" i="56" l="1"/>
  <c r="O10" i="56"/>
  <c r="O11" i="56" l="1"/>
  <c r="C10" i="45" l="1"/>
  <c r="C14" i="45" s="1"/>
  <c r="C16" i="45" s="1"/>
  <c r="B10" i="45"/>
  <c r="B14" i="45" s="1"/>
  <c r="B16" i="45" s="1"/>
  <c r="J13" i="56"/>
  <c r="E14" i="45"/>
  <c r="E16" i="45" s="1"/>
  <c r="H13" i="56" l="1"/>
  <c r="G13" i="56"/>
  <c r="O13" i="56"/>
  <c r="O17" i="56" s="1"/>
  <c r="O19" i="56" s="1"/>
  <c r="H15" i="46" s="1"/>
  <c r="J15" i="46" s="1"/>
  <c r="L15" i="46" s="1"/>
  <c r="J17" i="56"/>
  <c r="J19" i="56" s="1"/>
  <c r="L13" i="56" l="1"/>
  <c r="L17" i="56" s="1"/>
  <c r="L19" i="56" s="1"/>
  <c r="E15" i="46" s="1"/>
  <c r="G17" i="56"/>
  <c r="G19" i="56" s="1"/>
  <c r="M13" i="56"/>
  <c r="M17" i="56" s="1"/>
  <c r="M19" i="56" s="1"/>
  <c r="F15" i="46" s="1"/>
  <c r="H17" i="56"/>
  <c r="H19" i="56" s="1"/>
  <c r="F7" i="46" l="1"/>
  <c r="F10" i="46"/>
  <c r="F8" i="46"/>
  <c r="F12" i="46"/>
  <c r="F13" i="46"/>
  <c r="F9" i="46"/>
  <c r="F11" i="46"/>
  <c r="E7" i="46"/>
  <c r="H7" i="46" s="1"/>
  <c r="J7" i="46" s="1"/>
  <c r="L7" i="46" s="1"/>
  <c r="E11" i="46"/>
  <c r="E12" i="46"/>
  <c r="E13" i="46"/>
  <c r="E8" i="46"/>
  <c r="H8" i="46" s="1"/>
  <c r="J8" i="46" s="1"/>
  <c r="L8" i="46" s="1"/>
  <c r="E9" i="46"/>
  <c r="E10" i="46"/>
  <c r="H10" i="46" s="1"/>
  <c r="J10" i="46" s="1"/>
  <c r="L10" i="46" s="1"/>
  <c r="H9" i="46" l="1"/>
  <c r="J9" i="46" s="1"/>
  <c r="L9" i="46" s="1"/>
  <c r="H13" i="46"/>
  <c r="J13" i="46" s="1"/>
  <c r="L13" i="46" s="1"/>
  <c r="H12" i="46"/>
  <c r="J12" i="46" s="1"/>
  <c r="L12" i="46" s="1"/>
  <c r="H11" i="46"/>
  <c r="J11" i="46" s="1"/>
  <c r="L11" i="46" s="1"/>
</calcChain>
</file>

<file path=xl/sharedStrings.xml><?xml version="1.0" encoding="utf-8"?>
<sst xmlns="http://schemas.openxmlformats.org/spreadsheetml/2006/main" count="4062" uniqueCount="689">
  <si>
    <t>Beginning of</t>
  </si>
  <si>
    <t>Twelve Month</t>
  </si>
  <si>
    <t>Line</t>
  </si>
  <si>
    <t>Description</t>
  </si>
  <si>
    <t>Period Amount</t>
  </si>
  <si>
    <t>Investments</t>
  </si>
  <si>
    <t>a</t>
  </si>
  <si>
    <t>Expenditures/Additions</t>
  </si>
  <si>
    <t>b</t>
  </si>
  <si>
    <t>Clearings to Plant</t>
  </si>
  <si>
    <t>c</t>
  </si>
  <si>
    <t>Retirements</t>
  </si>
  <si>
    <t>d</t>
  </si>
  <si>
    <t>Other</t>
  </si>
  <si>
    <t>e</t>
  </si>
  <si>
    <t>Salvage</t>
  </si>
  <si>
    <t>Plant-in-Service/Depreciation Base (B)</t>
  </si>
  <si>
    <t>Less:  Accumulated Depreciation (C)</t>
  </si>
  <si>
    <t>CWIP - Non Interest Bearing</t>
  </si>
  <si>
    <t>Net Investment (Lines 2 + 3 + 4) (A)</t>
  </si>
  <si>
    <t>Average Net Investment</t>
  </si>
  <si>
    <t>Return on Average Net Investment</t>
  </si>
  <si>
    <t>Equity Component (Line 6 x Equity Component x 1/12) (D)</t>
  </si>
  <si>
    <t>Debt Component (Line 6 x Debt Component x 1/12)</t>
  </si>
  <si>
    <t>Investment Expenses</t>
  </si>
  <si>
    <t>Depreciation (E)</t>
  </si>
  <si>
    <t>Amortization (F)</t>
  </si>
  <si>
    <t>Dismantlement</t>
  </si>
  <si>
    <t>Property Taxes</t>
  </si>
  <si>
    <t>Other (G)</t>
  </si>
  <si>
    <t>Total System Recoverable Expenses (Lines 7 + 8)</t>
  </si>
  <si>
    <t>Recoverable Costs Allocated to Energy</t>
  </si>
  <si>
    <t>Recoverable Costs Allocated to Demand</t>
  </si>
  <si>
    <t>Notes:</t>
  </si>
  <si>
    <t>(A)</t>
  </si>
  <si>
    <t>Description and reason for 'Other' adjustments to net investment for this program, if applicable.</t>
  </si>
  <si>
    <t>(B)</t>
  </si>
  <si>
    <t>Applicable beginning of period and end of period depreciable base by production plant name(s), unit(s), or plant account(s).</t>
  </si>
  <si>
    <t>(C)</t>
  </si>
  <si>
    <t>Description of Adjustments to Reserve for Gross Salvage and Other Recoveries and Cost of Removal.</t>
  </si>
  <si>
    <t>(D)</t>
  </si>
  <si>
    <t xml:space="preserve">The equity component has been grossed up for taxes.  The approved ROE is 10.25%. </t>
  </si>
  <si>
    <t>(E)</t>
  </si>
  <si>
    <t>Applicable depreciation rate or rates.</t>
  </si>
  <si>
    <t>(F)</t>
  </si>
  <si>
    <t>Applicable amortization period.</t>
  </si>
  <si>
    <t>(G)</t>
  </si>
  <si>
    <t>Description and reason for "Other" adjustments to investment expenses for this program.</t>
  </si>
  <si>
    <t>(H)</t>
  </si>
  <si>
    <t>Line 9a x Line 10 x line loss multiplier</t>
  </si>
  <si>
    <t>(I)</t>
  </si>
  <si>
    <t>Line 9b x Line 11.</t>
  </si>
  <si>
    <t>January</t>
  </si>
  <si>
    <t>February</t>
  </si>
  <si>
    <t xml:space="preserve">March </t>
  </si>
  <si>
    <t xml:space="preserve">April </t>
  </si>
  <si>
    <t>May</t>
  </si>
  <si>
    <t>June</t>
  </si>
  <si>
    <t>July</t>
  </si>
  <si>
    <t>August</t>
  </si>
  <si>
    <t>September</t>
  </si>
  <si>
    <t>October</t>
  </si>
  <si>
    <t>November</t>
  </si>
  <si>
    <t>December</t>
  </si>
  <si>
    <t>Total</t>
  </si>
  <si>
    <t>Gulf Power Company</t>
  </si>
  <si>
    <t>Environmental Cost Recovery Clause (ECRC)</t>
  </si>
  <si>
    <t>Return on Capital Investments, Depreciation and Taxes</t>
  </si>
  <si>
    <t>P.E. 1535</t>
  </si>
  <si>
    <t>P.E. 1555</t>
  </si>
  <si>
    <t>Scherer</t>
  </si>
  <si>
    <t xml:space="preserve">Check </t>
  </si>
  <si>
    <t xml:space="preserve">Smith </t>
  </si>
  <si>
    <t xml:space="preserve">Daniel </t>
  </si>
  <si>
    <t>401-Air Quality Assurance Testing</t>
  </si>
  <si>
    <t>A</t>
  </si>
  <si>
    <t>402-Crist 5, 6 &amp; 7 Precipitator Projects</t>
  </si>
  <si>
    <t>403-Crist 7 Flue Gas Conditioning</t>
  </si>
  <si>
    <t>404-Low NOx Burners, Crist 6 &amp; 7</t>
  </si>
  <si>
    <t>405-CEMS - Plants Crist &amp; Daniel</t>
  </si>
  <si>
    <t>406-Substation Contamination Remediation</t>
  </si>
  <si>
    <t>408-Crist Cooling Tower Cell</t>
  </si>
  <si>
    <t>409-Crist Dechlorination System</t>
  </si>
  <si>
    <t>410-Crist Diesel Fuel Oil Remediation</t>
  </si>
  <si>
    <t>412-Crist IWW Sampling System</t>
  </si>
  <si>
    <t>413-Sodium Injection System</t>
  </si>
  <si>
    <t>414-Smith Stormwater Collection System</t>
  </si>
  <si>
    <t>415-Smith Waste Water Treatment Facility</t>
  </si>
  <si>
    <t>416-Daniel Ash Management Project</t>
  </si>
  <si>
    <t>417-Smith Water Conservation</t>
  </si>
  <si>
    <t>420-SPCC Compliance</t>
  </si>
  <si>
    <t>421-Crist Common FTIR Monitor</t>
  </si>
  <si>
    <t>424-Crist Water Conservation</t>
  </si>
  <si>
    <t>426-Air Quality Compliance Program</t>
  </si>
  <si>
    <t>427-General Water Quality</t>
  </si>
  <si>
    <t>428-Coal Combustion Residuals</t>
  </si>
  <si>
    <t xml:space="preserve">Program </t>
  </si>
  <si>
    <t>Final True-Up Amount</t>
  </si>
  <si>
    <t>Projected Period Amount</t>
  </si>
  <si>
    <t>Current Period Estimated True-up Amount</t>
  </si>
  <si>
    <t>Months</t>
  </si>
  <si>
    <t>Estimated</t>
  </si>
  <si>
    <t>12-Month</t>
  </si>
  <si>
    <t>PY Balance</t>
  </si>
  <si>
    <t>Rate of Return:</t>
  </si>
  <si>
    <t>42-9E</t>
  </si>
  <si>
    <t>Debt Comp</t>
  </si>
  <si>
    <t>Equity Comp</t>
  </si>
  <si>
    <t>Line Loss Factor</t>
  </si>
  <si>
    <t>Revenue Expansion Factor</t>
  </si>
  <si>
    <t>Retail KWH</t>
  </si>
  <si>
    <t>Wholesale KWH</t>
  </si>
  <si>
    <t>Total Territorial KWH</t>
  </si>
  <si>
    <t>Energy Jurisdictional Separation Factor</t>
  </si>
  <si>
    <t>Calculation of Demand Allocator:</t>
  </si>
  <si>
    <t>Retail</t>
  </si>
  <si>
    <t>Wholesale</t>
  </si>
  <si>
    <t>Calculation of Env Clause Rev Less Taxes:</t>
  </si>
  <si>
    <t>Clause Rev In taxes</t>
  </si>
  <si>
    <t>Rev tax Rate</t>
  </si>
  <si>
    <t>Revenue taxes</t>
  </si>
  <si>
    <t>Env Clause Rev less taxes</t>
  </si>
  <si>
    <t>Property Tax:</t>
  </si>
  <si>
    <t>ENERGY</t>
  </si>
  <si>
    <t>DEMAND</t>
  </si>
  <si>
    <t xml:space="preserve">ENERGY </t>
  </si>
  <si>
    <t>P.E. 1701</t>
  </si>
  <si>
    <t>P.E. 1727</t>
  </si>
  <si>
    <t>P.E. 1728</t>
  </si>
  <si>
    <t>P.E.1728        (352)</t>
  </si>
  <si>
    <t>P.E.1728            (353)</t>
  </si>
  <si>
    <t>P.E. 1728 (AMORT)</t>
  </si>
  <si>
    <t>P.E. 1729</t>
  </si>
  <si>
    <t>P.E. 1768</t>
  </si>
  <si>
    <t>P.E. 1778</t>
  </si>
  <si>
    <t>P.E.1791</t>
  </si>
  <si>
    <t>P.E.1798</t>
  </si>
  <si>
    <t>P.E. 6756</t>
  </si>
  <si>
    <t>P.E.6757</t>
  </si>
  <si>
    <t>P.E. 6759</t>
  </si>
  <si>
    <t>P.E. 6764</t>
  </si>
  <si>
    <t>P.E. 6765</t>
  </si>
  <si>
    <t xml:space="preserve">Pollution Control Exemption </t>
  </si>
  <si>
    <t>Assessed Value at 100%</t>
  </si>
  <si>
    <t>Milage</t>
  </si>
  <si>
    <t>Annual Amount</t>
  </si>
  <si>
    <t xml:space="preserve">Monthly Amount </t>
  </si>
  <si>
    <t xml:space="preserve">Program Summary </t>
  </si>
  <si>
    <t>P.E. 0514</t>
  </si>
  <si>
    <t>P.E. 1517</t>
  </si>
  <si>
    <t>P.E 1551</t>
  </si>
  <si>
    <t>P.E. 1558</t>
  </si>
  <si>
    <t>P.E. 1570</t>
  </si>
  <si>
    <t>P.E.1592</t>
  </si>
  <si>
    <t>P.E. 1809</t>
  </si>
  <si>
    <t>P.E.1824</t>
  </si>
  <si>
    <t>P.E. 1826</t>
  </si>
  <si>
    <t>P.E. 1829</t>
  </si>
  <si>
    <t>P.E. 1830</t>
  </si>
  <si>
    <t xml:space="preserve">Assessed Value </t>
  </si>
  <si>
    <t xml:space="preserve">Summary </t>
  </si>
  <si>
    <t>`</t>
  </si>
  <si>
    <t>GULF POWER COMPANY</t>
  </si>
  <si>
    <t/>
  </si>
  <si>
    <t>Strata</t>
  </si>
  <si>
    <t>Distribution</t>
  </si>
  <si>
    <t>Transmission</t>
  </si>
  <si>
    <t>Base</t>
  </si>
  <si>
    <t>Intermediate</t>
  </si>
  <si>
    <t>General</t>
  </si>
  <si>
    <t>Peaking</t>
  </si>
  <si>
    <t>JANUARY 2021 THROUGH DECEMBER 2021</t>
  </si>
  <si>
    <t>CAPITAL INVESTMENT PROJECTS - RECOVERABLE COSTS</t>
  </si>
  <si>
    <t>January Estimated</t>
  </si>
  <si>
    <t>February Estimated</t>
  </si>
  <si>
    <t>March Estimated</t>
  </si>
  <si>
    <t>April Estimated</t>
  </si>
  <si>
    <t>May Estimated</t>
  </si>
  <si>
    <t>June Estimated</t>
  </si>
  <si>
    <t>July Estimated</t>
  </si>
  <si>
    <t>August Estimated</t>
  </si>
  <si>
    <t>September Estimated</t>
  </si>
  <si>
    <t>October Estimated</t>
  </si>
  <si>
    <t>November Estimated</t>
  </si>
  <si>
    <t>December Estimated</t>
  </si>
  <si>
    <t>Twelve Month Amount</t>
  </si>
  <si>
    <t>JANUARY 2021 THROUGH DECEMBER 2021</t>
  </si>
  <si>
    <t xml:space="preserve">              CAPITAL INVESTMENT PROJECTS - RECOVERABLE COSTS</t>
  </si>
  <si>
    <t>(1)</t>
  </si>
  <si>
    <t>(2)</t>
  </si>
  <si>
    <t>(4)</t>
  </si>
  <si>
    <t>(5)</t>
  </si>
  <si>
    <t>(6)</t>
  </si>
  <si>
    <t>(7)</t>
  </si>
  <si>
    <t>(8)</t>
  </si>
  <si>
    <t>Capital Project</t>
  </si>
  <si>
    <t>Monthly Data</t>
  </si>
  <si>
    <t>Jurisdictionalization</t>
  </si>
  <si>
    <t>Method of Classification</t>
  </si>
  <si>
    <t>Twelve Month Total</t>
  </si>
  <si>
    <t>Jurisdictional Factor</t>
  </si>
  <si>
    <t>Juris Twelve Month Amount</t>
  </si>
  <si>
    <t>Energy</t>
  </si>
  <si>
    <t>      CAPITAL INVESTMENT PROJECTS - RECOVERABLE COSTS    </t>
  </si>
  <si>
    <t xml:space="preserve"> </t>
  </si>
  <si>
    <t>2. Total of Capital Investment Projects</t>
  </si>
  <si>
    <t>Recoverable Costs Jurisdictionalized on Energy - Intermediate</t>
  </si>
  <si>
    <t>Recoverable Costs Jurisdictionalized on Energy - Peaking</t>
  </si>
  <si>
    <t>Recoverable Costs Jurisdicitionalized on 12 CP Demand - General</t>
  </si>
  <si>
    <t>Retail Production Energy Jurisdictional Factor - Intermediate</t>
  </si>
  <si>
    <t>Retail Production Energy Jurisdictional Factor - Peaking</t>
  </si>
  <si>
    <t>Retail Production Demand Jurisdictional Factor - Base</t>
  </si>
  <si>
    <t>Retail Production Demand Jurisdictional Factor - Intermediate</t>
  </si>
  <si>
    <t>Retail Production Demand Jurisdictional Factor - Peaking</t>
  </si>
  <si>
    <t>Retail Production Demand Jurisdictional Factor  - General</t>
  </si>
  <si>
    <t>Retail Distribution Demand Jurisdictional Factor</t>
  </si>
  <si>
    <t>Jurisdictional Recoverable Costs - Production - Base</t>
  </si>
  <si>
    <t>Jurisdictional Recoverable Costs - Production - Intermediate</t>
  </si>
  <si>
    <t>Jurisdictional Recoverable Costs - Production - Peaking</t>
  </si>
  <si>
    <t>Jurisdictional Recoverable Costs - General</t>
  </si>
  <si>
    <t>Jurisdictional Recoverable Costs - Distribution</t>
  </si>
  <si>
    <t>O&amp;M ACTIVITIES</t>
  </si>
  <si>
    <t>O&amp;M Project</t>
  </si>
  <si>
    <t>RAD - ECRC - 42 - 2P</t>
  </si>
  <si>
    <t>2.  Total of O&amp;M Activities</t>
  </si>
  <si>
    <t>Retail Transmission Demand Jurisdictional Factor</t>
  </si>
  <si>
    <t>1. Total Jurisdictional Revenue Requirements for the Projected Period</t>
  </si>
  <si>
    <r>
      <t>a. Projected O&amp;M Activities</t>
    </r>
    <r>
      <rPr>
        <vertAlign val="superscript"/>
        <sz val="8"/>
        <rFont val="Arial"/>
        <family val="2"/>
      </rPr>
      <t xml:space="preserve"> (a)</t>
    </r>
  </si>
  <si>
    <r>
      <t>b. Projected Capital Projects</t>
    </r>
    <r>
      <rPr>
        <vertAlign val="superscript"/>
        <sz val="8"/>
        <rFont val="Arial"/>
        <family val="2"/>
      </rPr>
      <t xml:space="preserve"> (b)</t>
    </r>
  </si>
  <si>
    <r>
      <t>c. Total Jurisdictional Revenue Requirements</t>
    </r>
    <r>
      <rPr>
        <vertAlign val="superscript"/>
        <sz val="8"/>
        <rFont val="Arial"/>
        <family val="2"/>
      </rPr>
      <t xml:space="preserve"> (c)</t>
    </r>
  </si>
  <si>
    <r>
      <t>3. Final True-up Over/(Under)</t>
    </r>
    <r>
      <rPr>
        <vertAlign val="superscript"/>
        <sz val="8"/>
        <rFont val="Arial"/>
        <family val="2"/>
      </rPr>
      <t xml:space="preserve"> (e)</t>
    </r>
  </si>
  <si>
    <r>
      <t>4. Total Jurisdictional Amount to be Recovered/(Refunded)</t>
    </r>
    <r>
      <rPr>
        <vertAlign val="superscript"/>
        <sz val="8"/>
        <rFont val="Arial"/>
        <family val="2"/>
      </rPr>
      <t xml:space="preserve"> (f)</t>
    </r>
  </si>
  <si>
    <r>
      <t>5. Total Projected Jurisdictional Amount Adjusted for Taxes</t>
    </r>
    <r>
      <rPr>
        <vertAlign val="superscript"/>
        <sz val="8"/>
        <rFont val="Arial"/>
        <family val="2"/>
      </rPr>
      <t xml:space="preserve"> (g)</t>
    </r>
  </si>
  <si>
    <r>
      <rPr>
        <vertAlign val="superscript"/>
        <sz val="8"/>
        <rFont val="Arial"/>
        <family val="2"/>
      </rPr>
      <t xml:space="preserve">(c) </t>
    </r>
    <r>
      <rPr>
        <sz val="8"/>
        <rFont val="Arial"/>
        <family val="2"/>
      </rPr>
      <t>Lines 1a + 1b</t>
    </r>
  </si>
  <si>
    <r>
      <rPr>
        <vertAlign val="superscript"/>
        <sz val="8"/>
        <rFont val="Arial"/>
        <family val="2"/>
      </rPr>
      <t xml:space="preserve">(f) </t>
    </r>
    <r>
      <rPr>
        <sz val="8"/>
        <rFont val="Arial"/>
        <family val="2"/>
      </rPr>
      <t>(Line 1 - Line 2 - Line 3)</t>
    </r>
  </si>
  <si>
    <r>
      <rPr>
        <vertAlign val="superscript"/>
        <sz val="8"/>
        <rFont val="Arial"/>
        <family val="2"/>
      </rPr>
      <t xml:space="preserve">(g) </t>
    </r>
    <r>
      <rPr>
        <sz val="8"/>
        <rFont val="Arial"/>
        <family val="2"/>
      </rPr>
      <t>Line 4 x Revenue Tax Multiplier 1.00072</t>
    </r>
  </si>
  <si>
    <t>Note: Allocation to energy and demand in each period are in proportion to the respective period split of costs.</t>
  </si>
  <si>
    <t>      True-up costs are split in proportion to the split of actual demand-related and energy-related costs from respective true-up periods.</t>
  </si>
  <si>
    <t>Totals may not add due to rounding.</t>
  </si>
  <si>
    <t>(3)</t>
  </si>
  <si>
    <t>(9)</t>
  </si>
  <si>
    <t>(10)</t>
  </si>
  <si>
    <t>RATE CLASS</t>
  </si>
  <si>
    <t>TOTAL</t>
  </si>
  <si>
    <t>GS</t>
  </si>
  <si>
    <t>GSD, GSDT, GSTOU</t>
  </si>
  <si>
    <t>LP, LPT</t>
  </si>
  <si>
    <t>PX, PXT, RTP, SBS</t>
  </si>
  <si>
    <t>OS-I/II</t>
  </si>
  <si>
    <t>OS-III</t>
  </si>
  <si>
    <t>Crist Closed Ash Landfill Reg Asset</t>
  </si>
  <si>
    <t xml:space="preserve">Ash Pond Closure Regulatory Asset </t>
  </si>
  <si>
    <t>Return on Working Capital, Amortization Expense</t>
  </si>
  <si>
    <t>For Retired P.E.s 1413, 1440, 1441, 1442, 1444, 1454, 1459, 1460, 1461, 1462, 1468, 1469, 1647, 1620, 1638</t>
  </si>
  <si>
    <t>Regulatory Asset Balance 182.2 (B)</t>
  </si>
  <si>
    <t>Less Amortization (C)</t>
  </si>
  <si>
    <t>Net Regulatory Asset Balance (Lines 1 + 2) (A)</t>
  </si>
  <si>
    <t>Average Regulatory Asset Balance</t>
  </si>
  <si>
    <t>Return on Average Regulatory Asset Balance</t>
  </si>
  <si>
    <t>Amortization Expense</t>
  </si>
  <si>
    <t>Other (F)</t>
  </si>
  <si>
    <t xml:space="preserve">Notes: </t>
  </si>
  <si>
    <t>End of period Regulatory Asset Balance.</t>
  </si>
  <si>
    <t>Beginning of period Regulatory Asset Balance.</t>
  </si>
  <si>
    <t>Regulatory Asset has a 15 year amortization period.</t>
  </si>
  <si>
    <t>Description and reason for "Other" adjustments to regulatory asset.</t>
  </si>
  <si>
    <t>Regulatory Asset Smith Units 1 &amp; 2 - Intermediate</t>
  </si>
  <si>
    <t>Crist FERC 353-356 &amp; Scherer FERC 352 &amp; 353</t>
  </si>
  <si>
    <t>Equity @ 10.25%</t>
  </si>
  <si>
    <t>PRE-TAX</t>
  </si>
  <si>
    <t>ADJUSTED</t>
  </si>
  <si>
    <t>MIDPOINT</t>
  </si>
  <si>
    <t>WEIGHTED</t>
  </si>
  <si>
    <t>RETAIL</t>
  </si>
  <si>
    <t>RATIO</t>
  </si>
  <si>
    <t>COST RATES</t>
  </si>
  <si>
    <t>COST</t>
  </si>
  <si>
    <t>LONG_TERM_DEBT</t>
  </si>
  <si>
    <t>SHORT_TERM_DEBT</t>
  </si>
  <si>
    <t>PREFERRED_STOCK</t>
  </si>
  <si>
    <t>CUSTOMER_DEPOSITS</t>
  </si>
  <si>
    <t xml:space="preserve">DEFERRED_INCOME_TAX </t>
  </si>
  <si>
    <t>INVESTMENT_TAX_CREDITS</t>
  </si>
  <si>
    <t xml:space="preserve">   ZERO COST</t>
  </si>
  <si>
    <t xml:space="preserve">   WEIGHTED COST</t>
  </si>
  <si>
    <t>CALCULATION OF THE WEIGHTED COST FOR INVESTMENT TAX CREDITS</t>
  </si>
  <si>
    <t>PRE TAX</t>
  </si>
  <si>
    <t>RATE</t>
  </si>
  <si>
    <t>LONG TERM DEBT</t>
  </si>
  <si>
    <t>PREFERRED STOCK</t>
  </si>
  <si>
    <t>COMMON EQUITY</t>
  </si>
  <si>
    <t>DEBT COMPONENTS:</t>
  </si>
  <si>
    <t>SHORT TERM DEBT</t>
  </si>
  <si>
    <t>CUSTOMER DEPOSITS</t>
  </si>
  <si>
    <t>TAX CREDITS -WEIGHTED</t>
  </si>
  <si>
    <t>TOTAL DEBT</t>
  </si>
  <si>
    <t>EQUITY COMPONENTS:</t>
  </si>
  <si>
    <t>TOTAL EQUITY</t>
  </si>
  <si>
    <t xml:space="preserve">TOTAL </t>
  </si>
  <si>
    <t>PRE-TAX EQUITY</t>
  </si>
  <si>
    <t>PRE-TAX TOTAL</t>
  </si>
  <si>
    <t xml:space="preserve">       </t>
  </si>
  <si>
    <t>Note:</t>
  </si>
  <si>
    <t>(a) Forecasted capital structure includes a deferred income tax proration adjustment consistent with FPSC Order No. PSC-2020-0165-PAA-EU, Docket No. 20200118-EU.</t>
  </si>
  <si>
    <t>(b) Cost rate for common equity represents Gulf's mid-point return on equity approved by the FPSC in Order No. PSC-17-0178-S-EI, Docket Nos. 160186-EI and 160170-EI.</t>
  </si>
  <si>
    <t xml:space="preserve">     </t>
  </si>
  <si>
    <t xml:space="preserve">    </t>
  </si>
  <si>
    <t>Monthly Rate of Return for Debt</t>
  </si>
  <si>
    <t xml:space="preserve">Monthly Rate of Return for Equity </t>
  </si>
  <si>
    <t>Federal Tax Rate</t>
  </si>
  <si>
    <t>State Tax Rate</t>
  </si>
  <si>
    <t>2 - Air Emission Fees</t>
  </si>
  <si>
    <t>3 - Title V</t>
  </si>
  <si>
    <t>4 - Asbestos Fees</t>
  </si>
  <si>
    <t>5 - Emission Monitoring</t>
  </si>
  <si>
    <t>6 - General Water Quality</t>
  </si>
  <si>
    <t>7 - Groundwater Contamination Investigation</t>
  </si>
  <si>
    <t>8 - State NPDES Administration</t>
  </si>
  <si>
    <t>10 - Env Auditing/Assessment</t>
  </si>
  <si>
    <t>11 - General Solid &amp; Hazardous Waste</t>
  </si>
  <si>
    <t>12 - Above Ground Storage Tanks</t>
  </si>
  <si>
    <t>19 - FDEP NOx Reduction Agreement</t>
  </si>
  <si>
    <t>20 - Air Quality Compliance Program</t>
  </si>
  <si>
    <t>22 - Crist Water Conservation</t>
  </si>
  <si>
    <t xml:space="preserve">23 - Coal Combustion Residual </t>
  </si>
  <si>
    <t xml:space="preserve">24 - Smith Water Conservation </t>
  </si>
  <si>
    <t>Return on Working Capital, SO2 Expenses</t>
  </si>
  <si>
    <t>For Program:  SO2 Allowances</t>
  </si>
  <si>
    <t>Purchases/Transfers</t>
  </si>
  <si>
    <t>Sales/Transfers</t>
  </si>
  <si>
    <t>Auction Proceeds/Other</t>
  </si>
  <si>
    <t>Working Capital</t>
  </si>
  <si>
    <t>FERC 158.1 Allowance Inventory</t>
  </si>
  <si>
    <t>FERC 158.2 Allowances Withheld</t>
  </si>
  <si>
    <t>FERC 182.3 Other Regl. Assets - Losses</t>
  </si>
  <si>
    <t>FERC 254 Regulatory Liabilities - Gains</t>
  </si>
  <si>
    <t>Total Working Capital Balance</t>
  </si>
  <si>
    <t>Average Net Working Capital Balance</t>
  </si>
  <si>
    <t>Return on Average Net Working Capital Balance</t>
  </si>
  <si>
    <t>Equity Component (Line 4 x Equity Component x 1/12) (A)</t>
  </si>
  <si>
    <t>Debt Component (Line 4 x Debt Component x 1/12)</t>
  </si>
  <si>
    <t>Expenses</t>
  </si>
  <si>
    <t>Gains</t>
  </si>
  <si>
    <t>Losses</t>
  </si>
  <si>
    <t>SO2 Allowance Expense</t>
  </si>
  <si>
    <t>Total System Recoverable Expenses (Lines 6 + 8)</t>
  </si>
  <si>
    <t>Line 6 is reported on Schedule 3P.</t>
  </si>
  <si>
    <t>Line 8 is reported on Schedule 2P.</t>
  </si>
  <si>
    <t>Return on Working Capital, Seasonal NOx Expenses</t>
  </si>
  <si>
    <t>NOx Allowance Expense</t>
  </si>
  <si>
    <t>NOx Allowances</t>
  </si>
  <si>
    <r>
      <t>SO</t>
    </r>
    <r>
      <rPr>
        <vertAlign val="subscript"/>
        <sz val="10"/>
        <rFont val="Arial"/>
        <family val="2"/>
      </rPr>
      <t xml:space="preserve">2 </t>
    </r>
    <r>
      <rPr>
        <sz val="10"/>
        <rFont val="Arial"/>
        <family val="2"/>
      </rPr>
      <t>Allowances</t>
    </r>
  </si>
  <si>
    <t xml:space="preserve">Base </t>
  </si>
  <si>
    <t>Total Jurisdictional Recoverable Costs (Lines 5 + 6)</t>
  </si>
  <si>
    <t>Updated 8.18.20</t>
  </si>
  <si>
    <t>March</t>
  </si>
  <si>
    <t>April</t>
  </si>
  <si>
    <t>December*</t>
  </si>
  <si>
    <t>Dec YTD</t>
  </si>
  <si>
    <t>Rate Class A*</t>
  </si>
  <si>
    <t>Rate Class B</t>
  </si>
  <si>
    <t>Rate Class C</t>
  </si>
  <si>
    <t>Rate Class D</t>
  </si>
  <si>
    <t>Rate Class E</t>
  </si>
  <si>
    <t>Rate Class F</t>
  </si>
  <si>
    <t>Rate Class G</t>
  </si>
  <si>
    <t>Retail Rates</t>
  </si>
  <si>
    <t>FPU</t>
  </si>
  <si>
    <t>Wholesale Rates</t>
  </si>
  <si>
    <t>Territorial Rates</t>
  </si>
  <si>
    <t xml:space="preserve"> Company Use</t>
  </si>
  <si>
    <t xml:space="preserve"> Losses*</t>
  </si>
  <si>
    <t xml:space="preserve"> Territorial Supply</t>
  </si>
  <si>
    <t>Rate Class A = RS, RSVP, Flat-RS</t>
  </si>
  <si>
    <t>Note: calendar energy</t>
  </si>
  <si>
    <t>Rate Class B = GS, Flat-GS</t>
  </si>
  <si>
    <t>Rate Class C = GSD, GSDT, GSTOU</t>
  </si>
  <si>
    <t>Rate Class D = LP, LPT</t>
  </si>
  <si>
    <t>Rate Class E = PX, PXT, SBS, RTP, CSA</t>
  </si>
  <si>
    <t>Rate Class F = OS I/II, OS I/II Billboard</t>
  </si>
  <si>
    <t>Rate Class G = OS III</t>
  </si>
  <si>
    <t>1.  Copy Summary worksheet and rename to "rounded"</t>
  </si>
  <si>
    <t>2.  Create a formula in January for Rate class A to be:  =ROUND(Summary!C2,-3).  This will round value on the Summary worksheet to the MWH.</t>
  </si>
  <si>
    <t>3.  Drag this formula through December and through Rate Class G</t>
  </si>
  <si>
    <t>4.  Replace the bottom border below Rate Class G</t>
  </si>
  <si>
    <t>5.  Copy the formula for wholesale, company use and losses for the current and subsequent year</t>
  </si>
  <si>
    <t>6.   Now to ensure the supply by rate class and total for the year is not missing any energy, create the following formula in column P =ROUND(Summary!O2,-3)-ROUNDED!O2.  Then drag the formula down for both years.</t>
  </si>
  <si>
    <t>7.  This result from #6 will identify by rate group where variances in rounding are from the "Summary" worksheet.  Use the following formula to determine differences by month into cell C10.  =ROUND(Summary!C9,-3)-ROUNDED!C9  Then drag the formula through to december and repeat after each section (wholesale and territorial supply)</t>
  </si>
  <si>
    <t>8.  By month, based on the results from the formula in row 10 and so forth, and by looking at which rows should be adjusted by the result in Column P, make 1,000 rounding adjustments up or down to clear the varainces until you get down to the YTD territorial supply variance being 0</t>
  </si>
  <si>
    <t>9.  Once you make an adjustment, turn the font for that number a different color so others will know what was changed.</t>
  </si>
  <si>
    <t>10.  In the event all monthly amounts are corrected by the ytd for groupings is still off by 1,000, select a month and make an adjustment to make the ytd match.   The amounts that have to tie to Summary is the Retail, Territorial rates and territorial supply</t>
  </si>
  <si>
    <t>11.  When all months have been resolved through territorial rates and there is still a variance at territorial supply, any variances should be made to Losses, unless column P shows a varaince for company use</t>
  </si>
  <si>
    <t>12.  Its an art and not always a science.   :-)</t>
  </si>
  <si>
    <t>13.  Never adjust the territorial rates row.   This will throw off your energy.  This row is only a product of retail and wholesale</t>
  </si>
  <si>
    <t>14.  Hide all worksheets except for the rounded worksheet and email to each regulatory analyst assigned to each clause and anyone outside of regulatory who will be preparing estimated/actual and projection filings.  ***THESE NUMBERS HAVE TO BE THE SAME FOR ALL FILINGS***</t>
  </si>
  <si>
    <t>Calculation of KWH:</t>
  </si>
  <si>
    <t>P</t>
  </si>
  <si>
    <t>For Program:  Annual Nox and Seasonal NOx Allowances</t>
  </si>
  <si>
    <t>12 CP Demand</t>
  </si>
  <si>
    <t>(e) Total 12 CP Demand $ from Form 42-1P, Line 5</t>
  </si>
  <si>
    <t>NCP Demand</t>
  </si>
  <si>
    <t>Regulatory Asset Smith Units 1 &amp; 2</t>
  </si>
  <si>
    <t>3.  Recoverable Costs Jurisdictionalized on Energy - Base</t>
  </si>
  <si>
    <t>4.  Retail Production Energy Jurisdictional Factor - Base</t>
  </si>
  <si>
    <t>5.  Jurisdictional Recoverable Costs- Transmission</t>
  </si>
  <si>
    <t>4. Retail Transmission Demand Jurisdictional Factor</t>
  </si>
  <si>
    <t xml:space="preserve">The approved ROE is 10.25%. </t>
  </si>
  <si>
    <t>(J)</t>
  </si>
  <si>
    <t>(K)</t>
  </si>
  <si>
    <t>(L)</t>
  </si>
  <si>
    <t>(M)</t>
  </si>
  <si>
    <t>Average 12 CP</t>
  </si>
  <si>
    <t>Average NCP</t>
  </si>
  <si>
    <t>Projected</t>
  </si>
  <si>
    <t>Demand</t>
  </si>
  <si>
    <t>Percentage of</t>
  </si>
  <si>
    <t>Load Factor</t>
  </si>
  <si>
    <t>Sales</t>
  </si>
  <si>
    <t>Avg 12 CP</t>
  </si>
  <si>
    <t>Avg NCP</t>
  </si>
  <si>
    <t>Loss</t>
  </si>
  <si>
    <t>Sales at</t>
  </si>
  <si>
    <t>Avg 12 CP at</t>
  </si>
  <si>
    <t>Avg NCP at</t>
  </si>
  <si>
    <t>kWh Sales</t>
  </si>
  <si>
    <t xml:space="preserve">   at Meter   </t>
  </si>
  <si>
    <t>at Meter</t>
  </si>
  <si>
    <t>Expansion</t>
  </si>
  <si>
    <t>Generation</t>
  </si>
  <si>
    <t>at Generation</t>
  </si>
  <si>
    <t xml:space="preserve">          (%)          </t>
  </si>
  <si>
    <t xml:space="preserve">     (kWh)     </t>
  </si>
  <si>
    <t xml:space="preserve">      (kW)      </t>
  </si>
  <si>
    <t xml:space="preserve">   Factor   </t>
  </si>
  <si>
    <t>RS, RSVP, RSTOU</t>
  </si>
  <si>
    <t>Average 12 CP load factor based on actual 2018 load research data</t>
  </si>
  <si>
    <t>Average NCP load factor based on actual load research data</t>
  </si>
  <si>
    <t>Calculated:  (Col A) / (8,760 x Col C), (8,760 hours = the # of hours in 1 year)</t>
  </si>
  <si>
    <t>Column C x Column G</t>
  </si>
  <si>
    <t>Column D x Column F</t>
  </si>
  <si>
    <t>Column E x Column F</t>
  </si>
  <si>
    <t>Column H/ total for Column H</t>
  </si>
  <si>
    <t>Column I / total for Column I</t>
  </si>
  <si>
    <t>Column J / total for Column J</t>
  </si>
  <si>
    <r>
      <t>Percentage of NCP Demand at Generation (%)</t>
    </r>
    <r>
      <rPr>
        <vertAlign val="superscript"/>
        <sz val="8"/>
        <rFont val="Arial"/>
        <family val="2"/>
      </rPr>
      <t xml:space="preserve"> (c)</t>
    </r>
  </si>
  <si>
    <r>
      <t>12 CP Demand Related Cost ($)</t>
    </r>
    <r>
      <rPr>
        <vertAlign val="superscript"/>
        <sz val="8"/>
        <rFont val="Arial"/>
        <family val="2"/>
      </rPr>
      <t xml:space="preserve"> (e)</t>
    </r>
  </si>
  <si>
    <r>
      <t>NCP Demand Related Cost ($)</t>
    </r>
    <r>
      <rPr>
        <vertAlign val="superscript"/>
        <sz val="8"/>
        <rFont val="Arial"/>
        <family val="2"/>
      </rPr>
      <t xml:space="preserve"> (f)</t>
    </r>
  </si>
  <si>
    <t>(d) Total Energy $ from Form 42-1P, Line 5</t>
  </si>
  <si>
    <t>(g) Col 5 + Col 6 + Col 7</t>
  </si>
  <si>
    <t>(f) Total NCP Demand $ from Form 42-1P, Line 5</t>
  </si>
  <si>
    <t xml:space="preserve">                   JANUARY 2021 THROUGH DECEMBER 2021</t>
  </si>
  <si>
    <r>
      <rPr>
        <vertAlign val="superscript"/>
        <sz val="8"/>
        <rFont val="Arial"/>
        <family val="2"/>
      </rPr>
      <t xml:space="preserve">(a) </t>
    </r>
    <r>
      <rPr>
        <sz val="8"/>
        <rFont val="Arial"/>
        <family val="2"/>
      </rPr>
      <t>Form 42-2P pg. 3, Columns 6 through 8; Energy X Line Loss Multiplier 1.0012</t>
    </r>
  </si>
  <si>
    <r>
      <rPr>
        <vertAlign val="superscript"/>
        <sz val="8"/>
        <rFont val="Arial"/>
        <family val="2"/>
      </rPr>
      <t xml:space="preserve">(b) </t>
    </r>
    <r>
      <rPr>
        <sz val="8"/>
        <rFont val="Arial"/>
        <family val="2"/>
      </rPr>
      <t>Form 42-3P pg. 6, Columns 6 through 8; Energy X Line Loss Multiplier 1.0012</t>
    </r>
  </si>
  <si>
    <t>SO2 Allowances</t>
  </si>
  <si>
    <t>Equity Component (D)</t>
  </si>
  <si>
    <t xml:space="preserve">Debt Component </t>
  </si>
  <si>
    <t xml:space="preserve">The equity component has been grossed up for taxes. The approved ROE is 10.25%. </t>
  </si>
  <si>
    <t>Total System Recoverable Expenses (H)</t>
  </si>
  <si>
    <t>Line 7 + 8</t>
  </si>
  <si>
    <t>Less: Accumulated Depreciation (C)</t>
  </si>
  <si>
    <t>Net Investment (Lines 2+3+4) (A)</t>
  </si>
  <si>
    <t>12 Month</t>
  </si>
  <si>
    <r>
      <t>Percentage of 12 CP Demand at Generation (%)</t>
    </r>
    <r>
      <rPr>
        <vertAlign val="superscript"/>
        <sz val="8"/>
        <rFont val="Arial"/>
        <family val="2"/>
      </rPr>
      <t xml:space="preserve">   (b)</t>
    </r>
  </si>
  <si>
    <t>(a) From Form 42-6P, Col K</t>
  </si>
  <si>
    <t>(b) From Form 42-6P, Col L</t>
  </si>
  <si>
    <t>(c) From Form 42-6P, Col M</t>
  </si>
  <si>
    <t>(i) Col 9 / Col 10</t>
  </si>
  <si>
    <t>Associated to Regulatory Asset</t>
  </si>
  <si>
    <t>Environmental Cost Recovery Clause</t>
  </si>
  <si>
    <t>2020-2021 Annual Capital Depreciation Schedule</t>
  </si>
  <si>
    <t>Project</t>
  </si>
  <si>
    <t>Function</t>
  </si>
  <si>
    <t>Unit</t>
  </si>
  <si>
    <t>Utility</t>
  </si>
  <si>
    <t>DEPR RATE</t>
  </si>
  <si>
    <t>TYPE</t>
  </si>
  <si>
    <t>Sum of Dec-19</t>
  </si>
  <si>
    <t>Sum of Dec-20</t>
  </si>
  <si>
    <t>Sum of Dec-21</t>
  </si>
  <si>
    <t>02 - Steam Generation Plant</t>
  </si>
  <si>
    <t>G:Crist Plant</t>
  </si>
  <si>
    <t>31670</t>
  </si>
  <si>
    <t>Amort</t>
  </si>
  <si>
    <t>401-Air Quality Assurance Testing Total</t>
  </si>
  <si>
    <t>CRIST PLANT - Common A</t>
  </si>
  <si>
    <t>31400</t>
  </si>
  <si>
    <t>Depr</t>
  </si>
  <si>
    <t>CRIST PLANT - Unit 5</t>
  </si>
  <si>
    <t>31200</t>
  </si>
  <si>
    <t>CRIST PLANT - Unit 6</t>
  </si>
  <si>
    <t>CRIST PLANT - Unit 7</t>
  </si>
  <si>
    <t>402-Crist 5, 6 &amp; 7 Precipitator Projects Total</t>
  </si>
  <si>
    <t>403-Crist 7 Flue Gas Conditioning Total</t>
  </si>
  <si>
    <t>31500</t>
  </si>
  <si>
    <t>404-Low NOx Burners, Crist 6 &amp; 7 Total</t>
  </si>
  <si>
    <t>31100</t>
  </si>
  <si>
    <t>CRIST PLANT - Unit 4</t>
  </si>
  <si>
    <t>DANIEL P-Com 1-2</t>
  </si>
  <si>
    <t>DANIEL PLANT - Unit 1</t>
  </si>
  <si>
    <t>DANIEL PLANT - Unit 2</t>
  </si>
  <si>
    <t>405-CEMS - Plants Crist &amp; Daniel Total</t>
  </si>
  <si>
    <t>06 - Transmission Plant - Electric</t>
  </si>
  <si>
    <t>G:Transmission Substations</t>
  </si>
  <si>
    <t>35200</t>
  </si>
  <si>
    <t>07 - Distribution Plant - Electric</t>
  </si>
  <si>
    <t>G:Distribution</t>
  </si>
  <si>
    <t>36100</t>
  </si>
  <si>
    <t>36200</t>
  </si>
  <si>
    <t>406-Substation Contamination Remediation Total</t>
  </si>
  <si>
    <t>407-Raw Water Well Flowmeters Plants Crist &amp; Smith</t>
  </si>
  <si>
    <t>05 - Other Generation Plant</t>
  </si>
  <si>
    <t>G:Smith Common - CT and CC</t>
  </si>
  <si>
    <t>34300</t>
  </si>
  <si>
    <t>407-Raw Water Well Flowmeters Plants Crist &amp; Smith Total</t>
  </si>
  <si>
    <t>408-Crist Cooling Tower Cell Total</t>
  </si>
  <si>
    <t>409-Crist Dechlorination System Total</t>
  </si>
  <si>
    <t>410-Crist Diesel Fuel Oil Remediation Total</t>
  </si>
  <si>
    <t>411-Crist Bulk Tanker Unloading Second Containment</t>
  </si>
  <si>
    <t>411-Crist Bulk Tanker Unloading Second Containment Total</t>
  </si>
  <si>
    <t>412-Crist IWW Sampling System Total</t>
  </si>
  <si>
    <t>413-Sodium Injection System Total</t>
  </si>
  <si>
    <t>34100</t>
  </si>
  <si>
    <t>34500</t>
  </si>
  <si>
    <t>414-Smith Stormwater Collection System Total</t>
  </si>
  <si>
    <t>415-Smith Waste Water Treatment Facility Total</t>
  </si>
  <si>
    <t>DANIEL P-Com 1-4</t>
  </si>
  <si>
    <t>416-Daniel Ash Management Project Total</t>
  </si>
  <si>
    <t>G:Smith Unit 3 - Combined Cycle</t>
  </si>
  <si>
    <t>417-Smith Water Conservation Total</t>
  </si>
  <si>
    <t>419-Crist FDEP Agreement for Ozone Attainment</t>
  </si>
  <si>
    <t>31600</t>
  </si>
  <si>
    <t>419-Crist FDEP Agreement for Ozone Attainment Total</t>
  </si>
  <si>
    <t>08 - General Plant</t>
  </si>
  <si>
    <t>G:General Plant</t>
  </si>
  <si>
    <t>39400</t>
  </si>
  <si>
    <t>420-SPCC Compliance Total</t>
  </si>
  <si>
    <t>421-Crist Common FTIR Monitor Total</t>
  </si>
  <si>
    <t>422-Precipitator Upgrades for CAM Compliance</t>
  </si>
  <si>
    <t>422-Precipitator Upgrades for CAM Compliance Total</t>
  </si>
  <si>
    <t>424-Crist Water Conservation Total</t>
  </si>
  <si>
    <t>425-Plant NPDES Permit Compliance Projects</t>
  </si>
  <si>
    <t>34400</t>
  </si>
  <si>
    <t>425-Plant NPDES Permit Compliance Projects Total</t>
  </si>
  <si>
    <t>31650</t>
  </si>
  <si>
    <t>SCHERER PLANT-Common A</t>
  </si>
  <si>
    <t>SCHERER PLANT-Common B</t>
  </si>
  <si>
    <t>SCHERER PLANT-UNIT #3</t>
  </si>
  <si>
    <t>G:Smith Plant CT</t>
  </si>
  <si>
    <t>34200</t>
  </si>
  <si>
    <t>G:Transmission 115-500KV Lines</t>
  </si>
  <si>
    <t>35400</t>
  </si>
  <si>
    <t>35500</t>
  </si>
  <si>
    <t>35600</t>
  </si>
  <si>
    <t>35300</t>
  </si>
  <si>
    <t>426-Air Quality Compliance Program Total</t>
  </si>
  <si>
    <t>427-General Water Quality Total</t>
  </si>
  <si>
    <t>Dismtl</t>
  </si>
  <si>
    <t>G:Daniel Plant</t>
  </si>
  <si>
    <t>G:Scherer Plant</t>
  </si>
  <si>
    <t>31000</t>
  </si>
  <si>
    <t>Land</t>
  </si>
  <si>
    <t>34600</t>
  </si>
  <si>
    <t>39000</t>
  </si>
  <si>
    <t>428-Coal Combustion Residuals Total</t>
  </si>
  <si>
    <t>429-Steam Electric Effluent Limitations Guidelines</t>
  </si>
  <si>
    <t>429-Steam Electric Effluent Limitations Guidelines Total</t>
  </si>
  <si>
    <t>430-316b Cooling Water Intake Structure Regulation</t>
  </si>
  <si>
    <t>430-316b Cooling Water Intake Structure Regulation Total</t>
  </si>
  <si>
    <t>Grand Total</t>
  </si>
  <si>
    <r>
      <t xml:space="preserve">FORECASTED 2021
CAPITAL STRUCTURE AND COST RATES </t>
    </r>
    <r>
      <rPr>
        <b/>
        <vertAlign val="superscript"/>
        <sz val="8"/>
        <rFont val="Arial"/>
        <family val="2"/>
      </rPr>
      <t>(a)</t>
    </r>
    <r>
      <rPr>
        <b/>
        <sz val="8"/>
        <rFont val="Arial"/>
        <family val="2"/>
      </rPr>
      <t xml:space="preserve"> </t>
    </r>
  </si>
  <si>
    <r>
      <t xml:space="preserve">COMMON_EQUITY </t>
    </r>
    <r>
      <rPr>
        <vertAlign val="superscript"/>
        <sz val="8"/>
        <rFont val="Arial"/>
        <family val="2"/>
      </rPr>
      <t>(b)</t>
    </r>
  </si>
  <si>
    <r>
      <t>Percentage of kWh Sales at Generation (%)</t>
    </r>
    <r>
      <rPr>
        <vertAlign val="superscript"/>
        <sz val="8"/>
        <rFont val="Arial"/>
        <family val="2"/>
      </rPr>
      <t xml:space="preserve"> (a)</t>
    </r>
  </si>
  <si>
    <r>
      <t>Energy Related Cost ($)</t>
    </r>
    <r>
      <rPr>
        <vertAlign val="superscript"/>
        <sz val="8"/>
        <rFont val="Arial"/>
        <family val="2"/>
      </rPr>
      <t xml:space="preserve"> (d)</t>
    </r>
  </si>
  <si>
    <r>
      <t>Total Environmental Costs ($)</t>
    </r>
    <r>
      <rPr>
        <vertAlign val="superscript"/>
        <sz val="8"/>
        <rFont val="Arial"/>
        <family val="2"/>
      </rPr>
      <t xml:space="preserve"> (g)</t>
    </r>
  </si>
  <si>
    <r>
      <t>Projected Sales at Meter (kWh)</t>
    </r>
    <r>
      <rPr>
        <vertAlign val="superscript"/>
        <sz val="8"/>
        <rFont val="Arial"/>
        <family val="2"/>
      </rPr>
      <t xml:space="preserve"> (h)</t>
    </r>
  </si>
  <si>
    <r>
      <t>ECRC Factor (cents/kWh)</t>
    </r>
    <r>
      <rPr>
        <vertAlign val="superscript"/>
        <sz val="8"/>
        <rFont val="Arial"/>
        <family val="2"/>
      </rPr>
      <t xml:space="preserve"> (i)</t>
    </r>
  </si>
  <si>
    <t>FORM 42-4P</t>
  </si>
  <si>
    <r>
      <t xml:space="preserve">7 - Groundwater Contamination Investigation </t>
    </r>
    <r>
      <rPr>
        <vertAlign val="superscript"/>
        <sz val="10"/>
        <rFont val="Arial"/>
        <family val="2"/>
      </rPr>
      <t>(1)</t>
    </r>
  </si>
  <si>
    <r>
      <t xml:space="preserve">11 - General Solid &amp; Hazardous Waste </t>
    </r>
    <r>
      <rPr>
        <vertAlign val="superscript"/>
        <sz val="10"/>
        <rFont val="Arial"/>
        <family val="2"/>
      </rPr>
      <t>(1)</t>
    </r>
  </si>
  <si>
    <t>Line 7 + 8 (a through d)</t>
  </si>
  <si>
    <t>5. Jurisdictional Recoverable Costs - Transmission</t>
  </si>
  <si>
    <t>Recoverable Costs Jurisdictionalized on 12 CP Demand - Base</t>
  </si>
  <si>
    <t>Recoverable Costs Jurisdictionalized on 12 CP Demand - Peaking</t>
  </si>
  <si>
    <t>Recoverable Costs Jurisdictionalized on 12 CP Demand - Interm.</t>
  </si>
  <si>
    <t>Recoverable Costs Jurisdictionalized on 12 CP Demand - Inter.</t>
  </si>
  <si>
    <t>Recoverable Costs Jurisdictionalized on NCP Demand  - Dist.</t>
  </si>
  <si>
    <t>Recoverable Costs Jurisdictionalized on 12 CP Demand - Trans.</t>
  </si>
  <si>
    <t>Recoverable Costs Jurisdictionalized on NCP Demand - Dist.</t>
  </si>
  <si>
    <t>6. Total Jurisdictional Recoverable Costs for O&amp;M</t>
  </si>
  <si>
    <t>6. Total Jurisdictional Recoverable Costs for Capital</t>
  </si>
  <si>
    <t>(1) Includes adjustment to expenses approved in Order No. PSC-94-0044-FOF-EI, issued January 12, 1994.</t>
  </si>
  <si>
    <t>3. Recoverable Costs Jurisdictionalized on 12 CP Demand - Trans.</t>
  </si>
  <si>
    <t>"Other" Includes Cost of Removal for Daniel 1&amp;2 and Scherer Ash Ponds</t>
  </si>
  <si>
    <r>
      <rPr>
        <vertAlign val="superscript"/>
        <sz val="8"/>
        <rFont val="Arial"/>
        <family val="2"/>
      </rPr>
      <t xml:space="preserve">(e) </t>
    </r>
    <r>
      <rPr>
        <sz val="8"/>
        <rFont val="Arial"/>
        <family val="2"/>
      </rPr>
      <t>For the period January 2019 - December 2019 (Schedule 1A, Line 3, filed on April 1, 2020)</t>
    </r>
  </si>
  <si>
    <t>1-Air Quality Assurance Testing</t>
  </si>
  <si>
    <t>2-Crist 5, 6 &amp; 7 Precipitator Projects</t>
  </si>
  <si>
    <t>3-Crist 7 Flue Gas Conditioning</t>
  </si>
  <si>
    <t>4-Low NOx Burners, Crist 6 &amp; 7</t>
  </si>
  <si>
    <t>5-CEMS - Plants Crist &amp; Daniel</t>
  </si>
  <si>
    <t>6-Substation Contamination Remediation</t>
  </si>
  <si>
    <t>7-Raw Water Flowmeters Plants Crist &amp; Smith</t>
  </si>
  <si>
    <t>8-Crist Cooling Tower Cell</t>
  </si>
  <si>
    <t>9-Crist Dechlorination System</t>
  </si>
  <si>
    <t>10-Crist Diesel Fuel Oil Remediation</t>
  </si>
  <si>
    <t>11-Crist Bulk Tanker Second Containment</t>
  </si>
  <si>
    <t>12-Crist IWW Sampling System</t>
  </si>
  <si>
    <t>13-Sodium Injection System</t>
  </si>
  <si>
    <t>15-Smith Waste Water Treatment Facility</t>
  </si>
  <si>
    <t>16-Daniel Ash Management Project</t>
  </si>
  <si>
    <t>17-Smith Water Conservation</t>
  </si>
  <si>
    <t>19-Crist Ozone Attainment</t>
  </si>
  <si>
    <t>14-Smith Stormwater Collection System</t>
  </si>
  <si>
    <t>20-SPCC Compliance</t>
  </si>
  <si>
    <t>21-Crist Common FTIR Monitor</t>
  </si>
  <si>
    <t>22-Precipitator Upgrades - CAM Compliance</t>
  </si>
  <si>
    <t>25-Plant NPDES Permit Compliance</t>
  </si>
  <si>
    <t>26-Air Quality Compliance Program</t>
  </si>
  <si>
    <t>27-General Water Quality</t>
  </si>
  <si>
    <t>28-Coal Combustion Residuals</t>
  </si>
  <si>
    <t>29-Steam Electric Effluent Limitations</t>
  </si>
  <si>
    <t>24-Crist Water Conservation</t>
  </si>
  <si>
    <t>30-316b Cooling Water Intake Structure</t>
  </si>
  <si>
    <t>Total Return Component (B)</t>
  </si>
  <si>
    <t>Net Expenses (C)</t>
  </si>
  <si>
    <t>3b</t>
  </si>
  <si>
    <t>Less: Capital Recovery Unamortized Balance</t>
  </si>
  <si>
    <t>411-Crist Bulk Tanker Unloading Second Containment - Base (REVISED)</t>
  </si>
  <si>
    <t>413-Sodium Injection System - Base (REVISED)</t>
  </si>
  <si>
    <t>419-Crist FDEP Agreement for Ozone Attainment - Base (REVISED)</t>
  </si>
  <si>
    <t>422-Precipitator Upgrades for CAM Compliance - Base (REVISED)</t>
  </si>
  <si>
    <t>424-Crist Water Conservation - Base (REVISED)</t>
  </si>
  <si>
    <t>426-Air Quality Compliance Program - Base (REVISED)</t>
  </si>
  <si>
    <t xml:space="preserve">Original Projections </t>
  </si>
  <si>
    <t>Change in Projections</t>
  </si>
  <si>
    <t>1. Total Jurisdictional Revenue Requirements for the projected period</t>
  </si>
  <si>
    <r>
      <t>a. Projected O&amp;M Activities</t>
    </r>
    <r>
      <rPr>
        <vertAlign val="superscript"/>
        <sz val="10"/>
        <rFont val="Arial"/>
        <family val="2"/>
      </rPr>
      <t xml:space="preserve"> (a)</t>
    </r>
  </si>
  <si>
    <r>
      <t>b. Projected Capital Projects</t>
    </r>
    <r>
      <rPr>
        <vertAlign val="superscript"/>
        <sz val="10"/>
        <rFont val="Arial"/>
        <family val="2"/>
      </rPr>
      <t xml:space="preserve"> (b)</t>
    </r>
  </si>
  <si>
    <r>
      <t>c. Total Jurisdictional Revenue Requirements</t>
    </r>
    <r>
      <rPr>
        <vertAlign val="superscript"/>
        <sz val="10"/>
        <rFont val="Arial"/>
        <family val="2"/>
      </rPr>
      <t xml:space="preserve"> (c)</t>
    </r>
  </si>
  <si>
    <r>
      <t>2. True-up for Estimated Over/(Under) Recovery</t>
    </r>
    <r>
      <rPr>
        <vertAlign val="superscript"/>
        <sz val="10"/>
        <rFont val="Arial"/>
        <family val="2"/>
      </rPr>
      <t xml:space="preserve"> (d)</t>
    </r>
  </si>
  <si>
    <r>
      <t>3. Final True-up Over/(Under)</t>
    </r>
    <r>
      <rPr>
        <vertAlign val="superscript"/>
        <sz val="10"/>
        <rFont val="Arial"/>
        <family val="2"/>
      </rPr>
      <t xml:space="preserve"> (e)</t>
    </r>
  </si>
  <si>
    <r>
      <t>4. Total Jurisdictional Amount to be Recovered/(Refunded)</t>
    </r>
    <r>
      <rPr>
        <vertAlign val="superscript"/>
        <sz val="10"/>
        <rFont val="Arial"/>
        <family val="2"/>
      </rPr>
      <t xml:space="preserve"> (f)</t>
    </r>
  </si>
  <si>
    <r>
      <t>5. Total Projected Jurisdictional Amount Adjusted for Taxes</t>
    </r>
    <r>
      <rPr>
        <vertAlign val="superscript"/>
        <sz val="10"/>
        <rFont val="Arial"/>
        <family val="2"/>
      </rPr>
      <t xml:space="preserve"> (g)</t>
    </r>
  </si>
  <si>
    <t xml:space="preserve">      JANUARY 2021 THROUGH DECEMBER 2021</t>
  </si>
  <si>
    <t>Revised Projections Crist Retirement</t>
  </si>
  <si>
    <t>Crist Adjustment</t>
  </si>
  <si>
    <t>Original Projections January - December 2021</t>
  </si>
  <si>
    <t>Revised Factors March-December 2021</t>
  </si>
  <si>
    <t>Projected kWh sales for the period March 2021 - December 2021</t>
  </si>
  <si>
    <t>(h) Projected kWh sales for the period March 2021 through December 2021</t>
  </si>
  <si>
    <t>402-Crist 5, 6 &amp; 7 Precipitator Projects - Base - (REVISED)</t>
  </si>
  <si>
    <t>Environmental Cost Recovery Factor (cents/KWH)</t>
  </si>
  <si>
    <t>(11)</t>
  </si>
  <si>
    <t>(12)</t>
  </si>
  <si>
    <r>
      <t>2. REVISED True-up for Estimated Over/(Under) Recovery</t>
    </r>
    <r>
      <rPr>
        <vertAlign val="superscript"/>
        <sz val="8"/>
        <rFont val="Arial"/>
        <family val="2"/>
      </rPr>
      <t xml:space="preserve"> (d)</t>
    </r>
  </si>
  <si>
    <r>
      <rPr>
        <vertAlign val="superscript"/>
        <sz val="8"/>
        <rFont val="Arial"/>
        <family val="2"/>
      </rPr>
      <t>(d)</t>
    </r>
    <r>
      <rPr>
        <sz val="8"/>
        <rFont val="Arial"/>
        <family val="2"/>
      </rPr>
      <t xml:space="preserve"> Revised for the current period January 2020 - December 2020 (Form 42-1E, Line 4)</t>
    </r>
  </si>
  <si>
    <r>
      <rPr>
        <vertAlign val="superscript"/>
        <sz val="8"/>
        <rFont val="Arial"/>
        <family val="2"/>
      </rPr>
      <t>(d)</t>
    </r>
    <r>
      <rPr>
        <sz val="8"/>
        <rFont val="Arial"/>
        <family val="2"/>
      </rPr>
      <t xml:space="preserve"> Revised for the current period January 2020 - December 2020 (Revised Form 42-1E, Line 4)</t>
    </r>
  </si>
  <si>
    <t>406-Substation Contamination Remediation - Distribution</t>
  </si>
  <si>
    <t>406-Substation Contamination Remediation - Transmission</t>
  </si>
  <si>
    <t>407-Raw Water Well Flowmeters Plants Crist &amp; Smith - Intermediate </t>
  </si>
  <si>
    <t>FORM: 42-8P</t>
  </si>
  <si>
    <t>Calculation of the Current Period Estimated True-up Amount</t>
  </si>
  <si>
    <t>401-Air Quality Assurance Testing - Base </t>
  </si>
  <si>
    <t>403-Crist 7 Flue Gas Conditioning - Base </t>
  </si>
  <si>
    <t>404-Low NOx Burners, Crist 6 &amp; 7 - Base </t>
  </si>
  <si>
    <t>405-CEMS - Plants Crist &amp; Daniel - Base </t>
  </si>
  <si>
    <t>407-Raw Water Well Flowmeters Plants Crist &amp; Smith - Base </t>
  </si>
  <si>
    <t>408-Crist Cooling Tower Cell - Base </t>
  </si>
  <si>
    <t>409-Crist Dechlorination System - Base </t>
  </si>
  <si>
    <t>410-Crist Diesel Fuel Oil Remediation - Base </t>
  </si>
  <si>
    <t>412-Crist IWW Sampling System - Base </t>
  </si>
  <si>
    <t>414-Smith Stormwater Collection System - Intermediate </t>
  </si>
  <si>
    <t>415-Smith Waste Water Treatment Facility - Intermediate </t>
  </si>
  <si>
    <t>416-Daniel Ash Management Project - Base </t>
  </si>
  <si>
    <t>417-Smith Water Conservation - Intermediate </t>
  </si>
  <si>
    <t>420-SPCC Compliance - Base </t>
  </si>
  <si>
    <t>420-SPCC Compliance - General </t>
  </si>
  <si>
    <t>420-SPCC Compliance - Intermediate </t>
  </si>
  <si>
    <t>421-Crist Common FTIR Monitor - Base </t>
  </si>
  <si>
    <t>425-Plant NPDES Permit Compliance Projects - Base </t>
  </si>
  <si>
    <t>425-Plant NPDES Permit Compliance Projects - Intermediate </t>
  </si>
  <si>
    <t>426-Air Quality Compliance Program - Peaking </t>
  </si>
  <si>
    <t>426-Air Quality Compliance Program - Transmission</t>
  </si>
  <si>
    <t>427-General Water Quality - Base </t>
  </si>
  <si>
    <t>428-Coal Combustion Residuals - Base </t>
  </si>
  <si>
    <t>428-Coal Combustion Residuals - General </t>
  </si>
  <si>
    <t>428-Coal Combustion Residuals - Intermediate </t>
  </si>
  <si>
    <t>429-Steam Electric Effluent Limitations Guidelines - Base </t>
  </si>
  <si>
    <t>430-316b Cooling Water Intake Structure Regulation - Intermediate </t>
  </si>
  <si>
    <t>RS, RSVP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</si>
</sst>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5" formatCode="&quot;$&quot;#,##0_);\(&quot;$&quot;#,##0\)"/>
    <numFmt numFmtId="44" formatCode="_(&quot;$&quot;* #,##0.00_);_(&quot;$&quot;* \(#,##0.00\);_(&quot;$&quot;* &quot;-&quot;??_);_(@_)"/>
    <numFmt numFmtId="43" formatCode="_(* #,##0.00_);_(* \(#,##0.00\);_(* &quot;-&quot;??_);_(@_)"/>
    <numFmt numFmtId="164" formatCode="0.0000%"/>
    <numFmt numFmtId="165" formatCode="0.0000000_)"/>
    <numFmt numFmtId="166" formatCode="#,##0.0000_);\(#,##0.0000\)"/>
    <numFmt numFmtId="167" formatCode="#,##0.00000_);\(#,##0.00000\)"/>
    <numFmt numFmtId="168" formatCode="0.000%"/>
    <numFmt numFmtId="169" formatCode="0.00000_)"/>
    <numFmt numFmtId="170" formatCode="0.000_)"/>
    <numFmt numFmtId="171" formatCode="0.00000%"/>
    <numFmt numFmtId="172" formatCode="#,##0.000000_);\(#,##0.000000\)"/>
    <numFmt numFmtId="173" formatCode="0.000000"/>
    <numFmt numFmtId="174" formatCode="0.000000_)"/>
    <numFmt numFmtId="175" formatCode="\$#,##0_);\(\$#,##0\);\$0_)"/>
    <numFmt numFmtId="176" formatCode="#,##0.0000%_);[Red]\(#,##0.0000%\);&quot; &quot;"/>
    <numFmt numFmtId="177" formatCode="#,##0_);[Red]\(#,##0\);&quot; &quot;"/>
    <numFmt numFmtId="178" formatCode="#,##0.00000%_);[Red]\(#,##0.00000%\);&quot; &quot;"/>
    <numFmt numFmtId="179" formatCode="\$#,##0_);[Red]\(\$#,##0\);&quot; &quot;"/>
    <numFmt numFmtId="180" formatCode="#,##0.000_);[Red]\(#,##0.000\);&quot; &quot;"/>
    <numFmt numFmtId="181" formatCode="#,##0.000_);\(#,##0.000\);&quot; &quot;"/>
    <numFmt numFmtId="182" formatCode="_(* #,##0_);_(* \(#,##0\);_(* &quot;-&quot;??_);_(@_)"/>
    <numFmt numFmtId="183" formatCode="0_);\(0\)"/>
    <numFmt numFmtId="184" formatCode="General_)"/>
    <numFmt numFmtId="185" formatCode="_(* #,##0.0000000000000000000000_);_(* \(#,##0.0000000000000000000000\);_(* &quot;-&quot;??_);_(@_)"/>
    <numFmt numFmtId="186" formatCode="_(* #,##0.00000000000000000_);_(* \(#,##0.00000000000000000\);_(* &quot;-&quot;??_);_(@_)"/>
    <numFmt numFmtId="187" formatCode="_(* #,##0.00000000000000_);_(* \(#,##0.00000000000000\);_(* &quot;-&quot;??_);_(@_)"/>
    <numFmt numFmtId="188" formatCode="_(* #,##0.000000000000_);_(* \(#,##0.000000000000\);_(* &quot;-&quot;??_);_(@_)"/>
    <numFmt numFmtId="189" formatCode="&quot;$&quot;#,##0"/>
    <numFmt numFmtId="190" formatCode="0.00000000_)"/>
    <numFmt numFmtId="191" formatCode="0.000000%"/>
    <numFmt numFmtId="192" formatCode="0.0000000000_)"/>
    <numFmt numFmtId="193" formatCode="hh:mm\ AM/PM_)"/>
    <numFmt numFmtId="194" formatCode="_(* #,##0_);[Red]_(* \(#,##0\);_(* &quot;-&quot;???_);_(@_)"/>
    <numFmt numFmtId="195" formatCode="0.0%"/>
    <numFmt numFmtId="196" formatCode="\$#,##0_);\(\$#,##0\)"/>
    <numFmt numFmtId="197" formatCode="0.000"/>
  </numFmts>
  <fonts count="46" x14ac:knownFonts="1">
    <font>
      <sz val="12"/>
      <name val="Times New Roman"/>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b/>
      <u/>
      <sz val="10"/>
      <color theme="1"/>
      <name val="Arial"/>
      <family val="2"/>
    </font>
    <font>
      <u/>
      <sz val="10"/>
      <color theme="1"/>
      <name val="Arial"/>
      <family val="2"/>
    </font>
    <font>
      <sz val="10"/>
      <color rgb="FFFF0000"/>
      <name val="Arial"/>
      <family val="2"/>
    </font>
    <font>
      <sz val="10"/>
      <name val="Arial"/>
      <family val="2"/>
    </font>
    <font>
      <sz val="12"/>
      <name val="Times New Roman"/>
      <family val="1"/>
    </font>
    <font>
      <b/>
      <u/>
      <sz val="10"/>
      <name val="Arial"/>
      <family val="2"/>
    </font>
    <font>
      <u/>
      <sz val="10"/>
      <name val="Arial"/>
      <family val="2"/>
    </font>
    <font>
      <b/>
      <sz val="10"/>
      <name val="Arial"/>
      <family val="2"/>
    </font>
    <font>
      <u/>
      <sz val="12"/>
      <name val="Times New Roman"/>
      <family val="1"/>
    </font>
    <font>
      <b/>
      <sz val="12"/>
      <name val="Times New Roman"/>
      <family val="1"/>
    </font>
    <font>
      <sz val="12"/>
      <color rgb="FFFF0000"/>
      <name val="Times New Roman"/>
      <family val="1"/>
    </font>
    <font>
      <sz val="14"/>
      <name val="Times New Roman"/>
      <family val="1"/>
    </font>
    <font>
      <sz val="12"/>
      <color rgb="FF0000FF"/>
      <name val="Times New Roman"/>
      <family val="1"/>
    </font>
    <font>
      <sz val="8"/>
      <name val="Times New Roman"/>
      <family val="1"/>
    </font>
    <font>
      <b/>
      <sz val="16"/>
      <name val="Times New Roman"/>
      <family val="1"/>
    </font>
    <font>
      <sz val="16"/>
      <name val="Times New Roman"/>
      <family val="1"/>
    </font>
    <font>
      <sz val="11"/>
      <name val="Times New Roman"/>
      <family val="1"/>
    </font>
    <font>
      <sz val="11"/>
      <color indexed="8"/>
      <name val="Calibri"/>
      <family val="2"/>
      <scheme val="minor"/>
    </font>
    <font>
      <sz val="8"/>
      <name val="Arial"/>
      <family val="2"/>
    </font>
    <font>
      <sz val="12"/>
      <name val="Times New Roman"/>
      <family val="1"/>
    </font>
    <font>
      <vertAlign val="superscript"/>
      <sz val="8"/>
      <name val="Arial"/>
      <family val="2"/>
    </font>
    <font>
      <sz val="12"/>
      <name val="Arial"/>
      <family val="2"/>
    </font>
    <font>
      <sz val="10"/>
      <name val="Courier"/>
      <family val="3"/>
    </font>
    <font>
      <sz val="10"/>
      <name val="MS Sans Serif"/>
      <family val="2"/>
    </font>
    <font>
      <vertAlign val="subscript"/>
      <sz val="10"/>
      <name val="Arial"/>
      <family val="2"/>
    </font>
    <font>
      <u val="double"/>
      <sz val="10"/>
      <name val="Arial"/>
      <family val="2"/>
    </font>
    <font>
      <i/>
      <sz val="10"/>
      <name val="Arial"/>
      <family val="2"/>
    </font>
    <font>
      <i/>
      <sz val="8"/>
      <name val="Arial"/>
      <family val="2"/>
    </font>
    <font>
      <sz val="10"/>
      <color theme="0"/>
      <name val="Arial"/>
      <family val="2"/>
    </font>
    <font>
      <b/>
      <sz val="8"/>
      <name val="Arial"/>
      <family val="2"/>
    </font>
    <font>
      <b/>
      <vertAlign val="superscript"/>
      <sz val="8"/>
      <name val="Arial"/>
      <family val="2"/>
    </font>
    <font>
      <sz val="9"/>
      <name val="Arial"/>
      <family val="2"/>
    </font>
    <font>
      <b/>
      <sz val="11"/>
      <name val="Arial"/>
      <family val="2"/>
    </font>
    <font>
      <sz val="11"/>
      <color indexed="8"/>
      <name val="Arial"/>
      <family val="2"/>
    </font>
    <font>
      <sz val="10"/>
      <color indexed="8"/>
      <name val="Arial"/>
      <family val="2"/>
    </font>
    <font>
      <vertAlign val="superscript"/>
      <sz val="10"/>
      <name val="Arial"/>
      <family val="2"/>
    </font>
    <font>
      <sz val="8"/>
      <color indexed="8"/>
      <name val="Arial"/>
      <family val="2"/>
    </font>
    <font>
      <sz val="9"/>
      <color indexed="8"/>
      <name val="Arial"/>
      <family val="2"/>
    </font>
    <font>
      <sz val="11"/>
      <color theme="1"/>
      <name val="Arial"/>
      <family val="2"/>
    </font>
    <font>
      <b/>
      <sz val="11"/>
      <color theme="1"/>
      <name val="Arial"/>
      <family val="2"/>
    </font>
    <font>
      <b/>
      <sz val="11"/>
      <name val="Calibri"/>
      <family val="2"/>
      <scheme val="minor"/>
    </font>
  </fonts>
  <fills count="9">
    <fill>
      <patternFill patternType="none"/>
    </fill>
    <fill>
      <patternFill patternType="gray125"/>
    </fill>
    <fill>
      <patternFill patternType="solid">
        <fgColor rgb="FFFFC000"/>
        <bgColor indexed="64"/>
      </patternFill>
    </fill>
    <fill>
      <patternFill patternType="solid">
        <fgColor rgb="FFFFFF99"/>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92D050"/>
        <bgColor indexed="64"/>
      </patternFill>
    </fill>
    <fill>
      <patternFill patternType="solid">
        <fgColor theme="0" tint="-0.249977111117893"/>
        <bgColor indexed="64"/>
      </patternFill>
    </fill>
    <fill>
      <patternFill patternType="solid">
        <fgColor theme="0"/>
        <bgColor indexed="64"/>
      </patternFill>
    </fill>
  </fills>
  <borders count="66">
    <border>
      <left/>
      <right/>
      <top/>
      <bottom/>
      <diagonal/>
    </border>
    <border>
      <left/>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8"/>
      </bottom>
      <diagonal/>
    </border>
    <border>
      <left/>
      <right/>
      <top/>
      <bottom style="double">
        <color indexed="8"/>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right/>
      <top style="medium">
        <color indexed="8"/>
      </top>
      <bottom/>
      <diagonal/>
    </border>
    <border>
      <left/>
      <right/>
      <top style="medium">
        <color indexed="8"/>
      </top>
      <bottom style="double">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double">
        <color indexed="64"/>
      </bottom>
      <diagonal/>
    </border>
    <border>
      <left/>
      <right/>
      <top/>
      <bottom style="thin">
        <color theme="1"/>
      </bottom>
      <diagonal/>
    </border>
    <border>
      <left/>
      <right/>
      <top style="medium">
        <color auto="1"/>
      </top>
      <bottom style="double">
        <color auto="1"/>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bottom style="medium">
        <color indexed="8"/>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style="medium">
        <color indexed="8"/>
      </top>
      <bottom/>
      <diagonal/>
    </border>
    <border>
      <left/>
      <right/>
      <top style="thin">
        <color theme="1"/>
      </top>
      <bottom style="thin">
        <color theme="1"/>
      </bottom>
      <diagonal/>
    </border>
    <border>
      <left style="thin">
        <color rgb="FF999999"/>
      </left>
      <right/>
      <top/>
      <bottom/>
      <diagonal/>
    </border>
    <border>
      <left/>
      <right style="thin">
        <color rgb="FF999999"/>
      </right>
      <top/>
      <bottom/>
      <diagonal/>
    </border>
    <border>
      <left style="thin">
        <color rgb="FF999999"/>
      </left>
      <right/>
      <top style="thin">
        <color auto="1"/>
      </top>
      <bottom style="thin">
        <color auto="1"/>
      </bottom>
      <diagonal/>
    </border>
    <border>
      <left style="thin">
        <color indexed="65"/>
      </left>
      <right/>
      <top style="thin">
        <color auto="1"/>
      </top>
      <bottom style="thin">
        <color auto="1"/>
      </bottom>
      <diagonal/>
    </border>
    <border>
      <left/>
      <right style="thin">
        <color rgb="FF999999"/>
      </right>
      <top style="thin">
        <color auto="1"/>
      </top>
      <bottom style="thin">
        <color auto="1"/>
      </bottom>
      <diagonal/>
    </border>
    <border>
      <left style="thin">
        <color rgb="FF999999"/>
      </left>
      <right/>
      <top/>
      <bottom style="thin">
        <color theme="0" tint="-0.24994659260841701"/>
      </bottom>
      <diagonal/>
    </border>
    <border>
      <left/>
      <right/>
      <top/>
      <bottom style="thin">
        <color theme="0" tint="-0.24994659260841701"/>
      </bottom>
      <diagonal/>
    </border>
    <border>
      <left/>
      <right style="thin">
        <color rgb="FF999999"/>
      </right>
      <top/>
      <bottom style="thin">
        <color theme="0" tint="-0.24994659260841701"/>
      </bottom>
      <diagonal/>
    </border>
    <border>
      <left style="thin">
        <color rgb="FF999999"/>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rgb="FF999999"/>
      </right>
      <top style="thin">
        <color theme="0" tint="-0.24994659260841701"/>
      </top>
      <bottom style="thin">
        <color theme="0" tint="-0.24994659260841701"/>
      </bottom>
      <diagonal/>
    </border>
    <border>
      <left style="thin">
        <color rgb="FF999999"/>
      </left>
      <right/>
      <top style="thin">
        <color theme="0" tint="-0.24994659260841701"/>
      </top>
      <bottom/>
      <diagonal/>
    </border>
    <border>
      <left/>
      <right/>
      <top style="thin">
        <color theme="0" tint="-0.24994659260841701"/>
      </top>
      <bottom/>
      <diagonal/>
    </border>
    <border>
      <left/>
      <right style="thin">
        <color rgb="FF999999"/>
      </right>
      <top style="thin">
        <color theme="0" tint="-0.24994659260841701"/>
      </top>
      <bottom/>
      <diagonal/>
    </border>
    <border>
      <left style="thin">
        <color rgb="FF999999"/>
      </left>
      <right/>
      <top/>
      <bottom style="thin">
        <color rgb="FF999999"/>
      </bottom>
      <diagonal/>
    </border>
    <border>
      <left style="thin">
        <color indexed="65"/>
      </left>
      <right/>
      <top/>
      <bottom style="thin">
        <color rgb="FF999999"/>
      </bottom>
      <diagonal/>
    </border>
    <border>
      <left/>
      <right/>
      <top/>
      <bottom style="thin">
        <color rgb="FF999999"/>
      </bottom>
      <diagonal/>
    </border>
    <border>
      <left/>
      <right style="thin">
        <color rgb="FF999999"/>
      </right>
      <top/>
      <bottom style="thin">
        <color rgb="FF999999"/>
      </bottom>
      <diagonal/>
    </border>
    <border>
      <left/>
      <right/>
      <top style="medium">
        <color auto="1"/>
      </top>
      <bottom/>
      <diagonal/>
    </border>
    <border>
      <left/>
      <right/>
      <top/>
      <bottom style="medium">
        <color auto="1"/>
      </bottom>
      <diagonal/>
    </border>
    <border>
      <left/>
      <right/>
      <top style="medium">
        <color indexed="8"/>
      </top>
      <bottom style="double">
        <color indexed="8"/>
      </bottom>
      <diagonal/>
    </border>
  </borders>
  <cellStyleXfs count="42">
    <xf numFmtId="37" fontId="0" fillId="0" borderId="0"/>
    <xf numFmtId="43" fontId="8" fillId="0" borderId="0" applyFont="0" applyFill="0" applyBorder="0" applyAlignment="0" applyProtection="0"/>
    <xf numFmtId="9" fontId="8" fillId="0" borderId="0" applyFont="0" applyFill="0" applyBorder="0" applyAlignment="0" applyProtection="0"/>
    <xf numFmtId="37" fontId="9" fillId="0" borderId="0"/>
    <xf numFmtId="44" fontId="8"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4" fillId="0" borderId="0" applyFont="0" applyFill="0" applyBorder="0" applyAlignment="0" applyProtection="0"/>
    <xf numFmtId="0" fontId="22" fillId="0" borderId="0"/>
    <xf numFmtId="0" fontId="22" fillId="0" borderId="0"/>
    <xf numFmtId="0" fontId="22" fillId="0" borderId="0"/>
    <xf numFmtId="0" fontId="22" fillId="0" borderId="0"/>
    <xf numFmtId="184" fontId="27" fillId="0" borderId="0"/>
    <xf numFmtId="40" fontId="28"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43" fontId="2" fillId="0" borderId="0" applyFont="0" applyFill="0" applyBorder="0" applyAlignment="0" applyProtection="0"/>
    <xf numFmtId="9" fontId="22" fillId="0" borderId="0" applyFont="0" applyFill="0" applyBorder="0" applyAlignment="0" applyProtection="0"/>
    <xf numFmtId="9" fontId="9" fillId="0" borderId="0" applyFont="0" applyFill="0" applyBorder="0" applyAlignment="0" applyProtection="0"/>
    <xf numFmtId="0" fontId="8" fillId="0" borderId="0"/>
    <xf numFmtId="37" fontId="9" fillId="0" borderId="0"/>
    <xf numFmtId="37" fontId="9" fillId="0" borderId="0"/>
    <xf numFmtId="0" fontId="8" fillId="0" borderId="0"/>
    <xf numFmtId="9" fontId="8" fillId="0" borderId="0" applyFont="0" applyFill="0" applyBorder="0" applyAlignment="0" applyProtection="0"/>
    <xf numFmtId="37" fontId="9" fillId="0" borderId="0"/>
    <xf numFmtId="0" fontId="8" fillId="0" borderId="0"/>
    <xf numFmtId="9" fontId="1" fillId="0" borderId="0" applyFont="0" applyFill="0" applyBorder="0" applyAlignment="0" applyProtection="0"/>
    <xf numFmtId="0" fontId="22" fillId="0" borderId="0"/>
  </cellStyleXfs>
  <cellXfs count="607">
    <xf numFmtId="37" fontId="0" fillId="0" borderId="0" xfId="0"/>
    <xf numFmtId="37" fontId="3" fillId="0" borderId="0" xfId="0" applyFont="1" applyFill="1"/>
    <xf numFmtId="37" fontId="4" fillId="0" borderId="0" xfId="0" quotePrefix="1" applyFont="1" applyFill="1" applyAlignment="1" applyProtection="1">
      <alignment horizontal="right"/>
    </xf>
    <xf numFmtId="37" fontId="3" fillId="0" borderId="1" xfId="0" applyFont="1" applyFill="1" applyBorder="1"/>
    <xf numFmtId="37" fontId="3" fillId="0" borderId="0" xfId="0" applyNumberFormat="1" applyFont="1" applyFill="1"/>
    <xf numFmtId="37" fontId="4" fillId="0" borderId="0" xfId="0" applyFont="1" applyFill="1" applyAlignment="1">
      <alignment horizontal="centerContinuous"/>
    </xf>
    <xf numFmtId="37" fontId="5" fillId="0" borderId="0" xfId="0" applyFont="1" applyFill="1" applyAlignment="1">
      <alignment horizontal="centerContinuous"/>
    </xf>
    <xf numFmtId="37" fontId="3" fillId="0" borderId="0" xfId="0" applyFont="1" applyFill="1" applyAlignment="1">
      <alignment horizontal="centerContinuous"/>
    </xf>
    <xf numFmtId="37" fontId="4" fillId="0" borderId="0" xfId="0" applyFont="1" applyFill="1" applyBorder="1" applyAlignment="1">
      <alignment horizontal="centerContinuous"/>
    </xf>
    <xf numFmtId="37" fontId="3" fillId="0" borderId="0" xfId="0" applyFont="1" applyFill="1" applyBorder="1" applyAlignment="1">
      <alignment horizontal="centerContinuous"/>
    </xf>
    <xf numFmtId="37" fontId="3" fillId="0" borderId="1" xfId="0" applyFont="1" applyFill="1" applyBorder="1" applyAlignment="1" applyProtection="1">
      <alignment horizontal="centerContinuous"/>
      <protection locked="0"/>
    </xf>
    <xf numFmtId="37" fontId="3" fillId="0" borderId="1" xfId="0" applyFont="1" applyFill="1" applyBorder="1" applyAlignment="1">
      <alignment horizontal="centerContinuous"/>
    </xf>
    <xf numFmtId="37" fontId="3" fillId="0" borderId="2" xfId="0" applyFont="1" applyFill="1" applyBorder="1"/>
    <xf numFmtId="37" fontId="3" fillId="0" borderId="0" xfId="0" applyFont="1" applyFill="1" applyBorder="1"/>
    <xf numFmtId="37" fontId="3" fillId="0" borderId="3" xfId="0" applyFont="1" applyFill="1" applyBorder="1"/>
    <xf numFmtId="37" fontId="3" fillId="0" borderId="3" xfId="0" applyFont="1" applyFill="1" applyBorder="1" applyAlignment="1">
      <alignment horizontal="center"/>
    </xf>
    <xf numFmtId="37" fontId="3" fillId="0" borderId="4" xfId="0" applyFont="1" applyFill="1" applyBorder="1" applyAlignment="1">
      <alignment horizontal="center"/>
    </xf>
    <xf numFmtId="37" fontId="3" fillId="0" borderId="5" xfId="0" applyFont="1" applyFill="1" applyBorder="1" applyAlignment="1">
      <alignment horizontal="center"/>
    </xf>
    <xf numFmtId="37" fontId="3" fillId="0" borderId="1" xfId="0" applyFont="1" applyFill="1" applyBorder="1" applyAlignment="1">
      <alignment horizontal="center"/>
    </xf>
    <xf numFmtId="37" fontId="3" fillId="0" borderId="6" xfId="0" applyFont="1" applyFill="1" applyBorder="1" applyAlignment="1">
      <alignment horizontal="center"/>
    </xf>
    <xf numFmtId="37" fontId="3" fillId="0" borderId="7" xfId="0" applyFont="1" applyFill="1" applyBorder="1" applyAlignment="1">
      <alignment horizontal="center"/>
    </xf>
    <xf numFmtId="37" fontId="3" fillId="0" borderId="0" xfId="0" applyFont="1" applyFill="1" applyAlignment="1">
      <alignment horizontal="left"/>
    </xf>
    <xf numFmtId="37" fontId="3" fillId="0" borderId="0" xfId="0" quotePrefix="1" applyNumberFormat="1" applyFont="1" applyFill="1"/>
    <xf numFmtId="37" fontId="3" fillId="0" borderId="8" xfId="0" applyFont="1" applyFill="1" applyBorder="1"/>
    <xf numFmtId="37" fontId="3" fillId="0" borderId="0" xfId="0" applyFont="1" applyFill="1" applyAlignment="1" applyProtection="1">
      <alignment horizontal="center"/>
      <protection locked="0"/>
    </xf>
    <xf numFmtId="37" fontId="3" fillId="0" borderId="0" xfId="0" applyFont="1" applyFill="1" applyAlignment="1" applyProtection="1">
      <alignment horizontal="left"/>
      <protection locked="0"/>
    </xf>
    <xf numFmtId="164" fontId="3" fillId="0" borderId="0" xfId="0" applyNumberFormat="1" applyFont="1" applyFill="1" applyProtection="1"/>
    <xf numFmtId="37" fontId="3" fillId="0" borderId="0" xfId="0" quotePrefix="1" applyFont="1" applyFill="1"/>
    <xf numFmtId="37" fontId="3" fillId="0" borderId="0" xfId="0" applyFont="1" applyFill="1" applyProtection="1">
      <protection locked="0"/>
    </xf>
    <xf numFmtId="37" fontId="3" fillId="0" borderId="9" xfId="0" applyFont="1" applyFill="1" applyBorder="1"/>
    <xf numFmtId="37" fontId="6" fillId="0" borderId="0" xfId="0" applyFont="1" applyFill="1" applyAlignment="1">
      <alignment horizontal="center"/>
    </xf>
    <xf numFmtId="37" fontId="3" fillId="0" borderId="0" xfId="0" quotePrefix="1" applyFont="1" applyFill="1" applyAlignment="1">
      <alignment horizontal="left"/>
    </xf>
    <xf numFmtId="37" fontId="7" fillId="0" borderId="0" xfId="0" applyFont="1" applyFill="1"/>
    <xf numFmtId="37" fontId="8" fillId="0" borderId="0" xfId="0" applyFont="1"/>
    <xf numFmtId="37" fontId="9" fillId="0" borderId="0" xfId="0" applyFont="1"/>
    <xf numFmtId="37" fontId="9" fillId="0" borderId="0" xfId="0" applyFont="1" applyBorder="1"/>
    <xf numFmtId="37" fontId="9" fillId="0" borderId="0" xfId="0" applyFont="1" applyFill="1" applyBorder="1"/>
    <xf numFmtId="37" fontId="9" fillId="0" borderId="0" xfId="0" applyFont="1" applyAlignment="1"/>
    <xf numFmtId="37" fontId="14" fillId="0" borderId="0" xfId="0" applyFont="1" applyBorder="1"/>
    <xf numFmtId="37" fontId="14" fillId="0" borderId="0" xfId="0" applyFont="1" applyAlignment="1"/>
    <xf numFmtId="37" fontId="9" fillId="0" borderId="0" xfId="0" applyFont="1" applyProtection="1">
      <protection locked="0"/>
    </xf>
    <xf numFmtId="37" fontId="9" fillId="0" borderId="0" xfId="0" quotePrefix="1" applyFont="1" applyAlignment="1" applyProtection="1">
      <alignment horizontal="left"/>
      <protection locked="0"/>
    </xf>
    <xf numFmtId="37" fontId="9" fillId="0" borderId="0" xfId="0" quotePrefix="1" applyFont="1" applyBorder="1" applyAlignment="1" applyProtection="1">
      <alignment horizontal="left"/>
      <protection locked="0"/>
    </xf>
    <xf numFmtId="37" fontId="9" fillId="0" borderId="0" xfId="0" applyFont="1" applyFill="1" applyAlignment="1"/>
    <xf numFmtId="166" fontId="9" fillId="0" borderId="0" xfId="0" applyNumberFormat="1" applyFont="1" applyFill="1" applyBorder="1"/>
    <xf numFmtId="37" fontId="16" fillId="0" borderId="0" xfId="0" applyFont="1" applyBorder="1" applyAlignment="1"/>
    <xf numFmtId="37" fontId="14" fillId="0" borderId="0" xfId="0" applyFont="1" applyBorder="1" applyProtection="1"/>
    <xf numFmtId="37" fontId="9" fillId="0" borderId="0" xfId="0" applyFont="1" applyBorder="1" applyAlignment="1" applyProtection="1">
      <alignment horizontal="center"/>
      <protection locked="0"/>
    </xf>
    <xf numFmtId="37" fontId="9" fillId="0" borderId="0" xfId="0" applyFont="1" applyBorder="1" applyProtection="1"/>
    <xf numFmtId="37" fontId="9" fillId="0" borderId="0" xfId="0" applyFont="1" applyBorder="1" applyAlignment="1" applyProtection="1">
      <alignment horizontal="center"/>
    </xf>
    <xf numFmtId="37" fontId="14" fillId="0" borderId="0" xfId="0" quotePrefix="1" applyFont="1" applyBorder="1" applyAlignment="1" applyProtection="1">
      <alignment horizontal="left"/>
    </xf>
    <xf numFmtId="37" fontId="15" fillId="0" borderId="0" xfId="0" applyFont="1" applyBorder="1" applyAlignment="1">
      <alignment horizontal="center"/>
    </xf>
    <xf numFmtId="37" fontId="9" fillId="0" borderId="0" xfId="0" quotePrefix="1" applyFont="1" applyAlignment="1">
      <alignment horizontal="center"/>
    </xf>
    <xf numFmtId="37" fontId="9" fillId="0" borderId="0" xfId="0" applyFont="1" applyBorder="1" applyAlignment="1">
      <alignment horizontal="center" vertical="top"/>
    </xf>
    <xf numFmtId="39" fontId="9" fillId="0" borderId="0" xfId="0" applyNumberFormat="1" applyFont="1" applyBorder="1" applyAlignment="1">
      <alignment horizontal="center" vertical="top"/>
    </xf>
    <xf numFmtId="164" fontId="9" fillId="0" borderId="0" xfId="0" applyNumberFormat="1" applyFont="1" applyBorder="1" applyProtection="1">
      <protection locked="0"/>
    </xf>
    <xf numFmtId="164" fontId="9" fillId="0" borderId="0" xfId="2" applyNumberFormat="1" applyFont="1" applyBorder="1"/>
    <xf numFmtId="37" fontId="13" fillId="0" borderId="0" xfId="0" applyFont="1" applyBorder="1" applyAlignment="1">
      <alignment horizontal="center" vertical="top"/>
    </xf>
    <xf numFmtId="39" fontId="13" fillId="0" borderId="0" xfId="0" applyNumberFormat="1" applyFont="1" applyBorder="1" applyAlignment="1">
      <alignment horizontal="center" vertical="top"/>
    </xf>
    <xf numFmtId="164" fontId="9" fillId="0" borderId="0" xfId="0" applyNumberFormat="1" applyFont="1" applyBorder="1" applyProtection="1"/>
    <xf numFmtId="164" fontId="9" fillId="0" borderId="0" xfId="0" applyNumberFormat="1" applyFont="1" applyFill="1" applyBorder="1" applyProtection="1"/>
    <xf numFmtId="166" fontId="9" fillId="0" borderId="0" xfId="0" applyNumberFormat="1" applyFont="1" applyAlignment="1">
      <alignment horizontal="center"/>
    </xf>
    <xf numFmtId="166" fontId="9" fillId="0" borderId="0" xfId="0" applyNumberFormat="1" applyFont="1" applyBorder="1" applyProtection="1">
      <protection locked="0"/>
    </xf>
    <xf numFmtId="167" fontId="13" fillId="0" borderId="0" xfId="0" applyNumberFormat="1" applyFont="1" applyBorder="1"/>
    <xf numFmtId="168" fontId="9" fillId="0" borderId="0" xfId="2" applyNumberFormat="1" applyFont="1" applyBorder="1"/>
    <xf numFmtId="169" fontId="9" fillId="0" borderId="0" xfId="0" applyNumberFormat="1" applyFont="1" applyFill="1" applyBorder="1" applyProtection="1">
      <protection locked="0"/>
    </xf>
    <xf numFmtId="170" fontId="9" fillId="0" borderId="0" xfId="0" applyNumberFormat="1" applyFont="1" applyFill="1" applyBorder="1" applyProtection="1">
      <protection locked="0"/>
    </xf>
    <xf numFmtId="37" fontId="18" fillId="0" borderId="0" xfId="0" applyFont="1" applyBorder="1" applyAlignment="1">
      <alignment horizontal="left" vertical="center" indent="2"/>
    </xf>
    <xf numFmtId="164" fontId="13" fillId="0" borderId="0" xfId="2" applyNumberFormat="1" applyFont="1" applyBorder="1"/>
    <xf numFmtId="167" fontId="9" fillId="0" borderId="0" xfId="0" applyNumberFormat="1" applyFont="1" applyBorder="1"/>
    <xf numFmtId="37" fontId="18" fillId="0" borderId="0" xfId="0" applyFont="1" applyFill="1" applyBorder="1" applyAlignment="1">
      <alignment horizontal="left" vertical="center" indent="2"/>
    </xf>
    <xf numFmtId="37" fontId="19" fillId="0" borderId="0" xfId="0" applyFont="1" applyFill="1" applyBorder="1" applyProtection="1"/>
    <xf numFmtId="37" fontId="20" fillId="0" borderId="0" xfId="0" applyFont="1" applyFill="1" applyBorder="1" applyAlignment="1"/>
    <xf numFmtId="37" fontId="9" fillId="0" borderId="0" xfId="0" applyFont="1" applyBorder="1" applyAlignment="1" applyProtection="1">
      <alignment horizontal="left"/>
    </xf>
    <xf numFmtId="37" fontId="9" fillId="0" borderId="0" xfId="0" applyFont="1" applyFill="1" applyBorder="1" applyProtection="1"/>
    <xf numFmtId="37" fontId="13" fillId="0" borderId="0" xfId="0" applyFont="1" applyBorder="1" applyProtection="1"/>
    <xf numFmtId="171" fontId="9" fillId="0" borderId="0" xfId="0" applyNumberFormat="1" applyFont="1" applyFill="1" applyBorder="1" applyProtection="1"/>
    <xf numFmtId="165" fontId="9" fillId="0" borderId="0" xfId="0" applyNumberFormat="1" applyFont="1" applyFill="1" applyBorder="1" applyProtection="1"/>
    <xf numFmtId="165" fontId="9" fillId="0" borderId="0" xfId="0" applyNumberFormat="1" applyFont="1" applyBorder="1" applyProtection="1"/>
    <xf numFmtId="37" fontId="9" fillId="0" borderId="0" xfId="0" applyFont="1" applyBorder="1" applyAlignment="1">
      <alignment horizontal="left"/>
    </xf>
    <xf numFmtId="37" fontId="9" fillId="0" borderId="0" xfId="0" applyFont="1" applyFill="1" applyBorder="1" applyAlignment="1" applyProtection="1">
      <alignment horizontal="center"/>
    </xf>
    <xf numFmtId="37" fontId="9" fillId="0" borderId="0" xfId="0" applyFont="1" applyFill="1" applyBorder="1" applyAlignment="1" applyProtection="1">
      <alignment horizontal="left"/>
    </xf>
    <xf numFmtId="167" fontId="15" fillId="3" borderId="0" xfId="0" applyNumberFormat="1" applyFont="1" applyFill="1" applyBorder="1"/>
    <xf numFmtId="37" fontId="17" fillId="0" borderId="0" xfId="0" applyFont="1" applyFill="1" applyBorder="1" applyProtection="1">
      <protection locked="0"/>
    </xf>
    <xf numFmtId="167" fontId="9" fillId="0" borderId="0" xfId="0" applyNumberFormat="1" applyFont="1" applyFill="1" applyBorder="1"/>
    <xf numFmtId="39" fontId="13" fillId="0" borderId="0" xfId="0" applyNumberFormat="1" applyFont="1" applyFill="1" applyBorder="1"/>
    <xf numFmtId="39" fontId="9" fillId="0" borderId="0" xfId="0" applyNumberFormat="1" applyFont="1" applyFill="1" applyBorder="1"/>
    <xf numFmtId="37" fontId="19" fillId="0" borderId="0" xfId="0" applyFont="1" applyFill="1" applyBorder="1" applyAlignment="1">
      <alignment horizontal="left"/>
    </xf>
    <xf numFmtId="37" fontId="9" fillId="0" borderId="0" xfId="3" applyFont="1" applyBorder="1"/>
    <xf numFmtId="37" fontId="9" fillId="4" borderId="0" xfId="3" applyFont="1" applyFill="1" applyBorder="1" applyAlignment="1">
      <alignment horizontal="center"/>
    </xf>
    <xf numFmtId="37" fontId="9" fillId="5" borderId="0" xfId="3" applyFont="1" applyFill="1" applyBorder="1" applyAlignment="1" applyProtection="1">
      <alignment horizontal="center"/>
    </xf>
    <xf numFmtId="37" fontId="9" fillId="0" borderId="0" xfId="3" applyFont="1" applyBorder="1" applyAlignment="1" applyProtection="1">
      <alignment horizontal="center"/>
    </xf>
    <xf numFmtId="37" fontId="13" fillId="4" borderId="0" xfId="3" applyFont="1" applyFill="1" applyBorder="1" applyAlignment="1">
      <alignment horizontal="center"/>
    </xf>
    <xf numFmtId="37" fontId="13" fillId="4" borderId="0" xfId="3" applyFont="1" applyFill="1" applyBorder="1" applyAlignment="1" applyProtection="1">
      <alignment horizontal="center"/>
    </xf>
    <xf numFmtId="37" fontId="9" fillId="4" borderId="0" xfId="3" applyFont="1" applyFill="1" applyBorder="1" applyAlignment="1" applyProtection="1">
      <alignment horizontal="center" wrapText="1"/>
    </xf>
    <xf numFmtId="37" fontId="13" fillId="4" borderId="0" xfId="3" applyFont="1" applyFill="1" applyBorder="1" applyAlignment="1">
      <alignment horizontal="center" wrapText="1"/>
    </xf>
    <xf numFmtId="37" fontId="9" fillId="0" borderId="0" xfId="0" applyFont="1" applyBorder="1" applyAlignment="1">
      <alignment horizontal="center"/>
    </xf>
    <xf numFmtId="37" fontId="9" fillId="0" borderId="0" xfId="3" applyFont="1" applyBorder="1" applyProtection="1"/>
    <xf numFmtId="39" fontId="9" fillId="0" borderId="0" xfId="3" applyNumberFormat="1" applyFont="1" applyFill="1" applyBorder="1"/>
    <xf numFmtId="172" fontId="17" fillId="0" borderId="0" xfId="3" applyNumberFormat="1" applyFont="1" applyFill="1" applyBorder="1"/>
    <xf numFmtId="172" fontId="9" fillId="0" borderId="0" xfId="3" applyNumberFormat="1" applyFont="1" applyFill="1" applyBorder="1"/>
    <xf numFmtId="39" fontId="9" fillId="0" borderId="0" xfId="3" applyNumberFormat="1" applyFont="1" applyFill="1" applyBorder="1" applyProtection="1">
      <protection locked="0"/>
    </xf>
    <xf numFmtId="37" fontId="9" fillId="0" borderId="0" xfId="3" applyFont="1" applyFill="1" applyBorder="1" applyProtection="1"/>
    <xf numFmtId="39" fontId="9" fillId="6" borderId="0" xfId="3" applyNumberFormat="1" applyFont="1" applyFill="1" applyBorder="1" applyProtection="1">
      <protection locked="0"/>
    </xf>
    <xf numFmtId="37" fontId="9" fillId="0" borderId="0" xfId="3" applyFont="1" applyFill="1" applyBorder="1"/>
    <xf numFmtId="173" fontId="21" fillId="0" borderId="0" xfId="0" applyNumberFormat="1" applyFont="1" applyFill="1" applyBorder="1"/>
    <xf numFmtId="174" fontId="13" fillId="0" borderId="0" xfId="3" applyNumberFormat="1" applyFont="1" applyFill="1" applyBorder="1" applyProtection="1">
      <protection locked="0"/>
    </xf>
    <xf numFmtId="37" fontId="9" fillId="0" borderId="0" xfId="3" applyNumberFormat="1" applyFont="1" applyFill="1" applyBorder="1"/>
    <xf numFmtId="37" fontId="9" fillId="0" borderId="0" xfId="3" applyFont="1" applyFill="1" applyBorder="1" applyAlignment="1">
      <alignment horizontal="center"/>
    </xf>
    <xf numFmtId="37" fontId="13" fillId="0" borderId="0" xfId="3" applyFont="1" applyBorder="1" applyAlignment="1" applyProtection="1">
      <alignment horizontal="center"/>
    </xf>
    <xf numFmtId="37" fontId="13" fillId="0" borderId="0" xfId="3" applyFont="1" applyFill="1" applyBorder="1" applyAlignment="1">
      <alignment horizontal="center"/>
    </xf>
    <xf numFmtId="37" fontId="13" fillId="0" borderId="0" xfId="3" applyFont="1" applyFill="1" applyBorder="1" applyAlignment="1" applyProtection="1">
      <alignment horizontal="center"/>
    </xf>
    <xf numFmtId="43" fontId="9" fillId="0" borderId="0" xfId="1" applyNumberFormat="1" applyFont="1" applyFill="1" applyBorder="1"/>
    <xf numFmtId="1" fontId="9" fillId="0" borderId="0" xfId="3" applyNumberFormat="1" applyFont="1" applyFill="1" applyBorder="1" applyProtection="1">
      <protection locked="0"/>
    </xf>
    <xf numFmtId="9" fontId="13" fillId="0" borderId="0" xfId="3" applyNumberFormat="1" applyFont="1" applyFill="1" applyBorder="1" applyProtection="1">
      <protection locked="0"/>
    </xf>
    <xf numFmtId="37" fontId="3" fillId="0" borderId="0" xfId="0" applyFont="1" applyFill="1" applyAlignment="1">
      <alignment horizontal="center"/>
    </xf>
    <xf numFmtId="0" fontId="8" fillId="0" borderId="0" xfId="5" applyFont="1"/>
    <xf numFmtId="0" fontId="8" fillId="0" borderId="14" xfId="5" applyFont="1" applyBorder="1" applyAlignment="1">
      <alignment horizontal="center" vertical="center" wrapText="1"/>
    </xf>
    <xf numFmtId="0" fontId="8" fillId="0" borderId="15" xfId="5" applyFont="1" applyBorder="1" applyAlignment="1">
      <alignment horizontal="center" vertical="center" wrapText="1"/>
    </xf>
    <xf numFmtId="0" fontId="8" fillId="0" borderId="11" xfId="5" applyFont="1" applyFill="1" applyBorder="1" applyAlignment="1">
      <alignment horizontal="center" vertical="center" wrapText="1"/>
    </xf>
    <xf numFmtId="175" fontId="8" fillId="0" borderId="0" xfId="5" applyNumberFormat="1" applyFont="1" applyAlignment="1">
      <alignment horizontal="right"/>
    </xf>
    <xf numFmtId="0" fontId="8" fillId="0" borderId="0" xfId="6" applyFont="1" applyAlignment="1">
      <alignment horizontal="left"/>
    </xf>
    <xf numFmtId="175" fontId="8" fillId="0" borderId="0" xfId="6" applyNumberFormat="1" applyFont="1" applyAlignment="1">
      <alignment horizontal="right"/>
    </xf>
    <xf numFmtId="175" fontId="8" fillId="0" borderId="16" xfId="5" applyNumberFormat="1" applyFont="1" applyBorder="1" applyAlignment="1">
      <alignment horizontal="right"/>
    </xf>
    <xf numFmtId="37" fontId="8" fillId="0" borderId="0" xfId="5" applyNumberFormat="1" applyFont="1" applyAlignment="1">
      <alignment horizontal="left"/>
    </xf>
    <xf numFmtId="0" fontId="8" fillId="0" borderId="0" xfId="6" applyFont="1"/>
    <xf numFmtId="0" fontId="8" fillId="0" borderId="0" xfId="6" applyFont="1" applyAlignment="1">
      <alignment horizontal="center"/>
    </xf>
    <xf numFmtId="176" fontId="8" fillId="0" borderId="0" xfId="6" applyNumberFormat="1" applyFont="1" applyAlignment="1">
      <alignment horizontal="right"/>
    </xf>
    <xf numFmtId="175" fontId="8" fillId="0" borderId="17" xfId="6" applyNumberFormat="1" applyFont="1" applyBorder="1" applyAlignment="1">
      <alignment horizontal="right"/>
    </xf>
    <xf numFmtId="0" fontId="8" fillId="0" borderId="0" xfId="6" applyNumberFormat="1" applyFont="1" applyAlignment="1">
      <alignment horizontal="right"/>
    </xf>
    <xf numFmtId="37" fontId="8" fillId="0" borderId="0" xfId="6" applyNumberFormat="1" applyFont="1" applyAlignment="1">
      <alignment horizontal="left"/>
    </xf>
    <xf numFmtId="179" fontId="8" fillId="0" borderId="17" xfId="14" applyNumberFormat="1" applyFont="1" applyBorder="1" applyAlignment="1">
      <alignment horizontal="right"/>
    </xf>
    <xf numFmtId="0" fontId="8" fillId="0" borderId="0" xfId="15" applyFont="1" applyAlignment="1">
      <alignment horizontal="left"/>
    </xf>
    <xf numFmtId="175" fontId="8" fillId="0" borderId="0" xfId="15" applyNumberFormat="1" applyFont="1" applyAlignment="1">
      <alignment horizontal="right"/>
    </xf>
    <xf numFmtId="176" fontId="8" fillId="0" borderId="0" xfId="15" applyNumberFormat="1" applyFont="1" applyAlignment="1">
      <alignment horizontal="right"/>
    </xf>
    <xf numFmtId="175" fontId="8" fillId="0" borderId="17" xfId="17" applyNumberFormat="1" applyFont="1" applyBorder="1" applyAlignment="1">
      <alignment horizontal="right"/>
    </xf>
    <xf numFmtId="0" fontId="8" fillId="0" borderId="0" xfId="17" applyNumberFormat="1" applyFont="1" applyAlignment="1">
      <alignment horizontal="right"/>
    </xf>
    <xf numFmtId="0" fontId="8" fillId="0" borderId="0" xfId="15" applyFont="1"/>
    <xf numFmtId="0" fontId="8" fillId="0" borderId="14" xfId="15" applyFont="1" applyBorder="1" applyAlignment="1">
      <alignment horizontal="center" vertical="center" wrapText="1"/>
    </xf>
    <xf numFmtId="177" fontId="8" fillId="0" borderId="0" xfId="15" applyNumberFormat="1" applyFont="1" applyAlignment="1">
      <alignment horizontal="right"/>
    </xf>
    <xf numFmtId="0" fontId="23" fillId="0" borderId="0" xfId="15" applyFont="1"/>
    <xf numFmtId="0" fontId="23" fillId="0" borderId="0" xfId="15" applyFont="1" applyFill="1"/>
    <xf numFmtId="0" fontId="8" fillId="0" borderId="0" xfId="15" applyFont="1" applyAlignment="1">
      <alignment horizontal="center"/>
    </xf>
    <xf numFmtId="0" fontId="8" fillId="0" borderId="0" xfId="24" applyFont="1" applyAlignment="1">
      <alignment horizontal="left"/>
    </xf>
    <xf numFmtId="178" fontId="8" fillId="0" borderId="0" xfId="25" applyNumberFormat="1" applyFont="1" applyAlignment="1">
      <alignment horizontal="right"/>
    </xf>
    <xf numFmtId="175" fontId="8" fillId="0" borderId="0" xfId="25" applyNumberFormat="1" applyFont="1" applyAlignment="1">
      <alignment horizontal="right"/>
    </xf>
    <xf numFmtId="180" fontId="8" fillId="0" borderId="0" xfId="25" applyNumberFormat="1" applyFont="1" applyAlignment="1">
      <alignment horizontal="right"/>
    </xf>
    <xf numFmtId="175" fontId="8" fillId="0" borderId="17" xfId="25" applyNumberFormat="1" applyFont="1" applyBorder="1" applyAlignment="1">
      <alignment horizontal="right"/>
    </xf>
    <xf numFmtId="177" fontId="8" fillId="0" borderId="17" xfId="25" applyNumberFormat="1" applyFont="1" applyBorder="1" applyAlignment="1">
      <alignment horizontal="right"/>
    </xf>
    <xf numFmtId="181" fontId="8" fillId="0" borderId="17" xfId="25" applyNumberFormat="1" applyFont="1" applyBorder="1" applyAlignment="1">
      <alignment horizontal="right"/>
    </xf>
    <xf numFmtId="37" fontId="26" fillId="0" borderId="0" xfId="3" quotePrefix="1" applyFont="1" applyFill="1" applyAlignment="1">
      <alignment horizontal="left"/>
    </xf>
    <xf numFmtId="37" fontId="26" fillId="0" borderId="0" xfId="3" applyFont="1"/>
    <xf numFmtId="9" fontId="8" fillId="0" borderId="17" xfId="21" applyNumberFormat="1" applyFont="1" applyBorder="1" applyAlignment="1">
      <alignment horizontal="right"/>
    </xf>
    <xf numFmtId="182" fontId="8" fillId="0" borderId="0" xfId="1" applyNumberFormat="1" applyFont="1" applyAlignment="1">
      <alignment horizontal="right"/>
    </xf>
    <xf numFmtId="0" fontId="8" fillId="0" borderId="0" xfId="6" quotePrefix="1" applyFont="1" applyAlignment="1">
      <alignment horizontal="center"/>
    </xf>
    <xf numFmtId="37" fontId="8" fillId="0" borderId="0" xfId="3" applyFont="1" applyFill="1"/>
    <xf numFmtId="37" fontId="12" fillId="0" borderId="0" xfId="3" quotePrefix="1" applyFont="1" applyFill="1" applyAlignment="1" applyProtection="1">
      <alignment horizontal="right"/>
    </xf>
    <xf numFmtId="37" fontId="8" fillId="0" borderId="1" xfId="3" applyFont="1" applyFill="1" applyBorder="1"/>
    <xf numFmtId="37" fontId="12" fillId="0" borderId="0" xfId="3" applyFont="1" applyFill="1" applyAlignment="1">
      <alignment horizontal="centerContinuous"/>
    </xf>
    <xf numFmtId="37" fontId="10" fillId="0" borderId="0" xfId="3" applyFont="1" applyFill="1" applyAlignment="1">
      <alignment horizontal="centerContinuous"/>
    </xf>
    <xf numFmtId="37" fontId="8" fillId="0" borderId="0" xfId="3" applyFont="1" applyFill="1" applyAlignment="1">
      <alignment horizontal="centerContinuous"/>
    </xf>
    <xf numFmtId="37" fontId="12" fillId="0" borderId="0" xfId="3" applyFont="1" applyFill="1" applyBorder="1" applyAlignment="1">
      <alignment horizontal="centerContinuous"/>
    </xf>
    <xf numFmtId="37" fontId="8" fillId="0" borderId="0" xfId="3" applyFont="1" applyFill="1" applyBorder="1" applyAlignment="1">
      <alignment horizontal="centerContinuous"/>
    </xf>
    <xf numFmtId="37" fontId="8" fillId="0" borderId="1" xfId="3" applyFont="1" applyFill="1" applyBorder="1" applyAlignment="1" applyProtection="1">
      <alignment horizontal="centerContinuous"/>
      <protection locked="0"/>
    </xf>
    <xf numFmtId="37" fontId="7" fillId="0" borderId="1" xfId="3" applyFont="1" applyFill="1" applyBorder="1" applyAlignment="1">
      <alignment horizontal="centerContinuous"/>
    </xf>
    <xf numFmtId="37" fontId="8" fillId="0" borderId="1" xfId="3" applyFont="1" applyFill="1" applyBorder="1" applyAlignment="1">
      <alignment horizontal="centerContinuous"/>
    </xf>
    <xf numFmtId="37" fontId="8" fillId="0" borderId="2" xfId="3" applyFont="1" applyFill="1" applyBorder="1"/>
    <xf numFmtId="37" fontId="8" fillId="0" borderId="4" xfId="3" applyFont="1" applyFill="1" applyBorder="1"/>
    <xf numFmtId="37" fontId="8" fillId="0" borderId="3" xfId="3" applyFont="1" applyFill="1" applyBorder="1"/>
    <xf numFmtId="37" fontId="8" fillId="0" borderId="0" xfId="3" applyFont="1" applyFill="1" applyAlignment="1">
      <alignment horizontal="center"/>
    </xf>
    <xf numFmtId="37" fontId="8" fillId="0" borderId="7" xfId="3" applyFont="1" applyFill="1" applyBorder="1" applyAlignment="1">
      <alignment horizontal="center"/>
    </xf>
    <xf numFmtId="37" fontId="8" fillId="0" borderId="0" xfId="3" applyFont="1" applyFill="1" applyAlignment="1">
      <alignment horizontal="left"/>
    </xf>
    <xf numFmtId="37" fontId="8" fillId="0" borderId="0" xfId="3" applyNumberFormat="1" applyFont="1" applyFill="1"/>
    <xf numFmtId="37" fontId="8" fillId="0" borderId="0" xfId="3" applyFont="1" applyFill="1" applyBorder="1"/>
    <xf numFmtId="37" fontId="8" fillId="0" borderId="12" xfId="3" applyFont="1" applyFill="1" applyBorder="1"/>
    <xf numFmtId="37" fontId="8" fillId="0" borderId="0" xfId="3" applyFont="1" applyFill="1" applyAlignment="1" applyProtection="1">
      <alignment horizontal="center"/>
      <protection locked="0"/>
    </xf>
    <xf numFmtId="37" fontId="8" fillId="0" borderId="0" xfId="3" applyFont="1" applyFill="1" applyAlignment="1" applyProtection="1">
      <alignment horizontal="left"/>
      <protection locked="0"/>
    </xf>
    <xf numFmtId="164" fontId="8" fillId="0" borderId="0" xfId="3" applyNumberFormat="1" applyFont="1" applyFill="1" applyProtection="1"/>
    <xf numFmtId="37" fontId="8" fillId="0" borderId="8" xfId="3" applyFont="1" applyFill="1" applyBorder="1" applyProtection="1">
      <protection locked="0"/>
    </xf>
    <xf numFmtId="37" fontId="8" fillId="0" borderId="8" xfId="3" applyFont="1" applyFill="1" applyBorder="1"/>
    <xf numFmtId="37" fontId="8" fillId="0" borderId="0" xfId="3" applyFont="1" applyFill="1" applyProtection="1">
      <protection locked="0"/>
    </xf>
    <xf numFmtId="37" fontId="8" fillId="0" borderId="9" xfId="3" applyFont="1" applyFill="1" applyBorder="1"/>
    <xf numFmtId="37" fontId="8" fillId="0" borderId="0" xfId="3" quotePrefix="1" applyFont="1" applyFill="1" applyAlignment="1">
      <alignment horizontal="left"/>
    </xf>
    <xf numFmtId="37" fontId="3" fillId="0" borderId="0" xfId="3" quotePrefix="1" applyFont="1" applyFill="1" applyAlignment="1">
      <alignment horizontal="left"/>
    </xf>
    <xf numFmtId="37" fontId="3" fillId="0" borderId="0" xfId="3" applyFont="1" applyFill="1" applyAlignment="1">
      <alignment horizontal="left"/>
    </xf>
    <xf numFmtId="37" fontId="3" fillId="0" borderId="0" xfId="3" applyFont="1" applyFill="1"/>
    <xf numFmtId="37" fontId="3" fillId="0" borderId="0" xfId="3" applyFont="1" applyFill="1" applyBorder="1"/>
    <xf numFmtId="37" fontId="3" fillId="0" borderId="0" xfId="0" applyFont="1" applyFill="1" applyAlignment="1">
      <alignment horizontal="right"/>
    </xf>
    <xf numFmtId="37" fontId="3" fillId="0" borderId="10" xfId="0" applyFont="1" applyFill="1" applyBorder="1"/>
    <xf numFmtId="37" fontId="4" fillId="0" borderId="0" xfId="3" quotePrefix="1" applyFont="1" applyFill="1" applyAlignment="1" applyProtection="1">
      <alignment horizontal="right"/>
    </xf>
    <xf numFmtId="37" fontId="3" fillId="0" borderId="1" xfId="3" applyFont="1" applyFill="1" applyBorder="1"/>
    <xf numFmtId="37" fontId="4" fillId="0" borderId="0" xfId="3" applyFont="1" applyFill="1" applyAlignment="1">
      <alignment horizontal="centerContinuous"/>
    </xf>
    <xf numFmtId="37" fontId="5" fillId="0" borderId="0" xfId="3" applyFont="1" applyFill="1" applyAlignment="1">
      <alignment horizontal="centerContinuous"/>
    </xf>
    <xf numFmtId="37" fontId="3" fillId="0" borderId="0" xfId="3" applyFont="1" applyFill="1" applyAlignment="1">
      <alignment horizontal="centerContinuous"/>
    </xf>
    <xf numFmtId="37" fontId="4" fillId="0" borderId="0" xfId="3" applyFont="1" applyFill="1" applyBorder="1" applyAlignment="1">
      <alignment horizontal="centerContinuous"/>
    </xf>
    <xf numFmtId="37" fontId="3" fillId="0" borderId="1" xfId="3" applyFont="1" applyFill="1" applyBorder="1" applyAlignment="1" applyProtection="1">
      <alignment horizontal="centerContinuous"/>
      <protection locked="0"/>
    </xf>
    <xf numFmtId="37" fontId="3" fillId="0" borderId="1" xfId="3" applyFont="1" applyFill="1" applyBorder="1" applyAlignment="1">
      <alignment horizontal="centerContinuous"/>
    </xf>
    <xf numFmtId="37" fontId="3" fillId="0" borderId="2" xfId="3" applyFont="1" applyFill="1" applyBorder="1"/>
    <xf numFmtId="37" fontId="3" fillId="0" borderId="4" xfId="3" applyFont="1" applyFill="1" applyBorder="1"/>
    <xf numFmtId="37" fontId="3" fillId="0" borderId="3" xfId="3" applyFont="1" applyFill="1" applyBorder="1"/>
    <xf numFmtId="37" fontId="3" fillId="0" borderId="3" xfId="3" applyFont="1" applyFill="1" applyBorder="1" applyAlignment="1">
      <alignment horizontal="center"/>
    </xf>
    <xf numFmtId="37" fontId="3" fillId="0" borderId="5" xfId="3" applyFont="1" applyFill="1" applyBorder="1" applyAlignment="1">
      <alignment horizontal="center"/>
    </xf>
    <xf numFmtId="37" fontId="3" fillId="0" borderId="7" xfId="3" applyFont="1" applyFill="1" applyBorder="1" applyAlignment="1">
      <alignment horizontal="center"/>
    </xf>
    <xf numFmtId="37" fontId="3" fillId="0" borderId="6" xfId="3" applyFont="1" applyFill="1" applyBorder="1" applyAlignment="1">
      <alignment horizontal="center"/>
    </xf>
    <xf numFmtId="37" fontId="3" fillId="0" borderId="0" xfId="3" applyFont="1" applyFill="1" applyProtection="1">
      <protection locked="0"/>
    </xf>
    <xf numFmtId="37" fontId="6" fillId="0" borderId="0" xfId="3" applyFont="1" applyFill="1"/>
    <xf numFmtId="37" fontId="3" fillId="0" borderId="8" xfId="3" applyFont="1" applyFill="1" applyBorder="1"/>
    <xf numFmtId="37" fontId="3" fillId="0" borderId="8" xfId="3" applyNumberFormat="1" applyFont="1" applyFill="1" applyBorder="1"/>
    <xf numFmtId="37" fontId="3" fillId="0" borderId="0" xfId="3" applyFont="1" applyFill="1" applyAlignment="1" applyProtection="1">
      <alignment horizontal="left"/>
      <protection locked="0"/>
    </xf>
    <xf numFmtId="164" fontId="3" fillId="0" borderId="0" xfId="3" applyNumberFormat="1" applyFont="1" applyFill="1" applyProtection="1"/>
    <xf numFmtId="37" fontId="3" fillId="0" borderId="26" xfId="3" applyFont="1" applyFill="1" applyBorder="1"/>
    <xf numFmtId="37" fontId="3" fillId="0" borderId="0" xfId="3" quotePrefix="1" applyFont="1" applyFill="1" applyAlignment="1" applyProtection="1">
      <alignment horizontal="left"/>
      <protection locked="0"/>
    </xf>
    <xf numFmtId="37" fontId="3" fillId="0" borderId="0" xfId="3" applyFont="1" applyFill="1" applyAlignment="1" applyProtection="1">
      <alignment horizontal="center"/>
      <protection locked="0"/>
    </xf>
    <xf numFmtId="37" fontId="3" fillId="0" borderId="0" xfId="3" applyNumberFormat="1" applyFont="1" applyFill="1"/>
    <xf numFmtId="37" fontId="3" fillId="0" borderId="0" xfId="3" applyFont="1" applyFill="1" applyBorder="1" applyProtection="1">
      <protection locked="0"/>
    </xf>
    <xf numFmtId="165" fontId="3" fillId="0" borderId="0" xfId="3" applyNumberFormat="1" applyFont="1" applyFill="1" applyProtection="1"/>
    <xf numFmtId="37" fontId="3" fillId="0" borderId="9" xfId="3" applyFont="1" applyFill="1" applyBorder="1"/>
    <xf numFmtId="37" fontId="6" fillId="0" borderId="0" xfId="3" applyFont="1" applyFill="1" applyAlignment="1">
      <alignment horizontal="left"/>
    </xf>
    <xf numFmtId="37" fontId="3" fillId="0" borderId="0" xfId="3" applyFont="1" applyFill="1" applyAlignment="1" applyProtection="1">
      <alignment horizontal="centerContinuous"/>
      <protection locked="0"/>
    </xf>
    <xf numFmtId="37" fontId="6" fillId="0" borderId="0" xfId="3" applyFont="1" applyFill="1" applyAlignment="1">
      <alignment horizontal="center"/>
    </xf>
    <xf numFmtId="37" fontId="4" fillId="0" borderId="0" xfId="3" applyFont="1" applyFill="1" applyBorder="1"/>
    <xf numFmtId="37" fontId="3" fillId="0" borderId="0" xfId="3" quotePrefix="1" applyFont="1" applyFill="1" applyBorder="1" applyAlignment="1" applyProtection="1">
      <alignment horizontal="left"/>
      <protection locked="0"/>
    </xf>
    <xf numFmtId="37" fontId="5" fillId="0" borderId="0" xfId="3" applyFont="1" applyFill="1" applyBorder="1" applyAlignment="1">
      <alignment horizontal="centerContinuous"/>
    </xf>
    <xf numFmtId="37" fontId="3" fillId="0" borderId="0" xfId="3" applyFont="1" applyFill="1" applyBorder="1" applyAlignment="1">
      <alignment horizontal="centerContinuous"/>
    </xf>
    <xf numFmtId="37" fontId="3" fillId="0" borderId="0" xfId="3" applyFont="1" applyFill="1" applyBorder="1" applyAlignment="1">
      <alignment horizontal="left"/>
    </xf>
    <xf numFmtId="37" fontId="3" fillId="0" borderId="0" xfId="3" applyFont="1" applyFill="1" applyBorder="1" applyAlignment="1" applyProtection="1">
      <alignment horizontal="centerContinuous"/>
      <protection locked="0"/>
    </xf>
    <xf numFmtId="37" fontId="6" fillId="0" borderId="0" xfId="3" applyFont="1" applyFill="1" applyBorder="1" applyAlignment="1">
      <alignment horizontal="center"/>
    </xf>
    <xf numFmtId="37" fontId="3" fillId="0" borderId="0" xfId="3" quotePrefix="1" applyFont="1" applyFill="1" applyBorder="1" applyAlignment="1">
      <alignment horizontal="left"/>
    </xf>
    <xf numFmtId="37" fontId="6" fillId="0" borderId="0" xfId="3" applyFont="1" applyFill="1" applyBorder="1"/>
    <xf numFmtId="37" fontId="3" fillId="0" borderId="0" xfId="3" applyFont="1" applyFill="1" applyBorder="1" applyAlignment="1" applyProtection="1">
      <alignment horizontal="left"/>
      <protection locked="0"/>
    </xf>
    <xf numFmtId="164" fontId="3" fillId="0" borderId="0" xfId="3" applyNumberFormat="1" applyFont="1" applyFill="1" applyBorder="1" applyProtection="1"/>
    <xf numFmtId="37" fontId="3" fillId="0" borderId="0" xfId="3" applyFont="1" applyFill="1" applyBorder="1" applyAlignment="1" applyProtection="1">
      <alignment horizontal="center"/>
      <protection locked="0"/>
    </xf>
    <xf numFmtId="165" fontId="3" fillId="0" borderId="0" xfId="3" applyNumberFormat="1" applyFont="1" applyFill="1" applyBorder="1" applyProtection="1"/>
    <xf numFmtId="37" fontId="6" fillId="0" borderId="0" xfId="3" applyFont="1" applyFill="1" applyBorder="1" applyAlignment="1">
      <alignment horizontal="left"/>
    </xf>
    <xf numFmtId="0" fontId="8" fillId="0" borderId="0" xfId="6" quotePrefix="1" applyFont="1" applyAlignment="1">
      <alignment horizontal="left"/>
    </xf>
    <xf numFmtId="175" fontId="8" fillId="0" borderId="27" xfId="15" applyNumberFormat="1" applyFont="1" applyBorder="1" applyAlignment="1">
      <alignment horizontal="right"/>
    </xf>
    <xf numFmtId="37" fontId="3" fillId="0" borderId="27" xfId="3" applyFont="1" applyFill="1" applyBorder="1"/>
    <xf numFmtId="0" fontId="8" fillId="0" borderId="0" xfId="33"/>
    <xf numFmtId="0" fontId="12" fillId="0" borderId="28" xfId="33" applyFont="1" applyBorder="1"/>
    <xf numFmtId="0" fontId="8" fillId="0" borderId="29" xfId="33" applyBorder="1" applyAlignment="1">
      <alignment horizontal="right"/>
    </xf>
    <xf numFmtId="182" fontId="8" fillId="0" borderId="30" xfId="1" applyNumberFormat="1" applyBorder="1" applyAlignment="1">
      <alignment horizontal="right"/>
    </xf>
    <xf numFmtId="182" fontId="0" fillId="0" borderId="30" xfId="1" applyNumberFormat="1" applyFont="1" applyBorder="1" applyAlignment="1">
      <alignment horizontal="right"/>
    </xf>
    <xf numFmtId="182" fontId="8" fillId="0" borderId="31" xfId="1" applyNumberFormat="1" applyBorder="1" applyAlignment="1">
      <alignment horizontal="right"/>
    </xf>
    <xf numFmtId="0" fontId="8" fillId="0" borderId="2" xfId="33" applyBorder="1"/>
    <xf numFmtId="182" fontId="8" fillId="0" borderId="0" xfId="1" applyNumberFormat="1" applyAlignment="1">
      <alignment horizontal="right"/>
    </xf>
    <xf numFmtId="182" fontId="7" fillId="0" borderId="0" xfId="1" applyNumberFormat="1" applyFont="1" applyAlignment="1">
      <alignment horizontal="right"/>
    </xf>
    <xf numFmtId="182" fontId="8" fillId="0" borderId="4" xfId="1" applyNumberFormat="1" applyBorder="1" applyAlignment="1">
      <alignment horizontal="right"/>
    </xf>
    <xf numFmtId="182" fontId="8" fillId="0" borderId="0" xfId="33" applyNumberFormat="1"/>
    <xf numFmtId="182" fontId="8" fillId="0" borderId="10" xfId="1" applyNumberFormat="1" applyBorder="1" applyAlignment="1">
      <alignment horizontal="right"/>
    </xf>
    <xf numFmtId="182" fontId="7" fillId="0" borderId="10" xfId="1" applyNumberFormat="1" applyFont="1" applyBorder="1" applyAlignment="1">
      <alignment horizontal="right"/>
    </xf>
    <xf numFmtId="182" fontId="8" fillId="0" borderId="32" xfId="1" applyNumberFormat="1" applyBorder="1" applyAlignment="1">
      <alignment horizontal="right"/>
    </xf>
    <xf numFmtId="0" fontId="12" fillId="0" borderId="0" xfId="33" applyFont="1"/>
    <xf numFmtId="182" fontId="8" fillId="0" borderId="0" xfId="1" applyNumberFormat="1"/>
    <xf numFmtId="182" fontId="8" fillId="0" borderId="4" xfId="1" applyNumberFormat="1" applyBorder="1"/>
    <xf numFmtId="182" fontId="8" fillId="6" borderId="0" xfId="1" applyNumberFormat="1" applyFill="1"/>
    <xf numFmtId="182" fontId="8" fillId="0" borderId="32" xfId="1" applyNumberFormat="1" applyBorder="1"/>
    <xf numFmtId="0" fontId="8" fillId="0" borderId="5" xfId="33" applyBorder="1"/>
    <xf numFmtId="0" fontId="12" fillId="0" borderId="1" xfId="33" applyFont="1" applyBorder="1"/>
    <xf numFmtId="182" fontId="8" fillId="0" borderId="33" xfId="1" applyNumberFormat="1" applyBorder="1"/>
    <xf numFmtId="182" fontId="8" fillId="0" borderId="34" xfId="1" applyNumberFormat="1" applyBorder="1"/>
    <xf numFmtId="0" fontId="8" fillId="7" borderId="35" xfId="33" applyFill="1" applyBorder="1"/>
    <xf numFmtId="0" fontId="12" fillId="7" borderId="36" xfId="33" applyFont="1" applyFill="1" applyBorder="1"/>
    <xf numFmtId="182" fontId="8" fillId="7" borderId="36" xfId="1" applyNumberFormat="1" applyFill="1" applyBorder="1"/>
    <xf numFmtId="182" fontId="8" fillId="6" borderId="37" xfId="1" applyNumberFormat="1" applyFill="1" applyBorder="1"/>
    <xf numFmtId="182" fontId="0" fillId="0" borderId="10" xfId="1" applyNumberFormat="1" applyFont="1" applyBorder="1" applyAlignment="1">
      <alignment horizontal="right"/>
    </xf>
    <xf numFmtId="37" fontId="9" fillId="0" borderId="0" xfId="3" applyFont="1" applyFill="1" applyBorder="1" applyAlignment="1" applyProtection="1">
      <alignment horizontal="center"/>
    </xf>
    <xf numFmtId="37" fontId="9" fillId="0" borderId="0" xfId="3" applyFont="1" applyFill="1" applyBorder="1" applyAlignment="1" applyProtection="1">
      <alignment horizontal="center" wrapText="1"/>
    </xf>
    <xf numFmtId="37" fontId="13" fillId="0" borderId="0" xfId="3" applyFont="1" applyFill="1" applyBorder="1" applyAlignment="1">
      <alignment horizontal="center" wrapText="1"/>
    </xf>
    <xf numFmtId="178" fontId="8" fillId="0" borderId="0" xfId="25" applyNumberFormat="1" applyFont="1" applyFill="1" applyAlignment="1">
      <alignment horizontal="right"/>
    </xf>
    <xf numFmtId="175" fontId="8" fillId="0" borderId="0" xfId="6" applyNumberFormat="1" applyFont="1" applyFill="1" applyAlignment="1">
      <alignment horizontal="right"/>
    </xf>
    <xf numFmtId="0" fontId="8" fillId="0" borderId="40" xfId="6" applyFont="1" applyBorder="1" applyAlignment="1">
      <alignment horizontal="center" vertical="center" wrapText="1"/>
    </xf>
    <xf numFmtId="0" fontId="8" fillId="0" borderId="38" xfId="5" applyFont="1" applyBorder="1" applyAlignment="1">
      <alignment horizontal="center" vertical="center" wrapText="1"/>
    </xf>
    <xf numFmtId="171" fontId="8" fillId="0" borderId="0" xfId="34" applyNumberFormat="1" applyFont="1" applyFill="1" applyProtection="1"/>
    <xf numFmtId="37" fontId="8" fillId="0" borderId="0" xfId="35" applyFont="1" applyFill="1"/>
    <xf numFmtId="37" fontId="8" fillId="0" borderId="0" xfId="34" applyFont="1" applyFill="1"/>
    <xf numFmtId="0" fontId="8" fillId="0" borderId="0" xfId="36" applyFont="1" applyFill="1"/>
    <xf numFmtId="37" fontId="8" fillId="0" borderId="0" xfId="34" quotePrefix="1" applyFont="1" applyFill="1" applyAlignment="1">
      <alignment horizontal="center"/>
    </xf>
    <xf numFmtId="37" fontId="8" fillId="0" borderId="0" xfId="35" quotePrefix="1" applyFont="1" applyFill="1" applyAlignment="1">
      <alignment horizontal="center"/>
    </xf>
    <xf numFmtId="37" fontId="8" fillId="0" borderId="42" xfId="34" applyFont="1" applyFill="1" applyBorder="1" applyAlignment="1">
      <alignment horizontal="center" vertical="center"/>
    </xf>
    <xf numFmtId="37" fontId="8" fillId="0" borderId="42" xfId="34" quotePrefix="1" applyFont="1" applyFill="1" applyBorder="1" applyAlignment="1">
      <alignment horizontal="center" vertical="center"/>
    </xf>
    <xf numFmtId="37" fontId="8" fillId="0" borderId="42" xfId="35" applyFont="1" applyFill="1" applyBorder="1" applyAlignment="1">
      <alignment horizontal="center" vertical="center"/>
    </xf>
    <xf numFmtId="37" fontId="8" fillId="0" borderId="3" xfId="34" applyFont="1" applyFill="1" applyBorder="1" applyAlignment="1">
      <alignment horizontal="center" vertical="center"/>
    </xf>
    <xf numFmtId="37" fontId="8" fillId="0" borderId="6" xfId="34" applyFont="1" applyFill="1" applyBorder="1" applyAlignment="1">
      <alignment horizontal="center" vertical="center"/>
    </xf>
    <xf numFmtId="190" fontId="8" fillId="0" borderId="0" xfId="34" applyNumberFormat="1" applyFont="1" applyFill="1" applyProtection="1">
      <protection locked="0"/>
    </xf>
    <xf numFmtId="37" fontId="8" fillId="0" borderId="0" xfId="34" quotePrefix="1" applyFont="1" applyFill="1" applyAlignment="1">
      <alignment horizontal="left"/>
    </xf>
    <xf numFmtId="191" fontId="8" fillId="0" borderId="0" xfId="34" applyNumberFormat="1" applyFont="1" applyFill="1" applyAlignment="1" applyProtection="1">
      <alignment horizontal="right"/>
      <protection locked="0"/>
    </xf>
    <xf numFmtId="37" fontId="8" fillId="0" borderId="0" xfId="34" applyNumberFormat="1" applyFont="1" applyFill="1" applyProtection="1"/>
    <xf numFmtId="37" fontId="30" fillId="0" borderId="0" xfId="34" applyNumberFormat="1" applyFont="1" applyFill="1" applyProtection="1"/>
    <xf numFmtId="165" fontId="8" fillId="0" borderId="0" xfId="34" applyNumberFormat="1" applyFont="1" applyFill="1" applyProtection="1"/>
    <xf numFmtId="171" fontId="30" fillId="0" borderId="0" xfId="37" applyNumberFormat="1" applyFont="1" applyFill="1" applyProtection="1"/>
    <xf numFmtId="168" fontId="8" fillId="0" borderId="0" xfId="34" applyNumberFormat="1" applyFont="1" applyFill="1" applyAlignment="1" applyProtection="1">
      <alignment horizontal="right"/>
    </xf>
    <xf numFmtId="39" fontId="8" fillId="0" borderId="0" xfId="34" applyNumberFormat="1" applyFont="1" applyFill="1" applyProtection="1"/>
    <xf numFmtId="37" fontId="11" fillId="0" borderId="0" xfId="34" applyFont="1" applyFill="1"/>
    <xf numFmtId="192" fontId="8" fillId="0" borderId="0" xfId="34" applyNumberFormat="1" applyFont="1" applyFill="1" applyProtection="1"/>
    <xf numFmtId="37" fontId="8" fillId="0" borderId="0" xfId="34" applyFont="1" applyFill="1" applyAlignment="1">
      <alignment horizontal="right"/>
    </xf>
    <xf numFmtId="37" fontId="31" fillId="0" borderId="0" xfId="38" applyFont="1" applyFill="1"/>
    <xf numFmtId="37" fontId="8" fillId="8" borderId="0" xfId="34" applyFont="1" applyFill="1"/>
    <xf numFmtId="37" fontId="8" fillId="8" borderId="0" xfId="34" quotePrefix="1" applyFont="1" applyFill="1" applyAlignment="1">
      <alignment horizontal="left"/>
    </xf>
    <xf numFmtId="37" fontId="8" fillId="0" borderId="13" xfId="0" applyFont="1" applyBorder="1"/>
    <xf numFmtId="37" fontId="8" fillId="0" borderId="1" xfId="0" applyFont="1" applyBorder="1"/>
    <xf numFmtId="37" fontId="23" fillId="0" borderId="0" xfId="34" applyFont="1" applyFill="1"/>
    <xf numFmtId="37" fontId="23" fillId="0" borderId="0" xfId="34" quotePrefix="1" applyFont="1" applyFill="1" applyAlignment="1" applyProtection="1">
      <alignment horizontal="left"/>
      <protection locked="0"/>
    </xf>
    <xf numFmtId="168" fontId="23" fillId="0" borderId="0" xfId="34" applyNumberFormat="1" applyFont="1" applyFill="1" applyAlignment="1" applyProtection="1">
      <alignment horizontal="right"/>
    </xf>
    <xf numFmtId="37" fontId="23" fillId="0" borderId="0" xfId="35" applyFont="1" applyFill="1"/>
    <xf numFmtId="37" fontId="23" fillId="0" borderId="0" xfId="34" applyFont="1" applyFill="1" applyAlignment="1">
      <alignment horizontal="right"/>
    </xf>
    <xf numFmtId="193" fontId="23" fillId="0" borderId="0" xfId="34" applyNumberFormat="1" applyFont="1" applyFill="1" applyProtection="1"/>
    <xf numFmtId="37" fontId="32" fillId="0" borderId="0" xfId="38" applyFont="1" applyFill="1"/>
    <xf numFmtId="37" fontId="8" fillId="0" borderId="38" xfId="0" applyFont="1" applyBorder="1" applyAlignment="1">
      <alignment horizontal="center" vertical="center" wrapText="1"/>
    </xf>
    <xf numFmtId="37" fontId="33" fillId="0" borderId="0" xfId="0" applyFont="1" applyFill="1"/>
    <xf numFmtId="37" fontId="3" fillId="0" borderId="0" xfId="0" quotePrefix="1" applyFont="1" applyFill="1" applyBorder="1" applyAlignment="1" applyProtection="1">
      <alignment horizontal="right"/>
      <protection locked="0"/>
    </xf>
    <xf numFmtId="37" fontId="3" fillId="0" borderId="5" xfId="0" applyFont="1" applyFill="1" applyBorder="1" applyAlignment="1">
      <alignment horizontal="right"/>
    </xf>
    <xf numFmtId="0" fontId="8" fillId="0" borderId="14" xfId="6" applyFont="1" applyBorder="1" applyAlignment="1">
      <alignment horizontal="center" vertical="center" wrapText="1"/>
    </xf>
    <xf numFmtId="37" fontId="3" fillId="0" borderId="0" xfId="3" applyFont="1" applyFill="1" applyAlignment="1">
      <alignment horizontal="center"/>
    </xf>
    <xf numFmtId="37" fontId="3" fillId="0" borderId="0" xfId="3" applyFont="1" applyFill="1" applyBorder="1" applyAlignment="1">
      <alignment horizontal="center"/>
    </xf>
    <xf numFmtId="37" fontId="3" fillId="0" borderId="4" xfId="0" quotePrefix="1" applyFont="1" applyFill="1" applyBorder="1" applyAlignment="1">
      <alignment horizontal="center"/>
    </xf>
    <xf numFmtId="37" fontId="3" fillId="0" borderId="28" xfId="0" applyFont="1" applyFill="1" applyBorder="1"/>
    <xf numFmtId="37" fontId="3" fillId="0" borderId="29" xfId="0" applyFont="1" applyFill="1" applyBorder="1"/>
    <xf numFmtId="37" fontId="3" fillId="0" borderId="41" xfId="0" applyFont="1" applyFill="1" applyBorder="1"/>
    <xf numFmtId="0" fontId="8" fillId="0" borderId="0" xfId="15" quotePrefix="1" applyFont="1" applyAlignment="1">
      <alignment horizontal="center"/>
    </xf>
    <xf numFmtId="0" fontId="8" fillId="0" borderId="43" xfId="6" applyFont="1" applyBorder="1"/>
    <xf numFmtId="0" fontId="8" fillId="0" borderId="13" xfId="6" applyFont="1" applyBorder="1"/>
    <xf numFmtId="0" fontId="23" fillId="0" borderId="56" xfId="33" applyFont="1" applyFill="1" applyBorder="1"/>
    <xf numFmtId="0" fontId="23" fillId="0" borderId="45" xfId="33" applyFont="1" applyFill="1" applyBorder="1"/>
    <xf numFmtId="0" fontId="23" fillId="0" borderId="50" xfId="33" applyFont="1" applyFill="1" applyBorder="1"/>
    <xf numFmtId="0" fontId="23" fillId="0" borderId="53" xfId="33" applyFont="1" applyFill="1" applyBorder="1"/>
    <xf numFmtId="0" fontId="23" fillId="0" borderId="54" xfId="33" applyFont="1" applyFill="1" applyBorder="1"/>
    <xf numFmtId="184" fontId="34" fillId="0" borderId="0" xfId="26" applyFont="1"/>
    <xf numFmtId="37" fontId="23" fillId="0" borderId="0" xfId="26" applyNumberFormat="1" applyFont="1" applyProtection="1"/>
    <xf numFmtId="184" fontId="23" fillId="0" borderId="0" xfId="26" applyFont="1"/>
    <xf numFmtId="184" fontId="34" fillId="0" borderId="0" xfId="26" applyFont="1" applyAlignment="1" applyProtection="1">
      <alignment horizontal="left"/>
      <protection locked="0"/>
    </xf>
    <xf numFmtId="184" fontId="23" fillId="0" borderId="0" xfId="26" applyFont="1" applyAlignment="1"/>
    <xf numFmtId="184" fontId="23" fillId="0" borderId="0" xfId="26" applyFont="1" applyFill="1"/>
    <xf numFmtId="184" fontId="34" fillId="0" borderId="0" xfId="26" applyFont="1" applyBorder="1" applyAlignment="1" applyProtection="1">
      <alignment horizontal="center"/>
      <protection locked="0"/>
    </xf>
    <xf numFmtId="184" fontId="23" fillId="0" borderId="18" xfId="26" applyFont="1" applyBorder="1"/>
    <xf numFmtId="184" fontId="23" fillId="0" borderId="19" xfId="26" applyFont="1" applyBorder="1"/>
    <xf numFmtId="184" fontId="23" fillId="0" borderId="20" xfId="26" quotePrefix="1" applyFont="1" applyBorder="1" applyAlignment="1">
      <alignment horizontal="center"/>
    </xf>
    <xf numFmtId="184" fontId="23" fillId="0" borderId="21" xfId="26" applyNumberFormat="1" applyFont="1" applyBorder="1" applyAlignment="1" applyProtection="1">
      <alignment horizontal="center"/>
    </xf>
    <xf numFmtId="184" fontId="23" fillId="0" borderId="0" xfId="26" applyFont="1" applyBorder="1"/>
    <xf numFmtId="184" fontId="23" fillId="0" borderId="0" xfId="26" applyNumberFormat="1" applyFont="1" applyBorder="1" applyAlignment="1" applyProtection="1">
      <alignment horizontal="center"/>
    </xf>
    <xf numFmtId="184" fontId="23" fillId="0" borderId="22" xfId="26" applyNumberFormat="1" applyFont="1" applyBorder="1" applyAlignment="1" applyProtection="1">
      <alignment horizontal="center"/>
    </xf>
    <xf numFmtId="184" fontId="23" fillId="0" borderId="10" xfId="26" applyNumberFormat="1" applyFont="1" applyBorder="1" applyAlignment="1" applyProtection="1">
      <alignment horizontal="center"/>
    </xf>
    <xf numFmtId="184" fontId="23" fillId="0" borderId="23" xfId="26" applyNumberFormat="1" applyFont="1" applyBorder="1" applyAlignment="1" applyProtection="1">
      <alignment horizontal="center"/>
    </xf>
    <xf numFmtId="184" fontId="23" fillId="0" borderId="19" xfId="26" applyFont="1" applyFill="1" applyBorder="1"/>
    <xf numFmtId="184" fontId="23" fillId="0" borderId="18" xfId="26" applyNumberFormat="1" applyFont="1" applyFill="1" applyBorder="1" applyAlignment="1" applyProtection="1">
      <alignment horizontal="left"/>
    </xf>
    <xf numFmtId="184" fontId="23" fillId="0" borderId="19" xfId="26" applyNumberFormat="1" applyFont="1" applyFill="1" applyBorder="1" applyAlignment="1" applyProtection="1">
      <alignment horizontal="left"/>
    </xf>
    <xf numFmtId="184" fontId="23" fillId="0" borderId="0" xfId="26" applyNumberFormat="1" applyFont="1" applyFill="1" applyBorder="1" applyAlignment="1" applyProtection="1">
      <alignment horizontal="left"/>
      <protection locked="0"/>
    </xf>
    <xf numFmtId="184" fontId="23" fillId="0" borderId="20" xfId="26" applyNumberFormat="1" applyFont="1" applyFill="1" applyBorder="1" applyAlignment="1" applyProtection="1">
      <alignment horizontal="left"/>
    </xf>
    <xf numFmtId="184" fontId="23" fillId="0" borderId="0" xfId="26" applyNumberFormat="1" applyFont="1" applyAlignment="1" applyProtection="1">
      <alignment horizontal="left"/>
    </xf>
    <xf numFmtId="3" fontId="23" fillId="0" borderId="21" xfId="27" applyNumberFormat="1" applyFont="1" applyFill="1" applyBorder="1" applyAlignment="1" applyProtection="1">
      <alignment horizontal="right"/>
    </xf>
    <xf numFmtId="168" fontId="23" fillId="0" borderId="0" xfId="26" applyNumberFormat="1" applyFont="1" applyBorder="1" applyProtection="1"/>
    <xf numFmtId="10" fontId="23" fillId="0" borderId="0" xfId="26" applyNumberFormat="1" applyFont="1" applyFill="1" applyBorder="1" applyProtection="1">
      <protection locked="0"/>
    </xf>
    <xf numFmtId="164" fontId="23" fillId="0" borderId="0" xfId="28" applyNumberFormat="1" applyFont="1" applyBorder="1" applyProtection="1"/>
    <xf numFmtId="10" fontId="23" fillId="0" borderId="22" xfId="29" applyNumberFormat="1" applyFont="1" applyBorder="1"/>
    <xf numFmtId="185" fontId="23" fillId="0" borderId="0" xfId="30" applyNumberFormat="1" applyFont="1"/>
    <xf numFmtId="186" fontId="23" fillId="0" borderId="0" xfId="30" applyNumberFormat="1" applyFont="1"/>
    <xf numFmtId="10" fontId="23" fillId="0" borderId="22" xfId="29" applyNumberFormat="1" applyFont="1" applyFill="1" applyBorder="1"/>
    <xf numFmtId="38" fontId="23" fillId="0" borderId="21" xfId="27" applyNumberFormat="1" applyFont="1" applyFill="1" applyBorder="1" applyAlignment="1" applyProtection="1">
      <alignment horizontal="right"/>
    </xf>
    <xf numFmtId="164" fontId="23" fillId="0" borderId="0" xfId="28" applyNumberFormat="1" applyFont="1" applyFill="1" applyBorder="1" applyProtection="1"/>
    <xf numFmtId="164" fontId="23" fillId="0" borderId="0" xfId="28" applyNumberFormat="1" applyFont="1" applyFill="1" applyBorder="1" applyAlignment="1" applyProtection="1">
      <alignment horizontal="left"/>
    </xf>
    <xf numFmtId="10" fontId="23" fillId="0" borderId="0" xfId="26" applyNumberFormat="1" applyFont="1" applyFill="1" applyBorder="1" applyProtection="1"/>
    <xf numFmtId="187" fontId="23" fillId="0" borderId="0" xfId="30" applyNumberFormat="1" applyFont="1"/>
    <xf numFmtId="10" fontId="23" fillId="0" borderId="0" xfId="31" applyNumberFormat="1" applyFont="1"/>
    <xf numFmtId="37" fontId="23" fillId="0" borderId="21" xfId="26" applyNumberFormat="1" applyFont="1" applyBorder="1" applyAlignment="1" applyProtection="1">
      <alignment horizontal="right"/>
    </xf>
    <xf numFmtId="10" fontId="23" fillId="0" borderId="0" xfId="26" applyNumberFormat="1" applyFont="1" applyBorder="1" applyAlignment="1" applyProtection="1">
      <alignment horizontal="left"/>
    </xf>
    <xf numFmtId="168" fontId="23" fillId="0" borderId="0" xfId="26" applyNumberFormat="1" applyFont="1" applyFill="1" applyBorder="1" applyProtection="1"/>
    <xf numFmtId="164" fontId="23" fillId="0" borderId="0" xfId="26" applyNumberFormat="1" applyFont="1" applyFill="1" applyBorder="1" applyAlignment="1" applyProtection="1">
      <alignment horizontal="left"/>
    </xf>
    <xf numFmtId="43" fontId="23" fillId="0" borderId="0" xfId="30" applyFont="1"/>
    <xf numFmtId="184" fontId="23" fillId="0" borderId="19" xfId="26" applyNumberFormat="1" applyFont="1" applyBorder="1" applyAlignment="1" applyProtection="1">
      <alignment horizontal="left"/>
    </xf>
    <xf numFmtId="5" fontId="23" fillId="0" borderId="18" xfId="26" applyNumberFormat="1" applyFont="1" applyBorder="1" applyProtection="1"/>
    <xf numFmtId="10" fontId="23" fillId="0" borderId="20" xfId="26" applyNumberFormat="1" applyFont="1" applyBorder="1" applyProtection="1"/>
    <xf numFmtId="164" fontId="23" fillId="0" borderId="18" xfId="26" applyNumberFormat="1" applyFont="1" applyFill="1" applyBorder="1" applyProtection="1"/>
    <xf numFmtId="10" fontId="23" fillId="0" borderId="20" xfId="26" applyNumberFormat="1" applyFont="1" applyFill="1" applyBorder="1" applyProtection="1"/>
    <xf numFmtId="37" fontId="23" fillId="0" borderId="24" xfId="26" applyNumberFormat="1" applyFont="1" applyBorder="1" applyProtection="1"/>
    <xf numFmtId="184" fontId="23" fillId="0" borderId="23" xfId="26" applyFont="1" applyBorder="1"/>
    <xf numFmtId="184" fontId="23" fillId="0" borderId="10" xfId="26" applyFont="1" applyBorder="1"/>
    <xf numFmtId="184" fontId="23" fillId="0" borderId="24" xfId="26" applyNumberFormat="1" applyFont="1" applyBorder="1" applyAlignment="1" applyProtection="1">
      <alignment horizontal="left"/>
    </xf>
    <xf numFmtId="10" fontId="23" fillId="0" borderId="23" xfId="29" applyNumberFormat="1" applyFont="1" applyBorder="1"/>
    <xf numFmtId="184" fontId="23" fillId="0" borderId="21" xfId="26" applyFont="1" applyBorder="1"/>
    <xf numFmtId="184" fontId="23" fillId="0" borderId="22" xfId="26" applyFont="1" applyBorder="1" applyAlignment="1">
      <alignment horizontal="center"/>
    </xf>
    <xf numFmtId="184" fontId="23" fillId="0" borderId="18" xfId="26" applyNumberFormat="1" applyFont="1" applyBorder="1" applyAlignment="1" applyProtection="1">
      <alignment horizontal="left"/>
    </xf>
    <xf numFmtId="184" fontId="23" fillId="0" borderId="19" xfId="26" applyNumberFormat="1" applyFont="1" applyBorder="1" applyAlignment="1" applyProtection="1">
      <alignment horizontal="center"/>
    </xf>
    <xf numFmtId="184" fontId="23" fillId="0" borderId="20" xfId="26" applyFont="1" applyBorder="1" applyAlignment="1">
      <alignment horizontal="center"/>
    </xf>
    <xf numFmtId="184" fontId="23" fillId="0" borderId="21" xfId="26" applyNumberFormat="1" applyFont="1" applyBorder="1" applyAlignment="1" applyProtection="1">
      <alignment horizontal="left"/>
    </xf>
    <xf numFmtId="5" fontId="23" fillId="0" borderId="21" xfId="26" applyNumberFormat="1" applyFont="1" applyBorder="1" applyProtection="1"/>
    <xf numFmtId="10" fontId="23" fillId="0" borderId="0" xfId="26" applyNumberFormat="1" applyFont="1" applyBorder="1" applyProtection="1"/>
    <xf numFmtId="168" fontId="23" fillId="0" borderId="22" xfId="29" applyNumberFormat="1" applyFont="1" applyBorder="1"/>
    <xf numFmtId="37" fontId="23" fillId="0" borderId="21" xfId="26" applyNumberFormat="1" applyFont="1" applyBorder="1" applyProtection="1"/>
    <xf numFmtId="37" fontId="23" fillId="0" borderId="18" xfId="26" applyNumberFormat="1" applyFont="1" applyBorder="1" applyAlignment="1" applyProtection="1">
      <alignment horizontal="left"/>
    </xf>
    <xf numFmtId="10" fontId="23" fillId="0" borderId="19" xfId="26" applyNumberFormat="1" applyFont="1" applyBorder="1" applyAlignment="1" applyProtection="1">
      <alignment horizontal="left"/>
    </xf>
    <xf numFmtId="168" fontId="23" fillId="0" borderId="19" xfId="26" applyNumberFormat="1" applyFont="1" applyBorder="1"/>
    <xf numFmtId="168" fontId="23" fillId="0" borderId="20" xfId="26" applyNumberFormat="1" applyFont="1" applyBorder="1" applyAlignment="1" applyProtection="1">
      <alignment horizontal="left"/>
    </xf>
    <xf numFmtId="168" fontId="23" fillId="0" borderId="22" xfId="26" applyNumberFormat="1" applyFont="1" applyFill="1" applyBorder="1" applyProtection="1"/>
    <xf numFmtId="184" fontId="23" fillId="0" borderId="24" xfId="26" applyFont="1" applyBorder="1"/>
    <xf numFmtId="10" fontId="23" fillId="0" borderId="23" xfId="26" applyNumberFormat="1" applyFont="1" applyBorder="1"/>
    <xf numFmtId="184" fontId="36" fillId="0" borderId="0" xfId="26" applyFont="1"/>
    <xf numFmtId="39" fontId="23" fillId="0" borderId="0" xfId="26" applyNumberFormat="1" applyFont="1"/>
    <xf numFmtId="164" fontId="23" fillId="0" borderId="20" xfId="26" applyNumberFormat="1" applyFont="1" applyBorder="1" applyAlignment="1"/>
    <xf numFmtId="188" fontId="23" fillId="0" borderId="0" xfId="30" applyNumberFormat="1" applyFont="1"/>
    <xf numFmtId="164" fontId="23" fillId="0" borderId="22" xfId="26" applyNumberFormat="1" applyFont="1" applyBorder="1" applyAlignment="1"/>
    <xf numFmtId="168" fontId="23" fillId="0" borderId="0" xfId="29" applyNumberFormat="1" applyFont="1"/>
    <xf numFmtId="164" fontId="23" fillId="0" borderId="0" xfId="31" applyNumberFormat="1" applyFont="1"/>
    <xf numFmtId="184" fontId="23" fillId="0" borderId="24" xfId="26" applyFont="1" applyFill="1" applyBorder="1"/>
    <xf numFmtId="164" fontId="37" fillId="0" borderId="23" xfId="26" applyNumberFormat="1" applyFont="1" applyFill="1" applyBorder="1" applyAlignment="1"/>
    <xf numFmtId="164" fontId="23" fillId="0" borderId="0" xfId="26" applyNumberFormat="1" applyFont="1" applyAlignment="1"/>
    <xf numFmtId="164" fontId="23" fillId="0" borderId="0" xfId="29" applyNumberFormat="1" applyFont="1"/>
    <xf numFmtId="168" fontId="23" fillId="0" borderId="0" xfId="31" applyNumberFormat="1" applyFont="1"/>
    <xf numFmtId="164" fontId="23" fillId="0" borderId="25" xfId="26" applyNumberFormat="1" applyFont="1" applyFill="1" applyBorder="1" applyAlignment="1"/>
    <xf numFmtId="184" fontId="23" fillId="0" borderId="0" xfId="26" applyFont="1" applyFill="1" applyBorder="1"/>
    <xf numFmtId="164" fontId="23" fillId="0" borderId="0" xfId="26" applyNumberFormat="1" applyFont="1" applyFill="1" applyBorder="1" applyAlignment="1"/>
    <xf numFmtId="164" fontId="23" fillId="0" borderId="0" xfId="32" applyNumberFormat="1" applyFont="1"/>
    <xf numFmtId="184" fontId="23" fillId="0" borderId="0" xfId="26" applyNumberFormat="1" applyFont="1" applyAlignment="1"/>
    <xf numFmtId="184" fontId="23" fillId="0" borderId="0" xfId="26" applyFont="1" applyAlignment="1">
      <alignment horizontal="left"/>
    </xf>
    <xf numFmtId="184" fontId="23" fillId="0" borderId="0" xfId="26" quotePrefix="1" applyFont="1" applyAlignment="1">
      <alignment horizontal="left"/>
    </xf>
    <xf numFmtId="184" fontId="23" fillId="0" borderId="0" xfId="26" applyFont="1" applyAlignment="1">
      <alignment vertical="top"/>
    </xf>
    <xf numFmtId="184" fontId="36" fillId="2" borderId="0" xfId="26" quotePrefix="1" applyFont="1" applyFill="1"/>
    <xf numFmtId="184" fontId="36" fillId="2" borderId="0" xfId="26" quotePrefix="1" applyFont="1" applyFill="1" applyAlignment="1">
      <alignment horizontal="left"/>
    </xf>
    <xf numFmtId="184" fontId="23" fillId="2" borderId="0" xfId="26" applyFont="1" applyFill="1"/>
    <xf numFmtId="164" fontId="23" fillId="2" borderId="0" xfId="32" applyNumberFormat="1" applyFont="1" applyFill="1"/>
    <xf numFmtId="184" fontId="23" fillId="2" borderId="0" xfId="26" quotePrefix="1" applyFont="1" applyFill="1" applyAlignment="1">
      <alignment horizontal="left"/>
    </xf>
    <xf numFmtId="10" fontId="23" fillId="2" borderId="0" xfId="32" applyNumberFormat="1" applyFont="1" applyFill="1"/>
    <xf numFmtId="173" fontId="23" fillId="2" borderId="0" xfId="32" applyNumberFormat="1" applyFont="1" applyFill="1"/>
    <xf numFmtId="184" fontId="3" fillId="0" borderId="0" xfId="26" applyFont="1"/>
    <xf numFmtId="0" fontId="38" fillId="0" borderId="13" xfId="15" applyFont="1" applyBorder="1"/>
    <xf numFmtId="0" fontId="38" fillId="0" borderId="0" xfId="15" applyFont="1"/>
    <xf numFmtId="0" fontId="3" fillId="0" borderId="0" xfId="15" applyFont="1"/>
    <xf numFmtId="37" fontId="3" fillId="0" borderId="0" xfId="35" applyFont="1" applyFill="1"/>
    <xf numFmtId="0" fontId="38" fillId="0" borderId="13" xfId="6" applyFont="1" applyBorder="1"/>
    <xf numFmtId="0" fontId="38" fillId="0" borderId="0" xfId="6" applyFont="1"/>
    <xf numFmtId="0" fontId="38" fillId="0" borderId="0" xfId="6" applyFont="1" applyBorder="1"/>
    <xf numFmtId="0" fontId="36" fillId="0" borderId="0" xfId="6" applyFont="1" applyAlignment="1">
      <alignment horizontal="left"/>
    </xf>
    <xf numFmtId="177" fontId="36" fillId="0" borderId="0" xfId="6" applyNumberFormat="1" applyFont="1" applyAlignment="1">
      <alignment horizontal="right"/>
    </xf>
    <xf numFmtId="177" fontId="36" fillId="0" borderId="0" xfId="11" applyNumberFormat="1" applyFont="1" applyAlignment="1">
      <alignment horizontal="right"/>
    </xf>
    <xf numFmtId="0" fontId="3" fillId="0" borderId="0" xfId="6" applyFont="1"/>
    <xf numFmtId="0" fontId="38" fillId="0" borderId="13" xfId="5" applyFont="1" applyBorder="1"/>
    <xf numFmtId="0" fontId="38" fillId="0" borderId="0" xfId="5" applyFont="1"/>
    <xf numFmtId="0" fontId="39" fillId="0" borderId="0" xfId="5" applyFont="1"/>
    <xf numFmtId="0" fontId="38" fillId="0" borderId="0" xfId="5" applyFont="1" applyBorder="1"/>
    <xf numFmtId="0" fontId="3" fillId="0" borderId="0" xfId="5" applyFont="1"/>
    <xf numFmtId="0" fontId="39" fillId="0" borderId="0" xfId="15" applyFont="1"/>
    <xf numFmtId="177" fontId="36" fillId="0" borderId="0" xfId="18" applyNumberFormat="1" applyFont="1" applyAlignment="1">
      <alignment horizontal="right"/>
    </xf>
    <xf numFmtId="177" fontId="36" fillId="0" borderId="0" xfId="15" applyNumberFormat="1" applyFont="1" applyAlignment="1">
      <alignment horizontal="right"/>
    </xf>
    <xf numFmtId="0" fontId="36" fillId="0" borderId="0" xfId="15" applyFont="1" applyAlignment="1">
      <alignment horizontal="left"/>
    </xf>
    <xf numFmtId="0" fontId="38" fillId="0" borderId="43" xfId="6" applyFont="1" applyBorder="1"/>
    <xf numFmtId="0" fontId="39" fillId="0" borderId="0" xfId="6" applyFont="1"/>
    <xf numFmtId="179" fontId="38" fillId="0" borderId="0" xfId="6" applyNumberFormat="1" applyFont="1"/>
    <xf numFmtId="0" fontId="23" fillId="0" borderId="0" xfId="33" applyFont="1" applyFill="1"/>
    <xf numFmtId="0" fontId="23" fillId="0" borderId="0" xfId="33" applyFont="1" applyFill="1" applyAlignment="1">
      <alignment horizontal="center"/>
    </xf>
    <xf numFmtId="43" fontId="23" fillId="0" borderId="0" xfId="33" applyNumberFormat="1" applyFont="1" applyFill="1" applyAlignment="1">
      <alignment horizontal="center"/>
    </xf>
    <xf numFmtId="0" fontId="8" fillId="0" borderId="0" xfId="33" applyFont="1" applyFill="1"/>
    <xf numFmtId="0" fontId="34" fillId="0" borderId="44" xfId="33" applyFont="1" applyFill="1" applyBorder="1" applyAlignment="1">
      <alignment horizontal="center"/>
    </xf>
    <xf numFmtId="0" fontId="34" fillId="0" borderId="44" xfId="33" applyFont="1" applyFill="1" applyBorder="1"/>
    <xf numFmtId="10" fontId="34" fillId="0" borderId="44" xfId="40" applyNumberFormat="1" applyFont="1" applyFill="1" applyBorder="1" applyAlignment="1">
      <alignment horizontal="center"/>
    </xf>
    <xf numFmtId="0" fontId="23" fillId="0" borderId="45" xfId="33" applyFont="1" applyFill="1" applyBorder="1" applyAlignment="1">
      <alignment horizontal="center"/>
    </xf>
    <xf numFmtId="10" fontId="23" fillId="0" borderId="0" xfId="33" applyNumberFormat="1" applyFont="1" applyFill="1" applyBorder="1" applyAlignment="1">
      <alignment horizontal="center"/>
    </xf>
    <xf numFmtId="194" fontId="23" fillId="0" borderId="45" xfId="33" applyNumberFormat="1" applyFont="1" applyFill="1" applyBorder="1"/>
    <xf numFmtId="194" fontId="23" fillId="0" borderId="0" xfId="33" applyNumberFormat="1" applyFont="1" applyFill="1" applyBorder="1"/>
    <xf numFmtId="194" fontId="23" fillId="0" borderId="46" xfId="33" applyNumberFormat="1" applyFont="1" applyFill="1" applyBorder="1"/>
    <xf numFmtId="0" fontId="34" fillId="0" borderId="47" xfId="33" applyFont="1" applyFill="1" applyBorder="1"/>
    <xf numFmtId="0" fontId="34" fillId="0" borderId="48" xfId="33" applyFont="1" applyFill="1" applyBorder="1"/>
    <xf numFmtId="0" fontId="34" fillId="0" borderId="48" xfId="33" applyFont="1" applyFill="1" applyBorder="1" applyAlignment="1">
      <alignment horizontal="center"/>
    </xf>
    <xf numFmtId="0" fontId="34" fillId="0" borderId="12" xfId="33" applyFont="1" applyFill="1" applyBorder="1" applyAlignment="1">
      <alignment horizontal="center"/>
    </xf>
    <xf numFmtId="194" fontId="34" fillId="0" borderId="47" xfId="33" applyNumberFormat="1" applyFont="1" applyFill="1" applyBorder="1"/>
    <xf numFmtId="194" fontId="34" fillId="0" borderId="12" xfId="33" applyNumberFormat="1" applyFont="1" applyFill="1" applyBorder="1"/>
    <xf numFmtId="194" fontId="34" fillId="0" borderId="49" xfId="33" applyNumberFormat="1" applyFont="1" applyFill="1" applyBorder="1"/>
    <xf numFmtId="0" fontId="23" fillId="0" borderId="50" xfId="33" applyFont="1" applyFill="1" applyBorder="1" applyAlignment="1">
      <alignment horizontal="center"/>
    </xf>
    <xf numFmtId="10" fontId="23" fillId="0" borderId="51" xfId="33" applyNumberFormat="1" applyFont="1" applyFill="1" applyBorder="1" applyAlignment="1">
      <alignment horizontal="center"/>
    </xf>
    <xf numFmtId="194" fontId="23" fillId="0" borderId="50" xfId="33" applyNumberFormat="1" applyFont="1" applyFill="1" applyBorder="1"/>
    <xf numFmtId="194" fontId="23" fillId="0" borderId="51" xfId="33" applyNumberFormat="1" applyFont="1" applyFill="1" applyBorder="1"/>
    <xf numFmtId="194" fontId="23" fillId="0" borderId="52" xfId="33" applyNumberFormat="1" applyFont="1" applyFill="1" applyBorder="1"/>
    <xf numFmtId="0" fontId="23" fillId="0" borderId="53" xfId="33" applyFont="1" applyFill="1" applyBorder="1" applyAlignment="1">
      <alignment horizontal="center"/>
    </xf>
    <xf numFmtId="10" fontId="23" fillId="0" borderId="54" xfId="33" applyNumberFormat="1" applyFont="1" applyFill="1" applyBorder="1" applyAlignment="1">
      <alignment horizontal="center"/>
    </xf>
    <xf numFmtId="194" fontId="23" fillId="0" borderId="53" xfId="33" applyNumberFormat="1" applyFont="1" applyFill="1" applyBorder="1"/>
    <xf numFmtId="194" fontId="23" fillId="0" borderId="54" xfId="33" applyNumberFormat="1" applyFont="1" applyFill="1" applyBorder="1"/>
    <xf numFmtId="194" fontId="23" fillId="0" borderId="55" xfId="33" applyNumberFormat="1" applyFont="1" applyFill="1" applyBorder="1"/>
    <xf numFmtId="0" fontId="23" fillId="0" borderId="56" xfId="33" applyFont="1" applyFill="1" applyBorder="1" applyAlignment="1">
      <alignment horizontal="center"/>
    </xf>
    <xf numFmtId="10" fontId="23" fillId="0" borderId="57" xfId="33" applyNumberFormat="1" applyFont="1" applyFill="1" applyBorder="1" applyAlignment="1">
      <alignment horizontal="center"/>
    </xf>
    <xf numFmtId="194" fontId="23" fillId="0" borderId="56" xfId="33" applyNumberFormat="1" applyFont="1" applyFill="1" applyBorder="1"/>
    <xf numFmtId="194" fontId="23" fillId="0" borderId="57" xfId="33" applyNumberFormat="1" applyFont="1" applyFill="1" applyBorder="1"/>
    <xf numFmtId="194" fontId="23" fillId="0" borderId="58" xfId="33" applyNumberFormat="1" applyFont="1" applyFill="1" applyBorder="1"/>
    <xf numFmtId="0" fontId="34" fillId="0" borderId="59" xfId="33" applyFont="1" applyFill="1" applyBorder="1"/>
    <xf numFmtId="0" fontId="34" fillId="0" borderId="60" xfId="33" applyFont="1" applyFill="1" applyBorder="1"/>
    <xf numFmtId="0" fontId="34" fillId="0" borderId="60" xfId="33" applyFont="1" applyFill="1" applyBorder="1" applyAlignment="1">
      <alignment horizontal="center"/>
    </xf>
    <xf numFmtId="195" fontId="34" fillId="0" borderId="61" xfId="33" applyNumberFormat="1" applyFont="1" applyFill="1" applyBorder="1" applyAlignment="1">
      <alignment horizontal="center"/>
    </xf>
    <xf numFmtId="194" fontId="34" fillId="0" borderId="59" xfId="33" applyNumberFormat="1" applyFont="1" applyFill="1" applyBorder="1"/>
    <xf numFmtId="194" fontId="34" fillId="0" borderId="61" xfId="33" applyNumberFormat="1" applyFont="1" applyFill="1" applyBorder="1"/>
    <xf numFmtId="194" fontId="34" fillId="0" borderId="62" xfId="33" applyNumberFormat="1" applyFont="1" applyFill="1" applyBorder="1"/>
    <xf numFmtId="0" fontId="8" fillId="0" borderId="0" xfId="33" applyFont="1" applyFill="1" applyAlignment="1">
      <alignment horizontal="center"/>
    </xf>
    <xf numFmtId="0" fontId="12" fillId="0" borderId="0" xfId="39" applyFont="1" applyFill="1"/>
    <xf numFmtId="0" fontId="12" fillId="0" borderId="0" xfId="39" applyFont="1" applyFill="1" applyBorder="1"/>
    <xf numFmtId="0" fontId="8" fillId="0" borderId="14" xfId="6" applyFont="1" applyBorder="1" applyAlignment="1">
      <alignment horizontal="center" vertical="center" wrapText="1"/>
    </xf>
    <xf numFmtId="0" fontId="41" fillId="0" borderId="0" xfId="6" applyFont="1"/>
    <xf numFmtId="37" fontId="3" fillId="0" borderId="0" xfId="3" quotePrefix="1" applyFont="1" applyFill="1" applyBorder="1" applyAlignment="1" applyProtection="1">
      <alignment horizontal="right"/>
      <protection locked="0"/>
    </xf>
    <xf numFmtId="37" fontId="8" fillId="0" borderId="0" xfId="3" quotePrefix="1" applyFont="1" applyFill="1" applyBorder="1" applyAlignment="1" applyProtection="1">
      <alignment horizontal="right"/>
      <protection locked="0"/>
    </xf>
    <xf numFmtId="37" fontId="30" fillId="0" borderId="0" xfId="34" applyNumberFormat="1" applyFont="1" applyFill="1" applyBorder="1" applyProtection="1"/>
    <xf numFmtId="0" fontId="39" fillId="0" borderId="13" xfId="15" applyFont="1" applyBorder="1"/>
    <xf numFmtId="0" fontId="39" fillId="0" borderId="0" xfId="15" applyFont="1" applyBorder="1"/>
    <xf numFmtId="0" fontId="39" fillId="0" borderId="13" xfId="6" applyFont="1" applyBorder="1"/>
    <xf numFmtId="0" fontId="39" fillId="0" borderId="0" xfId="6" applyFont="1" applyBorder="1"/>
    <xf numFmtId="189" fontId="39" fillId="0" borderId="0" xfId="6" applyNumberFormat="1" applyFont="1"/>
    <xf numFmtId="177" fontId="8" fillId="0" borderId="0" xfId="6" applyNumberFormat="1" applyFont="1" applyAlignment="1">
      <alignment horizontal="right"/>
    </xf>
    <xf numFmtId="0" fontId="36" fillId="0" borderId="0" xfId="15" applyFont="1" applyBorder="1" applyAlignment="1">
      <alignment horizontal="center" vertical="center" wrapText="1"/>
    </xf>
    <xf numFmtId="0" fontId="36" fillId="0" borderId="0" xfId="15" applyFont="1" applyFill="1" applyBorder="1" applyAlignment="1">
      <alignment horizontal="center" vertical="center" wrapText="1"/>
    </xf>
    <xf numFmtId="175" fontId="36" fillId="0" borderId="0" xfId="18" applyNumberFormat="1" applyFont="1" applyAlignment="1">
      <alignment horizontal="right"/>
    </xf>
    <xf numFmtId="175" fontId="36" fillId="0" borderId="0" xfId="15" applyNumberFormat="1" applyFont="1" applyAlignment="1">
      <alignment horizontal="right"/>
    </xf>
    <xf numFmtId="0" fontId="42" fillId="0" borderId="0" xfId="15" applyFont="1"/>
    <xf numFmtId="0" fontId="36" fillId="0" borderId="0" xfId="15" applyFont="1" applyAlignment="1">
      <alignment horizontal="left" indent="1"/>
    </xf>
    <xf numFmtId="176" fontId="36" fillId="0" borderId="0" xfId="15" applyNumberFormat="1" applyFont="1" applyAlignment="1">
      <alignment horizontal="right"/>
    </xf>
    <xf numFmtId="178" fontId="36" fillId="0" borderId="0" xfId="15" applyNumberFormat="1" applyFont="1" applyAlignment="1">
      <alignment horizontal="right"/>
    </xf>
    <xf numFmtId="175" fontId="36" fillId="0" borderId="0" xfId="19" applyNumberFormat="1" applyFont="1" applyAlignment="1">
      <alignment horizontal="right"/>
    </xf>
    <xf numFmtId="175" fontId="36" fillId="0" borderId="17" xfId="20" applyNumberFormat="1" applyFont="1" applyBorder="1" applyAlignment="1">
      <alignment horizontal="right"/>
    </xf>
    <xf numFmtId="175" fontId="36" fillId="0" borderId="17" xfId="15" applyNumberFormat="1" applyFont="1" applyBorder="1" applyAlignment="1">
      <alignment horizontal="right"/>
    </xf>
    <xf numFmtId="0" fontId="36" fillId="0" borderId="0" xfId="6" applyFont="1" applyBorder="1" applyAlignment="1">
      <alignment horizontal="center" vertical="center" wrapText="1"/>
    </xf>
    <xf numFmtId="0" fontId="36" fillId="0" borderId="0" xfId="6" applyFont="1" applyFill="1" applyBorder="1" applyAlignment="1">
      <alignment horizontal="center" vertical="center" wrapText="1"/>
    </xf>
    <xf numFmtId="175" fontId="36" fillId="0" borderId="0" xfId="6" applyNumberFormat="1" applyFont="1" applyAlignment="1">
      <alignment horizontal="right"/>
    </xf>
    <xf numFmtId="175" fontId="36" fillId="0" borderId="0" xfId="10" applyNumberFormat="1" applyFont="1" applyAlignment="1">
      <alignment horizontal="right"/>
    </xf>
    <xf numFmtId="0" fontId="36" fillId="0" borderId="0" xfId="6" applyFont="1" applyAlignment="1">
      <alignment horizontal="left" indent="1"/>
    </xf>
    <xf numFmtId="176" fontId="36" fillId="0" borderId="0" xfId="6" applyNumberFormat="1" applyFont="1" applyAlignment="1">
      <alignment horizontal="right"/>
    </xf>
    <xf numFmtId="178" fontId="36" fillId="0" borderId="0" xfId="6" applyNumberFormat="1" applyFont="1" applyAlignment="1">
      <alignment horizontal="right"/>
    </xf>
    <xf numFmtId="175" fontId="36" fillId="0" borderId="0" xfId="11" applyNumberFormat="1" applyFont="1" applyAlignment="1">
      <alignment horizontal="right"/>
    </xf>
    <xf numFmtId="175" fontId="36" fillId="0" borderId="17" xfId="11" applyNumberFormat="1" applyFont="1" applyBorder="1" applyAlignment="1">
      <alignment horizontal="right"/>
    </xf>
    <xf numFmtId="175" fontId="36" fillId="0" borderId="17" xfId="6" applyNumberFormat="1" applyFont="1" applyBorder="1" applyAlignment="1">
      <alignment horizontal="right"/>
    </xf>
    <xf numFmtId="0" fontId="36" fillId="0" borderId="14" xfId="6" applyFont="1" applyBorder="1" applyAlignment="1">
      <alignment horizontal="center" vertical="center" wrapText="1"/>
    </xf>
    <xf numFmtId="0" fontId="36" fillId="0" borderId="15" xfId="6" applyFont="1" applyBorder="1" applyAlignment="1">
      <alignment horizontal="center" vertical="center" wrapText="1"/>
    </xf>
    <xf numFmtId="0" fontId="36" fillId="0" borderId="11" xfId="6" applyFont="1" applyFill="1" applyBorder="1" applyAlignment="1">
      <alignment horizontal="center" vertical="center" wrapText="1"/>
    </xf>
    <xf numFmtId="0" fontId="42" fillId="0" borderId="0" xfId="6" applyFont="1"/>
    <xf numFmtId="0" fontId="36" fillId="0" borderId="14" xfId="15" applyFont="1" applyBorder="1" applyAlignment="1">
      <alignment horizontal="center" vertical="center" wrapText="1"/>
    </xf>
    <xf numFmtId="0" fontId="36" fillId="0" borderId="15" xfId="15" applyFont="1" applyBorder="1" applyAlignment="1">
      <alignment horizontal="center" vertical="center" wrapText="1"/>
    </xf>
    <xf numFmtId="0" fontId="36" fillId="0" borderId="11" xfId="15" applyFont="1" applyFill="1" applyBorder="1" applyAlignment="1">
      <alignment horizontal="center" vertical="center" wrapText="1"/>
    </xf>
    <xf numFmtId="0" fontId="38" fillId="0" borderId="13" xfId="15" applyFont="1" applyFill="1" applyBorder="1"/>
    <xf numFmtId="0" fontId="38" fillId="0" borderId="0" xfId="15" applyFont="1" applyFill="1"/>
    <xf numFmtId="0" fontId="8" fillId="0" borderId="0" xfId="15" applyFont="1" applyFill="1"/>
    <xf numFmtId="0" fontId="8" fillId="0" borderId="14" xfId="15" applyFont="1" applyFill="1" applyBorder="1" applyAlignment="1">
      <alignment horizontal="center" vertical="center" wrapText="1"/>
    </xf>
    <xf numFmtId="0" fontId="8" fillId="0" borderId="38" xfId="15" applyFont="1" applyFill="1" applyBorder="1" applyAlignment="1">
      <alignment horizontal="center" vertical="center" wrapText="1"/>
    </xf>
    <xf numFmtId="0" fontId="8" fillId="0" borderId="0" xfId="15" applyFont="1" applyFill="1" applyAlignment="1">
      <alignment horizontal="left"/>
    </xf>
    <xf numFmtId="0" fontId="8" fillId="0" borderId="0" xfId="15" applyNumberFormat="1" applyFont="1" applyFill="1" applyAlignment="1">
      <alignment horizontal="right"/>
    </xf>
    <xf numFmtId="0" fontId="8" fillId="0" borderId="0" xfId="15" applyFont="1" applyFill="1" applyAlignment="1">
      <alignment horizontal="left" indent="1"/>
    </xf>
    <xf numFmtId="175" fontId="8" fillId="0" borderId="0" xfId="22" applyNumberFormat="1" applyFont="1" applyFill="1" applyAlignment="1">
      <alignment horizontal="right"/>
    </xf>
    <xf numFmtId="175" fontId="8" fillId="0" borderId="16" xfId="22" applyNumberFormat="1" applyFont="1" applyFill="1" applyBorder="1" applyAlignment="1">
      <alignment horizontal="right"/>
    </xf>
    <xf numFmtId="0" fontId="38" fillId="0" borderId="0" xfId="22" applyFont="1" applyFill="1"/>
    <xf numFmtId="0" fontId="8" fillId="0" borderId="0" xfId="22" applyNumberFormat="1" applyFont="1" applyFill="1" applyAlignment="1">
      <alignment horizontal="right"/>
    </xf>
    <xf numFmtId="175" fontId="8" fillId="0" borderId="17" xfId="22" applyNumberFormat="1" applyFont="1" applyFill="1" applyBorder="1" applyAlignment="1">
      <alignment horizontal="right"/>
    </xf>
    <xf numFmtId="0" fontId="23" fillId="0" borderId="0" xfId="23" applyFont="1" applyFill="1"/>
    <xf numFmtId="0" fontId="3" fillId="0" borderId="0" xfId="15" applyFont="1" applyFill="1"/>
    <xf numFmtId="37" fontId="3" fillId="0" borderId="0" xfId="3" quotePrefix="1" applyFont="1" applyFill="1"/>
    <xf numFmtId="43" fontId="38" fillId="0" borderId="0" xfId="15" applyNumberFormat="1" applyFont="1"/>
    <xf numFmtId="0" fontId="38" fillId="0" borderId="13" xfId="41" applyFont="1" applyBorder="1"/>
    <xf numFmtId="0" fontId="38" fillId="0" borderId="0" xfId="41" applyFont="1" applyBorder="1"/>
    <xf numFmtId="0" fontId="38" fillId="0" borderId="0" xfId="41" applyFont="1"/>
    <xf numFmtId="0" fontId="8" fillId="0" borderId="0" xfId="41" applyFont="1"/>
    <xf numFmtId="0" fontId="38" fillId="0" borderId="63" xfId="41" applyFont="1" applyBorder="1"/>
    <xf numFmtId="0" fontId="38" fillId="0" borderId="64" xfId="41" applyFont="1" applyBorder="1"/>
    <xf numFmtId="0" fontId="23" fillId="0" borderId="0" xfId="41" applyFont="1" applyAlignment="1">
      <alignment horizontal="center"/>
    </xf>
    <xf numFmtId="0" fontId="38" fillId="0" borderId="3" xfId="41" applyFont="1" applyBorder="1"/>
    <xf numFmtId="0" fontId="8" fillId="0" borderId="38" xfId="41" applyFont="1" applyBorder="1" applyAlignment="1">
      <alignment horizontal="center" vertical="center" wrapText="1"/>
    </xf>
    <xf numFmtId="0" fontId="8" fillId="0" borderId="40" xfId="41" applyFont="1" applyBorder="1" applyAlignment="1">
      <alignment horizontal="center" vertical="center" wrapText="1"/>
    </xf>
    <xf numFmtId="0" fontId="8" fillId="0" borderId="0" xfId="41" applyFont="1" applyAlignment="1">
      <alignment horizontal="left"/>
    </xf>
    <xf numFmtId="0" fontId="8" fillId="0" borderId="0" xfId="41" applyNumberFormat="1" applyFont="1" applyAlignment="1">
      <alignment horizontal="right"/>
    </xf>
    <xf numFmtId="0" fontId="39" fillId="0" borderId="0" xfId="41" applyFont="1"/>
    <xf numFmtId="0" fontId="8" fillId="0" borderId="0" xfId="41" applyFont="1" applyAlignment="1">
      <alignment horizontal="left" indent="1"/>
    </xf>
    <xf numFmtId="196" fontId="8" fillId="0" borderId="0" xfId="41" applyNumberFormat="1" applyFont="1" applyAlignment="1">
      <alignment horizontal="right"/>
    </xf>
    <xf numFmtId="196" fontId="8" fillId="0" borderId="43" xfId="41" applyNumberFormat="1" applyFont="1" applyBorder="1" applyAlignment="1">
      <alignment horizontal="right"/>
    </xf>
    <xf numFmtId="196" fontId="8" fillId="0" borderId="65" xfId="41" applyNumberFormat="1" applyFont="1" applyBorder="1" applyAlignment="1">
      <alignment horizontal="right"/>
    </xf>
    <xf numFmtId="39" fontId="8" fillId="0" borderId="0" xfId="36" applyNumberFormat="1" applyFont="1" applyFill="1"/>
    <xf numFmtId="9" fontId="8" fillId="0" borderId="0" xfId="21" applyFont="1" applyFill="1" applyProtection="1"/>
    <xf numFmtId="0" fontId="39" fillId="0" borderId="13" xfId="15" applyFont="1" applyBorder="1" applyAlignment="1">
      <alignment vertical="center" wrapText="1"/>
    </xf>
    <xf numFmtId="37" fontId="39" fillId="0" borderId="13" xfId="0" applyFont="1" applyBorder="1" applyAlignment="1">
      <alignment vertical="center" wrapText="1"/>
    </xf>
    <xf numFmtId="197" fontId="39" fillId="0" borderId="0" xfId="0" applyNumberFormat="1" applyFont="1" applyAlignment="1">
      <alignment horizontal="right" vertical="center"/>
    </xf>
    <xf numFmtId="0" fontId="38" fillId="0" borderId="0" xfId="15" applyFont="1" applyAlignment="1">
      <alignment horizontal="right"/>
    </xf>
    <xf numFmtId="0" fontId="38" fillId="0" borderId="64" xfId="15" applyFont="1" applyBorder="1"/>
    <xf numFmtId="0" fontId="38" fillId="0" borderId="63" xfId="15" applyFont="1" applyBorder="1"/>
    <xf numFmtId="175" fontId="8" fillId="0" borderId="17" xfId="6" applyNumberFormat="1" applyFont="1" applyFill="1" applyBorder="1" applyAlignment="1">
      <alignment horizontal="right"/>
    </xf>
    <xf numFmtId="175" fontId="8" fillId="0" borderId="0" xfId="25" applyNumberFormat="1" applyFont="1" applyFill="1" applyAlignment="1">
      <alignment horizontal="right"/>
    </xf>
    <xf numFmtId="9" fontId="8" fillId="0" borderId="17" xfId="21" applyNumberFormat="1" applyFont="1" applyFill="1" applyBorder="1" applyAlignment="1">
      <alignment horizontal="right"/>
    </xf>
    <xf numFmtId="175" fontId="8" fillId="0" borderId="17" xfId="25" applyNumberFormat="1" applyFont="1" applyFill="1" applyBorder="1" applyAlignment="1">
      <alignment horizontal="right"/>
    </xf>
    <xf numFmtId="37" fontId="43" fillId="0" borderId="0" xfId="0" applyFont="1" applyFill="1"/>
    <xf numFmtId="37" fontId="44" fillId="0" borderId="0" xfId="0" applyFont="1" applyFill="1" applyBorder="1" applyAlignment="1">
      <alignment horizontal="centerContinuous"/>
    </xf>
    <xf numFmtId="37" fontId="43" fillId="0" borderId="0" xfId="0" applyFont="1" applyFill="1" applyBorder="1" applyAlignment="1">
      <alignment horizontal="centerContinuous"/>
    </xf>
    <xf numFmtId="37" fontId="43" fillId="0" borderId="0" xfId="0" quotePrefix="1" applyFont="1" applyFill="1" applyBorder="1" applyAlignment="1">
      <alignment horizontal="center"/>
    </xf>
    <xf numFmtId="37" fontId="43" fillId="0" borderId="0" xfId="0" applyFont="1" applyFill="1" applyBorder="1"/>
    <xf numFmtId="37" fontId="43" fillId="0" borderId="0" xfId="0" applyFont="1" applyFill="1" applyBorder="1" applyAlignment="1">
      <alignment horizontal="center"/>
    </xf>
    <xf numFmtId="37" fontId="45" fillId="0" borderId="0" xfId="3" applyFont="1" applyAlignment="1">
      <alignment horizontal="center"/>
    </xf>
    <xf numFmtId="0" fontId="42" fillId="0" borderId="35" xfId="41" applyFont="1" applyBorder="1" applyAlignment="1">
      <alignment horizontal="center"/>
    </xf>
    <xf numFmtId="0" fontId="42" fillId="0" borderId="36" xfId="41" applyFont="1" applyBorder="1" applyAlignment="1">
      <alignment horizontal="center"/>
    </xf>
    <xf numFmtId="0" fontId="42" fillId="0" borderId="37" xfId="41" applyFont="1" applyBorder="1" applyAlignment="1">
      <alignment horizontal="center"/>
    </xf>
    <xf numFmtId="0" fontId="8" fillId="0" borderId="14" xfId="6" applyFont="1" applyBorder="1" applyAlignment="1">
      <alignment horizontal="center" vertical="center" wrapText="1"/>
    </xf>
    <xf numFmtId="0" fontId="8" fillId="0" borderId="39" xfId="6" applyFont="1" applyBorder="1" applyAlignment="1">
      <alignment horizontal="center" vertical="center" wrapText="1"/>
    </xf>
    <xf numFmtId="0" fontId="8" fillId="0" borderId="35" xfId="6" applyFont="1" applyBorder="1" applyAlignment="1">
      <alignment horizontal="center" vertical="center" wrapText="1"/>
    </xf>
    <xf numFmtId="0" fontId="8" fillId="0" borderId="36" xfId="6" applyFont="1" applyBorder="1" applyAlignment="1">
      <alignment horizontal="center" vertical="center" wrapText="1"/>
    </xf>
    <xf numFmtId="0" fontId="8" fillId="0" borderId="37" xfId="6" applyFont="1" applyBorder="1" applyAlignment="1">
      <alignment horizontal="center" vertical="center" wrapText="1"/>
    </xf>
    <xf numFmtId="37" fontId="3" fillId="0" borderId="0" xfId="3" applyFont="1" applyFill="1" applyAlignment="1">
      <alignment horizontal="center"/>
    </xf>
    <xf numFmtId="37" fontId="3" fillId="0" borderId="0" xfId="3" applyFont="1" applyFill="1" applyBorder="1" applyAlignment="1">
      <alignment horizontal="center"/>
    </xf>
    <xf numFmtId="37" fontId="8" fillId="0" borderId="0" xfId="3" applyFont="1" applyFill="1" applyBorder="1" applyAlignment="1">
      <alignment horizontal="center"/>
    </xf>
    <xf numFmtId="183" fontId="8" fillId="0" borderId="0" xfId="3" applyNumberFormat="1" applyFont="1" applyFill="1" applyBorder="1" applyAlignment="1">
      <alignment horizontal="center"/>
    </xf>
    <xf numFmtId="37" fontId="8" fillId="0" borderId="28" xfId="34" applyFont="1" applyFill="1" applyBorder="1" applyAlignment="1">
      <alignment horizontal="center" vertical="center"/>
    </xf>
    <xf numFmtId="37" fontId="8" fillId="0" borderId="41" xfId="34" applyFont="1" applyFill="1" applyBorder="1" applyAlignment="1">
      <alignment horizontal="center" vertical="center"/>
    </xf>
    <xf numFmtId="37" fontId="8" fillId="0" borderId="2" xfId="34" applyFont="1" applyFill="1" applyBorder="1" applyAlignment="1">
      <alignment horizontal="center" vertical="center"/>
    </xf>
    <xf numFmtId="37" fontId="8" fillId="0" borderId="4" xfId="34" applyFont="1" applyFill="1" applyBorder="1" applyAlignment="1">
      <alignment horizontal="center" vertical="center"/>
    </xf>
    <xf numFmtId="37" fontId="8" fillId="0" borderId="5" xfId="34" applyFont="1" applyFill="1" applyBorder="1" applyAlignment="1">
      <alignment horizontal="center" vertical="center"/>
    </xf>
    <xf numFmtId="37" fontId="8" fillId="0" borderId="7" xfId="34" applyFont="1" applyFill="1" applyBorder="1" applyAlignment="1">
      <alignment horizontal="center" vertical="center"/>
    </xf>
    <xf numFmtId="184" fontId="34" fillId="0" borderId="0" xfId="26" quotePrefix="1" applyNumberFormat="1" applyFont="1" applyBorder="1" applyAlignment="1" applyProtection="1">
      <alignment horizontal="center" vertical="center" wrapText="1"/>
      <protection locked="0"/>
    </xf>
    <xf numFmtId="184" fontId="34" fillId="0" borderId="0" xfId="26" quotePrefix="1" applyNumberFormat="1" applyFont="1" applyBorder="1" applyAlignment="1" applyProtection="1">
      <alignment horizontal="center" vertical="center"/>
      <protection locked="0"/>
    </xf>
    <xf numFmtId="184" fontId="34" fillId="0" borderId="18" xfId="26" applyNumberFormat="1" applyFont="1" applyBorder="1" applyAlignment="1" applyProtection="1">
      <alignment horizontal="center"/>
    </xf>
    <xf numFmtId="184" fontId="34" fillId="0" borderId="19" xfId="26" applyNumberFormat="1" applyFont="1" applyBorder="1" applyAlignment="1" applyProtection="1">
      <alignment horizontal="center"/>
    </xf>
    <xf numFmtId="184" fontId="34" fillId="0" borderId="20" xfId="26" applyNumberFormat="1" applyFont="1" applyBorder="1" applyAlignment="1" applyProtection="1">
      <alignment horizontal="center"/>
    </xf>
    <xf numFmtId="184" fontId="36" fillId="0" borderId="0" xfId="26" applyFont="1" applyAlignment="1">
      <alignment horizontal="left" wrapText="1"/>
    </xf>
    <xf numFmtId="184" fontId="36" fillId="0" borderId="0" xfId="26" applyFont="1" applyAlignment="1">
      <alignment horizontal="left" vertical="top" wrapText="1"/>
    </xf>
    <xf numFmtId="37" fontId="9" fillId="0" borderId="0" xfId="0" applyFont="1" applyBorder="1" applyAlignment="1">
      <alignment horizontal="center"/>
    </xf>
  </cellXfs>
  <cellStyles count="42">
    <cellStyle name="Comma" xfId="1" builtinId="3"/>
    <cellStyle name="Comma 2 2" xfId="30" xr:uid="{00000000-0005-0000-0000-000001000000}"/>
    <cellStyle name="Comma 3" xfId="27" xr:uid="{00000000-0005-0000-0000-000002000000}"/>
    <cellStyle name="Currency 2" xfId="4" xr:uid="{00000000-0005-0000-0000-000003000000}"/>
    <cellStyle name="Normal" xfId="0" builtinId="0"/>
    <cellStyle name="Normal 118" xfId="15" xr:uid="{00000000-0005-0000-0000-000005000000}"/>
    <cellStyle name="Normal 12 2 2" xfId="33" xr:uid="{00000000-0005-0000-0000-000006000000}"/>
    <cellStyle name="Normal 12 2 4" xfId="36" xr:uid="{00000000-0005-0000-0000-000007000000}"/>
    <cellStyle name="Normal 122" xfId="6" xr:uid="{00000000-0005-0000-0000-000008000000}"/>
    <cellStyle name="Normal 123" xfId="8" xr:uid="{00000000-0005-0000-0000-000009000000}"/>
    <cellStyle name="Normal 127" xfId="11" xr:uid="{00000000-0005-0000-0000-00000A000000}"/>
    <cellStyle name="Normal 130" xfId="12" xr:uid="{00000000-0005-0000-0000-00000B000000}"/>
    <cellStyle name="Normal 131" xfId="13" xr:uid="{00000000-0005-0000-0000-00000C000000}"/>
    <cellStyle name="Normal 132" xfId="14" xr:uid="{00000000-0005-0000-0000-00000D000000}"/>
    <cellStyle name="Normal 133" xfId="16" xr:uid="{00000000-0005-0000-0000-00000E000000}"/>
    <cellStyle name="Normal 135" xfId="17" xr:uid="{00000000-0005-0000-0000-00000F000000}"/>
    <cellStyle name="Normal 137" xfId="18" xr:uid="{00000000-0005-0000-0000-000010000000}"/>
    <cellStyle name="Normal 138" xfId="19" xr:uid="{00000000-0005-0000-0000-000011000000}"/>
    <cellStyle name="Normal 139" xfId="20" xr:uid="{00000000-0005-0000-0000-000012000000}"/>
    <cellStyle name="Normal 142" xfId="24" xr:uid="{00000000-0005-0000-0000-000013000000}"/>
    <cellStyle name="Normal 143" xfId="22" xr:uid="{00000000-0005-0000-0000-000014000000}"/>
    <cellStyle name="Normal 144" xfId="9" xr:uid="{00000000-0005-0000-0000-000015000000}"/>
    <cellStyle name="Normal 146" xfId="7" xr:uid="{00000000-0005-0000-0000-000016000000}"/>
    <cellStyle name="Normal 147" xfId="10" xr:uid="{00000000-0005-0000-0000-000017000000}"/>
    <cellStyle name="Normal 148" xfId="25" xr:uid="{00000000-0005-0000-0000-000018000000}"/>
    <cellStyle name="Normal 2" xfId="3" xr:uid="{00000000-0005-0000-0000-000019000000}"/>
    <cellStyle name="Normal 2 2" xfId="26" xr:uid="{00000000-0005-0000-0000-00001A000000}"/>
    <cellStyle name="Normal 2 3 5" xfId="34" xr:uid="{00000000-0005-0000-0000-00001B000000}"/>
    <cellStyle name="Normal 3" xfId="5" xr:uid="{00000000-0005-0000-0000-00001C000000}"/>
    <cellStyle name="Normal 3 4 3" xfId="23" xr:uid="{00000000-0005-0000-0000-00001D000000}"/>
    <cellStyle name="Normal 3 4 7" xfId="41" xr:uid="{00000000-0005-0000-0000-00001E000000}"/>
    <cellStyle name="Normal 5" xfId="39" xr:uid="{00000000-0005-0000-0000-00001F000000}"/>
    <cellStyle name="Normal_rev998est" xfId="35" xr:uid="{00000000-0005-0000-0000-000020000000}"/>
    <cellStyle name="Normal_rev998est 2" xfId="38" xr:uid="{00000000-0005-0000-0000-000021000000}"/>
    <cellStyle name="Percent" xfId="21" builtinId="5"/>
    <cellStyle name="Percent 2" xfId="2" xr:uid="{00000000-0005-0000-0000-000023000000}"/>
    <cellStyle name="Percent 2 2" xfId="29" xr:uid="{00000000-0005-0000-0000-000024000000}"/>
    <cellStyle name="Percent 2 2 2 4 2" xfId="37" xr:uid="{00000000-0005-0000-0000-000025000000}"/>
    <cellStyle name="Percent 3" xfId="31" xr:uid="{00000000-0005-0000-0000-000026000000}"/>
    <cellStyle name="Percent 4" xfId="32" xr:uid="{00000000-0005-0000-0000-000027000000}"/>
    <cellStyle name="Percent 4 2" xfId="28" xr:uid="{00000000-0005-0000-0000-000028000000}"/>
    <cellStyle name="Percent 5" xfId="40" xr:uid="{00000000-0005-0000-0000-00002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117" Type="http://schemas.openxmlformats.org/officeDocument/2006/relationships/externalLink" Target="externalLinks/externalLink99.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externalLink" Target="externalLinks/externalLink50.xml"/><Relationship Id="rId84" Type="http://schemas.openxmlformats.org/officeDocument/2006/relationships/externalLink" Target="externalLinks/externalLink66.xml"/><Relationship Id="rId89" Type="http://schemas.openxmlformats.org/officeDocument/2006/relationships/externalLink" Target="externalLinks/externalLink71.xml"/><Relationship Id="rId112" Type="http://schemas.openxmlformats.org/officeDocument/2006/relationships/externalLink" Target="externalLinks/externalLink94.xml"/><Relationship Id="rId133"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89.xml"/><Relationship Id="rId11" Type="http://schemas.openxmlformats.org/officeDocument/2006/relationships/worksheet" Target="worksheets/sheet11.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74" Type="http://schemas.openxmlformats.org/officeDocument/2006/relationships/externalLink" Target="externalLinks/externalLink56.xml"/><Relationship Id="rId79" Type="http://schemas.openxmlformats.org/officeDocument/2006/relationships/externalLink" Target="externalLinks/externalLink61.xml"/><Relationship Id="rId102" Type="http://schemas.openxmlformats.org/officeDocument/2006/relationships/externalLink" Target="externalLinks/externalLink84.xml"/><Relationship Id="rId123" Type="http://schemas.openxmlformats.org/officeDocument/2006/relationships/externalLink" Target="externalLinks/externalLink105.xml"/><Relationship Id="rId128" Type="http://schemas.openxmlformats.org/officeDocument/2006/relationships/externalLink" Target="externalLinks/externalLink110.xml"/><Relationship Id="rId5" Type="http://schemas.openxmlformats.org/officeDocument/2006/relationships/worksheet" Target="worksheets/sheet5.xml"/><Relationship Id="rId90" Type="http://schemas.openxmlformats.org/officeDocument/2006/relationships/externalLink" Target="externalLinks/externalLink72.xml"/><Relationship Id="rId95" Type="http://schemas.openxmlformats.org/officeDocument/2006/relationships/externalLink" Target="externalLinks/externalLink77.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externalLink" Target="externalLinks/externalLink38.xml"/><Relationship Id="rId64" Type="http://schemas.openxmlformats.org/officeDocument/2006/relationships/externalLink" Target="externalLinks/externalLink46.xml"/><Relationship Id="rId69" Type="http://schemas.openxmlformats.org/officeDocument/2006/relationships/externalLink" Target="externalLinks/externalLink51.xml"/><Relationship Id="rId77" Type="http://schemas.openxmlformats.org/officeDocument/2006/relationships/externalLink" Target="externalLinks/externalLink59.xml"/><Relationship Id="rId100" Type="http://schemas.openxmlformats.org/officeDocument/2006/relationships/externalLink" Target="externalLinks/externalLink82.xml"/><Relationship Id="rId105" Type="http://schemas.openxmlformats.org/officeDocument/2006/relationships/externalLink" Target="externalLinks/externalLink87.xml"/><Relationship Id="rId113" Type="http://schemas.openxmlformats.org/officeDocument/2006/relationships/externalLink" Target="externalLinks/externalLink95.xml"/><Relationship Id="rId118" Type="http://schemas.openxmlformats.org/officeDocument/2006/relationships/externalLink" Target="externalLinks/externalLink100.xml"/><Relationship Id="rId126" Type="http://schemas.openxmlformats.org/officeDocument/2006/relationships/externalLink" Target="externalLinks/externalLink108.xml"/><Relationship Id="rId13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80" Type="http://schemas.openxmlformats.org/officeDocument/2006/relationships/externalLink" Target="externalLinks/externalLink62.xml"/><Relationship Id="rId85" Type="http://schemas.openxmlformats.org/officeDocument/2006/relationships/externalLink" Target="externalLinks/externalLink67.xml"/><Relationship Id="rId93" Type="http://schemas.openxmlformats.org/officeDocument/2006/relationships/externalLink" Target="externalLinks/externalLink75.xml"/><Relationship Id="rId98" Type="http://schemas.openxmlformats.org/officeDocument/2006/relationships/externalLink" Target="externalLinks/externalLink80.xml"/><Relationship Id="rId121" Type="http://schemas.openxmlformats.org/officeDocument/2006/relationships/externalLink" Target="externalLinks/externalLink10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externalLink" Target="externalLinks/externalLink41.xml"/><Relationship Id="rId67" Type="http://schemas.openxmlformats.org/officeDocument/2006/relationships/externalLink" Target="externalLinks/externalLink49.xml"/><Relationship Id="rId103" Type="http://schemas.openxmlformats.org/officeDocument/2006/relationships/externalLink" Target="externalLinks/externalLink85.xml"/><Relationship Id="rId108" Type="http://schemas.openxmlformats.org/officeDocument/2006/relationships/externalLink" Target="externalLinks/externalLink90.xml"/><Relationship Id="rId116" Type="http://schemas.openxmlformats.org/officeDocument/2006/relationships/externalLink" Target="externalLinks/externalLink98.xml"/><Relationship Id="rId124" Type="http://schemas.openxmlformats.org/officeDocument/2006/relationships/externalLink" Target="externalLinks/externalLink106.xml"/><Relationship Id="rId129" Type="http://schemas.openxmlformats.org/officeDocument/2006/relationships/externalLink" Target="externalLinks/externalLink111.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externalLink" Target="externalLinks/externalLink44.xml"/><Relationship Id="rId70" Type="http://schemas.openxmlformats.org/officeDocument/2006/relationships/externalLink" Target="externalLinks/externalLink52.xml"/><Relationship Id="rId75" Type="http://schemas.openxmlformats.org/officeDocument/2006/relationships/externalLink" Target="externalLinks/externalLink57.xml"/><Relationship Id="rId83" Type="http://schemas.openxmlformats.org/officeDocument/2006/relationships/externalLink" Target="externalLinks/externalLink65.xml"/><Relationship Id="rId88" Type="http://schemas.openxmlformats.org/officeDocument/2006/relationships/externalLink" Target="externalLinks/externalLink70.xml"/><Relationship Id="rId91" Type="http://schemas.openxmlformats.org/officeDocument/2006/relationships/externalLink" Target="externalLinks/externalLink73.xml"/><Relationship Id="rId96" Type="http://schemas.openxmlformats.org/officeDocument/2006/relationships/externalLink" Target="externalLinks/externalLink78.xml"/><Relationship Id="rId111" Type="http://schemas.openxmlformats.org/officeDocument/2006/relationships/externalLink" Target="externalLinks/externalLink93.xml"/><Relationship Id="rId13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 Id="rId106" Type="http://schemas.openxmlformats.org/officeDocument/2006/relationships/externalLink" Target="externalLinks/externalLink88.xml"/><Relationship Id="rId114" Type="http://schemas.openxmlformats.org/officeDocument/2006/relationships/externalLink" Target="externalLinks/externalLink96.xml"/><Relationship Id="rId119" Type="http://schemas.openxmlformats.org/officeDocument/2006/relationships/externalLink" Target="externalLinks/externalLink101.xml"/><Relationship Id="rId127" Type="http://schemas.openxmlformats.org/officeDocument/2006/relationships/externalLink" Target="externalLinks/externalLink109.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73" Type="http://schemas.openxmlformats.org/officeDocument/2006/relationships/externalLink" Target="externalLinks/externalLink55.xml"/><Relationship Id="rId78" Type="http://schemas.openxmlformats.org/officeDocument/2006/relationships/externalLink" Target="externalLinks/externalLink60.xml"/><Relationship Id="rId81" Type="http://schemas.openxmlformats.org/officeDocument/2006/relationships/externalLink" Target="externalLinks/externalLink63.xml"/><Relationship Id="rId86" Type="http://schemas.openxmlformats.org/officeDocument/2006/relationships/externalLink" Target="externalLinks/externalLink68.xml"/><Relationship Id="rId94" Type="http://schemas.openxmlformats.org/officeDocument/2006/relationships/externalLink" Target="externalLinks/externalLink76.xml"/><Relationship Id="rId99" Type="http://schemas.openxmlformats.org/officeDocument/2006/relationships/externalLink" Target="externalLinks/externalLink81.xml"/><Relationship Id="rId101" Type="http://schemas.openxmlformats.org/officeDocument/2006/relationships/externalLink" Target="externalLinks/externalLink83.xml"/><Relationship Id="rId122" Type="http://schemas.openxmlformats.org/officeDocument/2006/relationships/externalLink" Target="externalLinks/externalLink104.xml"/><Relationship Id="rId130" Type="http://schemas.openxmlformats.org/officeDocument/2006/relationships/externalLink" Target="externalLinks/externalLink11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109" Type="http://schemas.openxmlformats.org/officeDocument/2006/relationships/externalLink" Target="externalLinks/externalLink9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97" Type="http://schemas.openxmlformats.org/officeDocument/2006/relationships/externalLink" Target="externalLinks/externalLink79.xml"/><Relationship Id="rId104" Type="http://schemas.openxmlformats.org/officeDocument/2006/relationships/externalLink" Target="externalLinks/externalLink86.xml"/><Relationship Id="rId120" Type="http://schemas.openxmlformats.org/officeDocument/2006/relationships/externalLink" Target="externalLinks/externalLink102.xml"/><Relationship Id="rId125" Type="http://schemas.openxmlformats.org/officeDocument/2006/relationships/externalLink" Target="externalLinks/externalLink107.xml"/><Relationship Id="rId7" Type="http://schemas.openxmlformats.org/officeDocument/2006/relationships/worksheet" Target="worksheets/sheet7.xml"/><Relationship Id="rId71" Type="http://schemas.openxmlformats.org/officeDocument/2006/relationships/externalLink" Target="externalLinks/externalLink53.xml"/><Relationship Id="rId92" Type="http://schemas.openxmlformats.org/officeDocument/2006/relationships/externalLink" Target="externalLinks/externalLink74.xml"/><Relationship Id="rId2" Type="http://schemas.openxmlformats.org/officeDocument/2006/relationships/worksheet" Target="worksheets/sheet2.xml"/><Relationship Id="rId29" Type="http://schemas.openxmlformats.org/officeDocument/2006/relationships/externalLink" Target="externalLinks/externalLink11.xml"/><Relationship Id="rId24" Type="http://schemas.openxmlformats.org/officeDocument/2006/relationships/externalLink" Target="externalLinks/externalLink6.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66" Type="http://schemas.openxmlformats.org/officeDocument/2006/relationships/externalLink" Target="externalLinks/externalLink48.xml"/><Relationship Id="rId87" Type="http://schemas.openxmlformats.org/officeDocument/2006/relationships/externalLink" Target="externalLinks/externalLink69.xml"/><Relationship Id="rId110" Type="http://schemas.openxmlformats.org/officeDocument/2006/relationships/externalLink" Target="externalLinks/externalLink92.xml"/><Relationship Id="rId115" Type="http://schemas.openxmlformats.org/officeDocument/2006/relationships/externalLink" Target="externalLinks/externalLink97.xml"/><Relationship Id="rId131" Type="http://schemas.openxmlformats.org/officeDocument/2006/relationships/theme" Target="theme/theme1.xml"/><Relationship Id="rId61" Type="http://schemas.openxmlformats.org/officeDocument/2006/relationships/externalLink" Target="externalLinks/externalLink43.xml"/><Relationship Id="rId82" Type="http://schemas.openxmlformats.org/officeDocument/2006/relationships/externalLink" Target="externalLinks/externalLink64.xml"/><Relationship Id="rId1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OXSF01\VOL1\USERS\URRRRCN\EXCEL\WORKBOOK\0595JV.XLW"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Temp\C.Home.RemoteAccess.ttk0pjv\TEMP\RIS\RIS_Phase2\RIS_MFR_C_6.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nee.sharepoint.com/Temp/C.Program%20Files.notes.data/~509397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Workgroups\FPC%20Accounting\Operating%20Report\2003\Mar2003\March%202003%20OR%20Page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outhernco.com\Shared%20Data\Workgroups\FPC%20AFT\Critical\Financial%20Planning\Rate%20Case%20Planning%20-%202011\Budret%20-%20Rate%20Case\BUDRET%20REPORTS%202010.12%20RC%20v4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nee.sharepoint.com/XXX%20Prior%20to%202002/2001%20%20Fuel%20Trueup.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5\FPL%20Fibernet%20LLC\Income%20Tax\info%20request%20provided\165000-%20Prepayments%20-Dec%2005.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P:\Business%20Management\Doswell\Budgets%20and%20forecasts\2001\DOSWELL%20-%202001%20Budget%20Input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CEA01UH\Documents\ECRC%20&amp;%20ECCR%20Projects\Forecast\2017\ECRC\Files%20to%20Review\ECRC%20Workbook%20(REVIEW%20As%20of%205-2017)%20v5-STRATA-CWIP%20Adj.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I:\CEA01UH\Documents\ECRC%20&amp;%20ECCR%20Projects\Forecast\2017\ECRC\Files%20to%20Review\ECRC%20Workbook%20(REVIEW%20As%20of%205-2017)%20v5-STRATA-CWIP%20Adj.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3\FPL%20Group%20Inc.%20and%20Subs\Income%20Tax\Florida\2003%20FL%20Final%20Distrib%20Schedule%20-%20new%20method.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outhernco.com\shared%20data\Workgroups\FPC%20AFT\Critical\Financial%20&amp;%20Regulatory%20Reporting\InterChange\Historical\Pool%20Bill\2011%20Pool%20Bill\2011%20Scherer%20YTD%20Summar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TEMP\RIS_MFR_C_2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JBXSA273\Tax\Accounting\Account%20Recons\2002\PP&amp;E%20and%20CWIP%20Details%20May%20200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3\FPL%20Energy%20Sooner%20Wind%20LLC\Income%20Tax\2003%20FPLE%20Sooner%20Wind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P:\XXX%20Prior%20to%202002\2001%20%20Fuel%20Trueu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orkgroups\FPC%20AFT\Critical\Rates%20&amp;%20Regulatory\Environmental\2010%20Scenario\2010%20scenario%209-29-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Temp\C.Home.RemoteAccess.ttk0pjv\TEMP\RIS\RIS_Phase2\RIS_MFR_C_2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TEMP\RIS_MFR_C_4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RIS\RIS_Phase2\RIS_MFR_C_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Temp\C.Home.RemoteAccess.ttk0pjv\TEMP\RIS\RIS_Phase2\RIS_MFR_C_4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nee.sharepoint.com/RIS_MFR_C_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IS_MFR_C_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nee.sharepoint.com/RIS_MFR_C_2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OXSF01\VOL1\USERS\URRRRCN\EXCEL\WORKBOOK\1194WORK.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IS_MFR_C_2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cafe.nexteraenergy.com/RIS_MFR_C_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cafe.nexteraenergy.com/RIS_MFR_C_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nee.sharepoint.com/RIS_MFR_C_4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IS_MFR_C_4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RIS\RIS_Phase2\RIS_MFR_C_2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COMBCYC\PMG\performance\UNIT4PRF.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nee.sharepoint.com/COMBCYC/PMG/performance/UNIT4PRF.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4\FPL%20Energy%20Bastrop%20LP,%20LLC\Income%20Tax\2004%20FPLE%20Bastrop%20LP%20LLC%20%20Depreciati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Jbxsf23\vol1\USERS\LGD0Q14\OVERHAUL\1999\Current\1999OH.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3\ESI%20Vansycle%20Gp%20Inc.%20&amp;%20Affiliates\Income%20Tax\Oregon\03%20DISTR%20FINAL%20-%20OLD%20WA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RAD\CLAUSES\A_SCHED\2007\A1throughA12forAPR20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nee.sharepoint.com/RAD/CLAUSES/A_SCHED/2007/A1throughA12forAPR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C.Home.RemoteAccess.dxf0uhb\~08832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nee.sharepoint.com/Temp/C.Home.RemoteAccess.dxf0uhb/~0883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mxa04iy\Local%20Settings\Temporary%20Internet%20Files\Content.Outlook\E1SGKN2Z\2010%20ECRC_EA_6_6%2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cafe.nexteraenergy.com/RAD/CLAUSES/FILINGS/2017%20FILINGS/DOCKET%20170001/Actual-Estimated%20TrueUp/Final%20Documents%20Filed%20with%20the%20FPSC/ACTUAL%20ESTIMATED%202017%20CPRC_1706_Prel.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nee.sharepoint.com/CLAUSES/SUMPACK/0402-1202mcc/WKFILE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CLAUSES\SUMPACK\0402-1202mcc\WKFILEP.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ACG\REG\SURV%20RPT\2015\05-2015\Capital%20Structure%20and%20Cost%20Rates%20per%20May%202015%20ESR%20(Cost%20Recovery%20Clause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RAD\CLAUSES\FILINGS\2014%20FILINGS\DOCKET%20140007\ACTUAL-EST%20TRUE%20UP\Backup\Capital%20Structure%20and%20Cost%20Rates%20per%20May%202014%20ESR%20(Cost%20Recovery%20Claus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nee.sharepoint.com/Workgroups/FPC%20AFT/Critical/Financial%20Planning/ROE/ROE/2019/01-%20January/01_2019%20Budget%20Deviation.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nee.sharepoint.com/ACG/REG/SURV%20RPT/2015/05-2015/Capital%20Structure%20and%20Cost%20Rates%20per%20May%202015%20ESR%20(Cost%20Recovery%20Clauses).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cafe.nexteraenergy.com/ACG/REG/SURV%20RPT/2015/05-2015/Capital%20Structure%20and%20Cost%20Rates%20per%20May%202015%20ESR%20(Cost%20Recovery%20Clauses).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Workgroups\FPC%20AFT\Critical\Financial%20&amp;%20Regulatory%20Reporting\InterChange\Historical\Pool%20Bill\2010%20Pool%20Bill\July%202010%20CASPRized%20Power%20Pool%20V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ACG\TAXPROVS%20-%20NEW\Tax%20Reporting\2005%20Q3%20&amp;%20Q4\4th%20Quarter\CONSPROV_Q4.R1_01.09.06v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J:\sharepoint\finance\regaccounting\REGULATORY%20ACCOUNTING%20LIBRARY\2016%20Retail%20Rate%20Case\Identified%20Adjustments%20-%204-19-16.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J:\TAX\Audit%20Adjustments_IRS\Settlement%20agreement\Settled%20Items%20-%20Power%20Tax%20Adjustments\Tax%20Return%20Supporting%20Schedules\IRS%20PowerTax%20Computation%20Worksheet%20-%20Feder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TEMP\Con_02_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J:\TAX\2006\Q2_2006\Reporting\FPLE%20Reporting\CONSPROV_Q2.R3_0711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J:\Documents%20and%20Settings\eam0bt1\Local%20Settings\Temporary%20Internet%20Files\Content.Outlook\71JH14OK\C.Program%20Files.notes.data\Documents\FPL_2006PlngProc_Sec3_Apndx.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nee.sharepoint.com/Users/jmg0f47/AppData/Local/Microsoft/Windows/INetCache/Content.Outlook/EWR2SB6J/Schedule%20Templates/Draft%20SPPCRC%20Form%20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ee.sharepoint.com/Workgroups/FPC%20AFT/Critical/Financial%20Planning/ROE/ROE/2019/05%20-%20May/Surveillance/Inputs%20Only%20Surveillance%2005_2019.v7.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Temp\ECRC_A_201005_11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nee.sharepoint.com/Temp/Temp/ECRC_A_201005_11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Temp\ECRC_A_201005_11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Actuals\2010\01-January\ACTUALS%20INTERFACE%202010%20January%20v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nee.sharepoint.com/Workgroups/FPC%20AFT/Critical/Financial%20Planning/ROE/ROE/2019/01-%20January/ACTUALS%20INTERFACE%202019%20January%20schedules.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FUEL\Current%20Fuel%20Jan%20Dec%2000\2000%20Fuel%20Trueup%2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nee.sharepoint.com/FUEL/Current%20Fuel%20Jan%20Dec%2000/2000%20Fuel%20Trueup%2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1A%20FUEL\AAA2008%20Fuel\2008%20A%20Fuel%20Trueu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nee.sharepoint.com/1A%20FUEL/AAA2008%20Fuel/2008%20A%20Fuel%20Trueu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T:\ACG\REG\SURV%20RPT\2014\02-2014\Var\ESR%20Variance%20Feb%202014%20(Annual)%20vs%20Jan%202013%20(Annual)j.c.edit%20for%20futur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vacation\hr%20vac%20liab%202005\Q2%20Vacation%20Liability%20Report.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jhbanks\Local%20Settings\Temporary%20Internet%20Files\OLK15\PG10a%20Oct02.xls"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Acct"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Pool"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RT\RATE_DEV\Turkey%20Point%20Unit%205\GBRA_TP%235_2007_05_01_start-u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nee.sharepoint.com/RT/RATE_DEV/Turkey%20Point%20Unit%205/GBRA_TP#5_2007_05_01_start-u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nee.sharepoint.com/Temp/ECRC_A_201012_133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Temp\ECRC_A_201012_133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4\FPL%20Energy%20Seabrook%20LLC\Income%20Tax\2004%20Seabrook%20Tax%20Workpaper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J:\FPL%20Fibernet%20General\Accounting%20&amp;%20Administration\Work%20Orders\Work%20Order%20List%20-%209-1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RIS\RIS_Phase2\RIS_MFR_C_2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Temp\ENV\Env%202005\0512_env.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ENV\Env%202005\0512_env.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nee.sharepoint.com/Temp/ENV/Env%202005/0512_env.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swsa01\Everyone\Budgeting\Budget\2001%20Budget%20Sheets\Doswell%20Expansion%20Model.xls"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Startup" Target="CONADM/TEST/NUTRANS/TARIFFS/FIRM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TEMP\Revised%20Proformas\SCHERER%20PROFORMA.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nee.sharepoint.com/Temp/Revised%20Proformas/SCHERER%20PROFORMA.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JBXSA273\Tax\Accounting\Account%20Recons\2003\PP&amp;E%20and%20CWIP%20Details%20Jan%20200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nee.sharepoint.com/Workgroups/FPC%20AFT/Critical/Financial%20Planning/Actuals/Fuel%20Sheets/2019/01%20-%20January/01-19%20Fuel%20Sheet.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J:\_South-Central%20Region\Doswell\Journal%20entries\RECURRING%20-%20Doswell%20JEs%20and%20sup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cafe.nexteraenergy.com/RIS_MFR_C_4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Workgroups\FPC%20AFT\Critical\Rates%20&amp;%20Regulatory\Environmental\2012\Estimated%20Actual%20Filing\Gulf%20Power%202012%20estimated%20actual%20filing-final.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JBXSA273\Tax\FPL%20Fibernet%20General\Accounting%20&amp;%20Administration\CWIP\Capital%20Projects\Finance%20&amp;%20Administration\CWIP\All%20projects\Closing%20Support\02%20Feb%202001\FEB%2001Capital%20Accru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Temp\c.program%20files.notes.data\Nuclear%20Projection%20Schedul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nee.sharepoint.com/Temp/c.program%20files.notes.data/Nuclear%20Projection%20Schedul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Environmental\2017\Reprojection%20Analysis\2017%20Est_Actual%20-May%20True-No%20Dismantelment%20Tansfers.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JBXSA273\Tax\FPL%20Fibernet%20General\Accounting%20&amp;%20Administration\Contruction%20Projects\Capital%20Projects\2006\2005\107100%201202%20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cafe.fpl.com/sharepoint/im/imbs/imes/Projects/sap_nams/FI%20DELIVERABLES/Natural%20ac,%20FERC%20ac%20mapping%20table%20-%20future%20state%20-%20fp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JBXSA273\Tax\FPL%20Fibernet%20General\Accounting%20&amp;%20Administration\Contruction%20Projects\Capital%20Projects\2006\2005\summary%20for%20Willie%20feb%2003%20new.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JBXSA273\Tax\FPL%20Fibernet%20General\Accounting%20&amp;%20Administration\Contruction%20Projects\Capital%20Projects\2006\2005\summary%20for%20Willi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GOXSF01\VOL1\USERS\URRRRCN\EXCEL\WORKBOOK\OBF.XLW"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RIS\RIS_Phase2\RIS_MFR_C_40.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J:\Accounting\Account%20Recons\2004\PP&amp;E%20and%20CWIP%20Details%20December%20200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REGL\0%20%20FUEL%20COST%20RECOVERY\2011\Filing(s)%20Support\Nukex2011-2015%20-%20072011%20(GY).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nee.sharepoint.com/REGL/0%20%20FUEL%20COST%20RECOVERY/2011/Filing(s)%20Support/Nukex2011-2015%20-%20072011%20(GY).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J:\change%20of%20control\CIC%20Payout%20PSA%20&amp;%20SVA%20excluding%20Top%208%20for%20Payrol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XXX%20Prior%20to%202002\2001%20%20Fuel%20Trueup.xls"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Startup" Target="TAXSTREAM/Security/Users/Users%20MASTER%20File.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MXV0U0E\AppData\Local\Microsoft\Windows\Temporary%20Internet%20Files\Content.Outlook\B8M7SUGU\ECRC%20Workbook%20(Final%20As%20of%206-2016)-STRAT2.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nee.sharepoint.com/Users/MXV0U0E/AppData/Local/Microsoft/Windows/Temporary%20Internet%20Files/Content.Outlook/B8M7SUGU/ECRC%20Workbook%20(Final%20As%20of%206-2016)-STRAT2.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J:\Accounting\Closing%20Support\2002\08%20August%202002\Capitalized%20Interest%20Calculations%20080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Temp\C.Program%20Files.notes.data\~50939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I"/>
      <sheetName val="Storm Fund Earn Gross Up"/>
      <sheetName val="SITRP"/>
      <sheetName val="A194"/>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C-6</v>
          </cell>
          <cell r="J1" t="str">
            <v>BUDGETED VERSUS ACTUAL OPERATING REVENUES AND EXPENSES</v>
          </cell>
        </row>
        <row r="4">
          <cell r="A4" t="str">
            <v>FLORIDA PUBLIC SERVICE COMMISSION</v>
          </cell>
          <cell r="J4" t="str">
            <v xml:space="preserve">EXPLANATION: </v>
          </cell>
          <cell r="L4" t="str">
            <v xml:space="preserve">IF THE TEST YEAR IS PROJECTED, PROVIDE THE BUDGETED VERSUS ACTUAL OPERATING REVENUES AND EXPENSES BY PRIMARY ACCOUNT ACTUAL OPERATING REVENUES AND EXPENSES BY PRIMARY ACCOUNT FOR A HISTORICAL FIVE YEAR PERIOD AND THE FORECASTED DATA FOR THE TEST YEAR AND </v>
          </cell>
          <cell r="Y4" t="str">
            <v>TYPE OF DATA SHOWN:</v>
          </cell>
        </row>
        <row r="6">
          <cell r="A6" t="str">
            <v>COMPANY:</v>
          </cell>
        </row>
        <row r="8">
          <cell r="A8" t="str">
            <v>DOCKET NO.:</v>
          </cell>
          <cell r="Y8" t="str">
            <v>WITNESS:</v>
          </cell>
        </row>
        <row r="11">
          <cell r="F11" t="str">
            <v>_______</v>
          </cell>
          <cell r="J11" t="str">
            <v>_______</v>
          </cell>
          <cell r="N11" t="str">
            <v>_______</v>
          </cell>
          <cell r="R11" t="str">
            <v>_______</v>
          </cell>
          <cell r="V11" t="str">
            <v>_______</v>
          </cell>
          <cell r="Z11" t="str">
            <v>_________</v>
          </cell>
          <cell r="AB11" t="str">
            <v>_________</v>
          </cell>
        </row>
        <row r="12">
          <cell r="A12" t="str">
            <v>Line</v>
          </cell>
          <cell r="B12" t="str">
            <v>Account</v>
          </cell>
          <cell r="D12" t="str">
            <v>Account</v>
          </cell>
          <cell r="F12" t="str">
            <v>Year 1</v>
          </cell>
          <cell r="J12" t="str">
            <v>Year 2</v>
          </cell>
          <cell r="N12" t="str">
            <v>Year 3</v>
          </cell>
          <cell r="R12" t="str">
            <v>Year 4</v>
          </cell>
          <cell r="V12" t="str">
            <v>Year 5</v>
          </cell>
          <cell r="Z12" t="str">
            <v>Prior Year</v>
          </cell>
          <cell r="AB12" t="str">
            <v>Test Year</v>
          </cell>
        </row>
        <row r="13">
          <cell r="A13" t="str">
            <v>No.</v>
          </cell>
          <cell r="B13" t="str">
            <v>No.</v>
          </cell>
          <cell r="D13" t="str">
            <v>Title</v>
          </cell>
          <cell r="F13" t="str">
            <v>Budget</v>
          </cell>
          <cell r="H13" t="str">
            <v>Actual</v>
          </cell>
          <cell r="J13" t="str">
            <v>Budget</v>
          </cell>
          <cell r="L13" t="str">
            <v>Actual</v>
          </cell>
          <cell r="N13" t="str">
            <v>Budget</v>
          </cell>
          <cell r="P13" t="str">
            <v>Actual</v>
          </cell>
          <cell r="R13" t="str">
            <v>Budget</v>
          </cell>
          <cell r="T13" t="str">
            <v>Actual</v>
          </cell>
          <cell r="V13" t="str">
            <v>Budget</v>
          </cell>
          <cell r="X13" t="str">
            <v>Actual</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X55" t="str">
            <v>RECAP SCHEDULES:</v>
          </cell>
        </row>
        <row r="56">
          <cell r="A56">
            <v>42</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_header"/>
      <sheetName val="sys_desc"/>
      <sheetName val="sys_proj"/>
      <sheetName val="sys_data"/>
      <sheetName val="FERC - OTHER"/>
      <sheetName val="CKW &amp; FKEC"/>
      <sheetName val="Form 27 - MWH JAN DEC 07"/>
      <sheetName val="WS Log (JAN)"/>
      <sheetName val="WS Log (FEB)"/>
      <sheetName val="WS Log (MAR)"/>
      <sheetName val="WS Log (APR)"/>
      <sheetName val="WS Log (MAY)"/>
      <sheetName val="WS Log (JUN)"/>
      <sheetName val="WS Log (JUL)"/>
      <sheetName val="WS Log (AUG)"/>
      <sheetName val="WS Log (SEP)"/>
      <sheetName val="WS Log (OCT)"/>
      <sheetName val="WS Log (NOV)"/>
      <sheetName val="WS Log (DEC)"/>
      <sheetName val="NFE 518 (JAN)"/>
      <sheetName val="NFE 518 (FEB)"/>
      <sheetName val="NFE 518 (MAR)"/>
      <sheetName val="NFE 518 (APR)"/>
      <sheetName val="NFE 518 (MAY)"/>
      <sheetName val="NFE 518 (JUN)"/>
      <sheetName val="NFE 518 (JUL)"/>
      <sheetName val="NFE 518 (AUG)"/>
      <sheetName val="NFE 518 (SEP)"/>
      <sheetName val="NFE 518 (OCT)"/>
      <sheetName val="NFE 518 (NOV)"/>
      <sheetName val="NFE 518 (DEC)"/>
      <sheetName val="R&amp;R Rpt (JAN)"/>
      <sheetName val="R&amp;R Rpt (FEB)"/>
      <sheetName val="R&amp;R Rpt (MAR)"/>
      <sheetName val="R&amp;R Rpt (APR)"/>
      <sheetName val="R&amp;R Rpt (MAY)"/>
      <sheetName val="R&amp;R Rpt (JUN)"/>
      <sheetName val="R&amp;R Rpt (JUL)"/>
      <sheetName val="R&amp;R Rpt (AUG)"/>
      <sheetName val="Compare R&amp;R Rpt to W. Log"/>
      <sheetName val="R&amp;R Rpt (SEP)"/>
      <sheetName val="R&amp;R Rpt (OCT)"/>
      <sheetName val="R&amp;R Rpt (NOV)"/>
      <sheetName val="R&amp;R Rpt (DEC)"/>
      <sheetName val="A2 (JAN)"/>
      <sheetName val="A2 (FEB)"/>
      <sheetName val="A2 (MAR)"/>
      <sheetName val="A2 (APR)"/>
      <sheetName val="A2 (MAY)"/>
      <sheetName val="A2 (JUN)"/>
      <sheetName val="A2 (JUL)"/>
      <sheetName val="A2 (AUG)"/>
      <sheetName val="A2 (SEP)"/>
      <sheetName val="A2 (OCT)"/>
      <sheetName val="A2 (NOV)"/>
      <sheetName val="A2 (DEC)"/>
      <sheetName val="Lauderdale"/>
      <sheetName val="Martin"/>
      <sheetName val="SJRPP"/>
      <sheetName val=" Okeelanta"/>
      <sheetName val="A SCH INPUT"/>
      <sheetName val="R_INPUT"/>
      <sheetName val="RECON"/>
      <sheetName val="Prelim_Variance"/>
      <sheetName val="Summary"/>
      <sheetName val="Variance_Est-Act"/>
      <sheetName val="TU w $121 Rec"/>
      <sheetName val="TU no $121"/>
      <sheetName val="PROJ_EST_ACT"/>
      <sheetName val="Incr Hedg"/>
      <sheetName val="NF Disp"/>
      <sheetName val="Scherer"/>
      <sheetName val="E3 Rev3"/>
      <sheetName val="E3 Est2"/>
      <sheetName val="E3"/>
      <sheetName val="E6 Pro2"/>
      <sheetName val="E7 Pro2"/>
      <sheetName val="E8 Pro2"/>
      <sheetName val="E8 "/>
      <sheetName val="E9 Pro2"/>
      <sheetName val="A Sch Recon"/>
      <sheetName val="Income Data"/>
      <sheetName val="PROJECTIONS"/>
      <sheetName val="E1b 2008 (4&amp;8)"/>
      <sheetName val="E1b 2008 (4&amp;8)w_recov-KORY"/>
      <sheetName val="E1b 2008 (4&amp;8)w_recov"/>
      <sheetName val="E1b 2008 (5&amp;7)"/>
      <sheetName val="Var E1b 2008 (5&amp;7)"/>
      <sheetName val="Scherer_OLD"/>
    </sheetNames>
    <sheetDataSet>
      <sheetData sheetId="0" refreshError="1"/>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4"/>
      <sheetName val="Sch 4 Sup"/>
      <sheetName val="Sch 4-A"/>
      <sheetName val="Sch 5"/>
      <sheetName val="Sch 10 Sht 1"/>
      <sheetName val="Sch 10 Sht 2"/>
      <sheetName val="Sch 10-A"/>
      <sheetName val="Sch 11 Sht 1"/>
      <sheetName val="Sch 11 Sht 2"/>
      <sheetName val="Sch 13"/>
      <sheetName val="Sch 14"/>
      <sheetName val="Sch 15"/>
      <sheetName val="Sch 16"/>
      <sheetName val="Sch 16-A"/>
      <sheetName val="Sch 16-B"/>
      <sheetName val="Sch 18"/>
      <sheetName val="Sch 21"/>
      <sheetName val="Sch 21-A"/>
      <sheetName val="Sch 22"/>
      <sheetName val="Sch 24"/>
      <sheetName val="Sch 26"/>
      <sheetName val="Sch 36"/>
      <sheetName val="Sch 38"/>
      <sheetName val="Sch 38-A"/>
      <sheetName val="Sch 39"/>
      <sheetName val="Sch 43"/>
      <sheetName val="Sch 46"/>
      <sheetName val="Sch 51"/>
      <sheetName val="Sch 53"/>
      <sheetName val="Sch 57"/>
      <sheetName val="Sch 58"/>
      <sheetName val="Sch 60"/>
      <sheetName val="Sch 60 Sup"/>
      <sheetName val="Sch 60 Sup 2"/>
      <sheetName val="Sch 60-A Sht 1"/>
      <sheetName val="Sch 60-A Sht 2"/>
      <sheetName val="Sch 60-A Sht 3"/>
      <sheetName val="Sch 61"/>
      <sheetName val="Sch 62"/>
      <sheetName val="Sch 71"/>
      <sheetName val="Sch 71-A"/>
      <sheetName val="Sch 71-B"/>
      <sheetName val="Sch 71-C"/>
      <sheetName val="Sch 72"/>
      <sheetName val="Sch 75"/>
      <sheetName val="Sch 75-A"/>
      <sheetName val="Sch 75-B"/>
      <sheetName val="Sch 63"/>
      <sheetName val="Sch 73"/>
      <sheetName val="Sch 75A Mar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MACROS"/>
      <sheetName val="VARIABLES"/>
      <sheetName val="Inputs"/>
      <sheetName val="NOI"/>
      <sheetName val="ROR SUMMARY"/>
      <sheetName val="MFR C-3 TY"/>
      <sheetName val="Global_Setting"/>
      <sheetName val="Hard Key Rounds"/>
      <sheetName val="Sch 1"/>
      <sheetName val="Int Synch"/>
      <sheetName val="Ratebase"/>
      <sheetName val="Rev Adj's"/>
      <sheetName val="Summary 1"/>
      <sheetName val="Exp Adj's"/>
      <sheetName val="MFR D-1b TY"/>
      <sheetName val="MFR D1-a TY"/>
      <sheetName val="FI 17 DD WP"/>
      <sheetName val="FI 17 DC WP"/>
      <sheetName val="COS Form FI 17"/>
      <sheetName val="COS Form FI 17 - Used"/>
      <sheetName val="MFR B-1 not used"/>
      <sheetName val="MFR B-1 TY"/>
      <sheetName val="MFR B-1 PY"/>
      <sheetName val="MFR B-1 HY"/>
      <sheetName val="MFR B-17 TY"/>
      <sheetName val="MFR B-17 PY"/>
      <sheetName val="MFR B-17 HY"/>
      <sheetName val="MFR B-2 TY"/>
      <sheetName val="MFR B-2 PY"/>
      <sheetName val="MFR B-2 HY"/>
      <sheetName val="MFR C-1 TY"/>
      <sheetName val="MFR C-1 PY"/>
      <sheetName val="MFR C-1 HY"/>
      <sheetName val="MFR C-2 TY"/>
      <sheetName val="MFR C-2 PY"/>
      <sheetName val="MFR C-2 HY"/>
      <sheetName val="MFR C-3 PY"/>
      <sheetName val="MFR C-3 HY"/>
      <sheetName val="MFR C-5 TY"/>
      <sheetName val="MFR C-5 PY"/>
      <sheetName val="MFR C-5 HY"/>
      <sheetName val="MFR D1-a PY"/>
      <sheetName val="MFR D1-a HY"/>
      <sheetName val="MFR D-1b PY"/>
      <sheetName val="MFR D-1b HY"/>
      <sheetName val="MFR D-9 TY,PY,HY"/>
      <sheetName val="RC-Exh. 3"/>
      <sheetName val="RC-Exh. 3 - Used"/>
      <sheetName val="RC-Exh. 5,6,7,8"/>
      <sheetName val="RC-Exh. DO NOT USE"/>
      <sheetName val="RC-Ex. 9"/>
      <sheetName val="RC-Ex. 10"/>
      <sheetName val="RC-Ex. 12"/>
      <sheetName val="RC-Ex. 12, p2"/>
      <sheetName val="RC-Ex. 13"/>
      <sheetName val="RC-Ex. 14"/>
      <sheetName val="PE.RORSUM"/>
      <sheetName val="ROR SUMMARY - 10YR"/>
      <sheetName val="FPU - 10YR"/>
      <sheetName val="GRAPHS"/>
      <sheetName val="ROE.RECON"/>
      <sheetName val="CURMO.NOI"/>
      <sheetName val="PE.NOI"/>
      <sheetName val="Clause Segments"/>
      <sheetName val="Segment Template"/>
      <sheetName val="NOI.RECON"/>
      <sheetName val="FPU &amp; Blountstown old version"/>
      <sheetName val="Total Wholesale - 10YR"/>
      <sheetName val="FPU &amp; Blountstown update"/>
      <sheetName val="FPU &amp; Blountstown O&amp;M Breakdown"/>
      <sheetName val="NOI - 10YR"/>
      <sheetName val="Blountstown - 10YR"/>
      <sheetName val="UPS - 10YR"/>
      <sheetName val="Total Wholesale - 12 Month"/>
      <sheetName val="Blountstown - 12 Month"/>
      <sheetName val="FPU - 12 Month"/>
      <sheetName val="UPS - 12 Month"/>
      <sheetName val="PE.NOI.RECON"/>
      <sheetName val="PE. Juris Factors"/>
      <sheetName val="PE.RORSUM - 10YR"/>
      <sheetName val="Wholesale Segments"/>
      <sheetName val="CURMO.NOI.RECON"/>
      <sheetName val="CURMO Jur Per Books"/>
      <sheetName val="Output Wholesale Info"/>
      <sheetName val="Segment"/>
      <sheetName val="SCH1 FORECAST"/>
      <sheetName val="SCH2_1OF3 FORECAST"/>
      <sheetName val="SCH2_2OF3 FORECAST"/>
      <sheetName val="SCH2_3OF3 FORECAST"/>
      <sheetName val="SCH3 FORECAST"/>
      <sheetName val="SCH4 FORECAST"/>
      <sheetName val="SCH5 FORECAST "/>
      <sheetName val="SCH SUPP FORECAST"/>
      <sheetName val="SCH2_1OF3 LOWER SECTION - 10YR"/>
      <sheetName val="SCH1"/>
      <sheetName val="SCH2_1OF3"/>
      <sheetName val="SCH2_2OF3"/>
      <sheetName val="SCH2_3OF3"/>
      <sheetName val="PE.SCH3_1OF3"/>
      <sheetName val="PE.SCH3_2OF3"/>
      <sheetName val="PE.SCH3_3OF3"/>
      <sheetName val="SCH4"/>
      <sheetName val="SCH5"/>
      <sheetName val="Jurisdictional Return - 10YR"/>
      <sheetName val="NOI Bud - Surv Recon"/>
      <sheetName val="UPS Reconcile"/>
      <sheetName val="FPU &amp; Blountstown Reg Adjust"/>
      <sheetName val="FPU - Blount Reconcile"/>
      <sheetName val="FPU &amp; Blountstown Reconcile CM"/>
      <sheetName val="FPU &amp; Blountstown Reconcile 12M"/>
      <sheetName val="ENVIRON"/>
      <sheetName val="RWSettings"/>
      <sheetName val="ModelData"/>
      <sheetName val="ListboxStore"/>
    </sheetNames>
    <sheetDataSet>
      <sheetData sheetId="0" refreshError="1"/>
      <sheetData sheetId="1" refreshError="1"/>
      <sheetData sheetId="2" refreshError="1"/>
      <sheetData sheetId="3" refreshError="1"/>
      <sheetData sheetId="4" refreshError="1"/>
      <sheetData sheetId="5" refreshError="1"/>
      <sheetData sheetId="6" refreshError="1">
        <row r="6">
          <cell r="C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Fuel Var 2001 "/>
      <sheetName val="Final Fuel Sch 2001"/>
    </sheetNames>
    <sheetDataSet>
      <sheetData sheetId="0" refreshError="1"/>
      <sheetData sheetId="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ids Dec 05"/>
      <sheetName val="entry"/>
      <sheetName val="Fiber Leases &amp; Pole attachments"/>
      <sheetName val="ROW's &amp; permits"/>
      <sheetName val="AGENT COMM, MKTG &amp; OTHERS"/>
      <sheetName val="COMMISSIONS"/>
      <sheetName val="RTS's &amp; SOFTWR UPGRDS"/>
      <sheetName val="October additions to ppd comm"/>
      <sheetName val="Nov additions to prepaids"/>
      <sheetName val="Dec additions to prepaids"/>
      <sheetName val="long term and curren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TOC"/>
      <sheetName val="Inputs"/>
      <sheetName val="2nd qtr"/>
      <sheetName val="MM"/>
      <sheetName val="MM base"/>
      <sheetName val="MM-final-peak"/>
      <sheetName val="MM base2"/>
      <sheetName val="MM final base"/>
      <sheetName val="Overfiring"/>
      <sheetName val="PPE"/>
      <sheetName val="Oil Sale"/>
      <sheetName val="Production-CC"/>
      <sheetName val="Production-CT"/>
      <sheetName val="CNG32"/>
      <sheetName val="CNG35"/>
      <sheetName val="144A"/>
      <sheetName val="Def Debt"/>
      <sheetName val="144A debt"/>
      <sheetName val="Debt"/>
      <sheetName val="Dispatch"/>
      <sheetName val="Fuel Prices"/>
      <sheetName val="Rates"/>
      <sheetName val="Unit 5 Budget"/>
      <sheetName val="Unit 6 Budget"/>
      <sheetName val="Heat Rate Lookup"/>
      <sheetName val="Cover"/>
      <sheetName val="Detail"/>
      <sheetName val="6003"/>
      <sheetName val="6004"/>
      <sheetName val="6005"/>
      <sheetName val="6006"/>
      <sheetName val="6008"/>
      <sheetName val="6009"/>
      <sheetName val="6010"/>
      <sheetName val="6033"/>
      <sheetName val="6034"/>
      <sheetName val="7013"/>
      <sheetName val="7014"/>
      <sheetName val="6019"/>
      <sheetName val="305"/>
      <sheetName val="6020"/>
      <sheetName val="306"/>
      <sheetName val="6025"/>
      <sheetName val="7011"/>
      <sheetName val="MM (CASH)-base"/>
      <sheetName val="MM (CASH)"/>
      <sheetName val="6011"/>
      <sheetName val="301"/>
      <sheetName val="6013"/>
      <sheetName val="300"/>
      <sheetName val="6014"/>
      <sheetName val="6015"/>
      <sheetName val="6016"/>
      <sheetName val="6017"/>
      <sheetName val="6018"/>
      <sheetName val="6021"/>
      <sheetName val="302"/>
      <sheetName val="6023"/>
      <sheetName val="303"/>
      <sheetName val="6026"/>
      <sheetName val="6027"/>
      <sheetName val="6028"/>
      <sheetName val="307"/>
      <sheetName val="6029"/>
      <sheetName val="304"/>
      <sheetName val="6031"/>
      <sheetName val="6032"/>
      <sheetName val="6037"/>
      <sheetName val="6038"/>
      <sheetName val="6040"/>
      <sheetName val="6041"/>
      <sheetName val="6042"/>
      <sheetName val="6043"/>
      <sheetName val="6044"/>
      <sheetName val="6045"/>
      <sheetName val="6047"/>
      <sheetName val="7001"/>
      <sheetName val="7002"/>
      <sheetName val="7003"/>
      <sheetName val="7004"/>
      <sheetName val="7006"/>
      <sheetName val="7005"/>
      <sheetName val="7007"/>
      <sheetName val="7008"/>
      <sheetName val="7009"/>
      <sheetName val="7010"/>
      <sheetName val="Jeff--&gt;"/>
      <sheetName val="8002"/>
      <sheetName val="110"/>
      <sheetName val="6"/>
      <sheetName val="6048"/>
      <sheetName val="8009"/>
      <sheetName val="8010"/>
      <sheetName val="105"/>
      <sheetName val="8011"/>
      <sheetName val="6001"/>
      <sheetName val="6002"/>
      <sheetName val="8001"/>
      <sheetName val="8001A"/>
      <sheetName val="8006"/>
      <sheetName val="8007"/>
      <sheetName val="8008"/>
      <sheetName val="100"/>
      <sheetName val="8014"/>
      <sheetName val="8022"/>
      <sheetName val="9001"/>
      <sheetName val="McB--&gt;"/>
      <sheetName val="6022"/>
      <sheetName val="7103"/>
      <sheetName val="7104"/>
      <sheetName val="9"/>
      <sheetName val="8003"/>
      <sheetName val="8019"/>
      <sheetName val="Travel"/>
      <sheetName val="EE"/>
      <sheetName val="CASH"/>
      <sheetName val="REV"/>
      <sheetName val="Look up sheet"/>
      <sheetName val="GAAP"/>
      <sheetName val="Main sheet-Hoja Princip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2017)"/>
      <sheetName val="Summary (2017-STRAT)"/>
      <sheetName val="Summary (2018-STRAT)"/>
      <sheetName val="2017 Pivot"/>
      <sheetName val="2018-STRAT Piivot"/>
      <sheetName val="2017 Pivot CRS-only"/>
      <sheetName val="CRS Check to Will's Filing"/>
      <sheetName val="Plant Balance"/>
      <sheetName val="All"/>
      <sheetName val="STRATAKEY"/>
    </sheetNames>
    <sheetDataSet>
      <sheetData sheetId="0"/>
      <sheetData sheetId="1"/>
      <sheetData sheetId="2"/>
      <sheetData sheetId="3"/>
      <sheetData sheetId="4"/>
      <sheetData sheetId="5"/>
      <sheetData sheetId="6"/>
      <sheetData sheetId="7"/>
      <sheetData sheetId="8">
        <row r="11013">
          <cell r="N11013">
            <v>1617324940.26</v>
          </cell>
        </row>
      </sheetData>
      <sheetData sheetId="9">
        <row r="2">
          <cell r="E2" t="str">
            <v>002-LOW NOX BURNER TECHNOLOGYTurkey Pt U102 - Steam Generation Plant</v>
          </cell>
          <cell r="F2" t="str">
            <v>PEAKING</v>
          </cell>
        </row>
        <row r="3">
          <cell r="E3" t="str">
            <v>003-CONTINUOUS EMISSION MONITORINGFtLauderdale Comm05 - Other Generation Plant</v>
          </cell>
          <cell r="F3" t="str">
            <v>INTERMEDIATE</v>
          </cell>
        </row>
        <row r="4">
          <cell r="E4" t="str">
            <v>003-CONTINUOUS EMISSION MONITORINGFtLauderdale GTs05 - Other Generation Plant</v>
          </cell>
          <cell r="F4" t="str">
            <v>PEAKING</v>
          </cell>
        </row>
        <row r="5">
          <cell r="E5" t="str">
            <v>003-CONTINUOUS EMISSION MONITORINGFtLauderdale U405 - Other Generation Plant</v>
          </cell>
          <cell r="F5" t="str">
            <v>INTERMEDIATE</v>
          </cell>
        </row>
        <row r="6">
          <cell r="E6" t="str">
            <v>003-CONTINUOUS EMISSION MONITORINGFtLauderdale U505 - Other Generation Plant</v>
          </cell>
          <cell r="F6" t="str">
            <v>INTERMEDIATE</v>
          </cell>
        </row>
        <row r="7">
          <cell r="E7" t="str">
            <v>003-CONTINUOUS EMISSION MONITORINGFtMyers U205 - Other Generation Plant</v>
          </cell>
          <cell r="F7" t="str">
            <v>INTERMEDIATE</v>
          </cell>
        </row>
        <row r="8">
          <cell r="E8" t="str">
            <v>003-CONTINUOUS EMISSION MONITORINGFtMyers U305 - Other Generation Plant</v>
          </cell>
          <cell r="F8" t="str">
            <v>PEAKING</v>
          </cell>
        </row>
        <row r="9">
          <cell r="E9" t="str">
            <v>003-CONTINUOUS EMISSION MONITORINGFtMyers U3 SC Peaker05 - Other Generation Plant</v>
          </cell>
          <cell r="F9" t="str">
            <v>PEAKING</v>
          </cell>
        </row>
        <row r="10">
          <cell r="E10" t="str">
            <v>003-CONTINUOUS EMISSION MONITORINGManatee Comm02 - Steam Generation Plant</v>
          </cell>
          <cell r="F10" t="str">
            <v>PEAKING</v>
          </cell>
        </row>
        <row r="11">
          <cell r="E11" t="str">
            <v>003-CONTINUOUS EMISSION MONITORINGManatee U102 - Steam Generation Plant</v>
          </cell>
          <cell r="F11" t="str">
            <v>PEAKING</v>
          </cell>
        </row>
        <row r="12">
          <cell r="E12" t="str">
            <v>003-CONTINUOUS EMISSION MONITORINGManatee U202 - Steam Generation Plant</v>
          </cell>
          <cell r="F12" t="str">
            <v>PEAKING</v>
          </cell>
        </row>
        <row r="13">
          <cell r="E13" t="str">
            <v>003-CONTINUOUS EMISSION MONITORINGManatee U305 - Other Generation Plant</v>
          </cell>
          <cell r="F13" t="str">
            <v>INTERMEDIATE</v>
          </cell>
        </row>
        <row r="14">
          <cell r="E14" t="str">
            <v>003-CONTINUOUS EMISSION MONITORINGMartin Comm02 - Steam Generation Plant</v>
          </cell>
          <cell r="F14" t="str">
            <v>PEAKING</v>
          </cell>
        </row>
        <row r="15">
          <cell r="E15" t="str">
            <v>003-CONTINUOUS EMISSION MONITORINGMartin Comm05 - Other Generation Plant</v>
          </cell>
          <cell r="F15" t="str">
            <v>INTERMEDIATE</v>
          </cell>
        </row>
        <row r="16">
          <cell r="E16" t="str">
            <v>003-CONTINUOUS EMISSION MONITORINGMartin U102 - Steam Generation Plant</v>
          </cell>
          <cell r="F16" t="str">
            <v>PEAKING</v>
          </cell>
        </row>
        <row r="17">
          <cell r="E17" t="str">
            <v>003-CONTINUOUS EMISSION MONITORINGMartin U202 - Steam Generation Plant</v>
          </cell>
          <cell r="F17" t="str">
            <v>PEAKING</v>
          </cell>
        </row>
        <row r="18">
          <cell r="E18" t="str">
            <v>003-CONTINUOUS EMISSION MONITORINGMartin U305 - Other Generation Plant</v>
          </cell>
          <cell r="F18" t="str">
            <v>INTERMEDIATE</v>
          </cell>
        </row>
        <row r="19">
          <cell r="E19" t="str">
            <v>003-CONTINUOUS EMISSION MONITORINGMartin U405 - Other Generation Plant</v>
          </cell>
          <cell r="F19" t="str">
            <v>INTERMEDIATE</v>
          </cell>
        </row>
        <row r="20">
          <cell r="E20" t="str">
            <v>003-CONTINUOUS EMISSION MONITORINGMartin U805 - Other Generation Plant</v>
          </cell>
          <cell r="F20" t="str">
            <v>INTERMEDIATE</v>
          </cell>
        </row>
        <row r="21">
          <cell r="E21" t="str">
            <v>003-CONTINUOUS EMISSION MONITORINGPutnam Comm05 - Other Generation Plant</v>
          </cell>
          <cell r="F21" t="str">
            <v>PEAKING</v>
          </cell>
        </row>
        <row r="22">
          <cell r="E22" t="str">
            <v>003-CONTINUOUS EMISSION MONITORINGPutnam U105 - Other Generation Plant</v>
          </cell>
          <cell r="F22" t="str">
            <v>PEAKING</v>
          </cell>
        </row>
        <row r="23">
          <cell r="E23" t="str">
            <v>003-CONTINUOUS EMISSION MONITORINGPutnam U205 - Other Generation Plant</v>
          </cell>
          <cell r="F23" t="str">
            <v>PEAKING</v>
          </cell>
        </row>
        <row r="24">
          <cell r="E24" t="str">
            <v>003-CONTINUOUS EMISSION MONITORINGSanford Comm05 - Other Generation Plant</v>
          </cell>
          <cell r="F24" t="str">
            <v>INTERMEDIATE</v>
          </cell>
        </row>
        <row r="25">
          <cell r="E25" t="str">
            <v>003-CONTINUOUS EMISSION MONITORINGSanford U405 - Other Generation Plant</v>
          </cell>
          <cell r="F25" t="str">
            <v>INTERMEDIATE</v>
          </cell>
        </row>
        <row r="26">
          <cell r="E26" t="str">
            <v>003-CONTINUOUS EMISSION MONITORINGSanford U505 - Other Generation Plant</v>
          </cell>
          <cell r="F26" t="str">
            <v>INTERMEDIATE</v>
          </cell>
        </row>
        <row r="27">
          <cell r="E27" t="str">
            <v>003-CONTINUOUS EMISSION MONITORINGScherer U402 - Steam Generation Plant</v>
          </cell>
          <cell r="F27" t="str">
            <v>BASE</v>
          </cell>
        </row>
        <row r="28">
          <cell r="E28" t="str">
            <v>003-CONTINUOUS EMISSION MONITORINGSJRPP - Comm02 - Steam Generation Plant</v>
          </cell>
          <cell r="F28" t="str">
            <v>BASE</v>
          </cell>
        </row>
        <row r="29">
          <cell r="E29" t="str">
            <v>003-CONTINUOUS EMISSION MONITORINGSJRPP U102 - Steam Generation Plant</v>
          </cell>
          <cell r="F29" t="str">
            <v>BASE</v>
          </cell>
        </row>
        <row r="30">
          <cell r="E30" t="str">
            <v>003-CONTINUOUS EMISSION MONITORINGSJRPP U202 - Steam Generation Plant</v>
          </cell>
          <cell r="F30" t="str">
            <v>BASE</v>
          </cell>
        </row>
        <row r="31">
          <cell r="E31" t="str">
            <v>003-CONTINUOUS EMISSION MONITORINGTurkey Pt Comm02 - Steam Generation Plant</v>
          </cell>
          <cell r="F31" t="str">
            <v>PEAKING</v>
          </cell>
        </row>
        <row r="32">
          <cell r="E32" t="str">
            <v>003-CONTINUOUS EMISSION MONITORINGTurkey Pt U102 - Steam Generation Plant</v>
          </cell>
          <cell r="F32" t="str">
            <v>PEAKING</v>
          </cell>
        </row>
        <row r="33">
          <cell r="E33" t="str">
            <v>003-CONTINUOUS EMISSION MONITORINGGeneral Plant08 - General Plant</v>
          </cell>
          <cell r="F33" t="str">
            <v>GENERAL</v>
          </cell>
        </row>
        <row r="34">
          <cell r="E34" t="str">
            <v>004-CLEAN CLOSURE EQUIVALENCY DEMONSTRATIONTurkey Pt Comm02 - Steam Generation Plant</v>
          </cell>
          <cell r="F34" t="str">
            <v>PEAKING</v>
          </cell>
        </row>
        <row r="35">
          <cell r="E35" t="str">
            <v>005-MAINTENANCE OF ABOVE GROUND FUEL TANKSFtMyers U3 SC Peaker05 - Other Generation Plant</v>
          </cell>
          <cell r="F35" t="str">
            <v>PEAKING</v>
          </cell>
        </row>
        <row r="36">
          <cell r="E36" t="str">
            <v>005-MAINTENANCE OF ABOVE GROUND FUEL TANKSFtLauderdale Comm05 - Other Generation Plant</v>
          </cell>
          <cell r="F36" t="str">
            <v>INTERMEDIATE</v>
          </cell>
        </row>
        <row r="37">
          <cell r="E37" t="str">
            <v>005-MAINTENANCE OF ABOVE GROUND FUEL TANKSFtLauderdale GTs05 - Other Generation Plant</v>
          </cell>
          <cell r="F37" t="str">
            <v>PEAKING</v>
          </cell>
        </row>
        <row r="38">
          <cell r="E38" t="str">
            <v>005-MAINTENANCE OF ABOVE GROUND FUEL TANKSFtMyers GTs05 - Other Generation Plant</v>
          </cell>
          <cell r="F38" t="str">
            <v>PEAKING</v>
          </cell>
        </row>
        <row r="39">
          <cell r="E39" t="str">
            <v>005-MAINTENANCE OF ABOVE GROUND FUEL TANKSFtMyers U305 - Other Generation Plant</v>
          </cell>
          <cell r="F39" t="str">
            <v>PEAKING</v>
          </cell>
        </row>
        <row r="40">
          <cell r="E40" t="str">
            <v>005-MAINTENANCE OF ABOVE GROUND FUEL TANKSGeneral Plant08 - General Plant</v>
          </cell>
          <cell r="F40" t="str">
            <v>GENERAL</v>
          </cell>
        </row>
        <row r="41">
          <cell r="E41" t="str">
            <v>005-MAINTENANCE OF ABOVE GROUND FUEL TANKSManatee Comm02 - Steam Generation Plant</v>
          </cell>
          <cell r="F41" t="str">
            <v>PEAKING</v>
          </cell>
        </row>
        <row r="42">
          <cell r="E42" t="str">
            <v>005-MAINTENANCE OF ABOVE GROUND FUEL TANKSManatee U102 - Steam Generation Plant</v>
          </cell>
          <cell r="F42" t="str">
            <v>PEAKING</v>
          </cell>
        </row>
        <row r="43">
          <cell r="E43" t="str">
            <v>005-MAINTENANCE OF ABOVE GROUND FUEL TANKSManatee U202 - Steam Generation Plant</v>
          </cell>
          <cell r="F43" t="str">
            <v>PEAKING</v>
          </cell>
        </row>
        <row r="44">
          <cell r="E44" t="str">
            <v>005-MAINTENANCE OF ABOVE GROUND FUEL TANKSMartin Comm02 - Steam Generation Plant</v>
          </cell>
          <cell r="F44" t="str">
            <v>PEAKING</v>
          </cell>
        </row>
        <row r="45">
          <cell r="E45" t="str">
            <v>005-MAINTENANCE OF ABOVE GROUND FUEL TANKSMartin Comm05 - Other Generation Plant</v>
          </cell>
          <cell r="F45" t="str">
            <v>INTERMEDIATE</v>
          </cell>
        </row>
        <row r="46">
          <cell r="E46" t="str">
            <v>005-MAINTENANCE OF ABOVE GROUND FUEL TANKSMartin U102 - Steam Generation Plant</v>
          </cell>
          <cell r="F46" t="str">
            <v>PEAKING</v>
          </cell>
        </row>
        <row r="47">
          <cell r="E47" t="str">
            <v>005-MAINTENANCE OF ABOVE GROUND FUEL TANKSMartin U202 - Steam Generation Plant</v>
          </cell>
          <cell r="F47" t="str">
            <v>PEAKING</v>
          </cell>
        </row>
        <row r="48">
          <cell r="E48" t="str">
            <v>005-MAINTENANCE OF ABOVE GROUND FUEL TANKSPtEverglades GTs05 - Other Generation Plant</v>
          </cell>
          <cell r="F48" t="str">
            <v>PEAKING</v>
          </cell>
        </row>
        <row r="49">
          <cell r="E49" t="str">
            <v>005-MAINTENANCE OF ABOVE GROUND FUEL TANKSPutnam Comm05 - Other Generation Plant</v>
          </cell>
          <cell r="F49" t="str">
            <v>PEAKING</v>
          </cell>
        </row>
        <row r="50">
          <cell r="E50" t="str">
            <v>005-MAINTENANCE OF ABOVE GROUND FUEL TANKSSJRPP - Comm02 - Steam Generation Plant</v>
          </cell>
          <cell r="F50" t="str">
            <v>BASE</v>
          </cell>
        </row>
        <row r="51">
          <cell r="E51" t="str">
            <v>005-MAINTENANCE OF ABOVE GROUND FUEL TANKSTurkey Pt Comm02 - Steam Generation Plant</v>
          </cell>
          <cell r="F51" t="str">
            <v>PEAKING</v>
          </cell>
        </row>
        <row r="52">
          <cell r="E52" t="str">
            <v>005-MAINTENANCE OF ABOVE GROUND FUEL TANKSTurkey Pt U102 - Steam Generation Plant</v>
          </cell>
          <cell r="F52" t="str">
            <v>PEAKING</v>
          </cell>
        </row>
        <row r="53">
          <cell r="E53" t="str">
            <v>007-RELOCATE TURBINE LUBE OIL PIPINGStLucie U103 - Nuclear Generation Plant</v>
          </cell>
          <cell r="F53" t="str">
            <v>BASE</v>
          </cell>
        </row>
        <row r="54">
          <cell r="E54" t="str">
            <v>008-OIL SPILL CLEANUP/RESPONSE EQUIPMENTCapeCanaveral U1CC05 - Other Generation Plant</v>
          </cell>
          <cell r="F54" t="str">
            <v>INTERMEDIATE</v>
          </cell>
        </row>
        <row r="55">
          <cell r="E55" t="str">
            <v>008-OIL SPILL CLEANUP/RESPONSE EQUIPMENTFtLauderdale Comm05 - Other Generation Plant</v>
          </cell>
          <cell r="F55" t="str">
            <v>INTERMEDIATE</v>
          </cell>
        </row>
        <row r="56">
          <cell r="E56" t="str">
            <v>008-OIL SPILL CLEANUP/RESPONSE EQUIPMENTFtMyers Comm05 - Other Generation Plant</v>
          </cell>
          <cell r="F56" t="str">
            <v>PEAKING</v>
          </cell>
        </row>
        <row r="57">
          <cell r="E57" t="str">
            <v>008-OIL SPILL CLEANUP/RESPONSE EQUIPMENTGeneral Plant08 - General Plant</v>
          </cell>
          <cell r="F57" t="str">
            <v>GENERAL</v>
          </cell>
        </row>
        <row r="58">
          <cell r="E58" t="str">
            <v>008-OIL SPILL CLEANUP/RESPONSE EQUIPMENTManatee Comm02 - Steam Generation Plant</v>
          </cell>
          <cell r="F58" t="str">
            <v>PEAKING</v>
          </cell>
        </row>
        <row r="59">
          <cell r="E59" t="str">
            <v>008-OIL SPILL CLEANUP/RESPONSE EQUIPMENTMartin Comm02 - Steam Generation Plant</v>
          </cell>
          <cell r="F59" t="str">
            <v>PEAKING</v>
          </cell>
        </row>
        <row r="60">
          <cell r="E60" t="str">
            <v>008-OIL SPILL CLEANUP/RESPONSE EQUIPMENTMass Distribution Plant07 - Distribution Plant - Electric</v>
          </cell>
          <cell r="F60" t="str">
            <v>DISTRIBUTION</v>
          </cell>
        </row>
        <row r="61">
          <cell r="E61" t="str">
            <v>008-OIL SPILL CLEANUP/RESPONSE EQUIPMENTTransmission Plant - Electric06 - Transmission Plant - Electric</v>
          </cell>
          <cell r="F61" t="str">
            <v>TRANSMISSION</v>
          </cell>
        </row>
        <row r="62">
          <cell r="E62" t="str">
            <v>008-OIL SPILL CLEANUP/RESPONSE EQUIPMENTPtEverglades Comm02 - Steam Generation Plant</v>
          </cell>
          <cell r="F62" t="str">
            <v>PEAKING</v>
          </cell>
        </row>
        <row r="63">
          <cell r="E63" t="str">
            <v>008-OIL SPILL CLEANUP/RESPONSE EQUIPMENTPutnam Comm05 - Other Generation Plant</v>
          </cell>
          <cell r="F63" t="str">
            <v>PEAKING</v>
          </cell>
        </row>
        <row r="64">
          <cell r="E64" t="str">
            <v>008-OIL SPILL CLEANUP/RESPONSE EQUIPMENTRiviera U1 Comm CC05 - Other Generation Plant</v>
          </cell>
          <cell r="F64" t="str">
            <v>INTERMEDIATE</v>
          </cell>
        </row>
        <row r="65">
          <cell r="E65" t="str">
            <v>008-OIL SPILL CLEANUP/RESPONSE EQUIPMENTSanford Comm05 - Other Generation Plant</v>
          </cell>
          <cell r="F65" t="str">
            <v>INTERMEDIATE</v>
          </cell>
        </row>
        <row r="66">
          <cell r="E66" t="str">
            <v>008-OIL SPILL CLEANUP/RESPONSE EQUIPMENTTurkey Pt Comm02 - Steam Generation Plant</v>
          </cell>
          <cell r="F66" t="str">
            <v>PEAKING</v>
          </cell>
        </row>
        <row r="67">
          <cell r="E67" t="str">
            <v>010-REROUTE STORMWATER RUNOFFStLucie Comm03 - Nuclear Generation Plant</v>
          </cell>
          <cell r="F67" t="str">
            <v>BASE</v>
          </cell>
        </row>
        <row r="68">
          <cell r="E68" t="str">
            <v>012-SCHERER DISCHARGE PIPELINEScherer Comm02 - Steam Generation Plant</v>
          </cell>
          <cell r="F68" t="str">
            <v>BASE</v>
          </cell>
        </row>
        <row r="69">
          <cell r="E69" t="str">
            <v>016-ST.LUCIE TURTLE NETSStLucie Comm03 - Nuclear Generation Plant</v>
          </cell>
          <cell r="F69" t="str">
            <v>BASE</v>
          </cell>
        </row>
        <row r="70">
          <cell r="E70" t="str">
            <v>020-WASTEWATER/STORMWATER DISCH ELIMINATIONMartin U102 - Steam Generation Plant</v>
          </cell>
          <cell r="F70" t="str">
            <v>PEAKING</v>
          </cell>
        </row>
        <row r="71">
          <cell r="E71" t="str">
            <v>020-WASTEWATER/STORMWATER DISCH ELIMINATIONMartin U202 - Steam Generation Plant</v>
          </cell>
          <cell r="F71" t="str">
            <v>PEAKING</v>
          </cell>
        </row>
        <row r="72">
          <cell r="E72" t="str">
            <v>022-PIPELINE INTEGRITY MANAGEMENTManatee Comm02 - Steam Generation Plant</v>
          </cell>
          <cell r="F72" t="str">
            <v>PEAKING</v>
          </cell>
        </row>
        <row r="73">
          <cell r="E73" t="str">
            <v>022-PIPELINE INTEGRITY MANAGEMENTMartin Comm02 - Steam Generation Plant</v>
          </cell>
          <cell r="F73" t="str">
            <v>PEAKING</v>
          </cell>
        </row>
        <row r="74">
          <cell r="E74" t="str">
            <v>023-SPILL PREVENTION CLEAN-UP &amp; COUNTERMEASURESFtMyers U3 SC Peaker05 - Other Generation Plant</v>
          </cell>
          <cell r="F74" t="str">
            <v>PEAKING</v>
          </cell>
        </row>
        <row r="75">
          <cell r="E75" t="str">
            <v>023-SPILL PREVENTION CLEAN-UP &amp; COUNTERMEASURESFtLauderdale Comm05 - Other Generation Plant</v>
          </cell>
          <cell r="F75" t="str">
            <v>INTERMEDIATE</v>
          </cell>
        </row>
        <row r="76">
          <cell r="E76" t="str">
            <v>023-SPILL PREVENTION CLEAN-UP &amp; COUNTERMEASURESFtLauderdale GTs05 - Other Generation Plant</v>
          </cell>
          <cell r="F76" t="str">
            <v>PEAKING</v>
          </cell>
        </row>
        <row r="77">
          <cell r="E77" t="str">
            <v>023-SPILL PREVENTION CLEAN-UP &amp; COUNTERMEASURESFtMyers GTs05 - Other Generation Plant</v>
          </cell>
          <cell r="F77" t="str">
            <v>PEAKING</v>
          </cell>
        </row>
        <row r="78">
          <cell r="E78" t="str">
            <v>023-SPILL PREVENTION CLEAN-UP &amp; COUNTERMEASURESFtMyers U205 - Other Generation Plant</v>
          </cell>
          <cell r="F78" t="str">
            <v>INTERMEDIATE</v>
          </cell>
        </row>
        <row r="79">
          <cell r="E79" t="str">
            <v>023-SPILL PREVENTION CLEAN-UP &amp; COUNTERMEASURESFtMyers U305 - Other Generation Plant</v>
          </cell>
          <cell r="F79" t="str">
            <v>PEAKING</v>
          </cell>
        </row>
        <row r="80">
          <cell r="E80" t="str">
            <v>023-SPILL PREVENTION CLEAN-UP &amp; COUNTERMEASURESGeneral Plant08 - General Plant</v>
          </cell>
          <cell r="F80" t="str">
            <v>GENERAL</v>
          </cell>
        </row>
        <row r="81">
          <cell r="E81" t="str">
            <v>023-SPILL PREVENTION CLEAN-UP &amp; COUNTERMEASURESManatee Comm02 - Steam Generation Plant</v>
          </cell>
          <cell r="F81" t="str">
            <v>PEAKING</v>
          </cell>
        </row>
        <row r="82">
          <cell r="E82" t="str">
            <v>023-SPILL PREVENTION CLEAN-UP &amp; COUNTERMEASURESManatee U102 - Steam Generation Plant</v>
          </cell>
          <cell r="F82" t="str">
            <v>PEAKING</v>
          </cell>
        </row>
        <row r="83">
          <cell r="E83" t="str">
            <v>023-SPILL PREVENTION CLEAN-UP &amp; COUNTERMEASURESManatee U202 - Steam Generation Plant</v>
          </cell>
          <cell r="F83" t="str">
            <v>PEAKING</v>
          </cell>
        </row>
        <row r="84">
          <cell r="E84" t="str">
            <v>023-SPILL PREVENTION CLEAN-UP &amp; COUNTERMEASURESMartin Comm05 - Other Generation Plant</v>
          </cell>
          <cell r="F84" t="str">
            <v>INTERMEDIATE</v>
          </cell>
        </row>
        <row r="85">
          <cell r="E85" t="str">
            <v>023-SPILL PREVENTION CLEAN-UP &amp; COUNTERMEASURESMartin Comm02 - Steam Generation Plant</v>
          </cell>
          <cell r="F85" t="str">
            <v>PEAKING</v>
          </cell>
        </row>
        <row r="86">
          <cell r="E86" t="str">
            <v>023-SPILL PREVENTION CLEAN-UP &amp; COUNTERMEASURESMartin U805 - Other Generation Plant</v>
          </cell>
          <cell r="F86" t="str">
            <v>INTERMEDIATE</v>
          </cell>
        </row>
        <row r="87">
          <cell r="E87" t="str">
            <v>023-SPILL PREVENTION CLEAN-UP &amp; COUNTERMEASURESMass Distribution Plant07 - Distribution Plant - Electric</v>
          </cell>
          <cell r="F87" t="str">
            <v>DISTRIBUTION</v>
          </cell>
        </row>
        <row r="88">
          <cell r="E88" t="str">
            <v>023-SPILL PREVENTION CLEAN-UP &amp; COUNTERMEASURESPtEverglades Comm05 - Other Generation Plant</v>
          </cell>
          <cell r="F88" t="str">
            <v>INTERMEDIATE</v>
          </cell>
        </row>
        <row r="89">
          <cell r="E89" t="str">
            <v>023-SPILL PREVENTION CLEAN-UP &amp; COUNTERMEASURESPtEverglades Comm02 - Steam Generation Plant</v>
          </cell>
          <cell r="F89" t="str">
            <v>PEAKING</v>
          </cell>
        </row>
        <row r="90">
          <cell r="E90" t="str">
            <v>023-SPILL PREVENTION CLEAN-UP &amp; COUNTERMEASURESPtEverglades GTs05 - Other Generation Plant</v>
          </cell>
          <cell r="F90" t="str">
            <v>PEAKING</v>
          </cell>
        </row>
        <row r="91">
          <cell r="E91" t="str">
            <v>023-SPILL PREVENTION CLEAN-UP &amp; COUNTERMEASURESPutnam Comm05 - Other Generation Plant</v>
          </cell>
          <cell r="F91" t="str">
            <v>PEAKING</v>
          </cell>
        </row>
        <row r="92">
          <cell r="E92" t="str">
            <v>023-SPILL PREVENTION CLEAN-UP &amp; COUNTERMEASURESRadial06 - Transmission Plant - Electric</v>
          </cell>
          <cell r="F92" t="str">
            <v>TRANSMISSION</v>
          </cell>
        </row>
        <row r="93">
          <cell r="E93" t="str">
            <v>023-SPILL PREVENTION CLEAN-UP &amp; COUNTERMEASURESSanford Comm05 - Other Generation Plant</v>
          </cell>
          <cell r="F93" t="str">
            <v>INTERMEDIATE</v>
          </cell>
        </row>
        <row r="94">
          <cell r="E94" t="str">
            <v>023-SPILL PREVENTION CLEAN-UP &amp; COUNTERMEASURESStLucie U103 - Nuclear Generation Plant</v>
          </cell>
          <cell r="F94" t="str">
            <v>BASE</v>
          </cell>
        </row>
        <row r="95">
          <cell r="E95" t="str">
            <v>023-SPILL PREVENTION CLEAN-UP &amp; COUNTERMEASURESStLucie U203 - Nuclear Generation Plant</v>
          </cell>
          <cell r="F95" t="str">
            <v>BASE</v>
          </cell>
        </row>
        <row r="96">
          <cell r="E96" t="str">
            <v>023-SPILL PREVENTION CLEAN-UP &amp; COUNTERMEASURESTransmission Plant - Electric06 - Transmission Plant - Electric</v>
          </cell>
          <cell r="F96" t="str">
            <v>TRANSMISSION</v>
          </cell>
        </row>
        <row r="97">
          <cell r="E97" t="str">
            <v>023-SPILL PREVENTION CLEAN-UP &amp; COUNTERMEASURESTurkey Pt Comm02 - Steam Generation Plant</v>
          </cell>
          <cell r="F97" t="str">
            <v>PEAKING</v>
          </cell>
        </row>
        <row r="98">
          <cell r="E98" t="str">
            <v>023-SPILL PREVENTION CLEAN-UP &amp; COUNTERMEASURESTurkey Pt Comm03 - Nuclear Generation Plant</v>
          </cell>
          <cell r="F98" t="str">
            <v>BASE</v>
          </cell>
        </row>
        <row r="99">
          <cell r="E99" t="str">
            <v>023-SPILL PREVENTION CLEAN-UP &amp; COUNTERMEASURESTurkey Pt U102 - Steam Generation Plant</v>
          </cell>
          <cell r="F99" t="str">
            <v>PEAKING</v>
          </cell>
        </row>
        <row r="100">
          <cell r="E100" t="str">
            <v>024-GAS REBURNManatee Comm02 - Steam Generation Plant</v>
          </cell>
          <cell r="F100" t="str">
            <v>PEAKING</v>
          </cell>
        </row>
        <row r="101">
          <cell r="E101" t="str">
            <v>024-GAS REBURNManatee U102 - Steam Generation Plant</v>
          </cell>
          <cell r="F101" t="str">
            <v>PEAKING</v>
          </cell>
        </row>
        <row r="102">
          <cell r="E102" t="str">
            <v>024-GAS REBURNManatee U202 - Steam Generation Plant</v>
          </cell>
          <cell r="F102" t="str">
            <v>PEAKING</v>
          </cell>
        </row>
        <row r="103">
          <cell r="E103" t="str">
            <v>025-PPE ESP TECHNOLOGYPtEverglades U102 - Steam Generation Plant</v>
          </cell>
          <cell r="F103" t="str">
            <v>PEAKING</v>
          </cell>
        </row>
        <row r="104">
          <cell r="E104" t="str">
            <v>025-PPE ESP TECHNOLOGYPtEverglades U202 - Steam Generation Plant</v>
          </cell>
          <cell r="F104" t="str">
            <v>PEAKING</v>
          </cell>
        </row>
        <row r="105">
          <cell r="E105" t="str">
            <v>025-PPE ESP TECHNOLOGYPtEverglades U302 - Steam Generation Plant</v>
          </cell>
          <cell r="F105" t="str">
            <v>PEAKING</v>
          </cell>
        </row>
        <row r="106">
          <cell r="E106" t="str">
            <v>025-PPE ESP TECHNOLOGYPtEverglades U402 - Steam Generation Plant</v>
          </cell>
          <cell r="F106" t="str">
            <v>PEAKING</v>
          </cell>
        </row>
        <row r="107">
          <cell r="E107" t="str">
            <v>026-UST REPLACEMENT/REMOVALGeneral Plant08 - General Plant</v>
          </cell>
          <cell r="F107" t="str">
            <v>GENERAL</v>
          </cell>
        </row>
        <row r="108">
          <cell r="E108" t="str">
            <v>028 - CWA 316(b) Phase II RuleCapeCanaveral Comm05 - Other Generation Plant</v>
          </cell>
          <cell r="F108" t="str">
            <v>INTERMEDIATE</v>
          </cell>
        </row>
        <row r="109">
          <cell r="E109" t="str">
            <v>028 - CWA 316(b) Phase II RuleCapeCanaveral U1CC05 - Other Generation Plant</v>
          </cell>
          <cell r="F109" t="str">
            <v>INTERMEDIATE</v>
          </cell>
        </row>
        <row r="110">
          <cell r="E110" t="str">
            <v>031-CLEAN AIR INTERSTATE RULE-CAIRFtLauderdale GTs05 - Other Generation Plant</v>
          </cell>
          <cell r="F110" t="str">
            <v>PEAKING</v>
          </cell>
        </row>
        <row r="111">
          <cell r="E111" t="str">
            <v>031-CLEAN AIR INTERSTATE RULE-CAIRFtMyers GTs05 - Other Generation Plant</v>
          </cell>
          <cell r="F111" t="str">
            <v>PEAKING</v>
          </cell>
        </row>
        <row r="112">
          <cell r="E112" t="str">
            <v>031-CLEAN AIR INTERSTATE RULE-CAIRManatee Comm02 - Steam Generation Plant</v>
          </cell>
          <cell r="F112" t="str">
            <v>PEAKING</v>
          </cell>
        </row>
        <row r="113">
          <cell r="E113" t="str">
            <v>031-CLEAN AIR INTERSTATE RULE-CAIRManatee U102 - Steam Generation Plant</v>
          </cell>
          <cell r="F113" t="str">
            <v>PEAKING</v>
          </cell>
        </row>
        <row r="114">
          <cell r="E114" t="str">
            <v>031-CLEAN AIR INTERSTATE RULE-CAIRManatee U202 - Steam Generation Plant</v>
          </cell>
          <cell r="F114" t="str">
            <v>PEAKING</v>
          </cell>
        </row>
        <row r="115">
          <cell r="E115" t="str">
            <v>031-CLEAN AIR INTERSTATE RULE-CAIRMartin Comm05 - Other Generation Plant</v>
          </cell>
          <cell r="F115" t="str">
            <v>INTERMEDIATE</v>
          </cell>
        </row>
        <row r="116">
          <cell r="E116" t="str">
            <v>031-CLEAN AIR INTERSTATE RULE-CAIRMartin Comm02 - Steam Generation Plant</v>
          </cell>
          <cell r="F116" t="str">
            <v>PEAKING</v>
          </cell>
        </row>
        <row r="117">
          <cell r="E117" t="str">
            <v>031-CLEAN AIR INTERSTATE RULE-CAIRMartin U102 - Steam Generation Plant</v>
          </cell>
          <cell r="F117" t="str">
            <v>PEAKING</v>
          </cell>
        </row>
        <row r="118">
          <cell r="E118" t="str">
            <v>031-CLEAN AIR INTERSTATE RULE-CAIRMartin U202 - Steam Generation Plant</v>
          </cell>
          <cell r="F118" t="str">
            <v>PEAKING</v>
          </cell>
        </row>
        <row r="119">
          <cell r="E119" t="str">
            <v>031-CLEAN AIR INTERSTATE RULE-CAIRMass Distribution Plant07 - Distribution Plant - Electric</v>
          </cell>
          <cell r="F119" t="str">
            <v>DISTRIBUTION</v>
          </cell>
        </row>
        <row r="120">
          <cell r="E120" t="str">
            <v>031-CLEAN AIR INTERSTATE RULE-CAIRPtEverglades GTs05 - Other Generation Plant</v>
          </cell>
          <cell r="F120" t="str">
            <v>PEAKING</v>
          </cell>
        </row>
        <row r="121">
          <cell r="E121" t="str">
            <v>031-CLEAN AIR INTERSTATE RULE-CAIRScherer Comm02 - Steam Generation Plant</v>
          </cell>
          <cell r="F121" t="str">
            <v>BASE</v>
          </cell>
        </row>
        <row r="122">
          <cell r="E122" t="str">
            <v>031-CLEAN AIR INTERSTATE RULE-CAIRScherer Comm U3&amp;402 - Steam Generation Plant</v>
          </cell>
          <cell r="F122" t="str">
            <v>BASE</v>
          </cell>
        </row>
        <row r="123">
          <cell r="E123" t="str">
            <v>031-CLEAN AIR INTERSTATE RULE-CAIRScherer U402 - Steam Generation Plant</v>
          </cell>
          <cell r="F123" t="str">
            <v>BASE</v>
          </cell>
        </row>
        <row r="124">
          <cell r="E124" t="str">
            <v>031-CLEAN AIR INTERSTATE RULE-CAIRSJRPP - Comm02 - Steam Generation Plant</v>
          </cell>
          <cell r="F124" t="str">
            <v>BASE</v>
          </cell>
        </row>
        <row r="125">
          <cell r="E125" t="str">
            <v>031-CLEAN AIR INTERSTATE RULE-CAIRSJRPP U102 - Steam Generation Plant</v>
          </cell>
          <cell r="F125" t="str">
            <v>BASE</v>
          </cell>
        </row>
        <row r="126">
          <cell r="E126" t="str">
            <v>031-CLEAN AIR INTERSTATE RULE-CAIRSJRPP U202 - Steam Generation Plant</v>
          </cell>
          <cell r="F126" t="str">
            <v>BASE</v>
          </cell>
        </row>
        <row r="127">
          <cell r="E127" t="str">
            <v>033-CLEAN AIR MERCURY RULE-CAMR -Scherer Comm02 - Steam Generation Plant</v>
          </cell>
          <cell r="F127" t="str">
            <v>BASE</v>
          </cell>
        </row>
        <row r="128">
          <cell r="E128" t="str">
            <v>033-CLEAN AIR MERCURY RULE-CAMR -Scherer Comm U3&amp;402 - Steam Generation Plant</v>
          </cell>
          <cell r="F128" t="str">
            <v>BASE</v>
          </cell>
        </row>
        <row r="129">
          <cell r="E129" t="str">
            <v>033-CLEAN AIR MERCURY RULE-CAMR -Scherer U402 - Steam Generation Plant</v>
          </cell>
          <cell r="F129" t="str">
            <v>BASE</v>
          </cell>
        </row>
        <row r="130">
          <cell r="E130" t="str">
            <v>033-CLEAN AIR MERCURY RULE-CAMR -SJRPP U102 - Steam Generation Plant</v>
          </cell>
          <cell r="F130" t="str">
            <v>BASE</v>
          </cell>
        </row>
        <row r="131">
          <cell r="E131" t="str">
            <v>033-CLEAN AIR MERCURY RULE-CAMR -SJRPP U202 - Steam Generation Plant</v>
          </cell>
          <cell r="F131" t="str">
            <v>BASE</v>
          </cell>
        </row>
        <row r="132">
          <cell r="E132" t="str">
            <v>034-PSL COOLING WATER SYSTEM INSPECTION &amp; MAINTENANCEStLucie Comm03 - Nuclear Generation Plant</v>
          </cell>
          <cell r="F132" t="str">
            <v>BASE</v>
          </cell>
        </row>
        <row r="133">
          <cell r="E133" t="str">
            <v>035-MARTIN PLANT DRINKING WATER COMPMartin Comm02 - Steam Generation Plant</v>
          </cell>
          <cell r="F133" t="str">
            <v>PEAKING</v>
          </cell>
        </row>
        <row r="134">
          <cell r="E134" t="str">
            <v>036-LOW LEV RADI WSTE-LLWStLucie Comm03 - Nuclear Generation Plant</v>
          </cell>
          <cell r="F134" t="str">
            <v>BASE</v>
          </cell>
        </row>
        <row r="135">
          <cell r="E135" t="str">
            <v>036-LOW LEV RADI WSTE-LLWTurkey Pt Comm03 - Nuclear Generation Plant</v>
          </cell>
          <cell r="F135" t="str">
            <v>BASE</v>
          </cell>
        </row>
        <row r="136">
          <cell r="E136" t="str">
            <v>037-DE SOTO SOLAR PROJECTDesoto Solar05 - Other Generation Plant</v>
          </cell>
          <cell r="F136" t="str">
            <v>Solar</v>
          </cell>
        </row>
        <row r="137">
          <cell r="E137" t="str">
            <v>037-DE SOTO SOLAR PROJECTGeneral Plant08 - General Plant</v>
          </cell>
          <cell r="F137" t="str">
            <v>Solar</v>
          </cell>
        </row>
        <row r="138">
          <cell r="E138" t="str">
            <v>037-DE SOTO SOLAR PROJECTMass Distribution Plant07 - Distribution Plant - Electric</v>
          </cell>
          <cell r="F138" t="str">
            <v>Solar</v>
          </cell>
        </row>
        <row r="139">
          <cell r="E139" t="str">
            <v>037-DE SOTO SOLAR PROJECTTransmission Plant - Electric06 - Transmission Plant - Electric</v>
          </cell>
          <cell r="F139" t="str">
            <v>Solar</v>
          </cell>
        </row>
        <row r="140">
          <cell r="E140" t="str">
            <v>038-SPACE COAST SOLAR PROJECTGeneral Plant08 - General Plant</v>
          </cell>
          <cell r="F140" t="str">
            <v>Solar</v>
          </cell>
        </row>
        <row r="141">
          <cell r="E141" t="str">
            <v>038-SPACE COAST SOLAR PROJECTIntangible Plant01 - Intangible Plant</v>
          </cell>
          <cell r="F141" t="str">
            <v>Solar</v>
          </cell>
        </row>
        <row r="142">
          <cell r="E142" t="str">
            <v>038-SPACE COAST SOLAR PROJECTMass Distribution Plant07 - Distribution Plant - Electric</v>
          </cell>
          <cell r="F142" t="str">
            <v>Solar</v>
          </cell>
        </row>
        <row r="143">
          <cell r="E143" t="str">
            <v>038-SPACE COAST SOLAR PROJECTSpace Coast Solar05 - Other Generation Plant</v>
          </cell>
          <cell r="F143" t="str">
            <v>Solar</v>
          </cell>
        </row>
        <row r="144">
          <cell r="E144" t="str">
            <v>038-SPACE COAST SOLAR PROJECTTransmission Plant - Electric05 - Other Generation Plant</v>
          </cell>
          <cell r="F144" t="str">
            <v>Solar</v>
          </cell>
        </row>
        <row r="145">
          <cell r="E145" t="str">
            <v>038-SPACE COAST SOLAR PROJECTTransmission Plant - Electric08 - General Plant</v>
          </cell>
          <cell r="F145" t="str">
            <v>Solar</v>
          </cell>
        </row>
        <row r="146">
          <cell r="E146" t="str">
            <v>038-SPACE COAST SOLAR PROJECTTransmission Plant - Electric07 - Distribution Plant - Electric</v>
          </cell>
          <cell r="F146" t="str">
            <v>Solar</v>
          </cell>
        </row>
        <row r="147">
          <cell r="E147" t="str">
            <v>038-SPACE COAST SOLAR PROJECTTransmission Plant - Electric01 - Intangible Plant</v>
          </cell>
          <cell r="F147" t="str">
            <v>Solar</v>
          </cell>
        </row>
        <row r="148">
          <cell r="E148" t="str">
            <v>038-SPACE COAST SOLAR PROJECTTransmission Plant - Electric06 - Transmission Plant - Electric</v>
          </cell>
          <cell r="F148" t="str">
            <v>Solar</v>
          </cell>
        </row>
        <row r="149">
          <cell r="E149" t="str">
            <v>039-MARTIN SOLAR PROJECTGeneral Plant08 - General Plant</v>
          </cell>
          <cell r="F149" t="str">
            <v>INTERMEDIATE</v>
          </cell>
        </row>
        <row r="150">
          <cell r="E150" t="str">
            <v>039-MARTIN SOLAR PROJECTMartin Solar05 - Other Generation Plant</v>
          </cell>
          <cell r="F150" t="str">
            <v>INTERMEDIATE</v>
          </cell>
        </row>
        <row r="151">
          <cell r="E151" t="str">
            <v>039-MARTIN SOLAR PROJECTMartin U805 - Other Generation Plant</v>
          </cell>
          <cell r="F151" t="str">
            <v>INTERMEDIATE</v>
          </cell>
        </row>
        <row r="152">
          <cell r="E152" t="str">
            <v>039-MARTIN SOLAR PROJECTMass Distribution Plant07 - Distribution Plant - Electric</v>
          </cell>
          <cell r="F152" t="str">
            <v>INTERMEDIATE</v>
          </cell>
        </row>
        <row r="153">
          <cell r="E153" t="str">
            <v>039-MARTIN SOLAR PROJECTTransmission Plant - Electric06 - Transmission Plant - Electric</v>
          </cell>
          <cell r="F153" t="str">
            <v>INTERMEDIATE</v>
          </cell>
        </row>
        <row r="154">
          <cell r="E154" t="str">
            <v>041-PRV MANATEE HEATING SYSTEMCapeCanaveral Comm02 - Steam Generation Plant</v>
          </cell>
          <cell r="F154" t="str">
            <v>INTERMEDIATE</v>
          </cell>
        </row>
        <row r="155">
          <cell r="E155" t="str">
            <v>041-PRV MANATEE HEATING SYSTEMCapeCanaveral Comm05 - Other Generation Plant</v>
          </cell>
          <cell r="F155" t="str">
            <v>INTERMEDIATE</v>
          </cell>
        </row>
        <row r="156">
          <cell r="E156" t="str">
            <v>041-PRV MANATEE HEATING SYSTEMFtLauderdale Comm05 - Other Generation Plant</v>
          </cell>
          <cell r="F156" t="str">
            <v>INTERMEDIATE</v>
          </cell>
        </row>
        <row r="157">
          <cell r="E157" t="str">
            <v>041-PRV MANATEE HEATING SYSTEMGeneral Plant08 - General Plant</v>
          </cell>
          <cell r="F157" t="str">
            <v>INTERMEDIATE</v>
          </cell>
        </row>
        <row r="158">
          <cell r="E158" t="str">
            <v>041-PRV MANATEE HEATING SYSTEMMass Distribution Plant07 - Distribution Plant - Electric</v>
          </cell>
          <cell r="F158" t="str">
            <v>INTERMEDIATE</v>
          </cell>
        </row>
        <row r="159">
          <cell r="E159" t="str">
            <v>041-PRV MANATEE HEATING SYSTEMPtEverglades Comm02 - Steam Generation Plant</v>
          </cell>
          <cell r="F159" t="str">
            <v>INTERMEDIATE</v>
          </cell>
        </row>
        <row r="160">
          <cell r="E160" t="str">
            <v>041-PRV MANATEE HEATING SYSTEMTransmission Plant - Electric06 - Transmission Plant - Electric</v>
          </cell>
          <cell r="F160" t="str">
            <v>INTERMEDIATE</v>
          </cell>
        </row>
        <row r="161">
          <cell r="E161" t="str">
            <v>042-PTN COOLING CANAL MONITORING SYSTurkey Pt Comm03 - Nuclear Generation Plant</v>
          </cell>
          <cell r="F161" t="str">
            <v>BASE</v>
          </cell>
        </row>
        <row r="162">
          <cell r="E162" t="str">
            <v>042-PTN COOLING CANAL MONITORING SYSTurkey Pt U505 - Other Generation Plant</v>
          </cell>
          <cell r="F162" t="str">
            <v>INTERMEDIATE</v>
          </cell>
        </row>
        <row r="163">
          <cell r="E163" t="str">
            <v>044-Barley Barber Swamp Iron MitigaMartin Comm02 - Steam Generation Plant</v>
          </cell>
          <cell r="F163" t="str">
            <v>PEAKING</v>
          </cell>
        </row>
        <row r="164">
          <cell r="E164" t="str">
            <v>045-800 MW UNIT ESP PROJECTManatee Comm02 - Steam Generation Plant</v>
          </cell>
          <cell r="F164" t="str">
            <v>PEAKING</v>
          </cell>
        </row>
        <row r="165">
          <cell r="E165" t="str">
            <v>045-800 MW UNIT ESP PROJECTManatee U102 - Steam Generation Plant</v>
          </cell>
          <cell r="F165" t="str">
            <v>PEAKING</v>
          </cell>
        </row>
        <row r="166">
          <cell r="E166" t="str">
            <v>045-800 MW UNIT ESP PROJECTManatee U202 - Steam Generation Plant</v>
          </cell>
          <cell r="F166" t="str">
            <v>PEAKING</v>
          </cell>
        </row>
        <row r="167">
          <cell r="E167" t="str">
            <v>045-800 MW UNIT ESP PROJECTMartin U102 - Steam Generation Plant</v>
          </cell>
          <cell r="F167" t="str">
            <v>PEAKING</v>
          </cell>
        </row>
        <row r="168">
          <cell r="E168" t="str">
            <v>045-800 MW UNIT ESP PROJECTMartin U202 - Steam Generation Plant</v>
          </cell>
          <cell r="F168" t="str">
            <v>PEAKING</v>
          </cell>
        </row>
        <row r="169">
          <cell r="E169" t="str">
            <v>054-COAL COMBUSTION RESIDUALSScherer Comm02 - Steam Generation Plant</v>
          </cell>
          <cell r="F169" t="str">
            <v>BASE</v>
          </cell>
        </row>
        <row r="170">
          <cell r="E170" t="str">
            <v>054-COAL COMBUSTION RESIDUALSScherer Comm U3&amp;402 - Steam Generation Plant</v>
          </cell>
          <cell r="F170" t="str">
            <v>BASE</v>
          </cell>
        </row>
        <row r="171">
          <cell r="E171" t="str">
            <v>054-COAL COMBUSTION RESIDUALSSJRPP - Comm02 - Steam Generation Plant</v>
          </cell>
          <cell r="F171" t="str">
            <v>BASE</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2017)"/>
      <sheetName val="Summary (2017-STRAT)"/>
      <sheetName val="Summary (2018-STRAT)"/>
      <sheetName val="2017 Pivot"/>
      <sheetName val="2018-STRAT Piivot"/>
      <sheetName val="2017 Pivot CRS-only"/>
      <sheetName val="CRS Check to Will's Filing"/>
      <sheetName val="Plant Balance"/>
      <sheetName val="All"/>
      <sheetName val="STRATAKEY"/>
    </sheetNames>
    <sheetDataSet>
      <sheetData sheetId="0"/>
      <sheetData sheetId="1"/>
      <sheetData sheetId="2"/>
      <sheetData sheetId="3"/>
      <sheetData sheetId="4"/>
      <sheetData sheetId="5"/>
      <sheetData sheetId="6"/>
      <sheetData sheetId="7"/>
      <sheetData sheetId="8">
        <row r="11013">
          <cell r="N11013">
            <v>1617324940.26</v>
          </cell>
        </row>
      </sheetData>
      <sheetData sheetId="9">
        <row r="2">
          <cell r="E2" t="str">
            <v>002-LOW NOX BURNER TECHNOLOGYTurkey Pt U102 - Steam Generation Plant</v>
          </cell>
          <cell r="F2" t="str">
            <v>PEAKING</v>
          </cell>
        </row>
        <row r="3">
          <cell r="E3" t="str">
            <v>003-CONTINUOUS EMISSION MONITORINGFtLauderdale Comm05 - Other Generation Plant</v>
          </cell>
          <cell r="F3" t="str">
            <v>INTERMEDIATE</v>
          </cell>
        </row>
        <row r="4">
          <cell r="E4" t="str">
            <v>003-CONTINUOUS EMISSION MONITORINGFtLauderdale GTs05 - Other Generation Plant</v>
          </cell>
          <cell r="F4" t="str">
            <v>PEAKING</v>
          </cell>
        </row>
        <row r="5">
          <cell r="E5" t="str">
            <v>003-CONTINUOUS EMISSION MONITORINGFtLauderdale U405 - Other Generation Plant</v>
          </cell>
          <cell r="F5" t="str">
            <v>INTERMEDIATE</v>
          </cell>
        </row>
        <row r="6">
          <cell r="E6" t="str">
            <v>003-CONTINUOUS EMISSION MONITORINGFtLauderdale U505 - Other Generation Plant</v>
          </cell>
          <cell r="F6" t="str">
            <v>INTERMEDIATE</v>
          </cell>
        </row>
        <row r="7">
          <cell r="E7" t="str">
            <v>003-CONTINUOUS EMISSION MONITORINGFtMyers U205 - Other Generation Plant</v>
          </cell>
          <cell r="F7" t="str">
            <v>INTERMEDIATE</v>
          </cell>
        </row>
        <row r="8">
          <cell r="E8" t="str">
            <v>003-CONTINUOUS EMISSION MONITORINGFtMyers U305 - Other Generation Plant</v>
          </cell>
          <cell r="F8" t="str">
            <v>PEAKING</v>
          </cell>
        </row>
        <row r="9">
          <cell r="E9" t="str">
            <v>003-CONTINUOUS EMISSION MONITORINGFtMyers U3 SC Peaker05 - Other Generation Plant</v>
          </cell>
          <cell r="F9" t="str">
            <v>PEAKING</v>
          </cell>
        </row>
        <row r="10">
          <cell r="E10" t="str">
            <v>003-CONTINUOUS EMISSION MONITORINGManatee Comm02 - Steam Generation Plant</v>
          </cell>
          <cell r="F10" t="str">
            <v>PEAKING</v>
          </cell>
        </row>
        <row r="11">
          <cell r="E11" t="str">
            <v>003-CONTINUOUS EMISSION MONITORINGManatee U102 - Steam Generation Plant</v>
          </cell>
          <cell r="F11" t="str">
            <v>PEAKING</v>
          </cell>
        </row>
        <row r="12">
          <cell r="E12" t="str">
            <v>003-CONTINUOUS EMISSION MONITORINGManatee U202 - Steam Generation Plant</v>
          </cell>
          <cell r="F12" t="str">
            <v>PEAKING</v>
          </cell>
        </row>
        <row r="13">
          <cell r="E13" t="str">
            <v>003-CONTINUOUS EMISSION MONITORINGManatee U305 - Other Generation Plant</v>
          </cell>
          <cell r="F13" t="str">
            <v>INTERMEDIATE</v>
          </cell>
        </row>
        <row r="14">
          <cell r="E14" t="str">
            <v>003-CONTINUOUS EMISSION MONITORINGMartin Comm02 - Steam Generation Plant</v>
          </cell>
          <cell r="F14" t="str">
            <v>PEAKING</v>
          </cell>
        </row>
        <row r="15">
          <cell r="E15" t="str">
            <v>003-CONTINUOUS EMISSION MONITORINGMartin Comm05 - Other Generation Plant</v>
          </cell>
          <cell r="F15" t="str">
            <v>INTERMEDIATE</v>
          </cell>
        </row>
        <row r="16">
          <cell r="E16" t="str">
            <v>003-CONTINUOUS EMISSION MONITORINGMartin U102 - Steam Generation Plant</v>
          </cell>
          <cell r="F16" t="str">
            <v>PEAKING</v>
          </cell>
        </row>
        <row r="17">
          <cell r="E17" t="str">
            <v>003-CONTINUOUS EMISSION MONITORINGMartin U202 - Steam Generation Plant</v>
          </cell>
          <cell r="F17" t="str">
            <v>PEAKING</v>
          </cell>
        </row>
        <row r="18">
          <cell r="E18" t="str">
            <v>003-CONTINUOUS EMISSION MONITORINGMartin U305 - Other Generation Plant</v>
          </cell>
          <cell r="F18" t="str">
            <v>INTERMEDIATE</v>
          </cell>
        </row>
        <row r="19">
          <cell r="E19" t="str">
            <v>003-CONTINUOUS EMISSION MONITORINGMartin U405 - Other Generation Plant</v>
          </cell>
          <cell r="F19" t="str">
            <v>INTERMEDIATE</v>
          </cell>
        </row>
        <row r="20">
          <cell r="E20" t="str">
            <v>003-CONTINUOUS EMISSION MONITORINGMartin U805 - Other Generation Plant</v>
          </cell>
          <cell r="F20" t="str">
            <v>INTERMEDIATE</v>
          </cell>
        </row>
        <row r="21">
          <cell r="E21" t="str">
            <v>003-CONTINUOUS EMISSION MONITORINGPutnam Comm05 - Other Generation Plant</v>
          </cell>
          <cell r="F21" t="str">
            <v>PEAKING</v>
          </cell>
        </row>
        <row r="22">
          <cell r="E22" t="str">
            <v>003-CONTINUOUS EMISSION MONITORINGPutnam U105 - Other Generation Plant</v>
          </cell>
          <cell r="F22" t="str">
            <v>PEAKING</v>
          </cell>
        </row>
        <row r="23">
          <cell r="E23" t="str">
            <v>003-CONTINUOUS EMISSION MONITORINGPutnam U205 - Other Generation Plant</v>
          </cell>
          <cell r="F23" t="str">
            <v>PEAKING</v>
          </cell>
        </row>
        <row r="24">
          <cell r="E24" t="str">
            <v>003-CONTINUOUS EMISSION MONITORINGSanford Comm05 - Other Generation Plant</v>
          </cell>
          <cell r="F24" t="str">
            <v>INTERMEDIATE</v>
          </cell>
        </row>
        <row r="25">
          <cell r="E25" t="str">
            <v>003-CONTINUOUS EMISSION MONITORINGSanford U405 - Other Generation Plant</v>
          </cell>
          <cell r="F25" t="str">
            <v>INTERMEDIATE</v>
          </cell>
        </row>
        <row r="26">
          <cell r="E26" t="str">
            <v>003-CONTINUOUS EMISSION MONITORINGSanford U505 - Other Generation Plant</v>
          </cell>
          <cell r="F26" t="str">
            <v>INTERMEDIATE</v>
          </cell>
        </row>
        <row r="27">
          <cell r="E27" t="str">
            <v>003-CONTINUOUS EMISSION MONITORINGScherer U402 - Steam Generation Plant</v>
          </cell>
          <cell r="F27" t="str">
            <v>BASE</v>
          </cell>
        </row>
        <row r="28">
          <cell r="E28" t="str">
            <v>003-CONTINUOUS EMISSION MONITORINGSJRPP - Comm02 - Steam Generation Plant</v>
          </cell>
          <cell r="F28" t="str">
            <v>BASE</v>
          </cell>
        </row>
        <row r="29">
          <cell r="E29" t="str">
            <v>003-CONTINUOUS EMISSION MONITORINGSJRPP U102 - Steam Generation Plant</v>
          </cell>
          <cell r="F29" t="str">
            <v>BASE</v>
          </cell>
        </row>
        <row r="30">
          <cell r="E30" t="str">
            <v>003-CONTINUOUS EMISSION MONITORINGSJRPP U202 - Steam Generation Plant</v>
          </cell>
          <cell r="F30" t="str">
            <v>BASE</v>
          </cell>
        </row>
        <row r="31">
          <cell r="E31" t="str">
            <v>003-CONTINUOUS EMISSION MONITORINGTurkey Pt Comm02 - Steam Generation Plant</v>
          </cell>
          <cell r="F31" t="str">
            <v>PEAKING</v>
          </cell>
        </row>
        <row r="32">
          <cell r="E32" t="str">
            <v>003-CONTINUOUS EMISSION MONITORINGTurkey Pt U102 - Steam Generation Plant</v>
          </cell>
          <cell r="F32" t="str">
            <v>PEAKING</v>
          </cell>
        </row>
        <row r="33">
          <cell r="E33" t="str">
            <v>003-CONTINUOUS EMISSION MONITORINGGeneral Plant08 - General Plant</v>
          </cell>
          <cell r="F33" t="str">
            <v>GENERAL</v>
          </cell>
        </row>
        <row r="34">
          <cell r="E34" t="str">
            <v>004-CLEAN CLOSURE EQUIVALENCY DEMONSTRATIONTurkey Pt Comm02 - Steam Generation Plant</v>
          </cell>
          <cell r="F34" t="str">
            <v>PEAKING</v>
          </cell>
        </row>
        <row r="35">
          <cell r="E35" t="str">
            <v>005-MAINTENANCE OF ABOVE GROUND FUEL TANKSFtMyers U3 SC Peaker05 - Other Generation Plant</v>
          </cell>
          <cell r="F35" t="str">
            <v>PEAKING</v>
          </cell>
        </row>
        <row r="36">
          <cell r="E36" t="str">
            <v>005-MAINTENANCE OF ABOVE GROUND FUEL TANKSFtLauderdale Comm05 - Other Generation Plant</v>
          </cell>
          <cell r="F36" t="str">
            <v>INTERMEDIATE</v>
          </cell>
        </row>
        <row r="37">
          <cell r="E37" t="str">
            <v>005-MAINTENANCE OF ABOVE GROUND FUEL TANKSFtLauderdale GTs05 - Other Generation Plant</v>
          </cell>
          <cell r="F37" t="str">
            <v>PEAKING</v>
          </cell>
        </row>
        <row r="38">
          <cell r="E38" t="str">
            <v>005-MAINTENANCE OF ABOVE GROUND FUEL TANKSFtMyers GTs05 - Other Generation Plant</v>
          </cell>
          <cell r="F38" t="str">
            <v>PEAKING</v>
          </cell>
        </row>
        <row r="39">
          <cell r="E39" t="str">
            <v>005-MAINTENANCE OF ABOVE GROUND FUEL TANKSFtMyers U305 - Other Generation Plant</v>
          </cell>
          <cell r="F39" t="str">
            <v>PEAKING</v>
          </cell>
        </row>
        <row r="40">
          <cell r="E40" t="str">
            <v>005-MAINTENANCE OF ABOVE GROUND FUEL TANKSGeneral Plant08 - General Plant</v>
          </cell>
          <cell r="F40" t="str">
            <v>GENERAL</v>
          </cell>
        </row>
        <row r="41">
          <cell r="E41" t="str">
            <v>005-MAINTENANCE OF ABOVE GROUND FUEL TANKSManatee Comm02 - Steam Generation Plant</v>
          </cell>
          <cell r="F41" t="str">
            <v>PEAKING</v>
          </cell>
        </row>
        <row r="42">
          <cell r="E42" t="str">
            <v>005-MAINTENANCE OF ABOVE GROUND FUEL TANKSManatee U102 - Steam Generation Plant</v>
          </cell>
          <cell r="F42" t="str">
            <v>PEAKING</v>
          </cell>
        </row>
        <row r="43">
          <cell r="E43" t="str">
            <v>005-MAINTENANCE OF ABOVE GROUND FUEL TANKSManatee U202 - Steam Generation Plant</v>
          </cell>
          <cell r="F43" t="str">
            <v>PEAKING</v>
          </cell>
        </row>
        <row r="44">
          <cell r="E44" t="str">
            <v>005-MAINTENANCE OF ABOVE GROUND FUEL TANKSMartin Comm02 - Steam Generation Plant</v>
          </cell>
          <cell r="F44" t="str">
            <v>PEAKING</v>
          </cell>
        </row>
        <row r="45">
          <cell r="E45" t="str">
            <v>005-MAINTENANCE OF ABOVE GROUND FUEL TANKSMartin Comm05 - Other Generation Plant</v>
          </cell>
          <cell r="F45" t="str">
            <v>INTERMEDIATE</v>
          </cell>
        </row>
        <row r="46">
          <cell r="E46" t="str">
            <v>005-MAINTENANCE OF ABOVE GROUND FUEL TANKSMartin U102 - Steam Generation Plant</v>
          </cell>
          <cell r="F46" t="str">
            <v>PEAKING</v>
          </cell>
        </row>
        <row r="47">
          <cell r="E47" t="str">
            <v>005-MAINTENANCE OF ABOVE GROUND FUEL TANKSMartin U202 - Steam Generation Plant</v>
          </cell>
          <cell r="F47" t="str">
            <v>PEAKING</v>
          </cell>
        </row>
        <row r="48">
          <cell r="E48" t="str">
            <v>005-MAINTENANCE OF ABOVE GROUND FUEL TANKSPtEverglades GTs05 - Other Generation Plant</v>
          </cell>
          <cell r="F48" t="str">
            <v>PEAKING</v>
          </cell>
        </row>
        <row r="49">
          <cell r="E49" t="str">
            <v>005-MAINTENANCE OF ABOVE GROUND FUEL TANKSPutnam Comm05 - Other Generation Plant</v>
          </cell>
          <cell r="F49" t="str">
            <v>PEAKING</v>
          </cell>
        </row>
        <row r="50">
          <cell r="E50" t="str">
            <v>005-MAINTENANCE OF ABOVE GROUND FUEL TANKSSJRPP - Comm02 - Steam Generation Plant</v>
          </cell>
          <cell r="F50" t="str">
            <v>BASE</v>
          </cell>
        </row>
        <row r="51">
          <cell r="E51" t="str">
            <v>005-MAINTENANCE OF ABOVE GROUND FUEL TANKSTurkey Pt Comm02 - Steam Generation Plant</v>
          </cell>
          <cell r="F51" t="str">
            <v>PEAKING</v>
          </cell>
        </row>
        <row r="52">
          <cell r="E52" t="str">
            <v>005-MAINTENANCE OF ABOVE GROUND FUEL TANKSTurkey Pt U102 - Steam Generation Plant</v>
          </cell>
          <cell r="F52" t="str">
            <v>PEAKING</v>
          </cell>
        </row>
        <row r="53">
          <cell r="E53" t="str">
            <v>007-RELOCATE TURBINE LUBE OIL PIPINGStLucie U103 - Nuclear Generation Plant</v>
          </cell>
          <cell r="F53" t="str">
            <v>BASE</v>
          </cell>
        </row>
        <row r="54">
          <cell r="E54" t="str">
            <v>008-OIL SPILL CLEANUP/RESPONSE EQUIPMENTCapeCanaveral U1CC05 - Other Generation Plant</v>
          </cell>
          <cell r="F54" t="str">
            <v>INTERMEDIATE</v>
          </cell>
        </row>
        <row r="55">
          <cell r="E55" t="str">
            <v>008-OIL SPILL CLEANUP/RESPONSE EQUIPMENTFtLauderdale Comm05 - Other Generation Plant</v>
          </cell>
          <cell r="F55" t="str">
            <v>INTERMEDIATE</v>
          </cell>
        </row>
        <row r="56">
          <cell r="E56" t="str">
            <v>008-OIL SPILL CLEANUP/RESPONSE EQUIPMENTFtMyers Comm05 - Other Generation Plant</v>
          </cell>
          <cell r="F56" t="str">
            <v>PEAKING</v>
          </cell>
        </row>
        <row r="57">
          <cell r="E57" t="str">
            <v>008-OIL SPILL CLEANUP/RESPONSE EQUIPMENTGeneral Plant08 - General Plant</v>
          </cell>
          <cell r="F57" t="str">
            <v>GENERAL</v>
          </cell>
        </row>
        <row r="58">
          <cell r="E58" t="str">
            <v>008-OIL SPILL CLEANUP/RESPONSE EQUIPMENTManatee Comm02 - Steam Generation Plant</v>
          </cell>
          <cell r="F58" t="str">
            <v>PEAKING</v>
          </cell>
        </row>
        <row r="59">
          <cell r="E59" t="str">
            <v>008-OIL SPILL CLEANUP/RESPONSE EQUIPMENTMartin Comm02 - Steam Generation Plant</v>
          </cell>
          <cell r="F59" t="str">
            <v>PEAKING</v>
          </cell>
        </row>
        <row r="60">
          <cell r="E60" t="str">
            <v>008-OIL SPILL CLEANUP/RESPONSE EQUIPMENTMass Distribution Plant07 - Distribution Plant - Electric</v>
          </cell>
          <cell r="F60" t="str">
            <v>DISTRIBUTION</v>
          </cell>
        </row>
        <row r="61">
          <cell r="E61" t="str">
            <v>008-OIL SPILL CLEANUP/RESPONSE EQUIPMENTTransmission Plant - Electric06 - Transmission Plant - Electric</v>
          </cell>
          <cell r="F61" t="str">
            <v>TRANSMISSION</v>
          </cell>
        </row>
        <row r="62">
          <cell r="E62" t="str">
            <v>008-OIL SPILL CLEANUP/RESPONSE EQUIPMENTPtEverglades Comm02 - Steam Generation Plant</v>
          </cell>
          <cell r="F62" t="str">
            <v>PEAKING</v>
          </cell>
        </row>
        <row r="63">
          <cell r="E63" t="str">
            <v>008-OIL SPILL CLEANUP/RESPONSE EQUIPMENTPutnam Comm05 - Other Generation Plant</v>
          </cell>
          <cell r="F63" t="str">
            <v>PEAKING</v>
          </cell>
        </row>
        <row r="64">
          <cell r="E64" t="str">
            <v>008-OIL SPILL CLEANUP/RESPONSE EQUIPMENTRiviera U1 Comm CC05 - Other Generation Plant</v>
          </cell>
          <cell r="F64" t="str">
            <v>INTERMEDIATE</v>
          </cell>
        </row>
        <row r="65">
          <cell r="E65" t="str">
            <v>008-OIL SPILL CLEANUP/RESPONSE EQUIPMENTSanford Comm05 - Other Generation Plant</v>
          </cell>
          <cell r="F65" t="str">
            <v>INTERMEDIATE</v>
          </cell>
        </row>
        <row r="66">
          <cell r="E66" t="str">
            <v>008-OIL SPILL CLEANUP/RESPONSE EQUIPMENTTurkey Pt Comm02 - Steam Generation Plant</v>
          </cell>
          <cell r="F66" t="str">
            <v>PEAKING</v>
          </cell>
        </row>
        <row r="67">
          <cell r="E67" t="str">
            <v>010-REROUTE STORMWATER RUNOFFStLucie Comm03 - Nuclear Generation Plant</v>
          </cell>
          <cell r="F67" t="str">
            <v>BASE</v>
          </cell>
        </row>
        <row r="68">
          <cell r="E68" t="str">
            <v>012-SCHERER DISCHARGE PIPELINEScherer Comm02 - Steam Generation Plant</v>
          </cell>
          <cell r="F68" t="str">
            <v>BASE</v>
          </cell>
        </row>
        <row r="69">
          <cell r="E69" t="str">
            <v>016-ST.LUCIE TURTLE NETSStLucie Comm03 - Nuclear Generation Plant</v>
          </cell>
          <cell r="F69" t="str">
            <v>BASE</v>
          </cell>
        </row>
        <row r="70">
          <cell r="E70" t="str">
            <v>020-WASTEWATER/STORMWATER DISCH ELIMINATIONMartin U102 - Steam Generation Plant</v>
          </cell>
          <cell r="F70" t="str">
            <v>PEAKING</v>
          </cell>
        </row>
        <row r="71">
          <cell r="E71" t="str">
            <v>020-WASTEWATER/STORMWATER DISCH ELIMINATIONMartin U202 - Steam Generation Plant</v>
          </cell>
          <cell r="F71" t="str">
            <v>PEAKING</v>
          </cell>
        </row>
        <row r="72">
          <cell r="E72" t="str">
            <v>022-PIPELINE INTEGRITY MANAGEMENTManatee Comm02 - Steam Generation Plant</v>
          </cell>
          <cell r="F72" t="str">
            <v>PEAKING</v>
          </cell>
        </row>
        <row r="73">
          <cell r="E73" t="str">
            <v>022-PIPELINE INTEGRITY MANAGEMENTMartin Comm02 - Steam Generation Plant</v>
          </cell>
          <cell r="F73" t="str">
            <v>PEAKING</v>
          </cell>
        </row>
        <row r="74">
          <cell r="E74" t="str">
            <v>023-SPILL PREVENTION CLEAN-UP &amp; COUNTERMEASURESFtMyers U3 SC Peaker05 - Other Generation Plant</v>
          </cell>
          <cell r="F74" t="str">
            <v>PEAKING</v>
          </cell>
        </row>
        <row r="75">
          <cell r="E75" t="str">
            <v>023-SPILL PREVENTION CLEAN-UP &amp; COUNTERMEASURESFtLauderdale Comm05 - Other Generation Plant</v>
          </cell>
          <cell r="F75" t="str">
            <v>INTERMEDIATE</v>
          </cell>
        </row>
        <row r="76">
          <cell r="E76" t="str">
            <v>023-SPILL PREVENTION CLEAN-UP &amp; COUNTERMEASURESFtLauderdale GTs05 - Other Generation Plant</v>
          </cell>
          <cell r="F76" t="str">
            <v>PEAKING</v>
          </cell>
        </row>
        <row r="77">
          <cell r="E77" t="str">
            <v>023-SPILL PREVENTION CLEAN-UP &amp; COUNTERMEASURESFtMyers GTs05 - Other Generation Plant</v>
          </cell>
          <cell r="F77" t="str">
            <v>PEAKING</v>
          </cell>
        </row>
        <row r="78">
          <cell r="E78" t="str">
            <v>023-SPILL PREVENTION CLEAN-UP &amp; COUNTERMEASURESFtMyers U205 - Other Generation Plant</v>
          </cell>
          <cell r="F78" t="str">
            <v>INTERMEDIATE</v>
          </cell>
        </row>
        <row r="79">
          <cell r="E79" t="str">
            <v>023-SPILL PREVENTION CLEAN-UP &amp; COUNTERMEASURESFtMyers U305 - Other Generation Plant</v>
          </cell>
          <cell r="F79" t="str">
            <v>PEAKING</v>
          </cell>
        </row>
        <row r="80">
          <cell r="E80" t="str">
            <v>023-SPILL PREVENTION CLEAN-UP &amp; COUNTERMEASURESGeneral Plant08 - General Plant</v>
          </cell>
          <cell r="F80" t="str">
            <v>GENERAL</v>
          </cell>
        </row>
        <row r="81">
          <cell r="E81" t="str">
            <v>023-SPILL PREVENTION CLEAN-UP &amp; COUNTERMEASURESManatee Comm02 - Steam Generation Plant</v>
          </cell>
          <cell r="F81" t="str">
            <v>PEAKING</v>
          </cell>
        </row>
        <row r="82">
          <cell r="E82" t="str">
            <v>023-SPILL PREVENTION CLEAN-UP &amp; COUNTERMEASURESManatee U102 - Steam Generation Plant</v>
          </cell>
          <cell r="F82" t="str">
            <v>PEAKING</v>
          </cell>
        </row>
        <row r="83">
          <cell r="E83" t="str">
            <v>023-SPILL PREVENTION CLEAN-UP &amp; COUNTERMEASURESManatee U202 - Steam Generation Plant</v>
          </cell>
          <cell r="F83" t="str">
            <v>PEAKING</v>
          </cell>
        </row>
        <row r="84">
          <cell r="E84" t="str">
            <v>023-SPILL PREVENTION CLEAN-UP &amp; COUNTERMEASURESMartin Comm05 - Other Generation Plant</v>
          </cell>
          <cell r="F84" t="str">
            <v>INTERMEDIATE</v>
          </cell>
        </row>
        <row r="85">
          <cell r="E85" t="str">
            <v>023-SPILL PREVENTION CLEAN-UP &amp; COUNTERMEASURESMartin Comm02 - Steam Generation Plant</v>
          </cell>
          <cell r="F85" t="str">
            <v>PEAKING</v>
          </cell>
        </row>
        <row r="86">
          <cell r="E86" t="str">
            <v>023-SPILL PREVENTION CLEAN-UP &amp; COUNTERMEASURESMartin U805 - Other Generation Plant</v>
          </cell>
          <cell r="F86" t="str">
            <v>INTERMEDIATE</v>
          </cell>
        </row>
        <row r="87">
          <cell r="E87" t="str">
            <v>023-SPILL PREVENTION CLEAN-UP &amp; COUNTERMEASURESMass Distribution Plant07 - Distribution Plant - Electric</v>
          </cell>
          <cell r="F87" t="str">
            <v>DISTRIBUTION</v>
          </cell>
        </row>
        <row r="88">
          <cell r="E88" t="str">
            <v>023-SPILL PREVENTION CLEAN-UP &amp; COUNTERMEASURESPtEverglades Comm05 - Other Generation Plant</v>
          </cell>
          <cell r="F88" t="str">
            <v>INTERMEDIATE</v>
          </cell>
        </row>
        <row r="89">
          <cell r="E89" t="str">
            <v>023-SPILL PREVENTION CLEAN-UP &amp; COUNTERMEASURESPtEverglades Comm02 - Steam Generation Plant</v>
          </cell>
          <cell r="F89" t="str">
            <v>PEAKING</v>
          </cell>
        </row>
        <row r="90">
          <cell r="E90" t="str">
            <v>023-SPILL PREVENTION CLEAN-UP &amp; COUNTERMEASURESPtEverglades GTs05 - Other Generation Plant</v>
          </cell>
          <cell r="F90" t="str">
            <v>PEAKING</v>
          </cell>
        </row>
        <row r="91">
          <cell r="E91" t="str">
            <v>023-SPILL PREVENTION CLEAN-UP &amp; COUNTERMEASURESPutnam Comm05 - Other Generation Plant</v>
          </cell>
          <cell r="F91" t="str">
            <v>PEAKING</v>
          </cell>
        </row>
        <row r="92">
          <cell r="E92" t="str">
            <v>023-SPILL PREVENTION CLEAN-UP &amp; COUNTERMEASURESRadial06 - Transmission Plant - Electric</v>
          </cell>
          <cell r="F92" t="str">
            <v>TRANSMISSION</v>
          </cell>
        </row>
        <row r="93">
          <cell r="E93" t="str">
            <v>023-SPILL PREVENTION CLEAN-UP &amp; COUNTERMEASURESSanford Comm05 - Other Generation Plant</v>
          </cell>
          <cell r="F93" t="str">
            <v>INTERMEDIATE</v>
          </cell>
        </row>
        <row r="94">
          <cell r="E94" t="str">
            <v>023-SPILL PREVENTION CLEAN-UP &amp; COUNTERMEASURESStLucie U103 - Nuclear Generation Plant</v>
          </cell>
          <cell r="F94" t="str">
            <v>BASE</v>
          </cell>
        </row>
        <row r="95">
          <cell r="E95" t="str">
            <v>023-SPILL PREVENTION CLEAN-UP &amp; COUNTERMEASURESStLucie U203 - Nuclear Generation Plant</v>
          </cell>
          <cell r="F95" t="str">
            <v>BASE</v>
          </cell>
        </row>
        <row r="96">
          <cell r="E96" t="str">
            <v>023-SPILL PREVENTION CLEAN-UP &amp; COUNTERMEASURESTransmission Plant - Electric06 - Transmission Plant - Electric</v>
          </cell>
          <cell r="F96" t="str">
            <v>TRANSMISSION</v>
          </cell>
        </row>
        <row r="97">
          <cell r="E97" t="str">
            <v>023-SPILL PREVENTION CLEAN-UP &amp; COUNTERMEASURESTurkey Pt Comm02 - Steam Generation Plant</v>
          </cell>
          <cell r="F97" t="str">
            <v>PEAKING</v>
          </cell>
        </row>
        <row r="98">
          <cell r="E98" t="str">
            <v>023-SPILL PREVENTION CLEAN-UP &amp; COUNTERMEASURESTurkey Pt Comm03 - Nuclear Generation Plant</v>
          </cell>
          <cell r="F98" t="str">
            <v>BASE</v>
          </cell>
        </row>
        <row r="99">
          <cell r="E99" t="str">
            <v>023-SPILL PREVENTION CLEAN-UP &amp; COUNTERMEASURESTurkey Pt U102 - Steam Generation Plant</v>
          </cell>
          <cell r="F99" t="str">
            <v>PEAKING</v>
          </cell>
        </row>
        <row r="100">
          <cell r="E100" t="str">
            <v>024-GAS REBURNManatee Comm02 - Steam Generation Plant</v>
          </cell>
          <cell r="F100" t="str">
            <v>PEAKING</v>
          </cell>
        </row>
        <row r="101">
          <cell r="E101" t="str">
            <v>024-GAS REBURNManatee U102 - Steam Generation Plant</v>
          </cell>
          <cell r="F101" t="str">
            <v>PEAKING</v>
          </cell>
        </row>
        <row r="102">
          <cell r="E102" t="str">
            <v>024-GAS REBURNManatee U202 - Steam Generation Plant</v>
          </cell>
          <cell r="F102" t="str">
            <v>PEAKING</v>
          </cell>
        </row>
        <row r="103">
          <cell r="E103" t="str">
            <v>025-PPE ESP TECHNOLOGYPtEverglades U102 - Steam Generation Plant</v>
          </cell>
          <cell r="F103" t="str">
            <v>PEAKING</v>
          </cell>
        </row>
        <row r="104">
          <cell r="E104" t="str">
            <v>025-PPE ESP TECHNOLOGYPtEverglades U202 - Steam Generation Plant</v>
          </cell>
          <cell r="F104" t="str">
            <v>PEAKING</v>
          </cell>
        </row>
        <row r="105">
          <cell r="E105" t="str">
            <v>025-PPE ESP TECHNOLOGYPtEverglades U302 - Steam Generation Plant</v>
          </cell>
          <cell r="F105" t="str">
            <v>PEAKING</v>
          </cell>
        </row>
        <row r="106">
          <cell r="E106" t="str">
            <v>025-PPE ESP TECHNOLOGYPtEverglades U402 - Steam Generation Plant</v>
          </cell>
          <cell r="F106" t="str">
            <v>PEAKING</v>
          </cell>
        </row>
        <row r="107">
          <cell r="E107" t="str">
            <v>026-UST REPLACEMENT/REMOVALGeneral Plant08 - General Plant</v>
          </cell>
          <cell r="F107" t="str">
            <v>GENERAL</v>
          </cell>
        </row>
        <row r="108">
          <cell r="E108" t="str">
            <v>028 - CWA 316(b) Phase II RuleCapeCanaveral Comm05 - Other Generation Plant</v>
          </cell>
          <cell r="F108" t="str">
            <v>INTERMEDIATE</v>
          </cell>
        </row>
        <row r="109">
          <cell r="E109" t="str">
            <v>028 - CWA 316(b) Phase II RuleCapeCanaveral U1CC05 - Other Generation Plant</v>
          </cell>
          <cell r="F109" t="str">
            <v>INTERMEDIATE</v>
          </cell>
        </row>
        <row r="110">
          <cell r="E110" t="str">
            <v>031-CLEAN AIR INTERSTATE RULE-CAIRFtLauderdale GTs05 - Other Generation Plant</v>
          </cell>
          <cell r="F110" t="str">
            <v>PEAKING</v>
          </cell>
        </row>
        <row r="111">
          <cell r="E111" t="str">
            <v>031-CLEAN AIR INTERSTATE RULE-CAIRFtMyers GTs05 - Other Generation Plant</v>
          </cell>
          <cell r="F111" t="str">
            <v>PEAKING</v>
          </cell>
        </row>
        <row r="112">
          <cell r="E112" t="str">
            <v>031-CLEAN AIR INTERSTATE RULE-CAIRManatee Comm02 - Steam Generation Plant</v>
          </cell>
          <cell r="F112" t="str">
            <v>PEAKING</v>
          </cell>
        </row>
        <row r="113">
          <cell r="E113" t="str">
            <v>031-CLEAN AIR INTERSTATE RULE-CAIRManatee U102 - Steam Generation Plant</v>
          </cell>
          <cell r="F113" t="str">
            <v>PEAKING</v>
          </cell>
        </row>
        <row r="114">
          <cell r="E114" t="str">
            <v>031-CLEAN AIR INTERSTATE RULE-CAIRManatee U202 - Steam Generation Plant</v>
          </cell>
          <cell r="F114" t="str">
            <v>PEAKING</v>
          </cell>
        </row>
        <row r="115">
          <cell r="E115" t="str">
            <v>031-CLEAN AIR INTERSTATE RULE-CAIRMartin Comm05 - Other Generation Plant</v>
          </cell>
          <cell r="F115" t="str">
            <v>INTERMEDIATE</v>
          </cell>
        </row>
        <row r="116">
          <cell r="E116" t="str">
            <v>031-CLEAN AIR INTERSTATE RULE-CAIRMartin Comm02 - Steam Generation Plant</v>
          </cell>
          <cell r="F116" t="str">
            <v>PEAKING</v>
          </cell>
        </row>
        <row r="117">
          <cell r="E117" t="str">
            <v>031-CLEAN AIR INTERSTATE RULE-CAIRMartin U102 - Steam Generation Plant</v>
          </cell>
          <cell r="F117" t="str">
            <v>PEAKING</v>
          </cell>
        </row>
        <row r="118">
          <cell r="E118" t="str">
            <v>031-CLEAN AIR INTERSTATE RULE-CAIRMartin U202 - Steam Generation Plant</v>
          </cell>
          <cell r="F118" t="str">
            <v>PEAKING</v>
          </cell>
        </row>
        <row r="119">
          <cell r="E119" t="str">
            <v>031-CLEAN AIR INTERSTATE RULE-CAIRMass Distribution Plant07 - Distribution Plant - Electric</v>
          </cell>
          <cell r="F119" t="str">
            <v>DISTRIBUTION</v>
          </cell>
        </row>
        <row r="120">
          <cell r="E120" t="str">
            <v>031-CLEAN AIR INTERSTATE RULE-CAIRPtEverglades GTs05 - Other Generation Plant</v>
          </cell>
          <cell r="F120" t="str">
            <v>PEAKING</v>
          </cell>
        </row>
        <row r="121">
          <cell r="E121" t="str">
            <v>031-CLEAN AIR INTERSTATE RULE-CAIRScherer Comm02 - Steam Generation Plant</v>
          </cell>
          <cell r="F121" t="str">
            <v>BASE</v>
          </cell>
        </row>
        <row r="122">
          <cell r="E122" t="str">
            <v>031-CLEAN AIR INTERSTATE RULE-CAIRScherer Comm U3&amp;402 - Steam Generation Plant</v>
          </cell>
          <cell r="F122" t="str">
            <v>BASE</v>
          </cell>
        </row>
        <row r="123">
          <cell r="E123" t="str">
            <v>031-CLEAN AIR INTERSTATE RULE-CAIRScherer U402 - Steam Generation Plant</v>
          </cell>
          <cell r="F123" t="str">
            <v>BASE</v>
          </cell>
        </row>
        <row r="124">
          <cell r="E124" t="str">
            <v>031-CLEAN AIR INTERSTATE RULE-CAIRSJRPP - Comm02 - Steam Generation Plant</v>
          </cell>
          <cell r="F124" t="str">
            <v>BASE</v>
          </cell>
        </row>
        <row r="125">
          <cell r="E125" t="str">
            <v>031-CLEAN AIR INTERSTATE RULE-CAIRSJRPP U102 - Steam Generation Plant</v>
          </cell>
          <cell r="F125" t="str">
            <v>BASE</v>
          </cell>
        </row>
        <row r="126">
          <cell r="E126" t="str">
            <v>031-CLEAN AIR INTERSTATE RULE-CAIRSJRPP U202 - Steam Generation Plant</v>
          </cell>
          <cell r="F126" t="str">
            <v>BASE</v>
          </cell>
        </row>
        <row r="127">
          <cell r="E127" t="str">
            <v>033-CLEAN AIR MERCURY RULE-CAMR -Scherer Comm02 - Steam Generation Plant</v>
          </cell>
          <cell r="F127" t="str">
            <v>BASE</v>
          </cell>
        </row>
        <row r="128">
          <cell r="E128" t="str">
            <v>033-CLEAN AIR MERCURY RULE-CAMR -Scherer Comm U3&amp;402 - Steam Generation Plant</v>
          </cell>
          <cell r="F128" t="str">
            <v>BASE</v>
          </cell>
        </row>
        <row r="129">
          <cell r="E129" t="str">
            <v>033-CLEAN AIR MERCURY RULE-CAMR -Scherer U402 - Steam Generation Plant</v>
          </cell>
          <cell r="F129" t="str">
            <v>BASE</v>
          </cell>
        </row>
        <row r="130">
          <cell r="E130" t="str">
            <v>033-CLEAN AIR MERCURY RULE-CAMR -SJRPP U102 - Steam Generation Plant</v>
          </cell>
          <cell r="F130" t="str">
            <v>BASE</v>
          </cell>
        </row>
        <row r="131">
          <cell r="E131" t="str">
            <v>033-CLEAN AIR MERCURY RULE-CAMR -SJRPP U202 - Steam Generation Plant</v>
          </cell>
          <cell r="F131" t="str">
            <v>BASE</v>
          </cell>
        </row>
        <row r="132">
          <cell r="E132" t="str">
            <v>034-PSL COOLING WATER SYSTEM INSPECTION &amp; MAINTENANCEStLucie Comm03 - Nuclear Generation Plant</v>
          </cell>
          <cell r="F132" t="str">
            <v>BASE</v>
          </cell>
        </row>
        <row r="133">
          <cell r="E133" t="str">
            <v>035-MARTIN PLANT DRINKING WATER COMPMartin Comm02 - Steam Generation Plant</v>
          </cell>
          <cell r="F133" t="str">
            <v>PEAKING</v>
          </cell>
        </row>
        <row r="134">
          <cell r="E134" t="str">
            <v>036-LOW LEV RADI WSTE-LLWStLucie Comm03 - Nuclear Generation Plant</v>
          </cell>
          <cell r="F134" t="str">
            <v>BASE</v>
          </cell>
        </row>
        <row r="135">
          <cell r="E135" t="str">
            <v>036-LOW LEV RADI WSTE-LLWTurkey Pt Comm03 - Nuclear Generation Plant</v>
          </cell>
          <cell r="F135" t="str">
            <v>BASE</v>
          </cell>
        </row>
        <row r="136">
          <cell r="E136" t="str">
            <v>037-DE SOTO SOLAR PROJECTDesoto Solar05 - Other Generation Plant</v>
          </cell>
          <cell r="F136" t="str">
            <v>Solar</v>
          </cell>
        </row>
        <row r="137">
          <cell r="E137" t="str">
            <v>037-DE SOTO SOLAR PROJECTGeneral Plant08 - General Plant</v>
          </cell>
          <cell r="F137" t="str">
            <v>Solar</v>
          </cell>
        </row>
        <row r="138">
          <cell r="E138" t="str">
            <v>037-DE SOTO SOLAR PROJECTMass Distribution Plant07 - Distribution Plant - Electric</v>
          </cell>
          <cell r="F138" t="str">
            <v>Solar</v>
          </cell>
        </row>
        <row r="139">
          <cell r="E139" t="str">
            <v>037-DE SOTO SOLAR PROJECTTransmission Plant - Electric06 - Transmission Plant - Electric</v>
          </cell>
          <cell r="F139" t="str">
            <v>Solar</v>
          </cell>
        </row>
        <row r="140">
          <cell r="E140" t="str">
            <v>038-SPACE COAST SOLAR PROJECTGeneral Plant08 - General Plant</v>
          </cell>
          <cell r="F140" t="str">
            <v>Solar</v>
          </cell>
        </row>
        <row r="141">
          <cell r="E141" t="str">
            <v>038-SPACE COAST SOLAR PROJECTIntangible Plant01 - Intangible Plant</v>
          </cell>
          <cell r="F141" t="str">
            <v>Solar</v>
          </cell>
        </row>
        <row r="142">
          <cell r="E142" t="str">
            <v>038-SPACE COAST SOLAR PROJECTMass Distribution Plant07 - Distribution Plant - Electric</v>
          </cell>
          <cell r="F142" t="str">
            <v>Solar</v>
          </cell>
        </row>
        <row r="143">
          <cell r="E143" t="str">
            <v>038-SPACE COAST SOLAR PROJECTSpace Coast Solar05 - Other Generation Plant</v>
          </cell>
          <cell r="F143" t="str">
            <v>Solar</v>
          </cell>
        </row>
        <row r="144">
          <cell r="E144" t="str">
            <v>038-SPACE COAST SOLAR PROJECTTransmission Plant - Electric05 - Other Generation Plant</v>
          </cell>
          <cell r="F144" t="str">
            <v>Solar</v>
          </cell>
        </row>
        <row r="145">
          <cell r="E145" t="str">
            <v>038-SPACE COAST SOLAR PROJECTTransmission Plant - Electric08 - General Plant</v>
          </cell>
          <cell r="F145" t="str">
            <v>Solar</v>
          </cell>
        </row>
        <row r="146">
          <cell r="E146" t="str">
            <v>038-SPACE COAST SOLAR PROJECTTransmission Plant - Electric07 - Distribution Plant - Electric</v>
          </cell>
          <cell r="F146" t="str">
            <v>Solar</v>
          </cell>
        </row>
        <row r="147">
          <cell r="E147" t="str">
            <v>038-SPACE COAST SOLAR PROJECTTransmission Plant - Electric01 - Intangible Plant</v>
          </cell>
          <cell r="F147" t="str">
            <v>Solar</v>
          </cell>
        </row>
        <row r="148">
          <cell r="E148" t="str">
            <v>038-SPACE COAST SOLAR PROJECTTransmission Plant - Electric06 - Transmission Plant - Electric</v>
          </cell>
          <cell r="F148" t="str">
            <v>Solar</v>
          </cell>
        </row>
        <row r="149">
          <cell r="E149" t="str">
            <v>039-MARTIN SOLAR PROJECTGeneral Plant08 - General Plant</v>
          </cell>
          <cell r="F149" t="str">
            <v>INTERMEDIATE</v>
          </cell>
        </row>
        <row r="150">
          <cell r="E150" t="str">
            <v>039-MARTIN SOLAR PROJECTMartin Solar05 - Other Generation Plant</v>
          </cell>
          <cell r="F150" t="str">
            <v>INTERMEDIATE</v>
          </cell>
        </row>
        <row r="151">
          <cell r="E151" t="str">
            <v>039-MARTIN SOLAR PROJECTMartin U805 - Other Generation Plant</v>
          </cell>
          <cell r="F151" t="str">
            <v>INTERMEDIATE</v>
          </cell>
        </row>
        <row r="152">
          <cell r="E152" t="str">
            <v>039-MARTIN SOLAR PROJECTMass Distribution Plant07 - Distribution Plant - Electric</v>
          </cell>
          <cell r="F152" t="str">
            <v>INTERMEDIATE</v>
          </cell>
        </row>
        <row r="153">
          <cell r="E153" t="str">
            <v>039-MARTIN SOLAR PROJECTTransmission Plant - Electric06 - Transmission Plant - Electric</v>
          </cell>
          <cell r="F153" t="str">
            <v>INTERMEDIATE</v>
          </cell>
        </row>
        <row r="154">
          <cell r="E154" t="str">
            <v>041-PRV MANATEE HEATING SYSTEMCapeCanaveral Comm02 - Steam Generation Plant</v>
          </cell>
          <cell r="F154" t="str">
            <v>INTERMEDIATE</v>
          </cell>
        </row>
        <row r="155">
          <cell r="E155" t="str">
            <v>041-PRV MANATEE HEATING SYSTEMCapeCanaveral Comm05 - Other Generation Plant</v>
          </cell>
          <cell r="F155" t="str">
            <v>INTERMEDIATE</v>
          </cell>
        </row>
        <row r="156">
          <cell r="E156" t="str">
            <v>041-PRV MANATEE HEATING SYSTEMFtLauderdale Comm05 - Other Generation Plant</v>
          </cell>
          <cell r="F156" t="str">
            <v>INTERMEDIATE</v>
          </cell>
        </row>
        <row r="157">
          <cell r="E157" t="str">
            <v>041-PRV MANATEE HEATING SYSTEMGeneral Plant08 - General Plant</v>
          </cell>
          <cell r="F157" t="str">
            <v>INTERMEDIATE</v>
          </cell>
        </row>
        <row r="158">
          <cell r="E158" t="str">
            <v>041-PRV MANATEE HEATING SYSTEMMass Distribution Plant07 - Distribution Plant - Electric</v>
          </cell>
          <cell r="F158" t="str">
            <v>INTERMEDIATE</v>
          </cell>
        </row>
        <row r="159">
          <cell r="E159" t="str">
            <v>041-PRV MANATEE HEATING SYSTEMPtEverglades Comm02 - Steam Generation Plant</v>
          </cell>
          <cell r="F159" t="str">
            <v>INTERMEDIATE</v>
          </cell>
        </row>
        <row r="160">
          <cell r="E160" t="str">
            <v>041-PRV MANATEE HEATING SYSTEMTransmission Plant - Electric06 - Transmission Plant - Electric</v>
          </cell>
          <cell r="F160" t="str">
            <v>INTERMEDIATE</v>
          </cell>
        </row>
        <row r="161">
          <cell r="E161" t="str">
            <v>042-PTN COOLING CANAL MONITORING SYSTurkey Pt Comm03 - Nuclear Generation Plant</v>
          </cell>
          <cell r="F161" t="str">
            <v>BASE</v>
          </cell>
        </row>
        <row r="162">
          <cell r="E162" t="str">
            <v>042-PTN COOLING CANAL MONITORING SYSTurkey Pt U505 - Other Generation Plant</v>
          </cell>
          <cell r="F162" t="str">
            <v>INTERMEDIATE</v>
          </cell>
        </row>
        <row r="163">
          <cell r="E163" t="str">
            <v>044-Barley Barber Swamp Iron MitigaMartin Comm02 - Steam Generation Plant</v>
          </cell>
          <cell r="F163" t="str">
            <v>PEAKING</v>
          </cell>
        </row>
        <row r="164">
          <cell r="E164" t="str">
            <v>045-800 MW UNIT ESP PROJECTManatee Comm02 - Steam Generation Plant</v>
          </cell>
          <cell r="F164" t="str">
            <v>PEAKING</v>
          </cell>
        </row>
        <row r="165">
          <cell r="E165" t="str">
            <v>045-800 MW UNIT ESP PROJECTManatee U102 - Steam Generation Plant</v>
          </cell>
          <cell r="F165" t="str">
            <v>PEAKING</v>
          </cell>
        </row>
        <row r="166">
          <cell r="E166" t="str">
            <v>045-800 MW UNIT ESP PROJECTManatee U202 - Steam Generation Plant</v>
          </cell>
          <cell r="F166" t="str">
            <v>PEAKING</v>
          </cell>
        </row>
        <row r="167">
          <cell r="E167" t="str">
            <v>045-800 MW UNIT ESP PROJECTMartin U102 - Steam Generation Plant</v>
          </cell>
          <cell r="F167" t="str">
            <v>PEAKING</v>
          </cell>
        </row>
        <row r="168">
          <cell r="E168" t="str">
            <v>045-800 MW UNIT ESP PROJECTMartin U202 - Steam Generation Plant</v>
          </cell>
          <cell r="F168" t="str">
            <v>PEAKING</v>
          </cell>
        </row>
        <row r="169">
          <cell r="E169" t="str">
            <v>054-COAL COMBUSTION RESIDUALSScherer Comm02 - Steam Generation Plant</v>
          </cell>
          <cell r="F169" t="str">
            <v>BASE</v>
          </cell>
        </row>
        <row r="170">
          <cell r="E170" t="str">
            <v>054-COAL COMBUSTION RESIDUALSScherer Comm U3&amp;402 - Steam Generation Plant</v>
          </cell>
          <cell r="F170" t="str">
            <v>BASE</v>
          </cell>
        </row>
        <row r="171">
          <cell r="E171" t="str">
            <v>054-COAL COMBUSTION RESIDUALSSJRPP - Comm02 - Steam Generation Plant</v>
          </cell>
          <cell r="F171" t="str">
            <v>BASE</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NTRY"/>
      <sheetName val="INTERCOMPANY ENTRY"/>
      <sheetName val="Allocation of Inc and Loss"/>
      <sheetName val="GROUP&amp;PALMS"/>
      <sheetName val="FPL&amp;SUBS"/>
      <sheetName val="GRPCAP&amp;SUBS"/>
      <sheetName val="ALANDCO&amp;SUBS"/>
      <sheetName val="FPLES&amp;SUBS"/>
      <sheetName val="FPLENERGY&amp;SUBS"/>
      <sheetName val="Prep_Point Sheet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Cap"/>
      <sheetName val="Jan Energy"/>
      <sheetName val="Feb Cap"/>
      <sheetName val="Feb Energy"/>
      <sheetName val="Mar Cap"/>
      <sheetName val="Mar Energy"/>
      <sheetName val="Apr Cap"/>
      <sheetName val="Apr Energy"/>
      <sheetName val="May Cap"/>
      <sheetName val="May Energy"/>
      <sheetName val="Jun Cap"/>
      <sheetName val="Jun Energy"/>
      <sheetName val="July Capacity"/>
      <sheetName val="July 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B2" t="str">
            <v>UPS Capacity</v>
          </cell>
        </row>
      </sheetData>
      <sheetData sheetId="13">
        <row r="2">
          <cell r="B2" t="str">
            <v xml:space="preserve">UPS Energy </v>
          </cell>
          <cell r="C2" t="str">
            <v>Del - Kwh</v>
          </cell>
          <cell r="D2" t="str">
            <v>Base $</v>
          </cell>
          <cell r="E2" t="str">
            <v>Fuel $</v>
          </cell>
          <cell r="F2" t="str">
            <v>Sale $</v>
          </cell>
        </row>
        <row r="3">
          <cell r="B3" t="str">
            <v>JEA - UPS/Base</v>
          </cell>
          <cell r="C3">
            <v>0</v>
          </cell>
          <cell r="D3">
            <v>0</v>
          </cell>
          <cell r="E3">
            <v>0</v>
          </cell>
          <cell r="F3">
            <v>0</v>
          </cell>
        </row>
        <row r="4">
          <cell r="B4" t="str">
            <v>JEA - UPS/ALT</v>
          </cell>
          <cell r="C4">
            <v>0</v>
          </cell>
          <cell r="D4">
            <v>0</v>
          </cell>
          <cell r="E4">
            <v>0</v>
          </cell>
          <cell r="F4">
            <v>0</v>
          </cell>
        </row>
        <row r="5">
          <cell r="B5" t="str">
            <v>JEA - UPS/SUP</v>
          </cell>
          <cell r="C5">
            <v>0</v>
          </cell>
          <cell r="D5">
            <v>0</v>
          </cell>
          <cell r="E5">
            <v>0</v>
          </cell>
          <cell r="F5">
            <v>0</v>
          </cell>
        </row>
        <row r="6">
          <cell r="B6" t="str">
            <v>JEA - UPS/Station Svc</v>
          </cell>
          <cell r="D6">
            <v>0</v>
          </cell>
          <cell r="E6">
            <v>0</v>
          </cell>
          <cell r="F6">
            <v>0</v>
          </cell>
        </row>
        <row r="7">
          <cell r="B7" t="str">
            <v>SUM</v>
          </cell>
          <cell r="C7">
            <v>0</v>
          </cell>
          <cell r="D7">
            <v>0</v>
          </cell>
          <cell r="E7">
            <v>0</v>
          </cell>
          <cell r="F7">
            <v>0</v>
          </cell>
        </row>
        <row r="8">
          <cell r="B8" t="str">
            <v>FPC - UPS/Base</v>
          </cell>
          <cell r="C8">
            <v>0</v>
          </cell>
          <cell r="D8">
            <v>0</v>
          </cell>
          <cell r="E8">
            <v>0</v>
          </cell>
          <cell r="F8">
            <v>0</v>
          </cell>
        </row>
        <row r="9">
          <cell r="B9" t="str">
            <v>FPC - UPS/ALT</v>
          </cell>
          <cell r="C9">
            <v>0</v>
          </cell>
          <cell r="D9">
            <v>0</v>
          </cell>
          <cell r="E9">
            <v>0</v>
          </cell>
          <cell r="F9">
            <v>0</v>
          </cell>
        </row>
        <row r="10">
          <cell r="B10" t="str">
            <v>FPC - UPS/SUP</v>
          </cell>
          <cell r="C10">
            <v>0</v>
          </cell>
          <cell r="D10">
            <v>0</v>
          </cell>
          <cell r="E10">
            <v>0</v>
          </cell>
          <cell r="F10">
            <v>0</v>
          </cell>
        </row>
        <row r="11">
          <cell r="B11" t="str">
            <v>FPC - UPS/Station Svc</v>
          </cell>
          <cell r="D11">
            <v>0</v>
          </cell>
          <cell r="E11">
            <v>0</v>
          </cell>
          <cell r="F11">
            <v>0</v>
          </cell>
        </row>
        <row r="12">
          <cell r="B12" t="str">
            <v>SUM</v>
          </cell>
          <cell r="C12">
            <v>0</v>
          </cell>
          <cell r="D12">
            <v>0</v>
          </cell>
          <cell r="E12">
            <v>0</v>
          </cell>
          <cell r="F12">
            <v>0</v>
          </cell>
        </row>
        <row r="13">
          <cell r="B13" t="str">
            <v>FPL - UPS/Base</v>
          </cell>
          <cell r="C13">
            <v>0</v>
          </cell>
          <cell r="D13">
            <v>0</v>
          </cell>
          <cell r="E13">
            <v>0</v>
          </cell>
          <cell r="F13">
            <v>0</v>
          </cell>
        </row>
        <row r="14">
          <cell r="B14" t="str">
            <v>FPL - UPS/ALT</v>
          </cell>
          <cell r="C14">
            <v>0</v>
          </cell>
          <cell r="D14">
            <v>0</v>
          </cell>
          <cell r="E14">
            <v>0</v>
          </cell>
          <cell r="F14">
            <v>0</v>
          </cell>
        </row>
        <row r="15">
          <cell r="B15" t="str">
            <v>FPL - UPS/SUP</v>
          </cell>
          <cell r="C15">
            <v>0</v>
          </cell>
          <cell r="D15">
            <v>0</v>
          </cell>
          <cell r="E15">
            <v>0</v>
          </cell>
          <cell r="F15">
            <v>0</v>
          </cell>
        </row>
        <row r="16">
          <cell r="B16" t="str">
            <v>FPL - UPS/Station Svc</v>
          </cell>
          <cell r="D16">
            <v>0</v>
          </cell>
          <cell r="E16">
            <v>0</v>
          </cell>
          <cell r="F16">
            <v>0</v>
          </cell>
        </row>
        <row r="17">
          <cell r="B17" t="str">
            <v>SUM</v>
          </cell>
          <cell r="C17">
            <v>0</v>
          </cell>
          <cell r="D17">
            <v>0</v>
          </cell>
          <cell r="E17">
            <v>0</v>
          </cell>
          <cell r="F17">
            <v>0</v>
          </cell>
        </row>
        <row r="18">
          <cell r="B18" t="str">
            <v>TAL - UPS/Base</v>
          </cell>
          <cell r="C18">
            <v>0</v>
          </cell>
          <cell r="D18">
            <v>0</v>
          </cell>
          <cell r="E18">
            <v>0</v>
          </cell>
          <cell r="F18">
            <v>0</v>
          </cell>
        </row>
        <row r="19">
          <cell r="B19" t="str">
            <v>TAL - UPS/ALT</v>
          </cell>
          <cell r="C19">
            <v>0</v>
          </cell>
          <cell r="D19">
            <v>0</v>
          </cell>
          <cell r="E19">
            <v>0</v>
          </cell>
          <cell r="F19">
            <v>0</v>
          </cell>
        </row>
        <row r="20">
          <cell r="B20" t="str">
            <v>TAL - UPS/SUP</v>
          </cell>
          <cell r="C20">
            <v>0</v>
          </cell>
          <cell r="D20">
            <v>0</v>
          </cell>
          <cell r="E20">
            <v>0</v>
          </cell>
          <cell r="F20">
            <v>0</v>
          </cell>
        </row>
        <row r="21">
          <cell r="B21" t="str">
            <v>TAL - UPS/Station Svc</v>
          </cell>
        </row>
        <row r="22">
          <cell r="B22" t="str">
            <v>SUM</v>
          </cell>
          <cell r="C22">
            <v>0</v>
          </cell>
          <cell r="D22">
            <v>0</v>
          </cell>
          <cell r="E22">
            <v>0</v>
          </cell>
          <cell r="F22">
            <v>0</v>
          </cell>
        </row>
        <row r="23">
          <cell r="B23" t="str">
            <v>SECTION SUM</v>
          </cell>
          <cell r="C23">
            <v>0</v>
          </cell>
          <cell r="D23">
            <v>0</v>
          </cell>
          <cell r="E23">
            <v>0</v>
          </cell>
          <cell r="F23">
            <v>0</v>
          </cell>
        </row>
        <row r="24">
          <cell r="B24" t="str">
            <v>JEA - SCHEDULE R</v>
          </cell>
        </row>
        <row r="25">
          <cell r="B25" t="str">
            <v>FPC - SCHEDULE R</v>
          </cell>
        </row>
        <row r="26">
          <cell r="B26" t="str">
            <v>FPL - SCHEDULE R</v>
          </cell>
        </row>
        <row r="27">
          <cell r="B27" t="str">
            <v>TAL - SCHEDULE R</v>
          </cell>
        </row>
        <row r="28">
          <cell r="B28" t="str">
            <v>SUM</v>
          </cell>
          <cell r="C28">
            <v>0</v>
          </cell>
          <cell r="D28">
            <v>0</v>
          </cell>
          <cell r="E28">
            <v>0</v>
          </cell>
          <cell r="F28">
            <v>0</v>
          </cell>
        </row>
        <row r="29">
          <cell r="B29" t="str">
            <v>JEA - IPC or Banked</v>
          </cell>
          <cell r="C29">
            <v>0</v>
          </cell>
          <cell r="D29">
            <v>0</v>
          </cell>
          <cell r="E29">
            <v>0</v>
          </cell>
          <cell r="F29">
            <v>0</v>
          </cell>
        </row>
        <row r="30">
          <cell r="B30" t="str">
            <v>FPC - IPC</v>
          </cell>
          <cell r="C30">
            <v>0</v>
          </cell>
          <cell r="D30">
            <v>0</v>
          </cell>
          <cell r="E30">
            <v>0</v>
          </cell>
          <cell r="F30">
            <v>0</v>
          </cell>
        </row>
        <row r="31">
          <cell r="B31" t="str">
            <v>FPL - IPC</v>
          </cell>
          <cell r="C31">
            <v>0</v>
          </cell>
          <cell r="D31">
            <v>0</v>
          </cell>
          <cell r="E31">
            <v>0</v>
          </cell>
          <cell r="F31">
            <v>0</v>
          </cell>
        </row>
        <row r="32">
          <cell r="B32" t="str">
            <v>TAL - IPC</v>
          </cell>
        </row>
        <row r="33">
          <cell r="B33" t="str">
            <v>SUM</v>
          </cell>
          <cell r="C33">
            <v>0</v>
          </cell>
          <cell r="D33">
            <v>0</v>
          </cell>
          <cell r="E33">
            <v>0</v>
          </cell>
          <cell r="F33">
            <v>0</v>
          </cell>
        </row>
        <row r="34">
          <cell r="B34" t="str">
            <v>SECTION SUM</v>
          </cell>
          <cell r="C34">
            <v>0</v>
          </cell>
          <cell r="D34">
            <v>0</v>
          </cell>
          <cell r="E34">
            <v>0</v>
          </cell>
          <cell r="F34">
            <v>0</v>
          </cell>
        </row>
        <row r="35">
          <cell r="C35">
            <v>0</v>
          </cell>
          <cell r="E35">
            <v>0</v>
          </cell>
          <cell r="F35">
            <v>0</v>
          </cell>
        </row>
        <row r="36">
          <cell r="B36" t="str">
            <v xml:space="preserve">  </v>
          </cell>
          <cell r="C36" t="str">
            <v>Source: Page 56600</v>
          </cell>
          <cell r="E36" t="str">
            <v>Fuel $</v>
          </cell>
          <cell r="F36" t="str">
            <v>Sale $</v>
          </cell>
        </row>
        <row r="37">
          <cell r="B37" t="str">
            <v>JEA - ENERGY</v>
          </cell>
          <cell r="C37" t="str">
            <v>-----</v>
          </cell>
          <cell r="D37" t="str">
            <v>-----</v>
          </cell>
          <cell r="E37">
            <v>0</v>
          </cell>
          <cell r="F37">
            <v>0</v>
          </cell>
        </row>
        <row r="38">
          <cell r="B38" t="str">
            <v>FPC - ENERGY</v>
          </cell>
          <cell r="C38" t="str">
            <v>-----</v>
          </cell>
          <cell r="D38" t="str">
            <v>-----</v>
          </cell>
          <cell r="E38">
            <v>0</v>
          </cell>
          <cell r="F38">
            <v>0</v>
          </cell>
        </row>
        <row r="39">
          <cell r="B39" t="str">
            <v>FPL - ENERGY</v>
          </cell>
          <cell r="C39" t="str">
            <v>-----</v>
          </cell>
          <cell r="D39" t="str">
            <v>-----</v>
          </cell>
          <cell r="E39">
            <v>0</v>
          </cell>
          <cell r="F39">
            <v>0</v>
          </cell>
        </row>
        <row r="40">
          <cell r="B40" t="str">
            <v>TAL - ENERGY</v>
          </cell>
          <cell r="C40" t="str">
            <v>-----</v>
          </cell>
          <cell r="D40" t="str">
            <v>-----</v>
          </cell>
          <cell r="E40">
            <v>0</v>
          </cell>
          <cell r="F40">
            <v>0</v>
          </cell>
        </row>
        <row r="41">
          <cell r="B41" t="str">
            <v>SUM</v>
          </cell>
          <cell r="E41">
            <v>0</v>
          </cell>
          <cell r="F41">
            <v>0</v>
          </cell>
        </row>
        <row r="42">
          <cell r="B42" t="str">
            <v>JEA - INTEREST</v>
          </cell>
          <cell r="C42" t="str">
            <v>-----</v>
          </cell>
          <cell r="D42" t="str">
            <v>-----</v>
          </cell>
          <cell r="E42" t="str">
            <v>-----</v>
          </cell>
          <cell r="F42">
            <v>0</v>
          </cell>
        </row>
        <row r="43">
          <cell r="B43" t="str">
            <v>FPC - INTEREST</v>
          </cell>
          <cell r="C43" t="str">
            <v>-----</v>
          </cell>
          <cell r="D43" t="str">
            <v>-----</v>
          </cell>
          <cell r="E43" t="str">
            <v>-----</v>
          </cell>
          <cell r="F43">
            <v>0</v>
          </cell>
        </row>
        <row r="44">
          <cell r="B44" t="str">
            <v>FPL - INTEREST</v>
          </cell>
          <cell r="C44" t="str">
            <v>-----</v>
          </cell>
          <cell r="D44" t="str">
            <v>-----</v>
          </cell>
          <cell r="E44" t="str">
            <v>-----</v>
          </cell>
          <cell r="F44">
            <v>0</v>
          </cell>
        </row>
        <row r="45">
          <cell r="B45" t="str">
            <v>TAL - INTEREST</v>
          </cell>
          <cell r="C45" t="str">
            <v>-----</v>
          </cell>
          <cell r="D45" t="str">
            <v>-----</v>
          </cell>
          <cell r="E45" t="str">
            <v>-----</v>
          </cell>
          <cell r="F45">
            <v>0</v>
          </cell>
        </row>
        <row r="46">
          <cell r="B46" t="str">
            <v>SUM</v>
          </cell>
          <cell r="F46">
            <v>0</v>
          </cell>
        </row>
        <row r="47">
          <cell r="B47" t="str">
            <v>UPS Stockpile Adjustment</v>
          </cell>
          <cell r="C47" t="str">
            <v>Source: Page 56500</v>
          </cell>
        </row>
        <row r="48">
          <cell r="B48" t="str">
            <v>JEA - ENERGY</v>
          </cell>
          <cell r="C48" t="str">
            <v>-----</v>
          </cell>
          <cell r="D48" t="str">
            <v>-----</v>
          </cell>
          <cell r="E48">
            <v>0</v>
          </cell>
          <cell r="F48">
            <v>0</v>
          </cell>
        </row>
        <row r="49">
          <cell r="B49" t="str">
            <v>FPC - ENERGY</v>
          </cell>
          <cell r="C49" t="str">
            <v>-----</v>
          </cell>
          <cell r="D49" t="str">
            <v>-----</v>
          </cell>
          <cell r="E49">
            <v>0</v>
          </cell>
          <cell r="F49">
            <v>0</v>
          </cell>
        </row>
        <row r="50">
          <cell r="B50" t="str">
            <v>FPL - ENERGY</v>
          </cell>
          <cell r="C50" t="str">
            <v>-----</v>
          </cell>
          <cell r="D50" t="str">
            <v>-----</v>
          </cell>
          <cell r="E50">
            <v>0</v>
          </cell>
          <cell r="F50">
            <v>0</v>
          </cell>
        </row>
        <row r="51">
          <cell r="B51" t="str">
            <v>TAL - ENERGY</v>
          </cell>
          <cell r="C51" t="str">
            <v>-----</v>
          </cell>
          <cell r="D51" t="str">
            <v>-----</v>
          </cell>
          <cell r="E51">
            <v>0</v>
          </cell>
          <cell r="F51">
            <v>0</v>
          </cell>
        </row>
        <row r="52">
          <cell r="B52" t="str">
            <v>SUM</v>
          </cell>
          <cell r="D52">
            <v>0</v>
          </cell>
          <cell r="E52">
            <v>0</v>
          </cell>
          <cell r="F52">
            <v>0</v>
          </cell>
        </row>
        <row r="53">
          <cell r="B53" t="str">
            <v>JEA - INTEREST</v>
          </cell>
          <cell r="C53" t="str">
            <v>-----</v>
          </cell>
          <cell r="D53" t="str">
            <v>-----</v>
          </cell>
          <cell r="E53" t="str">
            <v>-----</v>
          </cell>
          <cell r="F53">
            <v>0</v>
          </cell>
        </row>
        <row r="54">
          <cell r="B54" t="str">
            <v>FPC - INTEREST</v>
          </cell>
          <cell r="C54" t="str">
            <v>-----</v>
          </cell>
          <cell r="D54" t="str">
            <v>-----</v>
          </cell>
          <cell r="E54" t="str">
            <v>-----</v>
          </cell>
          <cell r="F54">
            <v>0</v>
          </cell>
        </row>
        <row r="55">
          <cell r="B55" t="str">
            <v>FPL - INTEREST</v>
          </cell>
          <cell r="C55" t="str">
            <v>-----</v>
          </cell>
          <cell r="D55" t="str">
            <v>-----</v>
          </cell>
          <cell r="E55" t="str">
            <v>-----</v>
          </cell>
          <cell r="F55">
            <v>0</v>
          </cell>
        </row>
        <row r="56">
          <cell r="B56" t="str">
            <v>TAL - INTEREST</v>
          </cell>
          <cell r="C56" t="str">
            <v>-----</v>
          </cell>
          <cell r="D56" t="str">
            <v>-----</v>
          </cell>
          <cell r="E56" t="str">
            <v>-----</v>
          </cell>
          <cell r="F56">
            <v>0</v>
          </cell>
        </row>
        <row r="57">
          <cell r="B57" t="str">
            <v>SUM</v>
          </cell>
          <cell r="F57">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WIP FOR SOL"/>
      <sheetName val="CWIP &amp; PP&amp;E BAL BY GROUP"/>
      <sheetName val="MAY ACCRUAL"/>
      <sheetName val="CHECK TABLE"/>
      <sheetName val="cwip may 02"/>
      <sheetName val="DESCRIPTION TABLE"/>
      <sheetName val="Tables"/>
      <sheetName val="1999 ACCRUAL"/>
      <sheetName val="held for resale"/>
    </sheetNames>
    <sheetDataSet>
      <sheetData sheetId="0" refreshError="1"/>
      <sheetData sheetId="1" refreshError="1"/>
      <sheetData sheetId="2"/>
      <sheetData sheetId="3"/>
      <sheetData sheetId="4"/>
      <sheetData sheetId="5"/>
      <sheetData sheetId="6"/>
      <sheetData sheetId="7"/>
      <sheetData sheetId="8"/>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ckmarks"/>
      <sheetName val="Index"/>
      <sheetName val="Input"/>
      <sheetName val="(A-1)Book to Tax Recon"/>
      <sheetName val="(B-1)Trial Balance"/>
      <sheetName val="(C-1) Prepaid Insurance"/>
      <sheetName val="(C-2) Sec 263A"/>
      <sheetName val="(C-3) Middle Tier"/>
      <sheetName val="(C-4) Franchise Tax"/>
      <sheetName val="(C-5) PTC"/>
      <sheetName val="(D-1) State Depreciation"/>
      <sheetName val="(D-2 thru 25) Depreciation"/>
      <sheetName val="(G-1)Apportionment"/>
      <sheetName val="Prep_Point Sheets"/>
      <sheetName val="Provision"/>
      <sheetName val="Provision to Return Reconciliat"/>
      <sheetName val="Correspondence"/>
      <sheetName val="Carryforward"/>
      <sheetName val="Research"/>
      <sheetName val="Returns"/>
      <sheetName val="PTC"/>
      <sheetName val="TELES"/>
      <sheetName val="FS"/>
    </sheetNames>
    <sheetDataSet>
      <sheetData sheetId="0"/>
      <sheetData sheetId="1"/>
      <sheetData sheetId="2"/>
      <sheetData sheetId="3"/>
      <sheetData sheetId="4"/>
      <sheetData sheetId="5"/>
      <sheetData sheetId="6"/>
      <sheetData sheetId="7" refreshError="1">
        <row r="11">
          <cell r="A11" t="str">
            <v>2804000 CAPITALIZED DEVELOPMENT COSTS</v>
          </cell>
        </row>
        <row r="12">
          <cell r="A12" t="str">
            <v>3600000 DEFERRED TAX LIABILITY: Federal</v>
          </cell>
        </row>
        <row r="13">
          <cell r="A13" t="str">
            <v>3600100 DEFERRED TAX LIABILITY: State</v>
          </cell>
        </row>
        <row r="14">
          <cell r="A14" t="str">
            <v>3810000 ADDITIONAL PAID IN CAPITAL</v>
          </cell>
        </row>
        <row r="15">
          <cell r="A15" t="str">
            <v>5440200 LAND LEASE / ROYALTY &amp; OPTIONS - VARIABLE</v>
          </cell>
        </row>
        <row r="16">
          <cell r="A16" t="str">
            <v>5620100 LICENSES PERMITS &amp; FEES: Local County</v>
          </cell>
        </row>
        <row r="17">
          <cell r="A17" t="str">
            <v>5750300 OUTSIDE SERVICES: Engineering</v>
          </cell>
        </row>
        <row r="18">
          <cell r="A18" t="str">
            <v>5750320 OUTSIDE SERVICES: Construction</v>
          </cell>
        </row>
        <row r="19">
          <cell r="A19" t="str">
            <v>5750400 OUTSIDE SERVICES: General Business Consulting</v>
          </cell>
        </row>
        <row r="20">
          <cell r="A20" t="str">
            <v>5980003 FICO RECON:  Labor Distribution</v>
          </cell>
        </row>
        <row r="21">
          <cell r="A21" t="str">
            <v>5980005 FICO RECON:  Assessments</v>
          </cell>
        </row>
        <row r="22">
          <cell r="A22" t="str">
            <v>5990025 SETTLEMENT - Land Lease/Royalty-Variable</v>
          </cell>
        </row>
        <row r="23">
          <cell r="A23" t="str">
            <v>5990031 SETTLEMENT - License Permits &amp; Fines-G&amp;A</v>
          </cell>
        </row>
        <row r="24">
          <cell r="A24" t="str">
            <v>5990039 SETTLEMENT - Outside Services - Engineering</v>
          </cell>
        </row>
        <row r="25">
          <cell r="A25" t="str">
            <v>5990041 SETTLEMENT - Outside Services - Construction</v>
          </cell>
        </row>
        <row r="26">
          <cell r="A26" t="str">
            <v>5990042 SETTLEMENT - Outside Services - Consulting</v>
          </cell>
        </row>
        <row r="27">
          <cell r="A27" t="str">
            <v>6000000 EQUITY IN EARNINGS</v>
          </cell>
        </row>
        <row r="28">
          <cell r="A28" t="str">
            <v>6800000 CURRENT FIT EXPENSE</v>
          </cell>
        </row>
        <row r="29">
          <cell r="A29" t="str">
            <v>6801000 CURRENT SIT EXPENSE</v>
          </cell>
        </row>
        <row r="30">
          <cell r="A30" t="str">
            <v>6802000 DEFERRED FIT EXPENSE</v>
          </cell>
        </row>
        <row r="31">
          <cell r="A31" t="str">
            <v>6803000 DEFERRED SIT EXPENSE</v>
          </cell>
        </row>
        <row r="32">
          <cell r="A32" t="str">
            <v>6805000 CURRENT TAX CREDITS</v>
          </cell>
        </row>
        <row r="34">
          <cell r="A34" t="str">
            <v>NET (INCOME)/LOSS</v>
          </cell>
        </row>
        <row r="39">
          <cell r="A39" t="str">
            <v>NO EXPENSES AT MIDDLE TIER AT 8/31/2003 TO BE CAPITALIZED</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Fuel Var 2001 "/>
      <sheetName val="Final Fuel Sch 2001"/>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_NOx (2)"/>
      <sheetName val="Seas_NOx (2)"/>
      <sheetName val="Allow (2)"/>
      <sheetName val="PEs"/>
      <sheetName val="Exp"/>
      <sheetName val="Clear"/>
      <sheetName val="Retire"/>
      <sheetName val="CoRem"/>
      <sheetName val="Salvage"/>
      <sheetName val="CWIP"/>
      <sheetName val="Plant"/>
      <sheetName val="DepExp"/>
      <sheetName val="Dismant"/>
      <sheetName val="AccDep"/>
      <sheetName val="AccDism"/>
      <sheetName val="2POM"/>
      <sheetName val="RevReqt"/>
      <sheetName val="1PSumm"/>
      <sheetName val="Sheet1"/>
      <sheetName val="3PInvSumm"/>
      <sheetName val="6P7PFactors"/>
      <sheetName val="Inputs"/>
      <sheetName val="RataTrailer"/>
      <sheetName val="CristPrecip"/>
      <sheetName val="1228"/>
      <sheetName val="LowNOx"/>
      <sheetName val="CEMs"/>
      <sheetName val="MobGround"/>
      <sheetName val="FlowMeters"/>
      <sheetName val="CoolingTower"/>
      <sheetName val="1248"/>
      <sheetName val="1270"/>
      <sheetName val="1271"/>
      <sheetName val="1275"/>
      <sheetName val="Sodium Injection"/>
      <sheetName val="1446"/>
      <sheetName val="SmithWasteWater"/>
      <sheetName val="DanielAsh"/>
      <sheetName val="SmithWaterConservation"/>
      <sheetName val="Tanks"/>
      <sheetName val="DEP"/>
      <sheetName val="1272"/>
      <sheetName val="1297"/>
      <sheetName val="PrecipitatorUp"/>
      <sheetName val="PltGrdH2ORemed"/>
      <sheetName val="CRSTH20"/>
      <sheetName val="Condenser Tubes"/>
      <sheetName val="CAIRCAMR"/>
      <sheetName val="Boat"/>
      <sheetName val="Mer_Allow"/>
      <sheetName val="Ann_NOx"/>
      <sheetName val="Seas_NOx"/>
      <sheetName val="Allow"/>
      <sheetName val="Total"/>
      <sheetName val="Diff"/>
      <sheetName val="Blank1"/>
      <sheetName val="Blank"/>
      <sheetName val="Module1"/>
      <sheetName val="Modu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ow r="34">
          <cell r="P34">
            <v>76298622</v>
          </cell>
        </row>
      </sheetData>
      <sheetData sheetId="17" refreshError="1"/>
      <sheetData sheetId="18" refreshError="1"/>
      <sheetData sheetId="19" refreshError="1"/>
      <sheetData sheetId="20" refreshError="1"/>
      <sheetData sheetId="21">
        <row r="2">
          <cell r="A2" t="str">
            <v>January 2010 - December 2010</v>
          </cell>
        </row>
        <row r="26">
          <cell r="B26">
            <v>3.2</v>
          </cell>
          <cell r="C26">
            <v>0.26669999999999999</v>
          </cell>
        </row>
        <row r="27">
          <cell r="C27">
            <v>0.20830000000000001</v>
          </cell>
        </row>
        <row r="28">
          <cell r="C28">
            <v>0.35</v>
          </cell>
        </row>
        <row r="29">
          <cell r="C29">
            <v>0.25829999999999997</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C-40</v>
          </cell>
          <cell r="H1" t="str">
            <v>O &amp; M COMPOUND MULTIPLIER CALCULATION</v>
          </cell>
        </row>
        <row r="4">
          <cell r="A4" t="str">
            <v>FLORIDA PUBLIC SERVICE COMMISSION</v>
          </cell>
          <cell r="G4" t="str">
            <v xml:space="preserve">EXPLANATION: </v>
          </cell>
          <cell r="H4" t="str">
            <v>FOR EACH YEAR SINCE THE BENCHMARK YEAR, PROVIDE THE AMOUNTS AND PERCENT INCREASES ASSOCIATED WITH CUSTOMERS AND AVERAGE CPI. SHOW THE CALCULATION FOR EACH COMPOUND MULTIPLIER.</v>
          </cell>
          <cell r="N4" t="str">
            <v>TYPE OF DATA SHOWN:</v>
          </cell>
        </row>
        <row r="6">
          <cell r="A6" t="str">
            <v>COMPANY:</v>
          </cell>
        </row>
        <row r="8">
          <cell r="A8" t="str">
            <v>DOCKET NO.:</v>
          </cell>
          <cell r="N8" t="str">
            <v>WITNESS:</v>
          </cell>
        </row>
        <row r="11">
          <cell r="C11" t="str">
            <v>Total Customers</v>
          </cell>
          <cell r="I11" t="str">
            <v>Average CPI-U  (1967 = 100)</v>
          </cell>
        </row>
        <row r="13">
          <cell r="A13" t="str">
            <v>LINE</v>
          </cell>
          <cell r="G13" t="str">
            <v>Compound</v>
          </cell>
          <cell r="M13" t="str">
            <v>Compound</v>
          </cell>
          <cell r="O13" t="str">
            <v>Inflation and Growth</v>
          </cell>
        </row>
        <row r="14">
          <cell r="A14" t="str">
            <v>NO.</v>
          </cell>
          <cell r="B14" t="str">
            <v>YEAR</v>
          </cell>
          <cell r="C14" t="str">
            <v>Amount</v>
          </cell>
          <cell r="E14" t="str">
            <v>% Increase</v>
          </cell>
          <cell r="G14" t="str">
            <v>Multiplier</v>
          </cell>
          <cell r="I14" t="str">
            <v>Amount</v>
          </cell>
          <cell r="K14" t="str">
            <v>% Increase</v>
          </cell>
          <cell r="M14" t="str">
            <v>Multiplier</v>
          </cell>
          <cell r="O14" t="str">
            <v>Compound Multiplier</v>
          </cell>
        </row>
        <row r="16">
          <cell r="A16">
            <v>1</v>
          </cell>
        </row>
        <row r="17">
          <cell r="A17">
            <v>2</v>
          </cell>
        </row>
        <row r="18">
          <cell r="A18">
            <v>3</v>
          </cell>
        </row>
        <row r="19">
          <cell r="A19">
            <v>4</v>
          </cell>
        </row>
        <row r="20">
          <cell r="A20">
            <v>5</v>
          </cell>
        </row>
        <row r="21">
          <cell r="A21">
            <v>6</v>
          </cell>
        </row>
        <row r="22">
          <cell r="A22">
            <v>7</v>
          </cell>
        </row>
        <row r="23">
          <cell r="A23">
            <v>8</v>
          </cell>
        </row>
        <row r="24">
          <cell r="A24">
            <v>9</v>
          </cell>
        </row>
        <row r="25">
          <cell r="A25">
            <v>10</v>
          </cell>
        </row>
        <row r="26">
          <cell r="A26">
            <v>11</v>
          </cell>
        </row>
        <row r="27">
          <cell r="A27">
            <v>12</v>
          </cell>
        </row>
        <row r="28">
          <cell r="A28">
            <v>13</v>
          </cell>
        </row>
        <row r="29">
          <cell r="A29">
            <v>14</v>
          </cell>
        </row>
        <row r="30">
          <cell r="A30">
            <v>15</v>
          </cell>
        </row>
        <row r="31">
          <cell r="A31">
            <v>16</v>
          </cell>
        </row>
        <row r="32">
          <cell r="A32">
            <v>17</v>
          </cell>
        </row>
        <row r="33">
          <cell r="A33">
            <v>18</v>
          </cell>
        </row>
        <row r="34">
          <cell r="A34">
            <v>19</v>
          </cell>
        </row>
        <row r="35">
          <cell r="A35">
            <v>20</v>
          </cell>
        </row>
        <row r="36">
          <cell r="A36">
            <v>21</v>
          </cell>
        </row>
        <row r="37">
          <cell r="A37">
            <v>22</v>
          </cell>
        </row>
        <row r="38">
          <cell r="A38">
            <v>23</v>
          </cell>
        </row>
        <row r="39">
          <cell r="A39">
            <v>24</v>
          </cell>
        </row>
        <row r="40">
          <cell r="A40">
            <v>25</v>
          </cell>
        </row>
        <row r="41">
          <cell r="A41">
            <v>26</v>
          </cell>
        </row>
        <row r="42">
          <cell r="A42">
            <v>27</v>
          </cell>
        </row>
        <row r="43">
          <cell r="A43">
            <v>28</v>
          </cell>
        </row>
        <row r="44">
          <cell r="A44">
            <v>29</v>
          </cell>
        </row>
        <row r="45">
          <cell r="A45">
            <v>30</v>
          </cell>
        </row>
        <row r="46">
          <cell r="A46">
            <v>31</v>
          </cell>
        </row>
        <row r="47">
          <cell r="A47">
            <v>32</v>
          </cell>
        </row>
        <row r="48">
          <cell r="A48">
            <v>33</v>
          </cell>
        </row>
        <row r="49">
          <cell r="A49">
            <v>34</v>
          </cell>
        </row>
        <row r="50">
          <cell r="A50">
            <v>35</v>
          </cell>
        </row>
        <row r="51">
          <cell r="A51">
            <v>36</v>
          </cell>
        </row>
        <row r="52">
          <cell r="A52">
            <v>37</v>
          </cell>
        </row>
        <row r="53">
          <cell r="A53">
            <v>38</v>
          </cell>
        </row>
        <row r="54">
          <cell r="A54">
            <v>39</v>
          </cell>
        </row>
        <row r="55">
          <cell r="A55">
            <v>40</v>
          </cell>
        </row>
        <row r="56">
          <cell r="A56">
            <v>41</v>
          </cell>
          <cell r="B56" t="str">
            <v>SUPPORTING SCHEDULES:</v>
          </cell>
          <cell r="M56" t="str">
            <v>RECAP SCHEDULES:</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C-6</v>
          </cell>
          <cell r="J1" t="str">
            <v>BUDGETED VERSUS ACTUAL OPERATING REVENUES AND EXPENSES</v>
          </cell>
        </row>
        <row r="4">
          <cell r="A4" t="str">
            <v>FLORIDA PUBLIC SERVICE COMMISSION</v>
          </cell>
          <cell r="J4" t="str">
            <v xml:space="preserve">EXPLANATION: </v>
          </cell>
          <cell r="L4" t="str">
            <v xml:space="preserve">IF THE TEST YEAR IS PROJECTED, PROVIDE THE BUDGETED VERSUS ACTUAL OPERATING REVENUES AND EXPENSES BY PRIMARY ACCOUNT ACTUAL OPERATING REVENUES AND EXPENSES BY PRIMARY ACCOUNT FOR A HISTORICAL FIVE YEAR PERIOD AND THE FORECASTED DATA FOR THE TEST YEAR AND </v>
          </cell>
          <cell r="Y4" t="str">
            <v>TYPE OF DATA SHOWN:</v>
          </cell>
        </row>
        <row r="6">
          <cell r="A6" t="str">
            <v>COMPANY:</v>
          </cell>
        </row>
        <row r="8">
          <cell r="A8" t="str">
            <v>DOCKET NO.:</v>
          </cell>
          <cell r="Y8" t="str">
            <v>WITNESS:</v>
          </cell>
        </row>
        <row r="11">
          <cell r="F11" t="str">
            <v>_______</v>
          </cell>
          <cell r="J11" t="str">
            <v>_______</v>
          </cell>
          <cell r="N11" t="str">
            <v>_______</v>
          </cell>
          <cell r="R11" t="str">
            <v>_______</v>
          </cell>
          <cell r="V11" t="str">
            <v>_______</v>
          </cell>
          <cell r="Z11" t="str">
            <v>_________</v>
          </cell>
          <cell r="AB11" t="str">
            <v>_________</v>
          </cell>
        </row>
        <row r="12">
          <cell r="A12" t="str">
            <v>Line</v>
          </cell>
          <cell r="B12" t="str">
            <v>Account</v>
          </cell>
          <cell r="D12" t="str">
            <v>Account</v>
          </cell>
          <cell r="F12" t="str">
            <v>Year 1</v>
          </cell>
          <cell r="J12" t="str">
            <v>Year 2</v>
          </cell>
          <cell r="N12" t="str">
            <v>Year 3</v>
          </cell>
          <cell r="R12" t="str">
            <v>Year 4</v>
          </cell>
          <cell r="V12" t="str">
            <v>Year 5</v>
          </cell>
          <cell r="Z12" t="str">
            <v>Prior Year</v>
          </cell>
          <cell r="AB12" t="str">
            <v>Test Year</v>
          </cell>
        </row>
        <row r="13">
          <cell r="A13" t="str">
            <v>No.</v>
          </cell>
          <cell r="B13" t="str">
            <v>No.</v>
          </cell>
          <cell r="D13" t="str">
            <v>Title</v>
          </cell>
          <cell r="F13" t="str">
            <v>Budget</v>
          </cell>
          <cell r="H13" t="str">
            <v>Actual</v>
          </cell>
          <cell r="J13" t="str">
            <v>Budget</v>
          </cell>
          <cell r="L13" t="str">
            <v>Actual</v>
          </cell>
          <cell r="N13" t="str">
            <v>Budget</v>
          </cell>
          <cell r="P13" t="str">
            <v>Actual</v>
          </cell>
          <cell r="R13" t="str">
            <v>Budget</v>
          </cell>
          <cell r="T13" t="str">
            <v>Actual</v>
          </cell>
          <cell r="V13" t="str">
            <v>Budget</v>
          </cell>
          <cell r="X13" t="str">
            <v>Actual</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X55" t="str">
            <v>RECAP SCHEDULES:</v>
          </cell>
        </row>
        <row r="56">
          <cell r="A56">
            <v>42</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C-40</v>
          </cell>
          <cell r="H1" t="str">
            <v>O &amp; M COMPOUND MULTIPLIER CALCULATION</v>
          </cell>
        </row>
        <row r="4">
          <cell r="A4" t="str">
            <v>FLORIDA PUBLIC SERVICE COMMISSION</v>
          </cell>
          <cell r="G4" t="str">
            <v xml:space="preserve">EXPLANATION: </v>
          </cell>
          <cell r="H4" t="str">
            <v>FOR EACH YEAR SINCE THE BENCHMARK YEAR, PROVIDE THE AMOUNTS AND PERCENT INCREASES ASSOCIATED WITH CUSTOMERS AND AVERAGE CPI. SHOW THE CALCULATION FOR EACH COMPOUND MULTIPLIER.</v>
          </cell>
          <cell r="N4" t="str">
            <v>TYPE OF DATA SHOWN:</v>
          </cell>
        </row>
        <row r="6">
          <cell r="A6" t="str">
            <v>COMPANY:</v>
          </cell>
        </row>
        <row r="8">
          <cell r="A8" t="str">
            <v>DOCKET NO.:</v>
          </cell>
          <cell r="N8" t="str">
            <v>WITNESS:</v>
          </cell>
        </row>
        <row r="11">
          <cell r="C11" t="str">
            <v>Total Customers</v>
          </cell>
          <cell r="I11" t="str">
            <v>Average CPI-U  (1967 = 100)</v>
          </cell>
        </row>
        <row r="13">
          <cell r="A13" t="str">
            <v>LINE</v>
          </cell>
          <cell r="G13" t="str">
            <v>Compound</v>
          </cell>
          <cell r="M13" t="str">
            <v>Compound</v>
          </cell>
          <cell r="O13" t="str">
            <v>Inflation and Growth</v>
          </cell>
        </row>
        <row r="14">
          <cell r="A14" t="str">
            <v>NO.</v>
          </cell>
          <cell r="B14" t="str">
            <v>YEAR</v>
          </cell>
          <cell r="C14" t="str">
            <v>Amount</v>
          </cell>
          <cell r="E14" t="str">
            <v>% Increase</v>
          </cell>
          <cell r="G14" t="str">
            <v>Multiplier</v>
          </cell>
          <cell r="I14" t="str">
            <v>Amount</v>
          </cell>
          <cell r="K14" t="str">
            <v>% Increase</v>
          </cell>
          <cell r="M14" t="str">
            <v>Multiplier</v>
          </cell>
          <cell r="O14" t="str">
            <v>Compound Multiplier</v>
          </cell>
        </row>
        <row r="16">
          <cell r="A16">
            <v>1</v>
          </cell>
        </row>
        <row r="17">
          <cell r="A17">
            <v>2</v>
          </cell>
        </row>
        <row r="18">
          <cell r="A18">
            <v>3</v>
          </cell>
        </row>
        <row r="19">
          <cell r="A19">
            <v>4</v>
          </cell>
        </row>
        <row r="20">
          <cell r="A20">
            <v>5</v>
          </cell>
        </row>
        <row r="21">
          <cell r="A21">
            <v>6</v>
          </cell>
        </row>
        <row r="22">
          <cell r="A22">
            <v>7</v>
          </cell>
        </row>
        <row r="23">
          <cell r="A23">
            <v>8</v>
          </cell>
        </row>
        <row r="24">
          <cell r="A24">
            <v>9</v>
          </cell>
        </row>
        <row r="25">
          <cell r="A25">
            <v>10</v>
          </cell>
        </row>
        <row r="26">
          <cell r="A26">
            <v>11</v>
          </cell>
        </row>
        <row r="27">
          <cell r="A27">
            <v>12</v>
          </cell>
        </row>
        <row r="28">
          <cell r="A28">
            <v>13</v>
          </cell>
        </row>
        <row r="29">
          <cell r="A29">
            <v>14</v>
          </cell>
        </row>
        <row r="30">
          <cell r="A30">
            <v>15</v>
          </cell>
        </row>
        <row r="31">
          <cell r="A31">
            <v>16</v>
          </cell>
        </row>
        <row r="32">
          <cell r="A32">
            <v>17</v>
          </cell>
        </row>
        <row r="33">
          <cell r="A33">
            <v>18</v>
          </cell>
        </row>
        <row r="34">
          <cell r="A34">
            <v>19</v>
          </cell>
        </row>
        <row r="35">
          <cell r="A35">
            <v>20</v>
          </cell>
        </row>
        <row r="36">
          <cell r="A36">
            <v>21</v>
          </cell>
        </row>
        <row r="37">
          <cell r="A37">
            <v>22</v>
          </cell>
        </row>
        <row r="38">
          <cell r="A38">
            <v>23</v>
          </cell>
        </row>
        <row r="39">
          <cell r="A39">
            <v>24</v>
          </cell>
        </row>
        <row r="40">
          <cell r="A40">
            <v>25</v>
          </cell>
        </row>
        <row r="41">
          <cell r="A41">
            <v>26</v>
          </cell>
        </row>
        <row r="42">
          <cell r="A42">
            <v>27</v>
          </cell>
        </row>
        <row r="43">
          <cell r="A43">
            <v>28</v>
          </cell>
        </row>
        <row r="44">
          <cell r="A44">
            <v>29</v>
          </cell>
        </row>
        <row r="45">
          <cell r="A45">
            <v>30</v>
          </cell>
        </row>
        <row r="46">
          <cell r="A46">
            <v>31</v>
          </cell>
        </row>
        <row r="47">
          <cell r="A47">
            <v>32</v>
          </cell>
        </row>
        <row r="48">
          <cell r="A48">
            <v>33</v>
          </cell>
        </row>
        <row r="49">
          <cell r="A49">
            <v>34</v>
          </cell>
        </row>
        <row r="50">
          <cell r="A50">
            <v>35</v>
          </cell>
        </row>
        <row r="51">
          <cell r="A51">
            <v>36</v>
          </cell>
        </row>
        <row r="52">
          <cell r="A52">
            <v>37</v>
          </cell>
        </row>
        <row r="53">
          <cell r="A53">
            <v>38</v>
          </cell>
        </row>
        <row r="54">
          <cell r="A54">
            <v>39</v>
          </cell>
        </row>
        <row r="55">
          <cell r="A55">
            <v>40</v>
          </cell>
        </row>
        <row r="56">
          <cell r="A56">
            <v>41</v>
          </cell>
          <cell r="B56" t="str">
            <v>SUPPORTING SCHEDULES:</v>
          </cell>
          <cell r="M56" t="str">
            <v>RECAP SCHEDULES:</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efreshError="1">
        <row r="1">
          <cell r="A1" t="str">
            <v>SCHEDULE C-6</v>
          </cell>
          <cell r="J1" t="str">
            <v>BUDGETED VERSUS ACTUAL OPERATING REVENUES AND EXPENSES</v>
          </cell>
        </row>
        <row r="4">
          <cell r="A4" t="str">
            <v>FLORIDA PUBLIC SERVICE COMMISSION</v>
          </cell>
          <cell r="J4" t="str">
            <v xml:space="preserve">EXPLANATION: </v>
          </cell>
          <cell r="L4" t="str">
            <v xml:space="preserve">IF THE TEST YEAR IS PROJECTED, PROVIDE THE BUDGETED VERSUS ACTUAL OPERATING REVENUES AND EXPENSES BY PRIMARY ACCOUNT ACTUAL OPERATING REVENUES AND EXPENSES BY PRIMARY ACCOUNT FOR A HISTORICAL FIVE YEAR PERIOD AND THE FORECASTED DATA FOR THE TEST YEAR AND </v>
          </cell>
          <cell r="Y4" t="str">
            <v>TYPE OF DATA SHOWN:</v>
          </cell>
        </row>
        <row r="6">
          <cell r="A6" t="str">
            <v>COMPANY:</v>
          </cell>
        </row>
        <row r="8">
          <cell r="A8" t="str">
            <v>DOCKET NO.:</v>
          </cell>
          <cell r="Y8" t="str">
            <v>WITNESS:</v>
          </cell>
        </row>
        <row r="11">
          <cell r="F11" t="str">
            <v>_______</v>
          </cell>
          <cell r="J11" t="str">
            <v>_______</v>
          </cell>
          <cell r="N11" t="str">
            <v>_______</v>
          </cell>
          <cell r="R11" t="str">
            <v>_______</v>
          </cell>
          <cell r="V11" t="str">
            <v>_______</v>
          </cell>
          <cell r="Z11" t="str">
            <v>_________</v>
          </cell>
          <cell r="AB11" t="str">
            <v>_________</v>
          </cell>
        </row>
        <row r="12">
          <cell r="A12" t="str">
            <v>Line</v>
          </cell>
          <cell r="B12" t="str">
            <v>Account</v>
          </cell>
          <cell r="D12" t="str">
            <v>Account</v>
          </cell>
          <cell r="F12" t="str">
            <v>Year 1</v>
          </cell>
          <cell r="J12" t="str">
            <v>Year 2</v>
          </cell>
          <cell r="N12" t="str">
            <v>Year 3</v>
          </cell>
          <cell r="R12" t="str">
            <v>Year 4</v>
          </cell>
          <cell r="V12" t="str">
            <v>Year 5</v>
          </cell>
          <cell r="Z12" t="str">
            <v>Prior Year</v>
          </cell>
          <cell r="AB12" t="str">
            <v>Test Year</v>
          </cell>
        </row>
        <row r="13">
          <cell r="A13" t="str">
            <v>No.</v>
          </cell>
          <cell r="B13" t="str">
            <v>No.</v>
          </cell>
          <cell r="D13" t="str">
            <v>Title</v>
          </cell>
          <cell r="F13" t="str">
            <v>Budget</v>
          </cell>
          <cell r="H13" t="str">
            <v>Actual</v>
          </cell>
          <cell r="J13" t="str">
            <v>Budget</v>
          </cell>
          <cell r="L13" t="str">
            <v>Actual</v>
          </cell>
          <cell r="N13" t="str">
            <v>Budget</v>
          </cell>
          <cell r="P13" t="str">
            <v>Actual</v>
          </cell>
          <cell r="R13" t="str">
            <v>Budget</v>
          </cell>
          <cell r="T13" t="str">
            <v>Actual</v>
          </cell>
          <cell r="V13" t="str">
            <v>Budget</v>
          </cell>
          <cell r="X13" t="str">
            <v>Actual</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X55" t="str">
            <v>RECAP SCHEDULES:</v>
          </cell>
        </row>
        <row r="56">
          <cell r="A56">
            <v>42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efreshError="1">
        <row r="1">
          <cell r="A1" t="str">
            <v>SCHEDULE C-6</v>
          </cell>
          <cell r="J1" t="str">
            <v>BUDGETED VERSUS ACTUAL OPERATING REVENUES AND EXPENSES</v>
          </cell>
        </row>
        <row r="4">
          <cell r="A4" t="str">
            <v>FLORIDA PUBLIC SERVICE COMMISSION</v>
          </cell>
          <cell r="J4" t="str">
            <v xml:space="preserve">EXPLANATION: </v>
          </cell>
          <cell r="L4" t="str">
            <v xml:space="preserve">IF THE TEST YEAR IS PROJECTED, PROVIDE THE BUDGETED VERSUS ACTUAL OPERATING REVENUES AND EXPENSES BY PRIMARY ACCOUNT ACTUAL OPERATING REVENUES AND EXPENSES BY PRIMARY ACCOUNT FOR A HISTORICAL FIVE YEAR PERIOD AND THE FORECASTED DATA FOR THE TEST YEAR AND </v>
          </cell>
          <cell r="Y4" t="str">
            <v>TYPE OF DATA SHOWN:</v>
          </cell>
        </row>
        <row r="6">
          <cell r="A6" t="str">
            <v>COMPANY:</v>
          </cell>
        </row>
        <row r="8">
          <cell r="A8" t="str">
            <v>DOCKET NO.:</v>
          </cell>
          <cell r="Y8" t="str">
            <v>WITNESS:</v>
          </cell>
        </row>
        <row r="11">
          <cell r="F11" t="str">
            <v>_______</v>
          </cell>
          <cell r="J11" t="str">
            <v>_______</v>
          </cell>
          <cell r="N11" t="str">
            <v>_______</v>
          </cell>
          <cell r="R11" t="str">
            <v>_______</v>
          </cell>
          <cell r="V11" t="str">
            <v>_______</v>
          </cell>
          <cell r="Z11" t="str">
            <v>_________</v>
          </cell>
          <cell r="AB11" t="str">
            <v>_________</v>
          </cell>
        </row>
        <row r="12">
          <cell r="A12" t="str">
            <v>Line</v>
          </cell>
          <cell r="B12" t="str">
            <v>Account</v>
          </cell>
          <cell r="D12" t="str">
            <v>Account</v>
          </cell>
          <cell r="F12" t="str">
            <v>Year 1</v>
          </cell>
          <cell r="J12" t="str">
            <v>Year 2</v>
          </cell>
          <cell r="N12" t="str">
            <v>Year 3</v>
          </cell>
          <cell r="R12" t="str">
            <v>Year 4</v>
          </cell>
          <cell r="V12" t="str">
            <v>Year 5</v>
          </cell>
          <cell r="Z12" t="str">
            <v>Prior Year</v>
          </cell>
          <cell r="AB12" t="str">
            <v>Test Year</v>
          </cell>
        </row>
        <row r="13">
          <cell r="A13" t="str">
            <v>No.</v>
          </cell>
          <cell r="B13" t="str">
            <v>No.</v>
          </cell>
          <cell r="D13" t="str">
            <v>Title</v>
          </cell>
          <cell r="F13" t="str">
            <v>Budget</v>
          </cell>
          <cell r="H13" t="str">
            <v>Actual</v>
          </cell>
          <cell r="J13" t="str">
            <v>Budget</v>
          </cell>
          <cell r="L13" t="str">
            <v>Actual</v>
          </cell>
          <cell r="N13" t="str">
            <v>Budget</v>
          </cell>
          <cell r="P13" t="str">
            <v>Actual</v>
          </cell>
          <cell r="R13" t="str">
            <v>Budget</v>
          </cell>
          <cell r="T13" t="str">
            <v>Actual</v>
          </cell>
          <cell r="V13" t="str">
            <v>Budget</v>
          </cell>
          <cell r="X13" t="str">
            <v>Actual</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X55" t="str">
            <v>RECAP SCHEDULES:</v>
          </cell>
        </row>
        <row r="56">
          <cell r="A56">
            <v>42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efreshError="1">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FPLSUB"/>
      <sheetName val="JVTAX.XLS"/>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efreshError="1">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efreshError="1">
        <row r="1">
          <cell r="A1" t="str">
            <v>SCHEDULE C-6</v>
          </cell>
          <cell r="J1" t="str">
            <v>BUDGETED VERSUS ACTUAL OPERATING REVENUES AND EXPENSES</v>
          </cell>
        </row>
        <row r="4">
          <cell r="A4" t="str">
            <v>FLORIDA PUBLIC SERVICE COMMISSION</v>
          </cell>
          <cell r="J4" t="str">
            <v xml:space="preserve">EXPLANATION: </v>
          </cell>
          <cell r="L4" t="str">
            <v xml:space="preserve">IF THE TEST YEAR IS PROJECTED, PROVIDE THE BUDGETED VERSUS ACTUAL OPERATING REVENUES AND EXPENSES BY PRIMARY ACCOUNT ACTUAL OPERATING REVENUES AND EXPENSES BY PRIMARY ACCOUNT FOR A HISTORICAL FIVE YEAR PERIOD AND THE FORECASTED DATA FOR THE TEST YEAR AND </v>
          </cell>
          <cell r="Y4" t="str">
            <v>TYPE OF DATA SHOWN:</v>
          </cell>
        </row>
        <row r="6">
          <cell r="A6" t="str">
            <v>COMPANY:</v>
          </cell>
        </row>
        <row r="8">
          <cell r="A8" t="str">
            <v>DOCKET NO.:</v>
          </cell>
          <cell r="Y8" t="str">
            <v>WITNESS:</v>
          </cell>
        </row>
        <row r="11">
          <cell r="F11" t="str">
            <v>_______</v>
          </cell>
          <cell r="J11" t="str">
            <v>_______</v>
          </cell>
          <cell r="N11" t="str">
            <v>_______</v>
          </cell>
          <cell r="R11" t="str">
            <v>_______</v>
          </cell>
          <cell r="V11" t="str">
            <v>_______</v>
          </cell>
          <cell r="Z11" t="str">
            <v>_________</v>
          </cell>
          <cell r="AB11" t="str">
            <v>_________</v>
          </cell>
        </row>
        <row r="12">
          <cell r="A12" t="str">
            <v>Line</v>
          </cell>
          <cell r="B12" t="str">
            <v>Account</v>
          </cell>
          <cell r="D12" t="str">
            <v>Account</v>
          </cell>
          <cell r="F12" t="str">
            <v>Year 1</v>
          </cell>
          <cell r="J12" t="str">
            <v>Year 2</v>
          </cell>
          <cell r="N12" t="str">
            <v>Year 3</v>
          </cell>
          <cell r="R12" t="str">
            <v>Year 4</v>
          </cell>
          <cell r="V12" t="str">
            <v>Year 5</v>
          </cell>
          <cell r="Z12" t="str">
            <v>Prior Year</v>
          </cell>
          <cell r="AB12" t="str">
            <v>Test Year</v>
          </cell>
        </row>
        <row r="13">
          <cell r="A13" t="str">
            <v>No.</v>
          </cell>
          <cell r="B13" t="str">
            <v>No.</v>
          </cell>
          <cell r="D13" t="str">
            <v>Title</v>
          </cell>
          <cell r="F13" t="str">
            <v>Budget</v>
          </cell>
          <cell r="H13" t="str">
            <v>Actual</v>
          </cell>
          <cell r="J13" t="str">
            <v>Budget</v>
          </cell>
          <cell r="L13" t="str">
            <v>Actual</v>
          </cell>
          <cell r="N13" t="str">
            <v>Budget</v>
          </cell>
          <cell r="P13" t="str">
            <v>Actual</v>
          </cell>
          <cell r="R13" t="str">
            <v>Budget</v>
          </cell>
          <cell r="T13" t="str">
            <v>Actual</v>
          </cell>
          <cell r="V13" t="str">
            <v>Budget</v>
          </cell>
          <cell r="X13" t="str">
            <v>Actual</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X55" t="str">
            <v>RECAP SCHEDULES:</v>
          </cell>
        </row>
        <row r="56">
          <cell r="A56">
            <v>42</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efreshError="1">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efreshError="1">
        <row r="1">
          <cell r="A1" t="str">
            <v>Schedule C-40</v>
          </cell>
          <cell r="H1" t="str">
            <v>O &amp; M COMPOUND MULTIPLIER CALCULATION</v>
          </cell>
        </row>
        <row r="4">
          <cell r="A4" t="str">
            <v>FLORIDA PUBLIC SERVICE COMMISSION</v>
          </cell>
          <cell r="G4" t="str">
            <v xml:space="preserve">EXPLANATION: </v>
          </cell>
          <cell r="H4" t="str">
            <v>FOR EACH YEAR SINCE THE BENCHMARK YEAR, PROVIDE THE AMOUNTS AND PERCENT INCREASES ASSOCIATED WITH CUSTOMERS AND AVERAGE CPI. SHOW THE CALCULATION FOR EACH COMPOUND MULTIPLIER.</v>
          </cell>
          <cell r="N4" t="str">
            <v>TYPE OF DATA SHOWN:</v>
          </cell>
        </row>
        <row r="6">
          <cell r="A6" t="str">
            <v>COMPANY:</v>
          </cell>
        </row>
        <row r="8">
          <cell r="A8" t="str">
            <v>DOCKET NO.:</v>
          </cell>
          <cell r="N8" t="str">
            <v>WITNESS:</v>
          </cell>
        </row>
        <row r="11">
          <cell r="C11" t="str">
            <v>Total Customers</v>
          </cell>
          <cell r="I11" t="str">
            <v>Average CPI-U  (1967 = 100)</v>
          </cell>
        </row>
        <row r="13">
          <cell r="A13" t="str">
            <v>LINE</v>
          </cell>
          <cell r="G13" t="str">
            <v>Compound</v>
          </cell>
          <cell r="M13" t="str">
            <v>Compound</v>
          </cell>
          <cell r="O13" t="str">
            <v>Inflation and Growth</v>
          </cell>
        </row>
        <row r="14">
          <cell r="A14" t="str">
            <v>NO.</v>
          </cell>
          <cell r="B14" t="str">
            <v>YEAR</v>
          </cell>
          <cell r="C14" t="str">
            <v>Amount</v>
          </cell>
          <cell r="E14" t="str">
            <v>% Increase</v>
          </cell>
          <cell r="G14" t="str">
            <v>Multiplier</v>
          </cell>
          <cell r="I14" t="str">
            <v>Amount</v>
          </cell>
          <cell r="K14" t="str">
            <v>% Increase</v>
          </cell>
          <cell r="M14" t="str">
            <v>Multiplier</v>
          </cell>
          <cell r="O14" t="str">
            <v>Compound Multiplier</v>
          </cell>
        </row>
        <row r="16">
          <cell r="A16">
            <v>1</v>
          </cell>
        </row>
        <row r="17">
          <cell r="A17">
            <v>2</v>
          </cell>
        </row>
        <row r="18">
          <cell r="A18">
            <v>3</v>
          </cell>
        </row>
        <row r="19">
          <cell r="A19">
            <v>4</v>
          </cell>
        </row>
        <row r="20">
          <cell r="A20">
            <v>5</v>
          </cell>
        </row>
        <row r="21">
          <cell r="A21">
            <v>6</v>
          </cell>
        </row>
        <row r="22">
          <cell r="A22">
            <v>7</v>
          </cell>
        </row>
        <row r="23">
          <cell r="A23">
            <v>8</v>
          </cell>
        </row>
        <row r="24">
          <cell r="A24">
            <v>9</v>
          </cell>
        </row>
        <row r="25">
          <cell r="A25">
            <v>10</v>
          </cell>
        </row>
        <row r="26">
          <cell r="A26">
            <v>11</v>
          </cell>
        </row>
        <row r="27">
          <cell r="A27">
            <v>12</v>
          </cell>
        </row>
        <row r="28">
          <cell r="A28">
            <v>13</v>
          </cell>
        </row>
        <row r="29">
          <cell r="A29">
            <v>14</v>
          </cell>
        </row>
        <row r="30">
          <cell r="A30">
            <v>15</v>
          </cell>
        </row>
        <row r="31">
          <cell r="A31">
            <v>16</v>
          </cell>
        </row>
        <row r="32">
          <cell r="A32">
            <v>17</v>
          </cell>
        </row>
        <row r="33">
          <cell r="A33">
            <v>18</v>
          </cell>
        </row>
        <row r="34">
          <cell r="A34">
            <v>19</v>
          </cell>
        </row>
        <row r="35">
          <cell r="A35">
            <v>20</v>
          </cell>
        </row>
        <row r="36">
          <cell r="A36">
            <v>21</v>
          </cell>
        </row>
        <row r="37">
          <cell r="A37">
            <v>22</v>
          </cell>
        </row>
        <row r="38">
          <cell r="A38">
            <v>23</v>
          </cell>
        </row>
        <row r="39">
          <cell r="A39">
            <v>24</v>
          </cell>
        </row>
        <row r="40">
          <cell r="A40">
            <v>25</v>
          </cell>
        </row>
        <row r="41">
          <cell r="A41">
            <v>26</v>
          </cell>
        </row>
        <row r="42">
          <cell r="A42">
            <v>27</v>
          </cell>
        </row>
        <row r="43">
          <cell r="A43">
            <v>28</v>
          </cell>
        </row>
        <row r="44">
          <cell r="A44">
            <v>29</v>
          </cell>
        </row>
        <row r="45">
          <cell r="A45">
            <v>30</v>
          </cell>
        </row>
        <row r="46">
          <cell r="A46">
            <v>31</v>
          </cell>
        </row>
        <row r="47">
          <cell r="A47">
            <v>32</v>
          </cell>
        </row>
        <row r="48">
          <cell r="A48">
            <v>33</v>
          </cell>
        </row>
        <row r="49">
          <cell r="A49">
            <v>34</v>
          </cell>
        </row>
        <row r="50">
          <cell r="A50">
            <v>35</v>
          </cell>
        </row>
        <row r="51">
          <cell r="A51">
            <v>36</v>
          </cell>
        </row>
        <row r="52">
          <cell r="A52">
            <v>37</v>
          </cell>
        </row>
        <row r="53">
          <cell r="A53">
            <v>38</v>
          </cell>
        </row>
        <row r="54">
          <cell r="A54">
            <v>39</v>
          </cell>
        </row>
        <row r="55">
          <cell r="A55">
            <v>40</v>
          </cell>
        </row>
        <row r="56">
          <cell r="A56">
            <v>41</v>
          </cell>
          <cell r="B56" t="str">
            <v>SUPPORTING SCHEDULES:</v>
          </cell>
          <cell r="M56" t="str">
            <v>RECAP SCHEDULES:</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efreshError="1">
        <row r="1">
          <cell r="A1" t="str">
            <v>Schedule C-40</v>
          </cell>
          <cell r="H1" t="str">
            <v>O &amp; M COMPOUND MULTIPLIER CALCULATION</v>
          </cell>
        </row>
        <row r="4">
          <cell r="A4" t="str">
            <v>FLORIDA PUBLIC SERVICE COMMISSION</v>
          </cell>
          <cell r="G4" t="str">
            <v xml:space="preserve">EXPLANATION: </v>
          </cell>
          <cell r="H4" t="str">
            <v>FOR EACH YEAR SINCE THE BENCHMARK YEAR, PROVIDE THE AMOUNTS AND PERCENT INCREASES ASSOCIATED WITH CUSTOMERS AND AVERAGE CPI. SHOW THE CALCULATION FOR EACH COMPOUND MULTIPLIER.</v>
          </cell>
          <cell r="N4" t="str">
            <v>TYPE OF DATA SHOWN:</v>
          </cell>
        </row>
        <row r="6">
          <cell r="A6" t="str">
            <v>COMPANY:</v>
          </cell>
        </row>
        <row r="8">
          <cell r="A8" t="str">
            <v>DOCKET NO.:</v>
          </cell>
          <cell r="N8" t="str">
            <v>WITNESS:</v>
          </cell>
        </row>
        <row r="11">
          <cell r="C11" t="str">
            <v>Total Customers</v>
          </cell>
          <cell r="I11" t="str">
            <v>Average CPI-U  (1967 = 100)</v>
          </cell>
        </row>
        <row r="13">
          <cell r="A13" t="str">
            <v>LINE</v>
          </cell>
          <cell r="G13" t="str">
            <v>Compound</v>
          </cell>
          <cell r="M13" t="str">
            <v>Compound</v>
          </cell>
          <cell r="O13" t="str">
            <v>Inflation and Growth</v>
          </cell>
        </row>
        <row r="14">
          <cell r="A14" t="str">
            <v>NO.</v>
          </cell>
          <cell r="B14" t="str">
            <v>YEAR</v>
          </cell>
          <cell r="C14" t="str">
            <v>Amount</v>
          </cell>
          <cell r="E14" t="str">
            <v>% Increase</v>
          </cell>
          <cell r="G14" t="str">
            <v>Multiplier</v>
          </cell>
          <cell r="I14" t="str">
            <v>Amount</v>
          </cell>
          <cell r="K14" t="str">
            <v>% Increase</v>
          </cell>
          <cell r="M14" t="str">
            <v>Multiplier</v>
          </cell>
          <cell r="O14" t="str">
            <v>Compound Multiplier</v>
          </cell>
        </row>
        <row r="16">
          <cell r="A16">
            <v>1</v>
          </cell>
        </row>
        <row r="17">
          <cell r="A17">
            <v>2</v>
          </cell>
        </row>
        <row r="18">
          <cell r="A18">
            <v>3</v>
          </cell>
        </row>
        <row r="19">
          <cell r="A19">
            <v>4</v>
          </cell>
        </row>
        <row r="20">
          <cell r="A20">
            <v>5</v>
          </cell>
        </row>
        <row r="21">
          <cell r="A21">
            <v>6</v>
          </cell>
        </row>
        <row r="22">
          <cell r="A22">
            <v>7</v>
          </cell>
        </row>
        <row r="23">
          <cell r="A23">
            <v>8</v>
          </cell>
        </row>
        <row r="24">
          <cell r="A24">
            <v>9</v>
          </cell>
        </row>
        <row r="25">
          <cell r="A25">
            <v>10</v>
          </cell>
        </row>
        <row r="26">
          <cell r="A26">
            <v>11</v>
          </cell>
        </row>
        <row r="27">
          <cell r="A27">
            <v>12</v>
          </cell>
        </row>
        <row r="28">
          <cell r="A28">
            <v>13</v>
          </cell>
        </row>
        <row r="29">
          <cell r="A29">
            <v>14</v>
          </cell>
        </row>
        <row r="30">
          <cell r="A30">
            <v>15</v>
          </cell>
        </row>
        <row r="31">
          <cell r="A31">
            <v>16</v>
          </cell>
        </row>
        <row r="32">
          <cell r="A32">
            <v>17</v>
          </cell>
        </row>
        <row r="33">
          <cell r="A33">
            <v>18</v>
          </cell>
        </row>
        <row r="34">
          <cell r="A34">
            <v>19</v>
          </cell>
        </row>
        <row r="35">
          <cell r="A35">
            <v>20</v>
          </cell>
        </row>
        <row r="36">
          <cell r="A36">
            <v>21</v>
          </cell>
        </row>
        <row r="37">
          <cell r="A37">
            <v>22</v>
          </cell>
        </row>
        <row r="38">
          <cell r="A38">
            <v>23</v>
          </cell>
        </row>
        <row r="39">
          <cell r="A39">
            <v>24</v>
          </cell>
        </row>
        <row r="40">
          <cell r="A40">
            <v>25</v>
          </cell>
        </row>
        <row r="41">
          <cell r="A41">
            <v>26</v>
          </cell>
        </row>
        <row r="42">
          <cell r="A42">
            <v>27</v>
          </cell>
        </row>
        <row r="43">
          <cell r="A43">
            <v>28</v>
          </cell>
        </row>
        <row r="44">
          <cell r="A44">
            <v>29</v>
          </cell>
        </row>
        <row r="45">
          <cell r="A45">
            <v>30</v>
          </cell>
        </row>
        <row r="46">
          <cell r="A46">
            <v>31</v>
          </cell>
        </row>
        <row r="47">
          <cell r="A47">
            <v>32</v>
          </cell>
        </row>
        <row r="48">
          <cell r="A48">
            <v>33</v>
          </cell>
        </row>
        <row r="49">
          <cell r="A49">
            <v>34</v>
          </cell>
        </row>
        <row r="50">
          <cell r="A50">
            <v>35</v>
          </cell>
        </row>
        <row r="51">
          <cell r="A51">
            <v>36</v>
          </cell>
        </row>
        <row r="52">
          <cell r="A52">
            <v>37</v>
          </cell>
        </row>
        <row r="53">
          <cell r="A53">
            <v>38</v>
          </cell>
        </row>
        <row r="54">
          <cell r="A54">
            <v>39</v>
          </cell>
        </row>
        <row r="55">
          <cell r="A55">
            <v>40</v>
          </cell>
        </row>
        <row r="56">
          <cell r="A56">
            <v>41</v>
          </cell>
          <cell r="B56" t="str">
            <v>SUPPORTING SCHEDULES:</v>
          </cell>
          <cell r="M56" t="str">
            <v>RECAP SCHEDULES:</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S Links"/>
      <sheetName val="SUMMARY"/>
      <sheetName val="INPUTDATA"/>
      <sheetName val="CT Performance"/>
      <sheetName val="CT Gen&amp;HR Cor"/>
      <sheetName val="ST Corrections"/>
      <sheetName val="TURBEFF"/>
      <sheetName val="ST Stg Pressures"/>
      <sheetName val="Condenser Performance"/>
      <sheetName val="STM INJECT CORR"/>
      <sheetName val="ELEC LOSS CORR"/>
      <sheetName val="firing temp"/>
      <sheetName val="Assump"/>
      <sheetName val="PickList"/>
      <sheetName val="LookUp"/>
      <sheetName val="Input"/>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S Links"/>
      <sheetName val="SUMMARY"/>
      <sheetName val="INPUTDATA"/>
      <sheetName val="CT Performance"/>
      <sheetName val="CT Gen&amp;HR Cor"/>
      <sheetName val="ST Corrections"/>
      <sheetName val="TURBEFF"/>
      <sheetName val="ST Stg Pressures"/>
      <sheetName val="Condenser Performance"/>
      <sheetName val="STM INJECT CORR"/>
      <sheetName val="ELEC LOSS CORR"/>
      <sheetName val="firing temp"/>
      <sheetName val="Assump"/>
      <sheetName val="PickList"/>
      <sheetName val="LookUp"/>
      <sheetName val="Input"/>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Dep Summary"/>
      <sheetName val="(D) State Gain Loss"/>
      <sheetName val="D - Disposition Summary"/>
      <sheetName val="D1 - Books"/>
      <sheetName val="D2 - Fed"/>
      <sheetName val="D3 - AMT"/>
      <sheetName val="D4 - ACE"/>
      <sheetName val="D5 - CA Reg"/>
      <sheetName val="D6 - CA AMT"/>
      <sheetName val="D7 - CA ACE"/>
      <sheetName val="D8 - CA ADR"/>
      <sheetName val="D9 - ME"/>
      <sheetName val="D10 - State Reg"/>
      <sheetName val="D11 - State AMT"/>
      <sheetName val="D12 - State A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
      <sheetName val="1999 W-pcc @18"/>
    </sheetNames>
    <sheetDataSet>
      <sheetData sheetId="0" refreshError="1">
        <row r="9">
          <cell r="D9" t="str">
            <v>OPEN</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OLD"/>
      <sheetName val="FPLENERGY&amp;SUBS-OLD"/>
      <sheetName val="TAX_EXTRACT_2008"/>
    </sheetNames>
    <sheetDataSet>
      <sheetData sheetId="0">
        <row r="3">
          <cell r="E3" t="str">
            <v>FPL Group, Inc. &amp; Subsidiaries</v>
          </cell>
        </row>
        <row r="4">
          <cell r="E4" t="str">
            <v>2003 Consolidated Oregon Income Tax Allocations (OLD WAY)</v>
          </cell>
        </row>
        <row r="6">
          <cell r="E6" t="str">
            <v>FPL Group</v>
          </cell>
          <cell r="F6" t="str">
            <v>Alandco &amp;</v>
          </cell>
          <cell r="K6" t="str">
            <v>Turner &amp;</v>
          </cell>
          <cell r="L6" t="str">
            <v>Sagebrush</v>
          </cell>
          <cell r="M6" t="str">
            <v>Tract.</v>
          </cell>
          <cell r="P6" t="str">
            <v>Consolidated</v>
          </cell>
        </row>
        <row r="7">
          <cell r="C7" t="str">
            <v>FPL Group</v>
          </cell>
          <cell r="D7" t="str">
            <v>FPL &amp; Subs</v>
          </cell>
          <cell r="E7" t="str">
            <v>Capital &amp; Subs</v>
          </cell>
          <cell r="F7" t="str">
            <v>Subs</v>
          </cell>
          <cell r="G7" t="str">
            <v>EMB Invest.</v>
          </cell>
          <cell r="H7" t="str">
            <v>Mayberry</v>
          </cell>
          <cell r="I7" t="str">
            <v>FPLE &amp; Subs</v>
          </cell>
          <cell r="K7" t="str">
            <v>Subs</v>
          </cell>
          <cell r="L7" t="str">
            <v>Partner 16</v>
          </cell>
          <cell r="M7" t="str">
            <v>Urb Ren</v>
          </cell>
          <cell r="N7" t="str">
            <v>Total</v>
          </cell>
          <cell r="P7" t="str">
            <v>Total</v>
          </cell>
          <cell r="R7" t="str">
            <v>Amt/App</v>
          </cell>
        </row>
        <row r="9">
          <cell r="E9" t="str">
            <v xml:space="preserve"> </v>
          </cell>
        </row>
        <row r="10">
          <cell r="A10" t="str">
            <v>Oregon Taxable Income</v>
          </cell>
          <cell r="C10">
            <v>0</v>
          </cell>
          <cell r="D10">
            <v>0</v>
          </cell>
          <cell r="E10">
            <v>0</v>
          </cell>
          <cell r="F10">
            <v>0</v>
          </cell>
          <cell r="G10">
            <v>0</v>
          </cell>
          <cell r="H10">
            <v>0</v>
          </cell>
          <cell r="I10">
            <v>-14931796</v>
          </cell>
          <cell r="K10">
            <v>0</v>
          </cell>
          <cell r="L10">
            <v>0</v>
          </cell>
          <cell r="M10">
            <v>0</v>
          </cell>
          <cell r="N10">
            <v>-14931796</v>
          </cell>
          <cell r="P10">
            <v>-871673</v>
          </cell>
        </row>
        <row r="12">
          <cell r="A12" t="str">
            <v>Regular Tax (6.6%)</v>
          </cell>
          <cell r="C12">
            <v>0</v>
          </cell>
          <cell r="D12">
            <v>0</v>
          </cell>
          <cell r="E12">
            <v>0</v>
          </cell>
          <cell r="F12">
            <v>0</v>
          </cell>
          <cell r="G12">
            <v>0</v>
          </cell>
          <cell r="H12">
            <v>0</v>
          </cell>
          <cell r="I12">
            <v>-985498.53600000008</v>
          </cell>
          <cell r="K12">
            <v>0</v>
          </cell>
          <cell r="L12">
            <v>0</v>
          </cell>
          <cell r="M12">
            <v>0</v>
          </cell>
          <cell r="N12">
            <v>-985498.53600000008</v>
          </cell>
          <cell r="P12">
            <v>10</v>
          </cell>
          <cell r="R12">
            <v>985508.53600000008</v>
          </cell>
        </row>
        <row r="14">
          <cell r="A14" t="str">
            <v>Actual Tax</v>
          </cell>
          <cell r="C14">
            <v>0</v>
          </cell>
          <cell r="D14">
            <v>0</v>
          </cell>
          <cell r="E14">
            <v>0</v>
          </cell>
          <cell r="F14">
            <v>0</v>
          </cell>
          <cell r="G14">
            <v>0</v>
          </cell>
          <cell r="H14">
            <v>0</v>
          </cell>
          <cell r="I14">
            <v>-985498.53600000008</v>
          </cell>
          <cell r="K14">
            <v>0</v>
          </cell>
          <cell r="L14">
            <v>0</v>
          </cell>
          <cell r="M14">
            <v>0</v>
          </cell>
          <cell r="N14">
            <v>-985498.53600000008</v>
          </cell>
          <cell r="P14">
            <v>10</v>
          </cell>
          <cell r="R14">
            <v>985508.53600000008</v>
          </cell>
        </row>
        <row r="16">
          <cell r="A16" t="str">
            <v>Less: Tax Credits</v>
          </cell>
          <cell r="C16">
            <v>0</v>
          </cell>
          <cell r="D16">
            <v>0</v>
          </cell>
          <cell r="E16">
            <v>0</v>
          </cell>
          <cell r="F16">
            <v>0</v>
          </cell>
          <cell r="G16">
            <v>0</v>
          </cell>
          <cell r="H16">
            <v>0</v>
          </cell>
          <cell r="I16">
            <v>0</v>
          </cell>
          <cell r="K16">
            <v>0</v>
          </cell>
          <cell r="L16">
            <v>0</v>
          </cell>
          <cell r="M16">
            <v>0</v>
          </cell>
          <cell r="N16">
            <v>0</v>
          </cell>
          <cell r="P16">
            <v>0</v>
          </cell>
        </row>
        <row r="18">
          <cell r="A18" t="str">
            <v>Net Oregon Income Tax</v>
          </cell>
          <cell r="C18">
            <v>0</v>
          </cell>
          <cell r="D18">
            <v>0</v>
          </cell>
          <cell r="E18">
            <v>0</v>
          </cell>
          <cell r="F18">
            <v>0</v>
          </cell>
          <cell r="G18">
            <v>0</v>
          </cell>
          <cell r="H18">
            <v>0</v>
          </cell>
          <cell r="I18">
            <v>-985498.53600000008</v>
          </cell>
          <cell r="K18">
            <v>0</v>
          </cell>
          <cell r="L18">
            <v>0</v>
          </cell>
          <cell r="M18">
            <v>0</v>
          </cell>
          <cell r="N18">
            <v>-985498.53600000008</v>
          </cell>
          <cell r="P18">
            <v>10</v>
          </cell>
          <cell r="R18">
            <v>985508.53600000008</v>
          </cell>
        </row>
        <row r="20">
          <cell r="A20" t="str">
            <v xml:space="preserve">2003 Payments </v>
          </cell>
          <cell r="C20">
            <v>0</v>
          </cell>
          <cell r="D20">
            <v>0</v>
          </cell>
          <cell r="E20">
            <v>0</v>
          </cell>
          <cell r="F20">
            <v>0</v>
          </cell>
          <cell r="G20">
            <v>0</v>
          </cell>
          <cell r="H20">
            <v>0</v>
          </cell>
          <cell r="I20">
            <v>0</v>
          </cell>
          <cell r="K20">
            <v>0</v>
          </cell>
          <cell r="L20">
            <v>0</v>
          </cell>
          <cell r="M20">
            <v>0</v>
          </cell>
          <cell r="N20">
            <v>0</v>
          </cell>
          <cell r="P20">
            <v>0</v>
          </cell>
          <cell r="R20">
            <v>0</v>
          </cell>
        </row>
        <row r="22">
          <cell r="A22" t="str">
            <v>Balance due (To) From</v>
          </cell>
          <cell r="C22">
            <v>0</v>
          </cell>
          <cell r="D22">
            <v>0</v>
          </cell>
          <cell r="E22">
            <v>0</v>
          </cell>
          <cell r="F22">
            <v>0</v>
          </cell>
          <cell r="G22">
            <v>0</v>
          </cell>
          <cell r="H22">
            <v>0</v>
          </cell>
          <cell r="I22">
            <v>-985498.53600000008</v>
          </cell>
          <cell r="K22">
            <v>0</v>
          </cell>
          <cell r="L22">
            <v>0</v>
          </cell>
          <cell r="M22">
            <v>0</v>
          </cell>
          <cell r="N22">
            <v>-985498.53600000008</v>
          </cell>
          <cell r="P22">
            <v>10</v>
          </cell>
          <cell r="R22">
            <v>985508.53600000008</v>
          </cell>
        </row>
        <row r="23">
          <cell r="A23" t="str">
            <v>Cushion/Excess Cash</v>
          </cell>
          <cell r="N23">
            <v>0</v>
          </cell>
          <cell r="P23">
            <v>0</v>
          </cell>
          <cell r="R23">
            <v>0</v>
          </cell>
        </row>
        <row r="24">
          <cell r="A24" t="str">
            <v>Payment</v>
          </cell>
          <cell r="C24">
            <v>0</v>
          </cell>
          <cell r="D24">
            <v>0</v>
          </cell>
          <cell r="I24">
            <v>-985498.53600000008</v>
          </cell>
          <cell r="N24">
            <v>-985498.53600000008</v>
          </cell>
          <cell r="P24">
            <v>10</v>
          </cell>
          <cell r="R24">
            <v>985508.53600000008</v>
          </cell>
        </row>
        <row r="25">
          <cell r="R25" t="str">
            <v>DETRIMENT</v>
          </cell>
        </row>
      </sheetData>
      <sheetData sheetId="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1 ptd"/>
      <sheetName val="A2 Page 1 and 2"/>
      <sheetName val="A3"/>
      <sheetName val="A4"/>
      <sheetName val="A5"/>
      <sheetName val="A5NotesPg5"/>
      <sheetName val="A5NotesPg2"/>
      <sheetName val="A5NotesPg3"/>
      <sheetName val="A6"/>
      <sheetName val="A6A"/>
      <sheetName val="A7"/>
      <sheetName val="A8"/>
      <sheetName val="A9"/>
      <sheetName val="A12pg1"/>
      <sheetName val="A12p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1 ptd"/>
      <sheetName val="A2 Page 1 and 2"/>
      <sheetName val="A3"/>
      <sheetName val="A4"/>
      <sheetName val="A5"/>
      <sheetName val="A5NotesPg5"/>
      <sheetName val="A5NotesPg2"/>
      <sheetName val="A5NotesPg3"/>
      <sheetName val="A6"/>
      <sheetName val="A6A"/>
      <sheetName val="A7"/>
      <sheetName val="A8"/>
      <sheetName val="A9"/>
      <sheetName val="A12pg1"/>
      <sheetName val="A12p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9"/>
      <sheetName val="A6"/>
    </sheetNames>
    <sheetDataSet>
      <sheetData sheetId="0"/>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9"/>
      <sheetName val="A6"/>
    </sheetNames>
    <sheetDataSet>
      <sheetData sheetId="0"/>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_menu"/>
      <sheetName val="sys_header"/>
      <sheetName val="sys_desc"/>
      <sheetName val="sys_proj"/>
      <sheetName val="sys_data"/>
      <sheetName val="om_sum"/>
      <sheetName val="cap_sum"/>
      <sheetName val="O &amp; M (2) Est"/>
      <sheetName val="ENV Revenues"/>
      <sheetName val="Low NOx_P1"/>
      <sheetName val="Low NOx_P2"/>
      <sheetName val="ContEmis_P1"/>
      <sheetName val="ContEmis_P2"/>
      <sheetName val="ClnClos_P1"/>
      <sheetName val="ClnClos_P2"/>
      <sheetName val="StorTks_P1"/>
      <sheetName val="StorTks_P2"/>
      <sheetName val="RelPip_P1"/>
      <sheetName val="RelPip_P2"/>
      <sheetName val="OilSpill_P1"/>
      <sheetName val="OilSpill_P2"/>
      <sheetName val="RelStorm_P1"/>
      <sheetName val="RelStorm_P2"/>
      <sheetName val="Scherer_P1"/>
      <sheetName val="Scherer_P2"/>
      <sheetName val="Ncontlw_P1"/>
      <sheetName val="Ncontlw_P2"/>
      <sheetName val="Wastewater_P1"/>
      <sheetName val="Wastewater_P2"/>
      <sheetName val="Turtlenet_P1"/>
      <sheetName val="Turtlenet_P2"/>
      <sheetName val="Pipeline Intg_P1"/>
      <sheetName val="Pipeline Intg_P2"/>
      <sheetName val="Spill Prevent_P1"/>
      <sheetName val="Spill Prevent_P2"/>
      <sheetName val="Manatee Reburn_P1"/>
      <sheetName val="Manatee Reburn_P2"/>
      <sheetName val="Everglades ESP_P1"/>
      <sheetName val="Everglades ESP_P2"/>
      <sheetName val="RUST_P1"/>
      <sheetName val="RUST_P2"/>
      <sheetName val="CAIR_P1"/>
      <sheetName val="CAIR_P2"/>
      <sheetName val="CAMR_P1"/>
      <sheetName val="CAMR_P2"/>
      <sheetName val="Martin Water_P1"/>
      <sheetName val="Martin Water_P2"/>
      <sheetName val="LL Rad Waste_P1"/>
      <sheetName val="LL Rad Waste_P2"/>
      <sheetName val="Solar-Desoto_P1"/>
      <sheetName val="Solar-Desoto_P2"/>
      <sheetName val="Solar-NASA_P1"/>
      <sheetName val="Solar-NASA_P2"/>
      <sheetName val="Solar-Martin_P1"/>
      <sheetName val="Solar-Martin_P2"/>
      <sheetName val="Grhs Gas Red_P1"/>
      <sheetName val="Grhs Gas Red_P2"/>
      <sheetName val="PRV Manatee_P1"/>
      <sheetName val="PRV Manatee_P2"/>
      <sheetName val="PTN Cooling Canal_P1"/>
      <sheetName val="PTN Cooling Canal_P2"/>
      <sheetName val="DefGain_P1"/>
      <sheetName val="DefGain_P2"/>
      <sheetName val="sys_template"/>
      <sheetName val="FINALTU SUM 2009"/>
    </sheetNames>
    <sheetDataSet>
      <sheetData sheetId="0" refreshError="1"/>
      <sheetData sheetId="1" refreshError="1">
        <row r="2">
          <cell r="G2">
            <v>2009</v>
          </cell>
        </row>
        <row r="3">
          <cell r="G3">
            <v>2010</v>
          </cell>
        </row>
        <row r="4">
          <cell r="G4">
            <v>2010</v>
          </cell>
        </row>
        <row r="5">
          <cell r="G5">
            <v>2010</v>
          </cell>
        </row>
        <row r="6">
          <cell r="G6">
            <v>2010</v>
          </cell>
        </row>
        <row r="7">
          <cell r="G7">
            <v>2010</v>
          </cell>
        </row>
        <row r="8">
          <cell r="G8">
            <v>2010</v>
          </cell>
        </row>
      </sheetData>
      <sheetData sheetId="2" refreshError="1">
        <row r="1">
          <cell r="B1" t="str">
            <v>CLAUSE_ACCT</v>
          </cell>
          <cell r="C1" t="str">
            <v>DESCRIPTION</v>
          </cell>
        </row>
        <row r="2">
          <cell r="B2" t="str">
            <v>000_0000</v>
          </cell>
          <cell r="C2" t="str">
            <v>aaaaaaaaaaaaaaaaaa</v>
          </cell>
        </row>
        <row r="3">
          <cell r="B3" t="str">
            <v>108_1260</v>
          </cell>
          <cell r="C3" t="str">
            <v>ACCUM PROV DEPR-UST REPLACE/REMOVL ECRC</v>
          </cell>
        </row>
        <row r="4">
          <cell r="B4" t="str">
            <v>158_1000</v>
          </cell>
          <cell r="C4" t="str">
            <v>ALLOWANCES INVENTORY</v>
          </cell>
        </row>
        <row r="5">
          <cell r="B5" t="str">
            <v>182_3815</v>
          </cell>
          <cell r="C5" t="str">
            <v>Amortization Beg Balance</v>
          </cell>
        </row>
        <row r="6">
          <cell r="B6" t="str">
            <v>1MC_2MON</v>
          </cell>
          <cell r="C6" t="str">
            <v>Prior Period True-Up Refunded/(Collected) this Period Mid-course 1</v>
          </cell>
        </row>
        <row r="7">
          <cell r="B7" t="str">
            <v>1MC_2OFF</v>
          </cell>
          <cell r="C7" t="str">
            <v>Mid-course correction 1 Offet</v>
          </cell>
        </row>
        <row r="8">
          <cell r="B8" t="str">
            <v>1MC_2TOT</v>
          </cell>
          <cell r="C8" t="str">
            <v>Total Mid course Correction 1</v>
          </cell>
        </row>
        <row r="9">
          <cell r="B9" t="str">
            <v>1MC_2YTD</v>
          </cell>
          <cell r="C9" t="str">
            <v>YTD Mid-course 1 Refunded/(Collected) in Current Year, excluding current month</v>
          </cell>
        </row>
        <row r="10">
          <cell r="B10" t="str">
            <v>1MC_4MON</v>
          </cell>
          <cell r="C10" t="str">
            <v>Prior Period True-Up Refunded/(Collected) this Period Mid-course 3</v>
          </cell>
        </row>
        <row r="11">
          <cell r="B11" t="str">
            <v>1MC_4OFF</v>
          </cell>
          <cell r="C11" t="str">
            <v>Mid-course correction 1 Offet</v>
          </cell>
        </row>
        <row r="12">
          <cell r="B12" t="str">
            <v>1MC_4TOT</v>
          </cell>
          <cell r="C12" t="str">
            <v>Total Mid course Correction 1</v>
          </cell>
        </row>
        <row r="13">
          <cell r="B13" t="str">
            <v>1MC_4YTD</v>
          </cell>
          <cell r="C13" t="str">
            <v>YTD Mid-course 1 Refunded/(Collected) in Current Year, excluding current month</v>
          </cell>
        </row>
        <row r="14">
          <cell r="B14" t="str">
            <v>1MC_5MON</v>
          </cell>
          <cell r="C14" t="str">
            <v>Prior Period True-Up Refunded/(Collected) this Period Mid-course 3</v>
          </cell>
        </row>
        <row r="15">
          <cell r="B15" t="str">
            <v>1MC_5OFF</v>
          </cell>
          <cell r="C15" t="str">
            <v>Mid-course correction 1 Offet</v>
          </cell>
        </row>
        <row r="16">
          <cell r="B16" t="str">
            <v>1MC_5TOT</v>
          </cell>
          <cell r="C16" t="str">
            <v>Mid-course correction 1 TOTAL</v>
          </cell>
        </row>
        <row r="17">
          <cell r="B17" t="str">
            <v>1MC_5YTD</v>
          </cell>
          <cell r="C17" t="str">
            <v>YTD Mid-course 1 Refunded/(Collected) in Current Year, excluding current month</v>
          </cell>
        </row>
        <row r="18">
          <cell r="B18" t="str">
            <v>1MC_8MON</v>
          </cell>
          <cell r="C18" t="str">
            <v>Prior Period True-Up Refunded/(Collected) this Period Mid-course 1</v>
          </cell>
        </row>
        <row r="19">
          <cell r="B19" t="str">
            <v>1MC_8OFF</v>
          </cell>
          <cell r="C19" t="str">
            <v>Mid-course correction 1 Offet</v>
          </cell>
        </row>
        <row r="20">
          <cell r="B20" t="str">
            <v>1MC_8TOT</v>
          </cell>
          <cell r="C20" t="str">
            <v>Total Mid course Correction 1</v>
          </cell>
        </row>
        <row r="21">
          <cell r="B21" t="str">
            <v>1MC_8YTD</v>
          </cell>
          <cell r="C21" t="str">
            <v>YTD Mid-course 1 Refunded/(Collected) in Current Year, excluding current month</v>
          </cell>
        </row>
        <row r="22">
          <cell r="B22" t="str">
            <v>254_9000</v>
          </cell>
          <cell r="C22" t="str">
            <v>OTH REG LIAB-GAIN ON SALE EMISSN ALLOWN</v>
          </cell>
        </row>
        <row r="23">
          <cell r="B23" t="str">
            <v>255_3020</v>
          </cell>
          <cell r="C23" t="str">
            <v>ACCUM DEF CONVERTIBLE ITC</v>
          </cell>
        </row>
        <row r="24">
          <cell r="B24" t="str">
            <v>255_3030</v>
          </cell>
          <cell r="C24" t="str">
            <v>ACCUM DEF-SPACE COAST ITC</v>
          </cell>
        </row>
        <row r="25">
          <cell r="B25" t="str">
            <v>255_3120</v>
          </cell>
          <cell r="C25" t="str">
            <v>ACCUM AMORT CONVERTIBLE ITC</v>
          </cell>
        </row>
        <row r="26">
          <cell r="B26" t="str">
            <v>255_3140</v>
          </cell>
          <cell r="C26" t="str">
            <v>ACCUM AMORT SPACE COAST ITC</v>
          </cell>
        </row>
        <row r="27">
          <cell r="B27" t="str">
            <v>2MC_2MON</v>
          </cell>
          <cell r="C27" t="str">
            <v>Prior Period True-Up Refunded/(Collected) this Period Mid-course 3</v>
          </cell>
        </row>
        <row r="28">
          <cell r="B28" t="str">
            <v>2MC_2OFF</v>
          </cell>
          <cell r="C28" t="str">
            <v>Mid-course correction 2 Offet</v>
          </cell>
        </row>
        <row r="29">
          <cell r="B29" t="str">
            <v>2MC_2TOT</v>
          </cell>
          <cell r="C29" t="str">
            <v>Total Mid course Correction 2</v>
          </cell>
        </row>
        <row r="30">
          <cell r="B30" t="str">
            <v>2MC_2YTD</v>
          </cell>
          <cell r="C30" t="str">
            <v>YTD Mid-course 2 Refunded/(Collected) in Current Year, excluding current month</v>
          </cell>
        </row>
        <row r="31">
          <cell r="B31" t="str">
            <v>2MC_4MON</v>
          </cell>
          <cell r="C31" t="str">
            <v>Prior Period True-Up Refunded/(Collected) this Period Mid-course 2</v>
          </cell>
        </row>
        <row r="32">
          <cell r="B32" t="str">
            <v>2MC_4OFF</v>
          </cell>
          <cell r="C32" t="str">
            <v>Mid-course correction 2 Offet</v>
          </cell>
        </row>
        <row r="33">
          <cell r="B33" t="str">
            <v>2MC_4TOT</v>
          </cell>
          <cell r="C33" t="str">
            <v>Total Mid course Correction 2</v>
          </cell>
        </row>
        <row r="34">
          <cell r="B34" t="str">
            <v>2MC_4YTD</v>
          </cell>
          <cell r="C34" t="str">
            <v>YTD Mid-course 2 Refunded/(Collected) in Current Year, excluding current month</v>
          </cell>
        </row>
        <row r="35">
          <cell r="B35" t="str">
            <v>2MC_5MON</v>
          </cell>
          <cell r="C35" t="str">
            <v>Prior Period True-Up Refunded/(Collected) this Period Mid-course 1</v>
          </cell>
        </row>
        <row r="36">
          <cell r="B36" t="str">
            <v>2MC_5OFF</v>
          </cell>
          <cell r="C36" t="str">
            <v>Mid-course correction 2 Offet</v>
          </cell>
        </row>
        <row r="37">
          <cell r="B37" t="str">
            <v>2MC_5TOT</v>
          </cell>
          <cell r="C37" t="str">
            <v>Mid-course correction 2 TOTAL</v>
          </cell>
        </row>
        <row r="38">
          <cell r="B38" t="str">
            <v>2MC_5YTD</v>
          </cell>
          <cell r="C38" t="str">
            <v>YTD Mid-course 2 Refunded/(Collected) in Current Year, excluding current month</v>
          </cell>
        </row>
        <row r="39">
          <cell r="B39" t="str">
            <v>2MC_8MON</v>
          </cell>
          <cell r="C39" t="str">
            <v>Prior Period True-Up Refunded/(Collected) this Period Mid-course 2</v>
          </cell>
        </row>
        <row r="40">
          <cell r="B40" t="str">
            <v>2MC_8OFF</v>
          </cell>
          <cell r="C40" t="str">
            <v>Mid-course correction 2 Offet</v>
          </cell>
        </row>
        <row r="41">
          <cell r="B41" t="str">
            <v>2MC_8TOT</v>
          </cell>
          <cell r="C41" t="str">
            <v>Total Mid course Correction 2</v>
          </cell>
        </row>
        <row r="42">
          <cell r="B42" t="str">
            <v>2MC_8YTD</v>
          </cell>
          <cell r="C42" t="str">
            <v>YTD Mid-course 2 Refunded/(Collected) in Current Year, excluding current month</v>
          </cell>
        </row>
        <row r="43">
          <cell r="B43" t="str">
            <v>3MC_2MON</v>
          </cell>
          <cell r="C43" t="str">
            <v>Prior Period True-Up Refunded/(Collected) this Period Mid-course 2</v>
          </cell>
        </row>
        <row r="44">
          <cell r="B44" t="str">
            <v>3MC_2OFF</v>
          </cell>
          <cell r="C44" t="str">
            <v>Mid-course correction 3 Offet</v>
          </cell>
        </row>
        <row r="45">
          <cell r="B45" t="str">
            <v>3MC_2TOT</v>
          </cell>
          <cell r="C45" t="str">
            <v>Total Mid course Correction 3</v>
          </cell>
        </row>
        <row r="46">
          <cell r="B46" t="str">
            <v>3MC_2YTD</v>
          </cell>
          <cell r="C46" t="str">
            <v>YTD Mid-course 3 Refunded/(Collected) in Current Year, excluding current month</v>
          </cell>
        </row>
        <row r="47">
          <cell r="B47" t="str">
            <v>3MC_4MON</v>
          </cell>
          <cell r="C47" t="str">
            <v>Prior Period True-Up Refunded/(Collected) this Period Mid-course 1</v>
          </cell>
        </row>
        <row r="48">
          <cell r="B48" t="str">
            <v>3MC_4OFF</v>
          </cell>
          <cell r="C48" t="str">
            <v>Mid-course correction 3 Offet</v>
          </cell>
        </row>
        <row r="49">
          <cell r="B49" t="str">
            <v>3MC_4TOT</v>
          </cell>
          <cell r="C49" t="str">
            <v>Total Mid course Correction 3</v>
          </cell>
        </row>
        <row r="50">
          <cell r="B50" t="str">
            <v>3MC_4YTD</v>
          </cell>
          <cell r="C50" t="str">
            <v>YTD Mid-course 3 Refunded/(Collected) in Current Year, excluding current month</v>
          </cell>
        </row>
        <row r="51">
          <cell r="B51" t="str">
            <v>3MC_5MON</v>
          </cell>
          <cell r="C51" t="str">
            <v>Prior Period True-Up Refunded/(Collected) this Period Mid-course 2</v>
          </cell>
        </row>
        <row r="52">
          <cell r="B52" t="str">
            <v>3MC_5OFF</v>
          </cell>
          <cell r="C52" t="str">
            <v>Mid-course correction 3 Offet</v>
          </cell>
        </row>
        <row r="53">
          <cell r="B53" t="str">
            <v>3MC_5TOT</v>
          </cell>
          <cell r="C53" t="str">
            <v>Mid-course correction 3 TOTAL</v>
          </cell>
        </row>
        <row r="54">
          <cell r="B54" t="str">
            <v>3MC_5YTD</v>
          </cell>
          <cell r="C54" t="str">
            <v>YTD Mid-course 3 Refunded/(Collected) in Current Year, excluding current month</v>
          </cell>
        </row>
        <row r="55">
          <cell r="B55" t="str">
            <v>3MC_8MON</v>
          </cell>
          <cell r="C55" t="str">
            <v>Prior Period True-Up Refunded/(Collected) this Period Mid-course 3</v>
          </cell>
        </row>
        <row r="56">
          <cell r="B56" t="str">
            <v>3MC_8OFF</v>
          </cell>
          <cell r="C56" t="str">
            <v>Mid-course correction 3 Offet</v>
          </cell>
        </row>
        <row r="57">
          <cell r="B57" t="str">
            <v>3MC_8TOT</v>
          </cell>
          <cell r="C57" t="str">
            <v>Total Mid course Correction 3</v>
          </cell>
        </row>
        <row r="58">
          <cell r="B58" t="str">
            <v>3MC_8YTD</v>
          </cell>
          <cell r="C58" t="str">
            <v>YTD Mid-course 3 Refunded/(Collected) in Current Year, excluding current month</v>
          </cell>
        </row>
        <row r="59">
          <cell r="B59" t="str">
            <v>403_0020</v>
          </cell>
          <cell r="C59" t="str">
            <v>DEPR EXP-LOW NOX BURNERS-ECRC</v>
          </cell>
        </row>
        <row r="60">
          <cell r="B60" t="str">
            <v>403_0030</v>
          </cell>
          <cell r="C60" t="str">
            <v>DEPR EXP-CONTINUOUS EMISS MONITOR-ECRC</v>
          </cell>
        </row>
        <row r="61">
          <cell r="B61" t="str">
            <v>403_0040</v>
          </cell>
          <cell r="C61" t="str">
            <v>DEPR EXP-CLEAN CLOSURE-ECRC</v>
          </cell>
        </row>
        <row r="62">
          <cell r="B62" t="str">
            <v>403_0050</v>
          </cell>
          <cell r="C62" t="str">
            <v>DEPR EXP-ABOVE GROUND STORAGE-ECRC</v>
          </cell>
        </row>
        <row r="63">
          <cell r="B63" t="str">
            <v>403_0070</v>
          </cell>
          <cell r="C63" t="str">
            <v>DEPR EXP-RELOC TURBINE OIL PIPE-ECRC</v>
          </cell>
        </row>
        <row r="64">
          <cell r="B64" t="str">
            <v>403_0080</v>
          </cell>
          <cell r="C64" t="str">
            <v>DEPRE EXP-OIL SPILL CLEANUP-ECRC</v>
          </cell>
        </row>
        <row r="65">
          <cell r="B65" t="str">
            <v>403_0100</v>
          </cell>
          <cell r="C65" t="str">
            <v>DEPR EXP-POLLUTION DISCHARGE ELIM-ECRC</v>
          </cell>
        </row>
        <row r="66">
          <cell r="B66" t="str">
            <v>403_0120</v>
          </cell>
          <cell r="C66" t="str">
            <v>DEPR EXP-SCHERER DISCHARGE PIPLINE-ECRC</v>
          </cell>
        </row>
        <row r="67">
          <cell r="B67" t="str">
            <v>403_0160</v>
          </cell>
          <cell r="C67" t="str">
            <v>DEPR EXP-ST LUCIE TURTLE NETS-ECRC</v>
          </cell>
        </row>
        <row r="68">
          <cell r="B68" t="str">
            <v>403_0200</v>
          </cell>
          <cell r="C68" t="str">
            <v>WAST/STORM WATER DISCHARGE ELIM PRJ-ECRC</v>
          </cell>
        </row>
        <row r="69">
          <cell r="B69" t="str">
            <v>403_0230</v>
          </cell>
          <cell r="C69" t="str">
            <v>DEPR EXP-SPILL PREVENTION CONTROL-ECRC</v>
          </cell>
        </row>
        <row r="70">
          <cell r="B70" t="str">
            <v>403_0240</v>
          </cell>
          <cell r="C70" t="str">
            <v>DEPR EXP-REBURN NOX CNTRL MANATEE-ECRC</v>
          </cell>
        </row>
        <row r="71">
          <cell r="B71" t="str">
            <v>403_0250</v>
          </cell>
          <cell r="C71" t="str">
            <v>DEPR EXP-ELECTRO STATIC PRECIP-ECRC</v>
          </cell>
        </row>
        <row r="72">
          <cell r="B72" t="str">
            <v>403_0260</v>
          </cell>
          <cell r="C72" t="str">
            <v>DEPR EXP-UST REPLACEMENT/REMOVAL ECRC</v>
          </cell>
        </row>
        <row r="73">
          <cell r="B73" t="str">
            <v>403_0270</v>
          </cell>
          <cell r="C73" t="str">
            <v>DEPR EXP-CLEAN AIR INTER RULE(CAIR)-ECRC</v>
          </cell>
        </row>
        <row r="74">
          <cell r="B74" t="str">
            <v>403_1210</v>
          </cell>
          <cell r="C74" t="str">
            <v>DEPR EXP-ENGY CONSERV-LMS</v>
          </cell>
        </row>
        <row r="75">
          <cell r="B75" t="str">
            <v>404_0030</v>
          </cell>
          <cell r="C75" t="str">
            <v>AMORT EXP-CONTINOUS EMISSN MONITOR-ECRC</v>
          </cell>
        </row>
        <row r="76">
          <cell r="B76" t="str">
            <v>404_0080</v>
          </cell>
          <cell r="C76" t="str">
            <v>AMORT EXP-OIL SPILL CLEAN UP-ECRC</v>
          </cell>
        </row>
        <row r="77">
          <cell r="B77" t="str">
            <v>404_0230</v>
          </cell>
          <cell r="C77" t="str">
            <v>AMORT EXP-SPILL PREVENTION CONTROL-ECRC</v>
          </cell>
        </row>
        <row r="78">
          <cell r="B78" t="str">
            <v>407_3630</v>
          </cell>
          <cell r="C78" t="str">
            <v>AMORT REG ASSET-OKEELANTA SETTLMNT-FUEL</v>
          </cell>
        </row>
        <row r="79">
          <cell r="B79" t="str">
            <v>407_363Y</v>
          </cell>
          <cell r="C79" t="str">
            <v>AMORT REG ASSET-OKEELANTA SETTLMNT-FUEL</v>
          </cell>
        </row>
        <row r="80">
          <cell r="B80" t="str">
            <v>407_3640</v>
          </cell>
          <cell r="C80" t="str">
            <v>AMORT REG ASSET-OKEELANTA SETLMNT-CAPCT</v>
          </cell>
        </row>
        <row r="81">
          <cell r="B81" t="str">
            <v>407_364Y</v>
          </cell>
          <cell r="C81" t="str">
            <v>AMORT REG ASSET-OKEELANTA SETLMNT-CAPCT</v>
          </cell>
        </row>
        <row r="82">
          <cell r="B82" t="str">
            <v>407_3700</v>
          </cell>
          <cell r="C82" t="str">
            <v>AMORT REG ASSET-NUCLEAR COST RECOVERY</v>
          </cell>
        </row>
        <row r="83">
          <cell r="B83" t="str">
            <v>407_3730</v>
          </cell>
          <cell r="C83" t="str">
            <v>AMORT REG ASSET-CONV ITC DEPR LOSS</v>
          </cell>
        </row>
        <row r="84">
          <cell r="B84" t="str">
            <v>407_3740</v>
          </cell>
          <cell r="C84" t="str">
            <v>AMORT REG ASST-SPACE COAST ITC DEPR LOS</v>
          </cell>
        </row>
        <row r="85">
          <cell r="B85" t="str">
            <v>407_4020</v>
          </cell>
          <cell r="C85" t="str">
            <v>AMORT REG LIAB CONVERTIBLE ITC</v>
          </cell>
        </row>
        <row r="86">
          <cell r="B86" t="str">
            <v>407_4030</v>
          </cell>
          <cell r="C86" t="str">
            <v>AMORT REG LIAB-SPACE COAST ITC</v>
          </cell>
        </row>
        <row r="87">
          <cell r="B87" t="str">
            <v>407_4040</v>
          </cell>
          <cell r="C87" t="str">
            <v>AMORT REG LIAB-CONVERTIBLE ITC G/U</v>
          </cell>
        </row>
        <row r="88">
          <cell r="B88" t="str">
            <v>407_4050</v>
          </cell>
          <cell r="C88" t="str">
            <v>AMORT REG LIAB-SPACE COAST ITC G/U</v>
          </cell>
        </row>
        <row r="89">
          <cell r="B89" t="str">
            <v>410_1240</v>
          </cell>
          <cell r="C89" t="str">
            <v>OTH PROP-STORM RECOVERY PROPERTY-FED</v>
          </cell>
        </row>
        <row r="90">
          <cell r="B90" t="str">
            <v>411_8000</v>
          </cell>
          <cell r="C90" t="str">
            <v>GAIN FROM DISPOSITION OF ALLOWANCE-ECRC</v>
          </cell>
        </row>
        <row r="91">
          <cell r="B91" t="str">
            <v>440_0180</v>
          </cell>
          <cell r="C91" t="str">
            <v>RESIDENTIAL SALES-FUEL REVENUE REFUND</v>
          </cell>
        </row>
        <row r="92">
          <cell r="B92" t="str">
            <v>440_0300</v>
          </cell>
          <cell r="C92" t="str">
            <v>RESIDENTIAL SALES-GREEN POWER-ECCR</v>
          </cell>
        </row>
        <row r="93">
          <cell r="B93" t="str">
            <v>440_0980</v>
          </cell>
          <cell r="C93" t="str">
            <v>RESIDNTL SALES PUB AUTH-FUEL REVNU REFND</v>
          </cell>
        </row>
        <row r="94">
          <cell r="B94" t="str">
            <v>440_2000</v>
          </cell>
          <cell r="C94" t="str">
            <v>Conservation Revenues</v>
          </cell>
        </row>
        <row r="95">
          <cell r="B95" t="str">
            <v>440_2084</v>
          </cell>
        </row>
        <row r="96">
          <cell r="B96" t="str">
            <v>440_2810</v>
          </cell>
        </row>
        <row r="97">
          <cell r="B97" t="str">
            <v>440_2840</v>
          </cell>
        </row>
        <row r="98">
          <cell r="B98" t="str">
            <v>440_2940</v>
          </cell>
        </row>
        <row r="99">
          <cell r="B99" t="str">
            <v>440_3000</v>
          </cell>
          <cell r="C99" t="str">
            <v>RESIDENTIAL LOAD CONTROL CREDITS</v>
          </cell>
        </row>
        <row r="100">
          <cell r="B100" t="str">
            <v>440_4000</v>
          </cell>
          <cell r="C100" t="str">
            <v>Retail Fuel Revenues</v>
          </cell>
        </row>
        <row r="101">
          <cell r="B101" t="str">
            <v>440_4084</v>
          </cell>
          <cell r="C101" t="str">
            <v>Wholesale Fuel Revenues Rate Code - 084</v>
          </cell>
        </row>
        <row r="102">
          <cell r="B102" t="str">
            <v>440_4810</v>
          </cell>
          <cell r="C102" t="str">
            <v>Wholesale Fuel Revenues Rate Code - 810</v>
          </cell>
        </row>
        <row r="103">
          <cell r="B103" t="str">
            <v>440_4840</v>
          </cell>
          <cell r="C103" t="str">
            <v>Wholesale Fuel Revenues Rate Code - 840</v>
          </cell>
        </row>
        <row r="104">
          <cell r="B104" t="str">
            <v>440_4940</v>
          </cell>
          <cell r="C104" t="str">
            <v>Wholesale Fuel Revenues Rate Code - 940</v>
          </cell>
        </row>
        <row r="105">
          <cell r="B105" t="str">
            <v>440_5000</v>
          </cell>
          <cell r="C105" t="str">
            <v>Capacity Revenues</v>
          </cell>
        </row>
        <row r="106">
          <cell r="B106" t="str">
            <v>440_5084</v>
          </cell>
          <cell r="C106" t="str">
            <v>Capacity Revenues - 084</v>
          </cell>
        </row>
        <row r="107">
          <cell r="B107" t="str">
            <v>440_5810</v>
          </cell>
          <cell r="C107" t="str">
            <v>Capacity Revenues - 810</v>
          </cell>
        </row>
        <row r="108">
          <cell r="B108" t="str">
            <v>440_5840</v>
          </cell>
          <cell r="C108" t="str">
            <v>Capacity Revenues - 840</v>
          </cell>
        </row>
        <row r="109">
          <cell r="B109" t="str">
            <v>440_5940</v>
          </cell>
          <cell r="C109" t="str">
            <v>Capacity Revenues - 940</v>
          </cell>
        </row>
        <row r="110">
          <cell r="B110" t="str">
            <v>440_8000</v>
          </cell>
          <cell r="C110" t="str">
            <v>Environmental Revenues</v>
          </cell>
        </row>
        <row r="111">
          <cell r="B111" t="str">
            <v>440_8084</v>
          </cell>
        </row>
        <row r="112">
          <cell r="B112" t="str">
            <v>440_8810</v>
          </cell>
        </row>
        <row r="113">
          <cell r="B113" t="str">
            <v>440_8840</v>
          </cell>
        </row>
        <row r="114">
          <cell r="B114" t="str">
            <v>440_8940</v>
          </cell>
        </row>
        <row r="115">
          <cell r="B115" t="str">
            <v>442_1180</v>
          </cell>
          <cell r="C115" t="str">
            <v>COMMERCIAL_SALES-FUEL_REVENUE_REFUND</v>
          </cell>
        </row>
        <row r="116">
          <cell r="B116" t="str">
            <v>442_1300</v>
          </cell>
          <cell r="C116" t="str">
            <v>COMMERCIAL SALES-GREEN POWER-ECCR</v>
          </cell>
        </row>
        <row r="117">
          <cell r="B117" t="str">
            <v>442_1800</v>
          </cell>
          <cell r="C117" t="str">
            <v>COMERCIAL SALES-PUB AUTH-GREEN PWR-ECCR</v>
          </cell>
        </row>
        <row r="118">
          <cell r="B118" t="str">
            <v>442_1900</v>
          </cell>
          <cell r="C118" t="str">
            <v>GS_RATE_CLAS_LOAD_CNTL_PRJ-REVNUE_2_&amp;_B</v>
          </cell>
        </row>
        <row r="119">
          <cell r="B119" t="str">
            <v>442_1980</v>
          </cell>
          <cell r="C119" t="str">
            <v>COMMERCL SALES PUB AUTH-FUEL REVNU REFUN</v>
          </cell>
        </row>
        <row r="120">
          <cell r="B120" t="str">
            <v>442_2180</v>
          </cell>
          <cell r="C120" t="str">
            <v>INDUSTRIAL_SALES-FUEL_REVENUE_REFUND</v>
          </cell>
        </row>
        <row r="121">
          <cell r="B121" t="str">
            <v>442_2300</v>
          </cell>
          <cell r="C121" t="str">
            <v>INDUSTRIAL SALES-GREEN POWER-ECCR</v>
          </cell>
        </row>
        <row r="122">
          <cell r="B122" t="str">
            <v>442_2800</v>
          </cell>
          <cell r="C122" t="str">
            <v>INDUSTRIL SALES-PUB AUTH-GREEN PWR-ECCR</v>
          </cell>
        </row>
        <row r="123">
          <cell r="B123" t="str">
            <v>442_2900</v>
          </cell>
          <cell r="C123" t="str">
            <v>GS_RATE_CLAS_LOAD_CNTL_PRJ-REVNUE_3_&amp;_C</v>
          </cell>
        </row>
        <row r="124">
          <cell r="B124" t="str">
            <v>442_2980</v>
          </cell>
          <cell r="C124" t="str">
            <v>INDUSTRL SALES PUB AUTH-FUEL REVNU REFUN</v>
          </cell>
        </row>
        <row r="125">
          <cell r="B125" t="str">
            <v>442_3000</v>
          </cell>
          <cell r="C125" t="str">
            <v>RECOVERABLE CILC INCENTIVES</v>
          </cell>
        </row>
        <row r="126">
          <cell r="B126" t="str">
            <v>442_3400</v>
          </cell>
          <cell r="C126" t="str">
            <v>C/I DEMAND REDUCTION INCENTIVE-(ECCR)</v>
          </cell>
        </row>
        <row r="127">
          <cell r="B127" t="str">
            <v>444_0180</v>
          </cell>
          <cell r="C127" t="str">
            <v>PUBLIC STREET/HWY LIGHT-FUEL REVNU REFND</v>
          </cell>
        </row>
        <row r="128">
          <cell r="B128" t="str">
            <v>445_0180</v>
          </cell>
          <cell r="C128" t="str">
            <v>OTHER SALES TO PUB AUTH-FUEL REVNU REFUN</v>
          </cell>
        </row>
        <row r="129">
          <cell r="B129" t="str">
            <v>445_0300</v>
          </cell>
          <cell r="C129" t="str">
            <v>OTHR SALES TO PUB AUTH-GREEN POWER-ECCR</v>
          </cell>
        </row>
        <row r="130">
          <cell r="B130" t="str">
            <v>446_0180</v>
          </cell>
          <cell r="C130" t="str">
            <v>SALE TO RAILROAD/RAILWY-FUEL REVNU REFUN</v>
          </cell>
        </row>
        <row r="131">
          <cell r="B131" t="str">
            <v>446_0800</v>
          </cell>
          <cell r="C131" t="str">
            <v>OTHR SALES TO PUB AUTH-GREEN POWER-ECCR</v>
          </cell>
        </row>
        <row r="132">
          <cell r="B132" t="str">
            <v>447_1100</v>
          </cell>
          <cell r="C132" t="str">
            <v>SALES FOR RESALE-RECOV INTCHG PWR SALES</v>
          </cell>
        </row>
        <row r="133">
          <cell r="B133" t="str">
            <v>447_1160</v>
          </cell>
          <cell r="C133" t="str">
            <v>REVENUES-GAIN ON NON-BROKER SALES</v>
          </cell>
        </row>
        <row r="134">
          <cell r="B134" t="str">
            <v>447_1200</v>
          </cell>
          <cell r="C134" t="str">
            <v>CAPACITY SALES-CCR REVENUES</v>
          </cell>
        </row>
        <row r="135">
          <cell r="B135" t="str">
            <v>447_1210</v>
          </cell>
          <cell r="C135" t="str">
            <v>CAP REV CCR-FPSC-1990 RATE REDUCTION</v>
          </cell>
        </row>
        <row r="136">
          <cell r="B136" t="str">
            <v>447_1220</v>
          </cell>
          <cell r="C136" t="str">
            <v>POWER SALES-EST TRANSMISSION SERVICE</v>
          </cell>
        </row>
        <row r="137">
          <cell r="B137" t="str">
            <v>447_1230</v>
          </cell>
          <cell r="C137" t="str">
            <v>POWER SALES-TRANSMISSION SERVICE CONTRA</v>
          </cell>
        </row>
        <row r="138">
          <cell r="B138" t="str">
            <v>447_1240</v>
          </cell>
          <cell r="C138" t="str">
            <v>POWER SALES-TRANSMISSION SERVICE</v>
          </cell>
        </row>
        <row r="139">
          <cell r="B139" t="str">
            <v>447_1250</v>
          </cell>
          <cell r="C139" t="str">
            <v>SCHEDULING SYST CNTROL DISPATCH SERVICE</v>
          </cell>
        </row>
        <row r="140">
          <cell r="B140" t="str">
            <v>447_1260</v>
          </cell>
          <cell r="C140" t="str">
            <v>REACTIVE &amp; VOLTAGE CONTROL SVC-NON FUEL</v>
          </cell>
        </row>
        <row r="141">
          <cell r="B141" t="str">
            <v>456_2250</v>
          </cell>
          <cell r="C141" t="str">
            <v>ENERGY IMBALANCE SERVICE</v>
          </cell>
        </row>
        <row r="142">
          <cell r="B142" t="str">
            <v>456_2300</v>
          </cell>
          <cell r="C142" t="str">
            <v>ENERGY IMBALANCE PENALTY REVENUE</v>
          </cell>
        </row>
        <row r="143">
          <cell r="B143" t="str">
            <v>456_2310</v>
          </cell>
          <cell r="C143" t="str">
            <v>ENERGY IMBALANCE PENALTY REVENUE REFUND</v>
          </cell>
        </row>
        <row r="144">
          <cell r="B144" t="str">
            <v>456_8700</v>
          </cell>
          <cell r="C144" t="str">
            <v>OTHER REVENUES-BUILDSMART REVENUES-ECCR</v>
          </cell>
        </row>
        <row r="145">
          <cell r="B145" t="str">
            <v>456_9440</v>
          </cell>
          <cell r="C145" t="str">
            <v>DEF REV-OVERRECOVERY-CCR</v>
          </cell>
        </row>
        <row r="146">
          <cell r="B146" t="str">
            <v>456_9480</v>
          </cell>
          <cell r="C146" t="str">
            <v>DEF REG ASSESS FEE REV-CCR</v>
          </cell>
        </row>
        <row r="147">
          <cell r="B147" t="str">
            <v>501_1100</v>
          </cell>
          <cell r="C147" t="str">
            <v>FUEL-RECOVERABLE FUEL,OIL</v>
          </cell>
        </row>
        <row r="148">
          <cell r="B148" t="str">
            <v>501_1110</v>
          </cell>
          <cell r="C148" t="str">
            <v>FUEL OIL RECOVERABLE ADJUSTMENTS</v>
          </cell>
        </row>
        <row r="149">
          <cell r="B149" t="str">
            <v>501_1150</v>
          </cell>
          <cell r="C149" t="str">
            <v>INCREMENTAL HEDGING COSTS</v>
          </cell>
        </row>
        <row r="150">
          <cell r="B150" t="str">
            <v>501_1200</v>
          </cell>
          <cell r="C150" t="str">
            <v>FUEL-RECOVERABLE FUEL GAS</v>
          </cell>
        </row>
        <row r="151">
          <cell r="B151" t="str">
            <v>501_1300</v>
          </cell>
          <cell r="C151" t="str">
            <v>OIL, RECOV TEMPERATURE &amp; CALIBRATION ADJ</v>
          </cell>
        </row>
        <row r="152">
          <cell r="B152" t="str">
            <v>501_1400</v>
          </cell>
          <cell r="C152" t="str">
            <v>RECOVERABLE FUEL,COAL(GENERATION)</v>
          </cell>
        </row>
        <row r="153">
          <cell r="B153" t="str">
            <v>501_1410</v>
          </cell>
          <cell r="C153" t="str">
            <v>SJRPP/SCHERER COAL CARS DEPR EXPENSE</v>
          </cell>
        </row>
        <row r="154">
          <cell r="B154" t="str">
            <v>501_1420</v>
          </cell>
          <cell r="C154" t="str">
            <v>RECOVERABLE FUEL, PETCOKE (GENERATION)</v>
          </cell>
        </row>
        <row r="155">
          <cell r="B155" t="str">
            <v>501_1430</v>
          </cell>
          <cell r="C155" t="str">
            <v>RECOVERABLE FUEL COAL ADJUSTMENTS</v>
          </cell>
        </row>
        <row r="156">
          <cell r="B156" t="str">
            <v>501_1440</v>
          </cell>
          <cell r="C156" t="str">
            <v>RECOVERABLE FUEL COAL ADDITIVES</v>
          </cell>
        </row>
        <row r="157">
          <cell r="B157" t="str">
            <v>501_1500</v>
          </cell>
          <cell r="C157" t="str">
            <v>RECOVERABLE FUEL,COAL (INVENTORY ADJ)</v>
          </cell>
        </row>
        <row r="158">
          <cell r="B158" t="str">
            <v>501_1600</v>
          </cell>
          <cell r="C158" t="str">
            <v>RECOVERABLE FUEL, DISTILLATE(GENERATION)</v>
          </cell>
        </row>
        <row r="159">
          <cell r="B159" t="str">
            <v>501_1800</v>
          </cell>
          <cell r="C159" t="str">
            <v>FUEL OIL RECOVERABLE-ADJUSTMENTS</v>
          </cell>
        </row>
        <row r="160">
          <cell r="B160" t="str">
            <v>502_2590</v>
          </cell>
          <cell r="C160" t="str">
            <v>STEAM OTHER SOURCES-ESP OPER COSTS-ECRC</v>
          </cell>
        </row>
        <row r="161">
          <cell r="B161" t="str">
            <v>506_0190</v>
          </cell>
          <cell r="C161" t="str">
            <v>MISC STM PWR EXP-AIR PERMIT FEES-ECRC</v>
          </cell>
        </row>
        <row r="162">
          <cell r="B162" t="str">
            <v>506_0490</v>
          </cell>
          <cell r="C162" t="str">
            <v>MISC STM PWR EXP-CLEAN CLOSURE-ECRC</v>
          </cell>
        </row>
        <row r="163">
          <cell r="B163" t="str">
            <v>506_0750</v>
          </cell>
          <cell r="C163" t="str">
            <v>MISC STM PWR EXP-FOSSIL PLANT SECURITY</v>
          </cell>
        </row>
        <row r="164">
          <cell r="B164" t="str">
            <v>506_0890</v>
          </cell>
          <cell r="C164" t="str">
            <v>MISC STM PWR EXP-OIL SPILL CLEAN-ECRC</v>
          </cell>
        </row>
        <row r="165">
          <cell r="B165" t="str">
            <v>506_1490</v>
          </cell>
          <cell r="C165" t="str">
            <v>MISC STM PWR EXP-WATER PERMIT FEES-ECRC</v>
          </cell>
        </row>
        <row r="166">
          <cell r="B166" t="str">
            <v>506_2290</v>
          </cell>
          <cell r="C166" t="str">
            <v>MSC STM PWR EXP-PIPELIN INTEGR MGT-ECRC</v>
          </cell>
        </row>
        <row r="167">
          <cell r="B167" t="str">
            <v>506_2390</v>
          </cell>
          <cell r="C167" t="str">
            <v>MSC STM PWR EXP-SPILL PREVENT CNTL-ECRC</v>
          </cell>
        </row>
        <row r="168">
          <cell r="B168" t="str">
            <v>506_2790</v>
          </cell>
          <cell r="C168" t="str">
            <v>MSC STM PWR EXP-LOWST QUALTY WATER-ECRC</v>
          </cell>
        </row>
        <row r="169">
          <cell r="B169" t="str">
            <v>506_2890</v>
          </cell>
          <cell r="C169" t="str">
            <v>MISC_STM_PWR_EXP-316_B_COMPLIANCE-ECRC 3</v>
          </cell>
        </row>
        <row r="170">
          <cell r="B170" t="str">
            <v>506_3190</v>
          </cell>
          <cell r="C170" t="str">
            <v>MISC STM PWR EXP-CAIR COMPLIANCE-ECRC</v>
          </cell>
        </row>
        <row r="171">
          <cell r="B171" t="str">
            <v>506_3290</v>
          </cell>
          <cell r="C171" t="str">
            <v>MISC STM PWR EXP-BART PROJECT-ECRC</v>
          </cell>
        </row>
        <row r="172">
          <cell r="B172" t="str">
            <v>506_3390</v>
          </cell>
          <cell r="C172" t="str">
            <v>MSC STM PWR EXP-CLEAN AIR MERC RULE-ECRC</v>
          </cell>
        </row>
        <row r="173">
          <cell r="B173" t="str">
            <v>506_4390</v>
          </cell>
          <cell r="C173" t="str">
            <v>MISC OTH PWR EXP-CAIR COMPLIANCE-ECRC</v>
          </cell>
        </row>
        <row r="174">
          <cell r="B174" t="str">
            <v>509_3190</v>
          </cell>
          <cell r="C174" t="str">
            <v>MAINT SUPV &amp; ENGR-NOX ALLOWANCES-ECRC</v>
          </cell>
        </row>
        <row r="175">
          <cell r="B175" t="str">
            <v>510_3190</v>
          </cell>
          <cell r="C175" t="str">
            <v>MNT SUPV/ENGR-CLN AIR INTERSTAT RUL-ECRC</v>
          </cell>
        </row>
        <row r="176">
          <cell r="B176" t="str">
            <v>510_3390</v>
          </cell>
          <cell r="C176" t="str">
            <v>MNT SUPV/ENGR-CLEAN AIR MERC RULE-ECRC</v>
          </cell>
        </row>
        <row r="177">
          <cell r="B177" t="str">
            <v>511_0590</v>
          </cell>
          <cell r="C177" t="str">
            <v>MAINT OF STRUCTURES-ABOVE GRD STOR-ECRC</v>
          </cell>
        </row>
        <row r="178">
          <cell r="B178" t="str">
            <v>511_3590</v>
          </cell>
          <cell r="C178" t="str">
            <v>MAINT OF STRUC-PMN DRINKING WATER-ECRC</v>
          </cell>
        </row>
        <row r="179">
          <cell r="B179" t="str">
            <v>512_0390</v>
          </cell>
          <cell r="C179" t="str">
            <v>MAINT BOILER PLT-CONT EMISS MON-ECRC</v>
          </cell>
        </row>
        <row r="180">
          <cell r="B180" t="str">
            <v>512_2490</v>
          </cell>
          <cell r="C180" t="str">
            <v>MAINT BOILER PLT-REBURN MAINT-ECRC</v>
          </cell>
        </row>
        <row r="181">
          <cell r="B181" t="str">
            <v>512_2590</v>
          </cell>
          <cell r="C181" t="str">
            <v>MAINT BOILER PLT-ESP MAINT COSTS-ECRC</v>
          </cell>
        </row>
        <row r="182">
          <cell r="B182" t="str">
            <v>512_3190</v>
          </cell>
          <cell r="C182" t="str">
            <v>MNT BOIL PLT-CLN AIR INTERSTAT RULE-ECRC</v>
          </cell>
        </row>
        <row r="183">
          <cell r="B183" t="str">
            <v>512_3390</v>
          </cell>
          <cell r="C183" t="str">
            <v>MNT BOILER PLT-CLEAN AIR MERC RULE-ECRC</v>
          </cell>
        </row>
        <row r="184">
          <cell r="B184" t="str">
            <v>513_4190</v>
          </cell>
          <cell r="C184" t="str">
            <v>MAINT ELEC PLT-MANATE TEMP HEAT SYS-ECRC</v>
          </cell>
        </row>
        <row r="185">
          <cell r="B185" t="str">
            <v>514_0890</v>
          </cell>
          <cell r="C185" t="str">
            <v>MAINT MISC PLT-OIL SPILL CLEAN-ECRC</v>
          </cell>
        </row>
        <row r="186">
          <cell r="B186" t="str">
            <v>514_1390</v>
          </cell>
          <cell r="C186" t="str">
            <v>MAINT MISC PLT-CORCT ACTN PRG RCRA-ECRC</v>
          </cell>
        </row>
        <row r="187">
          <cell r="B187" t="str">
            <v>514_1790</v>
          </cell>
          <cell r="C187" t="str">
            <v>MAINT MISC PLT-N/C LIQUID WASTES-ECRC</v>
          </cell>
        </row>
        <row r="188">
          <cell r="B188" t="str">
            <v>514_2090</v>
          </cell>
          <cell r="C188" t="str">
            <v>MAINT MISC PLT-WASTEWATER RECOVERY-ECRC</v>
          </cell>
        </row>
        <row r="189">
          <cell r="B189" t="str">
            <v>518_0000</v>
          </cell>
          <cell r="C189" t="str">
            <v>NUCLEAR  FUEL EXPENSE</v>
          </cell>
        </row>
        <row r="190">
          <cell r="B190" t="str">
            <v>518_1100</v>
          </cell>
          <cell r="C190" t="str">
            <v>NUC FUEL EXP-RECOV BURNUP CHG-LEASD FUEL</v>
          </cell>
        </row>
        <row r="191">
          <cell r="B191" t="str">
            <v>518_1110</v>
          </cell>
          <cell r="C191" t="str">
            <v>NUC FUEL EXP-RECOV BURNUP CHG-FPSC-AFUDC</v>
          </cell>
        </row>
        <row r="192">
          <cell r="B192" t="str">
            <v>518_1200</v>
          </cell>
          <cell r="C192" t="str">
            <v>NUC FUEL EXP-RECOV FINANCING CST-LEASED</v>
          </cell>
        </row>
        <row r="193">
          <cell r="B193" t="str">
            <v>518_1300</v>
          </cell>
          <cell r="C193" t="str">
            <v>NUC FUEL EXP-RECOV OTH ADMIN FEES-LEASED</v>
          </cell>
        </row>
        <row r="194">
          <cell r="B194" t="str">
            <v>518_1510</v>
          </cell>
          <cell r="C194" t="str">
            <v>NUC FUEL EXP-DSPL CST-CURR-ST LUCIE #1</v>
          </cell>
        </row>
        <row r="195">
          <cell r="B195" t="str">
            <v>518_1520</v>
          </cell>
          <cell r="C195" t="str">
            <v>NUC FUEL EXP-DSPL CST-CURR-ST LUCIE #2</v>
          </cell>
        </row>
        <row r="196">
          <cell r="B196" t="str">
            <v>518_1530</v>
          </cell>
          <cell r="C196" t="str">
            <v>NUC FUEL EXP-DSPL CST-CURR-TURKEY PT #3</v>
          </cell>
        </row>
        <row r="197">
          <cell r="B197" t="str">
            <v>518_1540</v>
          </cell>
          <cell r="C197" t="str">
            <v>NUC FUEL EXP-DSPL CST-CURR-TURKEY PT #4</v>
          </cell>
        </row>
        <row r="198">
          <cell r="B198" t="str">
            <v>518_1650</v>
          </cell>
          <cell r="C198" t="str">
            <v>NUC FUEL EXP-D &amp; D FUND-FPSC</v>
          </cell>
        </row>
        <row r="199">
          <cell r="B199" t="str">
            <v>518_1660</v>
          </cell>
          <cell r="C199" t="str">
            <v>NUC FUEL EXP-D &amp; D FUND-FERC</v>
          </cell>
        </row>
        <row r="200">
          <cell r="B200" t="str">
            <v>518_1800</v>
          </cell>
          <cell r="C200" t="str">
            <v>NUCLEAR PLANTS RECOVERABLE ADJUSTMENTS</v>
          </cell>
        </row>
        <row r="201">
          <cell r="B201" t="str">
            <v>519_4190</v>
          </cell>
          <cell r="C201" t="str">
            <v>MAINT ELEC PLT-MANATE TEMP HEAT SYS-ECRC</v>
          </cell>
        </row>
        <row r="202">
          <cell r="B202" t="str">
            <v>520_0990</v>
          </cell>
          <cell r="C202" t="str">
            <v>STEAM EXPENSES-LOW LEVEL WASTE FEE-ECRC</v>
          </cell>
        </row>
        <row r="203">
          <cell r="B203" t="str">
            <v>520_3690</v>
          </cell>
          <cell r="C203" t="str">
            <v>O&amp;M COSTS-LOW LEVEL WASTE FACILITY-ECRC</v>
          </cell>
        </row>
        <row r="204">
          <cell r="B204" t="str">
            <v>524_0490</v>
          </cell>
          <cell r="C204" t="str">
            <v>MISC NUC PWR EXP-CLEAN CLOSURE-ECRC</v>
          </cell>
        </row>
        <row r="205">
          <cell r="B205" t="str">
            <v>524_1390</v>
          </cell>
          <cell r="C205" t="str">
            <v>MSC NUCL PW EX-CORCT ACTN PRG RCRA-ECRC</v>
          </cell>
        </row>
        <row r="206">
          <cell r="B206" t="str">
            <v>524_1490</v>
          </cell>
          <cell r="C206" t="str">
            <v>MISC NUC PWR EXP-WATER PERMIT FEES-ECRC</v>
          </cell>
        </row>
        <row r="207">
          <cell r="B207" t="str">
            <v>524_2190</v>
          </cell>
          <cell r="C207" t="str">
            <v>MISC NUKE PWR EXP-TURTLE NETS PSL-ECRC</v>
          </cell>
        </row>
        <row r="208">
          <cell r="B208" t="str">
            <v>524_2200</v>
          </cell>
          <cell r="C208" t="str">
            <v>MISC NUC PWR EXP-HEIGHTNED SECURITY-CCR</v>
          </cell>
        </row>
        <row r="209">
          <cell r="B209" t="str">
            <v>524_2390</v>
          </cell>
          <cell r="C209" t="str">
            <v>MSC NUCL PWR EX-SPILL PREVENT CNTL-ECRC</v>
          </cell>
        </row>
        <row r="210">
          <cell r="B210" t="str">
            <v>524_2890</v>
          </cell>
          <cell r="C210" t="str">
            <v>MISC_NUCL_PWR_EXP-316_B_COMPLIANC-ECRC 3</v>
          </cell>
        </row>
        <row r="211">
          <cell r="B211" t="str">
            <v>524_9000</v>
          </cell>
          <cell r="C211" t="str">
            <v>NCRC_RECOVERABLE_O&amp;M</v>
          </cell>
        </row>
        <row r="212">
          <cell r="B212" t="str">
            <v>524_9010</v>
          </cell>
          <cell r="C212" t="str">
            <v>NCRC_NON-RETAIL O&amp;M CONTRA CLAUS RECVR C</v>
          </cell>
        </row>
        <row r="213">
          <cell r="B213" t="str">
            <v>529_2690</v>
          </cell>
          <cell r="C213" t="str">
            <v>MISC NUC PWR EXP-UST REMVL/REPLACE-ECRC</v>
          </cell>
        </row>
        <row r="214">
          <cell r="B214" t="str">
            <v>529_3490</v>
          </cell>
          <cell r="C214" t="str">
            <v>MAINT_STRUCTURE-PSL_COOLING_WATER-ECRC</v>
          </cell>
        </row>
        <row r="215">
          <cell r="B215" t="str">
            <v>529_4290</v>
          </cell>
          <cell r="C215" t="str">
            <v>MAINT STRUCS-COOLING CANAL MONITOR-ECRC</v>
          </cell>
        </row>
        <row r="216">
          <cell r="B216" t="str">
            <v>531_0590</v>
          </cell>
          <cell r="C216" t="str">
            <v>MAINT ELECTRIC PLT-ABOV GRND STORG-ECRC</v>
          </cell>
        </row>
        <row r="217">
          <cell r="B217" t="str">
            <v>531_2390</v>
          </cell>
          <cell r="C217" t="str">
            <v>MAINTENANCE-SPCC_ECRC_PROJECT</v>
          </cell>
        </row>
        <row r="218">
          <cell r="B218" t="str">
            <v>532_1390</v>
          </cell>
          <cell r="C218" t="str">
            <v>MAINT MISC PLT-CORCT ACTN PRG RCRA-ECRC</v>
          </cell>
        </row>
        <row r="219">
          <cell r="B219" t="str">
            <v>546_3790</v>
          </cell>
          <cell r="C219" t="str">
            <v>OPER SUPV &amp; ENG-DESOTO NEXT GEN SOLAR</v>
          </cell>
        </row>
        <row r="220">
          <cell r="B220" t="str">
            <v>546_3890</v>
          </cell>
          <cell r="C220" t="str">
            <v>OPER SUPV &amp; ENG-SPACE COAST SOLAR</v>
          </cell>
        </row>
        <row r="221">
          <cell r="B221" t="str">
            <v>546_3990</v>
          </cell>
          <cell r="C221" t="str">
            <v>OPER SUPV &amp; ENG-MARTIN NEXT GEN SOLAR</v>
          </cell>
        </row>
        <row r="222">
          <cell r="B222" t="str">
            <v>547_1100</v>
          </cell>
          <cell r="C222" t="str">
            <v>FUEL-RECOVERABLE FUEL,OIL</v>
          </cell>
        </row>
        <row r="223">
          <cell r="B223" t="str">
            <v>547_1110</v>
          </cell>
          <cell r="C223" t="str">
            <v>FUEL OIL RECOVERABLE ADJUSTMENTS</v>
          </cell>
        </row>
        <row r="224">
          <cell r="B224" t="str">
            <v>547_1200</v>
          </cell>
          <cell r="C224" t="str">
            <v>FUEL-RECOVERABLE FUEL,GAS</v>
          </cell>
        </row>
        <row r="225">
          <cell r="B225" t="str">
            <v>547_1300</v>
          </cell>
          <cell r="C225" t="str">
            <v>OIL, RECOV TEMPERATUE &amp; CALIBRATION ADJ</v>
          </cell>
        </row>
        <row r="226">
          <cell r="B226" t="str">
            <v>548_3790</v>
          </cell>
          <cell r="C226" t="str">
            <v>GENERATION EXPS-DESOTO NEXT GEN SOLAR</v>
          </cell>
        </row>
        <row r="227">
          <cell r="B227" t="str">
            <v>548_3890</v>
          </cell>
          <cell r="C227" t="str">
            <v>GENERATION EXPS-SPACE COAST SOLAR</v>
          </cell>
        </row>
        <row r="228">
          <cell r="B228" t="str">
            <v>548_3990</v>
          </cell>
          <cell r="C228" t="str">
            <v>OPER SUPV &amp; ENG-MARTIN NEXT GEN SOLAR</v>
          </cell>
        </row>
        <row r="229">
          <cell r="B229" t="str">
            <v>549_0190</v>
          </cell>
          <cell r="C229" t="str">
            <v>MSC OTH PWR GEN EXP-AIR PERMIT FEE-ECRC</v>
          </cell>
        </row>
        <row r="230">
          <cell r="B230" t="str">
            <v>549_0750</v>
          </cell>
          <cell r="C230" t="str">
            <v>MISC OTH PWR EXP-FOS PLANT SECURITY-CCR</v>
          </cell>
        </row>
        <row r="231">
          <cell r="B231" t="str">
            <v>549_1490</v>
          </cell>
          <cell r="C231" t="str">
            <v>MIS OTH PWR GN EXP-WTR PERMIT FEES-ECRC</v>
          </cell>
        </row>
        <row r="232">
          <cell r="B232" t="str">
            <v>549_2390</v>
          </cell>
          <cell r="C232" t="str">
            <v>MISC OTH PWR GEN EXP-SPILL PREVENT-ECRC</v>
          </cell>
        </row>
        <row r="233">
          <cell r="B233" t="str">
            <v>549_2790</v>
          </cell>
          <cell r="C233" t="str">
            <v>MSC OTH PWR GEN EXP-LOWST QLTY WTR-ECRC</v>
          </cell>
        </row>
        <row r="234">
          <cell r="B234" t="str">
            <v>549_2890</v>
          </cell>
          <cell r="C234" t="str">
            <v>MSC_OTH_PWR_GEN_EX-316_B_COMPLIANC-ECRC</v>
          </cell>
        </row>
        <row r="235">
          <cell r="B235" t="str">
            <v>549_2990</v>
          </cell>
          <cell r="C235" t="str">
            <v>MSC OTH PWR GEN EXP-SCR CONSUMABLS-ECRC</v>
          </cell>
        </row>
        <row r="236">
          <cell r="B236" t="str">
            <v>549_3090</v>
          </cell>
          <cell r="C236" t="str">
            <v>MISC OTH PWR GEN EXP-MANATEE HBMP-ECRC</v>
          </cell>
        </row>
        <row r="237">
          <cell r="B237" t="str">
            <v>549_3190</v>
          </cell>
          <cell r="C237" t="str">
            <v>MISC OTH PWR EXP-CAIR COMPLIANCE-ECRC</v>
          </cell>
        </row>
        <row r="238">
          <cell r="B238" t="str">
            <v>549_3290</v>
          </cell>
          <cell r="C238" t="str">
            <v>MISC OTH PWR GEN EXP-BART PROJECT-ECRC</v>
          </cell>
        </row>
        <row r="239">
          <cell r="B239" t="str">
            <v>549_3790</v>
          </cell>
          <cell r="C239" t="str">
            <v>MISC OTH PWR GEN-DESOTO NEXT GEN SOLAR</v>
          </cell>
        </row>
        <row r="240">
          <cell r="B240" t="str">
            <v>549_3890</v>
          </cell>
          <cell r="C240" t="str">
            <v>MISC OTH PWR GEN-SPACE COAST SOLAR</v>
          </cell>
        </row>
        <row r="241">
          <cell r="B241" t="str">
            <v>549_3990</v>
          </cell>
          <cell r="C241" t="str">
            <v>MISC OTH PWR GEN-MARTIN NEXT GEN SOLAR</v>
          </cell>
        </row>
        <row r="242">
          <cell r="B242" t="str">
            <v>551_3790</v>
          </cell>
          <cell r="C242" t="str">
            <v>MTCE SUPV &amp; ENG-DESOTO NEXT GEN SOLAR</v>
          </cell>
        </row>
        <row r="243">
          <cell r="B243" t="str">
            <v>551_3890</v>
          </cell>
          <cell r="C243" t="str">
            <v>MTCE SUPV &amp; ENG-SPACE COAST SOLAR</v>
          </cell>
        </row>
        <row r="244">
          <cell r="B244" t="str">
            <v>551_3990</v>
          </cell>
          <cell r="C244" t="str">
            <v>MTCE SUPV &amp; ENG-MARTIN NEXT GEN SOLAR</v>
          </cell>
        </row>
        <row r="245">
          <cell r="B245" t="str">
            <v>552_0590</v>
          </cell>
          <cell r="C245" t="str">
            <v>MAINT STRUCTURES-ABOVE GRND STORG-ECRC</v>
          </cell>
        </row>
        <row r="246">
          <cell r="B246" t="str">
            <v>552_2390</v>
          </cell>
          <cell r="C246" t="str">
            <v>MAINT STRUCT-SPILL PREVENT/COUNTER-ECRC</v>
          </cell>
        </row>
        <row r="247">
          <cell r="B247" t="str">
            <v>552_2690</v>
          </cell>
          <cell r="C247" t="str">
            <v>MAINT STRUCTURE-UST REMOVAL/REPLAC-ECRC</v>
          </cell>
        </row>
        <row r="248">
          <cell r="B248" t="str">
            <v>552_3790</v>
          </cell>
          <cell r="C248" t="str">
            <v>MAINT STRUCTURES-DESOTO NEXT GEN SOLAR</v>
          </cell>
        </row>
        <row r="249">
          <cell r="B249" t="str">
            <v>552_3890</v>
          </cell>
          <cell r="C249" t="str">
            <v>MAINT STRUCTURES-SPACE COAST SOLAR</v>
          </cell>
        </row>
        <row r="250">
          <cell r="B250" t="str">
            <v>552_3990</v>
          </cell>
          <cell r="C250" t="str">
            <v>MAINT STRUCTURES-MARTIN NEXT GEN SOLAR</v>
          </cell>
        </row>
        <row r="251">
          <cell r="B251" t="str">
            <v>553_0390</v>
          </cell>
          <cell r="C251" t="str">
            <v>MNT GEN &amp; ELEC PLT-CONT EMISS MON-EC0C</v>
          </cell>
        </row>
        <row r="252">
          <cell r="B252" t="str">
            <v>553_3190</v>
          </cell>
          <cell r="C252" t="str">
            <v>MAINT GEN ELEC EQUIP-CAIR COMPLIANC-ECRC</v>
          </cell>
        </row>
        <row r="253">
          <cell r="B253" t="str">
            <v>553_3790</v>
          </cell>
          <cell r="C253" t="str">
            <v>MTC GEN &amp; ELC PLT-DESOTO NEXT GEN SOLAR</v>
          </cell>
        </row>
        <row r="254">
          <cell r="B254" t="str">
            <v>553_3890</v>
          </cell>
          <cell r="C254" t="str">
            <v>MTC GEN &amp; ELC PLT-SPACE COAST SOLAR</v>
          </cell>
        </row>
        <row r="255">
          <cell r="B255" t="str">
            <v>553_3990</v>
          </cell>
          <cell r="C255" t="str">
            <v>MTC GEN &amp; ELC PLT-MARTIN NEXT GEN SOLAR</v>
          </cell>
        </row>
        <row r="256">
          <cell r="B256" t="str">
            <v>554_1390</v>
          </cell>
          <cell r="C256" t="str">
            <v>MTC MSC OTH PW-CORCT ACTN PRG RCRA-ECRC</v>
          </cell>
        </row>
        <row r="257">
          <cell r="B257" t="str">
            <v>554_2090</v>
          </cell>
          <cell r="C257" t="str">
            <v>MNT MSC OTH PWR GEN-WASTWATER RCV-ECRC</v>
          </cell>
        </row>
        <row r="258">
          <cell r="B258" t="str">
            <v>554_3790</v>
          </cell>
          <cell r="C258" t="str">
            <v>MTC MISC OTH PWR-DESOTO NEXT GEN SOLAR</v>
          </cell>
        </row>
        <row r="259">
          <cell r="B259" t="str">
            <v>554_3890</v>
          </cell>
          <cell r="C259" t="str">
            <v>MTC MISC OTH PWR-SPACE COAST SOLAR</v>
          </cell>
        </row>
        <row r="260">
          <cell r="B260" t="str">
            <v>554_3990</v>
          </cell>
          <cell r="C260" t="str">
            <v>MTC MISC OTH PWR-MARTIN NEXT GEN SOLAR</v>
          </cell>
        </row>
        <row r="261">
          <cell r="B261" t="str">
            <v>555_1100</v>
          </cell>
          <cell r="C261" t="str">
            <v>PURCH PWR-RECOVERABLE INTRCHG-LOC 54</v>
          </cell>
        </row>
        <row r="262">
          <cell r="B262" t="str">
            <v>555_1200</v>
          </cell>
          <cell r="C262" t="str">
            <v>RECOVERABLE INTERCHANGE POWER-PSL</v>
          </cell>
        </row>
        <row r="263">
          <cell r="B263" t="str">
            <v>555_1400</v>
          </cell>
          <cell r="C263" t="str">
            <v>PURCH PWR-UNIT PWR PURCH-SOUTHERN CO-EGY</v>
          </cell>
        </row>
        <row r="264">
          <cell r="B264" t="str">
            <v>555_1410</v>
          </cell>
          <cell r="C264" t="str">
            <v>PURCHASE POWER - PPA - ENERGY</v>
          </cell>
        </row>
        <row r="265">
          <cell r="B265" t="str">
            <v>555_1420</v>
          </cell>
          <cell r="C265" t="str">
            <v>PURCH PWR-SJRPP ENERGY EXPENSE</v>
          </cell>
        </row>
        <row r="266">
          <cell r="B266" t="str">
            <v>555_1430</v>
          </cell>
          <cell r="C266" t="str">
            <v>PUR PWR-PPA-L/T CONTR-MIN PYMT-FUEL</v>
          </cell>
        </row>
        <row r="267">
          <cell r="B267" t="str">
            <v>555_1600</v>
          </cell>
          <cell r="C267" t="str">
            <v>PURCH PWR-RECOVERABLE EXP-QUALIFY FACIL</v>
          </cell>
        </row>
        <row r="268">
          <cell r="B268" t="str">
            <v>555_4100</v>
          </cell>
          <cell r="C268" t="str">
            <v>UPS CAPACITY CHARGES-CCR</v>
          </cell>
        </row>
        <row r="269">
          <cell r="B269" t="str">
            <v>555_4200</v>
          </cell>
          <cell r="C269" t="str">
            <v>QF  CAPACITY CHARGES-CCR</v>
          </cell>
        </row>
        <row r="270">
          <cell r="B270" t="str">
            <v>555_4290</v>
          </cell>
          <cell r="C270" t="str">
            <v>OTH DEF CR-SJRPP CAPACITY ACCEL RECOVRY</v>
          </cell>
        </row>
        <row r="271">
          <cell r="B271" t="str">
            <v>555_429Y</v>
          </cell>
          <cell r="C271" t="str">
            <v>OTH DEF CR-SJRPP CAPACITY ACCEL RECOVRY</v>
          </cell>
        </row>
        <row r="272">
          <cell r="B272" t="str">
            <v>555_4300</v>
          </cell>
          <cell r="C272" t="str">
            <v>SJRPP CAPACITY CHARGES-CCR</v>
          </cell>
        </row>
        <row r="273">
          <cell r="B273" t="str">
            <v>555_4310</v>
          </cell>
          <cell r="C273" t="str">
            <v>CAP CHARGES-CCR-FPSC-'90 RATE REDUCTION</v>
          </cell>
        </row>
        <row r="274">
          <cell r="B274" t="str">
            <v>555_4320</v>
          </cell>
          <cell r="C274" t="str">
            <v>SJRPP DEFERRED INTEREST PAYMENTS-CCR</v>
          </cell>
        </row>
        <row r="275">
          <cell r="B275" t="str">
            <v>555_4400</v>
          </cell>
          <cell r="C275" t="str">
            <v>SHORT TERM CAPACITY PURCHASES-CCR</v>
          </cell>
        </row>
        <row r="276">
          <cell r="B276" t="str">
            <v>555_4410</v>
          </cell>
          <cell r="C276" t="str">
            <v>PUR PWR-CAPAC PUR-L/T CNTR-MIN PYMT-CCR</v>
          </cell>
        </row>
        <row r="277">
          <cell r="B277" t="str">
            <v>565_1200</v>
          </cell>
          <cell r="C277" t="str">
            <v>TRANS OF ELECTRICITY BY OTHERS-CCRC</v>
          </cell>
        </row>
        <row r="278">
          <cell r="B278" t="str">
            <v>565_1210</v>
          </cell>
          <cell r="C278" t="str">
            <v>TRANS ELEC BY OTH-L/T CONTRACT-CCR</v>
          </cell>
        </row>
        <row r="279">
          <cell r="B279" t="str">
            <v>565_1300</v>
          </cell>
          <cell r="C279" t="str">
            <v>TRANS OF ELECTRICITY BY OTHERS-FCRC</v>
          </cell>
        </row>
        <row r="280">
          <cell r="B280" t="str">
            <v>565_1310</v>
          </cell>
          <cell r="C280" t="str">
            <v>TRANS ELEC BY OTH-FUEL REC-L/T CNT-FUEL</v>
          </cell>
        </row>
        <row r="281">
          <cell r="B281" t="str">
            <v>565_1400</v>
          </cell>
          <cell r="C281" t="str">
            <v>TRANSMSN OF ELECTRICITY-OTHERS-FCRC A7</v>
          </cell>
        </row>
        <row r="282">
          <cell r="B282" t="str">
            <v>569_2390</v>
          </cell>
          <cell r="C282" t="str">
            <v>MAINT OF STRUC-TRANSMN-SUBSTN-SPCC-ECRC</v>
          </cell>
        </row>
        <row r="283">
          <cell r="B283" t="str">
            <v>570_1900</v>
          </cell>
          <cell r="C283" t="str">
            <v>NON-REC TRANS SUBST POLLUTION PREVENT</v>
          </cell>
        </row>
        <row r="284">
          <cell r="B284" t="str">
            <v>570_190Y</v>
          </cell>
          <cell r="C284" t="str">
            <v>NON-REC TRANS SUBST POLLUTION PREVENT</v>
          </cell>
        </row>
        <row r="285">
          <cell r="B285" t="str">
            <v>570_1990</v>
          </cell>
          <cell r="C285" t="str">
            <v>SUBSTATION-POLLUTION PREVENTION-ECRC</v>
          </cell>
        </row>
        <row r="286">
          <cell r="B286" t="str">
            <v>570_2390</v>
          </cell>
          <cell r="C286" t="str">
            <v>SUBSTATION-SPILL PREVENTION CONTRL-ECRC</v>
          </cell>
        </row>
        <row r="287">
          <cell r="B287" t="str">
            <v>587_2000</v>
          </cell>
          <cell r="C287" t="str">
            <v>LOAD_MANAGEMENT_TRANSPONDER-CREDIT ECCR</v>
          </cell>
        </row>
        <row r="288">
          <cell r="B288" t="str">
            <v>587_2500</v>
          </cell>
          <cell r="C288" t="str">
            <v>GS LOAD MGT FIELD EQUIP INSTALLTN-ECCR</v>
          </cell>
        </row>
        <row r="289">
          <cell r="B289" t="str">
            <v>591_2390</v>
          </cell>
          <cell r="C289" t="str">
            <v>MAINT OF STRUC-DISTRIB-SUBSTN-SPCC-ECRC</v>
          </cell>
        </row>
        <row r="290">
          <cell r="B290" t="str">
            <v>592_1900</v>
          </cell>
          <cell r="C290" t="str">
            <v>NON-REC DISTRBN SUBST POLLUTION PREVENT</v>
          </cell>
        </row>
        <row r="291">
          <cell r="B291" t="str">
            <v>592_190Y</v>
          </cell>
          <cell r="C291" t="str">
            <v>NON-REC DISTRBN SUBST POLLUTION PREVENT</v>
          </cell>
        </row>
        <row r="292">
          <cell r="B292" t="str">
            <v>592_1990</v>
          </cell>
          <cell r="C292" t="str">
            <v>DISTRIB SUBST POLLUTION PREVENTION-ECRC</v>
          </cell>
        </row>
        <row r="293">
          <cell r="B293" t="str">
            <v>592_2390</v>
          </cell>
          <cell r="C293" t="str">
            <v>DISTRIB SUBST-SPILL PREVENTION CTL-ECRC</v>
          </cell>
        </row>
        <row r="294">
          <cell r="B294" t="str">
            <v>592_8000</v>
          </cell>
          <cell r="C294" t="str">
            <v>LMS-SUBS_CTRL_EQ-RCV_(ECCR)_</v>
          </cell>
        </row>
        <row r="295">
          <cell r="B295" t="str">
            <v>598_1400</v>
          </cell>
          <cell r="C295" t="str">
            <v>MAINT MISC DIST PLT-GS LOAD CONTRL-ECCR</v>
          </cell>
        </row>
        <row r="296">
          <cell r="B296" t="str">
            <v>598_8700</v>
          </cell>
          <cell r="C296" t="str">
            <v>LMS_LOAD_CTRL_RECOV_(ECCR)</v>
          </cell>
        </row>
        <row r="297">
          <cell r="B297" t="str">
            <v>714_3210</v>
          </cell>
          <cell r="C297" t="str">
            <v>GREEN POWER REV REVERSAL CLRG-COMMERCL</v>
          </cell>
        </row>
        <row r="298">
          <cell r="B298" t="str">
            <v>714_3220</v>
          </cell>
          <cell r="C298" t="str">
            <v>GREEN POWER REV REVERSAL CLRG-INDUCTRL</v>
          </cell>
        </row>
        <row r="299">
          <cell r="B299" t="str">
            <v>907_1000</v>
          </cell>
          <cell r="C299" t="str">
            <v>MKTG CONSERVATION ADM - RECOVERABLE</v>
          </cell>
        </row>
        <row r="300">
          <cell r="B300" t="str">
            <v>908_1300</v>
          </cell>
          <cell r="C300" t="str">
            <v>CONSRVATN_HOTLINE_(ECCR)</v>
          </cell>
        </row>
        <row r="301">
          <cell r="B301" t="str">
            <v>908_1500</v>
          </cell>
          <cell r="C301" t="str">
            <v>C/I_HIGH_EFFCY_SPLIT_PKG_DX_A/C_PRG-ECCR</v>
          </cell>
        </row>
        <row r="302">
          <cell r="B302" t="str">
            <v>908_1700</v>
          </cell>
          <cell r="C302" t="str">
            <v>C/I_LIGHTING_PROGRAM-ECCR</v>
          </cell>
        </row>
        <row r="303">
          <cell r="B303" t="str">
            <v>908_1900</v>
          </cell>
          <cell r="C303" t="str">
            <v>C/I CUSTOM INCENTIVES-ECCR</v>
          </cell>
        </row>
        <row r="304">
          <cell r="B304" t="str">
            <v>908_2650</v>
          </cell>
          <cell r="C304" t="str">
            <v>GREEN POWER PRICING PROGRAM-ECCR</v>
          </cell>
        </row>
        <row r="305">
          <cell r="B305" t="str">
            <v>908_3000</v>
          </cell>
          <cell r="C305" t="str">
            <v>C/I BUILDING ENVELOP (CIBE) PROG-ECCR</v>
          </cell>
        </row>
        <row r="306">
          <cell r="B306" t="str">
            <v>908_3500</v>
          </cell>
          <cell r="C306" t="str">
            <v>COGENERATION SMALL POWER-ECCR</v>
          </cell>
        </row>
        <row r="307">
          <cell r="B307" t="str">
            <v>908_4000</v>
          </cell>
          <cell r="C307" t="str">
            <v>BUSINESS ENERGY EVALUATION - ECCR</v>
          </cell>
        </row>
        <row r="308">
          <cell r="B308" t="str">
            <v>908_4100</v>
          </cell>
          <cell r="C308" t="str">
            <v>RESIDENTIAL HIGH EFFICIENCY - HVAC ECCR</v>
          </cell>
        </row>
        <row r="309">
          <cell r="B309" t="str">
            <v>908_4200</v>
          </cell>
          <cell r="C309" t="str">
            <v>CHILLER REPLACEMENT ECCR</v>
          </cell>
        </row>
        <row r="310">
          <cell r="B310" t="str">
            <v>908_4300</v>
          </cell>
          <cell r="C310" t="str">
            <v>BEE-BUS ENERGY EVAL-NC-NEW CONST-ECCR</v>
          </cell>
        </row>
        <row r="311">
          <cell r="B311" t="str">
            <v>908_4400</v>
          </cell>
          <cell r="C311" t="str">
            <v>C/I THERMAL ENERGY STORAGE PROG-ECCR</v>
          </cell>
        </row>
        <row r="312">
          <cell r="B312" t="str">
            <v>908_4500</v>
          </cell>
          <cell r="C312" t="str">
            <v>ECCR-ENERGY CONSERVATION SUPERVISOR</v>
          </cell>
        </row>
        <row r="313">
          <cell r="B313" t="str">
            <v>908_4600</v>
          </cell>
          <cell r="C313" t="str">
            <v>COMML/INDUSTR REP. TRAINING-ECCR</v>
          </cell>
        </row>
        <row r="314">
          <cell r="B314" t="str">
            <v>908_4900</v>
          </cell>
          <cell r="C314" t="str">
            <v>C/I DEMAND REDUCTION PROGRAM (CDR)-ECCR</v>
          </cell>
        </row>
        <row r="315">
          <cell r="B315" t="str">
            <v>908_5000</v>
          </cell>
          <cell r="C315" t="str">
            <v>RESIDNTIAL ON CALL PROG ENHANCEMNT-ECCR</v>
          </cell>
        </row>
        <row r="316">
          <cell r="B316" t="str">
            <v>908_5100</v>
          </cell>
          <cell r="C316" t="str">
            <v>RES THERMOSTAT LOAD CNTRL PILOT PRJ</v>
          </cell>
        </row>
        <row r="317">
          <cell r="B317" t="str">
            <v>908_5400</v>
          </cell>
          <cell r="C317" t="str">
            <v>RESIDENTIAL LOAD CONTROL-ECCR</v>
          </cell>
        </row>
        <row r="318">
          <cell r="B318" t="str">
            <v>908_5500</v>
          </cell>
          <cell r="C318" t="str">
            <v>COMM/IND LOAD CONTROL RECOVERABLE-ECCR</v>
          </cell>
        </row>
        <row r="319">
          <cell r="B319" t="str">
            <v>908_5800</v>
          </cell>
          <cell r="C319" t="str">
            <v>BUSINESS ON CALL PROGRAM/ECCR</v>
          </cell>
        </row>
        <row r="320">
          <cell r="B320" t="str">
            <v>908_5900</v>
          </cell>
          <cell r="C320" t="str">
            <v>C/I HEATING, VENTILATION &amp; A/C-ECCR</v>
          </cell>
        </row>
        <row r="321">
          <cell r="B321" t="str">
            <v>908_6000</v>
          </cell>
          <cell r="C321" t="str">
            <v>RESIDENTIAL BUILDING ENVELOPE-ECCR</v>
          </cell>
        </row>
        <row r="322">
          <cell r="B322" t="str">
            <v>908_6200</v>
          </cell>
          <cell r="C322" t="str">
            <v>RESIDENTIAL_CONSERVATION_SVC_PROG-ECCR</v>
          </cell>
        </row>
        <row r="323">
          <cell r="B323" t="str">
            <v>908_7100</v>
          </cell>
          <cell r="C323" t="str">
            <v>HELP PROG-DUCT SYSTEM TEST</v>
          </cell>
        </row>
        <row r="324">
          <cell r="B324" t="str">
            <v>908_7700</v>
          </cell>
          <cell r="C324" t="str">
            <v>BUILDSMART_PROGRAM_ECCR</v>
          </cell>
        </row>
        <row r="325">
          <cell r="B325" t="str">
            <v>908_8000</v>
          </cell>
          <cell r="C325" t="str">
            <v>LOW INCOME WEATHERIZATION PROGRAM-ECCR</v>
          </cell>
        </row>
        <row r="326">
          <cell r="B326" t="str">
            <v>908_8500</v>
          </cell>
          <cell r="C326" t="str">
            <v>BUSINES GREEN ENERGY RESEARCH PROJ-ECCR</v>
          </cell>
        </row>
        <row r="327">
          <cell r="B327" t="str">
            <v>908_8600</v>
          </cell>
          <cell r="C327" t="str">
            <v>BUS DEMAND CONTROL VENTILATION SYS-ECCR</v>
          </cell>
        </row>
        <row r="328">
          <cell r="B328" t="str">
            <v>908_8700</v>
          </cell>
          <cell r="C328" t="str">
            <v>BUSINESS WATER HEATING PROGRAM-ECCR</v>
          </cell>
        </row>
        <row r="329">
          <cell r="B329" t="str">
            <v>908_8800</v>
          </cell>
          <cell r="C329" t="str">
            <v>BUSINESS REFRIGERATION PROGRAM-ECCR</v>
          </cell>
        </row>
        <row r="330">
          <cell r="B330" t="str">
            <v>909_1010</v>
          </cell>
          <cell r="C330" t="str">
            <v>RESIDENTIAL ENERGY AUDITS-ADVERTISING</v>
          </cell>
        </row>
        <row r="331">
          <cell r="B331" t="str">
            <v>909_1060</v>
          </cell>
          <cell r="C331" t="str">
            <v>ENERGY STORE PROGRAM-ADVERTISING</v>
          </cell>
        </row>
        <row r="332">
          <cell r="B332" t="str">
            <v>909_1500</v>
          </cell>
          <cell r="C332" t="str">
            <v>C/I HI EFF SPLIT PKG DX A/C PRG-ADVERTSG</v>
          </cell>
        </row>
        <row r="333">
          <cell r="B333" t="str">
            <v>909_1700</v>
          </cell>
          <cell r="C333" t="str">
            <v>C/I LIGHTING PROGRAM-ADVERTISING</v>
          </cell>
        </row>
        <row r="334">
          <cell r="B334" t="str">
            <v>909_3100</v>
          </cell>
          <cell r="C334" t="str">
            <v>C/I BUILDING ENVELOPE (CIBE) PROGRAM</v>
          </cell>
        </row>
        <row r="335">
          <cell r="B335" t="str">
            <v>909_4100</v>
          </cell>
          <cell r="C335" t="str">
            <v>RESIDENTIAL HIGH EFFICIENCY - HVAC ECCR</v>
          </cell>
        </row>
        <row r="336">
          <cell r="B336" t="str">
            <v>909_4200</v>
          </cell>
          <cell r="C336" t="str">
            <v>CHILLER REPLACEMENT PROGRAM</v>
          </cell>
        </row>
        <row r="337">
          <cell r="B337" t="str">
            <v>909_4400</v>
          </cell>
          <cell r="C337" t="str">
            <v>C/I THERMAL ENERGY STORAGE PROGRAM</v>
          </cell>
        </row>
        <row r="338">
          <cell r="B338" t="str">
            <v>909_4500</v>
          </cell>
          <cell r="C338" t="str">
            <v>BEE-BUSINESS ENGY EVAL-ADV &amp; PROMO ECCR</v>
          </cell>
        </row>
        <row r="339">
          <cell r="B339" t="str">
            <v>909_4990</v>
          </cell>
          <cell r="C339" t="str">
            <v>MARKETING PROGRAM R&amp;D-ADV &amp; PROMO-ECCR</v>
          </cell>
        </row>
        <row r="340">
          <cell r="B340" t="str">
            <v>909_5800</v>
          </cell>
          <cell r="C340" t="str">
            <v>BUSINESS ON CALL PROGRAM/ECCR</v>
          </cell>
        </row>
        <row r="341">
          <cell r="B341" t="str">
            <v>909_6000</v>
          </cell>
          <cell r="C341" t="str">
            <v>RESIDENTIAL BUILDING ENVELOPE-ECCR</v>
          </cell>
        </row>
        <row r="342">
          <cell r="B342" t="str">
            <v>909_6100</v>
          </cell>
          <cell r="C342" t="str">
            <v>BUSINESS REFRIGERATION PROGRAM-ECCR</v>
          </cell>
        </row>
        <row r="343">
          <cell r="B343" t="str">
            <v>909_6200</v>
          </cell>
          <cell r="C343" t="str">
            <v>BUSINESS WATER HEATING PROGRAM-ECCR</v>
          </cell>
        </row>
        <row r="344">
          <cell r="B344" t="str">
            <v>909_7000</v>
          </cell>
          <cell r="C344" t="str">
            <v>MARKET TESTING-ADVERTISING</v>
          </cell>
        </row>
        <row r="345">
          <cell r="B345" t="str">
            <v>909_7100</v>
          </cell>
          <cell r="C345" t="str">
            <v>HELP PROG DUCT SYSTEM TEST-ADV &amp; PROMO</v>
          </cell>
        </row>
        <row r="346">
          <cell r="B346" t="str">
            <v>909_7200</v>
          </cell>
          <cell r="C346" t="str">
            <v>BUS GREEN ENERGY RSEARCH PRJCT-ECCR-ADV</v>
          </cell>
        </row>
        <row r="347">
          <cell r="B347" t="str">
            <v>909_7700</v>
          </cell>
          <cell r="C347" t="str">
            <v>BUILDSMART PROGRAM ADVERTISING EXP-ECCR</v>
          </cell>
        </row>
        <row r="348">
          <cell r="B348" t="str">
            <v>910_1000</v>
          </cell>
          <cell r="C348" t="str">
            <v>MKT NRGY CONS CLERCL &amp; MISC OFF EX-ECCR</v>
          </cell>
        </row>
        <row r="349">
          <cell r="B349" t="str">
            <v>910_1050</v>
          </cell>
          <cell r="C349" t="str">
            <v>MISC CUST SVC (ECCR)-FIBERNET</v>
          </cell>
        </row>
        <row r="350">
          <cell r="B350" t="str">
            <v>910_1200</v>
          </cell>
          <cell r="C350" t="str">
            <v>MARKETING PROGRAM DEVELOPMENT-ECCR</v>
          </cell>
        </row>
        <row r="351">
          <cell r="B351" t="str">
            <v>910_1760</v>
          </cell>
          <cell r="C351" t="str">
            <v>CONSUMER AND LOAD RESEARCH ECCR PROJECTS</v>
          </cell>
        </row>
        <row r="352">
          <cell r="B352" t="str">
            <v>910_4990</v>
          </cell>
          <cell r="C352" t="str">
            <v>CONSERVATION R&amp;D PROGRAM-ECCR</v>
          </cell>
        </row>
        <row r="353">
          <cell r="B353" t="str">
            <v>923_2090</v>
          </cell>
          <cell r="C353" t="str">
            <v>OUTSIDE SERVICES LEGAL-CAPACITY CLAUSE</v>
          </cell>
        </row>
        <row r="354">
          <cell r="B354" t="str">
            <v>925_1040</v>
          </cell>
          <cell r="C354" t="str">
            <v>NUCL CNTR WCOMP HEIGHTENED SECURITY-CCR</v>
          </cell>
        </row>
        <row r="355">
          <cell r="B355" t="str">
            <v>926_2110</v>
          </cell>
          <cell r="C355" t="str">
            <v>EMPL PENSIONS EXP-ENGY CONS COST RECVRY</v>
          </cell>
        </row>
        <row r="356">
          <cell r="B356" t="str">
            <v>926_2130</v>
          </cell>
          <cell r="C356" t="str">
            <v>EMPLOYEE PENSIONS EXP-ENV COST RECOVERY</v>
          </cell>
        </row>
        <row r="357">
          <cell r="B357" t="str">
            <v>926_2260</v>
          </cell>
          <cell r="C357" t="str">
            <v>PENSIONS &amp; WELFARE-FUEL CLAUSE RECOVERY</v>
          </cell>
        </row>
        <row r="358">
          <cell r="B358" t="str">
            <v>926_2300</v>
          </cell>
          <cell r="C358" t="str">
            <v>PENSIONS &amp; WELFARE-CLAUSE ADJUSTMENT</v>
          </cell>
        </row>
        <row r="359">
          <cell r="B359" t="str">
            <v>931_1000</v>
          </cell>
          <cell r="C359" t="str">
            <v>RENTS-ENERGY CONSERVATION</v>
          </cell>
        </row>
        <row r="360">
          <cell r="B360" t="str">
            <v>935_2690</v>
          </cell>
          <cell r="C360" t="str">
            <v>MAINT-GEN PLANT-UST REMOVL/REPLACE-ECRC</v>
          </cell>
        </row>
        <row r="361">
          <cell r="B361" t="str">
            <v>998_2000</v>
          </cell>
        </row>
        <row r="362">
          <cell r="B362" t="str">
            <v>998_2084</v>
          </cell>
        </row>
        <row r="363">
          <cell r="B363" t="str">
            <v>998_2810</v>
          </cell>
        </row>
        <row r="364">
          <cell r="B364" t="str">
            <v>998_2840</v>
          </cell>
        </row>
        <row r="365">
          <cell r="B365" t="str">
            <v>998_2940</v>
          </cell>
        </row>
        <row r="366">
          <cell r="B366" t="str">
            <v>999_9999</v>
          </cell>
          <cell r="C366" t="str">
            <v>dddddddddd</v>
          </cell>
        </row>
        <row r="367">
          <cell r="B367" t="str">
            <v>ACD_9001</v>
          </cell>
          <cell r="C367" t="str">
            <v>FMPA - OFF Peak Fuel Charge True-up Collected/(Refunded) in Current Period (w/ Dist Loss)</v>
          </cell>
        </row>
        <row r="368">
          <cell r="B368" t="str">
            <v>ACD_9002</v>
          </cell>
          <cell r="C368" t="str">
            <v>FKEC - OFF Peak Fuel Charge True-up Collected/(Refunded) in Current Period (w/ Dist Loss)</v>
          </cell>
        </row>
        <row r="369">
          <cell r="B369" t="str">
            <v>ACD_9003</v>
          </cell>
          <cell r="C369" t="str">
            <v>CKW - OFF Peak Fuel Charge True-up Collected/(Refunded) in Current Period (w/ Dist Loss)</v>
          </cell>
        </row>
        <row r="370">
          <cell r="B370" t="str">
            <v>ACD_9004</v>
          </cell>
          <cell r="C370" t="str">
            <v>MD - OFF Peak Fuel Charge True-up Collected/(Refunded) in Current Period (w/ Dist Loss)</v>
          </cell>
        </row>
        <row r="371">
          <cell r="B371" t="str">
            <v>ACD_9005</v>
          </cell>
          <cell r="C371" t="str">
            <v>LEE - OFF Peak Fuel Charge True-up Collected/(Refunded) in Current Period (w/ Dist Loss)</v>
          </cell>
        </row>
        <row r="372">
          <cell r="B372" t="str">
            <v>ACD_9101</v>
          </cell>
          <cell r="C372" t="str">
            <v>FMPA - ON Peak Fuel Charge True-up Collected/(Refunded) in Current Period (w/ Dist Loss)</v>
          </cell>
        </row>
        <row r="373">
          <cell r="B373" t="str">
            <v>ACD_9102</v>
          </cell>
          <cell r="C373" t="str">
            <v>FKEC - ON Peak Fuel Charge True-up Collected/(Refunded) in Current Period (w/ Dist Loss)</v>
          </cell>
        </row>
        <row r="374">
          <cell r="B374" t="str">
            <v>ACD_9103</v>
          </cell>
          <cell r="C374" t="str">
            <v>CKW - ON Peak Fuel Charge True-up Collected/(Refunded) in Current Period (w/ Dist Loss)</v>
          </cell>
        </row>
        <row r="375">
          <cell r="B375" t="str">
            <v>ACD_9104</v>
          </cell>
          <cell r="C375" t="str">
            <v>MD - ON Peak Fuel Charge True-up Collected/(Refunded) in Current Period (w/ Dist Loss)</v>
          </cell>
        </row>
        <row r="376">
          <cell r="B376" t="str">
            <v>ACD_9105</v>
          </cell>
          <cell r="C376" t="str">
            <v>LEE - ON Peak Fuel Charge True-up Collected/(Refunded) in Current Period (w/ Dist Loss)</v>
          </cell>
        </row>
        <row r="377">
          <cell r="B377" t="str">
            <v>ACT_9001</v>
          </cell>
          <cell r="C377" t="str">
            <v>FMPA - OFF Peak Fuel Charge True-up Collected/(Refunded) in Current Period (w/ Trans Loss)</v>
          </cell>
        </row>
        <row r="378">
          <cell r="B378" t="str">
            <v>ACT_9002</v>
          </cell>
          <cell r="C378" t="str">
            <v>FKEC - OFF Peak Fuel Charge True-up Collected/(Refunded) in Current Period (w/ Trans Loss)</v>
          </cell>
        </row>
        <row r="379">
          <cell r="B379" t="str">
            <v>ACT_9003</v>
          </cell>
          <cell r="C379" t="str">
            <v>CKW - OFF Peak Fuel Charge True-up Collected/(Refunded) in Current Period (w/ Trans Loss)</v>
          </cell>
        </row>
        <row r="380">
          <cell r="B380" t="str">
            <v>ACT_9004</v>
          </cell>
          <cell r="C380" t="str">
            <v>MD - OFF Peak Fuel Charge True-up Collected/(Refunded) in Current Period (w/ Trans Loss)</v>
          </cell>
        </row>
        <row r="381">
          <cell r="B381" t="str">
            <v>ACT_9005</v>
          </cell>
          <cell r="C381" t="str">
            <v>LEE - OFF Peak Fuel Charge True-up Collected/(Refunded) in Current Period (w/ Trans Loss)</v>
          </cell>
        </row>
        <row r="382">
          <cell r="B382" t="str">
            <v>ACT_9101</v>
          </cell>
          <cell r="C382" t="str">
            <v>FMPA - ON Peak Fuel Charge True-up Collected/(Refunded) in Current Period (w/ Trans Loss)</v>
          </cell>
        </row>
        <row r="383">
          <cell r="B383" t="str">
            <v>ACT_9102</v>
          </cell>
          <cell r="C383" t="str">
            <v>FKEC - ON Peak Fuel Charge True-up Collected/(Refunded) in Current Period (w/ Trans Loss)</v>
          </cell>
        </row>
        <row r="384">
          <cell r="B384" t="str">
            <v>ACT_9103</v>
          </cell>
          <cell r="C384" t="str">
            <v>CKW - ON Peak Fuel Charge True-up Collected/(Refunded) in Current Period (w/ Trans Loss)</v>
          </cell>
        </row>
        <row r="385">
          <cell r="B385" t="str">
            <v>ACT_9104</v>
          </cell>
          <cell r="C385" t="str">
            <v>MD - ON Peak Fuel Charge True-up Collected/(Refunded) in Current Period (w/ Trans Loss)</v>
          </cell>
        </row>
        <row r="386">
          <cell r="B386" t="str">
            <v>ACT_9105</v>
          </cell>
          <cell r="C386" t="str">
            <v>LEE - ON Peak Fuel Charge True-up Collected/(Refunded) in Current Period (w/ Trans Loss)</v>
          </cell>
        </row>
        <row r="387">
          <cell r="B387" t="str">
            <v>ADJ_2PRI</v>
          </cell>
          <cell r="C387" t="str">
            <v>Adjustments for Prior Month</v>
          </cell>
        </row>
        <row r="388">
          <cell r="B388" t="str">
            <v>ADJ_4PRI</v>
          </cell>
          <cell r="C388" t="str">
            <v>Adjustments for Prior Month</v>
          </cell>
        </row>
        <row r="389">
          <cell r="B389" t="str">
            <v>ADJ_5PRI</v>
          </cell>
          <cell r="C389" t="str">
            <v>Adjustments for Prior Month</v>
          </cell>
        </row>
        <row r="390">
          <cell r="B390" t="str">
            <v>ADJ_8PRI</v>
          </cell>
          <cell r="C390" t="str">
            <v>Adjustments for Prior Month</v>
          </cell>
        </row>
        <row r="391">
          <cell r="B391" t="str">
            <v>AM1_4111</v>
          </cell>
          <cell r="C391" t="str">
            <v>111 - Amortizable Base - Beginning of Month Balance</v>
          </cell>
        </row>
        <row r="392">
          <cell r="B392" t="str">
            <v>AM1_5081</v>
          </cell>
          <cell r="C392" t="str">
            <v>081 - Amortizable Base - Beginning of Month Balance</v>
          </cell>
        </row>
        <row r="393">
          <cell r="B393" t="str">
            <v>AM1_5167</v>
          </cell>
          <cell r="C393" t="str">
            <v>167 - Amortizable Base - Beginning of Month Balance</v>
          </cell>
        </row>
        <row r="394">
          <cell r="B394" t="str">
            <v>AM1_5168</v>
          </cell>
          <cell r="C394" t="str">
            <v>168 - Amortizable Base - Beginning of Month Balance</v>
          </cell>
        </row>
        <row r="395">
          <cell r="B395" t="str">
            <v>AM2_4111</v>
          </cell>
          <cell r="C395" t="str">
            <v>111 - Current Month Activity</v>
          </cell>
        </row>
        <row r="396">
          <cell r="B396" t="str">
            <v>AM2_5081</v>
          </cell>
          <cell r="C396" t="str">
            <v>081 - Current Month Activity</v>
          </cell>
        </row>
        <row r="397">
          <cell r="B397" t="str">
            <v>AM2_5167</v>
          </cell>
          <cell r="C397" t="str">
            <v>167 - Current Month Activity</v>
          </cell>
        </row>
        <row r="398">
          <cell r="B398" t="str">
            <v>AM2_5168</v>
          </cell>
          <cell r="C398" t="str">
            <v>168 - Current Month Activity</v>
          </cell>
        </row>
        <row r="399">
          <cell r="B399" t="str">
            <v>AM3_4111</v>
          </cell>
          <cell r="C399" t="str">
            <v>111 - Amortizable Base - End of Month Balance</v>
          </cell>
        </row>
        <row r="400">
          <cell r="B400" t="str">
            <v>AM3_5081</v>
          </cell>
          <cell r="C400" t="str">
            <v>081 - Amortizable Base - End of Month Balance</v>
          </cell>
        </row>
        <row r="401">
          <cell r="B401" t="str">
            <v>AM3_5167</v>
          </cell>
          <cell r="C401" t="str">
            <v>167 - Amortizable Base - End of Month Balance</v>
          </cell>
        </row>
        <row r="402">
          <cell r="B402" t="str">
            <v>AM3_5168</v>
          </cell>
          <cell r="C402" t="str">
            <v>168 - Amortizable Base - End of Month Balance</v>
          </cell>
        </row>
        <row r="403">
          <cell r="B403" t="str">
            <v>AM4_4111</v>
          </cell>
          <cell r="C403" t="str">
            <v>111 - Remaining Period</v>
          </cell>
        </row>
        <row r="404">
          <cell r="B404" t="str">
            <v>AM4_5081</v>
          </cell>
          <cell r="C404" t="str">
            <v>081 - Remaining Period</v>
          </cell>
        </row>
        <row r="405">
          <cell r="B405" t="str">
            <v>AM4_5167</v>
          </cell>
          <cell r="C405" t="str">
            <v>167 - Remaining Period</v>
          </cell>
        </row>
        <row r="406">
          <cell r="B406" t="str">
            <v>AM4_5168</v>
          </cell>
          <cell r="C406" t="str">
            <v>168 - Remaining Period</v>
          </cell>
        </row>
        <row r="407">
          <cell r="B407" t="str">
            <v>AM5_4111</v>
          </cell>
          <cell r="C407" t="str">
            <v>111 - Amortizable Base for Interest Calculation</v>
          </cell>
        </row>
        <row r="408">
          <cell r="B408" t="str">
            <v>AM5_5081</v>
          </cell>
          <cell r="C408" t="str">
            <v>081 - Amortizable Base for Interest Calculation</v>
          </cell>
        </row>
        <row r="409">
          <cell r="B409" t="str">
            <v>AM5_5167</v>
          </cell>
          <cell r="C409" t="str">
            <v>167 - Amortizable Base for Interest Calculation</v>
          </cell>
        </row>
        <row r="410">
          <cell r="B410" t="str">
            <v>AM5_5168</v>
          </cell>
          <cell r="C410" t="str">
            <v>168 - Amortizable Base for Interest Calculation</v>
          </cell>
        </row>
        <row r="411">
          <cell r="B411" t="str">
            <v>AM6_4111</v>
          </cell>
          <cell r="C411" t="str">
            <v>111 - Interest Rate - First Day of the Month</v>
          </cell>
        </row>
        <row r="412">
          <cell r="B412" t="str">
            <v>AM6_5081</v>
          </cell>
          <cell r="C412" t="str">
            <v>081 - Interest Rate - First Day of the Month</v>
          </cell>
        </row>
        <row r="413">
          <cell r="B413" t="str">
            <v>AM6_5167</v>
          </cell>
          <cell r="C413" t="str">
            <v>167 - Interest Rate - First Day of the Month</v>
          </cell>
        </row>
        <row r="414">
          <cell r="B414" t="str">
            <v>AM6_5168</v>
          </cell>
          <cell r="C414" t="str">
            <v>168 - Interest Rate - First Day of the Month</v>
          </cell>
        </row>
        <row r="415">
          <cell r="B415" t="str">
            <v>AM7_4111</v>
          </cell>
          <cell r="C415" t="str">
            <v>111 - Interest Rate - Last Day of the Month</v>
          </cell>
        </row>
        <row r="416">
          <cell r="B416" t="str">
            <v>AM7_5081</v>
          </cell>
          <cell r="C416" t="str">
            <v>081 - Interest Rate - Last Day of the Month</v>
          </cell>
        </row>
        <row r="417">
          <cell r="B417" t="str">
            <v>AM7_5167</v>
          </cell>
          <cell r="C417" t="str">
            <v>167 - Interest Rate - Last Day of the Month</v>
          </cell>
        </row>
        <row r="418">
          <cell r="B418" t="str">
            <v>AM7_5168</v>
          </cell>
          <cell r="C418" t="str">
            <v>168 - Interest Rate - Last Day of the Month</v>
          </cell>
        </row>
        <row r="419">
          <cell r="B419" t="str">
            <v>AM8_4111</v>
          </cell>
          <cell r="C419" t="str">
            <v>111 - Average Annual Interest Rate</v>
          </cell>
        </row>
        <row r="420">
          <cell r="B420" t="str">
            <v>AM8_5081</v>
          </cell>
          <cell r="C420" t="str">
            <v>081 - Average Annual Interest Rate</v>
          </cell>
        </row>
        <row r="421">
          <cell r="B421" t="str">
            <v>AM8_5167</v>
          </cell>
          <cell r="C421" t="str">
            <v>167 - Average Annual Interest Rate</v>
          </cell>
        </row>
        <row r="422">
          <cell r="B422" t="str">
            <v>AM8_5168</v>
          </cell>
          <cell r="C422" t="str">
            <v>168 - Average Annual Interest Rate</v>
          </cell>
        </row>
        <row r="423">
          <cell r="B423" t="str">
            <v>AM9_4111</v>
          </cell>
          <cell r="C423" t="str">
            <v>111 - Monthly Average Interest Rate</v>
          </cell>
        </row>
        <row r="424">
          <cell r="B424" t="str">
            <v>AM9_5081</v>
          </cell>
          <cell r="C424" t="str">
            <v>081 - Monthly Average Interest Rate</v>
          </cell>
        </row>
        <row r="425">
          <cell r="B425" t="str">
            <v>AM9_5167</v>
          </cell>
          <cell r="C425" t="str">
            <v>167 - Monthly Average Interest Rate</v>
          </cell>
        </row>
        <row r="426">
          <cell r="B426" t="str">
            <v>AM9_5168</v>
          </cell>
          <cell r="C426" t="str">
            <v>168 - Monthly Average Interest Rate</v>
          </cell>
        </row>
        <row r="427">
          <cell r="B427" t="str">
            <v>AMA_4111</v>
          </cell>
          <cell r="C427" t="str">
            <v>111 - Interest Amount</v>
          </cell>
        </row>
        <row r="428">
          <cell r="B428" t="str">
            <v>AMA_5081</v>
          </cell>
          <cell r="C428" t="str">
            <v>081 - Interest Amount</v>
          </cell>
        </row>
        <row r="429">
          <cell r="B429" t="str">
            <v>AMA_5167</v>
          </cell>
          <cell r="C429" t="str">
            <v>167 - Interest Amount</v>
          </cell>
        </row>
        <row r="430">
          <cell r="B430" t="str">
            <v>AMA_5168</v>
          </cell>
          <cell r="C430" t="str">
            <v>168 - Interest Amount</v>
          </cell>
        </row>
        <row r="431">
          <cell r="B431" t="str">
            <v>AMB_4111</v>
          </cell>
          <cell r="C431" t="str">
            <v>111 - Jurisdictional Factor</v>
          </cell>
        </row>
        <row r="432">
          <cell r="B432" t="str">
            <v>AMB_5081</v>
          </cell>
          <cell r="C432" t="str">
            <v>081 - Jurisdictional Factor</v>
          </cell>
        </row>
        <row r="433">
          <cell r="B433" t="str">
            <v>AMB_5167</v>
          </cell>
          <cell r="C433" t="str">
            <v>167 - Jurisdictional Factor</v>
          </cell>
        </row>
        <row r="434">
          <cell r="B434" t="str">
            <v>AMB_5168</v>
          </cell>
          <cell r="C434" t="str">
            <v>168 - Jurisdictional Factor</v>
          </cell>
        </row>
        <row r="435">
          <cell r="B435" t="str">
            <v>AMC_4111</v>
          </cell>
          <cell r="C435" t="str">
            <v>111 - Jurisdictional Interest Amount</v>
          </cell>
        </row>
        <row r="436">
          <cell r="B436" t="str">
            <v>AMC_5081</v>
          </cell>
          <cell r="C436" t="str">
            <v>081 - Jurisdictional Interest Amount</v>
          </cell>
        </row>
        <row r="437">
          <cell r="B437" t="str">
            <v>AMC_5167</v>
          </cell>
          <cell r="C437" t="str">
            <v>167 - Jurisdictional Interest Amount</v>
          </cell>
        </row>
        <row r="438">
          <cell r="B438" t="str">
            <v>AMC_5168</v>
          </cell>
          <cell r="C438" t="str">
            <v>168 - Jurisdictional Interest Amount</v>
          </cell>
        </row>
        <row r="439">
          <cell r="B439" t="str">
            <v>AVG_2AMT</v>
          </cell>
          <cell r="C439" t="str">
            <v>Average Amount for Interest Calculation</v>
          </cell>
        </row>
        <row r="440">
          <cell r="B440" t="str">
            <v>AVG_4AMT</v>
          </cell>
          <cell r="C440" t="str">
            <v>Average Amount for Interest Calculation</v>
          </cell>
        </row>
        <row r="441">
          <cell r="B441" t="str">
            <v>AVG_5AMT</v>
          </cell>
          <cell r="C441" t="str">
            <v>Average Amount for Interest Calculation</v>
          </cell>
        </row>
        <row r="442">
          <cell r="B442" t="str">
            <v>AVG_8AMT</v>
          </cell>
          <cell r="C442" t="str">
            <v>Average Amount for Interest Calculation</v>
          </cell>
        </row>
        <row r="443">
          <cell r="B443" t="str">
            <v>BBD_9001</v>
          </cell>
          <cell r="C443" t="str">
            <v>FMPA - Beginning of Period GL Balance</v>
          </cell>
        </row>
        <row r="444">
          <cell r="B444" t="str">
            <v>BBD_9002</v>
          </cell>
          <cell r="C444" t="str">
            <v>FKEC - Beginning of Period GL Balance</v>
          </cell>
        </row>
        <row r="445">
          <cell r="B445" t="str">
            <v>BBD_9003</v>
          </cell>
          <cell r="C445" t="str">
            <v>CKW - Beginning of Period GL Balance</v>
          </cell>
        </row>
        <row r="446">
          <cell r="B446" t="str">
            <v>BBD_9004</v>
          </cell>
          <cell r="C446" t="str">
            <v>MD - Beginning of Period GL Balance</v>
          </cell>
        </row>
        <row r="447">
          <cell r="B447" t="str">
            <v>BBD_9005</v>
          </cell>
          <cell r="C447" t="str">
            <v>LEE - Beginning of Period GL Balance</v>
          </cell>
        </row>
        <row r="448">
          <cell r="B448" t="str">
            <v>BBD_9101</v>
          </cell>
          <cell r="C448" t="str">
            <v>FMPA - Beginning of Period GL Balance</v>
          </cell>
        </row>
        <row r="449">
          <cell r="B449" t="str">
            <v>BBD_9102</v>
          </cell>
          <cell r="C449" t="str">
            <v>FKEC - Beginning of Period GL Balance</v>
          </cell>
        </row>
        <row r="450">
          <cell r="B450" t="str">
            <v>BBD_9103</v>
          </cell>
          <cell r="C450" t="str">
            <v>CKW - Beginning of Period GL Balance</v>
          </cell>
        </row>
        <row r="451">
          <cell r="B451" t="str">
            <v>BBD_9104</v>
          </cell>
          <cell r="C451" t="str">
            <v>MD - Beginning of Period GL Balance</v>
          </cell>
        </row>
        <row r="452">
          <cell r="B452" t="str">
            <v>BBD_9105</v>
          </cell>
          <cell r="C452" t="str">
            <v>LEE - Beginning of Period GL Balance</v>
          </cell>
        </row>
        <row r="453">
          <cell r="B453" t="str">
            <v>BBT_9001</v>
          </cell>
          <cell r="C453" t="str">
            <v>FMPA - Beginning of Period GL Balance</v>
          </cell>
        </row>
        <row r="454">
          <cell r="B454" t="str">
            <v>BBT_9002</v>
          </cell>
          <cell r="C454" t="str">
            <v>FKEC - Beginning of Period GL Balance</v>
          </cell>
        </row>
        <row r="455">
          <cell r="B455" t="str">
            <v>BBT_9003</v>
          </cell>
          <cell r="C455" t="str">
            <v>CKW - Beginning of Period GL Balance</v>
          </cell>
        </row>
        <row r="456">
          <cell r="B456" t="str">
            <v>BBT_9004</v>
          </cell>
          <cell r="C456" t="str">
            <v>MD - Beginning of Period GL Balance</v>
          </cell>
        </row>
        <row r="457">
          <cell r="B457" t="str">
            <v>BBT_9005</v>
          </cell>
          <cell r="C457" t="str">
            <v>LEE - Beginning of Period GL Balance</v>
          </cell>
        </row>
        <row r="458">
          <cell r="B458" t="str">
            <v>BBT_9101</v>
          </cell>
          <cell r="C458" t="str">
            <v>FMPA - Beginning of Period GL Balance</v>
          </cell>
        </row>
        <row r="459">
          <cell r="B459" t="str">
            <v>BBT_9102</v>
          </cell>
          <cell r="C459" t="str">
            <v>FKEC - Beginning of Period GL Balance</v>
          </cell>
        </row>
        <row r="460">
          <cell r="B460" t="str">
            <v>BBT_9103</v>
          </cell>
          <cell r="C460" t="str">
            <v>CKW - Beginning of Period GL Balance</v>
          </cell>
        </row>
        <row r="461">
          <cell r="B461" t="str">
            <v>BBT_9104</v>
          </cell>
          <cell r="C461" t="str">
            <v>MD - Beginning of Period GL Balance</v>
          </cell>
        </row>
        <row r="462">
          <cell r="B462" t="str">
            <v>BBT_9105</v>
          </cell>
          <cell r="C462" t="str">
            <v>LEE - Beginning of Period GL Balance</v>
          </cell>
        </row>
        <row r="463">
          <cell r="B463" t="str">
            <v>BRD_9001</v>
          </cell>
          <cell r="C463" t="str">
            <v>FMPA - OFF Peak Billed Revenue Collected in Current Period (w/ Dist Loss)</v>
          </cell>
        </row>
        <row r="464">
          <cell r="B464" t="str">
            <v>BRD_9002</v>
          </cell>
          <cell r="C464" t="str">
            <v>FKEC - OFF Peak Billed Revenue Collected in Current Period (w/ Dist Loss)</v>
          </cell>
        </row>
        <row r="465">
          <cell r="B465" t="str">
            <v>BRD_9003</v>
          </cell>
          <cell r="C465" t="str">
            <v>CKW - OFF Peak Billed Revenue Collected in Current Period (w/ Dist Loss)</v>
          </cell>
        </row>
        <row r="466">
          <cell r="B466" t="str">
            <v>BRD_9004</v>
          </cell>
          <cell r="C466" t="str">
            <v>MD - OFF Peak Billed Revenue Collected in Current Period (w/ Dist Loss)</v>
          </cell>
        </row>
        <row r="467">
          <cell r="B467" t="str">
            <v>BRD_9005</v>
          </cell>
          <cell r="C467" t="str">
            <v>LEE - OFF Peak Billed Revenue Collected in Current Period (w/ Dist Loss)</v>
          </cell>
        </row>
        <row r="468">
          <cell r="B468" t="str">
            <v>BRD_9101</v>
          </cell>
          <cell r="C468" t="str">
            <v>FMPA - ON Peak Billed Revenue Collected in Current Period (w/ Dist Loss)</v>
          </cell>
        </row>
        <row r="469">
          <cell r="B469" t="str">
            <v>BRD_9102</v>
          </cell>
          <cell r="C469" t="str">
            <v>FKEC - ON Peak Billed Revenue Collected in Current Period (w/ Dist Loss)</v>
          </cell>
        </row>
        <row r="470">
          <cell r="B470" t="str">
            <v>BRD_9103</v>
          </cell>
          <cell r="C470" t="str">
            <v>CKW - ON Peak Billed Revenue Collected in Current Period (w/ Dist Loss)</v>
          </cell>
        </row>
        <row r="471">
          <cell r="B471" t="str">
            <v>BRD_9104</v>
          </cell>
          <cell r="C471" t="str">
            <v>MD - ON Peak Billed Revenue Collected in Current Period (w/ Dist Loss)</v>
          </cell>
        </row>
        <row r="472">
          <cell r="B472" t="str">
            <v>BRD_9105</v>
          </cell>
          <cell r="C472" t="str">
            <v>LEE - ON Peak Billed Revenue Collected in Current Period (w/ Dist Loss)</v>
          </cell>
        </row>
        <row r="473">
          <cell r="B473" t="str">
            <v>BRT_9001</v>
          </cell>
          <cell r="C473" t="str">
            <v>FMPA - OFF Peak Billed Revenue Collected in Current Period (w/ Trans Loss)</v>
          </cell>
        </row>
        <row r="474">
          <cell r="B474" t="str">
            <v>BRT_9002</v>
          </cell>
          <cell r="C474" t="str">
            <v>FKEC - OFF Peak Billed Revenue Collected in Current Period (w/ Trans Loss)</v>
          </cell>
        </row>
        <row r="475">
          <cell r="B475" t="str">
            <v>BRT_9003</v>
          </cell>
          <cell r="C475" t="str">
            <v>CKW - OFF Peak Billed Revenue Collected in Current Period (w/ Trans Loss)</v>
          </cell>
        </row>
        <row r="476">
          <cell r="B476" t="str">
            <v>BRT_9004</v>
          </cell>
          <cell r="C476" t="str">
            <v>MD - OFF Peak Billed Revenue Collected in Current Period (w/ Trans Loss)</v>
          </cell>
        </row>
        <row r="477">
          <cell r="B477" t="str">
            <v>BRT_9005</v>
          </cell>
          <cell r="C477" t="str">
            <v>LEE - OFF Peak Billed Revenue Collected in Current Period (w/ Trans Loss)</v>
          </cell>
        </row>
        <row r="478">
          <cell r="B478" t="str">
            <v>BRT_9101</v>
          </cell>
          <cell r="C478" t="str">
            <v>FMPA - ON Peak Billed Revenue Collected in Current Period (w/ Trans Loss)</v>
          </cell>
        </row>
        <row r="479">
          <cell r="B479" t="str">
            <v>BRT_9102</v>
          </cell>
          <cell r="C479" t="str">
            <v>FKEC - ON Peak Billed Revenue Collected in Current Period (w/ Trans Loss)</v>
          </cell>
        </row>
        <row r="480">
          <cell r="B480" t="str">
            <v>BRT_9103</v>
          </cell>
          <cell r="C480" t="str">
            <v>CKW - ON Peak Billed Revenue Collected in Current Period (w/ Trans Loss)</v>
          </cell>
        </row>
        <row r="481">
          <cell r="B481" t="str">
            <v>BRT_9104</v>
          </cell>
          <cell r="C481" t="str">
            <v>MD - ON Peak Billed Revenue Collected in Current Period (w/ Trans Loss)</v>
          </cell>
        </row>
        <row r="482">
          <cell r="B482" t="str">
            <v>BRT_9105</v>
          </cell>
          <cell r="C482" t="str">
            <v>LEE - ON Peak Billed Revenue Collected in Current Period (w/ Trans Loss)</v>
          </cell>
        </row>
        <row r="483">
          <cell r="B483" t="str">
            <v>CI1_2001</v>
          </cell>
          <cell r="C483" t="str">
            <v>2001 - Depreciation Expense</v>
          </cell>
        </row>
        <row r="484">
          <cell r="B484" t="str">
            <v>CI1_2003</v>
          </cell>
          <cell r="C484" t="str">
            <v>2003 - Depreciation Expense</v>
          </cell>
        </row>
        <row r="485">
          <cell r="B485" t="str">
            <v>CI1_2006</v>
          </cell>
          <cell r="C485" t="str">
            <v>2006 - Depreciation Expense</v>
          </cell>
        </row>
        <row r="486">
          <cell r="B486" t="str">
            <v>CI1_2009</v>
          </cell>
          <cell r="C486" t="str">
            <v>2009 - Depreciation Expense</v>
          </cell>
        </row>
        <row r="487">
          <cell r="B487" t="str">
            <v>CI1_2010</v>
          </cell>
          <cell r="C487" t="str">
            <v>2010 - Depreciation Expense</v>
          </cell>
        </row>
        <row r="488">
          <cell r="B488" t="str">
            <v>CI1_2012</v>
          </cell>
          <cell r="C488" t="str">
            <v>2012 - Depreciation Expense</v>
          </cell>
        </row>
        <row r="489">
          <cell r="B489" t="str">
            <v>CI1_2019</v>
          </cell>
          <cell r="C489" t="str">
            <v>2019 - Depreciation Expense</v>
          </cell>
        </row>
        <row r="490">
          <cell r="B490" t="str">
            <v>CI1_2020</v>
          </cell>
          <cell r="C490" t="str">
            <v>2020 - Depreciation Expense</v>
          </cell>
        </row>
        <row r="491">
          <cell r="B491" t="str">
            <v>CI1_4001</v>
          </cell>
          <cell r="C491" t="str">
            <v>4001 - Depreciation Expense</v>
          </cell>
        </row>
        <row r="492">
          <cell r="B492" t="str">
            <v>CI1_8002</v>
          </cell>
          <cell r="C492" t="str">
            <v>8002 - Depreciation Expense</v>
          </cell>
        </row>
        <row r="493">
          <cell r="B493" t="str">
            <v>CI1_8003</v>
          </cell>
          <cell r="C493" t="str">
            <v>8003 - Depreciation Expense</v>
          </cell>
        </row>
        <row r="494">
          <cell r="B494" t="str">
            <v>CI1_8004</v>
          </cell>
          <cell r="C494" t="str">
            <v>8004 - Depreciation Expense</v>
          </cell>
        </row>
        <row r="495">
          <cell r="B495" t="str">
            <v>CI1_8005</v>
          </cell>
          <cell r="C495" t="str">
            <v>8005 - Depreciation Expense</v>
          </cell>
        </row>
        <row r="496">
          <cell r="B496" t="str">
            <v>CI1_8007</v>
          </cell>
          <cell r="C496" t="str">
            <v>8007 - Depreciation Expense</v>
          </cell>
        </row>
        <row r="497">
          <cell r="B497" t="str">
            <v>CI1_8008</v>
          </cell>
          <cell r="C497" t="str">
            <v>8008 - Depreciation Expense</v>
          </cell>
        </row>
        <row r="498">
          <cell r="B498" t="str">
            <v>CI1_8010</v>
          </cell>
          <cell r="C498" t="str">
            <v>8010 - Depreciation Expense</v>
          </cell>
        </row>
        <row r="499">
          <cell r="B499" t="str">
            <v>CI1_8012</v>
          </cell>
          <cell r="C499" t="str">
            <v>8012 - Depreciation Expense</v>
          </cell>
        </row>
        <row r="500">
          <cell r="B500" t="str">
            <v>CI1_8016</v>
          </cell>
          <cell r="C500" t="str">
            <v>8016 - Depreciation Expense</v>
          </cell>
        </row>
        <row r="501">
          <cell r="B501" t="str">
            <v>CI1_8017</v>
          </cell>
          <cell r="C501" t="str">
            <v>8017 - Depreciation Expense</v>
          </cell>
        </row>
        <row r="502">
          <cell r="B502" t="str">
            <v>CI1_8020</v>
          </cell>
          <cell r="C502" t="str">
            <v>8020 - Depreciation Expense</v>
          </cell>
        </row>
        <row r="503">
          <cell r="B503" t="str">
            <v>CI1_8022</v>
          </cell>
          <cell r="C503" t="str">
            <v>8022 - Depreciation Expense</v>
          </cell>
        </row>
        <row r="504">
          <cell r="B504" t="str">
            <v>CI1_8023</v>
          </cell>
          <cell r="C504" t="str">
            <v>8023 - Depreciation Expense</v>
          </cell>
        </row>
        <row r="505">
          <cell r="B505" t="str">
            <v>CI1_8024</v>
          </cell>
          <cell r="C505" t="str">
            <v>8024 - Depreciation Expense</v>
          </cell>
        </row>
        <row r="506">
          <cell r="B506" t="str">
            <v>CI1_8025</v>
          </cell>
          <cell r="C506" t="str">
            <v>8025 - Depreciation Expense</v>
          </cell>
        </row>
        <row r="507">
          <cell r="B507" t="str">
            <v>CI1_8026</v>
          </cell>
          <cell r="C507" t="str">
            <v>8026 - Depreciation Expense</v>
          </cell>
        </row>
        <row r="508">
          <cell r="B508" t="str">
            <v>CI1_8031</v>
          </cell>
          <cell r="C508" t="str">
            <v>8031 - Depreciation Expense</v>
          </cell>
        </row>
        <row r="509">
          <cell r="B509" t="str">
            <v>CI1_8033</v>
          </cell>
          <cell r="C509" t="str">
            <v>8033 - Depreciation Expense</v>
          </cell>
        </row>
        <row r="510">
          <cell r="B510" t="str">
            <v>CI1_8035</v>
          </cell>
          <cell r="C510" t="str">
            <v>8035 - Depreciation Expense</v>
          </cell>
        </row>
        <row r="511">
          <cell r="B511" t="str">
            <v>CI1_8036</v>
          </cell>
          <cell r="C511" t="str">
            <v>8036 - Depreciation Expense</v>
          </cell>
        </row>
        <row r="512">
          <cell r="B512" t="str">
            <v>CI1_8037</v>
          </cell>
          <cell r="C512" t="str">
            <v>8037 - Depreciation Expense</v>
          </cell>
        </row>
        <row r="513">
          <cell r="B513" t="str">
            <v>CI1_8038</v>
          </cell>
          <cell r="C513" t="str">
            <v>8038 - Depreciation Expense</v>
          </cell>
        </row>
        <row r="514">
          <cell r="B514" t="str">
            <v>CI1_8039</v>
          </cell>
          <cell r="C514" t="str">
            <v>8039 - Depreciation Expense</v>
          </cell>
        </row>
        <row r="515">
          <cell r="B515" t="str">
            <v>CI1_8040</v>
          </cell>
          <cell r="C515" t="str">
            <v>8040 - Depreciation Expense</v>
          </cell>
        </row>
        <row r="516">
          <cell r="B516" t="str">
            <v>CI1_8041</v>
          </cell>
          <cell r="C516" t="str">
            <v>8041 - Depreciation Expense</v>
          </cell>
        </row>
        <row r="517">
          <cell r="B517" t="str">
            <v>CI1_8042</v>
          </cell>
          <cell r="C517" t="str">
            <v>8042 - Depreciation Expense</v>
          </cell>
        </row>
        <row r="518">
          <cell r="B518" t="str">
            <v>CI1_8099</v>
          </cell>
          <cell r="C518" t="str">
            <v>8099 - Depreciation Expense</v>
          </cell>
        </row>
        <row r="519">
          <cell r="B519" t="str">
            <v>CI1_8100</v>
          </cell>
          <cell r="C519" t="str">
            <v>8100 - Depreciation Expense</v>
          </cell>
        </row>
        <row r="520">
          <cell r="B520" t="str">
            <v>CI1_8101</v>
          </cell>
          <cell r="C520" t="str">
            <v>8101 - Depreciation Expense</v>
          </cell>
        </row>
        <row r="521">
          <cell r="B521" t="str">
            <v>CI1_8102</v>
          </cell>
          <cell r="C521" t="str">
            <v>8102 - Depreciation Expense</v>
          </cell>
        </row>
        <row r="522">
          <cell r="B522" t="str">
            <v>CI1_8103</v>
          </cell>
          <cell r="C522" t="str">
            <v>8103 - Depreciation Expense</v>
          </cell>
        </row>
        <row r="523">
          <cell r="B523" t="str">
            <v>CI4_2001</v>
          </cell>
          <cell r="C523" t="str">
            <v>2001 - CWIP Current Month</v>
          </cell>
        </row>
        <row r="524">
          <cell r="B524" t="str">
            <v>CI4_2003</v>
          </cell>
          <cell r="C524" t="str">
            <v>2003 - CWIP Current Month</v>
          </cell>
        </row>
        <row r="525">
          <cell r="B525" t="str">
            <v>CI4_2006</v>
          </cell>
          <cell r="C525" t="str">
            <v>2006 - CWIP Current Month</v>
          </cell>
        </row>
        <row r="526">
          <cell r="B526" t="str">
            <v>CI4_2009</v>
          </cell>
          <cell r="C526" t="str">
            <v>2009 - CWIP Current Month</v>
          </cell>
        </row>
        <row r="527">
          <cell r="B527" t="str">
            <v>CI4_2010</v>
          </cell>
          <cell r="C527" t="str">
            <v>2010 - CWIP Current Month</v>
          </cell>
        </row>
        <row r="528">
          <cell r="B528" t="str">
            <v>CI4_2012</v>
          </cell>
          <cell r="C528" t="str">
            <v>2012 - CWIP Current Month</v>
          </cell>
        </row>
        <row r="529">
          <cell r="B529" t="str">
            <v>CI4_2019</v>
          </cell>
          <cell r="C529" t="str">
            <v>2019 - CWIP Current Month</v>
          </cell>
        </row>
        <row r="530">
          <cell r="B530" t="str">
            <v>CI4_2020</v>
          </cell>
          <cell r="C530" t="str">
            <v>2020 - CWIP Current Month</v>
          </cell>
        </row>
        <row r="531">
          <cell r="B531" t="str">
            <v>CI4_4001</v>
          </cell>
          <cell r="C531" t="str">
            <v>4001 - CWIP Current Month</v>
          </cell>
        </row>
        <row r="532">
          <cell r="B532" t="str">
            <v>CI4_8002</v>
          </cell>
          <cell r="C532" t="str">
            <v>8002 - CWIP Current Month</v>
          </cell>
        </row>
        <row r="533">
          <cell r="B533" t="str">
            <v>CI4_8003</v>
          </cell>
          <cell r="C533" t="str">
            <v>8003 - CWIP Current Month</v>
          </cell>
        </row>
        <row r="534">
          <cell r="B534" t="str">
            <v>CI4_8004</v>
          </cell>
          <cell r="C534" t="str">
            <v>8004 - CWIP Current Month</v>
          </cell>
        </row>
        <row r="535">
          <cell r="B535" t="str">
            <v>CI4_8005</v>
          </cell>
          <cell r="C535" t="str">
            <v>8005 - CWIP Current Month</v>
          </cell>
        </row>
        <row r="536">
          <cell r="B536" t="str">
            <v>CI4_8007</v>
          </cell>
          <cell r="C536" t="str">
            <v>8007 - CWIP Current Month</v>
          </cell>
        </row>
        <row r="537">
          <cell r="B537" t="str">
            <v>CI4_8008</v>
          </cell>
          <cell r="C537" t="str">
            <v>8008 - CWIP Current Month</v>
          </cell>
        </row>
        <row r="538">
          <cell r="B538" t="str">
            <v>CI4_8010</v>
          </cell>
          <cell r="C538" t="str">
            <v>8010 - CWIP Current Month</v>
          </cell>
        </row>
        <row r="539">
          <cell r="B539" t="str">
            <v>CI4_8012</v>
          </cell>
          <cell r="C539" t="str">
            <v>8012 - CWIP Current Month</v>
          </cell>
        </row>
        <row r="540">
          <cell r="B540" t="str">
            <v>CI4_8016</v>
          </cell>
          <cell r="C540" t="str">
            <v>8016 - CWIP Current Month</v>
          </cell>
        </row>
        <row r="541">
          <cell r="B541" t="str">
            <v>CI4_8017</v>
          </cell>
          <cell r="C541" t="str">
            <v>8017 - CWIP Current Month</v>
          </cell>
        </row>
        <row r="542">
          <cell r="B542" t="str">
            <v>CI4_8020</v>
          </cell>
          <cell r="C542" t="str">
            <v>8020 - CWIP Current Month</v>
          </cell>
        </row>
        <row r="543">
          <cell r="B543" t="str">
            <v>CI4_8022</v>
          </cell>
          <cell r="C543" t="str">
            <v>8022 - CWIP Current Month</v>
          </cell>
        </row>
        <row r="544">
          <cell r="B544" t="str">
            <v>CI4_8023</v>
          </cell>
          <cell r="C544" t="str">
            <v>8023 - CWIP Current Month</v>
          </cell>
        </row>
        <row r="545">
          <cell r="B545" t="str">
            <v>CI4_8024</v>
          </cell>
          <cell r="C545" t="str">
            <v>8024 - CWIP Current Month</v>
          </cell>
        </row>
        <row r="546">
          <cell r="B546" t="str">
            <v>CI4_8025</v>
          </cell>
          <cell r="C546" t="str">
            <v>8025 - CWIP Current Month</v>
          </cell>
        </row>
        <row r="547">
          <cell r="B547" t="str">
            <v>CI4_8026</v>
          </cell>
          <cell r="C547" t="str">
            <v>8026 - CWIP Current Month</v>
          </cell>
        </row>
        <row r="548">
          <cell r="B548" t="str">
            <v>CI4_8031</v>
          </cell>
          <cell r="C548" t="str">
            <v>8031 - CWIP Current Month</v>
          </cell>
        </row>
        <row r="549">
          <cell r="B549" t="str">
            <v>CI4_8033</v>
          </cell>
          <cell r="C549" t="str">
            <v>8033 - CWIP Current Month</v>
          </cell>
        </row>
        <row r="550">
          <cell r="B550" t="str">
            <v>CI4_8035</v>
          </cell>
          <cell r="C550" t="str">
            <v>8035 - CWIP Current Month</v>
          </cell>
        </row>
        <row r="551">
          <cell r="B551" t="str">
            <v>CI4_8036</v>
          </cell>
          <cell r="C551" t="str">
            <v>8036 - CWIP Current Month</v>
          </cell>
        </row>
        <row r="552">
          <cell r="B552" t="str">
            <v>CI4_8037</v>
          </cell>
          <cell r="C552" t="str">
            <v>8037 - CWIP Current Month</v>
          </cell>
        </row>
        <row r="553">
          <cell r="B553" t="str">
            <v>CI4_8038</v>
          </cell>
          <cell r="C553" t="str">
            <v>8038 - CWIP Current Month</v>
          </cell>
        </row>
        <row r="554">
          <cell r="B554" t="str">
            <v>CI4_8039</v>
          </cell>
          <cell r="C554" t="str">
            <v>8039 - CWIP Current Month</v>
          </cell>
        </row>
        <row r="555">
          <cell r="B555" t="str">
            <v>CI4_8040</v>
          </cell>
          <cell r="C555" t="str">
            <v>8040 - CWIP Current Month</v>
          </cell>
        </row>
        <row r="556">
          <cell r="B556" t="str">
            <v>CI4_8041</v>
          </cell>
          <cell r="C556" t="str">
            <v>8041 - CWIP Current Month</v>
          </cell>
        </row>
        <row r="557">
          <cell r="B557" t="str">
            <v>CI4_8042</v>
          </cell>
          <cell r="C557" t="str">
            <v>8042 - CWIP Current Month</v>
          </cell>
        </row>
        <row r="558">
          <cell r="B558" t="str">
            <v>CI4_8099</v>
          </cell>
          <cell r="C558" t="str">
            <v>8099 - CWIP Current Month</v>
          </cell>
        </row>
        <row r="559">
          <cell r="B559" t="str">
            <v>CI4_8100</v>
          </cell>
          <cell r="C559" t="str">
            <v>8100 - CWIP Current Month</v>
          </cell>
        </row>
        <row r="560">
          <cell r="B560" t="str">
            <v>CI4_8101</v>
          </cell>
          <cell r="C560" t="str">
            <v>8101 - CWIP Current Month</v>
          </cell>
        </row>
        <row r="561">
          <cell r="B561" t="str">
            <v>CI4_8102</v>
          </cell>
          <cell r="C561" t="str">
            <v>8102 - CWIP Current Month</v>
          </cell>
        </row>
        <row r="562">
          <cell r="B562" t="str">
            <v>CI4_8103</v>
          </cell>
          <cell r="C562" t="str">
            <v>8103 - CWIP Current Month</v>
          </cell>
        </row>
        <row r="563">
          <cell r="B563" t="str">
            <v>CI5_2001</v>
          </cell>
          <cell r="C563" t="str">
            <v>2001 - End of Month CWIP Balance</v>
          </cell>
        </row>
        <row r="564">
          <cell r="B564" t="str">
            <v>CI5_2003</v>
          </cell>
          <cell r="C564" t="str">
            <v>2003 - End of Month CWIP Balance</v>
          </cell>
        </row>
        <row r="565">
          <cell r="B565" t="str">
            <v>CI5_2006</v>
          </cell>
          <cell r="C565" t="str">
            <v>2006 - End of Month CWIP Balance</v>
          </cell>
        </row>
        <row r="566">
          <cell r="B566" t="str">
            <v>CI5_2009</v>
          </cell>
          <cell r="C566" t="str">
            <v>2009 - End of Month CWIP Balance</v>
          </cell>
        </row>
        <row r="567">
          <cell r="B567" t="str">
            <v>CI5_2010</v>
          </cell>
          <cell r="C567" t="str">
            <v>2010 - End of Month CWIP Balance</v>
          </cell>
        </row>
        <row r="568">
          <cell r="B568" t="str">
            <v>CI5_2012</v>
          </cell>
          <cell r="C568" t="str">
            <v>2012 - End of Month CWIP Balance</v>
          </cell>
        </row>
        <row r="569">
          <cell r="B569" t="str">
            <v>CI5_2019</v>
          </cell>
          <cell r="C569" t="str">
            <v>2019 - End of Month CWIP Balance</v>
          </cell>
        </row>
        <row r="570">
          <cell r="B570" t="str">
            <v>CI5_2020</v>
          </cell>
          <cell r="C570" t="str">
            <v>2020 - End of Month CWIP Balance</v>
          </cell>
        </row>
        <row r="571">
          <cell r="B571" t="str">
            <v>CI5_4001</v>
          </cell>
          <cell r="C571" t="str">
            <v>4001 - End of Month CWIP Balance</v>
          </cell>
        </row>
        <row r="572">
          <cell r="B572" t="str">
            <v>CI5_8002</v>
          </cell>
          <cell r="C572" t="str">
            <v>8002 - End of Month CWIP Balance</v>
          </cell>
        </row>
        <row r="573">
          <cell r="B573" t="str">
            <v>CI5_8003</v>
          </cell>
          <cell r="C573" t="str">
            <v>8003 - End of Month CWIP Balance</v>
          </cell>
        </row>
        <row r="574">
          <cell r="B574" t="str">
            <v>CI5_8004</v>
          </cell>
          <cell r="C574" t="str">
            <v>8004 - End of Month CWIP Balance</v>
          </cell>
        </row>
        <row r="575">
          <cell r="B575" t="str">
            <v>CI5_8005</v>
          </cell>
          <cell r="C575" t="str">
            <v>8005 - End of Month CWIP Balance</v>
          </cell>
        </row>
        <row r="576">
          <cell r="B576" t="str">
            <v>CI5_8007</v>
          </cell>
          <cell r="C576" t="str">
            <v>8007 - End of Month CWIP Balance</v>
          </cell>
        </row>
        <row r="577">
          <cell r="B577" t="str">
            <v>CI5_8008</v>
          </cell>
          <cell r="C577" t="str">
            <v>8008 - End of Month CWIP Balance</v>
          </cell>
        </row>
        <row r="578">
          <cell r="B578" t="str">
            <v>CI5_8010</v>
          </cell>
          <cell r="C578" t="str">
            <v>8010 - End of Month CWIP Balance</v>
          </cell>
        </row>
        <row r="579">
          <cell r="B579" t="str">
            <v>CI5_8012</v>
          </cell>
          <cell r="C579" t="str">
            <v>8012 - End of Month CWIP Balance</v>
          </cell>
        </row>
        <row r="580">
          <cell r="B580" t="str">
            <v>CI5_8016</v>
          </cell>
          <cell r="C580" t="str">
            <v>8016 - End of Month CWIP Balance</v>
          </cell>
        </row>
        <row r="581">
          <cell r="B581" t="str">
            <v>CI5_8017</v>
          </cell>
          <cell r="C581" t="str">
            <v>8017 - End of Month CWIP Balance</v>
          </cell>
        </row>
        <row r="582">
          <cell r="B582" t="str">
            <v>CI5_8020</v>
          </cell>
          <cell r="C582" t="str">
            <v>8020 - End of Month CWIP Balance</v>
          </cell>
        </row>
        <row r="583">
          <cell r="B583" t="str">
            <v>CI5_8022</v>
          </cell>
          <cell r="C583" t="str">
            <v>8022 - End of Month CWIP Balance</v>
          </cell>
        </row>
        <row r="584">
          <cell r="B584" t="str">
            <v>CI5_8023</v>
          </cell>
          <cell r="C584" t="str">
            <v>8023 - End of Month CWIP Balance</v>
          </cell>
        </row>
        <row r="585">
          <cell r="B585" t="str">
            <v>CI5_8024</v>
          </cell>
          <cell r="C585" t="str">
            <v>8024 - End of Month CWIP Balance</v>
          </cell>
        </row>
        <row r="586">
          <cell r="B586" t="str">
            <v>CI5_8025</v>
          </cell>
          <cell r="C586" t="str">
            <v>8025 - End of Month CWIP Balance</v>
          </cell>
        </row>
        <row r="587">
          <cell r="B587" t="str">
            <v>CI5_8026</v>
          </cell>
          <cell r="C587" t="str">
            <v>8026 - End of Month CWIP Balance</v>
          </cell>
        </row>
        <row r="588">
          <cell r="B588" t="str">
            <v>CI5_8031</v>
          </cell>
          <cell r="C588" t="str">
            <v>8031 - End of Month CWIP Balance</v>
          </cell>
        </row>
        <row r="589">
          <cell r="B589" t="str">
            <v>CI5_8033</v>
          </cell>
          <cell r="C589" t="str">
            <v>8033 - End of Month CWIP Balance</v>
          </cell>
        </row>
        <row r="590">
          <cell r="B590" t="str">
            <v>CI5_8035</v>
          </cell>
          <cell r="C590" t="str">
            <v>8035 - End of Month CWIP Balance</v>
          </cell>
        </row>
        <row r="591">
          <cell r="B591" t="str">
            <v>CI5_8036</v>
          </cell>
          <cell r="C591" t="str">
            <v>8036 - End of Month CWIP Balance</v>
          </cell>
        </row>
        <row r="592">
          <cell r="B592" t="str">
            <v>CI5_8037</v>
          </cell>
          <cell r="C592" t="str">
            <v>8037 - End of Month CWIP Balance</v>
          </cell>
        </row>
        <row r="593">
          <cell r="B593" t="str">
            <v>CI5_8038</v>
          </cell>
          <cell r="C593" t="str">
            <v>8038 - End of Month CWIP Balance</v>
          </cell>
        </row>
        <row r="594">
          <cell r="B594" t="str">
            <v>CI5_8039</v>
          </cell>
          <cell r="C594" t="str">
            <v>8039 - End of Month CWIP Balance</v>
          </cell>
        </row>
        <row r="595">
          <cell r="B595" t="str">
            <v>CI5_8040</v>
          </cell>
          <cell r="C595" t="str">
            <v>8040 - End of Month CWIP Balance</v>
          </cell>
        </row>
        <row r="596">
          <cell r="B596" t="str">
            <v>CI5_8041</v>
          </cell>
          <cell r="C596" t="str">
            <v>8041 - End of Month CWIP Balance</v>
          </cell>
        </row>
        <row r="597">
          <cell r="B597" t="str">
            <v>CI5_8042</v>
          </cell>
          <cell r="C597" t="str">
            <v>8042 - End of Month CWIP Balance</v>
          </cell>
        </row>
        <row r="598">
          <cell r="B598" t="str">
            <v>CI5_8099</v>
          </cell>
          <cell r="C598" t="str">
            <v>8099 - End of Month CWIP Balance</v>
          </cell>
        </row>
        <row r="599">
          <cell r="B599" t="str">
            <v>CI5_8100</v>
          </cell>
          <cell r="C599" t="str">
            <v>8100 - End of Month CWIP Balance</v>
          </cell>
        </row>
        <row r="600">
          <cell r="B600" t="str">
            <v>CI5_8101</v>
          </cell>
          <cell r="C600" t="str">
            <v>8101 - End of Month CWIP Balance</v>
          </cell>
        </row>
        <row r="601">
          <cell r="B601" t="str">
            <v>CI5_8102</v>
          </cell>
          <cell r="C601" t="str">
            <v>8102 - End of Month CWIP Balance</v>
          </cell>
        </row>
        <row r="602">
          <cell r="B602" t="str">
            <v>CI5_8103</v>
          </cell>
          <cell r="C602" t="str">
            <v>8103 - End of Month CWIP Balance</v>
          </cell>
        </row>
        <row r="603">
          <cell r="B603" t="str">
            <v>CI6_2003</v>
          </cell>
          <cell r="C603" t="str">
            <v>2003 - CWIP Closed</v>
          </cell>
        </row>
        <row r="604">
          <cell r="B604" t="str">
            <v>CI6_2006</v>
          </cell>
          <cell r="C604" t="str">
            <v>2006 - CWIP Closed</v>
          </cell>
        </row>
        <row r="605">
          <cell r="B605" t="str">
            <v>CI6_2009</v>
          </cell>
          <cell r="C605" t="str">
            <v>2009 - CWIP Closed</v>
          </cell>
        </row>
        <row r="606">
          <cell r="B606" t="str">
            <v>CI6_2010</v>
          </cell>
          <cell r="C606" t="str">
            <v>2010 - CWIP Closed</v>
          </cell>
        </row>
        <row r="607">
          <cell r="B607" t="str">
            <v>CI6_2019</v>
          </cell>
          <cell r="C607" t="str">
            <v>2019 - CWIP Closed</v>
          </cell>
        </row>
        <row r="608">
          <cell r="B608" t="str">
            <v>CI6_8002</v>
          </cell>
          <cell r="C608" t="str">
            <v>8002 - CWIP Closed</v>
          </cell>
        </row>
        <row r="609">
          <cell r="B609" t="str">
            <v>CI6_8003</v>
          </cell>
          <cell r="C609" t="str">
            <v>8003 - CWIP Closed</v>
          </cell>
        </row>
        <row r="610">
          <cell r="B610" t="str">
            <v>CI6_8004</v>
          </cell>
          <cell r="C610" t="str">
            <v>8004 - CWIP Closed</v>
          </cell>
        </row>
        <row r="611">
          <cell r="B611" t="str">
            <v>CI6_8005</v>
          </cell>
          <cell r="C611" t="str">
            <v>8005 - CWIP Closed</v>
          </cell>
        </row>
        <row r="612">
          <cell r="B612" t="str">
            <v>CI6_8007</v>
          </cell>
          <cell r="C612" t="str">
            <v>8007 - CWIP Closed</v>
          </cell>
        </row>
        <row r="613">
          <cell r="B613" t="str">
            <v>CI6_8008</v>
          </cell>
          <cell r="C613" t="str">
            <v>8008 - CWIP Closed</v>
          </cell>
        </row>
        <row r="614">
          <cell r="B614" t="str">
            <v>CI6_8010</v>
          </cell>
          <cell r="C614" t="str">
            <v>8010 - CWIP Closed</v>
          </cell>
        </row>
        <row r="615">
          <cell r="B615" t="str">
            <v>CI6_8012</v>
          </cell>
          <cell r="C615" t="str">
            <v>8012 - CWIP Closed</v>
          </cell>
        </row>
        <row r="616">
          <cell r="B616" t="str">
            <v>CI6_8016</v>
          </cell>
          <cell r="C616" t="str">
            <v>8016 - CWIP Closed</v>
          </cell>
        </row>
        <row r="617">
          <cell r="B617" t="str">
            <v>CI6_8017</v>
          </cell>
          <cell r="C617" t="str">
            <v>8017 - CWIP Closed</v>
          </cell>
        </row>
        <row r="618">
          <cell r="B618" t="str">
            <v>CI6_8020</v>
          </cell>
          <cell r="C618" t="str">
            <v>8020 - CWIP Closed</v>
          </cell>
        </row>
        <row r="619">
          <cell r="B619" t="str">
            <v>CI6_8022</v>
          </cell>
          <cell r="C619" t="str">
            <v>8022 - CWIP Closed</v>
          </cell>
        </row>
        <row r="620">
          <cell r="B620" t="str">
            <v>CI6_8023</v>
          </cell>
          <cell r="C620" t="str">
            <v>8023 - CWIP Closed</v>
          </cell>
        </row>
        <row r="621">
          <cell r="B621" t="str">
            <v>CI6_8024</v>
          </cell>
          <cell r="C621" t="str">
            <v>8024 - CWIP Closed</v>
          </cell>
        </row>
        <row r="622">
          <cell r="B622" t="str">
            <v>CI6_8025</v>
          </cell>
          <cell r="C622" t="str">
            <v>8025 - CWIP Closed</v>
          </cell>
        </row>
        <row r="623">
          <cell r="B623" t="str">
            <v>CI6_8026</v>
          </cell>
          <cell r="C623" t="str">
            <v>8026 - CWIP Closed</v>
          </cell>
        </row>
        <row r="624">
          <cell r="B624" t="str">
            <v>CI6_8031</v>
          </cell>
          <cell r="C624" t="str">
            <v>8031 - CWIP Closed</v>
          </cell>
        </row>
        <row r="625">
          <cell r="B625" t="str">
            <v>CI6_8033</v>
          </cell>
          <cell r="C625" t="str">
            <v>8033 - CWIP Closed</v>
          </cell>
        </row>
        <row r="626">
          <cell r="B626" t="str">
            <v>CI6_8035</v>
          </cell>
          <cell r="C626" t="str">
            <v>8035 - CWIP Closed</v>
          </cell>
        </row>
        <row r="627">
          <cell r="B627" t="str">
            <v>CI6_8036</v>
          </cell>
          <cell r="C627" t="str">
            <v>8036 - CWIP Closed</v>
          </cell>
        </row>
        <row r="628">
          <cell r="B628" t="str">
            <v>CI6_8037</v>
          </cell>
          <cell r="C628" t="str">
            <v>8037 - CWIP Closed</v>
          </cell>
        </row>
        <row r="629">
          <cell r="B629" t="str">
            <v>CI6_8038</v>
          </cell>
          <cell r="C629" t="str">
            <v>8038 - CWIP Closed</v>
          </cell>
        </row>
        <row r="630">
          <cell r="B630" t="str">
            <v>CI6_8039</v>
          </cell>
          <cell r="C630" t="str">
            <v>8039 - CWIP Closed</v>
          </cell>
        </row>
        <row r="631">
          <cell r="B631" t="str">
            <v>CI6_8040</v>
          </cell>
          <cell r="C631" t="str">
            <v>8040 - CWIP Closed</v>
          </cell>
        </row>
        <row r="632">
          <cell r="B632" t="str">
            <v>CI6_8041</v>
          </cell>
          <cell r="C632" t="str">
            <v>8041 - CWIP Closed</v>
          </cell>
        </row>
        <row r="633">
          <cell r="B633" t="str">
            <v>CI6_8042</v>
          </cell>
          <cell r="C633" t="str">
            <v>8042 - CWIP Closed</v>
          </cell>
        </row>
        <row r="634">
          <cell r="B634" t="str">
            <v>CI6_8099</v>
          </cell>
          <cell r="C634" t="str">
            <v>8099 - CWIP Closed</v>
          </cell>
        </row>
        <row r="635">
          <cell r="B635" t="str">
            <v>CI7_2001</v>
          </cell>
          <cell r="C635" t="str">
            <v>2001 - Plant Additions</v>
          </cell>
        </row>
        <row r="636">
          <cell r="B636" t="str">
            <v>CI7_2003</v>
          </cell>
          <cell r="C636" t="str">
            <v>2003 - Plant Additions</v>
          </cell>
        </row>
        <row r="637">
          <cell r="B637" t="str">
            <v>CI7_2006</v>
          </cell>
          <cell r="C637" t="str">
            <v>2006 - Plant Additions</v>
          </cell>
        </row>
        <row r="638">
          <cell r="B638" t="str">
            <v>CI7_2009</v>
          </cell>
          <cell r="C638" t="str">
            <v>2009 - Plant Additions</v>
          </cell>
        </row>
        <row r="639">
          <cell r="B639" t="str">
            <v>CI7_2010</v>
          </cell>
          <cell r="C639" t="str">
            <v>2010 - Plant Additions</v>
          </cell>
        </row>
        <row r="640">
          <cell r="B640" t="str">
            <v>CI7_2012</v>
          </cell>
          <cell r="C640" t="str">
            <v>2012 - Plant Additions</v>
          </cell>
        </row>
        <row r="641">
          <cell r="B641" t="str">
            <v>CI7_2019</v>
          </cell>
          <cell r="C641" t="str">
            <v>2019 - Plant Additions</v>
          </cell>
        </row>
        <row r="642">
          <cell r="B642" t="str">
            <v>CI7_2020</v>
          </cell>
          <cell r="C642" t="str">
            <v>2020 - Plant Additions</v>
          </cell>
        </row>
        <row r="643">
          <cell r="B643" t="str">
            <v>CI7_4001</v>
          </cell>
          <cell r="C643" t="str">
            <v>4001 - Plant Additions</v>
          </cell>
        </row>
        <row r="644">
          <cell r="B644" t="str">
            <v>CI7_8002</v>
          </cell>
          <cell r="C644" t="str">
            <v>8002 - Plant Additions</v>
          </cell>
        </row>
        <row r="645">
          <cell r="B645" t="str">
            <v>CI7_8003</v>
          </cell>
          <cell r="C645" t="str">
            <v>8003 - Plant Additions</v>
          </cell>
        </row>
        <row r="646">
          <cell r="B646" t="str">
            <v>CI7_8004</v>
          </cell>
          <cell r="C646" t="str">
            <v>8004 - Plant Additions</v>
          </cell>
        </row>
        <row r="647">
          <cell r="B647" t="str">
            <v>CI7_8005</v>
          </cell>
          <cell r="C647" t="str">
            <v>8005 - Plant Additions</v>
          </cell>
        </row>
        <row r="648">
          <cell r="B648" t="str">
            <v>CI7_8007</v>
          </cell>
          <cell r="C648" t="str">
            <v>8007 - Plant Additions</v>
          </cell>
        </row>
        <row r="649">
          <cell r="B649" t="str">
            <v>CI7_8008</v>
          </cell>
          <cell r="C649" t="str">
            <v>8008 - Plant Additions</v>
          </cell>
        </row>
        <row r="650">
          <cell r="B650" t="str">
            <v>CI7_8010</v>
          </cell>
          <cell r="C650" t="str">
            <v>8010 - Plant Additions</v>
          </cell>
        </row>
        <row r="651">
          <cell r="B651" t="str">
            <v>CI7_8012</v>
          </cell>
          <cell r="C651" t="str">
            <v>8012 - Plant Additions</v>
          </cell>
        </row>
        <row r="652">
          <cell r="B652" t="str">
            <v>CI7_8016</v>
          </cell>
          <cell r="C652" t="str">
            <v>8016 - Plant Additions</v>
          </cell>
        </row>
        <row r="653">
          <cell r="B653" t="str">
            <v>CI7_8017</v>
          </cell>
          <cell r="C653" t="str">
            <v>8017 - Plant Additions</v>
          </cell>
        </row>
        <row r="654">
          <cell r="B654" t="str">
            <v>CI7_8020</v>
          </cell>
          <cell r="C654" t="str">
            <v>8020 - Plant Additions</v>
          </cell>
        </row>
        <row r="655">
          <cell r="B655" t="str">
            <v>CI7_8022</v>
          </cell>
          <cell r="C655" t="str">
            <v>8022 - Plant Additions</v>
          </cell>
        </row>
        <row r="656">
          <cell r="B656" t="str">
            <v>CI7_8023</v>
          </cell>
          <cell r="C656" t="str">
            <v>8023 - Plant Additions</v>
          </cell>
        </row>
        <row r="657">
          <cell r="B657" t="str">
            <v>CI7_8024</v>
          </cell>
          <cell r="C657" t="str">
            <v>8024 - Plant Additions</v>
          </cell>
        </row>
        <row r="658">
          <cell r="B658" t="str">
            <v>CI7_8025</v>
          </cell>
          <cell r="C658" t="str">
            <v>8025 - Plant Additions</v>
          </cell>
        </row>
        <row r="659">
          <cell r="B659" t="str">
            <v>CI7_8026</v>
          </cell>
          <cell r="C659" t="str">
            <v>8026 - Plant Additions</v>
          </cell>
        </row>
        <row r="660">
          <cell r="B660" t="str">
            <v>CI7_8031</v>
          </cell>
          <cell r="C660" t="str">
            <v>8031 - Plant Additions</v>
          </cell>
        </row>
        <row r="661">
          <cell r="B661" t="str">
            <v>CI7_8033</v>
          </cell>
          <cell r="C661" t="str">
            <v>8033 - Plant Additions</v>
          </cell>
        </row>
        <row r="662">
          <cell r="B662" t="str">
            <v>CI7_8035</v>
          </cell>
          <cell r="C662" t="str">
            <v>8035 - Plant Additions</v>
          </cell>
        </row>
        <row r="663">
          <cell r="B663" t="str">
            <v>CI7_8036</v>
          </cell>
          <cell r="C663" t="str">
            <v>8036 - Plant Additions</v>
          </cell>
        </row>
        <row r="664">
          <cell r="B664" t="str">
            <v>CI7_8037</v>
          </cell>
          <cell r="C664" t="str">
            <v>8037 - Plant Additions</v>
          </cell>
        </row>
        <row r="665">
          <cell r="B665" t="str">
            <v>CI7_8038</v>
          </cell>
          <cell r="C665" t="str">
            <v>8038 - Plant Additions</v>
          </cell>
        </row>
        <row r="666">
          <cell r="B666" t="str">
            <v>CI7_8039</v>
          </cell>
          <cell r="C666" t="str">
            <v>8039 - Plant Additions</v>
          </cell>
        </row>
        <row r="667">
          <cell r="B667" t="str">
            <v>CI7_8040</v>
          </cell>
          <cell r="C667" t="str">
            <v>8040 - Plant Additions</v>
          </cell>
        </row>
        <row r="668">
          <cell r="B668" t="str">
            <v>CI7_8041</v>
          </cell>
          <cell r="C668" t="str">
            <v>8041 - Plant Additions</v>
          </cell>
        </row>
        <row r="669">
          <cell r="B669" t="str">
            <v>CI7_8042</v>
          </cell>
          <cell r="C669" t="str">
            <v>8042 - Plant Additions</v>
          </cell>
        </row>
        <row r="670">
          <cell r="B670" t="str">
            <v>CI7_8099</v>
          </cell>
          <cell r="C670" t="str">
            <v>8099 - Plant Additions</v>
          </cell>
        </row>
        <row r="671">
          <cell r="B671" t="str">
            <v>CI7_8100</v>
          </cell>
          <cell r="C671" t="str">
            <v>8100 - Plant Additions</v>
          </cell>
        </row>
        <row r="672">
          <cell r="B672" t="str">
            <v>CI7_8101</v>
          </cell>
          <cell r="C672" t="str">
            <v>8101 - Plant Additions</v>
          </cell>
        </row>
        <row r="673">
          <cell r="B673" t="str">
            <v>CI7_8102</v>
          </cell>
          <cell r="C673" t="str">
            <v>8102 - Plant Additions</v>
          </cell>
        </row>
        <row r="674">
          <cell r="B674" t="str">
            <v>CI7_8103</v>
          </cell>
          <cell r="C674" t="str">
            <v>8103 - Plant Additions</v>
          </cell>
        </row>
        <row r="675">
          <cell r="B675" t="str">
            <v>CI8_2001</v>
          </cell>
          <cell r="C675" t="str">
            <v>2001 - Retirements</v>
          </cell>
        </row>
        <row r="676">
          <cell r="B676" t="str">
            <v>CI8_2003</v>
          </cell>
          <cell r="C676" t="str">
            <v>2003 - Retirements</v>
          </cell>
        </row>
        <row r="677">
          <cell r="B677" t="str">
            <v>CI8_2006</v>
          </cell>
          <cell r="C677" t="str">
            <v>2006 - Retirements</v>
          </cell>
        </row>
        <row r="678">
          <cell r="B678" t="str">
            <v>CI8_2009</v>
          </cell>
          <cell r="C678" t="str">
            <v>2009 - Retirements</v>
          </cell>
        </row>
        <row r="679">
          <cell r="B679" t="str">
            <v>CI8_2010</v>
          </cell>
          <cell r="C679" t="str">
            <v>2010 - Retirements</v>
          </cell>
        </row>
        <row r="680">
          <cell r="B680" t="str">
            <v>CI8_2012</v>
          </cell>
          <cell r="C680" t="str">
            <v>2012 - Retirements</v>
          </cell>
        </row>
        <row r="681">
          <cell r="B681" t="str">
            <v>CI8_2019</v>
          </cell>
          <cell r="C681" t="str">
            <v>2019 - Retirements</v>
          </cell>
        </row>
        <row r="682">
          <cell r="B682" t="str">
            <v>CI8_2020</v>
          </cell>
          <cell r="C682" t="str">
            <v>2020 - Retirements</v>
          </cell>
        </row>
        <row r="683">
          <cell r="B683" t="str">
            <v>CI8_4001</v>
          </cell>
          <cell r="C683" t="str">
            <v>4001 - Retirements</v>
          </cell>
        </row>
        <row r="684">
          <cell r="B684" t="str">
            <v>CI8_8002</v>
          </cell>
          <cell r="C684" t="str">
            <v>8002 - Retirements</v>
          </cell>
        </row>
        <row r="685">
          <cell r="B685" t="str">
            <v>CI8_8003</v>
          </cell>
          <cell r="C685" t="str">
            <v>8003 - Retirements</v>
          </cell>
        </row>
        <row r="686">
          <cell r="B686" t="str">
            <v>CI8_8004</v>
          </cell>
          <cell r="C686" t="str">
            <v>8004 - Retirements</v>
          </cell>
        </row>
        <row r="687">
          <cell r="B687" t="str">
            <v>CI8_8005</v>
          </cell>
          <cell r="C687" t="str">
            <v>8005 - Retirements</v>
          </cell>
        </row>
        <row r="688">
          <cell r="B688" t="str">
            <v>CI8_8007</v>
          </cell>
          <cell r="C688" t="str">
            <v>8007 - Retirements</v>
          </cell>
        </row>
        <row r="689">
          <cell r="B689" t="str">
            <v>CI8_8008</v>
          </cell>
          <cell r="C689" t="str">
            <v>8008 - Retirements</v>
          </cell>
        </row>
        <row r="690">
          <cell r="B690" t="str">
            <v>CI8_8010</v>
          </cell>
          <cell r="C690" t="str">
            <v>8010 - Retirements</v>
          </cell>
        </row>
        <row r="691">
          <cell r="B691" t="str">
            <v>CI8_8012</v>
          </cell>
          <cell r="C691" t="str">
            <v>8012 - Retirements</v>
          </cell>
        </row>
        <row r="692">
          <cell r="B692" t="str">
            <v>CI8_8016</v>
          </cell>
          <cell r="C692" t="str">
            <v>8016 - Retirements</v>
          </cell>
        </row>
        <row r="693">
          <cell r="B693" t="str">
            <v>CI8_8017</v>
          </cell>
          <cell r="C693" t="str">
            <v>8017 - Retirements</v>
          </cell>
        </row>
        <row r="694">
          <cell r="B694" t="str">
            <v>CI8_8020</v>
          </cell>
          <cell r="C694" t="str">
            <v>8020 - Retirements</v>
          </cell>
        </row>
        <row r="695">
          <cell r="B695" t="str">
            <v>CI8_8022</v>
          </cell>
          <cell r="C695" t="str">
            <v>8022 - Retirements</v>
          </cell>
        </row>
        <row r="696">
          <cell r="B696" t="str">
            <v>CI8_8023</v>
          </cell>
          <cell r="C696" t="str">
            <v>8023 - Retirements</v>
          </cell>
        </row>
        <row r="697">
          <cell r="B697" t="str">
            <v>CI8_8024</v>
          </cell>
          <cell r="C697" t="str">
            <v>8024 - Retirements</v>
          </cell>
        </row>
        <row r="698">
          <cell r="B698" t="str">
            <v>CI8_8025</v>
          </cell>
          <cell r="C698" t="str">
            <v>8025 - Retirements</v>
          </cell>
        </row>
        <row r="699">
          <cell r="B699" t="str">
            <v>CI8_8026</v>
          </cell>
          <cell r="C699" t="str">
            <v>8026 - Retirements</v>
          </cell>
        </row>
        <row r="700">
          <cell r="B700" t="str">
            <v>CI8_8031</v>
          </cell>
          <cell r="C700" t="str">
            <v>8031 - Retirements</v>
          </cell>
        </row>
        <row r="701">
          <cell r="B701" t="str">
            <v>CI8_8033</v>
          </cell>
          <cell r="C701" t="str">
            <v>8033 - Retirements</v>
          </cell>
        </row>
        <row r="702">
          <cell r="B702" t="str">
            <v>CI8_8035</v>
          </cell>
          <cell r="C702" t="str">
            <v>8035 - Retirements</v>
          </cell>
        </row>
        <row r="703">
          <cell r="B703" t="str">
            <v>CI8_8036</v>
          </cell>
          <cell r="C703" t="str">
            <v>8036 - Retirements</v>
          </cell>
        </row>
        <row r="704">
          <cell r="B704" t="str">
            <v>CI8_8037</v>
          </cell>
          <cell r="C704" t="str">
            <v>8037 - Retirements</v>
          </cell>
        </row>
        <row r="705">
          <cell r="B705" t="str">
            <v>CI8_8038</v>
          </cell>
          <cell r="C705" t="str">
            <v>8038 - Retirements</v>
          </cell>
        </row>
        <row r="706">
          <cell r="B706" t="str">
            <v>CI8_8039</v>
          </cell>
          <cell r="C706" t="str">
            <v>8039 - Retirements</v>
          </cell>
        </row>
        <row r="707">
          <cell r="B707" t="str">
            <v>CI8_8040</v>
          </cell>
          <cell r="C707" t="str">
            <v>8040 - Retirements</v>
          </cell>
        </row>
        <row r="708">
          <cell r="B708" t="str">
            <v>CI8_8041</v>
          </cell>
          <cell r="C708" t="str">
            <v>8041 - Retirements</v>
          </cell>
        </row>
        <row r="709">
          <cell r="B709" t="str">
            <v>CI8_8042</v>
          </cell>
          <cell r="C709" t="str">
            <v>8042 - Retirements</v>
          </cell>
        </row>
        <row r="710">
          <cell r="B710" t="str">
            <v>CI8_8099</v>
          </cell>
          <cell r="C710" t="str">
            <v>8099 - Retirements</v>
          </cell>
        </row>
        <row r="711">
          <cell r="B711" t="str">
            <v>CI8_8100</v>
          </cell>
          <cell r="C711" t="str">
            <v>8100 - Retirements</v>
          </cell>
        </row>
        <row r="712">
          <cell r="B712" t="str">
            <v>CI8_8101</v>
          </cell>
          <cell r="C712" t="str">
            <v>8101 - Retirements</v>
          </cell>
        </row>
        <row r="713">
          <cell r="B713" t="str">
            <v>CI8_8102</v>
          </cell>
          <cell r="C713" t="str">
            <v>8102 - Retirements</v>
          </cell>
        </row>
        <row r="714">
          <cell r="B714" t="str">
            <v>CI8_8103</v>
          </cell>
          <cell r="C714" t="str">
            <v>8103 - Retirements</v>
          </cell>
        </row>
        <row r="715">
          <cell r="B715" t="str">
            <v>CI9_2001</v>
          </cell>
          <cell r="C715" t="str">
            <v>2001 - Plant Trans and Adjs</v>
          </cell>
        </row>
        <row r="716">
          <cell r="B716" t="str">
            <v>CI9_2003</v>
          </cell>
          <cell r="C716" t="str">
            <v>2003 - Plant Trans and Adjs</v>
          </cell>
        </row>
        <row r="717">
          <cell r="B717" t="str">
            <v>CI9_2006</v>
          </cell>
          <cell r="C717" t="str">
            <v>2006 - Plant Trans and Adjs</v>
          </cell>
        </row>
        <row r="718">
          <cell r="B718" t="str">
            <v>CI9_2009</v>
          </cell>
          <cell r="C718" t="str">
            <v>2009 - Plant Trans and Adjs</v>
          </cell>
        </row>
        <row r="719">
          <cell r="B719" t="str">
            <v>CI9_2010</v>
          </cell>
          <cell r="C719" t="str">
            <v>2010 - Plant Trans and Adjs</v>
          </cell>
        </row>
        <row r="720">
          <cell r="B720" t="str">
            <v>CI9_2012</v>
          </cell>
          <cell r="C720" t="str">
            <v>2012 - Plant Trans and Adjs</v>
          </cell>
        </row>
        <row r="721">
          <cell r="B721" t="str">
            <v>CI9_2019</v>
          </cell>
          <cell r="C721" t="str">
            <v>2019 - Plant Trans and Adjs</v>
          </cell>
        </row>
        <row r="722">
          <cell r="B722" t="str">
            <v>CI9_2020</v>
          </cell>
          <cell r="C722" t="str">
            <v>2020 - Plant Trans and Adjs</v>
          </cell>
        </row>
        <row r="723">
          <cell r="B723" t="str">
            <v>CI9_4001</v>
          </cell>
          <cell r="C723" t="str">
            <v>4001 - Plant Trans and Adjs</v>
          </cell>
        </row>
        <row r="724">
          <cell r="B724" t="str">
            <v>CI9_8002</v>
          </cell>
          <cell r="C724" t="str">
            <v>8002 - Plant Trans and Adjs</v>
          </cell>
        </row>
        <row r="725">
          <cell r="B725" t="str">
            <v>CI9_8003</v>
          </cell>
          <cell r="C725" t="str">
            <v>8003 - Plant Trans and Adjs</v>
          </cell>
        </row>
        <row r="726">
          <cell r="B726" t="str">
            <v>CI9_8004</v>
          </cell>
          <cell r="C726" t="str">
            <v>8004 - Plant Trans and Adjs</v>
          </cell>
        </row>
        <row r="727">
          <cell r="B727" t="str">
            <v>CI9_8005</v>
          </cell>
          <cell r="C727" t="str">
            <v>8005 - Plant Trans and Adjs</v>
          </cell>
        </row>
        <row r="728">
          <cell r="B728" t="str">
            <v>CI9_8007</v>
          </cell>
          <cell r="C728" t="str">
            <v>8007 - Plant Trans and Adjs</v>
          </cell>
        </row>
        <row r="729">
          <cell r="B729" t="str">
            <v>CI9_8008</v>
          </cell>
          <cell r="C729" t="str">
            <v>8008 - Plant Trans and Adjs</v>
          </cell>
        </row>
        <row r="730">
          <cell r="B730" t="str">
            <v>CI9_8010</v>
          </cell>
          <cell r="C730" t="str">
            <v>8010 - Plant Trans and Adjs</v>
          </cell>
        </row>
        <row r="731">
          <cell r="B731" t="str">
            <v>CI9_8012</v>
          </cell>
          <cell r="C731" t="str">
            <v>8012 - Plant Trans and Adjs</v>
          </cell>
        </row>
        <row r="732">
          <cell r="B732" t="str">
            <v>CI9_8016</v>
          </cell>
          <cell r="C732" t="str">
            <v>8016 - Plant Trans and Adjs</v>
          </cell>
        </row>
        <row r="733">
          <cell r="B733" t="str">
            <v>CI9_8017</v>
          </cell>
          <cell r="C733" t="str">
            <v>8017 - Plant Trans and Adjs</v>
          </cell>
        </row>
        <row r="734">
          <cell r="B734" t="str">
            <v>CI9_8020</v>
          </cell>
          <cell r="C734" t="str">
            <v>8020 - Plant Trans and Adjs</v>
          </cell>
        </row>
        <row r="735">
          <cell r="B735" t="str">
            <v>CI9_8022</v>
          </cell>
          <cell r="C735" t="str">
            <v>8022 - Plant Trans and Adjs</v>
          </cell>
        </row>
        <row r="736">
          <cell r="B736" t="str">
            <v>CI9_8023</v>
          </cell>
          <cell r="C736" t="str">
            <v>8023 - Plant Trans and Adjs</v>
          </cell>
        </row>
        <row r="737">
          <cell r="B737" t="str">
            <v>CI9_8024</v>
          </cell>
          <cell r="C737" t="str">
            <v>8024 - Plant Trans and Adjs</v>
          </cell>
        </row>
        <row r="738">
          <cell r="B738" t="str">
            <v>CI9_8025</v>
          </cell>
          <cell r="C738" t="str">
            <v>8025 - Plant Trans and Adjs</v>
          </cell>
        </row>
        <row r="739">
          <cell r="B739" t="str">
            <v>CI9_8026</v>
          </cell>
          <cell r="C739" t="str">
            <v>8026 - Plant Trans and Adjs</v>
          </cell>
        </row>
        <row r="740">
          <cell r="B740" t="str">
            <v>CI9_8031</v>
          </cell>
          <cell r="C740" t="str">
            <v>8031 - Plant Trans and Adjs</v>
          </cell>
        </row>
        <row r="741">
          <cell r="B741" t="str">
            <v>CI9_8033</v>
          </cell>
          <cell r="C741" t="str">
            <v>8033 - Plant Trans and Adjs</v>
          </cell>
        </row>
        <row r="742">
          <cell r="B742" t="str">
            <v>CI9_8035</v>
          </cell>
          <cell r="C742" t="str">
            <v>8035 - Plant Trans and Adjs</v>
          </cell>
        </row>
        <row r="743">
          <cell r="B743" t="str">
            <v>CI9_8036</v>
          </cell>
          <cell r="C743" t="str">
            <v>8036 - Plant Trans and Adjs</v>
          </cell>
        </row>
        <row r="744">
          <cell r="B744" t="str">
            <v>CI9_8037</v>
          </cell>
          <cell r="C744" t="str">
            <v>8037 - Plant Trans and Adjs</v>
          </cell>
        </row>
        <row r="745">
          <cell r="B745" t="str">
            <v>CI9_8038</v>
          </cell>
          <cell r="C745" t="str">
            <v>8038 - Plant Trans and Adjs</v>
          </cell>
        </row>
        <row r="746">
          <cell r="B746" t="str">
            <v>CI9_8039</v>
          </cell>
          <cell r="C746" t="str">
            <v>8039 - Plant Trans and Adjs</v>
          </cell>
        </row>
        <row r="747">
          <cell r="B747" t="str">
            <v>CI9_8040</v>
          </cell>
          <cell r="C747" t="str">
            <v>8040 - Plant Trans and Adjs</v>
          </cell>
        </row>
        <row r="748">
          <cell r="B748" t="str">
            <v>CI9_8041</v>
          </cell>
          <cell r="C748" t="str">
            <v>8041 - Plant Trans and Adjs</v>
          </cell>
        </row>
        <row r="749">
          <cell r="B749" t="str">
            <v>CI9_8042</v>
          </cell>
          <cell r="C749" t="str">
            <v>8042 - Plant Trans and Adjs</v>
          </cell>
        </row>
        <row r="750">
          <cell r="B750" t="str">
            <v>CI9_8099</v>
          </cell>
          <cell r="C750" t="str">
            <v>8099 - Plant Trans and Adjs</v>
          </cell>
        </row>
        <row r="751">
          <cell r="B751" t="str">
            <v>CI9_8100</v>
          </cell>
          <cell r="C751" t="str">
            <v>8100 - Plant Trans and Adjs</v>
          </cell>
        </row>
        <row r="752">
          <cell r="B752" t="str">
            <v>CI9_8101</v>
          </cell>
          <cell r="C752" t="str">
            <v>8101 - Plant Trans and Adjs</v>
          </cell>
        </row>
        <row r="753">
          <cell r="B753" t="str">
            <v>CI9_8102</v>
          </cell>
          <cell r="C753" t="str">
            <v>8102 - Plant Trans and Adjs</v>
          </cell>
        </row>
        <row r="754">
          <cell r="B754" t="str">
            <v>CI9_8103</v>
          </cell>
          <cell r="C754" t="str">
            <v>8103 - Plant Trans and Adjs</v>
          </cell>
        </row>
        <row r="755">
          <cell r="B755" t="str">
            <v>CIA_2001</v>
          </cell>
          <cell r="C755" t="str">
            <v>2001 - Reserve Removal Cost</v>
          </cell>
        </row>
        <row r="756">
          <cell r="B756" t="str">
            <v>CIA_2003</v>
          </cell>
          <cell r="C756" t="str">
            <v>2003 - Reserve Removal Cost</v>
          </cell>
        </row>
        <row r="757">
          <cell r="B757" t="str">
            <v>CIA_2006</v>
          </cell>
          <cell r="C757" t="str">
            <v>2006 - Reserve Removal Cost</v>
          </cell>
        </row>
        <row r="758">
          <cell r="B758" t="str">
            <v>CIA_2009</v>
          </cell>
          <cell r="C758" t="str">
            <v>2009 - Reserve Removal Cost</v>
          </cell>
        </row>
        <row r="759">
          <cell r="B759" t="str">
            <v>CIA_2010</v>
          </cell>
          <cell r="C759" t="str">
            <v>2010 - Reserve Removal Cost</v>
          </cell>
        </row>
        <row r="760">
          <cell r="B760" t="str">
            <v>CIA_2012</v>
          </cell>
          <cell r="C760" t="str">
            <v>2012 - Reserve Removal Cost</v>
          </cell>
        </row>
        <row r="761">
          <cell r="B761" t="str">
            <v>CIA_2019</v>
          </cell>
          <cell r="C761" t="str">
            <v>2019 - Reserve Removal Cost</v>
          </cell>
        </row>
        <row r="762">
          <cell r="B762" t="str">
            <v>CIA_2020</v>
          </cell>
          <cell r="C762" t="str">
            <v>2020 - Reserve Removal Cost</v>
          </cell>
        </row>
        <row r="763">
          <cell r="B763" t="str">
            <v>CIA_4001</v>
          </cell>
          <cell r="C763" t="str">
            <v>4001 - Reserve Removal Cost</v>
          </cell>
        </row>
        <row r="764">
          <cell r="B764" t="str">
            <v>CIA_8002</v>
          </cell>
          <cell r="C764" t="str">
            <v>8002 - Reserve Removal Cost</v>
          </cell>
        </row>
        <row r="765">
          <cell r="B765" t="str">
            <v>CIA_8003</v>
          </cell>
          <cell r="C765" t="str">
            <v>8003 - Reserve Removal Cost</v>
          </cell>
        </row>
        <row r="766">
          <cell r="B766" t="str">
            <v>CIA_8004</v>
          </cell>
          <cell r="C766" t="str">
            <v>8004 - Reserve Removal Cost</v>
          </cell>
        </row>
        <row r="767">
          <cell r="B767" t="str">
            <v>CIA_8005</v>
          </cell>
          <cell r="C767" t="str">
            <v>8005 - Reserve Removal Cost</v>
          </cell>
        </row>
        <row r="768">
          <cell r="B768" t="str">
            <v>CIA_8007</v>
          </cell>
          <cell r="C768" t="str">
            <v>8007 - Reserve Removal Cost</v>
          </cell>
        </row>
        <row r="769">
          <cell r="B769" t="str">
            <v>CIA_8008</v>
          </cell>
          <cell r="C769" t="str">
            <v>8008 - Reserve Removal Cost</v>
          </cell>
        </row>
        <row r="770">
          <cell r="B770" t="str">
            <v>CIA_8010</v>
          </cell>
          <cell r="C770" t="str">
            <v>8010 - Reserve Removal Cost</v>
          </cell>
        </row>
        <row r="771">
          <cell r="B771" t="str">
            <v>CIA_8012</v>
          </cell>
          <cell r="C771" t="str">
            <v>8012 - Reserve Removal Cost</v>
          </cell>
        </row>
        <row r="772">
          <cell r="B772" t="str">
            <v>CIA_8016</v>
          </cell>
          <cell r="C772" t="str">
            <v>8016 - Reserve Removal Cost</v>
          </cell>
        </row>
        <row r="773">
          <cell r="B773" t="str">
            <v>CIA_8017</v>
          </cell>
          <cell r="C773" t="str">
            <v>8017 - Reserve Removal Cost</v>
          </cell>
        </row>
        <row r="774">
          <cell r="B774" t="str">
            <v>CIA_8020</v>
          </cell>
          <cell r="C774" t="str">
            <v>8020 - Reserve Removal Cost</v>
          </cell>
        </row>
        <row r="775">
          <cell r="B775" t="str">
            <v>CIA_8022</v>
          </cell>
          <cell r="C775" t="str">
            <v>8022 - Reserve Removal Cost</v>
          </cell>
        </row>
        <row r="776">
          <cell r="B776" t="str">
            <v>CIA_8023</v>
          </cell>
          <cell r="C776" t="str">
            <v>8023 - Reserve Removal Cost</v>
          </cell>
        </row>
        <row r="777">
          <cell r="B777" t="str">
            <v>CIA_8024</v>
          </cell>
          <cell r="C777" t="str">
            <v>8024 - Reserve Removal Cost</v>
          </cell>
        </row>
        <row r="778">
          <cell r="B778" t="str">
            <v>CIA_8025</v>
          </cell>
          <cell r="C778" t="str">
            <v>8025 - Reserve Removal Cost</v>
          </cell>
        </row>
        <row r="779">
          <cell r="B779" t="str">
            <v>CIA_8026</v>
          </cell>
          <cell r="C779" t="str">
            <v>8026 - Reserve Removal Cost</v>
          </cell>
        </row>
        <row r="780">
          <cell r="B780" t="str">
            <v>CIA_8031</v>
          </cell>
          <cell r="C780" t="str">
            <v>8031 - Reserve Removal Cost</v>
          </cell>
        </row>
        <row r="781">
          <cell r="B781" t="str">
            <v>CIA_8033</v>
          </cell>
          <cell r="C781" t="str">
            <v>8033 - Reserve Removal Cost</v>
          </cell>
        </row>
        <row r="782">
          <cell r="B782" t="str">
            <v>CIA_8035</v>
          </cell>
          <cell r="C782" t="str">
            <v>8035 - Reserve Removal Cost</v>
          </cell>
        </row>
        <row r="783">
          <cell r="B783" t="str">
            <v>CIA_8036</v>
          </cell>
          <cell r="C783" t="str">
            <v>8036 - Reserve Removal Cost</v>
          </cell>
        </row>
        <row r="784">
          <cell r="B784" t="str">
            <v>CIA_8037</v>
          </cell>
          <cell r="C784" t="str">
            <v>8037 - Reserve Removal Cost</v>
          </cell>
        </row>
        <row r="785">
          <cell r="B785" t="str">
            <v>CIA_8038</v>
          </cell>
          <cell r="C785" t="str">
            <v>8038 - Reserve Removal Cost</v>
          </cell>
        </row>
        <row r="786">
          <cell r="B786" t="str">
            <v>CIA_8039</v>
          </cell>
          <cell r="C786" t="str">
            <v>8039 - Reserve Removal Cost</v>
          </cell>
        </row>
        <row r="787">
          <cell r="B787" t="str">
            <v>CIA_8040</v>
          </cell>
          <cell r="C787" t="str">
            <v>8040 - Reserve Removal Cost</v>
          </cell>
        </row>
        <row r="788">
          <cell r="B788" t="str">
            <v>CIA_8041</v>
          </cell>
          <cell r="C788" t="str">
            <v>8041 - Reserve Removal Cost</v>
          </cell>
        </row>
        <row r="789">
          <cell r="B789" t="str">
            <v>CIA_8042</v>
          </cell>
          <cell r="C789" t="str">
            <v>8042 - Reserve Removal Cost</v>
          </cell>
        </row>
        <row r="790">
          <cell r="B790" t="str">
            <v>CIA_8099</v>
          </cell>
          <cell r="C790" t="str">
            <v>8099 - Reserve Removal Cost</v>
          </cell>
        </row>
        <row r="791">
          <cell r="B791" t="str">
            <v>CIA_8100</v>
          </cell>
          <cell r="C791" t="str">
            <v>8100 - Reserve Removal Cost</v>
          </cell>
        </row>
        <row r="792">
          <cell r="B792" t="str">
            <v>CIA_8101</v>
          </cell>
          <cell r="C792" t="str">
            <v>8101 - Reserve Removal Cost</v>
          </cell>
        </row>
        <row r="793">
          <cell r="B793" t="str">
            <v>CIA_8102</v>
          </cell>
          <cell r="C793" t="str">
            <v>8102 - Reserve Removal Cost</v>
          </cell>
        </row>
        <row r="794">
          <cell r="B794" t="str">
            <v>CIA_8103</v>
          </cell>
          <cell r="C794" t="str">
            <v>8103 - Reserve Removal Cost</v>
          </cell>
        </row>
        <row r="795">
          <cell r="B795" t="str">
            <v>CIB_2001</v>
          </cell>
          <cell r="C795" t="str">
            <v>2001 - Reserve Salvage</v>
          </cell>
        </row>
        <row r="796">
          <cell r="B796" t="str">
            <v>CIB_2003</v>
          </cell>
          <cell r="C796" t="str">
            <v>2003 - Reserve Salvage</v>
          </cell>
        </row>
        <row r="797">
          <cell r="B797" t="str">
            <v>CIB_2006</v>
          </cell>
          <cell r="C797" t="str">
            <v>2006 - Reserve Salvage</v>
          </cell>
        </row>
        <row r="798">
          <cell r="B798" t="str">
            <v>CIB_2009</v>
          </cell>
          <cell r="C798" t="str">
            <v>2009 - Reserve Salvage</v>
          </cell>
        </row>
        <row r="799">
          <cell r="B799" t="str">
            <v>CIB_2010</v>
          </cell>
          <cell r="C799" t="str">
            <v>2010 - Reserve Salvage</v>
          </cell>
        </row>
        <row r="800">
          <cell r="B800" t="str">
            <v>CIB_2012</v>
          </cell>
          <cell r="C800" t="str">
            <v>2012 - Reserve Salvage</v>
          </cell>
        </row>
        <row r="801">
          <cell r="B801" t="str">
            <v>CIB_2019</v>
          </cell>
          <cell r="C801" t="str">
            <v>2019 - Reserve Salvage</v>
          </cell>
        </row>
        <row r="802">
          <cell r="B802" t="str">
            <v>CIB_2020</v>
          </cell>
          <cell r="C802" t="str">
            <v>2020 - Reserve Salvage</v>
          </cell>
        </row>
        <row r="803">
          <cell r="B803" t="str">
            <v>CIB_4001</v>
          </cell>
          <cell r="C803" t="str">
            <v>4001 - Reserve Salvage</v>
          </cell>
        </row>
        <row r="804">
          <cell r="B804" t="str">
            <v>CIB_8002</v>
          </cell>
          <cell r="C804" t="str">
            <v>8002 - Reserve Salvage</v>
          </cell>
        </row>
        <row r="805">
          <cell r="B805" t="str">
            <v>CIB_8003</v>
          </cell>
          <cell r="C805" t="str">
            <v>8003 - Reserve Salvage</v>
          </cell>
        </row>
        <row r="806">
          <cell r="B806" t="str">
            <v>CIB_8004</v>
          </cell>
          <cell r="C806" t="str">
            <v>8004 - Reserve Salvage</v>
          </cell>
        </row>
        <row r="807">
          <cell r="B807" t="str">
            <v>CIB_8005</v>
          </cell>
          <cell r="C807" t="str">
            <v>8005 - Reserve Salvage</v>
          </cell>
        </row>
        <row r="808">
          <cell r="B808" t="str">
            <v>CIB_8007</v>
          </cell>
          <cell r="C808" t="str">
            <v>8007 - Reserve Salvage</v>
          </cell>
        </row>
        <row r="809">
          <cell r="B809" t="str">
            <v>CIB_8008</v>
          </cell>
          <cell r="C809" t="str">
            <v>8008 - Reserve Salvage</v>
          </cell>
        </row>
        <row r="810">
          <cell r="B810" t="str">
            <v>CIB_8010</v>
          </cell>
          <cell r="C810" t="str">
            <v>8010 - Reserve Salvage</v>
          </cell>
        </row>
        <row r="811">
          <cell r="B811" t="str">
            <v>CIB_8012</v>
          </cell>
          <cell r="C811" t="str">
            <v>8012 - Reserve Salvage</v>
          </cell>
        </row>
        <row r="812">
          <cell r="B812" t="str">
            <v>CIB_8016</v>
          </cell>
          <cell r="C812" t="str">
            <v>8016 - Reserve Salvage</v>
          </cell>
        </row>
        <row r="813">
          <cell r="B813" t="str">
            <v>CIB_8017</v>
          </cell>
          <cell r="C813" t="str">
            <v>8017 - Reserve Salvage</v>
          </cell>
        </row>
        <row r="814">
          <cell r="B814" t="str">
            <v>CIB_8020</v>
          </cell>
          <cell r="C814" t="str">
            <v>8020 - Reserve Salvage</v>
          </cell>
        </row>
        <row r="815">
          <cell r="B815" t="str">
            <v>CIB_8022</v>
          </cell>
          <cell r="C815" t="str">
            <v>8022 - Reserve Salvage</v>
          </cell>
        </row>
        <row r="816">
          <cell r="B816" t="str">
            <v>CIB_8023</v>
          </cell>
          <cell r="C816" t="str">
            <v>8023 - Reserve Salvage</v>
          </cell>
        </row>
        <row r="817">
          <cell r="B817" t="str">
            <v>CIB_8024</v>
          </cell>
          <cell r="C817" t="str">
            <v>8024 - Reserve Salvage</v>
          </cell>
        </row>
        <row r="818">
          <cell r="B818" t="str">
            <v>CIB_8025</v>
          </cell>
          <cell r="C818" t="str">
            <v>8025 - Reserve Salvage</v>
          </cell>
        </row>
        <row r="819">
          <cell r="B819" t="str">
            <v>CIB_8026</v>
          </cell>
          <cell r="C819" t="str">
            <v>8026 - Reserve Salvage</v>
          </cell>
        </row>
        <row r="820">
          <cell r="B820" t="str">
            <v>CIB_8031</v>
          </cell>
          <cell r="C820" t="str">
            <v>8031 - Reserve Salvage</v>
          </cell>
        </row>
        <row r="821">
          <cell r="B821" t="str">
            <v>CIB_8033</v>
          </cell>
          <cell r="C821" t="str">
            <v>8033 - Reserve Salvage</v>
          </cell>
        </row>
        <row r="822">
          <cell r="B822" t="str">
            <v>CIB_8035</v>
          </cell>
          <cell r="C822" t="str">
            <v>8035 - Reserve Salvage</v>
          </cell>
        </row>
        <row r="823">
          <cell r="B823" t="str">
            <v>CIB_8036</v>
          </cell>
          <cell r="C823" t="str">
            <v>8036 - Reserve Salvage</v>
          </cell>
        </row>
        <row r="824">
          <cell r="B824" t="str">
            <v>CIB_8037</v>
          </cell>
          <cell r="C824" t="str">
            <v>8037 - Reserve Salvage</v>
          </cell>
        </row>
        <row r="825">
          <cell r="B825" t="str">
            <v>CIB_8038</v>
          </cell>
          <cell r="C825" t="str">
            <v>8038 - Reserve Salvage</v>
          </cell>
        </row>
        <row r="826">
          <cell r="B826" t="str">
            <v>CIB_8039</v>
          </cell>
          <cell r="C826" t="str">
            <v>8039 - Reserve Salvage</v>
          </cell>
        </row>
        <row r="827">
          <cell r="B827" t="str">
            <v>CIB_8040</v>
          </cell>
          <cell r="C827" t="str">
            <v>8040 - Reserve Salvage</v>
          </cell>
        </row>
        <row r="828">
          <cell r="B828" t="str">
            <v>CIB_8041</v>
          </cell>
          <cell r="C828" t="str">
            <v>8041 - Reserve Salvage</v>
          </cell>
        </row>
        <row r="829">
          <cell r="B829" t="str">
            <v>CIB_8042</v>
          </cell>
          <cell r="C829" t="str">
            <v>8042 - Reserve Salvage</v>
          </cell>
        </row>
        <row r="830">
          <cell r="B830" t="str">
            <v>CIB_8099</v>
          </cell>
          <cell r="C830" t="str">
            <v>8099 - Reserve Salvage</v>
          </cell>
        </row>
        <row r="831">
          <cell r="B831" t="str">
            <v>CIB_8100</v>
          </cell>
          <cell r="C831" t="str">
            <v>8100 - Reserve Salvage</v>
          </cell>
        </row>
        <row r="832">
          <cell r="B832" t="str">
            <v>CIB_8101</v>
          </cell>
          <cell r="C832" t="str">
            <v>8101 - Reserve Salvage</v>
          </cell>
        </row>
        <row r="833">
          <cell r="B833" t="str">
            <v>CIB_8102</v>
          </cell>
          <cell r="C833" t="str">
            <v>8102 - Reserve Salvage</v>
          </cell>
        </row>
        <row r="834">
          <cell r="B834" t="str">
            <v>CIB_8103</v>
          </cell>
          <cell r="C834" t="str">
            <v>8103 - Reserve Salvage</v>
          </cell>
        </row>
        <row r="835">
          <cell r="B835" t="str">
            <v>CIC_2001</v>
          </cell>
          <cell r="C835" t="str">
            <v>2001 - Reserve Trans and Adjs</v>
          </cell>
        </row>
        <row r="836">
          <cell r="B836" t="str">
            <v>CIC_2003</v>
          </cell>
          <cell r="C836" t="str">
            <v>2003 - Reserve Trans and Adjs</v>
          </cell>
        </row>
        <row r="837">
          <cell r="B837" t="str">
            <v>CIC_2006</v>
          </cell>
          <cell r="C837" t="str">
            <v>2006 - Reserve Trans and Adjs</v>
          </cell>
        </row>
        <row r="838">
          <cell r="B838" t="str">
            <v>CIC_2009</v>
          </cell>
          <cell r="C838" t="str">
            <v>2009 - Reserve Trans and Adjs</v>
          </cell>
        </row>
        <row r="839">
          <cell r="B839" t="str">
            <v>CIC_2010</v>
          </cell>
          <cell r="C839" t="str">
            <v>2010 - Reserve Trans and Adjs</v>
          </cell>
        </row>
        <row r="840">
          <cell r="B840" t="str">
            <v>CIC_2012</v>
          </cell>
          <cell r="C840" t="str">
            <v>2012 - Reserve Trans and Adjs</v>
          </cell>
        </row>
        <row r="841">
          <cell r="B841" t="str">
            <v>CIC_2019</v>
          </cell>
          <cell r="C841" t="str">
            <v>2019 - Reserve Trans and Adjs</v>
          </cell>
        </row>
        <row r="842">
          <cell r="B842" t="str">
            <v>CIC_2020</v>
          </cell>
          <cell r="C842" t="str">
            <v>2020 - Reserve Trans and Adjs</v>
          </cell>
        </row>
        <row r="843">
          <cell r="B843" t="str">
            <v>CIC_4001</v>
          </cell>
          <cell r="C843" t="str">
            <v>4001 - Reserve Trans and Adjs</v>
          </cell>
        </row>
        <row r="844">
          <cell r="B844" t="str">
            <v>CIC_8002</v>
          </cell>
          <cell r="C844" t="str">
            <v>8002 - Reserve Trans and Adjs</v>
          </cell>
        </row>
        <row r="845">
          <cell r="B845" t="str">
            <v>CIC_8003</v>
          </cell>
          <cell r="C845" t="str">
            <v>8003 - Reserve Trans and Adjs</v>
          </cell>
        </row>
        <row r="846">
          <cell r="B846" t="str">
            <v>CIC_8004</v>
          </cell>
          <cell r="C846" t="str">
            <v>8004 - Reserve Trans and Adjs</v>
          </cell>
        </row>
        <row r="847">
          <cell r="B847" t="str">
            <v>CIC_8005</v>
          </cell>
          <cell r="C847" t="str">
            <v>8005 - Reserve Trans and Adjs</v>
          </cell>
        </row>
        <row r="848">
          <cell r="B848" t="str">
            <v>CIC_8007</v>
          </cell>
          <cell r="C848" t="str">
            <v>8007 - Reserve Trans and Adjs</v>
          </cell>
        </row>
        <row r="849">
          <cell r="B849" t="str">
            <v>CIC_8008</v>
          </cell>
          <cell r="C849" t="str">
            <v>8008 - Reserve Trans and Adjs</v>
          </cell>
        </row>
        <row r="850">
          <cell r="B850" t="str">
            <v>CIC_8010</v>
          </cell>
          <cell r="C850" t="str">
            <v>8010 - Reserve Trans and Adjs</v>
          </cell>
        </row>
        <row r="851">
          <cell r="B851" t="str">
            <v>CIC_8012</v>
          </cell>
          <cell r="C851" t="str">
            <v>8012 - Reserve Trans and Adjs</v>
          </cell>
        </row>
        <row r="852">
          <cell r="B852" t="str">
            <v>CIC_8016</v>
          </cell>
          <cell r="C852" t="str">
            <v>8016 - Reserve Trans and Adjs</v>
          </cell>
        </row>
        <row r="853">
          <cell r="B853" t="str">
            <v>CIC_8017</v>
          </cell>
          <cell r="C853" t="str">
            <v>8017 - Reserve Trans and Adjs</v>
          </cell>
        </row>
        <row r="854">
          <cell r="B854" t="str">
            <v>CIC_8020</v>
          </cell>
          <cell r="C854" t="str">
            <v>8020 - Reserve Trans and Adjs</v>
          </cell>
        </row>
        <row r="855">
          <cell r="B855" t="str">
            <v>CIC_8022</v>
          </cell>
          <cell r="C855" t="str">
            <v>8022 - Reserve Trans and Adjs</v>
          </cell>
        </row>
        <row r="856">
          <cell r="B856" t="str">
            <v>CIC_8023</v>
          </cell>
          <cell r="C856" t="str">
            <v>8023 - Reserve Trans and Adjs</v>
          </cell>
        </row>
        <row r="857">
          <cell r="B857" t="str">
            <v>CIC_8024</v>
          </cell>
          <cell r="C857" t="str">
            <v>8024 - Reserve Trans and Adjs</v>
          </cell>
        </row>
        <row r="858">
          <cell r="B858" t="str">
            <v>CIC_8025</v>
          </cell>
          <cell r="C858" t="str">
            <v>8025 - Reserve Trans and Adjs</v>
          </cell>
        </row>
        <row r="859">
          <cell r="B859" t="str">
            <v>CIC_8026</v>
          </cell>
          <cell r="C859" t="str">
            <v>8026 - Reserve Trans and Adjs</v>
          </cell>
        </row>
        <row r="860">
          <cell r="B860" t="str">
            <v>CIC_8031</v>
          </cell>
          <cell r="C860" t="str">
            <v>8031 - Reserve Trans and Adjs</v>
          </cell>
        </row>
        <row r="861">
          <cell r="B861" t="str">
            <v>CIC_8033</v>
          </cell>
          <cell r="C861" t="str">
            <v>8033 - Reserve Trans and Adjs</v>
          </cell>
        </row>
        <row r="862">
          <cell r="B862" t="str">
            <v>CIC_8035</v>
          </cell>
          <cell r="C862" t="str">
            <v>8035 - Reserve Trans and Adjs</v>
          </cell>
        </row>
        <row r="863">
          <cell r="B863" t="str">
            <v>CIC_8036</v>
          </cell>
          <cell r="C863" t="str">
            <v>8036 - Reserve Trans and Adjs</v>
          </cell>
        </row>
        <row r="864">
          <cell r="B864" t="str">
            <v>CIC_8037</v>
          </cell>
          <cell r="C864" t="str">
            <v>8037 - Reserve Trans and Adjs</v>
          </cell>
        </row>
        <row r="865">
          <cell r="B865" t="str">
            <v>CIC_8038</v>
          </cell>
          <cell r="C865" t="str">
            <v>8038 - Reserve Trans and Adjs</v>
          </cell>
        </row>
        <row r="866">
          <cell r="B866" t="str">
            <v>CIC_8039</v>
          </cell>
          <cell r="C866" t="str">
            <v>8039 - Reserve Trans and Adjs</v>
          </cell>
        </row>
        <row r="867">
          <cell r="B867" t="str">
            <v>CIC_8040</v>
          </cell>
          <cell r="C867" t="str">
            <v>8040 - Reserve Trans and Adjs</v>
          </cell>
        </row>
        <row r="868">
          <cell r="B868" t="str">
            <v>CIC_8041</v>
          </cell>
          <cell r="C868" t="str">
            <v>8041 - Reserve Trans and Adjs</v>
          </cell>
        </row>
        <row r="869">
          <cell r="B869" t="str">
            <v>CIC_8042</v>
          </cell>
          <cell r="C869" t="str">
            <v>8042 - Reserve Trans and Adjs</v>
          </cell>
        </row>
        <row r="870">
          <cell r="B870" t="str">
            <v>CIC_8099</v>
          </cell>
          <cell r="C870" t="str">
            <v>8099 - Reserve Trans and Adjs</v>
          </cell>
        </row>
        <row r="871">
          <cell r="B871" t="str">
            <v>CIC_8100</v>
          </cell>
          <cell r="C871" t="str">
            <v>8100 - Reserve Trans and Adjs</v>
          </cell>
        </row>
        <row r="872">
          <cell r="B872" t="str">
            <v>CIC_8101</v>
          </cell>
          <cell r="C872" t="str">
            <v>8101 - Reserve Trans and Adjs</v>
          </cell>
        </row>
        <row r="873">
          <cell r="B873" t="str">
            <v>CIC_8102</v>
          </cell>
          <cell r="C873" t="str">
            <v>8102 - Reserve Trans and Adjs</v>
          </cell>
        </row>
        <row r="874">
          <cell r="B874" t="str">
            <v>CIC_8103</v>
          </cell>
          <cell r="C874" t="str">
            <v>8103 - Reserve Trans and Adjs</v>
          </cell>
        </row>
        <row r="875">
          <cell r="B875" t="str">
            <v>CID_8037</v>
          </cell>
          <cell r="C875" t="str">
            <v>AMORT REG ASSET-CONV ITC DEPR LOSS</v>
          </cell>
        </row>
        <row r="876">
          <cell r="B876" t="str">
            <v>CIE_8037</v>
          </cell>
        </row>
        <row r="877">
          <cell r="B877" t="str">
            <v>CIN_2001</v>
          </cell>
          <cell r="C877" t="str">
            <v>Beginning of Month CWIP Balance</v>
          </cell>
        </row>
        <row r="878">
          <cell r="B878" t="str">
            <v>CIN_2003</v>
          </cell>
          <cell r="C878" t="str">
            <v>Beginning of Month CWIP Balance</v>
          </cell>
        </row>
        <row r="879">
          <cell r="B879" t="str">
            <v>CIN_2006</v>
          </cell>
          <cell r="C879" t="str">
            <v>Beginning of Month CWIP Balance</v>
          </cell>
        </row>
        <row r="880">
          <cell r="B880" t="str">
            <v>CIN_2009</v>
          </cell>
          <cell r="C880" t="str">
            <v>Beginning of Month CWIP Balance</v>
          </cell>
        </row>
        <row r="881">
          <cell r="B881" t="str">
            <v>CIN_2010</v>
          </cell>
          <cell r="C881" t="str">
            <v>Beginning of Month CWIP Balance</v>
          </cell>
        </row>
        <row r="882">
          <cell r="B882" t="str">
            <v>CIN_2012</v>
          </cell>
          <cell r="C882" t="str">
            <v>Beginning of Month CWIP Balance</v>
          </cell>
        </row>
        <row r="883">
          <cell r="B883" t="str">
            <v>CIN_2019</v>
          </cell>
          <cell r="C883" t="str">
            <v>Beginning of Month CWIP Balance</v>
          </cell>
        </row>
        <row r="884">
          <cell r="B884" t="str">
            <v>CIN_2020</v>
          </cell>
          <cell r="C884" t="str">
            <v>Beginning of Month CWIP Balance</v>
          </cell>
        </row>
        <row r="885">
          <cell r="B885" t="str">
            <v>CIN_4001</v>
          </cell>
          <cell r="C885" t="str">
            <v>Beginning of Month CWIP Balance</v>
          </cell>
        </row>
        <row r="886">
          <cell r="B886" t="str">
            <v>CIN_8002</v>
          </cell>
          <cell r="C886" t="str">
            <v>8002 - Beginning of Month CWIP Balance</v>
          </cell>
        </row>
        <row r="887">
          <cell r="B887" t="str">
            <v>CIN_8003</v>
          </cell>
          <cell r="C887" t="str">
            <v>8003 - Beginning of Month CWIP Balance</v>
          </cell>
        </row>
        <row r="888">
          <cell r="B888" t="str">
            <v>CIN_8004</v>
          </cell>
          <cell r="C888" t="str">
            <v>8004 - Beginning of Month CWIP Balance</v>
          </cell>
        </row>
        <row r="889">
          <cell r="B889" t="str">
            <v>CIN_8005</v>
          </cell>
          <cell r="C889" t="str">
            <v>8005 - Beginning of Month CWIP Balance</v>
          </cell>
        </row>
        <row r="890">
          <cell r="B890" t="str">
            <v>CIN_8007</v>
          </cell>
          <cell r="C890" t="str">
            <v>8007 - Beginning of Month CWIP Balance</v>
          </cell>
        </row>
        <row r="891">
          <cell r="B891" t="str">
            <v>CIN_8008</v>
          </cell>
          <cell r="C891" t="str">
            <v>8008 - Beginning of Month CWIP Balance</v>
          </cell>
        </row>
        <row r="892">
          <cell r="B892" t="str">
            <v>CIN_8010</v>
          </cell>
          <cell r="C892" t="str">
            <v>8010 - Beginning of Month CWIP Balance</v>
          </cell>
        </row>
        <row r="893">
          <cell r="B893" t="str">
            <v>CIN_8012</v>
          </cell>
          <cell r="C893" t="str">
            <v>8012 - Beginning of Month CWIP Balance</v>
          </cell>
        </row>
        <row r="894">
          <cell r="B894" t="str">
            <v>CIN_8016</v>
          </cell>
          <cell r="C894" t="str">
            <v>8016 - Beginning of Month CWIP Balance</v>
          </cell>
        </row>
        <row r="895">
          <cell r="B895" t="str">
            <v>CIN_8017</v>
          </cell>
          <cell r="C895" t="str">
            <v>8017 - Beginning of Month CWIP Balance</v>
          </cell>
        </row>
        <row r="896">
          <cell r="B896" t="str">
            <v>CIN_8020</v>
          </cell>
          <cell r="C896" t="str">
            <v>8020 - Beginning of Month CWIP Balance</v>
          </cell>
        </row>
        <row r="897">
          <cell r="B897" t="str">
            <v>CIN_8022</v>
          </cell>
          <cell r="C897" t="str">
            <v>8022 - Beginning of Month CWIP Balance</v>
          </cell>
        </row>
        <row r="898">
          <cell r="B898" t="str">
            <v>CIN_8023</v>
          </cell>
          <cell r="C898" t="str">
            <v>8023 - Beginning of Month CWIP Balance</v>
          </cell>
        </row>
        <row r="899">
          <cell r="B899" t="str">
            <v>CIN_8024</v>
          </cell>
          <cell r="C899" t="str">
            <v>8024 - Beginning of Month CWIP Balance</v>
          </cell>
        </row>
        <row r="900">
          <cell r="B900" t="str">
            <v>CIN_8025</v>
          </cell>
          <cell r="C900" t="str">
            <v>8025 - Beginning of Month CWIP Balance</v>
          </cell>
        </row>
        <row r="901">
          <cell r="B901" t="str">
            <v>CIN_8026</v>
          </cell>
          <cell r="C901" t="str">
            <v>8026 - Beginning of Month CWIP Balance</v>
          </cell>
        </row>
        <row r="902">
          <cell r="B902" t="str">
            <v>CIN_8031</v>
          </cell>
          <cell r="C902" t="str">
            <v>8031 - Beginning of Month CWIP Balance</v>
          </cell>
        </row>
        <row r="903">
          <cell r="B903" t="str">
            <v>CIN_8033</v>
          </cell>
          <cell r="C903" t="str">
            <v>8033 - Beginning of Month CWIP Balance</v>
          </cell>
        </row>
        <row r="904">
          <cell r="B904" t="str">
            <v>CIN_8035</v>
          </cell>
          <cell r="C904" t="str">
            <v>8035 - Beginning of Month CWIP Balance</v>
          </cell>
        </row>
        <row r="905">
          <cell r="B905" t="str">
            <v>CIN_8036</v>
          </cell>
          <cell r="C905" t="str">
            <v>8036 - Beginning of Month CWIP Balance</v>
          </cell>
        </row>
        <row r="906">
          <cell r="B906" t="str">
            <v>CIN_8037</v>
          </cell>
          <cell r="C906" t="str">
            <v>8037 - Beginning of Month CWIP Balance</v>
          </cell>
        </row>
        <row r="907">
          <cell r="B907" t="str">
            <v>CIN_8038</v>
          </cell>
          <cell r="C907" t="str">
            <v>8038 - Beginning of Month CWIP Balance</v>
          </cell>
        </row>
        <row r="908">
          <cell r="B908" t="str">
            <v>CIN_8039</v>
          </cell>
          <cell r="C908" t="str">
            <v>8039 - Beginning of Month CWIP Balance</v>
          </cell>
        </row>
        <row r="909">
          <cell r="B909" t="str">
            <v>CIN_8040</v>
          </cell>
          <cell r="C909" t="str">
            <v>8040 - Beginning of Month CWIP Balance</v>
          </cell>
        </row>
        <row r="910">
          <cell r="B910" t="str">
            <v>CIN_8041</v>
          </cell>
          <cell r="C910" t="str">
            <v>8041 - Beginning of Month CWIP Balance</v>
          </cell>
        </row>
        <row r="911">
          <cell r="B911" t="str">
            <v>CIN_8042</v>
          </cell>
          <cell r="C911" t="str">
            <v>8042 - Beginning of Month CWIP Balance</v>
          </cell>
        </row>
        <row r="912">
          <cell r="B912" t="str">
            <v>CIN_8099</v>
          </cell>
          <cell r="C912" t="str">
            <v>8099 - Beginning of Month CWIP Balance</v>
          </cell>
        </row>
        <row r="913">
          <cell r="B913" t="str">
            <v>CIP_2001</v>
          </cell>
          <cell r="C913" t="str">
            <v>2001 - Beginning of Month Plant Balance</v>
          </cell>
        </row>
        <row r="914">
          <cell r="B914" t="str">
            <v>CIP_2003</v>
          </cell>
          <cell r="C914" t="str">
            <v>2003 - Beginning of Month Plant Balance</v>
          </cell>
        </row>
        <row r="915">
          <cell r="B915" t="str">
            <v>CIP_2006</v>
          </cell>
          <cell r="C915" t="str">
            <v>2006 - Beginning of Month Plant Balance</v>
          </cell>
        </row>
        <row r="916">
          <cell r="B916" t="str">
            <v>CIP_2009</v>
          </cell>
          <cell r="C916" t="str">
            <v>2009 - Beginning of Month Plant Balance</v>
          </cell>
        </row>
        <row r="917">
          <cell r="B917" t="str">
            <v>CIP_2010</v>
          </cell>
          <cell r="C917" t="str">
            <v>2010 - Beginning of Month Plant Balance</v>
          </cell>
        </row>
        <row r="918">
          <cell r="B918" t="str">
            <v>CIP_2012</v>
          </cell>
          <cell r="C918" t="str">
            <v>2012 - Beginning of Month Plant Balance</v>
          </cell>
        </row>
        <row r="919">
          <cell r="B919" t="str">
            <v>CIP_2019</v>
          </cell>
          <cell r="C919" t="str">
            <v>2019 - Beginning of Month Plant Balance</v>
          </cell>
        </row>
        <row r="920">
          <cell r="B920" t="str">
            <v>CIP_2020</v>
          </cell>
          <cell r="C920" t="str">
            <v>2020 - Beginning of Month Plant Balance</v>
          </cell>
        </row>
        <row r="921">
          <cell r="B921" t="str">
            <v>CIP_4001</v>
          </cell>
          <cell r="C921" t="str">
            <v>4001 - Beginning of Month Plant Balance</v>
          </cell>
        </row>
        <row r="922">
          <cell r="B922" t="str">
            <v>CIP_8002</v>
          </cell>
          <cell r="C922" t="str">
            <v>8002 - Beginning of Month Plant Balance</v>
          </cell>
        </row>
        <row r="923">
          <cell r="B923" t="str">
            <v>CIP_8003</v>
          </cell>
          <cell r="C923" t="str">
            <v>8003 - Beginning of Month Plant Balance</v>
          </cell>
        </row>
        <row r="924">
          <cell r="B924" t="str">
            <v>CIP_8004</v>
          </cell>
          <cell r="C924" t="str">
            <v>8004 - Beginning of Month Plant Balance</v>
          </cell>
        </row>
        <row r="925">
          <cell r="B925" t="str">
            <v>CIP_8005</v>
          </cell>
          <cell r="C925" t="str">
            <v>8005 - Beginning of Month Plant Balance</v>
          </cell>
        </row>
        <row r="926">
          <cell r="B926" t="str">
            <v>CIP_8007</v>
          </cell>
          <cell r="C926" t="str">
            <v>8007 - Beginning of Month Plant Balance</v>
          </cell>
        </row>
        <row r="927">
          <cell r="B927" t="str">
            <v>CIP_8008</v>
          </cell>
          <cell r="C927" t="str">
            <v>8008 - Beginning of Month Plant Balance</v>
          </cell>
        </row>
        <row r="928">
          <cell r="B928" t="str">
            <v>CIP_8010</v>
          </cell>
          <cell r="C928" t="str">
            <v>8010 - Beginning of Month Plant Balance</v>
          </cell>
        </row>
        <row r="929">
          <cell r="B929" t="str">
            <v>CIP_8012</v>
          </cell>
          <cell r="C929" t="str">
            <v>8012 - Beginning of Month Plant Balance</v>
          </cell>
        </row>
        <row r="930">
          <cell r="B930" t="str">
            <v>CIP_8016</v>
          </cell>
          <cell r="C930" t="str">
            <v>8016 - Beginning of Month Plant Balance</v>
          </cell>
        </row>
        <row r="931">
          <cell r="B931" t="str">
            <v>CIP_8017</v>
          </cell>
          <cell r="C931" t="str">
            <v>8017 - Beginning of Month Plant Balance</v>
          </cell>
        </row>
        <row r="932">
          <cell r="B932" t="str">
            <v>CIP_8020</v>
          </cell>
          <cell r="C932" t="str">
            <v>8020 - Beginning of Month Plant Balance</v>
          </cell>
        </row>
        <row r="933">
          <cell r="B933" t="str">
            <v>CIP_8022</v>
          </cell>
          <cell r="C933" t="str">
            <v>8022 - Beginning of Month Plant Balance</v>
          </cell>
        </row>
        <row r="934">
          <cell r="B934" t="str">
            <v>CIP_8023</v>
          </cell>
          <cell r="C934" t="str">
            <v>8023 - Beginning of Month Plant Balance</v>
          </cell>
        </row>
        <row r="935">
          <cell r="B935" t="str">
            <v>CIP_8024</v>
          </cell>
          <cell r="C935" t="str">
            <v>8024 - Beginning of Month Plant Balance</v>
          </cell>
        </row>
        <row r="936">
          <cell r="B936" t="str">
            <v>CIP_8025</v>
          </cell>
          <cell r="C936" t="str">
            <v>8025 - Beginning of Month Plant Balance</v>
          </cell>
        </row>
        <row r="937">
          <cell r="B937" t="str">
            <v>CIP_8026</v>
          </cell>
          <cell r="C937" t="str">
            <v>8026 - Beginning of Month Plant Balance</v>
          </cell>
        </row>
        <row r="938">
          <cell r="B938" t="str">
            <v>CIP_8031</v>
          </cell>
          <cell r="C938" t="str">
            <v>8031 - Beginning of Month Plant Balance</v>
          </cell>
        </row>
        <row r="939">
          <cell r="B939" t="str">
            <v>CIP_8033</v>
          </cell>
          <cell r="C939" t="str">
            <v>8033 - Beginning of Month Plant Balance</v>
          </cell>
        </row>
        <row r="940">
          <cell r="B940" t="str">
            <v>CIP_8035</v>
          </cell>
          <cell r="C940" t="str">
            <v>8035 - Beginning of Month Plant Balance</v>
          </cell>
        </row>
        <row r="941">
          <cell r="B941" t="str">
            <v>CIP_8036</v>
          </cell>
          <cell r="C941" t="str">
            <v>8036 - Beginning of Month Plant Balance</v>
          </cell>
        </row>
        <row r="942">
          <cell r="B942" t="str">
            <v>CIP_8037</v>
          </cell>
          <cell r="C942" t="str">
            <v>8037 - Beginning of Month Plant Balance</v>
          </cell>
        </row>
        <row r="943">
          <cell r="B943" t="str">
            <v>CIP_8038</v>
          </cell>
          <cell r="C943" t="str">
            <v>8038 - Beginning of Month Plant Balance</v>
          </cell>
        </row>
        <row r="944">
          <cell r="B944" t="str">
            <v>CIP_8039</v>
          </cell>
          <cell r="C944" t="str">
            <v>8039 - Beginning of Month Plant Balance</v>
          </cell>
        </row>
        <row r="945">
          <cell r="B945" t="str">
            <v>CIP_8040</v>
          </cell>
          <cell r="C945" t="str">
            <v>8040 - Beginning of Month Plant Balance</v>
          </cell>
        </row>
        <row r="946">
          <cell r="B946" t="str">
            <v>CIP_8041</v>
          </cell>
          <cell r="C946" t="str">
            <v>8041 - Beginning of Month Plant Balance</v>
          </cell>
        </row>
        <row r="947">
          <cell r="B947" t="str">
            <v>CIP_8042</v>
          </cell>
          <cell r="C947" t="str">
            <v>8042 - Beginning of Month Plant Balance</v>
          </cell>
        </row>
        <row r="948">
          <cell r="B948" t="str">
            <v>CIP_8099</v>
          </cell>
          <cell r="C948" t="str">
            <v>8099 - Beginning of Month Plant Balance</v>
          </cell>
        </row>
        <row r="949">
          <cell r="B949" t="str">
            <v>CIP_8100</v>
          </cell>
          <cell r="C949" t="str">
            <v>8100 - Beginning of Month Plant Balance</v>
          </cell>
        </row>
        <row r="950">
          <cell r="B950" t="str">
            <v>CIP_8101</v>
          </cell>
          <cell r="C950" t="str">
            <v>8101 - Beginning of Month Plant Balance</v>
          </cell>
        </row>
        <row r="951">
          <cell r="B951" t="str">
            <v>CIP_8102</v>
          </cell>
          <cell r="C951" t="str">
            <v>8102 - Beginning of Month Plant Balance</v>
          </cell>
        </row>
        <row r="952">
          <cell r="B952" t="str">
            <v>CIP_8103</v>
          </cell>
          <cell r="C952" t="str">
            <v>8103 - Beginning of Month Plant Balance</v>
          </cell>
        </row>
        <row r="953">
          <cell r="B953" t="str">
            <v>CIQ_2001</v>
          </cell>
          <cell r="C953" t="str">
            <v>2001 - Beginning of Month Reserve Balance</v>
          </cell>
        </row>
        <row r="954">
          <cell r="B954" t="str">
            <v>CIQ_2003</v>
          </cell>
          <cell r="C954" t="str">
            <v>2003 - Beginning of Month Reserve Balance</v>
          </cell>
        </row>
        <row r="955">
          <cell r="B955" t="str">
            <v>CIQ_2006</v>
          </cell>
          <cell r="C955" t="str">
            <v>2006 - Beginning of Month Reserve Balance</v>
          </cell>
        </row>
        <row r="956">
          <cell r="B956" t="str">
            <v>CIQ_2009</v>
          </cell>
          <cell r="C956" t="str">
            <v>2009 - Beginning of Month Reserve Balance</v>
          </cell>
        </row>
        <row r="957">
          <cell r="B957" t="str">
            <v>CIQ_2010</v>
          </cell>
          <cell r="C957" t="str">
            <v>2010 - Beginning of Month Reserve Balance</v>
          </cell>
        </row>
        <row r="958">
          <cell r="B958" t="str">
            <v>CIQ_2012</v>
          </cell>
          <cell r="C958" t="str">
            <v>2012 - Beginning of Month Reserve Balance</v>
          </cell>
        </row>
        <row r="959">
          <cell r="B959" t="str">
            <v>CIQ_2019</v>
          </cell>
          <cell r="C959" t="str">
            <v>2019 - Beginning of Month Reserve Balance</v>
          </cell>
        </row>
        <row r="960">
          <cell r="B960" t="str">
            <v>CIQ_2020</v>
          </cell>
          <cell r="C960" t="str">
            <v>2020 - Beginning of Month Reserve Balance</v>
          </cell>
        </row>
        <row r="961">
          <cell r="B961" t="str">
            <v>CIQ_4001</v>
          </cell>
          <cell r="C961" t="str">
            <v>4001 - Beginning of Month Reserve Balance</v>
          </cell>
        </row>
        <row r="962">
          <cell r="B962" t="str">
            <v>CIQ_8002</v>
          </cell>
          <cell r="C962" t="str">
            <v>8002 - Beginning of Month Reserve Balance</v>
          </cell>
        </row>
        <row r="963">
          <cell r="B963" t="str">
            <v>CIQ_8003</v>
          </cell>
          <cell r="C963" t="str">
            <v>8003 - Beginning of Month Reserve Balance</v>
          </cell>
        </row>
        <row r="964">
          <cell r="B964" t="str">
            <v>CIQ_8004</v>
          </cell>
          <cell r="C964" t="str">
            <v>8004 - Beginning of Month Reserve Balance</v>
          </cell>
        </row>
        <row r="965">
          <cell r="B965" t="str">
            <v>CIQ_8005</v>
          </cell>
          <cell r="C965" t="str">
            <v>8005 - Beginning of Month Reserve Balance</v>
          </cell>
        </row>
        <row r="966">
          <cell r="B966" t="str">
            <v>CIQ_8007</v>
          </cell>
          <cell r="C966" t="str">
            <v>8007 - Beginning of Month Reserve Balance</v>
          </cell>
        </row>
        <row r="967">
          <cell r="B967" t="str">
            <v>CIQ_8008</v>
          </cell>
          <cell r="C967" t="str">
            <v>8008 - Beginning of Month Reserve Balance</v>
          </cell>
        </row>
        <row r="968">
          <cell r="B968" t="str">
            <v>CIQ_8010</v>
          </cell>
          <cell r="C968" t="str">
            <v>8010 - Beginning of Month Reserve Balance</v>
          </cell>
        </row>
        <row r="969">
          <cell r="B969" t="str">
            <v>CIQ_8012</v>
          </cell>
          <cell r="C969" t="str">
            <v>8012 - Beginning of Month Reserve Balance</v>
          </cell>
        </row>
        <row r="970">
          <cell r="B970" t="str">
            <v>CIQ_8016</v>
          </cell>
          <cell r="C970" t="str">
            <v>8016 - Beginning of Month Reserve Balance</v>
          </cell>
        </row>
        <row r="971">
          <cell r="B971" t="str">
            <v>CIQ_8017</v>
          </cell>
          <cell r="C971" t="str">
            <v>8017 - Beginning of Month Reserve Balance</v>
          </cell>
        </row>
        <row r="972">
          <cell r="B972" t="str">
            <v>CIQ_8020</v>
          </cell>
          <cell r="C972" t="str">
            <v>8020 - Beginning of Month Reserve Balance</v>
          </cell>
        </row>
        <row r="973">
          <cell r="B973" t="str">
            <v>CIQ_8022</v>
          </cell>
          <cell r="C973" t="str">
            <v>8022 - Beginning of Month Reserve Balance</v>
          </cell>
        </row>
        <row r="974">
          <cell r="B974" t="str">
            <v>CIQ_8023</v>
          </cell>
          <cell r="C974" t="str">
            <v>8023 - Beginning of Month Reserve Balance</v>
          </cell>
        </row>
        <row r="975">
          <cell r="B975" t="str">
            <v>CIQ_8024</v>
          </cell>
          <cell r="C975" t="str">
            <v>8024 - Beginning of Month Reserve Balance</v>
          </cell>
        </row>
        <row r="976">
          <cell r="B976" t="str">
            <v>CIQ_8025</v>
          </cell>
          <cell r="C976" t="str">
            <v>8025 - Beginning of Month Reserve Balance</v>
          </cell>
        </row>
        <row r="977">
          <cell r="B977" t="str">
            <v>CIQ_8026</v>
          </cell>
          <cell r="C977" t="str">
            <v>8026 - Beginning of Month Reserve Balance</v>
          </cell>
        </row>
        <row r="978">
          <cell r="B978" t="str">
            <v>CIQ_8031</v>
          </cell>
          <cell r="C978" t="str">
            <v>8031 - Beginning of Month Reserve Balance</v>
          </cell>
        </row>
        <row r="979">
          <cell r="B979" t="str">
            <v>CIQ_8033</v>
          </cell>
          <cell r="C979" t="str">
            <v>8033 - Beginning of Month Reserve Balance</v>
          </cell>
        </row>
        <row r="980">
          <cell r="B980" t="str">
            <v>CIQ_8035</v>
          </cell>
          <cell r="C980" t="str">
            <v>8035 - Beginning of Month Reserve Balance</v>
          </cell>
        </row>
        <row r="981">
          <cell r="B981" t="str">
            <v>CIQ_8036</v>
          </cell>
          <cell r="C981" t="str">
            <v>8036 - Beginning of Month Reserve Balance</v>
          </cell>
        </row>
        <row r="982">
          <cell r="B982" t="str">
            <v>CIQ_8037</v>
          </cell>
          <cell r="C982" t="str">
            <v>8037 - Beginning of Month Reserve Balance</v>
          </cell>
        </row>
        <row r="983">
          <cell r="B983" t="str">
            <v>CIQ_8038</v>
          </cell>
          <cell r="C983" t="str">
            <v>8038 - Beginning of Month Reserve Balance</v>
          </cell>
        </row>
        <row r="984">
          <cell r="B984" t="str">
            <v>CIQ_8039</v>
          </cell>
          <cell r="C984" t="str">
            <v>8039 - Beginning of Month Reserve Balance</v>
          </cell>
        </row>
        <row r="985">
          <cell r="B985" t="str">
            <v>CIQ_8040</v>
          </cell>
          <cell r="C985" t="str">
            <v>8040 - Beginning of Month Reserve Balance</v>
          </cell>
        </row>
        <row r="986">
          <cell r="B986" t="str">
            <v>CIQ_8041</v>
          </cell>
          <cell r="C986" t="str">
            <v>8041 - Beginning of Month Reserve Balance</v>
          </cell>
        </row>
        <row r="987">
          <cell r="B987" t="str">
            <v>CIQ_8042</v>
          </cell>
          <cell r="C987" t="str">
            <v>8042 - Beginning of Month Reserve Balance</v>
          </cell>
        </row>
        <row r="988">
          <cell r="B988" t="str">
            <v>CIQ_8099</v>
          </cell>
          <cell r="C988" t="str">
            <v>8099 - Beginning of Month Reserve Balance</v>
          </cell>
        </row>
        <row r="989">
          <cell r="B989" t="str">
            <v>CIQ_8100</v>
          </cell>
          <cell r="C989" t="str">
            <v>8100 - Beginning of Month Reserve Balance</v>
          </cell>
        </row>
        <row r="990">
          <cell r="B990" t="str">
            <v>CIQ_8101</v>
          </cell>
          <cell r="C990" t="str">
            <v>8101 - Beginning of Month Reserve Balance</v>
          </cell>
        </row>
        <row r="991">
          <cell r="B991" t="str">
            <v>CIQ_8102</v>
          </cell>
          <cell r="C991" t="str">
            <v>8102 - Beginning of Month Reserve Balance</v>
          </cell>
        </row>
        <row r="992">
          <cell r="B992" t="str">
            <v>CIQ_8103</v>
          </cell>
          <cell r="C992" t="str">
            <v>8103 - Beginning of Month Reserve Balance</v>
          </cell>
        </row>
        <row r="993">
          <cell r="B993" t="str">
            <v>CIR_2001</v>
          </cell>
          <cell r="C993" t="str">
            <v>2001 - End of Month Plant Balance</v>
          </cell>
        </row>
        <row r="994">
          <cell r="B994" t="str">
            <v>CIR_2003</v>
          </cell>
          <cell r="C994" t="str">
            <v>2003 - End of Month Plant Balance</v>
          </cell>
        </row>
        <row r="995">
          <cell r="B995" t="str">
            <v>CIR_2006</v>
          </cell>
          <cell r="C995" t="str">
            <v>2006 - End of Month Plant Balance</v>
          </cell>
        </row>
        <row r="996">
          <cell r="B996" t="str">
            <v>CIR_2009</v>
          </cell>
          <cell r="C996" t="str">
            <v>2009 - End of Month Plant Balance</v>
          </cell>
        </row>
        <row r="997">
          <cell r="B997" t="str">
            <v>CIR_2010</v>
          </cell>
          <cell r="C997" t="str">
            <v>2010 - End of Month Plant Balance</v>
          </cell>
        </row>
        <row r="998">
          <cell r="B998" t="str">
            <v>CIR_2012</v>
          </cell>
          <cell r="C998" t="str">
            <v>2012 - End of Month Plant Balance</v>
          </cell>
        </row>
        <row r="999">
          <cell r="B999" t="str">
            <v>CIR_2019</v>
          </cell>
          <cell r="C999" t="str">
            <v>2019 - End of Month Plant Balance</v>
          </cell>
        </row>
        <row r="1000">
          <cell r="B1000" t="str">
            <v>CIR_2020</v>
          </cell>
          <cell r="C1000" t="str">
            <v>2020 - End of Month Plant Balance</v>
          </cell>
        </row>
        <row r="1001">
          <cell r="B1001" t="str">
            <v>CIR_4001</v>
          </cell>
          <cell r="C1001" t="str">
            <v>4001 - End of Month Plant Balance</v>
          </cell>
        </row>
        <row r="1002">
          <cell r="B1002" t="str">
            <v>CIR_8002</v>
          </cell>
          <cell r="C1002" t="str">
            <v>8002 - End of Month Plant Balance</v>
          </cell>
        </row>
        <row r="1003">
          <cell r="B1003" t="str">
            <v>CIR_8003</v>
          </cell>
          <cell r="C1003" t="str">
            <v>8003 - End of Month Plant Balance</v>
          </cell>
        </row>
        <row r="1004">
          <cell r="B1004" t="str">
            <v>CIR_8004</v>
          </cell>
          <cell r="C1004" t="str">
            <v>8004 - End of Month Plant Balance</v>
          </cell>
        </row>
        <row r="1005">
          <cell r="B1005" t="str">
            <v>CIR_8005</v>
          </cell>
          <cell r="C1005" t="str">
            <v>8005 - End of Month Plant Balance</v>
          </cell>
        </row>
        <row r="1006">
          <cell r="B1006" t="str">
            <v>CIR_8007</v>
          </cell>
          <cell r="C1006" t="str">
            <v>8007 - End of Month Plant Balance</v>
          </cell>
        </row>
        <row r="1007">
          <cell r="B1007" t="str">
            <v>CIR_8008</v>
          </cell>
          <cell r="C1007" t="str">
            <v>8008 - End of Month Plant Balance</v>
          </cell>
        </row>
        <row r="1008">
          <cell r="B1008" t="str">
            <v>CIR_8010</v>
          </cell>
          <cell r="C1008" t="str">
            <v>8010 - End of Month Plant Balance</v>
          </cell>
        </row>
        <row r="1009">
          <cell r="B1009" t="str">
            <v>CIR_8012</v>
          </cell>
          <cell r="C1009" t="str">
            <v>8012 - End of Month Plant Balance</v>
          </cell>
        </row>
        <row r="1010">
          <cell r="B1010" t="str">
            <v>CIR_8016</v>
          </cell>
          <cell r="C1010" t="str">
            <v>8016 - End of Month Plant Balance</v>
          </cell>
        </row>
        <row r="1011">
          <cell r="B1011" t="str">
            <v>CIR_8017</v>
          </cell>
          <cell r="C1011" t="str">
            <v>8017 - End of Month Plant Balance</v>
          </cell>
        </row>
        <row r="1012">
          <cell r="B1012" t="str">
            <v>CIR_8020</v>
          </cell>
          <cell r="C1012" t="str">
            <v>8020 - End of Month Plant Balance</v>
          </cell>
        </row>
        <row r="1013">
          <cell r="B1013" t="str">
            <v>CIR_8022</v>
          </cell>
          <cell r="C1013" t="str">
            <v>8022 - End of Month Plant Balance</v>
          </cell>
        </row>
        <row r="1014">
          <cell r="B1014" t="str">
            <v>CIR_8023</v>
          </cell>
          <cell r="C1014" t="str">
            <v>8023 - End of Month Plant Balance</v>
          </cell>
        </row>
        <row r="1015">
          <cell r="B1015" t="str">
            <v>CIR_8024</v>
          </cell>
          <cell r="C1015" t="str">
            <v>8024 - End of Month Plant Balance</v>
          </cell>
        </row>
        <row r="1016">
          <cell r="B1016" t="str">
            <v>CIR_8025</v>
          </cell>
          <cell r="C1016" t="str">
            <v>8025 - End of Month Plant Balance</v>
          </cell>
        </row>
        <row r="1017">
          <cell r="B1017" t="str">
            <v>CIR_8026</v>
          </cell>
          <cell r="C1017" t="str">
            <v>8026 - End of Month Plant Balance</v>
          </cell>
        </row>
        <row r="1018">
          <cell r="B1018" t="str">
            <v>CIR_8031</v>
          </cell>
          <cell r="C1018" t="str">
            <v>8031 - End of Month Plant Balance</v>
          </cell>
        </row>
        <row r="1019">
          <cell r="B1019" t="str">
            <v>CIR_8033</v>
          </cell>
          <cell r="C1019" t="str">
            <v>8033 - End of Month Plant Balance</v>
          </cell>
        </row>
        <row r="1020">
          <cell r="B1020" t="str">
            <v>CIR_8035</v>
          </cell>
          <cell r="C1020" t="str">
            <v>8035 - End of Month Plant Balance</v>
          </cell>
        </row>
        <row r="1021">
          <cell r="B1021" t="str">
            <v>CIR_8036</v>
          </cell>
          <cell r="C1021" t="str">
            <v>8036 - End of Month Plant Balance</v>
          </cell>
        </row>
        <row r="1022">
          <cell r="B1022" t="str">
            <v>CIR_8037</v>
          </cell>
          <cell r="C1022" t="str">
            <v>8037 - End of Month Plant Balance</v>
          </cell>
        </row>
        <row r="1023">
          <cell r="B1023" t="str">
            <v>CIR_8038</v>
          </cell>
          <cell r="C1023" t="str">
            <v>8038 - End of Month Plant Balance</v>
          </cell>
        </row>
        <row r="1024">
          <cell r="B1024" t="str">
            <v>CIR_8039</v>
          </cell>
          <cell r="C1024" t="str">
            <v>8039 - End of Month Plant Balance</v>
          </cell>
        </row>
        <row r="1025">
          <cell r="B1025" t="str">
            <v>CIR_8040</v>
          </cell>
          <cell r="C1025" t="str">
            <v>8040 - End of Month Plant Balance</v>
          </cell>
        </row>
        <row r="1026">
          <cell r="B1026" t="str">
            <v>CIR_8041</v>
          </cell>
          <cell r="C1026" t="str">
            <v>8041 - End of Month Plant Balance</v>
          </cell>
        </row>
        <row r="1027">
          <cell r="B1027" t="str">
            <v>CIR_8042</v>
          </cell>
          <cell r="C1027" t="str">
            <v>8042 - End of Month Plant Balance</v>
          </cell>
        </row>
        <row r="1028">
          <cell r="B1028" t="str">
            <v>CIR_8099</v>
          </cell>
          <cell r="C1028" t="str">
            <v>8099 - End of Month Plant Balance</v>
          </cell>
        </row>
        <row r="1029">
          <cell r="B1029" t="str">
            <v>CIR_8100</v>
          </cell>
          <cell r="C1029" t="str">
            <v>8100 - End of Month Plant Balance</v>
          </cell>
        </row>
        <row r="1030">
          <cell r="B1030" t="str">
            <v>CIR_8101</v>
          </cell>
          <cell r="C1030" t="str">
            <v>8101 - End of Month Plant Balance</v>
          </cell>
        </row>
        <row r="1031">
          <cell r="B1031" t="str">
            <v>CIR_8102</v>
          </cell>
          <cell r="C1031" t="str">
            <v>8102 - End of Month Plant Balance</v>
          </cell>
        </row>
        <row r="1032">
          <cell r="B1032" t="str">
            <v>CIR_8103</v>
          </cell>
          <cell r="C1032" t="str">
            <v>8103 - End of Month Plant Balance</v>
          </cell>
        </row>
        <row r="1033">
          <cell r="B1033" t="str">
            <v>CIS_2001</v>
          </cell>
          <cell r="C1033" t="str">
            <v>2001 - End of Month Reserve Balance</v>
          </cell>
        </row>
        <row r="1034">
          <cell r="B1034" t="str">
            <v>CIS_2003</v>
          </cell>
          <cell r="C1034" t="str">
            <v>2003 - End of Month Reserve Balance</v>
          </cell>
        </row>
        <row r="1035">
          <cell r="B1035" t="str">
            <v>CIS_2006</v>
          </cell>
          <cell r="C1035" t="str">
            <v>2006 - End of Month Reserve Balance</v>
          </cell>
        </row>
        <row r="1036">
          <cell r="B1036" t="str">
            <v>CIS_2009</v>
          </cell>
          <cell r="C1036" t="str">
            <v>2009 - End of Month Reserve Balance</v>
          </cell>
        </row>
        <row r="1037">
          <cell r="B1037" t="str">
            <v>CIS_2010</v>
          </cell>
          <cell r="C1037" t="str">
            <v>2010 - End of Month Reserve Balance</v>
          </cell>
        </row>
        <row r="1038">
          <cell r="B1038" t="str">
            <v>CIS_2012</v>
          </cell>
          <cell r="C1038" t="str">
            <v>2012 - End of Month Reserve Balance</v>
          </cell>
        </row>
        <row r="1039">
          <cell r="B1039" t="str">
            <v>CIS_2019</v>
          </cell>
          <cell r="C1039" t="str">
            <v>2019 - End of Month Reserve Balance</v>
          </cell>
        </row>
        <row r="1040">
          <cell r="B1040" t="str">
            <v>CIS_2020</v>
          </cell>
          <cell r="C1040" t="str">
            <v>2020 - End of Month Reserve Balance</v>
          </cell>
        </row>
        <row r="1041">
          <cell r="B1041" t="str">
            <v>CIS_4001</v>
          </cell>
          <cell r="C1041" t="str">
            <v>4001 - End of Month Reserve Balance</v>
          </cell>
        </row>
        <row r="1042">
          <cell r="B1042" t="str">
            <v>CIS_8002</v>
          </cell>
          <cell r="C1042" t="str">
            <v>8002 - End of Month Reserve Balance</v>
          </cell>
        </row>
        <row r="1043">
          <cell r="B1043" t="str">
            <v>CIS_8003</v>
          </cell>
          <cell r="C1043" t="str">
            <v>8003 - End of Month Reserve Balance</v>
          </cell>
        </row>
        <row r="1044">
          <cell r="B1044" t="str">
            <v>CIS_8004</v>
          </cell>
          <cell r="C1044" t="str">
            <v>8004 - End of Month Reserve Balance</v>
          </cell>
        </row>
        <row r="1045">
          <cell r="B1045" t="str">
            <v>CIS_8005</v>
          </cell>
          <cell r="C1045" t="str">
            <v>8005 - End of Month Reserve Balance</v>
          </cell>
        </row>
        <row r="1046">
          <cell r="B1046" t="str">
            <v>CIS_8007</v>
          </cell>
          <cell r="C1046" t="str">
            <v>8007 - End of Month Reserve Balance</v>
          </cell>
        </row>
        <row r="1047">
          <cell r="B1047" t="str">
            <v>CIS_8008</v>
          </cell>
          <cell r="C1047" t="str">
            <v>8008 - End of Month Reserve Balance</v>
          </cell>
        </row>
        <row r="1048">
          <cell r="B1048" t="str">
            <v>CIS_8010</v>
          </cell>
          <cell r="C1048" t="str">
            <v>8010 - End of Month Reserve Balance</v>
          </cell>
        </row>
        <row r="1049">
          <cell r="B1049" t="str">
            <v>CIS_8012</v>
          </cell>
          <cell r="C1049" t="str">
            <v>8012 - End of Month Reserve Balance</v>
          </cell>
        </row>
        <row r="1050">
          <cell r="B1050" t="str">
            <v>CIS_8016</v>
          </cell>
          <cell r="C1050" t="str">
            <v>8016 - End of Month Reserve Balance</v>
          </cell>
        </row>
        <row r="1051">
          <cell r="B1051" t="str">
            <v>CIS_8017</v>
          </cell>
          <cell r="C1051" t="str">
            <v>8017 - End of Month Reserve Balance</v>
          </cell>
        </row>
        <row r="1052">
          <cell r="B1052" t="str">
            <v>CIS_8020</v>
          </cell>
          <cell r="C1052" t="str">
            <v>8020 - End of Month Reserve Balance</v>
          </cell>
        </row>
        <row r="1053">
          <cell r="B1053" t="str">
            <v>CIS_8022</v>
          </cell>
          <cell r="C1053" t="str">
            <v>8022 - End of Month Reserve Balance</v>
          </cell>
        </row>
        <row r="1054">
          <cell r="B1054" t="str">
            <v>CIS_8023</v>
          </cell>
          <cell r="C1054" t="str">
            <v>8023 - End of Month Reserve Balance</v>
          </cell>
        </row>
        <row r="1055">
          <cell r="B1055" t="str">
            <v>CIS_8024</v>
          </cell>
          <cell r="C1055" t="str">
            <v>8024 - End of Month Reserve Balance</v>
          </cell>
        </row>
        <row r="1056">
          <cell r="B1056" t="str">
            <v>CIS_8025</v>
          </cell>
          <cell r="C1056" t="str">
            <v>8025 - End of Month Reserve Balance</v>
          </cell>
        </row>
        <row r="1057">
          <cell r="B1057" t="str">
            <v>CIS_8026</v>
          </cell>
          <cell r="C1057" t="str">
            <v>8026 - End of Month Reserve Balance</v>
          </cell>
        </row>
        <row r="1058">
          <cell r="B1058" t="str">
            <v>CIS_8031</v>
          </cell>
          <cell r="C1058" t="str">
            <v>8031 - End of Month Reserve Balance</v>
          </cell>
        </row>
        <row r="1059">
          <cell r="B1059" t="str">
            <v>CIS_8033</v>
          </cell>
          <cell r="C1059" t="str">
            <v>8033 - End of Month Reserve Balance</v>
          </cell>
        </row>
        <row r="1060">
          <cell r="B1060" t="str">
            <v>CIS_8035</v>
          </cell>
          <cell r="C1060" t="str">
            <v>8035 - End of Month Reserve Balance</v>
          </cell>
        </row>
        <row r="1061">
          <cell r="B1061" t="str">
            <v>CIS_8036</v>
          </cell>
          <cell r="C1061" t="str">
            <v>8036 - End of Month Reserve Balance</v>
          </cell>
        </row>
        <row r="1062">
          <cell r="B1062" t="str">
            <v>CIS_8037</v>
          </cell>
          <cell r="C1062" t="str">
            <v>8037 - End of Month Reserve Balance</v>
          </cell>
        </row>
        <row r="1063">
          <cell r="B1063" t="str">
            <v>CIS_8038</v>
          </cell>
          <cell r="C1063" t="str">
            <v>8038 - End of Month Reserve Balance</v>
          </cell>
        </row>
        <row r="1064">
          <cell r="B1064" t="str">
            <v>CIS_8039</v>
          </cell>
          <cell r="C1064" t="str">
            <v>8039 - End of Month Reserve Balance</v>
          </cell>
        </row>
        <row r="1065">
          <cell r="B1065" t="str">
            <v>CIS_8040</v>
          </cell>
          <cell r="C1065" t="str">
            <v>8040 - End of Month Reserve Balance</v>
          </cell>
        </row>
        <row r="1066">
          <cell r="B1066" t="str">
            <v>CIS_8041</v>
          </cell>
          <cell r="C1066" t="str">
            <v>8041 - End of Month Reserve Balance</v>
          </cell>
        </row>
        <row r="1067">
          <cell r="B1067" t="str">
            <v>CIS_8042</v>
          </cell>
          <cell r="C1067" t="str">
            <v>8042 - End of Month Reserve Balance</v>
          </cell>
        </row>
        <row r="1068">
          <cell r="B1068" t="str">
            <v>CIS_8099</v>
          </cell>
          <cell r="C1068" t="str">
            <v>8099 - End of Month Reserve Balance</v>
          </cell>
        </row>
        <row r="1069">
          <cell r="B1069" t="str">
            <v>CIS_8100</v>
          </cell>
          <cell r="C1069" t="str">
            <v>8100 - End of Month Reserve Balance</v>
          </cell>
        </row>
        <row r="1070">
          <cell r="B1070" t="str">
            <v>CIS_8101</v>
          </cell>
          <cell r="C1070" t="str">
            <v>8101 - End of Month Reserve Balance</v>
          </cell>
        </row>
        <row r="1071">
          <cell r="B1071" t="str">
            <v>CIS_8102</v>
          </cell>
          <cell r="C1071" t="str">
            <v>8102 - End of Month Reserve Balance</v>
          </cell>
        </row>
        <row r="1072">
          <cell r="B1072" t="str">
            <v>CIS_8103</v>
          </cell>
          <cell r="C1072" t="str">
            <v>8103 - End of Month Reserve Balance</v>
          </cell>
        </row>
        <row r="1073">
          <cell r="B1073" t="str">
            <v>CKW_9SAC</v>
          </cell>
          <cell r="C1073" t="str">
            <v>Fuel Cost for CKW Curr Mth</v>
          </cell>
        </row>
        <row r="1074">
          <cell r="B1074" t="str">
            <v>CKW_9SEJ</v>
          </cell>
          <cell r="C1074" t="str">
            <v>Power Sold to CKW Generation in MWH : Interchange Loss Adjusted</v>
          </cell>
        </row>
        <row r="1075">
          <cell r="B1075" t="str">
            <v>CKW_9SEL</v>
          </cell>
          <cell r="C1075" t="str">
            <v>Power Sold to CKW Generation in MWH</v>
          </cell>
        </row>
        <row r="1076">
          <cell r="B1076" t="str">
            <v>CO1_2001</v>
          </cell>
          <cell r="C1076" t="str">
            <v>2001 - Beginning of Month Net Book</v>
          </cell>
        </row>
        <row r="1077">
          <cell r="B1077" t="str">
            <v>CO1_2003</v>
          </cell>
          <cell r="C1077" t="str">
            <v>2003 - Beginning of Month Net Book</v>
          </cell>
        </row>
        <row r="1078">
          <cell r="B1078" t="str">
            <v>CO1_2006</v>
          </cell>
          <cell r="C1078" t="str">
            <v>2006 - Beginning of Month Net Book</v>
          </cell>
        </row>
        <row r="1079">
          <cell r="B1079" t="str">
            <v>CO1_2009</v>
          </cell>
          <cell r="C1079" t="str">
            <v>2009 - Beginning of Month Net Book</v>
          </cell>
        </row>
        <row r="1080">
          <cell r="B1080" t="str">
            <v>CO1_2010</v>
          </cell>
          <cell r="C1080" t="str">
            <v>2010 - Beginning of Month Net Book</v>
          </cell>
        </row>
        <row r="1081">
          <cell r="B1081" t="str">
            <v>CO1_2012</v>
          </cell>
          <cell r="C1081" t="str">
            <v>2012 - Beginning of Month Net Book</v>
          </cell>
        </row>
        <row r="1082">
          <cell r="B1082" t="str">
            <v>CO1_2019</v>
          </cell>
          <cell r="C1082" t="str">
            <v>2019 - Beginning of Month Net Book</v>
          </cell>
        </row>
        <row r="1083">
          <cell r="B1083" t="str">
            <v>CO1_2020</v>
          </cell>
          <cell r="C1083" t="str">
            <v>2020 - Beginning of Month Net Book</v>
          </cell>
        </row>
        <row r="1084">
          <cell r="B1084" t="str">
            <v>CO1_4001</v>
          </cell>
          <cell r="C1084" t="str">
            <v>4001 - Beginning of Month Net Book</v>
          </cell>
        </row>
        <row r="1085">
          <cell r="B1085" t="str">
            <v>CO1_8002</v>
          </cell>
          <cell r="C1085" t="str">
            <v>8002 - Beginning of Month Net Book</v>
          </cell>
        </row>
        <row r="1086">
          <cell r="B1086" t="str">
            <v>CO1_8003</v>
          </cell>
          <cell r="C1086" t="str">
            <v>8003 - Beginning of Month Net Book</v>
          </cell>
        </row>
        <row r="1087">
          <cell r="B1087" t="str">
            <v>CO1_8004</v>
          </cell>
          <cell r="C1087" t="str">
            <v>8004 - Beginning of Month Net Book</v>
          </cell>
        </row>
        <row r="1088">
          <cell r="B1088" t="str">
            <v>CO1_8005</v>
          </cell>
          <cell r="C1088" t="str">
            <v>8005 - Beginning of Month Net Book</v>
          </cell>
        </row>
        <row r="1089">
          <cell r="B1089" t="str">
            <v>CO1_8007</v>
          </cell>
          <cell r="C1089" t="str">
            <v>8007 - Beginning of Month Net Book</v>
          </cell>
        </row>
        <row r="1090">
          <cell r="B1090" t="str">
            <v>CO1_8008</v>
          </cell>
          <cell r="C1090" t="str">
            <v>8008 - Beginning of Month Net Book</v>
          </cell>
        </row>
        <row r="1091">
          <cell r="B1091" t="str">
            <v>CO1_8010</v>
          </cell>
          <cell r="C1091" t="str">
            <v>8010 - Beginning of Month Net Book</v>
          </cell>
        </row>
        <row r="1092">
          <cell r="B1092" t="str">
            <v>CO1_8012</v>
          </cell>
          <cell r="C1092" t="str">
            <v>8012 - Beginning of Month Net Book</v>
          </cell>
        </row>
        <row r="1093">
          <cell r="B1093" t="str">
            <v>CO1_8016</v>
          </cell>
          <cell r="C1093" t="str">
            <v>8016 - Beginning of Month Net Book</v>
          </cell>
        </row>
        <row r="1094">
          <cell r="B1094" t="str">
            <v>CO1_8017</v>
          </cell>
          <cell r="C1094" t="str">
            <v>8017 - Beginning of Month Net Book</v>
          </cell>
        </row>
        <row r="1095">
          <cell r="B1095" t="str">
            <v>CO1_8020</v>
          </cell>
          <cell r="C1095" t="str">
            <v>8020 - Beginning of Month Net Book</v>
          </cell>
        </row>
        <row r="1096">
          <cell r="B1096" t="str">
            <v>CO1_8022</v>
          </cell>
          <cell r="C1096" t="str">
            <v>8022 - Beginning of Month Net Book</v>
          </cell>
        </row>
        <row r="1097">
          <cell r="B1097" t="str">
            <v>CO1_8023</v>
          </cell>
          <cell r="C1097" t="str">
            <v>8023 - Beginning of Month Net Book</v>
          </cell>
        </row>
        <row r="1098">
          <cell r="B1098" t="str">
            <v>CO1_8024</v>
          </cell>
          <cell r="C1098" t="str">
            <v>8024 - Beginning of Month Net Book</v>
          </cell>
        </row>
        <row r="1099">
          <cell r="B1099" t="str">
            <v>CO1_8025</v>
          </cell>
          <cell r="C1099" t="str">
            <v>8025 - Beginning of Month Net Book</v>
          </cell>
        </row>
        <row r="1100">
          <cell r="B1100" t="str">
            <v>CO1_8026</v>
          </cell>
          <cell r="C1100" t="str">
            <v>8026 - Beginning of Month Net Book</v>
          </cell>
        </row>
        <row r="1101">
          <cell r="B1101" t="str">
            <v>CO1_8031</v>
          </cell>
          <cell r="C1101" t="str">
            <v>8031 - Beginning of Month Net Book</v>
          </cell>
        </row>
        <row r="1102">
          <cell r="B1102" t="str">
            <v>CO1_8033</v>
          </cell>
          <cell r="C1102" t="str">
            <v>8033 - Beginning of Month Net Book</v>
          </cell>
        </row>
        <row r="1103">
          <cell r="B1103" t="str">
            <v>CO1_8035</v>
          </cell>
          <cell r="C1103" t="str">
            <v>8035 - Beginning of Month Net Book</v>
          </cell>
        </row>
        <row r="1104">
          <cell r="B1104" t="str">
            <v>CO1_8036</v>
          </cell>
          <cell r="C1104" t="str">
            <v>8036 - Beginning of Month Net Book</v>
          </cell>
        </row>
        <row r="1105">
          <cell r="B1105" t="str">
            <v>CO1_8037</v>
          </cell>
          <cell r="C1105" t="str">
            <v>8037 - Beginning of Month Net Book</v>
          </cell>
        </row>
        <row r="1106">
          <cell r="B1106" t="str">
            <v>CO1_8038</v>
          </cell>
          <cell r="C1106" t="str">
            <v>8038 - Beginning of Month Net Book</v>
          </cell>
        </row>
        <row r="1107">
          <cell r="B1107" t="str">
            <v>CO1_8039</v>
          </cell>
          <cell r="C1107" t="str">
            <v>8039 - Beginning of Month Net Book</v>
          </cell>
        </row>
        <row r="1108">
          <cell r="B1108" t="str">
            <v>CO1_8040</v>
          </cell>
          <cell r="C1108" t="str">
            <v>8040 - Beginning of Month Net Book</v>
          </cell>
        </row>
        <row r="1109">
          <cell r="B1109" t="str">
            <v>CO1_8041</v>
          </cell>
          <cell r="C1109" t="str">
            <v>8041 - Beginning of Month Net Book</v>
          </cell>
        </row>
        <row r="1110">
          <cell r="B1110" t="str">
            <v>CO1_8042</v>
          </cell>
          <cell r="C1110" t="str">
            <v>8042 - Beginning of Month Net Book</v>
          </cell>
        </row>
        <row r="1111">
          <cell r="B1111" t="str">
            <v>CO1_8099</v>
          </cell>
          <cell r="C1111" t="str">
            <v>8099 - Beginning of Month Net Book</v>
          </cell>
        </row>
        <row r="1112">
          <cell r="B1112" t="str">
            <v>CO1_8100</v>
          </cell>
          <cell r="C1112" t="str">
            <v>8100 - Beginning of Month Net Book</v>
          </cell>
        </row>
        <row r="1113">
          <cell r="B1113" t="str">
            <v>CO1_8101</v>
          </cell>
          <cell r="C1113" t="str">
            <v>8101 - Beginning of Month Net Book</v>
          </cell>
        </row>
        <row r="1114">
          <cell r="B1114" t="str">
            <v>CO1_8102</v>
          </cell>
          <cell r="C1114" t="str">
            <v>8102 - Beginning of Month Net Book</v>
          </cell>
        </row>
        <row r="1115">
          <cell r="B1115" t="str">
            <v>CO1_8103</v>
          </cell>
          <cell r="C1115" t="str">
            <v>8103 - Beginning of Month Net Book</v>
          </cell>
        </row>
        <row r="1116">
          <cell r="B1116" t="str">
            <v>CO2_2001</v>
          </cell>
          <cell r="C1116" t="str">
            <v>2001 - End of Month Net Book</v>
          </cell>
        </row>
        <row r="1117">
          <cell r="B1117" t="str">
            <v>CO2_2003</v>
          </cell>
          <cell r="C1117" t="str">
            <v>2003 - End of Month Net Book</v>
          </cell>
        </row>
        <row r="1118">
          <cell r="B1118" t="str">
            <v>CO2_2006</v>
          </cell>
          <cell r="C1118" t="str">
            <v>2006 - End of Month Net Book</v>
          </cell>
        </row>
        <row r="1119">
          <cell r="B1119" t="str">
            <v>CO2_2009</v>
          </cell>
          <cell r="C1119" t="str">
            <v>2009 - End of Month Net Book</v>
          </cell>
        </row>
        <row r="1120">
          <cell r="B1120" t="str">
            <v>CO2_2010</v>
          </cell>
          <cell r="C1120" t="str">
            <v>2010 - End of Month Net Book</v>
          </cell>
        </row>
        <row r="1121">
          <cell r="B1121" t="str">
            <v>CO2_2012</v>
          </cell>
          <cell r="C1121" t="str">
            <v>2012 - End of Month Net Book</v>
          </cell>
        </row>
        <row r="1122">
          <cell r="B1122" t="str">
            <v>CO2_2019</v>
          </cell>
          <cell r="C1122" t="str">
            <v>2019 - End of Month Net Book</v>
          </cell>
        </row>
        <row r="1123">
          <cell r="B1123" t="str">
            <v>CO2_2020</v>
          </cell>
          <cell r="C1123" t="str">
            <v>2020 - End of Month Net Book</v>
          </cell>
        </row>
        <row r="1124">
          <cell r="B1124" t="str">
            <v>CO2_4001</v>
          </cell>
          <cell r="C1124" t="str">
            <v>4001 - End of Month Net Book</v>
          </cell>
        </row>
        <row r="1125">
          <cell r="B1125" t="str">
            <v>CO2_8002</v>
          </cell>
          <cell r="C1125" t="str">
            <v>8002 - End of Month Net Book</v>
          </cell>
        </row>
        <row r="1126">
          <cell r="B1126" t="str">
            <v>CO2_8003</v>
          </cell>
          <cell r="C1126" t="str">
            <v>8003 - End of Month Net Book</v>
          </cell>
        </row>
        <row r="1127">
          <cell r="B1127" t="str">
            <v>CO2_8004</v>
          </cell>
          <cell r="C1127" t="str">
            <v>8004 - End of Month Net Book</v>
          </cell>
        </row>
        <row r="1128">
          <cell r="B1128" t="str">
            <v>CO2_8005</v>
          </cell>
          <cell r="C1128" t="str">
            <v>8005 - End of Month Net Book</v>
          </cell>
        </row>
        <row r="1129">
          <cell r="B1129" t="str">
            <v>CO2_8007</v>
          </cell>
          <cell r="C1129" t="str">
            <v>8007 - End of Month Net Book</v>
          </cell>
        </row>
        <row r="1130">
          <cell r="B1130" t="str">
            <v>CO2_8008</v>
          </cell>
          <cell r="C1130" t="str">
            <v>8008 - End of Month Net Book</v>
          </cell>
        </row>
        <row r="1131">
          <cell r="B1131" t="str">
            <v>CO2_8010</v>
          </cell>
          <cell r="C1131" t="str">
            <v>8010 - End of Month Net Book</v>
          </cell>
        </row>
        <row r="1132">
          <cell r="B1132" t="str">
            <v>CO2_8012</v>
          </cell>
          <cell r="C1132" t="str">
            <v>8012 - End of Month Net Book</v>
          </cell>
        </row>
        <row r="1133">
          <cell r="B1133" t="str">
            <v>CO2_8016</v>
          </cell>
          <cell r="C1133" t="str">
            <v>8016 - End of Month Net Book</v>
          </cell>
        </row>
        <row r="1134">
          <cell r="B1134" t="str">
            <v>CO2_8017</v>
          </cell>
          <cell r="C1134" t="str">
            <v>8017 - End of Month Net Book</v>
          </cell>
        </row>
        <row r="1135">
          <cell r="B1135" t="str">
            <v>CO2_8020</v>
          </cell>
          <cell r="C1135" t="str">
            <v>8020 - End of Month Net Book</v>
          </cell>
        </row>
        <row r="1136">
          <cell r="B1136" t="str">
            <v>CO2_8022</v>
          </cell>
          <cell r="C1136" t="str">
            <v>8022 - End of Month Net Book</v>
          </cell>
        </row>
        <row r="1137">
          <cell r="B1137" t="str">
            <v>CO2_8023</v>
          </cell>
          <cell r="C1137" t="str">
            <v>8023 - End of Month Net Book</v>
          </cell>
        </row>
        <row r="1138">
          <cell r="B1138" t="str">
            <v>CO2_8024</v>
          </cell>
          <cell r="C1138" t="str">
            <v>8024 - End of Month Net Book</v>
          </cell>
        </row>
        <row r="1139">
          <cell r="B1139" t="str">
            <v>CO2_8025</v>
          </cell>
          <cell r="C1139" t="str">
            <v>8025 - End of Month Net Book</v>
          </cell>
        </row>
        <row r="1140">
          <cell r="B1140" t="str">
            <v>CO2_8026</v>
          </cell>
          <cell r="C1140" t="str">
            <v>8026 - End of Month Net Book</v>
          </cell>
        </row>
        <row r="1141">
          <cell r="B1141" t="str">
            <v>CO2_8031</v>
          </cell>
          <cell r="C1141" t="str">
            <v>8031 - End of Month Net Book</v>
          </cell>
        </row>
        <row r="1142">
          <cell r="B1142" t="str">
            <v>CO2_8033</v>
          </cell>
          <cell r="C1142" t="str">
            <v>8033 - End of Month Net Book</v>
          </cell>
        </row>
        <row r="1143">
          <cell r="B1143" t="str">
            <v>CO2_8035</v>
          </cell>
          <cell r="C1143" t="str">
            <v>8035 - End of Month Net Book</v>
          </cell>
        </row>
        <row r="1144">
          <cell r="B1144" t="str">
            <v>CO2_8036</v>
          </cell>
          <cell r="C1144" t="str">
            <v>8036 - End of Month Net Book</v>
          </cell>
        </row>
        <row r="1145">
          <cell r="B1145" t="str">
            <v>CO2_8037</v>
          </cell>
          <cell r="C1145" t="str">
            <v>8037 - End of Month Net Book</v>
          </cell>
        </row>
        <row r="1146">
          <cell r="B1146" t="str">
            <v>CO2_8038</v>
          </cell>
          <cell r="C1146" t="str">
            <v>8038 - End of Month Net Book</v>
          </cell>
        </row>
        <row r="1147">
          <cell r="B1147" t="str">
            <v>CO2_8039</v>
          </cell>
          <cell r="C1147" t="str">
            <v>8039 - End of Month Net Book</v>
          </cell>
        </row>
        <row r="1148">
          <cell r="B1148" t="str">
            <v>CO2_8040</v>
          </cell>
          <cell r="C1148" t="str">
            <v>8040 - End of Month Net Book</v>
          </cell>
        </row>
        <row r="1149">
          <cell r="B1149" t="str">
            <v>CO2_8041</v>
          </cell>
          <cell r="C1149" t="str">
            <v>8041 - End of Month Net Book</v>
          </cell>
        </row>
        <row r="1150">
          <cell r="B1150" t="str">
            <v>CO2_8042</v>
          </cell>
          <cell r="C1150" t="str">
            <v>8042 - End of Month Net Book</v>
          </cell>
        </row>
        <row r="1151">
          <cell r="B1151" t="str">
            <v>CO2_8099</v>
          </cell>
          <cell r="C1151" t="str">
            <v>8099 - End of Month Net Book</v>
          </cell>
        </row>
        <row r="1152">
          <cell r="B1152" t="str">
            <v>CO2_8100</v>
          </cell>
          <cell r="C1152" t="str">
            <v>8100 - End of Month Net Book</v>
          </cell>
        </row>
        <row r="1153">
          <cell r="B1153" t="str">
            <v>CO2_8101</v>
          </cell>
          <cell r="C1153" t="str">
            <v>8101 - End of Month Net Book</v>
          </cell>
        </row>
        <row r="1154">
          <cell r="B1154" t="str">
            <v>CO2_8102</v>
          </cell>
          <cell r="C1154" t="str">
            <v>8102 - End of Month Net Book</v>
          </cell>
        </row>
        <row r="1155">
          <cell r="B1155" t="str">
            <v>CO2_8103</v>
          </cell>
          <cell r="C1155" t="str">
            <v>8103 - End of Month Net Book</v>
          </cell>
        </row>
        <row r="1156">
          <cell r="B1156" t="str">
            <v>CO3_2001</v>
          </cell>
          <cell r="C1156" t="str">
            <v>2001 - Average Net Book</v>
          </cell>
        </row>
        <row r="1157">
          <cell r="B1157" t="str">
            <v>CO3_2003</v>
          </cell>
          <cell r="C1157" t="str">
            <v>2003 - Average Net Book</v>
          </cell>
        </row>
        <row r="1158">
          <cell r="B1158" t="str">
            <v>CO3_2006</v>
          </cell>
          <cell r="C1158" t="str">
            <v>2006 - Average Net Book</v>
          </cell>
        </row>
        <row r="1159">
          <cell r="B1159" t="str">
            <v>CO3_2009</v>
          </cell>
          <cell r="C1159" t="str">
            <v>2009 - Average Net Book</v>
          </cell>
        </row>
        <row r="1160">
          <cell r="B1160" t="str">
            <v>CO3_2010</v>
          </cell>
          <cell r="C1160" t="str">
            <v>2010 - Average Net Book</v>
          </cell>
        </row>
        <row r="1161">
          <cell r="B1161" t="str">
            <v>CO3_2012</v>
          </cell>
          <cell r="C1161" t="str">
            <v>2012 - Average Net Book</v>
          </cell>
        </row>
        <row r="1162">
          <cell r="B1162" t="str">
            <v>CO3_2019</v>
          </cell>
          <cell r="C1162" t="str">
            <v>2019 - Average Net Book</v>
          </cell>
        </row>
        <row r="1163">
          <cell r="B1163" t="str">
            <v>CO3_2020</v>
          </cell>
          <cell r="C1163" t="str">
            <v>2020 - Average Net Book</v>
          </cell>
        </row>
        <row r="1164">
          <cell r="B1164" t="str">
            <v>CO3_4001</v>
          </cell>
          <cell r="C1164" t="str">
            <v>4001 - Average Net Book</v>
          </cell>
        </row>
        <row r="1165">
          <cell r="B1165" t="str">
            <v>CO3_8002</v>
          </cell>
          <cell r="C1165" t="str">
            <v>8002 - Average Net Book</v>
          </cell>
        </row>
        <row r="1166">
          <cell r="B1166" t="str">
            <v>CO3_8003</v>
          </cell>
          <cell r="C1166" t="str">
            <v>8003 - Average Net Book</v>
          </cell>
        </row>
        <row r="1167">
          <cell r="B1167" t="str">
            <v>CO3_8004</v>
          </cell>
          <cell r="C1167" t="str">
            <v>8004 - Average Net Book</v>
          </cell>
        </row>
        <row r="1168">
          <cell r="B1168" t="str">
            <v>CO3_8005</v>
          </cell>
          <cell r="C1168" t="str">
            <v>8005 - Average Net Book</v>
          </cell>
        </row>
        <row r="1169">
          <cell r="B1169" t="str">
            <v>CO3_8007</v>
          </cell>
          <cell r="C1169" t="str">
            <v>8007 - Average Net Book</v>
          </cell>
        </row>
        <row r="1170">
          <cell r="B1170" t="str">
            <v>CO3_8008</v>
          </cell>
          <cell r="C1170" t="str">
            <v>8008 - Average Net Book</v>
          </cell>
        </row>
        <row r="1171">
          <cell r="B1171" t="str">
            <v>CO3_8010</v>
          </cell>
          <cell r="C1171" t="str">
            <v>8010 - Average Net Book</v>
          </cell>
        </row>
        <row r="1172">
          <cell r="B1172" t="str">
            <v>CO3_8012</v>
          </cell>
          <cell r="C1172" t="str">
            <v>8012 - Average Net Book</v>
          </cell>
        </row>
        <row r="1173">
          <cell r="B1173" t="str">
            <v>CO3_8016</v>
          </cell>
          <cell r="C1173" t="str">
            <v>8016 - Average Net Book</v>
          </cell>
        </row>
        <row r="1174">
          <cell r="B1174" t="str">
            <v>CO3_8017</v>
          </cell>
          <cell r="C1174" t="str">
            <v>8017 - Average Net Book</v>
          </cell>
        </row>
        <row r="1175">
          <cell r="B1175" t="str">
            <v>CO3_8020</v>
          </cell>
          <cell r="C1175" t="str">
            <v>8020 - Average Net Book</v>
          </cell>
        </row>
        <row r="1176">
          <cell r="B1176" t="str">
            <v>CO3_8022</v>
          </cell>
          <cell r="C1176" t="str">
            <v>8022 - Average Net Book</v>
          </cell>
        </row>
        <row r="1177">
          <cell r="B1177" t="str">
            <v>CO3_8023</v>
          </cell>
          <cell r="C1177" t="str">
            <v>8023 - Average Net Book</v>
          </cell>
        </row>
        <row r="1178">
          <cell r="B1178" t="str">
            <v>CO3_8024</v>
          </cell>
          <cell r="C1178" t="str">
            <v>8024 - Average Net Book</v>
          </cell>
        </row>
        <row r="1179">
          <cell r="B1179" t="str">
            <v>CO3_8025</v>
          </cell>
          <cell r="C1179" t="str">
            <v>8025 - Average Net Book</v>
          </cell>
        </row>
        <row r="1180">
          <cell r="B1180" t="str">
            <v>CO3_8026</v>
          </cell>
          <cell r="C1180" t="str">
            <v>8026 - Average Net Book</v>
          </cell>
        </row>
        <row r="1181">
          <cell r="B1181" t="str">
            <v>CO3_8031</v>
          </cell>
          <cell r="C1181" t="str">
            <v>8031 - Average Net Book</v>
          </cell>
        </row>
        <row r="1182">
          <cell r="B1182" t="str">
            <v>CO3_8033</v>
          </cell>
          <cell r="C1182" t="str">
            <v>8033 - Average Net Book</v>
          </cell>
        </row>
        <row r="1183">
          <cell r="B1183" t="str">
            <v>CO3_8035</v>
          </cell>
          <cell r="C1183" t="str">
            <v>8035 - Average Net Book</v>
          </cell>
        </row>
        <row r="1184">
          <cell r="B1184" t="str">
            <v>CO3_8036</v>
          </cell>
          <cell r="C1184" t="str">
            <v>8036 - Average Net Book</v>
          </cell>
        </row>
        <row r="1185">
          <cell r="B1185" t="str">
            <v>CO3_8037</v>
          </cell>
          <cell r="C1185" t="str">
            <v>8037 - Average Net Book</v>
          </cell>
        </row>
        <row r="1186">
          <cell r="B1186" t="str">
            <v>CO3_8038</v>
          </cell>
          <cell r="C1186" t="str">
            <v>8038 - Average Net Book</v>
          </cell>
        </row>
        <row r="1187">
          <cell r="B1187" t="str">
            <v>CO3_8039</v>
          </cell>
          <cell r="C1187" t="str">
            <v>8039 - Average Net Book</v>
          </cell>
        </row>
        <row r="1188">
          <cell r="B1188" t="str">
            <v>CO3_8040</v>
          </cell>
          <cell r="C1188" t="str">
            <v>8040 - Average Net Book</v>
          </cell>
        </row>
        <row r="1189">
          <cell r="B1189" t="str">
            <v>CO3_8041</v>
          </cell>
          <cell r="C1189" t="str">
            <v>8041 - Average Net Book</v>
          </cell>
        </row>
        <row r="1190">
          <cell r="B1190" t="str">
            <v>CO3_8042</v>
          </cell>
          <cell r="C1190" t="str">
            <v>8042 - Average Net Book</v>
          </cell>
        </row>
        <row r="1191">
          <cell r="B1191" t="str">
            <v>CO3_8099</v>
          </cell>
          <cell r="C1191" t="str">
            <v>8099 - Average Net Book</v>
          </cell>
        </row>
        <row r="1192">
          <cell r="B1192" t="str">
            <v>CO3_8100</v>
          </cell>
          <cell r="C1192" t="str">
            <v>8100 - Average Net Book</v>
          </cell>
        </row>
        <row r="1193">
          <cell r="B1193" t="str">
            <v>CO3_8101</v>
          </cell>
          <cell r="C1193" t="str">
            <v>8101 - Average Net Book</v>
          </cell>
        </row>
        <row r="1194">
          <cell r="B1194" t="str">
            <v>CO3_8102</v>
          </cell>
          <cell r="C1194" t="str">
            <v>8102 - Average Net Book</v>
          </cell>
        </row>
        <row r="1195">
          <cell r="B1195" t="str">
            <v>CO3_8103</v>
          </cell>
          <cell r="C1195" t="str">
            <v>8103 - Average Net Book</v>
          </cell>
        </row>
        <row r="1196">
          <cell r="B1196" t="str">
            <v>CO4_2001</v>
          </cell>
          <cell r="C1196" t="str">
            <v>2001 - Annual Equity Rate</v>
          </cell>
        </row>
        <row r="1197">
          <cell r="B1197" t="str">
            <v>CO4_2003</v>
          </cell>
          <cell r="C1197" t="str">
            <v>2003 - Annual Equity Rate</v>
          </cell>
        </row>
        <row r="1198">
          <cell r="B1198" t="str">
            <v>CO4_2006</v>
          </cell>
          <cell r="C1198" t="str">
            <v>2006 - Annual Equity Rate</v>
          </cell>
        </row>
        <row r="1199">
          <cell r="B1199" t="str">
            <v>CO4_2009</v>
          </cell>
          <cell r="C1199" t="str">
            <v>2009 - Annual Equity Rate</v>
          </cell>
        </row>
        <row r="1200">
          <cell r="B1200" t="str">
            <v>CO4_2010</v>
          </cell>
          <cell r="C1200" t="str">
            <v>2010 - Annual Equity Rate</v>
          </cell>
        </row>
        <row r="1201">
          <cell r="B1201" t="str">
            <v>CO4_2012</v>
          </cell>
          <cell r="C1201" t="str">
            <v>2012 - Annual Equity Rate</v>
          </cell>
        </row>
        <row r="1202">
          <cell r="B1202" t="str">
            <v>CO4_2019</v>
          </cell>
          <cell r="C1202" t="str">
            <v>2019 - Annual Equity Rate</v>
          </cell>
        </row>
        <row r="1203">
          <cell r="B1203" t="str">
            <v>CO4_2020</v>
          </cell>
          <cell r="C1203" t="str">
            <v>2020 - Annual Equity Rate</v>
          </cell>
        </row>
        <row r="1204">
          <cell r="B1204" t="str">
            <v>CO4_4001</v>
          </cell>
          <cell r="C1204" t="str">
            <v>4001 - Annual Equity Rate</v>
          </cell>
        </row>
        <row r="1205">
          <cell r="B1205" t="str">
            <v>CO4_8002</v>
          </cell>
          <cell r="C1205" t="str">
            <v>8002 - Annual Equity Rate</v>
          </cell>
        </row>
        <row r="1206">
          <cell r="B1206" t="str">
            <v>CO4_8003</v>
          </cell>
          <cell r="C1206" t="str">
            <v>8003 - Annual Equity Rate</v>
          </cell>
        </row>
        <row r="1207">
          <cell r="B1207" t="str">
            <v>CO4_8004</v>
          </cell>
          <cell r="C1207" t="str">
            <v>8004 - Annual Equity Rate</v>
          </cell>
        </row>
        <row r="1208">
          <cell r="B1208" t="str">
            <v>CO4_8005</v>
          </cell>
          <cell r="C1208" t="str">
            <v>8005 - Annual Equity Rate</v>
          </cell>
        </row>
        <row r="1209">
          <cell r="B1209" t="str">
            <v>CO4_8007</v>
          </cell>
          <cell r="C1209" t="str">
            <v>8007 - Annual Equity Rate</v>
          </cell>
        </row>
        <row r="1210">
          <cell r="B1210" t="str">
            <v>CO4_8008</v>
          </cell>
          <cell r="C1210" t="str">
            <v>8008 - Annual Equity Rate</v>
          </cell>
        </row>
        <row r="1211">
          <cell r="B1211" t="str">
            <v>CO4_8010</v>
          </cell>
          <cell r="C1211" t="str">
            <v>8010 - Annual Equity Rate</v>
          </cell>
        </row>
        <row r="1212">
          <cell r="B1212" t="str">
            <v>CO4_8012</v>
          </cell>
          <cell r="C1212" t="str">
            <v>8012 - Annual Equity Rate</v>
          </cell>
        </row>
        <row r="1213">
          <cell r="B1213" t="str">
            <v>CO4_8016</v>
          </cell>
          <cell r="C1213" t="str">
            <v>8016 - Annual Equity Rate</v>
          </cell>
        </row>
        <row r="1214">
          <cell r="B1214" t="str">
            <v>CO4_8017</v>
          </cell>
          <cell r="C1214" t="str">
            <v>8017 - Annual Equity Rate</v>
          </cell>
        </row>
        <row r="1215">
          <cell r="B1215" t="str">
            <v>CO4_8020</v>
          </cell>
          <cell r="C1215" t="str">
            <v>8020 - Annual Equity Rate</v>
          </cell>
        </row>
        <row r="1216">
          <cell r="B1216" t="str">
            <v>CO4_8022</v>
          </cell>
          <cell r="C1216" t="str">
            <v>8022 - Annual Equity Rate</v>
          </cell>
        </row>
        <row r="1217">
          <cell r="B1217" t="str">
            <v>CO4_8023</v>
          </cell>
          <cell r="C1217" t="str">
            <v>8023 - Annual Equity Rate</v>
          </cell>
        </row>
        <row r="1218">
          <cell r="B1218" t="str">
            <v>CO4_8024</v>
          </cell>
          <cell r="C1218" t="str">
            <v>8024 - Annual Equity Rate</v>
          </cell>
        </row>
        <row r="1219">
          <cell r="B1219" t="str">
            <v>CO4_8025</v>
          </cell>
          <cell r="C1219" t="str">
            <v>8025 - Annual Equity Rate</v>
          </cell>
        </row>
        <row r="1220">
          <cell r="B1220" t="str">
            <v>CO4_8026</v>
          </cell>
          <cell r="C1220" t="str">
            <v>8026 - Annual Equity Rate</v>
          </cell>
        </row>
        <row r="1221">
          <cell r="B1221" t="str">
            <v>CO4_8031</v>
          </cell>
          <cell r="C1221" t="str">
            <v>8031 - Annual Equity Rate</v>
          </cell>
        </row>
        <row r="1222">
          <cell r="B1222" t="str">
            <v>CO4_8033</v>
          </cell>
          <cell r="C1222" t="str">
            <v>8033 - Annual Equity Rate</v>
          </cell>
        </row>
        <row r="1223">
          <cell r="B1223" t="str">
            <v>CO4_8035</v>
          </cell>
          <cell r="C1223" t="str">
            <v>8035 - Annual Equity Rate</v>
          </cell>
        </row>
        <row r="1224">
          <cell r="B1224" t="str">
            <v>CO4_8036</v>
          </cell>
          <cell r="C1224" t="str">
            <v>8036 - Annual Equity Rate</v>
          </cell>
        </row>
        <row r="1225">
          <cell r="B1225" t="str">
            <v>CO4_8037</v>
          </cell>
          <cell r="C1225" t="str">
            <v>8037 - Annual Equity Rate</v>
          </cell>
        </row>
        <row r="1226">
          <cell r="B1226" t="str">
            <v>CO4_8038</v>
          </cell>
          <cell r="C1226" t="str">
            <v>8038 - Annual Equity Rate</v>
          </cell>
        </row>
        <row r="1227">
          <cell r="B1227" t="str">
            <v>CO4_8039</v>
          </cell>
          <cell r="C1227" t="str">
            <v>8039 - Annual Equity Rate</v>
          </cell>
        </row>
        <row r="1228">
          <cell r="B1228" t="str">
            <v>CO4_8040</v>
          </cell>
          <cell r="C1228" t="str">
            <v>8040 - Annual Equity Rate</v>
          </cell>
        </row>
        <row r="1229">
          <cell r="B1229" t="str">
            <v>CO4_8041</v>
          </cell>
          <cell r="C1229" t="str">
            <v>8041 - Annual Equity Rate</v>
          </cell>
        </row>
        <row r="1230">
          <cell r="B1230" t="str">
            <v>CO4_8042</v>
          </cell>
          <cell r="C1230" t="str">
            <v>8042 - Annual Equity Rate</v>
          </cell>
        </row>
        <row r="1231">
          <cell r="B1231" t="str">
            <v>CO4_8099</v>
          </cell>
          <cell r="C1231" t="str">
            <v>8099 - Annual Equity Rate</v>
          </cell>
        </row>
        <row r="1232">
          <cell r="B1232" t="str">
            <v>CO4_8100</v>
          </cell>
          <cell r="C1232" t="str">
            <v>8100 - Annual Equity Rate</v>
          </cell>
        </row>
        <row r="1233">
          <cell r="B1233" t="str">
            <v>CO4_8101</v>
          </cell>
          <cell r="C1233" t="str">
            <v>8101 - Annual Equity Rate</v>
          </cell>
        </row>
        <row r="1234">
          <cell r="B1234" t="str">
            <v>CO4_8102</v>
          </cell>
          <cell r="C1234" t="str">
            <v>8102 - Annual Equity Rate</v>
          </cell>
        </row>
        <row r="1235">
          <cell r="B1235" t="str">
            <v>CO4_8103</v>
          </cell>
          <cell r="C1235" t="str">
            <v>8103 - Annual Equity Rate</v>
          </cell>
        </row>
        <row r="1236">
          <cell r="B1236" t="str">
            <v>CO5_2001</v>
          </cell>
          <cell r="C1236" t="str">
            <v>2001 - Annual Debt Rate</v>
          </cell>
        </row>
        <row r="1237">
          <cell r="B1237" t="str">
            <v>CO5_2003</v>
          </cell>
          <cell r="C1237" t="str">
            <v>2003 - Annual Debt Rate</v>
          </cell>
        </row>
        <row r="1238">
          <cell r="B1238" t="str">
            <v>CO5_2006</v>
          </cell>
          <cell r="C1238" t="str">
            <v>2006 - Annual Debt Rate</v>
          </cell>
        </row>
        <row r="1239">
          <cell r="B1239" t="str">
            <v>CO5_2009</v>
          </cell>
          <cell r="C1239" t="str">
            <v>2009 - Annual Debt Rate</v>
          </cell>
        </row>
        <row r="1240">
          <cell r="B1240" t="str">
            <v>CO5_2010</v>
          </cell>
          <cell r="C1240" t="str">
            <v>2010 - Annual Debt Rate</v>
          </cell>
        </row>
        <row r="1241">
          <cell r="B1241" t="str">
            <v>CO5_2012</v>
          </cell>
          <cell r="C1241" t="str">
            <v>2012 - Annual Debt Rate</v>
          </cell>
        </row>
        <row r="1242">
          <cell r="B1242" t="str">
            <v>CO5_2019</v>
          </cell>
          <cell r="C1242" t="str">
            <v>2019 - Annual Debt Rate</v>
          </cell>
        </row>
        <row r="1243">
          <cell r="B1243" t="str">
            <v>CO5_2020</v>
          </cell>
          <cell r="C1243" t="str">
            <v>2020 - Annual Debt Rate</v>
          </cell>
        </row>
        <row r="1244">
          <cell r="B1244" t="str">
            <v>CO5_4001</v>
          </cell>
          <cell r="C1244" t="str">
            <v>4001 - Annual Debt Rate</v>
          </cell>
        </row>
        <row r="1245">
          <cell r="B1245" t="str">
            <v>CO5_8002</v>
          </cell>
          <cell r="C1245" t="str">
            <v>8002 - Annual Debt Rate</v>
          </cell>
        </row>
        <row r="1246">
          <cell r="B1246" t="str">
            <v>CO5_8003</v>
          </cell>
          <cell r="C1246" t="str">
            <v>8003 - Annual Debt Rate</v>
          </cell>
        </row>
        <row r="1247">
          <cell r="B1247" t="str">
            <v>CO5_8004</v>
          </cell>
          <cell r="C1247" t="str">
            <v>8004 - Annual Debt Rate</v>
          </cell>
        </row>
        <row r="1248">
          <cell r="B1248" t="str">
            <v>CO5_8005</v>
          </cell>
          <cell r="C1248" t="str">
            <v>8005 - Annual Debt Rate</v>
          </cell>
        </row>
        <row r="1249">
          <cell r="B1249" t="str">
            <v>CO5_8007</v>
          </cell>
          <cell r="C1249" t="str">
            <v>8007 - Annual Debt Rate</v>
          </cell>
        </row>
        <row r="1250">
          <cell r="B1250" t="str">
            <v>CO5_8008</v>
          </cell>
          <cell r="C1250" t="str">
            <v>8008 - Annual Debt Rate</v>
          </cell>
        </row>
        <row r="1251">
          <cell r="B1251" t="str">
            <v>CO5_8010</v>
          </cell>
          <cell r="C1251" t="str">
            <v>8010 - Annual Debt Rate</v>
          </cell>
        </row>
        <row r="1252">
          <cell r="B1252" t="str">
            <v>CO5_8012</v>
          </cell>
          <cell r="C1252" t="str">
            <v>8012 - Annual Debt Rate</v>
          </cell>
        </row>
        <row r="1253">
          <cell r="B1253" t="str">
            <v>CO5_8016</v>
          </cell>
          <cell r="C1253" t="str">
            <v>8016 - Annual Debt Rate</v>
          </cell>
        </row>
        <row r="1254">
          <cell r="B1254" t="str">
            <v>CO5_8017</v>
          </cell>
          <cell r="C1254" t="str">
            <v>8017 - Annual Debt Rate</v>
          </cell>
        </row>
        <row r="1255">
          <cell r="B1255" t="str">
            <v>CO5_8020</v>
          </cell>
          <cell r="C1255" t="str">
            <v>8020 - Annual Debt Rate</v>
          </cell>
        </row>
        <row r="1256">
          <cell r="B1256" t="str">
            <v>CO5_8022</v>
          </cell>
          <cell r="C1256" t="str">
            <v>8022 - Annual Debt Rate</v>
          </cell>
        </row>
        <row r="1257">
          <cell r="B1257" t="str">
            <v>CO5_8023</v>
          </cell>
          <cell r="C1257" t="str">
            <v>8023 - Annual Debt Rate</v>
          </cell>
        </row>
        <row r="1258">
          <cell r="B1258" t="str">
            <v>CO5_8024</v>
          </cell>
          <cell r="C1258" t="str">
            <v>8024 - Annual Debt Rate</v>
          </cell>
        </row>
        <row r="1259">
          <cell r="B1259" t="str">
            <v>CO5_8025</v>
          </cell>
          <cell r="C1259" t="str">
            <v>8025 - Annual Debt Rate</v>
          </cell>
        </row>
        <row r="1260">
          <cell r="B1260" t="str">
            <v>CO5_8026</v>
          </cell>
          <cell r="C1260" t="str">
            <v>8026 - Annual Debt Rate</v>
          </cell>
        </row>
        <row r="1261">
          <cell r="B1261" t="str">
            <v>CO5_8031</v>
          </cell>
          <cell r="C1261" t="str">
            <v>8031 - Annual Debt Rate</v>
          </cell>
        </row>
        <row r="1262">
          <cell r="B1262" t="str">
            <v>CO5_8033</v>
          </cell>
          <cell r="C1262" t="str">
            <v>8033 - Annual Debt Rate</v>
          </cell>
        </row>
        <row r="1263">
          <cell r="B1263" t="str">
            <v>CO5_8035</v>
          </cell>
          <cell r="C1263" t="str">
            <v>8035 - Annual Debt Rate</v>
          </cell>
        </row>
        <row r="1264">
          <cell r="B1264" t="str">
            <v>CO5_8036</v>
          </cell>
          <cell r="C1264" t="str">
            <v>8036 - Annual Debt Rate</v>
          </cell>
        </row>
        <row r="1265">
          <cell r="B1265" t="str">
            <v>CO5_8037</v>
          </cell>
          <cell r="C1265" t="str">
            <v>8037 - Annual Debt Rate</v>
          </cell>
        </row>
        <row r="1266">
          <cell r="B1266" t="str">
            <v>CO5_8038</v>
          </cell>
          <cell r="C1266" t="str">
            <v>8038 - Annual Debt Rate</v>
          </cell>
        </row>
        <row r="1267">
          <cell r="B1267" t="str">
            <v>CO5_8039</v>
          </cell>
          <cell r="C1267" t="str">
            <v>8039 - Annual Debt Rate</v>
          </cell>
        </row>
        <row r="1268">
          <cell r="B1268" t="str">
            <v>CO5_8040</v>
          </cell>
          <cell r="C1268" t="str">
            <v>8040 - Annual Debt Rate</v>
          </cell>
        </row>
        <row r="1269">
          <cell r="B1269" t="str">
            <v>CO5_8041</v>
          </cell>
          <cell r="C1269" t="str">
            <v>8041 - Annual Debt Rate</v>
          </cell>
        </row>
        <row r="1270">
          <cell r="B1270" t="str">
            <v>CO5_8042</v>
          </cell>
          <cell r="C1270" t="str">
            <v>8042 - Annual Debt Rate</v>
          </cell>
        </row>
        <row r="1271">
          <cell r="B1271" t="str">
            <v>CO5_8099</v>
          </cell>
          <cell r="C1271" t="str">
            <v>8099 - Annual Debt Rate</v>
          </cell>
        </row>
        <row r="1272">
          <cell r="B1272" t="str">
            <v>CO5_8100</v>
          </cell>
          <cell r="C1272" t="str">
            <v>8100 - Annual Debt Rate</v>
          </cell>
        </row>
        <row r="1273">
          <cell r="B1273" t="str">
            <v>CO5_8101</v>
          </cell>
          <cell r="C1273" t="str">
            <v>8101 - Annual Debt Rate</v>
          </cell>
        </row>
        <row r="1274">
          <cell r="B1274" t="str">
            <v>CO5_8102</v>
          </cell>
          <cell r="C1274" t="str">
            <v>8102 - Annual Debt Rate</v>
          </cell>
        </row>
        <row r="1275">
          <cell r="B1275" t="str">
            <v>CO5_8103</v>
          </cell>
          <cell r="C1275" t="str">
            <v>8103 - Annual Debt Rate</v>
          </cell>
        </row>
        <row r="1276">
          <cell r="B1276" t="str">
            <v>CO6_2001</v>
          </cell>
          <cell r="C1276" t="str">
            <v>2001 - State Tax Rate</v>
          </cell>
        </row>
        <row r="1277">
          <cell r="B1277" t="str">
            <v>CO6_2003</v>
          </cell>
          <cell r="C1277" t="str">
            <v>2003 - State Tax Rate</v>
          </cell>
        </row>
        <row r="1278">
          <cell r="B1278" t="str">
            <v>CO6_2006</v>
          </cell>
          <cell r="C1278" t="str">
            <v>2006 - State Tax Rate</v>
          </cell>
        </row>
        <row r="1279">
          <cell r="B1279" t="str">
            <v>CO6_2009</v>
          </cell>
          <cell r="C1279" t="str">
            <v>2009 - State Tax Rate</v>
          </cell>
        </row>
        <row r="1280">
          <cell r="B1280" t="str">
            <v>CO6_2010</v>
          </cell>
          <cell r="C1280" t="str">
            <v>2010 - State Tax Rate</v>
          </cell>
        </row>
        <row r="1281">
          <cell r="B1281" t="str">
            <v>CO6_2012</v>
          </cell>
          <cell r="C1281" t="str">
            <v>2012 - State Tax Rate</v>
          </cell>
        </row>
        <row r="1282">
          <cell r="B1282" t="str">
            <v>CO6_2019</v>
          </cell>
          <cell r="C1282" t="str">
            <v>2019 - State Tax Rate</v>
          </cell>
        </row>
        <row r="1283">
          <cell r="B1283" t="str">
            <v>CO6_2020</v>
          </cell>
          <cell r="C1283" t="str">
            <v>2020 - State Tax Rate</v>
          </cell>
        </row>
        <row r="1284">
          <cell r="B1284" t="str">
            <v>CO6_4001</v>
          </cell>
          <cell r="C1284" t="str">
            <v>4001 - State Tax Rate</v>
          </cell>
        </row>
        <row r="1285">
          <cell r="B1285" t="str">
            <v>CO6_8002</v>
          </cell>
          <cell r="C1285" t="str">
            <v>8002 - State Tax Rate</v>
          </cell>
        </row>
        <row r="1286">
          <cell r="B1286" t="str">
            <v>CO6_8003</v>
          </cell>
          <cell r="C1286" t="str">
            <v>8003 - State Tax Rate</v>
          </cell>
        </row>
        <row r="1287">
          <cell r="B1287" t="str">
            <v>CO6_8004</v>
          </cell>
          <cell r="C1287" t="str">
            <v>8004 - State Tax Rate</v>
          </cell>
        </row>
        <row r="1288">
          <cell r="B1288" t="str">
            <v>CO6_8005</v>
          </cell>
          <cell r="C1288" t="str">
            <v>8005 - State Tax Rate</v>
          </cell>
        </row>
        <row r="1289">
          <cell r="B1289" t="str">
            <v>CO6_8007</v>
          </cell>
          <cell r="C1289" t="str">
            <v>8007 - State Tax Rate</v>
          </cell>
        </row>
        <row r="1290">
          <cell r="B1290" t="str">
            <v>CO6_8008</v>
          </cell>
          <cell r="C1290" t="str">
            <v>8008 - State Tax Rate</v>
          </cell>
        </row>
        <row r="1291">
          <cell r="B1291" t="str">
            <v>CO6_8010</v>
          </cell>
          <cell r="C1291" t="str">
            <v>8010 - State Tax Rate</v>
          </cell>
        </row>
        <row r="1292">
          <cell r="B1292" t="str">
            <v>CO6_8012</v>
          </cell>
          <cell r="C1292" t="str">
            <v>8012 - State Tax Rate</v>
          </cell>
        </row>
        <row r="1293">
          <cell r="B1293" t="str">
            <v>CO6_8016</v>
          </cell>
          <cell r="C1293" t="str">
            <v>8016 - State Tax Rate</v>
          </cell>
        </row>
        <row r="1294">
          <cell r="B1294" t="str">
            <v>CO6_8017</v>
          </cell>
          <cell r="C1294" t="str">
            <v>8017 - State Tax Rate</v>
          </cell>
        </row>
        <row r="1295">
          <cell r="B1295" t="str">
            <v>CO6_8020</v>
          </cell>
          <cell r="C1295" t="str">
            <v>8020 - State Tax Rate</v>
          </cell>
        </row>
        <row r="1296">
          <cell r="B1296" t="str">
            <v>CO6_8022</v>
          </cell>
          <cell r="C1296" t="str">
            <v>8022 - State Tax Rate</v>
          </cell>
        </row>
        <row r="1297">
          <cell r="B1297" t="str">
            <v>CO6_8023</v>
          </cell>
          <cell r="C1297" t="str">
            <v>8023 - State Tax Rate</v>
          </cell>
        </row>
        <row r="1298">
          <cell r="B1298" t="str">
            <v>CO6_8024</v>
          </cell>
          <cell r="C1298" t="str">
            <v>8024 - State Tax Rate</v>
          </cell>
        </row>
        <row r="1299">
          <cell r="B1299" t="str">
            <v>CO6_8025</v>
          </cell>
          <cell r="C1299" t="str">
            <v>8025 - State Tax Rate</v>
          </cell>
        </row>
        <row r="1300">
          <cell r="B1300" t="str">
            <v>CO6_8026</v>
          </cell>
          <cell r="C1300" t="str">
            <v>8026 - State Tax Rate</v>
          </cell>
        </row>
        <row r="1301">
          <cell r="B1301" t="str">
            <v>CO6_8031</v>
          </cell>
          <cell r="C1301" t="str">
            <v>8031 - State Tax Rate</v>
          </cell>
        </row>
        <row r="1302">
          <cell r="B1302" t="str">
            <v>CO6_8033</v>
          </cell>
          <cell r="C1302" t="str">
            <v>8033 - State Tax Rate</v>
          </cell>
        </row>
        <row r="1303">
          <cell r="B1303" t="str">
            <v>CO6_8035</v>
          </cell>
          <cell r="C1303" t="str">
            <v>8035 - State Tax Rate</v>
          </cell>
        </row>
        <row r="1304">
          <cell r="B1304" t="str">
            <v>CO6_8036</v>
          </cell>
          <cell r="C1304" t="str">
            <v>8036 - State Tax Rate</v>
          </cell>
        </row>
        <row r="1305">
          <cell r="B1305" t="str">
            <v>CO6_8037</v>
          </cell>
          <cell r="C1305" t="str">
            <v>8037 - State Tax Rate</v>
          </cell>
        </row>
        <row r="1306">
          <cell r="B1306" t="str">
            <v>CO6_8038</v>
          </cell>
          <cell r="C1306" t="str">
            <v>8038 - State Tax Rate</v>
          </cell>
        </row>
        <row r="1307">
          <cell r="B1307" t="str">
            <v>CO6_8039</v>
          </cell>
          <cell r="C1307" t="str">
            <v>8039 - State Tax Rate</v>
          </cell>
        </row>
        <row r="1308">
          <cell r="B1308" t="str">
            <v>CO6_8040</v>
          </cell>
          <cell r="C1308" t="str">
            <v>8040 - State Tax Rate</v>
          </cell>
        </row>
        <row r="1309">
          <cell r="B1309" t="str">
            <v>CO6_8041</v>
          </cell>
          <cell r="C1309" t="str">
            <v>8041 - State Tax Rate</v>
          </cell>
        </row>
        <row r="1310">
          <cell r="B1310" t="str">
            <v>CO6_8042</v>
          </cell>
          <cell r="C1310" t="str">
            <v>8042 - State Tax Rate</v>
          </cell>
        </row>
        <row r="1311">
          <cell r="B1311" t="str">
            <v>CO6_8099</v>
          </cell>
          <cell r="C1311" t="str">
            <v>8099 - State Tax Rate</v>
          </cell>
        </row>
        <row r="1312">
          <cell r="B1312" t="str">
            <v>CO6_8100</v>
          </cell>
          <cell r="C1312" t="str">
            <v>8100 - State Tax Rate</v>
          </cell>
        </row>
        <row r="1313">
          <cell r="B1313" t="str">
            <v>CO6_8101</v>
          </cell>
          <cell r="C1313" t="str">
            <v>8101 - State Tax Rate</v>
          </cell>
        </row>
        <row r="1314">
          <cell r="B1314" t="str">
            <v>CO6_8102</v>
          </cell>
          <cell r="C1314" t="str">
            <v>8102 - State Tax Rate</v>
          </cell>
        </row>
        <row r="1315">
          <cell r="B1315" t="str">
            <v>CO6_8103</v>
          </cell>
          <cell r="C1315" t="str">
            <v>8103 - State Tax Rate</v>
          </cell>
        </row>
        <row r="1316">
          <cell r="B1316" t="str">
            <v>CO7_2001</v>
          </cell>
          <cell r="C1316" t="str">
            <v>2001 - Federal Tax Rate</v>
          </cell>
        </row>
        <row r="1317">
          <cell r="B1317" t="str">
            <v>CO7_2003</v>
          </cell>
          <cell r="C1317" t="str">
            <v>2003 - Federal Tax Rate</v>
          </cell>
        </row>
        <row r="1318">
          <cell r="B1318" t="str">
            <v>CO7_2006</v>
          </cell>
          <cell r="C1318" t="str">
            <v>2006 - Federal Tax Rate</v>
          </cell>
        </row>
        <row r="1319">
          <cell r="B1319" t="str">
            <v>CO7_2009</v>
          </cell>
          <cell r="C1319" t="str">
            <v>2009 - Federal Tax Rate</v>
          </cell>
        </row>
        <row r="1320">
          <cell r="B1320" t="str">
            <v>CO7_2010</v>
          </cell>
          <cell r="C1320" t="str">
            <v>2010 - Federal Tax Rate</v>
          </cell>
        </row>
        <row r="1321">
          <cell r="B1321" t="str">
            <v>CO7_2012</v>
          </cell>
          <cell r="C1321" t="str">
            <v>2012 - Federal Tax Rate</v>
          </cell>
        </row>
        <row r="1322">
          <cell r="B1322" t="str">
            <v>CO7_2019</v>
          </cell>
          <cell r="C1322" t="str">
            <v>2019 - Federal Tax Rate</v>
          </cell>
        </row>
        <row r="1323">
          <cell r="B1323" t="str">
            <v>CO7_2020</v>
          </cell>
          <cell r="C1323" t="str">
            <v>2020 - Federal Tax Rate</v>
          </cell>
        </row>
        <row r="1324">
          <cell r="B1324" t="str">
            <v>CO7_4001</v>
          </cell>
          <cell r="C1324" t="str">
            <v>4001 - Federal Tax Rate</v>
          </cell>
        </row>
        <row r="1325">
          <cell r="B1325" t="str">
            <v>CO7_8002</v>
          </cell>
          <cell r="C1325" t="str">
            <v>8002 - Federal Tax Rate</v>
          </cell>
        </row>
        <row r="1326">
          <cell r="B1326" t="str">
            <v>CO7_8003</v>
          </cell>
          <cell r="C1326" t="str">
            <v>8003 - Federal Tax Rate</v>
          </cell>
        </row>
        <row r="1327">
          <cell r="B1327" t="str">
            <v>CO7_8004</v>
          </cell>
          <cell r="C1327" t="str">
            <v>8004 - Federal Tax Rate</v>
          </cell>
        </row>
        <row r="1328">
          <cell r="B1328" t="str">
            <v>CO7_8005</v>
          </cell>
          <cell r="C1328" t="str">
            <v>8005 - Federal Tax Rate</v>
          </cell>
        </row>
        <row r="1329">
          <cell r="B1329" t="str">
            <v>CO7_8007</v>
          </cell>
          <cell r="C1329" t="str">
            <v>8007 - Federal Tax Rate</v>
          </cell>
        </row>
        <row r="1330">
          <cell r="B1330" t="str">
            <v>CO7_8008</v>
          </cell>
          <cell r="C1330" t="str">
            <v>8008 - Federal Tax Rate</v>
          </cell>
        </row>
        <row r="1331">
          <cell r="B1331" t="str">
            <v>CO7_8010</v>
          </cell>
          <cell r="C1331" t="str">
            <v>8010 - Federal Tax Rate</v>
          </cell>
        </row>
        <row r="1332">
          <cell r="B1332" t="str">
            <v>CO7_8012</v>
          </cell>
          <cell r="C1332" t="str">
            <v>8012 - Federal Tax Rate</v>
          </cell>
        </row>
        <row r="1333">
          <cell r="B1333" t="str">
            <v>CO7_8016</v>
          </cell>
          <cell r="C1333" t="str">
            <v>8016 - Federal Tax Rate</v>
          </cell>
        </row>
        <row r="1334">
          <cell r="B1334" t="str">
            <v>CO7_8017</v>
          </cell>
          <cell r="C1334" t="str">
            <v>8017 - Federal Tax Rate</v>
          </cell>
        </row>
        <row r="1335">
          <cell r="B1335" t="str">
            <v>CO7_8020</v>
          </cell>
          <cell r="C1335" t="str">
            <v>8020 - Federal Tax Rate</v>
          </cell>
        </row>
        <row r="1336">
          <cell r="B1336" t="str">
            <v>CO7_8022</v>
          </cell>
          <cell r="C1336" t="str">
            <v>8022 - Federal Tax Rate</v>
          </cell>
        </row>
        <row r="1337">
          <cell r="B1337" t="str">
            <v>CO7_8023</v>
          </cell>
          <cell r="C1337" t="str">
            <v>8023 - Federal Tax Rate</v>
          </cell>
        </row>
        <row r="1338">
          <cell r="B1338" t="str">
            <v>CO7_8024</v>
          </cell>
          <cell r="C1338" t="str">
            <v>8024 - Federal Tax Rate</v>
          </cell>
        </row>
        <row r="1339">
          <cell r="B1339" t="str">
            <v>CO7_8025</v>
          </cell>
          <cell r="C1339" t="str">
            <v>8025 - Federal Tax Rate</v>
          </cell>
        </row>
        <row r="1340">
          <cell r="B1340" t="str">
            <v>CO7_8026</v>
          </cell>
          <cell r="C1340" t="str">
            <v>8026 - Federal Tax Rate</v>
          </cell>
        </row>
        <row r="1341">
          <cell r="B1341" t="str">
            <v>CO7_8031</v>
          </cell>
          <cell r="C1341" t="str">
            <v>8031 - Federal Tax Rate</v>
          </cell>
        </row>
        <row r="1342">
          <cell r="B1342" t="str">
            <v>CO7_8033</v>
          </cell>
          <cell r="C1342" t="str">
            <v>8033 - Federal Tax Rate</v>
          </cell>
        </row>
        <row r="1343">
          <cell r="B1343" t="str">
            <v>CO7_8035</v>
          </cell>
          <cell r="C1343" t="str">
            <v>8035 - Federal Tax Rate</v>
          </cell>
        </row>
        <row r="1344">
          <cell r="B1344" t="str">
            <v>CO7_8036</v>
          </cell>
          <cell r="C1344" t="str">
            <v>8036 - Federal Tax Rate</v>
          </cell>
        </row>
        <row r="1345">
          <cell r="B1345" t="str">
            <v>CO7_8037</v>
          </cell>
          <cell r="C1345" t="str">
            <v>8037 - Federal Tax Rate</v>
          </cell>
        </row>
        <row r="1346">
          <cell r="B1346" t="str">
            <v>CO7_8038</v>
          </cell>
          <cell r="C1346" t="str">
            <v>8038 - Federal Tax Rate</v>
          </cell>
        </row>
        <row r="1347">
          <cell r="B1347" t="str">
            <v>CO7_8039</v>
          </cell>
          <cell r="C1347" t="str">
            <v>8039 - Federal Tax Rate</v>
          </cell>
        </row>
        <row r="1348">
          <cell r="B1348" t="str">
            <v>CO7_8040</v>
          </cell>
          <cell r="C1348" t="str">
            <v>8040 - Federal Tax Rate</v>
          </cell>
        </row>
        <row r="1349">
          <cell r="B1349" t="str">
            <v>CO7_8041</v>
          </cell>
          <cell r="C1349" t="str">
            <v>8041 - Federal Tax Rate</v>
          </cell>
        </row>
        <row r="1350">
          <cell r="B1350" t="str">
            <v>CO7_8042</v>
          </cell>
          <cell r="C1350" t="str">
            <v>8042 - Federal Tax Rate</v>
          </cell>
        </row>
        <row r="1351">
          <cell r="B1351" t="str">
            <v>CO7_8099</v>
          </cell>
          <cell r="C1351" t="str">
            <v>8099 - Federal Tax Rate</v>
          </cell>
        </row>
        <row r="1352">
          <cell r="B1352" t="str">
            <v>CO7_8100</v>
          </cell>
          <cell r="C1352" t="str">
            <v>8100 - Federal Tax Rate</v>
          </cell>
        </row>
        <row r="1353">
          <cell r="B1353" t="str">
            <v>CO7_8101</v>
          </cell>
          <cell r="C1353" t="str">
            <v>8101 - Federal Tax Rate</v>
          </cell>
        </row>
        <row r="1354">
          <cell r="B1354" t="str">
            <v>CO7_8102</v>
          </cell>
          <cell r="C1354" t="str">
            <v>8102 - Federal Tax Rate</v>
          </cell>
        </row>
        <row r="1355">
          <cell r="B1355" t="str">
            <v>CO7_8103</v>
          </cell>
          <cell r="C1355" t="str">
            <v>8103 - Federal Tax Rate</v>
          </cell>
        </row>
        <row r="1356">
          <cell r="B1356" t="str">
            <v>CO8_2001</v>
          </cell>
          <cell r="C1356" t="str">
            <v>2001 - Grossed State Tax Rate</v>
          </cell>
        </row>
        <row r="1357">
          <cell r="B1357" t="str">
            <v>CO8_2003</v>
          </cell>
          <cell r="C1357" t="str">
            <v>2003 - Grossed State Tax Rate</v>
          </cell>
        </row>
        <row r="1358">
          <cell r="B1358" t="str">
            <v>CO8_2006</v>
          </cell>
          <cell r="C1358" t="str">
            <v>2006 - Grossed State Tax Rate</v>
          </cell>
        </row>
        <row r="1359">
          <cell r="B1359" t="str">
            <v>CO8_2009</v>
          </cell>
          <cell r="C1359" t="str">
            <v>2009 - Grossed State Tax Rate</v>
          </cell>
        </row>
        <row r="1360">
          <cell r="B1360" t="str">
            <v>CO8_2010</v>
          </cell>
          <cell r="C1360" t="str">
            <v>2010 - Grossed State Tax Rate</v>
          </cell>
        </row>
        <row r="1361">
          <cell r="B1361" t="str">
            <v>CO8_2012</v>
          </cell>
          <cell r="C1361" t="str">
            <v>2012 - Grossed State Tax Rate</v>
          </cell>
        </row>
        <row r="1362">
          <cell r="B1362" t="str">
            <v>CO8_2019</v>
          </cell>
          <cell r="C1362" t="str">
            <v>2019 - Grossed State Tax Rate</v>
          </cell>
        </row>
        <row r="1363">
          <cell r="B1363" t="str">
            <v>CO8_2020</v>
          </cell>
          <cell r="C1363" t="str">
            <v>2020 - Grossed State Tax Rate</v>
          </cell>
        </row>
        <row r="1364">
          <cell r="B1364" t="str">
            <v>CO8_4001</v>
          </cell>
          <cell r="C1364" t="str">
            <v>4001 - Grossed State Tax Rate</v>
          </cell>
        </row>
        <row r="1365">
          <cell r="B1365" t="str">
            <v>CO8_8002</v>
          </cell>
          <cell r="C1365" t="str">
            <v>8002 - Grossed State Tax Rate</v>
          </cell>
        </row>
        <row r="1366">
          <cell r="B1366" t="str">
            <v>CO8_8003</v>
          </cell>
          <cell r="C1366" t="str">
            <v>8003 - Grossed State Tax Rate</v>
          </cell>
        </row>
        <row r="1367">
          <cell r="B1367" t="str">
            <v>CO8_8004</v>
          </cell>
          <cell r="C1367" t="str">
            <v>8004 - Grossed State Tax Rate</v>
          </cell>
        </row>
        <row r="1368">
          <cell r="B1368" t="str">
            <v>CO8_8005</v>
          </cell>
          <cell r="C1368" t="str">
            <v>8005 - Grossed State Tax Rate</v>
          </cell>
        </row>
        <row r="1369">
          <cell r="B1369" t="str">
            <v>CO8_8007</v>
          </cell>
          <cell r="C1369" t="str">
            <v>8007 - Grossed State Tax Rate</v>
          </cell>
        </row>
        <row r="1370">
          <cell r="B1370" t="str">
            <v>CO8_8008</v>
          </cell>
          <cell r="C1370" t="str">
            <v>8008 - Grossed State Tax Rate</v>
          </cell>
        </row>
        <row r="1371">
          <cell r="B1371" t="str">
            <v>CO8_8010</v>
          </cell>
          <cell r="C1371" t="str">
            <v>8010 - Grossed State Tax Rate</v>
          </cell>
        </row>
        <row r="1372">
          <cell r="B1372" t="str">
            <v>CO8_8012</v>
          </cell>
          <cell r="C1372" t="str">
            <v>8012 - Grossed State Tax Rate</v>
          </cell>
        </row>
        <row r="1373">
          <cell r="B1373" t="str">
            <v>CO8_8016</v>
          </cell>
          <cell r="C1373" t="str">
            <v>8016 - Grossed State Tax Rate</v>
          </cell>
        </row>
        <row r="1374">
          <cell r="B1374" t="str">
            <v>CO8_8017</v>
          </cell>
          <cell r="C1374" t="str">
            <v>8017 - Grossed State Tax Rate</v>
          </cell>
        </row>
        <row r="1375">
          <cell r="B1375" t="str">
            <v>CO8_8020</v>
          </cell>
          <cell r="C1375" t="str">
            <v>8020 - Grossed State Tax Rate</v>
          </cell>
        </row>
        <row r="1376">
          <cell r="B1376" t="str">
            <v>CO8_8022</v>
          </cell>
          <cell r="C1376" t="str">
            <v>8022 - Grossed State Tax Rate</v>
          </cell>
        </row>
        <row r="1377">
          <cell r="B1377" t="str">
            <v>CO8_8023</v>
          </cell>
          <cell r="C1377" t="str">
            <v>8023 - Grossed State Tax Rate</v>
          </cell>
        </row>
        <row r="1378">
          <cell r="B1378" t="str">
            <v>CO8_8024</v>
          </cell>
          <cell r="C1378" t="str">
            <v>8024 - Grossed State Tax Rate</v>
          </cell>
        </row>
        <row r="1379">
          <cell r="B1379" t="str">
            <v>CO8_8025</v>
          </cell>
          <cell r="C1379" t="str">
            <v>8025 - Grossed State Tax Rate</v>
          </cell>
        </row>
        <row r="1380">
          <cell r="B1380" t="str">
            <v>CO8_8026</v>
          </cell>
          <cell r="C1380" t="str">
            <v>8026 - Grossed State Tax Rate</v>
          </cell>
        </row>
        <row r="1381">
          <cell r="B1381" t="str">
            <v>CO8_8031</v>
          </cell>
          <cell r="C1381" t="str">
            <v>8031 - Grossed State Tax Rate</v>
          </cell>
        </row>
        <row r="1382">
          <cell r="B1382" t="str">
            <v>CO8_8033</v>
          </cell>
          <cell r="C1382" t="str">
            <v>8033 - Grossed State Tax Rate</v>
          </cell>
        </row>
        <row r="1383">
          <cell r="B1383" t="str">
            <v>CO8_8035</v>
          </cell>
          <cell r="C1383" t="str">
            <v>8035 - Grossed State Tax Rate</v>
          </cell>
        </row>
        <row r="1384">
          <cell r="B1384" t="str">
            <v>CO8_8036</v>
          </cell>
          <cell r="C1384" t="str">
            <v>8036 - Grossed State Tax Rate</v>
          </cell>
        </row>
        <row r="1385">
          <cell r="B1385" t="str">
            <v>CO8_8037</v>
          </cell>
          <cell r="C1385" t="str">
            <v>8037 - Grossed State Tax Rate</v>
          </cell>
        </row>
        <row r="1386">
          <cell r="B1386" t="str">
            <v>CO8_8038</v>
          </cell>
          <cell r="C1386" t="str">
            <v>8038 - Grossed State Tax Rate</v>
          </cell>
        </row>
        <row r="1387">
          <cell r="B1387" t="str">
            <v>CO8_8039</v>
          </cell>
          <cell r="C1387" t="str">
            <v>8039 - Grossed State Tax Rate</v>
          </cell>
        </row>
        <row r="1388">
          <cell r="B1388" t="str">
            <v>CO8_8040</v>
          </cell>
          <cell r="C1388" t="str">
            <v>8040 - Grossed State Tax Rate</v>
          </cell>
        </row>
        <row r="1389">
          <cell r="B1389" t="str">
            <v>CO8_8041</v>
          </cell>
          <cell r="C1389" t="str">
            <v>8041 - Grossed State Tax Rate</v>
          </cell>
        </row>
        <row r="1390">
          <cell r="B1390" t="str">
            <v>CO8_8042</v>
          </cell>
          <cell r="C1390" t="str">
            <v>8042 - Grossed State Tax Rate</v>
          </cell>
        </row>
        <row r="1391">
          <cell r="B1391" t="str">
            <v>CO8_8099</v>
          </cell>
          <cell r="C1391" t="str">
            <v>8099 - Grossed State Tax Rate</v>
          </cell>
        </row>
        <row r="1392">
          <cell r="B1392" t="str">
            <v>CO8_8100</v>
          </cell>
          <cell r="C1392" t="str">
            <v>8100 - Grossed State Tax Rate</v>
          </cell>
        </row>
        <row r="1393">
          <cell r="B1393" t="str">
            <v>CO8_8101</v>
          </cell>
          <cell r="C1393" t="str">
            <v>8101 - Grossed State Tax Rate</v>
          </cell>
        </row>
        <row r="1394">
          <cell r="B1394" t="str">
            <v>CO8_8102</v>
          </cell>
          <cell r="C1394" t="str">
            <v>8102 - Grossed State Tax Rate</v>
          </cell>
        </row>
        <row r="1395">
          <cell r="B1395" t="str">
            <v>CO8_8103</v>
          </cell>
          <cell r="C1395" t="str">
            <v>8103 - Grossed State Tax Rate</v>
          </cell>
        </row>
        <row r="1396">
          <cell r="B1396" t="str">
            <v>CO9_2001</v>
          </cell>
          <cell r="C1396" t="str">
            <v>2001 - Grossed Federal Tax Rate</v>
          </cell>
        </row>
        <row r="1397">
          <cell r="B1397" t="str">
            <v>CO9_2003</v>
          </cell>
          <cell r="C1397" t="str">
            <v>2003 - Grossed Federal Tax Rate</v>
          </cell>
        </row>
        <row r="1398">
          <cell r="B1398" t="str">
            <v>CO9_2006</v>
          </cell>
          <cell r="C1398" t="str">
            <v>2006 - Grossed Federal Tax Rate</v>
          </cell>
        </row>
        <row r="1399">
          <cell r="B1399" t="str">
            <v>CO9_2009</v>
          </cell>
          <cell r="C1399" t="str">
            <v>2009 - Grossed Federal Tax Rate</v>
          </cell>
        </row>
        <row r="1400">
          <cell r="B1400" t="str">
            <v>CO9_2010</v>
          </cell>
          <cell r="C1400" t="str">
            <v>2010 - Grossed Federal Tax Rate</v>
          </cell>
        </row>
        <row r="1401">
          <cell r="B1401" t="str">
            <v>CO9_2012</v>
          </cell>
          <cell r="C1401" t="str">
            <v>2012 - Grossed Federal Tax Rate</v>
          </cell>
        </row>
        <row r="1402">
          <cell r="B1402" t="str">
            <v>CO9_2019</v>
          </cell>
          <cell r="C1402" t="str">
            <v>2019 - Grossed Federal Tax Rate</v>
          </cell>
        </row>
        <row r="1403">
          <cell r="B1403" t="str">
            <v>CO9_2020</v>
          </cell>
          <cell r="C1403" t="str">
            <v>2020 - Grossed Federal Tax Rate</v>
          </cell>
        </row>
        <row r="1404">
          <cell r="B1404" t="str">
            <v>CO9_4001</v>
          </cell>
          <cell r="C1404" t="str">
            <v>4001 - Grossed Federal Tax Rate</v>
          </cell>
        </row>
        <row r="1405">
          <cell r="B1405" t="str">
            <v>CO9_8002</v>
          </cell>
          <cell r="C1405" t="str">
            <v>8002 - Grossed Federal Tax Rate</v>
          </cell>
        </row>
        <row r="1406">
          <cell r="B1406" t="str">
            <v>CO9_8003</v>
          </cell>
          <cell r="C1406" t="str">
            <v>8003 - Grossed Federal Tax Rate</v>
          </cell>
        </row>
        <row r="1407">
          <cell r="B1407" t="str">
            <v>CO9_8004</v>
          </cell>
          <cell r="C1407" t="str">
            <v>8004 - Grossed Federal Tax Rate</v>
          </cell>
        </row>
        <row r="1408">
          <cell r="B1408" t="str">
            <v>CO9_8005</v>
          </cell>
          <cell r="C1408" t="str">
            <v>8005 - Grossed Federal Tax Rate</v>
          </cell>
        </row>
        <row r="1409">
          <cell r="B1409" t="str">
            <v>CO9_8007</v>
          </cell>
          <cell r="C1409" t="str">
            <v>8007 - Grossed Federal Tax Rate</v>
          </cell>
        </row>
        <row r="1410">
          <cell r="B1410" t="str">
            <v>CO9_8008</v>
          </cell>
          <cell r="C1410" t="str">
            <v>8008 - Grossed Federal Tax Rate</v>
          </cell>
        </row>
        <row r="1411">
          <cell r="B1411" t="str">
            <v>CO9_8010</v>
          </cell>
          <cell r="C1411" t="str">
            <v>8010 - Grossed Federal Tax Rate</v>
          </cell>
        </row>
        <row r="1412">
          <cell r="B1412" t="str">
            <v>CO9_8012</v>
          </cell>
          <cell r="C1412" t="str">
            <v>8012 - Grossed Federal Tax Rate</v>
          </cell>
        </row>
        <row r="1413">
          <cell r="B1413" t="str">
            <v>CO9_8016</v>
          </cell>
          <cell r="C1413" t="str">
            <v>8016 - Grossed Federal Tax Rate</v>
          </cell>
        </row>
        <row r="1414">
          <cell r="B1414" t="str">
            <v>CO9_8017</v>
          </cell>
          <cell r="C1414" t="str">
            <v>8017 - Grossed Federal Tax Rate</v>
          </cell>
        </row>
        <row r="1415">
          <cell r="B1415" t="str">
            <v>CO9_8020</v>
          </cell>
          <cell r="C1415" t="str">
            <v>8020 - Grossed Federal Tax Rate</v>
          </cell>
        </row>
        <row r="1416">
          <cell r="B1416" t="str">
            <v>CO9_8022</v>
          </cell>
          <cell r="C1416" t="str">
            <v>8022 - Grossed Federal Tax Rate</v>
          </cell>
        </row>
        <row r="1417">
          <cell r="B1417" t="str">
            <v>CO9_8023</v>
          </cell>
          <cell r="C1417" t="str">
            <v>8023 - Grossed Federal Tax Rate</v>
          </cell>
        </row>
        <row r="1418">
          <cell r="B1418" t="str">
            <v>CO9_8024</v>
          </cell>
          <cell r="C1418" t="str">
            <v>8024 - Grossed Federal Tax Rate</v>
          </cell>
        </row>
        <row r="1419">
          <cell r="B1419" t="str">
            <v>CO9_8025</v>
          </cell>
          <cell r="C1419" t="str">
            <v>8025 - Grossed Federal Tax Rate</v>
          </cell>
        </row>
        <row r="1420">
          <cell r="B1420" t="str">
            <v>CO9_8026</v>
          </cell>
          <cell r="C1420" t="str">
            <v>8026 - Grossed Federal Tax Rate</v>
          </cell>
        </row>
        <row r="1421">
          <cell r="B1421" t="str">
            <v>CO9_8031</v>
          </cell>
          <cell r="C1421" t="str">
            <v>8031 - Grossed Federal Tax Rate</v>
          </cell>
        </row>
        <row r="1422">
          <cell r="B1422" t="str">
            <v>CO9_8033</v>
          </cell>
          <cell r="C1422" t="str">
            <v>8033 - Grossed Federal Tax Rate</v>
          </cell>
        </row>
        <row r="1423">
          <cell r="B1423" t="str">
            <v>CO9_8035</v>
          </cell>
          <cell r="C1423" t="str">
            <v>8035 - Grossed Federal Tax Rate</v>
          </cell>
        </row>
        <row r="1424">
          <cell r="B1424" t="str">
            <v>CO9_8036</v>
          </cell>
          <cell r="C1424" t="str">
            <v>8036 - Grossed Federal Tax Rate</v>
          </cell>
        </row>
        <row r="1425">
          <cell r="B1425" t="str">
            <v>CO9_8037</v>
          </cell>
          <cell r="C1425" t="str">
            <v>8037 - Grossed Federal Tax Rate</v>
          </cell>
        </row>
        <row r="1426">
          <cell r="B1426" t="str">
            <v>CO9_8038</v>
          </cell>
          <cell r="C1426" t="str">
            <v>8038 - Grossed Federal Tax Rate</v>
          </cell>
        </row>
        <row r="1427">
          <cell r="B1427" t="str">
            <v>CO9_8039</v>
          </cell>
          <cell r="C1427" t="str">
            <v>8039 - Grossed Federal Tax Rate</v>
          </cell>
        </row>
        <row r="1428">
          <cell r="B1428" t="str">
            <v>CO9_8040</v>
          </cell>
          <cell r="C1428" t="str">
            <v>8040 - Grossed Federal Tax Rate</v>
          </cell>
        </row>
        <row r="1429">
          <cell r="B1429" t="str">
            <v>CO9_8041</v>
          </cell>
          <cell r="C1429" t="str">
            <v>8041 - Grossed Federal Tax Rate</v>
          </cell>
        </row>
        <row r="1430">
          <cell r="B1430" t="str">
            <v>CO9_8042</v>
          </cell>
          <cell r="C1430" t="str">
            <v>8042 - Grossed Federal Tax Rate</v>
          </cell>
        </row>
        <row r="1431">
          <cell r="B1431" t="str">
            <v>CO9_8099</v>
          </cell>
          <cell r="C1431" t="str">
            <v>8099 - Grossed Federal Tax Rate</v>
          </cell>
        </row>
        <row r="1432">
          <cell r="B1432" t="str">
            <v>CO9_8100</v>
          </cell>
          <cell r="C1432" t="str">
            <v>8100 - Grossed Federal Tax Rate</v>
          </cell>
        </row>
        <row r="1433">
          <cell r="B1433" t="str">
            <v>CO9_8101</v>
          </cell>
          <cell r="C1433" t="str">
            <v>8101 - Grossed Federal Tax Rate</v>
          </cell>
        </row>
        <row r="1434">
          <cell r="B1434" t="str">
            <v>CO9_8102</v>
          </cell>
          <cell r="C1434" t="str">
            <v>8102 - Grossed Federal Tax Rate</v>
          </cell>
        </row>
        <row r="1435">
          <cell r="B1435" t="str">
            <v>CO9_8103</v>
          </cell>
          <cell r="C1435" t="str">
            <v>8103 - Grossed Federal Tax Rate</v>
          </cell>
        </row>
        <row r="1436">
          <cell r="B1436" t="str">
            <v>COA_2001</v>
          </cell>
          <cell r="C1436" t="str">
            <v>2001 - Return on Equity Amount</v>
          </cell>
        </row>
        <row r="1437">
          <cell r="B1437" t="str">
            <v>COA_2003</v>
          </cell>
          <cell r="C1437" t="str">
            <v>2003 - Return on Equity Amount</v>
          </cell>
        </row>
        <row r="1438">
          <cell r="B1438" t="str">
            <v>COA_2006</v>
          </cell>
          <cell r="C1438" t="str">
            <v>2006 - Return on Equity Amount</v>
          </cell>
        </row>
        <row r="1439">
          <cell r="B1439" t="str">
            <v>COA_2009</v>
          </cell>
          <cell r="C1439" t="str">
            <v>2009 - Return on Equity Amount</v>
          </cell>
        </row>
        <row r="1440">
          <cell r="B1440" t="str">
            <v>COA_2010</v>
          </cell>
          <cell r="C1440" t="str">
            <v>2010 - Return on Equity Amount</v>
          </cell>
        </row>
        <row r="1441">
          <cell r="B1441" t="str">
            <v>COA_2012</v>
          </cell>
          <cell r="C1441" t="str">
            <v>2012 - Return on Equity Amount</v>
          </cell>
        </row>
        <row r="1442">
          <cell r="B1442" t="str">
            <v>COA_2019</v>
          </cell>
          <cell r="C1442" t="str">
            <v>2019 - Return on Equity Amount</v>
          </cell>
        </row>
        <row r="1443">
          <cell r="B1443" t="str">
            <v>COA_2020</v>
          </cell>
          <cell r="C1443" t="str">
            <v>2020 - Return on Equity Amount</v>
          </cell>
        </row>
        <row r="1444">
          <cell r="B1444" t="str">
            <v>COA_4001</v>
          </cell>
          <cell r="C1444" t="str">
            <v>4001 - Return on Equity Amount</v>
          </cell>
        </row>
        <row r="1445">
          <cell r="B1445" t="str">
            <v>COA_8002</v>
          </cell>
          <cell r="C1445" t="str">
            <v>8002 - Return on Equity Amount</v>
          </cell>
        </row>
        <row r="1446">
          <cell r="B1446" t="str">
            <v>COA_8003</v>
          </cell>
          <cell r="C1446" t="str">
            <v>8003 - Return on Equity Amount</v>
          </cell>
        </row>
        <row r="1447">
          <cell r="B1447" t="str">
            <v>COA_8004</v>
          </cell>
          <cell r="C1447" t="str">
            <v>8004 - Return on Equity Amount</v>
          </cell>
        </row>
        <row r="1448">
          <cell r="B1448" t="str">
            <v>COA_8005</v>
          </cell>
          <cell r="C1448" t="str">
            <v>8005 - Return on Equity Amount</v>
          </cell>
        </row>
        <row r="1449">
          <cell r="B1449" t="str">
            <v>COA_8007</v>
          </cell>
          <cell r="C1449" t="str">
            <v>8007 - Return on Equity Amount</v>
          </cell>
        </row>
        <row r="1450">
          <cell r="B1450" t="str">
            <v>COA_8008</v>
          </cell>
          <cell r="C1450" t="str">
            <v>8008 - Return on Equity Amount</v>
          </cell>
        </row>
        <row r="1451">
          <cell r="B1451" t="str">
            <v>COA_8010</v>
          </cell>
          <cell r="C1451" t="str">
            <v>8010 - Return on Equity Amount</v>
          </cell>
        </row>
        <row r="1452">
          <cell r="B1452" t="str">
            <v>COA_8012</v>
          </cell>
          <cell r="C1452" t="str">
            <v>8012 - Return on Equity Amount</v>
          </cell>
        </row>
        <row r="1453">
          <cell r="B1453" t="str">
            <v>COA_8016</v>
          </cell>
          <cell r="C1453" t="str">
            <v>8016 - Return on Equity Amount</v>
          </cell>
        </row>
        <row r="1454">
          <cell r="B1454" t="str">
            <v>COA_8017</v>
          </cell>
          <cell r="C1454" t="str">
            <v>8017 - Return on Equity Amount</v>
          </cell>
        </row>
        <row r="1455">
          <cell r="B1455" t="str">
            <v>COA_8020</v>
          </cell>
          <cell r="C1455" t="str">
            <v>8020 - Return on Equity Amount</v>
          </cell>
        </row>
        <row r="1456">
          <cell r="B1456" t="str">
            <v>COA_8022</v>
          </cell>
          <cell r="C1456" t="str">
            <v>8022 - Return on Equity Amount</v>
          </cell>
        </row>
        <row r="1457">
          <cell r="B1457" t="str">
            <v>COA_8023</v>
          </cell>
          <cell r="C1457" t="str">
            <v>8023 - Return on Equity Amount</v>
          </cell>
        </row>
        <row r="1458">
          <cell r="B1458" t="str">
            <v>COA_8024</v>
          </cell>
          <cell r="C1458" t="str">
            <v>8024 - Return on Equity Amount</v>
          </cell>
        </row>
        <row r="1459">
          <cell r="B1459" t="str">
            <v>COA_8025</v>
          </cell>
          <cell r="C1459" t="str">
            <v>8025 - Return on Equity Amount</v>
          </cell>
        </row>
        <row r="1460">
          <cell r="B1460" t="str">
            <v>COA_8026</v>
          </cell>
          <cell r="C1460" t="str">
            <v>8026 - Return on Equity Amount</v>
          </cell>
        </row>
        <row r="1461">
          <cell r="B1461" t="str">
            <v>COA_8031</v>
          </cell>
          <cell r="C1461" t="str">
            <v>8031 - Return on Equity Amount</v>
          </cell>
        </row>
        <row r="1462">
          <cell r="B1462" t="str">
            <v>COA_8033</v>
          </cell>
          <cell r="C1462" t="str">
            <v>8033 - Return on Equity Amount</v>
          </cell>
        </row>
        <row r="1463">
          <cell r="B1463" t="str">
            <v>COA_8035</v>
          </cell>
          <cell r="C1463" t="str">
            <v>8035 - Return on Equity Amount</v>
          </cell>
        </row>
        <row r="1464">
          <cell r="B1464" t="str">
            <v>COA_8036</v>
          </cell>
          <cell r="C1464" t="str">
            <v>8036 - Return on Equity Amount</v>
          </cell>
        </row>
        <row r="1465">
          <cell r="B1465" t="str">
            <v>COA_8037</v>
          </cell>
          <cell r="C1465" t="str">
            <v>8037 - Return on Equity Amount</v>
          </cell>
        </row>
        <row r="1466">
          <cell r="B1466" t="str">
            <v>COA_8038</v>
          </cell>
          <cell r="C1466" t="str">
            <v>8038 - Return on Equity Amount</v>
          </cell>
        </row>
        <row r="1467">
          <cell r="B1467" t="str">
            <v>COA_8039</v>
          </cell>
          <cell r="C1467" t="str">
            <v>8039 - Return on Equity Amount</v>
          </cell>
        </row>
        <row r="1468">
          <cell r="B1468" t="str">
            <v>COA_8040</v>
          </cell>
          <cell r="C1468" t="str">
            <v>8040 - Return on Equity Amount</v>
          </cell>
        </row>
        <row r="1469">
          <cell r="B1469" t="str">
            <v>COA_8041</v>
          </cell>
          <cell r="C1469" t="str">
            <v>8041 - Return on Equity Amount</v>
          </cell>
        </row>
        <row r="1470">
          <cell r="B1470" t="str">
            <v>COA_8042</v>
          </cell>
          <cell r="C1470" t="str">
            <v>8042 - Return on Equity Amount</v>
          </cell>
        </row>
        <row r="1471">
          <cell r="B1471" t="str">
            <v>COA_8099</v>
          </cell>
          <cell r="C1471" t="str">
            <v>8099 - Return on Equity Amount</v>
          </cell>
        </row>
        <row r="1472">
          <cell r="B1472" t="str">
            <v>COA_8100</v>
          </cell>
          <cell r="C1472" t="str">
            <v>8100 - Return on Equity Amount</v>
          </cell>
        </row>
        <row r="1473">
          <cell r="B1473" t="str">
            <v>COA_8101</v>
          </cell>
          <cell r="C1473" t="str">
            <v>8101 - Return on Equity Amount</v>
          </cell>
        </row>
        <row r="1474">
          <cell r="B1474" t="str">
            <v>COA_8102</v>
          </cell>
          <cell r="C1474" t="str">
            <v>8102 - Return on Equity Amount</v>
          </cell>
        </row>
        <row r="1475">
          <cell r="B1475" t="str">
            <v>COA_8103</v>
          </cell>
          <cell r="C1475" t="str">
            <v>8103 - Return on Equity Amount</v>
          </cell>
        </row>
        <row r="1476">
          <cell r="B1476" t="str">
            <v>COB_2001</v>
          </cell>
          <cell r="C1476" t="str">
            <v>2001 - State Tax Amount</v>
          </cell>
        </row>
        <row r="1477">
          <cell r="B1477" t="str">
            <v>COB_2003</v>
          </cell>
          <cell r="C1477" t="str">
            <v>2003 - State Tax Amount</v>
          </cell>
        </row>
        <row r="1478">
          <cell r="B1478" t="str">
            <v>COB_2006</v>
          </cell>
          <cell r="C1478" t="str">
            <v>2006 - State Tax Amount</v>
          </cell>
        </row>
        <row r="1479">
          <cell r="B1479" t="str">
            <v>COB_2009</v>
          </cell>
          <cell r="C1479" t="str">
            <v>2009 - State Tax Amount</v>
          </cell>
        </row>
        <row r="1480">
          <cell r="B1480" t="str">
            <v>COB_2010</v>
          </cell>
          <cell r="C1480" t="str">
            <v>2010 - State Tax Amount</v>
          </cell>
        </row>
        <row r="1481">
          <cell r="B1481" t="str">
            <v>COB_2012</v>
          </cell>
          <cell r="C1481" t="str">
            <v>2012 - State Tax Amount</v>
          </cell>
        </row>
        <row r="1482">
          <cell r="B1482" t="str">
            <v>COB_2019</v>
          </cell>
          <cell r="C1482" t="str">
            <v>2019 - State Tax Amount</v>
          </cell>
        </row>
        <row r="1483">
          <cell r="B1483" t="str">
            <v>COB_2020</v>
          </cell>
          <cell r="C1483" t="str">
            <v>2020 - State Tax Amount</v>
          </cell>
        </row>
        <row r="1484">
          <cell r="B1484" t="str">
            <v>COB_4001</v>
          </cell>
          <cell r="C1484" t="str">
            <v>4001 - State Tax Amount</v>
          </cell>
        </row>
        <row r="1485">
          <cell r="B1485" t="str">
            <v>COB_8002</v>
          </cell>
          <cell r="C1485" t="str">
            <v>8002 - State Tax Amount</v>
          </cell>
        </row>
        <row r="1486">
          <cell r="B1486" t="str">
            <v>COB_8003</v>
          </cell>
          <cell r="C1486" t="str">
            <v>8003 - State Tax Amount</v>
          </cell>
        </row>
        <row r="1487">
          <cell r="B1487" t="str">
            <v>COB_8004</v>
          </cell>
          <cell r="C1487" t="str">
            <v>8004 - State Tax Amount</v>
          </cell>
        </row>
        <row r="1488">
          <cell r="B1488" t="str">
            <v>COB_8005</v>
          </cell>
          <cell r="C1488" t="str">
            <v>8005 - State Tax Amount</v>
          </cell>
        </row>
        <row r="1489">
          <cell r="B1489" t="str">
            <v>COB_8007</v>
          </cell>
          <cell r="C1489" t="str">
            <v>8007 - State Tax Amount</v>
          </cell>
        </row>
        <row r="1490">
          <cell r="B1490" t="str">
            <v>COB_8008</v>
          </cell>
          <cell r="C1490" t="str">
            <v>8008 - State Tax Amount</v>
          </cell>
        </row>
        <row r="1491">
          <cell r="B1491" t="str">
            <v>COB_8010</v>
          </cell>
          <cell r="C1491" t="str">
            <v>8010 - State Tax Amount</v>
          </cell>
        </row>
        <row r="1492">
          <cell r="B1492" t="str">
            <v>COB_8012</v>
          </cell>
          <cell r="C1492" t="str">
            <v>8012 - State Tax Amount</v>
          </cell>
        </row>
        <row r="1493">
          <cell r="B1493" t="str">
            <v>COB_8016</v>
          </cell>
          <cell r="C1493" t="str">
            <v>8016 - State Tax Amount</v>
          </cell>
        </row>
        <row r="1494">
          <cell r="B1494" t="str">
            <v>COB_8017</v>
          </cell>
          <cell r="C1494" t="str">
            <v>8017 - State Tax Amount</v>
          </cell>
        </row>
        <row r="1495">
          <cell r="B1495" t="str">
            <v>COB_8020</v>
          </cell>
          <cell r="C1495" t="str">
            <v>8020 - State Tax Amount</v>
          </cell>
        </row>
        <row r="1496">
          <cell r="B1496" t="str">
            <v>COB_8022</v>
          </cell>
          <cell r="C1496" t="str">
            <v>8022 - State Tax Amount</v>
          </cell>
        </row>
        <row r="1497">
          <cell r="B1497" t="str">
            <v>COB_8023</v>
          </cell>
          <cell r="C1497" t="str">
            <v>8023 - State Tax Amount</v>
          </cell>
        </row>
        <row r="1498">
          <cell r="B1498" t="str">
            <v>COB_8024</v>
          </cell>
          <cell r="C1498" t="str">
            <v>8024 - State Tax Amount</v>
          </cell>
        </row>
        <row r="1499">
          <cell r="B1499" t="str">
            <v>COB_8025</v>
          </cell>
          <cell r="C1499" t="str">
            <v>8025 - State Tax Amount</v>
          </cell>
        </row>
        <row r="1500">
          <cell r="B1500" t="str">
            <v>COB_8026</v>
          </cell>
          <cell r="C1500" t="str">
            <v>8026 - State Tax Amount</v>
          </cell>
        </row>
        <row r="1501">
          <cell r="B1501" t="str">
            <v>COB_8031</v>
          </cell>
          <cell r="C1501" t="str">
            <v>8031 - State Tax Amount</v>
          </cell>
        </row>
        <row r="1502">
          <cell r="B1502" t="str">
            <v>COB_8033</v>
          </cell>
          <cell r="C1502" t="str">
            <v>8033 - State Tax Amount</v>
          </cell>
        </row>
        <row r="1503">
          <cell r="B1503" t="str">
            <v>COB_8035</v>
          </cell>
          <cell r="C1503" t="str">
            <v>8035 - State Tax Amount</v>
          </cell>
        </row>
        <row r="1504">
          <cell r="B1504" t="str">
            <v>COB_8036</v>
          </cell>
          <cell r="C1504" t="str">
            <v>8036 - State Tax Amount</v>
          </cell>
        </row>
        <row r="1505">
          <cell r="B1505" t="str">
            <v>COB_8037</v>
          </cell>
          <cell r="C1505" t="str">
            <v>8037 - State Tax Amount</v>
          </cell>
        </row>
        <row r="1506">
          <cell r="B1506" t="str">
            <v>COB_8038</v>
          </cell>
          <cell r="C1506" t="str">
            <v>8038 - State Tax Amount</v>
          </cell>
        </row>
        <row r="1507">
          <cell r="B1507" t="str">
            <v>COB_8039</v>
          </cell>
          <cell r="C1507" t="str">
            <v>8039 - State Tax Amount</v>
          </cell>
        </row>
        <row r="1508">
          <cell r="B1508" t="str">
            <v>COB_8040</v>
          </cell>
          <cell r="C1508" t="str">
            <v>8040 - State Tax Amount</v>
          </cell>
        </row>
        <row r="1509">
          <cell r="B1509" t="str">
            <v>COB_8041</v>
          </cell>
          <cell r="C1509" t="str">
            <v>8041 - State Tax Amount</v>
          </cell>
        </row>
        <row r="1510">
          <cell r="B1510" t="str">
            <v>COB_8042</v>
          </cell>
          <cell r="C1510" t="str">
            <v>8042 - State Tax Amount</v>
          </cell>
        </row>
        <row r="1511">
          <cell r="B1511" t="str">
            <v>COB_8099</v>
          </cell>
          <cell r="C1511" t="str">
            <v>8099 - State Tax Amount</v>
          </cell>
        </row>
        <row r="1512">
          <cell r="B1512" t="str">
            <v>COB_8100</v>
          </cell>
          <cell r="C1512" t="str">
            <v>8100 - State Tax Amount</v>
          </cell>
        </row>
        <row r="1513">
          <cell r="B1513" t="str">
            <v>COB_8101</v>
          </cell>
          <cell r="C1513" t="str">
            <v>8101 - State Tax Amount</v>
          </cell>
        </row>
        <row r="1514">
          <cell r="B1514" t="str">
            <v>COB_8102</v>
          </cell>
          <cell r="C1514" t="str">
            <v>8102 - State Tax Amount</v>
          </cell>
        </row>
        <row r="1515">
          <cell r="B1515" t="str">
            <v>COB_8103</v>
          </cell>
          <cell r="C1515" t="str">
            <v>8103 - State Tax Amount</v>
          </cell>
        </row>
        <row r="1516">
          <cell r="B1516" t="str">
            <v>COC_2001</v>
          </cell>
          <cell r="C1516" t="str">
            <v>2001 - Federal Tax Amount</v>
          </cell>
        </row>
        <row r="1517">
          <cell r="B1517" t="str">
            <v>COC_2003</v>
          </cell>
          <cell r="C1517" t="str">
            <v>2003 - Federal Tax Amount</v>
          </cell>
        </row>
        <row r="1518">
          <cell r="B1518" t="str">
            <v>COC_2006</v>
          </cell>
          <cell r="C1518" t="str">
            <v>2006 - Federal Tax Amount</v>
          </cell>
        </row>
        <row r="1519">
          <cell r="B1519" t="str">
            <v>COC_2009</v>
          </cell>
          <cell r="C1519" t="str">
            <v>2009 - Federal Tax Amount</v>
          </cell>
        </row>
        <row r="1520">
          <cell r="B1520" t="str">
            <v>COC_2010</v>
          </cell>
          <cell r="C1520" t="str">
            <v>2010 - Federal Tax Amount</v>
          </cell>
        </row>
        <row r="1521">
          <cell r="B1521" t="str">
            <v>COC_2012</v>
          </cell>
          <cell r="C1521" t="str">
            <v>2012 - Federal Tax Amount</v>
          </cell>
        </row>
        <row r="1522">
          <cell r="B1522" t="str">
            <v>COC_2019</v>
          </cell>
          <cell r="C1522" t="str">
            <v>2019 - Federal Tax Amount</v>
          </cell>
        </row>
        <row r="1523">
          <cell r="B1523" t="str">
            <v>COC_2020</v>
          </cell>
          <cell r="C1523" t="str">
            <v>2020 - Federal Tax Amount</v>
          </cell>
        </row>
        <row r="1524">
          <cell r="B1524" t="str">
            <v>COC_4001</v>
          </cell>
          <cell r="C1524" t="str">
            <v>4001 - Federal Tax Amount</v>
          </cell>
        </row>
        <row r="1525">
          <cell r="B1525" t="str">
            <v>COC_8002</v>
          </cell>
          <cell r="C1525" t="str">
            <v>8002 - Federal Tax Amount</v>
          </cell>
        </row>
        <row r="1526">
          <cell r="B1526" t="str">
            <v>COC_8003</v>
          </cell>
          <cell r="C1526" t="str">
            <v>8003 - Federal Tax Amount</v>
          </cell>
        </row>
        <row r="1527">
          <cell r="B1527" t="str">
            <v>COC_8004</v>
          </cell>
          <cell r="C1527" t="str">
            <v>8004 - Federal Tax Amount</v>
          </cell>
        </row>
        <row r="1528">
          <cell r="B1528" t="str">
            <v>COC_8005</v>
          </cell>
          <cell r="C1528" t="str">
            <v>8005 - Federal Tax Amount</v>
          </cell>
        </row>
        <row r="1529">
          <cell r="B1529" t="str">
            <v>COC_8007</v>
          </cell>
          <cell r="C1529" t="str">
            <v>8007 - Federal Tax Amount</v>
          </cell>
        </row>
        <row r="1530">
          <cell r="B1530" t="str">
            <v>COC_8008</v>
          </cell>
          <cell r="C1530" t="str">
            <v>8008 - Federal Tax Amount</v>
          </cell>
        </row>
        <row r="1531">
          <cell r="B1531" t="str">
            <v>COC_8010</v>
          </cell>
          <cell r="C1531" t="str">
            <v>8010 - Federal Tax Amount</v>
          </cell>
        </row>
        <row r="1532">
          <cell r="B1532" t="str">
            <v>COC_8012</v>
          </cell>
          <cell r="C1532" t="str">
            <v>8012 - Federal Tax Amount</v>
          </cell>
        </row>
        <row r="1533">
          <cell r="B1533" t="str">
            <v>COC_8016</v>
          </cell>
          <cell r="C1533" t="str">
            <v>8016 - Federal Tax Amount</v>
          </cell>
        </row>
        <row r="1534">
          <cell r="B1534" t="str">
            <v>COC_8017</v>
          </cell>
          <cell r="C1534" t="str">
            <v>8017 - Federal Tax Amount</v>
          </cell>
        </row>
        <row r="1535">
          <cell r="B1535" t="str">
            <v>COC_8020</v>
          </cell>
          <cell r="C1535" t="str">
            <v>8020 - Federal Tax Amount</v>
          </cell>
        </row>
        <row r="1536">
          <cell r="B1536" t="str">
            <v>COC_8022</v>
          </cell>
          <cell r="C1536" t="str">
            <v>8022 - Federal Tax Amount</v>
          </cell>
        </row>
        <row r="1537">
          <cell r="B1537" t="str">
            <v>COC_8023</v>
          </cell>
          <cell r="C1537" t="str">
            <v>8023 - Federal Tax Amount</v>
          </cell>
        </row>
        <row r="1538">
          <cell r="B1538" t="str">
            <v>COC_8024</v>
          </cell>
          <cell r="C1538" t="str">
            <v>8024 - Federal Tax Amount</v>
          </cell>
        </row>
        <row r="1539">
          <cell r="B1539" t="str">
            <v>COC_8025</v>
          </cell>
          <cell r="C1539" t="str">
            <v>8025 - Federal Tax Amount</v>
          </cell>
        </row>
        <row r="1540">
          <cell r="B1540" t="str">
            <v>COC_8026</v>
          </cell>
          <cell r="C1540" t="str">
            <v>8026 - Federal Tax Amount</v>
          </cell>
        </row>
        <row r="1541">
          <cell r="B1541" t="str">
            <v>COC_8031</v>
          </cell>
          <cell r="C1541" t="str">
            <v>8031 - Federal Tax Amount</v>
          </cell>
        </row>
        <row r="1542">
          <cell r="B1542" t="str">
            <v>COC_8033</v>
          </cell>
          <cell r="C1542" t="str">
            <v>8033 - Federal Tax Amount</v>
          </cell>
        </row>
        <row r="1543">
          <cell r="B1543" t="str">
            <v>COC_8035</v>
          </cell>
          <cell r="C1543" t="str">
            <v>8035 - Federal Tax Amount</v>
          </cell>
        </row>
        <row r="1544">
          <cell r="B1544" t="str">
            <v>COC_8036</v>
          </cell>
          <cell r="C1544" t="str">
            <v>8036 - Federal Tax Amount</v>
          </cell>
        </row>
        <row r="1545">
          <cell r="B1545" t="str">
            <v>COC_8037</v>
          </cell>
          <cell r="C1545" t="str">
            <v>8037 - Federal Tax Amount</v>
          </cell>
        </row>
        <row r="1546">
          <cell r="B1546" t="str">
            <v>COC_8038</v>
          </cell>
          <cell r="C1546" t="str">
            <v>8038 - Federal Tax Amount</v>
          </cell>
        </row>
        <row r="1547">
          <cell r="B1547" t="str">
            <v>COC_8039</v>
          </cell>
          <cell r="C1547" t="str">
            <v>8039 - Federal Tax Amount</v>
          </cell>
        </row>
        <row r="1548">
          <cell r="B1548" t="str">
            <v>COC_8040</v>
          </cell>
          <cell r="C1548" t="str">
            <v>8040 - Federal Tax Amount</v>
          </cell>
        </row>
        <row r="1549">
          <cell r="B1549" t="str">
            <v>COC_8041</v>
          </cell>
          <cell r="C1549" t="str">
            <v>8041 - Federal Tax Amount</v>
          </cell>
        </row>
        <row r="1550">
          <cell r="B1550" t="str">
            <v>COC_8042</v>
          </cell>
          <cell r="C1550" t="str">
            <v>8042 - Federal Tax Amount</v>
          </cell>
        </row>
        <row r="1551">
          <cell r="B1551" t="str">
            <v>COC_8099</v>
          </cell>
          <cell r="C1551" t="str">
            <v>8099 - Federal Tax Amount</v>
          </cell>
        </row>
        <row r="1552">
          <cell r="B1552" t="str">
            <v>COC_8100</v>
          </cell>
          <cell r="C1552" t="str">
            <v>8100 - Federal Tax Amount</v>
          </cell>
        </row>
        <row r="1553">
          <cell r="B1553" t="str">
            <v>COC_8101</v>
          </cell>
          <cell r="C1553" t="str">
            <v>8101 - Federal Tax Amount</v>
          </cell>
        </row>
        <row r="1554">
          <cell r="B1554" t="str">
            <v>COC_8102</v>
          </cell>
          <cell r="C1554" t="str">
            <v>8102 - Federal Tax Amount</v>
          </cell>
        </row>
        <row r="1555">
          <cell r="B1555" t="str">
            <v>COC_8103</v>
          </cell>
          <cell r="C1555" t="str">
            <v>8103 - Federal Tax Amount</v>
          </cell>
        </row>
        <row r="1556">
          <cell r="B1556" t="str">
            <v>COD_2001</v>
          </cell>
          <cell r="C1556" t="str">
            <v>2001 - Return on Debt Amount</v>
          </cell>
        </row>
        <row r="1557">
          <cell r="B1557" t="str">
            <v>COD_2003</v>
          </cell>
          <cell r="C1557" t="str">
            <v>2003 - Return on Debt Amount</v>
          </cell>
        </row>
        <row r="1558">
          <cell r="B1558" t="str">
            <v>COD_2006</v>
          </cell>
          <cell r="C1558" t="str">
            <v>2006 - Return on Debt Amount</v>
          </cell>
        </row>
        <row r="1559">
          <cell r="B1559" t="str">
            <v>COD_2009</v>
          </cell>
          <cell r="C1559" t="str">
            <v>2009 - Return on Debt Amount</v>
          </cell>
        </row>
        <row r="1560">
          <cell r="B1560" t="str">
            <v>COD_2010</v>
          </cell>
          <cell r="C1560" t="str">
            <v>2010 - Return on Debt Amount</v>
          </cell>
        </row>
        <row r="1561">
          <cell r="B1561" t="str">
            <v>COD_2012</v>
          </cell>
          <cell r="C1561" t="str">
            <v>2012 - Return on Debt Amount</v>
          </cell>
        </row>
        <row r="1562">
          <cell r="B1562" t="str">
            <v>COD_2019</v>
          </cell>
          <cell r="C1562" t="str">
            <v>2019 - Return on Debt Amount</v>
          </cell>
        </row>
        <row r="1563">
          <cell r="B1563" t="str">
            <v>COD_2020</v>
          </cell>
          <cell r="C1563" t="str">
            <v>2020 - Return on Debt Amount</v>
          </cell>
        </row>
        <row r="1564">
          <cell r="B1564" t="str">
            <v>COD_4001</v>
          </cell>
          <cell r="C1564" t="str">
            <v>4001 - Return on Debt Amount</v>
          </cell>
        </row>
        <row r="1565">
          <cell r="B1565" t="str">
            <v>COD_8002</v>
          </cell>
          <cell r="C1565" t="str">
            <v>8002 - Return on Debt Amount</v>
          </cell>
        </row>
        <row r="1566">
          <cell r="B1566" t="str">
            <v>COD_8003</v>
          </cell>
          <cell r="C1566" t="str">
            <v>8003 - Return on Debt Amount</v>
          </cell>
        </row>
        <row r="1567">
          <cell r="B1567" t="str">
            <v>COD_8004</v>
          </cell>
          <cell r="C1567" t="str">
            <v>8004 - Return on Debt Amount</v>
          </cell>
        </row>
        <row r="1568">
          <cell r="B1568" t="str">
            <v>COD_8005</v>
          </cell>
          <cell r="C1568" t="str">
            <v>8005 - Return on Debt Amount</v>
          </cell>
        </row>
        <row r="1569">
          <cell r="B1569" t="str">
            <v>COD_8007</v>
          </cell>
          <cell r="C1569" t="str">
            <v>8007 - Return on Debt Amount</v>
          </cell>
        </row>
        <row r="1570">
          <cell r="B1570" t="str">
            <v>COD_8008</v>
          </cell>
          <cell r="C1570" t="str">
            <v>8008 - Return on Debt Amount</v>
          </cell>
        </row>
        <row r="1571">
          <cell r="B1571" t="str">
            <v>COD_8010</v>
          </cell>
          <cell r="C1571" t="str">
            <v>8010 - Return on Debt Amount</v>
          </cell>
        </row>
        <row r="1572">
          <cell r="B1572" t="str">
            <v>COD_8012</v>
          </cell>
          <cell r="C1572" t="str">
            <v>8012 - Return on Debt Amount</v>
          </cell>
        </row>
        <row r="1573">
          <cell r="B1573" t="str">
            <v>COD_8016</v>
          </cell>
          <cell r="C1573" t="str">
            <v>8016 - Return on Debt Amount</v>
          </cell>
        </row>
        <row r="1574">
          <cell r="B1574" t="str">
            <v>COD_8017</v>
          </cell>
          <cell r="C1574" t="str">
            <v>8017 - Return on Debt Amount</v>
          </cell>
        </row>
        <row r="1575">
          <cell r="B1575" t="str">
            <v>COD_8020</v>
          </cell>
          <cell r="C1575" t="str">
            <v>8020 - Return on Debt Amount</v>
          </cell>
        </row>
        <row r="1576">
          <cell r="B1576" t="str">
            <v>COD_8022</v>
          </cell>
          <cell r="C1576" t="str">
            <v>8022 - Return on Debt Amount</v>
          </cell>
        </row>
        <row r="1577">
          <cell r="B1577" t="str">
            <v>COD_8023</v>
          </cell>
          <cell r="C1577" t="str">
            <v>8023 - Return on Debt Amount</v>
          </cell>
        </row>
        <row r="1578">
          <cell r="B1578" t="str">
            <v>COD_8024</v>
          </cell>
          <cell r="C1578" t="str">
            <v>8024 - Return on Debt Amount</v>
          </cell>
        </row>
        <row r="1579">
          <cell r="B1579" t="str">
            <v>COD_8025</v>
          </cell>
          <cell r="C1579" t="str">
            <v>8025 - Return on Debt Amount</v>
          </cell>
        </row>
        <row r="1580">
          <cell r="B1580" t="str">
            <v>COD_8026</v>
          </cell>
          <cell r="C1580" t="str">
            <v>8026 - Return on Debt Amount</v>
          </cell>
        </row>
        <row r="1581">
          <cell r="B1581" t="str">
            <v>COD_8031</v>
          </cell>
          <cell r="C1581" t="str">
            <v>8031 - Return on Debt Amount</v>
          </cell>
        </row>
        <row r="1582">
          <cell r="B1582" t="str">
            <v>COD_8033</v>
          </cell>
          <cell r="C1582" t="str">
            <v>8033 - Return on Debt Amount</v>
          </cell>
        </row>
        <row r="1583">
          <cell r="B1583" t="str">
            <v>COD_8035</v>
          </cell>
          <cell r="C1583" t="str">
            <v>8035 - Return on Debt Amount</v>
          </cell>
        </row>
        <row r="1584">
          <cell r="B1584" t="str">
            <v>COD_8036</v>
          </cell>
          <cell r="C1584" t="str">
            <v>8036 - Return on Debt Amount</v>
          </cell>
        </row>
        <row r="1585">
          <cell r="B1585" t="str">
            <v>COD_8037</v>
          </cell>
          <cell r="C1585" t="str">
            <v>8037 - Return on Debt Amount</v>
          </cell>
        </row>
        <row r="1586">
          <cell r="B1586" t="str">
            <v>COD_8038</v>
          </cell>
          <cell r="C1586" t="str">
            <v>8038 - Return on Debt Amount</v>
          </cell>
        </row>
        <row r="1587">
          <cell r="B1587" t="str">
            <v>COD_8039</v>
          </cell>
          <cell r="C1587" t="str">
            <v>8039 - Return on Debt Amount</v>
          </cell>
        </row>
        <row r="1588">
          <cell r="B1588" t="str">
            <v>COD_8040</v>
          </cell>
          <cell r="C1588" t="str">
            <v>8040 - Return on Debt Amount</v>
          </cell>
        </row>
        <row r="1589">
          <cell r="B1589" t="str">
            <v>COD_8041</v>
          </cell>
          <cell r="C1589" t="str">
            <v>8041 - Return on Debt Amount</v>
          </cell>
        </row>
        <row r="1590">
          <cell r="B1590" t="str">
            <v>COD_8042</v>
          </cell>
          <cell r="C1590" t="str">
            <v>8042 - Return on Debt Amount</v>
          </cell>
        </row>
        <row r="1591">
          <cell r="B1591" t="str">
            <v>COD_8099</v>
          </cell>
          <cell r="C1591" t="str">
            <v>8099 - Return on Debt Amount</v>
          </cell>
        </row>
        <row r="1592">
          <cell r="B1592" t="str">
            <v>COD_8100</v>
          </cell>
          <cell r="C1592" t="str">
            <v>8100 - Return on Debt Amount</v>
          </cell>
        </row>
        <row r="1593">
          <cell r="B1593" t="str">
            <v>COD_8101</v>
          </cell>
          <cell r="C1593" t="str">
            <v>8101 - Return on Debt Amount</v>
          </cell>
        </row>
        <row r="1594">
          <cell r="B1594" t="str">
            <v>COD_8102</v>
          </cell>
          <cell r="C1594" t="str">
            <v>8102 - Return on Debt Amount</v>
          </cell>
        </row>
        <row r="1595">
          <cell r="B1595" t="str">
            <v>COD_8103</v>
          </cell>
          <cell r="C1595" t="str">
            <v>8103 - Return on Debt Amount</v>
          </cell>
        </row>
        <row r="1596">
          <cell r="B1596" t="str">
            <v>COE_2001</v>
          </cell>
          <cell r="C1596" t="str">
            <v>2001 - Total Cap Exp Amount</v>
          </cell>
        </row>
        <row r="1597">
          <cell r="B1597" t="str">
            <v>COE_2003</v>
          </cell>
          <cell r="C1597" t="str">
            <v>2003 - Total Cap Exp Amount</v>
          </cell>
        </row>
        <row r="1598">
          <cell r="B1598" t="str">
            <v>COE_2006</v>
          </cell>
          <cell r="C1598" t="str">
            <v>2006 - Total Cap Exp Amount</v>
          </cell>
        </row>
        <row r="1599">
          <cell r="B1599" t="str">
            <v>COE_2009</v>
          </cell>
          <cell r="C1599" t="str">
            <v>2009 - Total Cap Exp Amount</v>
          </cell>
        </row>
        <row r="1600">
          <cell r="B1600" t="str">
            <v>COE_2010</v>
          </cell>
          <cell r="C1600" t="str">
            <v>2010 - Total Cap Exp Amount</v>
          </cell>
        </row>
        <row r="1601">
          <cell r="B1601" t="str">
            <v>COE_2012</v>
          </cell>
          <cell r="C1601" t="str">
            <v>2012 - Total Cap Exp Amount</v>
          </cell>
        </row>
        <row r="1602">
          <cell r="B1602" t="str">
            <v>COE_2019</v>
          </cell>
          <cell r="C1602" t="str">
            <v>2019 - Total Cap Exp Amount</v>
          </cell>
        </row>
        <row r="1603">
          <cell r="B1603" t="str">
            <v>COE_2020</v>
          </cell>
          <cell r="C1603" t="str">
            <v>2020 - Total Cap Exp Amount</v>
          </cell>
        </row>
        <row r="1604">
          <cell r="B1604" t="str">
            <v>COE_4001</v>
          </cell>
          <cell r="C1604" t="str">
            <v>4001 - Total Cap Exp Amount</v>
          </cell>
        </row>
        <row r="1605">
          <cell r="B1605" t="str">
            <v>COE_8002</v>
          </cell>
          <cell r="C1605" t="str">
            <v>8002 - Total Cap Exp Amount</v>
          </cell>
        </row>
        <row r="1606">
          <cell r="B1606" t="str">
            <v>COE_8003</v>
          </cell>
          <cell r="C1606" t="str">
            <v>8003 - Total Cap Exp Amount</v>
          </cell>
        </row>
        <row r="1607">
          <cell r="B1607" t="str">
            <v>COE_8004</v>
          </cell>
          <cell r="C1607" t="str">
            <v>8004 - Total Cap Exp Amount</v>
          </cell>
        </row>
        <row r="1608">
          <cell r="B1608" t="str">
            <v>COE_8005</v>
          </cell>
          <cell r="C1608" t="str">
            <v>8005 - Total Cap Exp Amount</v>
          </cell>
        </row>
        <row r="1609">
          <cell r="B1609" t="str">
            <v>COE_8007</v>
          </cell>
          <cell r="C1609" t="str">
            <v>8007 - Total Cap Exp Amount</v>
          </cell>
        </row>
        <row r="1610">
          <cell r="B1610" t="str">
            <v>COE_8008</v>
          </cell>
          <cell r="C1610" t="str">
            <v>8008 - Total Cap Exp Amount</v>
          </cell>
        </row>
        <row r="1611">
          <cell r="B1611" t="str">
            <v>COE_8010</v>
          </cell>
          <cell r="C1611" t="str">
            <v>8010 - Total Cap Exp Amount</v>
          </cell>
        </row>
        <row r="1612">
          <cell r="B1612" t="str">
            <v>COE_8012</v>
          </cell>
          <cell r="C1612" t="str">
            <v>8012 - Total Cap Exp Amount</v>
          </cell>
        </row>
        <row r="1613">
          <cell r="B1613" t="str">
            <v>COE_8016</v>
          </cell>
          <cell r="C1613" t="str">
            <v>8016 - Total Cap Exp Amount</v>
          </cell>
        </row>
        <row r="1614">
          <cell r="B1614" t="str">
            <v>COE_8017</v>
          </cell>
          <cell r="C1614" t="str">
            <v>8017 - Total Cap Exp Amount</v>
          </cell>
        </row>
        <row r="1615">
          <cell r="B1615" t="str">
            <v>COE_8020</v>
          </cell>
          <cell r="C1615" t="str">
            <v>8020 - Total Cap Exp Amount</v>
          </cell>
        </row>
        <row r="1616">
          <cell r="B1616" t="str">
            <v>COE_8022</v>
          </cell>
          <cell r="C1616" t="str">
            <v>8022 - Total Cap Exp Amount</v>
          </cell>
        </row>
        <row r="1617">
          <cell r="B1617" t="str">
            <v>COE_8023</v>
          </cell>
          <cell r="C1617" t="str">
            <v>8023 - Total Cap Exp Amount</v>
          </cell>
        </row>
        <row r="1618">
          <cell r="B1618" t="str">
            <v>COE_8024</v>
          </cell>
          <cell r="C1618" t="str">
            <v>8024 - Total Cap Exp Amount</v>
          </cell>
        </row>
        <row r="1619">
          <cell r="B1619" t="str">
            <v>COE_8025</v>
          </cell>
          <cell r="C1619" t="str">
            <v>8025 - Total Cap Exp Amount</v>
          </cell>
        </row>
        <row r="1620">
          <cell r="B1620" t="str">
            <v>COE_8026</v>
          </cell>
          <cell r="C1620" t="str">
            <v>8026 - Total Cap Exp Amount</v>
          </cell>
        </row>
        <row r="1621">
          <cell r="B1621" t="str">
            <v>COE_8031</v>
          </cell>
          <cell r="C1621" t="str">
            <v>8031 - Total Cap Exp Amount</v>
          </cell>
        </row>
        <row r="1622">
          <cell r="B1622" t="str">
            <v>COE_8033</v>
          </cell>
          <cell r="C1622" t="str">
            <v>8033 - Total Cap Exp Amount</v>
          </cell>
        </row>
        <row r="1623">
          <cell r="B1623" t="str">
            <v>COE_8035</v>
          </cell>
          <cell r="C1623" t="str">
            <v>8035 - Total Cap Exp Amount</v>
          </cell>
        </row>
        <row r="1624">
          <cell r="B1624" t="str">
            <v>COE_8036</v>
          </cell>
          <cell r="C1624" t="str">
            <v>8036 - Total Cap Exp Amount</v>
          </cell>
        </row>
        <row r="1625">
          <cell r="B1625" t="str">
            <v>COE_8037</v>
          </cell>
          <cell r="C1625" t="str">
            <v>8037 - Total Cap Exp Amount</v>
          </cell>
        </row>
        <row r="1626">
          <cell r="B1626" t="str">
            <v>COE_8038</v>
          </cell>
          <cell r="C1626" t="str">
            <v>8038 - Total Cap Exp Amount</v>
          </cell>
        </row>
        <row r="1627">
          <cell r="B1627" t="str">
            <v>COE_8039</v>
          </cell>
          <cell r="C1627" t="str">
            <v>8039 - Total Cap Exp Amount</v>
          </cell>
        </row>
        <row r="1628">
          <cell r="B1628" t="str">
            <v>COE_8040</v>
          </cell>
          <cell r="C1628" t="str">
            <v>8040 - Total Cap Exp Amount</v>
          </cell>
        </row>
        <row r="1629">
          <cell r="B1629" t="str">
            <v>COE_8041</v>
          </cell>
          <cell r="C1629" t="str">
            <v>8041 - Total Cap Exp Amount</v>
          </cell>
        </row>
        <row r="1630">
          <cell r="B1630" t="str">
            <v>COE_8042</v>
          </cell>
          <cell r="C1630" t="str">
            <v>8042 - Total Cap Exp Amount</v>
          </cell>
        </row>
        <row r="1631">
          <cell r="B1631" t="str">
            <v>COE_8099</v>
          </cell>
          <cell r="C1631" t="str">
            <v>8099 - Total Cap Exp Amount</v>
          </cell>
        </row>
        <row r="1632">
          <cell r="B1632" t="str">
            <v>COE_8100</v>
          </cell>
          <cell r="C1632" t="str">
            <v>8100 - Total Cap Exp Amount</v>
          </cell>
        </row>
        <row r="1633">
          <cell r="B1633" t="str">
            <v>COE_8101</v>
          </cell>
          <cell r="C1633" t="str">
            <v>8101 - Total Cap Exp Amount</v>
          </cell>
        </row>
        <row r="1634">
          <cell r="B1634" t="str">
            <v>COE_8102</v>
          </cell>
          <cell r="C1634" t="str">
            <v>8102 - Total Cap Exp Amount</v>
          </cell>
        </row>
        <row r="1635">
          <cell r="B1635" t="str">
            <v>COE_8103</v>
          </cell>
          <cell r="C1635" t="str">
            <v>8103 - Total Cap Exp Amount</v>
          </cell>
        </row>
        <row r="1636">
          <cell r="B1636" t="str">
            <v>COF_2001</v>
          </cell>
          <cell r="C1636" t="str">
            <v>2001 - CP Allocation Factor</v>
          </cell>
        </row>
        <row r="1637">
          <cell r="B1637" t="str">
            <v>COF_2003</v>
          </cell>
          <cell r="C1637" t="str">
            <v>2003 - CP Allocation Factor</v>
          </cell>
        </row>
        <row r="1638">
          <cell r="B1638" t="str">
            <v>COF_2006</v>
          </cell>
          <cell r="C1638" t="str">
            <v>2006 - CP Allocation Factor</v>
          </cell>
        </row>
        <row r="1639">
          <cell r="B1639" t="str">
            <v>COF_2009</v>
          </cell>
          <cell r="C1639" t="str">
            <v>2009 - CP Allocation Factor</v>
          </cell>
        </row>
        <row r="1640">
          <cell r="B1640" t="str">
            <v>COF_2010</v>
          </cell>
          <cell r="C1640" t="str">
            <v>2010 - CP Allocation Factor</v>
          </cell>
        </row>
        <row r="1641">
          <cell r="B1641" t="str">
            <v>COF_2012</v>
          </cell>
          <cell r="C1641" t="str">
            <v>2012 - CP Allocation Factor</v>
          </cell>
        </row>
        <row r="1642">
          <cell r="B1642" t="str">
            <v>COF_2019</v>
          </cell>
          <cell r="C1642" t="str">
            <v>2019 - CP Allocation Factor</v>
          </cell>
        </row>
        <row r="1643">
          <cell r="B1643" t="str">
            <v>COF_2020</v>
          </cell>
          <cell r="C1643" t="str">
            <v>2020 - CP Allocation Factor</v>
          </cell>
        </row>
        <row r="1644">
          <cell r="B1644" t="str">
            <v>COF_4001</v>
          </cell>
          <cell r="C1644" t="str">
            <v>4001 - CP Allocation Factor</v>
          </cell>
        </row>
        <row r="1645">
          <cell r="B1645" t="str">
            <v>COF_8002</v>
          </cell>
          <cell r="C1645" t="str">
            <v>8002 - CP Allocation Factor</v>
          </cell>
        </row>
        <row r="1646">
          <cell r="B1646" t="str">
            <v>COF_8003</v>
          </cell>
          <cell r="C1646" t="str">
            <v>8003 - CP Allocation Factor</v>
          </cell>
        </row>
        <row r="1647">
          <cell r="B1647" t="str">
            <v>COF_8004</v>
          </cell>
          <cell r="C1647" t="str">
            <v>8004 - CP Allocation Factor</v>
          </cell>
        </row>
        <row r="1648">
          <cell r="B1648" t="str">
            <v>COF_8005</v>
          </cell>
          <cell r="C1648" t="str">
            <v>8005 - CP Allocation Factor</v>
          </cell>
        </row>
        <row r="1649">
          <cell r="B1649" t="str">
            <v>COF_8007</v>
          </cell>
          <cell r="C1649" t="str">
            <v>8007 - CP Allocation Factor</v>
          </cell>
        </row>
        <row r="1650">
          <cell r="B1650" t="str">
            <v>COF_8008</v>
          </cell>
          <cell r="C1650" t="str">
            <v>8008 - CP Allocation Factor</v>
          </cell>
        </row>
        <row r="1651">
          <cell r="B1651" t="str">
            <v>COF_8010</v>
          </cell>
          <cell r="C1651" t="str">
            <v>8010 - CP Allocation Factor</v>
          </cell>
        </row>
        <row r="1652">
          <cell r="B1652" t="str">
            <v>COF_8012</v>
          </cell>
          <cell r="C1652" t="str">
            <v>8012 - CP Allocation Factor</v>
          </cell>
        </row>
        <row r="1653">
          <cell r="B1653" t="str">
            <v>COF_8016</v>
          </cell>
          <cell r="C1653" t="str">
            <v>8016 - CP Allocation Factor</v>
          </cell>
        </row>
        <row r="1654">
          <cell r="B1654" t="str">
            <v>COF_8017</v>
          </cell>
          <cell r="C1654" t="str">
            <v>8017 - CP Allocation Factor</v>
          </cell>
        </row>
        <row r="1655">
          <cell r="B1655" t="str">
            <v>COF_8020</v>
          </cell>
          <cell r="C1655" t="str">
            <v>8020 - CP Allocation Factor</v>
          </cell>
        </row>
        <row r="1656">
          <cell r="B1656" t="str">
            <v>COF_8022</v>
          </cell>
          <cell r="C1656" t="str">
            <v>8022 - CP Allocation Factor</v>
          </cell>
        </row>
        <row r="1657">
          <cell r="B1657" t="str">
            <v>COF_8023</v>
          </cell>
          <cell r="C1657" t="str">
            <v>8023 - CP Allocation Factor</v>
          </cell>
        </row>
        <row r="1658">
          <cell r="B1658" t="str">
            <v>COF_8024</v>
          </cell>
          <cell r="C1658" t="str">
            <v>8024 - CP Allocation Factor</v>
          </cell>
        </row>
        <row r="1659">
          <cell r="B1659" t="str">
            <v>COF_8025</v>
          </cell>
          <cell r="C1659" t="str">
            <v>8025 - CP Allocation Factor</v>
          </cell>
        </row>
        <row r="1660">
          <cell r="B1660" t="str">
            <v>COF_8026</v>
          </cell>
          <cell r="C1660" t="str">
            <v>8026 - CP Allocation Factor</v>
          </cell>
        </row>
        <row r="1661">
          <cell r="B1661" t="str">
            <v>COF_8031</v>
          </cell>
          <cell r="C1661" t="str">
            <v>8031 - CP Allocation Factor</v>
          </cell>
        </row>
        <row r="1662">
          <cell r="B1662" t="str">
            <v>COF_8033</v>
          </cell>
          <cell r="C1662" t="str">
            <v>8033 - CP Allocation Factor</v>
          </cell>
        </row>
        <row r="1663">
          <cell r="B1663" t="str">
            <v>COF_8035</v>
          </cell>
          <cell r="C1663" t="str">
            <v>8035 - CP Allocation Factor</v>
          </cell>
        </row>
        <row r="1664">
          <cell r="B1664" t="str">
            <v>COF_8036</v>
          </cell>
          <cell r="C1664" t="str">
            <v>8036 - CP Allocation Factor</v>
          </cell>
        </row>
        <row r="1665">
          <cell r="B1665" t="str">
            <v>COF_8037</v>
          </cell>
          <cell r="C1665" t="str">
            <v>8037 - CP Allocation Factor</v>
          </cell>
        </row>
        <row r="1666">
          <cell r="B1666" t="str">
            <v>COF_8038</v>
          </cell>
          <cell r="C1666" t="str">
            <v>8038 - CP Allocation Factor</v>
          </cell>
        </row>
        <row r="1667">
          <cell r="B1667" t="str">
            <v>COF_8039</v>
          </cell>
          <cell r="C1667" t="str">
            <v>8039 - CP Allocation Factor</v>
          </cell>
        </row>
        <row r="1668">
          <cell r="B1668" t="str">
            <v>COF_8040</v>
          </cell>
          <cell r="C1668" t="str">
            <v>8040 - CP Allocation Factor</v>
          </cell>
        </row>
        <row r="1669">
          <cell r="B1669" t="str">
            <v>COF_8041</v>
          </cell>
          <cell r="C1669" t="str">
            <v>8041 - CP Allocation Factor</v>
          </cell>
        </row>
        <row r="1670">
          <cell r="B1670" t="str">
            <v>COF_8042</v>
          </cell>
          <cell r="C1670" t="str">
            <v>8042 - CP Allocation Factor</v>
          </cell>
        </row>
        <row r="1671">
          <cell r="B1671" t="str">
            <v>COF_8099</v>
          </cell>
          <cell r="C1671" t="str">
            <v>8099 - CP Allocation Factor</v>
          </cell>
        </row>
        <row r="1672">
          <cell r="B1672" t="str">
            <v>COF_8100</v>
          </cell>
          <cell r="C1672" t="str">
            <v>8100 - CP Allocation Factor</v>
          </cell>
        </row>
        <row r="1673">
          <cell r="B1673" t="str">
            <v>COF_8101</v>
          </cell>
          <cell r="C1673" t="str">
            <v>8101 - CP Allocation Factor</v>
          </cell>
        </row>
        <row r="1674">
          <cell r="B1674" t="str">
            <v>COF_8102</v>
          </cell>
          <cell r="C1674" t="str">
            <v>8102 - CP Allocation Factor</v>
          </cell>
        </row>
        <row r="1675">
          <cell r="B1675" t="str">
            <v>COF_8103</v>
          </cell>
          <cell r="C1675" t="str">
            <v>8103 - CP Allocation Factor</v>
          </cell>
        </row>
        <row r="1676">
          <cell r="B1676" t="str">
            <v>COG_2001</v>
          </cell>
          <cell r="C1676" t="str">
            <v>2001 - GCP Allocation Factor</v>
          </cell>
        </row>
        <row r="1677">
          <cell r="B1677" t="str">
            <v>COG_2003</v>
          </cell>
          <cell r="C1677" t="str">
            <v>2003 - GCP Allocation Factor</v>
          </cell>
        </row>
        <row r="1678">
          <cell r="B1678" t="str">
            <v>COG_2006</v>
          </cell>
          <cell r="C1678" t="str">
            <v>2006 - GCP Allocation Factor</v>
          </cell>
        </row>
        <row r="1679">
          <cell r="B1679" t="str">
            <v>COG_2009</v>
          </cell>
          <cell r="C1679" t="str">
            <v>2009 - GCP Allocation Factor</v>
          </cell>
        </row>
        <row r="1680">
          <cell r="B1680" t="str">
            <v>COG_2010</v>
          </cell>
          <cell r="C1680" t="str">
            <v>2010 - GCP Allocation Factor</v>
          </cell>
        </row>
        <row r="1681">
          <cell r="B1681" t="str">
            <v>COG_2012</v>
          </cell>
          <cell r="C1681" t="str">
            <v>2012 - GCP Allocation Factor</v>
          </cell>
        </row>
        <row r="1682">
          <cell r="B1682" t="str">
            <v>COG_2019</v>
          </cell>
          <cell r="C1682" t="str">
            <v>2019 - GCP Allocation Factor</v>
          </cell>
        </row>
        <row r="1683">
          <cell r="B1683" t="str">
            <v>COG_2020</v>
          </cell>
          <cell r="C1683" t="str">
            <v>2020 - GCP Allocation Factor</v>
          </cell>
        </row>
        <row r="1684">
          <cell r="B1684" t="str">
            <v>COG_4001</v>
          </cell>
          <cell r="C1684" t="str">
            <v>4001 - GCP Allocation Factor</v>
          </cell>
        </row>
        <row r="1685">
          <cell r="B1685" t="str">
            <v>COG_8002</v>
          </cell>
          <cell r="C1685" t="str">
            <v>8002 - GCP Allocation Factor</v>
          </cell>
        </row>
        <row r="1686">
          <cell r="B1686" t="str">
            <v>COG_8003</v>
          </cell>
          <cell r="C1686" t="str">
            <v>8003 - GCP Allocation Factor</v>
          </cell>
        </row>
        <row r="1687">
          <cell r="B1687" t="str">
            <v>COG_8004</v>
          </cell>
          <cell r="C1687" t="str">
            <v>8004 - GCP Allocation Factor</v>
          </cell>
        </row>
        <row r="1688">
          <cell r="B1688" t="str">
            <v>COG_8005</v>
          </cell>
          <cell r="C1688" t="str">
            <v>8005 - GCP Allocation Factor</v>
          </cell>
        </row>
        <row r="1689">
          <cell r="B1689" t="str">
            <v>COG_8007</v>
          </cell>
          <cell r="C1689" t="str">
            <v>8007 - GCP Allocation Factor</v>
          </cell>
        </row>
        <row r="1690">
          <cell r="B1690" t="str">
            <v>COG_8008</v>
          </cell>
          <cell r="C1690" t="str">
            <v>8008 - GCP Allocation Factor</v>
          </cell>
        </row>
        <row r="1691">
          <cell r="B1691" t="str">
            <v>COG_8010</v>
          </cell>
          <cell r="C1691" t="str">
            <v>8010 - GCP Allocation Factor</v>
          </cell>
        </row>
        <row r="1692">
          <cell r="B1692" t="str">
            <v>COG_8012</v>
          </cell>
          <cell r="C1692" t="str">
            <v>8012 - GCP Allocation Factor</v>
          </cell>
        </row>
        <row r="1693">
          <cell r="B1693" t="str">
            <v>COG_8016</v>
          </cell>
          <cell r="C1693" t="str">
            <v>8016 - GCP Allocation Factor</v>
          </cell>
        </row>
        <row r="1694">
          <cell r="B1694" t="str">
            <v>COG_8017</v>
          </cell>
          <cell r="C1694" t="str">
            <v>8017 - GCP Allocation Factor</v>
          </cell>
        </row>
        <row r="1695">
          <cell r="B1695" t="str">
            <v>COG_8020</v>
          </cell>
          <cell r="C1695" t="str">
            <v>8020 - GCP Allocation Factor</v>
          </cell>
        </row>
        <row r="1696">
          <cell r="B1696" t="str">
            <v>COG_8022</v>
          </cell>
          <cell r="C1696" t="str">
            <v>8022 - GCP Allocation Factor</v>
          </cell>
        </row>
        <row r="1697">
          <cell r="B1697" t="str">
            <v>COG_8023</v>
          </cell>
          <cell r="C1697" t="str">
            <v>8023 - GCP Allocation Factor</v>
          </cell>
        </row>
        <row r="1698">
          <cell r="B1698" t="str">
            <v>COG_8024</v>
          </cell>
          <cell r="C1698" t="str">
            <v>8024 - GCP Allocation Factor</v>
          </cell>
        </row>
        <row r="1699">
          <cell r="B1699" t="str">
            <v>COG_8025</v>
          </cell>
          <cell r="C1699" t="str">
            <v>8025 - GCP Allocation Factor</v>
          </cell>
        </row>
        <row r="1700">
          <cell r="B1700" t="str">
            <v>COG_8026</v>
          </cell>
          <cell r="C1700" t="str">
            <v>8026 - GCP Allocation Factor</v>
          </cell>
        </row>
        <row r="1701">
          <cell r="B1701" t="str">
            <v>COG_8031</v>
          </cell>
          <cell r="C1701" t="str">
            <v>8031 - GCP Allocation Factor</v>
          </cell>
        </row>
        <row r="1702">
          <cell r="B1702" t="str">
            <v>COG_8033</v>
          </cell>
          <cell r="C1702" t="str">
            <v>8033 - GCP Allocation Factor</v>
          </cell>
        </row>
        <row r="1703">
          <cell r="B1703" t="str">
            <v>COG_8035</v>
          </cell>
          <cell r="C1703" t="str">
            <v>8035 - GCP Allocation Factor</v>
          </cell>
        </row>
        <row r="1704">
          <cell r="B1704" t="str">
            <v>COG_8036</v>
          </cell>
          <cell r="C1704" t="str">
            <v>8036 - GCP Allocation Factor</v>
          </cell>
        </row>
        <row r="1705">
          <cell r="B1705" t="str">
            <v>COG_8037</v>
          </cell>
          <cell r="C1705" t="str">
            <v>8037 - GCP Allocation Factor</v>
          </cell>
        </row>
        <row r="1706">
          <cell r="B1706" t="str">
            <v>COG_8038</v>
          </cell>
          <cell r="C1706" t="str">
            <v>8038 - GCP Allocation Factor</v>
          </cell>
        </row>
        <row r="1707">
          <cell r="B1707" t="str">
            <v>COG_8039</v>
          </cell>
          <cell r="C1707" t="str">
            <v>8039 - GCP Allocation Factor</v>
          </cell>
        </row>
        <row r="1708">
          <cell r="B1708" t="str">
            <v>COG_8040</v>
          </cell>
          <cell r="C1708" t="str">
            <v>8040 - GCP Allocation Factor</v>
          </cell>
        </row>
        <row r="1709">
          <cell r="B1709" t="str">
            <v>COG_8041</v>
          </cell>
          <cell r="C1709" t="str">
            <v>8041 - GCP Allocation Factor</v>
          </cell>
        </row>
        <row r="1710">
          <cell r="B1710" t="str">
            <v>COG_8042</v>
          </cell>
          <cell r="C1710" t="str">
            <v>8042 - GCP Allocation Factor</v>
          </cell>
        </row>
        <row r="1711">
          <cell r="B1711" t="str">
            <v>COG_8099</v>
          </cell>
          <cell r="C1711" t="str">
            <v>8099 - GCP Allocation Factor</v>
          </cell>
        </row>
        <row r="1712">
          <cell r="B1712" t="str">
            <v>COG_8100</v>
          </cell>
          <cell r="C1712" t="str">
            <v>8100 - GCP Allocation Factor</v>
          </cell>
        </row>
        <row r="1713">
          <cell r="B1713" t="str">
            <v>COG_8101</v>
          </cell>
          <cell r="C1713" t="str">
            <v>8101 - GCP Allocation Factor</v>
          </cell>
        </row>
        <row r="1714">
          <cell r="B1714" t="str">
            <v>COG_8102</v>
          </cell>
          <cell r="C1714" t="str">
            <v>8102 - GCP Allocation Factor</v>
          </cell>
        </row>
        <row r="1715">
          <cell r="B1715" t="str">
            <v>COG_8103</v>
          </cell>
          <cell r="C1715" t="str">
            <v>8103 - GCP Allocation Factor</v>
          </cell>
        </row>
        <row r="1716">
          <cell r="B1716" t="str">
            <v>COH_2001</v>
          </cell>
          <cell r="C1716" t="str">
            <v>2001 - Energy Allocation Factor</v>
          </cell>
        </row>
        <row r="1717">
          <cell r="B1717" t="str">
            <v>COH_2003</v>
          </cell>
          <cell r="C1717" t="str">
            <v>2003 - Energy Allocation Factor</v>
          </cell>
        </row>
        <row r="1718">
          <cell r="B1718" t="str">
            <v>COH_2006</v>
          </cell>
          <cell r="C1718" t="str">
            <v>2006 - Energy Allocation Factor</v>
          </cell>
        </row>
        <row r="1719">
          <cell r="B1719" t="str">
            <v>COH_2009</v>
          </cell>
          <cell r="C1719" t="str">
            <v>2009 - Energy Allocation Factor</v>
          </cell>
        </row>
        <row r="1720">
          <cell r="B1720" t="str">
            <v>COH_2010</v>
          </cell>
          <cell r="C1720" t="str">
            <v>2010 - Energy Allocation Factor</v>
          </cell>
        </row>
        <row r="1721">
          <cell r="B1721" t="str">
            <v>COH_2012</v>
          </cell>
          <cell r="C1721" t="str">
            <v>2012 - Energy Allocation Factor</v>
          </cell>
        </row>
        <row r="1722">
          <cell r="B1722" t="str">
            <v>COH_2019</v>
          </cell>
          <cell r="C1722" t="str">
            <v>2019 - Energy Allocation Factor</v>
          </cell>
        </row>
        <row r="1723">
          <cell r="B1723" t="str">
            <v>COH_2020</v>
          </cell>
          <cell r="C1723" t="str">
            <v>2020 - Energy Allocation Factor</v>
          </cell>
        </row>
        <row r="1724">
          <cell r="B1724" t="str">
            <v>COH_4001</v>
          </cell>
          <cell r="C1724" t="str">
            <v>4001 - Energy Allocation Factor</v>
          </cell>
        </row>
        <row r="1725">
          <cell r="B1725" t="str">
            <v>COH_8002</v>
          </cell>
          <cell r="C1725" t="str">
            <v>8002 - Energy Allocation Factor</v>
          </cell>
        </row>
        <row r="1726">
          <cell r="B1726" t="str">
            <v>COH_8003</v>
          </cell>
          <cell r="C1726" t="str">
            <v>8003 - Energy Allocation Factor</v>
          </cell>
        </row>
        <row r="1727">
          <cell r="B1727" t="str">
            <v>COH_8004</v>
          </cell>
          <cell r="C1727" t="str">
            <v>8004 - Energy Allocation Factor</v>
          </cell>
        </row>
        <row r="1728">
          <cell r="B1728" t="str">
            <v>COH_8005</v>
          </cell>
          <cell r="C1728" t="str">
            <v>8005 - Energy Allocation Factor</v>
          </cell>
        </row>
        <row r="1729">
          <cell r="B1729" t="str">
            <v>COH_8007</v>
          </cell>
          <cell r="C1729" t="str">
            <v>8007 - Energy Allocation Factor</v>
          </cell>
        </row>
        <row r="1730">
          <cell r="B1730" t="str">
            <v>COH_8008</v>
          </cell>
          <cell r="C1730" t="str">
            <v>8008 - Energy Allocation Factor</v>
          </cell>
        </row>
        <row r="1731">
          <cell r="B1731" t="str">
            <v>COH_8010</v>
          </cell>
          <cell r="C1731" t="str">
            <v>8010 - Energy Allocation Factor</v>
          </cell>
        </row>
        <row r="1732">
          <cell r="B1732" t="str">
            <v>COH_8012</v>
          </cell>
          <cell r="C1732" t="str">
            <v>8012 - Energy Allocation Factor</v>
          </cell>
        </row>
        <row r="1733">
          <cell r="B1733" t="str">
            <v>COH_8016</v>
          </cell>
          <cell r="C1733" t="str">
            <v>8016 - Energy Allocation Factor</v>
          </cell>
        </row>
        <row r="1734">
          <cell r="B1734" t="str">
            <v>COH_8017</v>
          </cell>
          <cell r="C1734" t="str">
            <v>8017 - Energy Allocation Factor</v>
          </cell>
        </row>
        <row r="1735">
          <cell r="B1735" t="str">
            <v>COH_8020</v>
          </cell>
          <cell r="C1735" t="str">
            <v>8020 - Energy Allocation Factor</v>
          </cell>
        </row>
        <row r="1736">
          <cell r="B1736" t="str">
            <v>COH_8022</v>
          </cell>
          <cell r="C1736" t="str">
            <v>8022 - Energy Allocation Factor</v>
          </cell>
        </row>
        <row r="1737">
          <cell r="B1737" t="str">
            <v>COH_8023</v>
          </cell>
          <cell r="C1737" t="str">
            <v>8023 - Energy Allocation Factor</v>
          </cell>
        </row>
        <row r="1738">
          <cell r="B1738" t="str">
            <v>COH_8024</v>
          </cell>
          <cell r="C1738" t="str">
            <v>8024 - Energy Allocation Factor</v>
          </cell>
        </row>
        <row r="1739">
          <cell r="B1739" t="str">
            <v>COH_8025</v>
          </cell>
          <cell r="C1739" t="str">
            <v>8025 - Energy Allocation Factor</v>
          </cell>
        </row>
        <row r="1740">
          <cell r="B1740" t="str">
            <v>COH_8026</v>
          </cell>
          <cell r="C1740" t="str">
            <v>8026 - Energy Allocation Factor</v>
          </cell>
        </row>
        <row r="1741">
          <cell r="B1741" t="str">
            <v>COH_8031</v>
          </cell>
          <cell r="C1741" t="str">
            <v>8031 - Energy Allocation Factor</v>
          </cell>
        </row>
        <row r="1742">
          <cell r="B1742" t="str">
            <v>COH_8033</v>
          </cell>
          <cell r="C1742" t="str">
            <v>8033 - Energy Allocation Factor</v>
          </cell>
        </row>
        <row r="1743">
          <cell r="B1743" t="str">
            <v>COH_8035</v>
          </cell>
          <cell r="C1743" t="str">
            <v>8035 - Energy Allocation Factor</v>
          </cell>
        </row>
        <row r="1744">
          <cell r="B1744" t="str">
            <v>COH_8036</v>
          </cell>
          <cell r="C1744" t="str">
            <v>8036 - Energy Allocation Factor</v>
          </cell>
        </row>
        <row r="1745">
          <cell r="B1745" t="str">
            <v>COH_8037</v>
          </cell>
          <cell r="C1745" t="str">
            <v>8037 - Energy Allocation Factor</v>
          </cell>
        </row>
        <row r="1746">
          <cell r="B1746" t="str">
            <v>COH_8038</v>
          </cell>
          <cell r="C1746" t="str">
            <v>8038 - Energy Allocation Factor</v>
          </cell>
        </row>
        <row r="1747">
          <cell r="B1747" t="str">
            <v>COH_8039</v>
          </cell>
          <cell r="C1747" t="str">
            <v>8039 - Energy Allocation Factor</v>
          </cell>
        </row>
        <row r="1748">
          <cell r="B1748" t="str">
            <v>COH_8040</v>
          </cell>
          <cell r="C1748" t="str">
            <v>8040 - Energy Allocation Factor</v>
          </cell>
        </row>
        <row r="1749">
          <cell r="B1749" t="str">
            <v>COH_8041</v>
          </cell>
          <cell r="C1749" t="str">
            <v>8041 - Energy Allocation Factor</v>
          </cell>
        </row>
        <row r="1750">
          <cell r="B1750" t="str">
            <v>COH_8042</v>
          </cell>
          <cell r="C1750" t="str">
            <v>8042 - Energy Allocation Factor</v>
          </cell>
        </row>
        <row r="1751">
          <cell r="B1751" t="str">
            <v>COH_8099</v>
          </cell>
          <cell r="C1751" t="str">
            <v>8099 - Energy Allocation Factor</v>
          </cell>
        </row>
        <row r="1752">
          <cell r="B1752" t="str">
            <v>COH_8100</v>
          </cell>
          <cell r="C1752" t="str">
            <v>8100 - Energy Allocation Factor</v>
          </cell>
        </row>
        <row r="1753">
          <cell r="B1753" t="str">
            <v>COH_8101</v>
          </cell>
          <cell r="C1753" t="str">
            <v>8101 - Energy Allocation Factor</v>
          </cell>
        </row>
        <row r="1754">
          <cell r="B1754" t="str">
            <v>COH_8102</v>
          </cell>
          <cell r="C1754" t="str">
            <v>8102 - Energy Allocation Factor</v>
          </cell>
        </row>
        <row r="1755">
          <cell r="B1755" t="str">
            <v>COH_8103</v>
          </cell>
          <cell r="C1755" t="str">
            <v>8103 - Energy Allocation Factor</v>
          </cell>
        </row>
        <row r="1756">
          <cell r="B1756" t="str">
            <v>COI_2001</v>
          </cell>
          <cell r="C1756" t="str">
            <v>2001 - CP Allocation Cap Exp Amount</v>
          </cell>
        </row>
        <row r="1757">
          <cell r="B1757" t="str">
            <v>COI_2003</v>
          </cell>
          <cell r="C1757" t="str">
            <v>2003 - CP Allocation Cap Exp Amount</v>
          </cell>
        </row>
        <row r="1758">
          <cell r="B1758" t="str">
            <v>COI_2006</v>
          </cell>
          <cell r="C1758" t="str">
            <v>2006 - CP Allocation Cap Exp Amount</v>
          </cell>
        </row>
        <row r="1759">
          <cell r="B1759" t="str">
            <v>COI_2009</v>
          </cell>
          <cell r="C1759" t="str">
            <v>2009 - CP Allocation Cap Exp Amount</v>
          </cell>
        </row>
        <row r="1760">
          <cell r="B1760" t="str">
            <v>COI_2010</v>
          </cell>
          <cell r="C1760" t="str">
            <v>2010 - CP Allocation Cap Exp Amount</v>
          </cell>
        </row>
        <row r="1761">
          <cell r="B1761" t="str">
            <v>COI_2012</v>
          </cell>
          <cell r="C1761" t="str">
            <v>2012 - CP Allocation Cap Exp Amount</v>
          </cell>
        </row>
        <row r="1762">
          <cell r="B1762" t="str">
            <v>COI_2019</v>
          </cell>
          <cell r="C1762" t="str">
            <v>2019 - CP Allocation Cap Exp Amount</v>
          </cell>
        </row>
        <row r="1763">
          <cell r="B1763" t="str">
            <v>COI_2020</v>
          </cell>
          <cell r="C1763" t="str">
            <v>2020 - CP Allocation Cap Exp Amount</v>
          </cell>
        </row>
        <row r="1764">
          <cell r="B1764" t="str">
            <v>COI_4001</v>
          </cell>
          <cell r="C1764" t="str">
            <v>4001 - CP Allocation Cap Exp Amount</v>
          </cell>
        </row>
        <row r="1765">
          <cell r="B1765" t="str">
            <v>COI_8002</v>
          </cell>
          <cell r="C1765" t="str">
            <v>8002 - CP Allocation Cap Exp Amount</v>
          </cell>
        </row>
        <row r="1766">
          <cell r="B1766" t="str">
            <v>COI_8003</v>
          </cell>
          <cell r="C1766" t="str">
            <v>8003 - CP Allocation Cap Exp Amount</v>
          </cell>
        </row>
        <row r="1767">
          <cell r="B1767" t="str">
            <v>COI_8004</v>
          </cell>
          <cell r="C1767" t="str">
            <v>8004 - CP Allocation Cap Exp Amount</v>
          </cell>
        </row>
        <row r="1768">
          <cell r="B1768" t="str">
            <v>COI_8005</v>
          </cell>
          <cell r="C1768" t="str">
            <v>8005 - CP Allocation Cap Exp Amount</v>
          </cell>
        </row>
        <row r="1769">
          <cell r="B1769" t="str">
            <v>COI_8007</v>
          </cell>
          <cell r="C1769" t="str">
            <v>8007 - CP Allocation Cap Exp Amount</v>
          </cell>
        </row>
        <row r="1770">
          <cell r="B1770" t="str">
            <v>COI_8008</v>
          </cell>
          <cell r="C1770" t="str">
            <v>8008 - CP Allocation Cap Exp Amount</v>
          </cell>
        </row>
        <row r="1771">
          <cell r="B1771" t="str">
            <v>COI_8010</v>
          </cell>
          <cell r="C1771" t="str">
            <v>8010 - CP Allocation Cap Exp Amount</v>
          </cell>
        </row>
        <row r="1772">
          <cell r="B1772" t="str">
            <v>COI_8012</v>
          </cell>
          <cell r="C1772" t="str">
            <v>8012 - CP Allocation Cap Exp Amount</v>
          </cell>
        </row>
        <row r="1773">
          <cell r="B1773" t="str">
            <v>COI_8016</v>
          </cell>
          <cell r="C1773" t="str">
            <v>8016 - CP Allocation Cap Exp Amount</v>
          </cell>
        </row>
        <row r="1774">
          <cell r="B1774" t="str">
            <v>COI_8017</v>
          </cell>
          <cell r="C1774" t="str">
            <v>8017 - CP Allocation Cap Exp Amount</v>
          </cell>
        </row>
        <row r="1775">
          <cell r="B1775" t="str">
            <v>COI_8020</v>
          </cell>
          <cell r="C1775" t="str">
            <v>8020 - CP Allocation Cap Exp Amount</v>
          </cell>
        </row>
        <row r="1776">
          <cell r="B1776" t="str">
            <v>COI_8022</v>
          </cell>
          <cell r="C1776" t="str">
            <v>8022 - CP Allocation Cap Exp Amount</v>
          </cell>
        </row>
        <row r="1777">
          <cell r="B1777" t="str">
            <v>COI_8023</v>
          </cell>
          <cell r="C1777" t="str">
            <v>8023 - CP Allocation Cap Exp Amount</v>
          </cell>
        </row>
        <row r="1778">
          <cell r="B1778" t="str">
            <v>COI_8024</v>
          </cell>
          <cell r="C1778" t="str">
            <v>8024 - CP Allocation Cap Exp Amount</v>
          </cell>
        </row>
        <row r="1779">
          <cell r="B1779" t="str">
            <v>COI_8025</v>
          </cell>
          <cell r="C1779" t="str">
            <v>8025 - CP Allocation Cap Exp Amount</v>
          </cell>
        </row>
        <row r="1780">
          <cell r="B1780" t="str">
            <v>COI_8026</v>
          </cell>
          <cell r="C1780" t="str">
            <v>8026 - CP Allocation Cap Exp Amount</v>
          </cell>
        </row>
        <row r="1781">
          <cell r="B1781" t="str">
            <v>COI_8031</v>
          </cell>
          <cell r="C1781" t="str">
            <v>8031 - CP Allocation Cap Exp Amount</v>
          </cell>
        </row>
        <row r="1782">
          <cell r="B1782" t="str">
            <v>COI_8033</v>
          </cell>
          <cell r="C1782" t="str">
            <v>8033 - CP Allocation Cap Exp Amount</v>
          </cell>
        </row>
        <row r="1783">
          <cell r="B1783" t="str">
            <v>COI_8035</v>
          </cell>
          <cell r="C1783" t="str">
            <v>8035 - CP Allocation Cap Exp Amount</v>
          </cell>
        </row>
        <row r="1784">
          <cell r="B1784" t="str">
            <v>COI_8036</v>
          </cell>
          <cell r="C1784" t="str">
            <v>8036 - CP Allocation Cap Exp Amount</v>
          </cell>
        </row>
        <row r="1785">
          <cell r="B1785" t="str">
            <v>COI_8037</v>
          </cell>
          <cell r="C1785" t="str">
            <v>8037 - CP Allocation Cap Exp Amount</v>
          </cell>
        </row>
        <row r="1786">
          <cell r="B1786" t="str">
            <v>COI_8038</v>
          </cell>
          <cell r="C1786" t="str">
            <v>8038 - CP Allocation Cap Exp Amount</v>
          </cell>
        </row>
        <row r="1787">
          <cell r="B1787" t="str">
            <v>COI_8039</v>
          </cell>
          <cell r="C1787" t="str">
            <v>8039 - CP Allocation Cap Exp Amount</v>
          </cell>
        </row>
        <row r="1788">
          <cell r="B1788" t="str">
            <v>COI_8040</v>
          </cell>
          <cell r="C1788" t="str">
            <v>8040 - CP Allocation Cap Exp Amount</v>
          </cell>
        </row>
        <row r="1789">
          <cell r="B1789" t="str">
            <v>COI_8041</v>
          </cell>
          <cell r="C1789" t="str">
            <v>8041 - CP Allocation Cap Exp Amount</v>
          </cell>
        </row>
        <row r="1790">
          <cell r="B1790" t="str">
            <v>COI_8042</v>
          </cell>
          <cell r="C1790" t="str">
            <v>8042 - CP Allocation Cap Exp Amount</v>
          </cell>
        </row>
        <row r="1791">
          <cell r="B1791" t="str">
            <v>COI_8099</v>
          </cell>
          <cell r="C1791" t="str">
            <v>8099 - CP Allocation Cap Exp Amount</v>
          </cell>
        </row>
        <row r="1792">
          <cell r="B1792" t="str">
            <v>COI_8100</v>
          </cell>
          <cell r="C1792" t="str">
            <v>8100 - CP Allocation Cap Exp Amount</v>
          </cell>
        </row>
        <row r="1793">
          <cell r="B1793" t="str">
            <v>COI_8101</v>
          </cell>
          <cell r="C1793" t="str">
            <v>8101 - CP Allocation Cap Exp Amount</v>
          </cell>
        </row>
        <row r="1794">
          <cell r="B1794" t="str">
            <v>COI_8102</v>
          </cell>
          <cell r="C1794" t="str">
            <v>8102 - CP Allocation Cap Exp Amount</v>
          </cell>
        </row>
        <row r="1795">
          <cell r="B1795" t="str">
            <v>COI_8103</v>
          </cell>
          <cell r="C1795" t="str">
            <v>8103 - CP Allocation Cap Exp Amount</v>
          </cell>
        </row>
        <row r="1796">
          <cell r="B1796" t="str">
            <v>COJ_2001</v>
          </cell>
          <cell r="C1796" t="str">
            <v>2001 - GCP Allocation Cap Exp Amount</v>
          </cell>
        </row>
        <row r="1797">
          <cell r="B1797" t="str">
            <v>COJ_2003</v>
          </cell>
          <cell r="C1797" t="str">
            <v>2003 - GCP Allocation Cap Exp Amount</v>
          </cell>
        </row>
        <row r="1798">
          <cell r="B1798" t="str">
            <v>COJ_2006</v>
          </cell>
          <cell r="C1798" t="str">
            <v>2006 - GCP Allocation Cap Exp Amount</v>
          </cell>
        </row>
        <row r="1799">
          <cell r="B1799" t="str">
            <v>COJ_2009</v>
          </cell>
          <cell r="C1799" t="str">
            <v>2009 - GCP Allocation Cap Exp Amount</v>
          </cell>
        </row>
        <row r="1800">
          <cell r="B1800" t="str">
            <v>COJ_2010</v>
          </cell>
          <cell r="C1800" t="str">
            <v>2010 - GCP Allocation Cap Exp Amount</v>
          </cell>
        </row>
        <row r="1801">
          <cell r="B1801" t="str">
            <v>COJ_2012</v>
          </cell>
          <cell r="C1801" t="str">
            <v>2012 - GCP Allocation Cap Exp Amount</v>
          </cell>
        </row>
        <row r="1802">
          <cell r="B1802" t="str">
            <v>COJ_2019</v>
          </cell>
          <cell r="C1802" t="str">
            <v>2019 - GCP Allocation Cap Exp Amount</v>
          </cell>
        </row>
        <row r="1803">
          <cell r="B1803" t="str">
            <v>COJ_2020</v>
          </cell>
          <cell r="C1803" t="str">
            <v>2020 - GCP Allocation Cap Exp Amount</v>
          </cell>
        </row>
        <row r="1804">
          <cell r="B1804" t="str">
            <v>COJ_4001</v>
          </cell>
          <cell r="C1804" t="str">
            <v>4001 - GCP Allocation Cap Exp Amount</v>
          </cell>
        </row>
        <row r="1805">
          <cell r="B1805" t="str">
            <v>COJ_8002</v>
          </cell>
          <cell r="C1805" t="str">
            <v>8002 - GCP Allocation Cap Exp Amount</v>
          </cell>
        </row>
        <row r="1806">
          <cell r="B1806" t="str">
            <v>COJ_8003</v>
          </cell>
          <cell r="C1806" t="str">
            <v>8003 - GCP Allocation Cap Exp Amount</v>
          </cell>
        </row>
        <row r="1807">
          <cell r="B1807" t="str">
            <v>COJ_8004</v>
          </cell>
          <cell r="C1807" t="str">
            <v>8004 - GCP Allocation Cap Exp Amount</v>
          </cell>
        </row>
        <row r="1808">
          <cell r="B1808" t="str">
            <v>COJ_8005</v>
          </cell>
          <cell r="C1808" t="str">
            <v>8005 - GCP Allocation Cap Exp Amount</v>
          </cell>
        </row>
        <row r="1809">
          <cell r="B1809" t="str">
            <v>COJ_8007</v>
          </cell>
          <cell r="C1809" t="str">
            <v>8007 - GCP Allocation Cap Exp Amount</v>
          </cell>
        </row>
        <row r="1810">
          <cell r="B1810" t="str">
            <v>COJ_8008</v>
          </cell>
          <cell r="C1810" t="str">
            <v>8008 - GCP Allocation Cap Exp Amount</v>
          </cell>
        </row>
        <row r="1811">
          <cell r="B1811" t="str">
            <v>COJ_8010</v>
          </cell>
          <cell r="C1811" t="str">
            <v>8010 - GCP Allocation Cap Exp Amount</v>
          </cell>
        </row>
        <row r="1812">
          <cell r="B1812" t="str">
            <v>COJ_8012</v>
          </cell>
          <cell r="C1812" t="str">
            <v>8012 - GCP Allocation Cap Exp Amount</v>
          </cell>
        </row>
        <row r="1813">
          <cell r="B1813" t="str">
            <v>COJ_8016</v>
          </cell>
          <cell r="C1813" t="str">
            <v>8016 - GCP Allocation Cap Exp Amount</v>
          </cell>
        </row>
        <row r="1814">
          <cell r="B1814" t="str">
            <v>COJ_8017</v>
          </cell>
          <cell r="C1814" t="str">
            <v>8017 - GCP Allocation Cap Exp Amount</v>
          </cell>
        </row>
        <row r="1815">
          <cell r="B1815" t="str">
            <v>COJ_8020</v>
          </cell>
          <cell r="C1815" t="str">
            <v>8020 - GCP Allocation Cap Exp Amount</v>
          </cell>
        </row>
        <row r="1816">
          <cell r="B1816" t="str">
            <v>COJ_8022</v>
          </cell>
          <cell r="C1816" t="str">
            <v>8022 - GCP Allocation Cap Exp Amount</v>
          </cell>
        </row>
        <row r="1817">
          <cell r="B1817" t="str">
            <v>COJ_8023</v>
          </cell>
          <cell r="C1817" t="str">
            <v>8023 - GCP Allocation Cap Exp Amount</v>
          </cell>
        </row>
        <row r="1818">
          <cell r="B1818" t="str">
            <v>COJ_8024</v>
          </cell>
          <cell r="C1818" t="str">
            <v>8024 - GCP Allocation Cap Exp Amount</v>
          </cell>
        </row>
        <row r="1819">
          <cell r="B1819" t="str">
            <v>COJ_8025</v>
          </cell>
          <cell r="C1819" t="str">
            <v>8025 - GCP Allocation Cap Exp Amount</v>
          </cell>
        </row>
        <row r="1820">
          <cell r="B1820" t="str">
            <v>COJ_8026</v>
          </cell>
          <cell r="C1820" t="str">
            <v>8026 - GCP Allocation Cap Exp Amount</v>
          </cell>
        </row>
        <row r="1821">
          <cell r="B1821" t="str">
            <v>COJ_8031</v>
          </cell>
          <cell r="C1821" t="str">
            <v>8031 - GCP Allocation Cap Exp Amount</v>
          </cell>
        </row>
        <row r="1822">
          <cell r="B1822" t="str">
            <v>COJ_8033</v>
          </cell>
          <cell r="C1822" t="str">
            <v>8033 - GCP Allocation Cap Exp Amount</v>
          </cell>
        </row>
        <row r="1823">
          <cell r="B1823" t="str">
            <v>COJ_8035</v>
          </cell>
          <cell r="C1823" t="str">
            <v>8035 - GCP Allocation Cap Exp Amount</v>
          </cell>
        </row>
        <row r="1824">
          <cell r="B1824" t="str">
            <v>COJ_8036</v>
          </cell>
          <cell r="C1824" t="str">
            <v>8036 - GCP Allocation Cap Exp Amount</v>
          </cell>
        </row>
        <row r="1825">
          <cell r="B1825" t="str">
            <v>COJ_8037</v>
          </cell>
          <cell r="C1825" t="str">
            <v>8037 - GCP Allocation Cap Exp Amount</v>
          </cell>
        </row>
        <row r="1826">
          <cell r="B1826" t="str">
            <v>COJ_8038</v>
          </cell>
          <cell r="C1826" t="str">
            <v>8038 - GCP Allocation Cap Exp Amount</v>
          </cell>
        </row>
        <row r="1827">
          <cell r="B1827" t="str">
            <v>COJ_8039</v>
          </cell>
          <cell r="C1827" t="str">
            <v>8039 - GCP Allocation Cap Exp Amount</v>
          </cell>
        </row>
        <row r="1828">
          <cell r="B1828" t="str">
            <v>COJ_8040</v>
          </cell>
          <cell r="C1828" t="str">
            <v>8040 - GCP Allocation Cap Exp Amount</v>
          </cell>
        </row>
        <row r="1829">
          <cell r="B1829" t="str">
            <v>COJ_8041</v>
          </cell>
          <cell r="C1829" t="str">
            <v>8041 - GCP Allocation Cap Exp Amount</v>
          </cell>
        </row>
        <row r="1830">
          <cell r="B1830" t="str">
            <v>COJ_8042</v>
          </cell>
          <cell r="C1830" t="str">
            <v>8042 - GCP Allocation Cap Exp Amount</v>
          </cell>
        </row>
        <row r="1831">
          <cell r="B1831" t="str">
            <v>COJ_8099</v>
          </cell>
          <cell r="C1831" t="str">
            <v>8099 - GCP Allocation Cap Exp Amount</v>
          </cell>
        </row>
        <row r="1832">
          <cell r="B1832" t="str">
            <v>COJ_8100</v>
          </cell>
          <cell r="C1832" t="str">
            <v>8100 - GCP Allocation Cap Exp Amount</v>
          </cell>
        </row>
        <row r="1833">
          <cell r="B1833" t="str">
            <v>COJ_8101</v>
          </cell>
          <cell r="C1833" t="str">
            <v>8101 - GCP Allocation Cap Exp Amount</v>
          </cell>
        </row>
        <row r="1834">
          <cell r="B1834" t="str">
            <v>COJ_8102</v>
          </cell>
          <cell r="C1834" t="str">
            <v>8102 - GCP Allocation Cap Exp Amount</v>
          </cell>
        </row>
        <row r="1835">
          <cell r="B1835" t="str">
            <v>COJ_8103</v>
          </cell>
          <cell r="C1835" t="str">
            <v>8103 - GCP Allocation Cap Exp Amount</v>
          </cell>
        </row>
        <row r="1836">
          <cell r="B1836" t="str">
            <v>COK_2001</v>
          </cell>
          <cell r="C1836" t="str">
            <v>2001 - Energy Allocation Cap Exp Amount</v>
          </cell>
        </row>
        <row r="1837">
          <cell r="B1837" t="str">
            <v>COK_2003</v>
          </cell>
          <cell r="C1837" t="str">
            <v>2003 - Energy Allocation Cap Exp Amount</v>
          </cell>
        </row>
        <row r="1838">
          <cell r="B1838" t="str">
            <v>COK_2006</v>
          </cell>
          <cell r="C1838" t="str">
            <v>2006 - Energy Allocation Cap Exp Amount</v>
          </cell>
        </row>
        <row r="1839">
          <cell r="B1839" t="str">
            <v>COK_2009</v>
          </cell>
          <cell r="C1839" t="str">
            <v>2009 - Energy Allocation Cap Exp Amount</v>
          </cell>
        </row>
        <row r="1840">
          <cell r="B1840" t="str">
            <v>COK_2010</v>
          </cell>
          <cell r="C1840" t="str">
            <v>2010 - Energy Allocation Cap Exp Amount</v>
          </cell>
        </row>
        <row r="1841">
          <cell r="B1841" t="str">
            <v>COK_2012</v>
          </cell>
          <cell r="C1841" t="str">
            <v>2012 - Energy Allocation Cap Exp Amount</v>
          </cell>
        </row>
        <row r="1842">
          <cell r="B1842" t="str">
            <v>COK_2019</v>
          </cell>
          <cell r="C1842" t="str">
            <v>2019 - Energy Allocation Cap Exp Amount</v>
          </cell>
        </row>
        <row r="1843">
          <cell r="B1843" t="str">
            <v>COK_2020</v>
          </cell>
          <cell r="C1843" t="str">
            <v>2020 - Energy Allocation Cap Exp Amount</v>
          </cell>
        </row>
        <row r="1844">
          <cell r="B1844" t="str">
            <v>COK_4001</v>
          </cell>
          <cell r="C1844" t="str">
            <v>4001 - Energy Allocation Cap Exp Amount</v>
          </cell>
        </row>
        <row r="1845">
          <cell r="B1845" t="str">
            <v>COK_8002</v>
          </cell>
          <cell r="C1845" t="str">
            <v>8002 - Energy Allocation Cap Exp Amount</v>
          </cell>
        </row>
        <row r="1846">
          <cell r="B1846" t="str">
            <v>COK_8003</v>
          </cell>
          <cell r="C1846" t="str">
            <v>8003 - Energy Allocation Cap Exp Amount</v>
          </cell>
        </row>
        <row r="1847">
          <cell r="B1847" t="str">
            <v>COK_8004</v>
          </cell>
          <cell r="C1847" t="str">
            <v>8004 - Energy Allocation Cap Exp Amount</v>
          </cell>
        </row>
        <row r="1848">
          <cell r="B1848" t="str">
            <v>COK_8005</v>
          </cell>
          <cell r="C1848" t="str">
            <v>8005 - Energy Allocation Cap Exp Amount</v>
          </cell>
        </row>
        <row r="1849">
          <cell r="B1849" t="str">
            <v>COK_8007</v>
          </cell>
          <cell r="C1849" t="str">
            <v>8007 - Energy Allocation Cap Exp Amount</v>
          </cell>
        </row>
        <row r="1850">
          <cell r="B1850" t="str">
            <v>COK_8008</v>
          </cell>
          <cell r="C1850" t="str">
            <v>8008 - Energy Allocation Cap Exp Amount</v>
          </cell>
        </row>
        <row r="1851">
          <cell r="B1851" t="str">
            <v>COK_8010</v>
          </cell>
          <cell r="C1851" t="str">
            <v>8010 - Energy Allocation Cap Exp Amount</v>
          </cell>
        </row>
        <row r="1852">
          <cell r="B1852" t="str">
            <v>COK_8012</v>
          </cell>
          <cell r="C1852" t="str">
            <v>8012 - Energy Allocation Cap Exp Amount</v>
          </cell>
        </row>
        <row r="1853">
          <cell r="B1853" t="str">
            <v>COK_8016</v>
          </cell>
          <cell r="C1853" t="str">
            <v>8016 - Energy Allocation Cap Exp Amount</v>
          </cell>
        </row>
        <row r="1854">
          <cell r="B1854" t="str">
            <v>COK_8017</v>
          </cell>
          <cell r="C1854" t="str">
            <v>8017 - Energy Allocation Cap Exp Amount</v>
          </cell>
        </row>
        <row r="1855">
          <cell r="B1855" t="str">
            <v>COK_8020</v>
          </cell>
          <cell r="C1855" t="str">
            <v>8020 - Energy Allocation Cap Exp Amount</v>
          </cell>
        </row>
        <row r="1856">
          <cell r="B1856" t="str">
            <v>COK_8022</v>
          </cell>
          <cell r="C1856" t="str">
            <v>8022 - Energy Allocation Cap Exp Amount</v>
          </cell>
        </row>
        <row r="1857">
          <cell r="B1857" t="str">
            <v>COK_8023</v>
          </cell>
          <cell r="C1857" t="str">
            <v>8023 - Energy Allocation Cap Exp Amount</v>
          </cell>
        </row>
        <row r="1858">
          <cell r="B1858" t="str">
            <v>COK_8024</v>
          </cell>
          <cell r="C1858" t="str">
            <v>8024 - Energy Allocation Cap Exp Amount</v>
          </cell>
        </row>
        <row r="1859">
          <cell r="B1859" t="str">
            <v>COK_8025</v>
          </cell>
          <cell r="C1859" t="str">
            <v>8025 - Energy Allocation Cap Exp Amount</v>
          </cell>
        </row>
        <row r="1860">
          <cell r="B1860" t="str">
            <v>COK_8026</v>
          </cell>
          <cell r="C1860" t="str">
            <v>8026 - Energy Allocation Cap Exp Amount</v>
          </cell>
        </row>
        <row r="1861">
          <cell r="B1861" t="str">
            <v>COK_8031</v>
          </cell>
          <cell r="C1861" t="str">
            <v>8031 - Energy Allocation Cap Exp Amount</v>
          </cell>
        </row>
        <row r="1862">
          <cell r="B1862" t="str">
            <v>COK_8033</v>
          </cell>
          <cell r="C1862" t="str">
            <v>8033 - Energy Allocation Cap Exp Amount</v>
          </cell>
        </row>
        <row r="1863">
          <cell r="B1863" t="str">
            <v>COK_8035</v>
          </cell>
          <cell r="C1863" t="str">
            <v>8035 - Energy Allocation Cap Exp Amount</v>
          </cell>
        </row>
        <row r="1864">
          <cell r="B1864" t="str">
            <v>COK_8036</v>
          </cell>
          <cell r="C1864" t="str">
            <v>8036 - Energy Allocation Cap Exp Amount</v>
          </cell>
        </row>
        <row r="1865">
          <cell r="B1865" t="str">
            <v>COK_8037</v>
          </cell>
          <cell r="C1865" t="str">
            <v>8037 - Energy Allocation Cap Exp Amount</v>
          </cell>
        </row>
        <row r="1866">
          <cell r="B1866" t="str">
            <v>COK_8038</v>
          </cell>
          <cell r="C1866" t="str">
            <v>8038 - Energy Allocation Cap Exp Amount</v>
          </cell>
        </row>
        <row r="1867">
          <cell r="B1867" t="str">
            <v>COK_8039</v>
          </cell>
          <cell r="C1867" t="str">
            <v>8039 - Energy Allocation Cap Exp Amount</v>
          </cell>
        </row>
        <row r="1868">
          <cell r="B1868" t="str">
            <v>COK_8040</v>
          </cell>
          <cell r="C1868" t="str">
            <v>8040 - Energy Allocation Cap Exp Amount</v>
          </cell>
        </row>
        <row r="1869">
          <cell r="B1869" t="str">
            <v>COK_8041</v>
          </cell>
          <cell r="C1869" t="str">
            <v>8041 - Energy Allocation Cap Exp Amount</v>
          </cell>
        </row>
        <row r="1870">
          <cell r="B1870" t="str">
            <v>COK_8042</v>
          </cell>
          <cell r="C1870" t="str">
            <v>8042 - Energy Allocation Cap Exp Amount</v>
          </cell>
        </row>
        <row r="1871">
          <cell r="B1871" t="str">
            <v>COK_8099</v>
          </cell>
          <cell r="C1871" t="str">
            <v>8099 - Energy Allocation Cap Exp Amount</v>
          </cell>
        </row>
        <row r="1872">
          <cell r="B1872" t="str">
            <v>COK_8100</v>
          </cell>
          <cell r="C1872" t="str">
            <v>8100 - Energy Allocation Cap Exp Amount</v>
          </cell>
        </row>
        <row r="1873">
          <cell r="B1873" t="str">
            <v>COK_8101</v>
          </cell>
          <cell r="C1873" t="str">
            <v>8101 - Energy Allocation Cap Exp Amount</v>
          </cell>
        </row>
        <row r="1874">
          <cell r="B1874" t="str">
            <v>COK_8102</v>
          </cell>
          <cell r="C1874" t="str">
            <v>8102 - Energy Allocation Cap Exp Amount</v>
          </cell>
        </row>
        <row r="1875">
          <cell r="B1875" t="str">
            <v>COK_8103</v>
          </cell>
          <cell r="C1875" t="str">
            <v>8103 - Energy Allocation Cap Exp Amount</v>
          </cell>
        </row>
        <row r="1876">
          <cell r="B1876" t="str">
            <v>COL_2001</v>
          </cell>
          <cell r="C1876" t="str">
            <v>2001 - CP Jurisdictional Factor</v>
          </cell>
        </row>
        <row r="1877">
          <cell r="B1877" t="str">
            <v>COL_2003</v>
          </cell>
          <cell r="C1877" t="str">
            <v>2003 - CP Jurisdictional Factor</v>
          </cell>
        </row>
        <row r="1878">
          <cell r="B1878" t="str">
            <v>COL_2006</v>
          </cell>
          <cell r="C1878" t="str">
            <v>2006 - CP Jurisdictional Factor</v>
          </cell>
        </row>
        <row r="1879">
          <cell r="B1879" t="str">
            <v>COL_2009</v>
          </cell>
          <cell r="C1879" t="str">
            <v>2009 - CP Jurisdictional Factor</v>
          </cell>
        </row>
        <row r="1880">
          <cell r="B1880" t="str">
            <v>COL_2010</v>
          </cell>
          <cell r="C1880" t="str">
            <v>2010 - CP Jurisdictional Factor</v>
          </cell>
        </row>
        <row r="1881">
          <cell r="B1881" t="str">
            <v>COL_2012</v>
          </cell>
          <cell r="C1881" t="str">
            <v>2012 - CP Jurisdictional Factor</v>
          </cell>
        </row>
        <row r="1882">
          <cell r="B1882" t="str">
            <v>COL_2019</v>
          </cell>
          <cell r="C1882" t="str">
            <v>2019 - CP Jurisdictional Factor</v>
          </cell>
        </row>
        <row r="1883">
          <cell r="B1883" t="str">
            <v>COL_2020</v>
          </cell>
          <cell r="C1883" t="str">
            <v>2020 - CP Jurisdictional Factor</v>
          </cell>
        </row>
        <row r="1884">
          <cell r="B1884" t="str">
            <v>COL_4001</v>
          </cell>
          <cell r="C1884" t="str">
            <v>4001 - CP Jurisdictional Factor</v>
          </cell>
        </row>
        <row r="1885">
          <cell r="B1885" t="str">
            <v>COL_8002</v>
          </cell>
          <cell r="C1885" t="str">
            <v>8002 - CP Jurisdictional Factor</v>
          </cell>
        </row>
        <row r="1886">
          <cell r="B1886" t="str">
            <v>COL_8003</v>
          </cell>
          <cell r="C1886" t="str">
            <v>8003 - CP Jurisdictional Factor</v>
          </cell>
        </row>
        <row r="1887">
          <cell r="B1887" t="str">
            <v>COL_8004</v>
          </cell>
          <cell r="C1887" t="str">
            <v>8004 - CP Jurisdictional Factor</v>
          </cell>
        </row>
        <row r="1888">
          <cell r="B1888" t="str">
            <v>COL_8005</v>
          </cell>
          <cell r="C1888" t="str">
            <v>8005 - CP Jurisdictional Factor</v>
          </cell>
        </row>
        <row r="1889">
          <cell r="B1889" t="str">
            <v>COL_8007</v>
          </cell>
          <cell r="C1889" t="str">
            <v>8007 - CP Jurisdictional Factor</v>
          </cell>
        </row>
        <row r="1890">
          <cell r="B1890" t="str">
            <v>COL_8008</v>
          </cell>
          <cell r="C1890" t="str">
            <v>8008 - CP Jurisdictional Factor</v>
          </cell>
        </row>
        <row r="1891">
          <cell r="B1891" t="str">
            <v>COL_8010</v>
          </cell>
          <cell r="C1891" t="str">
            <v>8010 - CP Jurisdictional Factor</v>
          </cell>
        </row>
        <row r="1892">
          <cell r="B1892" t="str">
            <v>COL_8012</v>
          </cell>
          <cell r="C1892" t="str">
            <v>8012 - CP Jurisdictional Factor</v>
          </cell>
        </row>
        <row r="1893">
          <cell r="B1893" t="str">
            <v>COL_8016</v>
          </cell>
          <cell r="C1893" t="str">
            <v>8016 - CP Jurisdictional Factor</v>
          </cell>
        </row>
        <row r="1894">
          <cell r="B1894" t="str">
            <v>COL_8017</v>
          </cell>
          <cell r="C1894" t="str">
            <v>8017 - CP Jurisdictional Factor</v>
          </cell>
        </row>
        <row r="1895">
          <cell r="B1895" t="str">
            <v>COL_8020</v>
          </cell>
          <cell r="C1895" t="str">
            <v>8020 - CP Jurisdictional Factor</v>
          </cell>
        </row>
        <row r="1896">
          <cell r="B1896" t="str">
            <v>COL_8022</v>
          </cell>
          <cell r="C1896" t="str">
            <v>8022 - CP Jurisdictional Factor</v>
          </cell>
        </row>
        <row r="1897">
          <cell r="B1897" t="str">
            <v>COL_8023</v>
          </cell>
          <cell r="C1897" t="str">
            <v>8023 - CP Jurisdictional Factor</v>
          </cell>
        </row>
        <row r="1898">
          <cell r="B1898" t="str">
            <v>COL_8024</v>
          </cell>
          <cell r="C1898" t="str">
            <v>8024 - CP Jurisdictional Factor</v>
          </cell>
        </row>
        <row r="1899">
          <cell r="B1899" t="str">
            <v>COL_8025</v>
          </cell>
          <cell r="C1899" t="str">
            <v>8025 - CP Jurisdictional Factor</v>
          </cell>
        </row>
        <row r="1900">
          <cell r="B1900" t="str">
            <v>COL_8026</v>
          </cell>
          <cell r="C1900" t="str">
            <v>8026 - CP Jurisdictional Factor</v>
          </cell>
        </row>
        <row r="1901">
          <cell r="B1901" t="str">
            <v>COL_8031</v>
          </cell>
          <cell r="C1901" t="str">
            <v>8031 - CP Jurisdictional Factor</v>
          </cell>
        </row>
        <row r="1902">
          <cell r="B1902" t="str">
            <v>COL_8033</v>
          </cell>
          <cell r="C1902" t="str">
            <v>8033 - CP Jurisdictional Factor</v>
          </cell>
        </row>
        <row r="1903">
          <cell r="B1903" t="str">
            <v>COL_8035</v>
          </cell>
          <cell r="C1903" t="str">
            <v>8035 - CP Jurisdictional Factor</v>
          </cell>
        </row>
        <row r="1904">
          <cell r="B1904" t="str">
            <v>COL_8036</v>
          </cell>
          <cell r="C1904" t="str">
            <v>8036 - CP Jurisdictional Factor</v>
          </cell>
        </row>
        <row r="1905">
          <cell r="B1905" t="str">
            <v>COL_8037</v>
          </cell>
          <cell r="C1905" t="str">
            <v>8037 - CP Jurisdictional Factor</v>
          </cell>
        </row>
        <row r="1906">
          <cell r="B1906" t="str">
            <v>COL_8038</v>
          </cell>
          <cell r="C1906" t="str">
            <v>8038 - CP Jurisdictional Factor</v>
          </cell>
        </row>
        <row r="1907">
          <cell r="B1907" t="str">
            <v>COL_8039</v>
          </cell>
          <cell r="C1907" t="str">
            <v>8039 - CP Jurisdictional Factor</v>
          </cell>
        </row>
        <row r="1908">
          <cell r="B1908" t="str">
            <v>COL_8040</v>
          </cell>
          <cell r="C1908" t="str">
            <v>8040 - CP Jurisdictional Factor</v>
          </cell>
        </row>
        <row r="1909">
          <cell r="B1909" t="str">
            <v>COL_8041</v>
          </cell>
          <cell r="C1909" t="str">
            <v>8041 - CP Jurisdictional Factor</v>
          </cell>
        </row>
        <row r="1910">
          <cell r="B1910" t="str">
            <v>COL_8042</v>
          </cell>
          <cell r="C1910" t="str">
            <v>8042 - CP Jurisdictional Factor</v>
          </cell>
        </row>
        <row r="1911">
          <cell r="B1911" t="str">
            <v>COL_8099</v>
          </cell>
          <cell r="C1911" t="str">
            <v>8099 - CP Jurisdictional Factor</v>
          </cell>
        </row>
        <row r="1912">
          <cell r="B1912" t="str">
            <v>COL_8100</v>
          </cell>
          <cell r="C1912" t="str">
            <v>8100 - CP Jurisdictional Factor</v>
          </cell>
        </row>
        <row r="1913">
          <cell r="B1913" t="str">
            <v>COL_8101</v>
          </cell>
          <cell r="C1913" t="str">
            <v>8101 - CP Jurisdictional Factor</v>
          </cell>
        </row>
        <row r="1914">
          <cell r="B1914" t="str">
            <v>COL_8102</v>
          </cell>
          <cell r="C1914" t="str">
            <v>8102 - CP Jurisdictional Factor</v>
          </cell>
        </row>
        <row r="1915">
          <cell r="B1915" t="str">
            <v>COL_8103</v>
          </cell>
          <cell r="C1915" t="str">
            <v>8103 - CP Jurisdictional Factor</v>
          </cell>
        </row>
        <row r="1916">
          <cell r="B1916" t="str">
            <v>COM_2001</v>
          </cell>
          <cell r="C1916" t="str">
            <v>2001 - GCP Jurisdictional Factor</v>
          </cell>
        </row>
        <row r="1917">
          <cell r="B1917" t="str">
            <v>COM_2003</v>
          </cell>
          <cell r="C1917" t="str">
            <v>2003 - GCP Jurisdictional Factor</v>
          </cell>
        </row>
        <row r="1918">
          <cell r="B1918" t="str">
            <v>COM_2006</v>
          </cell>
          <cell r="C1918" t="str">
            <v>2006 - GCP Jurisdictional Factor</v>
          </cell>
        </row>
        <row r="1919">
          <cell r="B1919" t="str">
            <v>COM_2009</v>
          </cell>
          <cell r="C1919" t="str">
            <v>2009 - GCP Jurisdictional Factor</v>
          </cell>
        </row>
        <row r="1920">
          <cell r="B1920" t="str">
            <v>COM_2010</v>
          </cell>
          <cell r="C1920" t="str">
            <v>2010 - GCP Jurisdictional Factor</v>
          </cell>
        </row>
        <row r="1921">
          <cell r="B1921" t="str">
            <v>COM_2012</v>
          </cell>
          <cell r="C1921" t="str">
            <v>2012 - GCP Jurisdictional Factor</v>
          </cell>
        </row>
        <row r="1922">
          <cell r="B1922" t="str">
            <v>COM_2019</v>
          </cell>
          <cell r="C1922" t="str">
            <v>2019 - GCP Jurisdictional Factor</v>
          </cell>
        </row>
        <row r="1923">
          <cell r="B1923" t="str">
            <v>COM_2020</v>
          </cell>
          <cell r="C1923" t="str">
            <v>2020 - GCP Jurisdictional Factor</v>
          </cell>
        </row>
        <row r="1924">
          <cell r="B1924" t="str">
            <v>COM_4001</v>
          </cell>
          <cell r="C1924" t="str">
            <v>4001 - GCP Jurisdictional Factor</v>
          </cell>
        </row>
        <row r="1925">
          <cell r="B1925" t="str">
            <v>COM_8002</v>
          </cell>
          <cell r="C1925" t="str">
            <v>8002 - GCP Jurisdictional Factor</v>
          </cell>
        </row>
        <row r="1926">
          <cell r="B1926" t="str">
            <v>COM_8003</v>
          </cell>
          <cell r="C1926" t="str">
            <v>8003 - GCP Jurisdictional Factor</v>
          </cell>
        </row>
        <row r="1927">
          <cell r="B1927" t="str">
            <v>COM_8004</v>
          </cell>
          <cell r="C1927" t="str">
            <v>8004 - GCP Jurisdictional Factor</v>
          </cell>
        </row>
        <row r="1928">
          <cell r="B1928" t="str">
            <v>COM_8005</v>
          </cell>
          <cell r="C1928" t="str">
            <v>8005 - GCP Jurisdictional Factor</v>
          </cell>
        </row>
        <row r="1929">
          <cell r="B1929" t="str">
            <v>COM_8007</v>
          </cell>
          <cell r="C1929" t="str">
            <v>8007 - GCP Jurisdictional Factor</v>
          </cell>
        </row>
        <row r="1930">
          <cell r="B1930" t="str">
            <v>COM_8008</v>
          </cell>
          <cell r="C1930" t="str">
            <v>8008 - GCP Jurisdictional Factor</v>
          </cell>
        </row>
        <row r="1931">
          <cell r="B1931" t="str">
            <v>COM_8010</v>
          </cell>
          <cell r="C1931" t="str">
            <v>8010 - GCP Jurisdictional Factor</v>
          </cell>
        </row>
        <row r="1932">
          <cell r="B1932" t="str">
            <v>COM_8012</v>
          </cell>
          <cell r="C1932" t="str">
            <v>8012 - GCP Jurisdictional Factor</v>
          </cell>
        </row>
        <row r="1933">
          <cell r="B1933" t="str">
            <v>COM_8016</v>
          </cell>
          <cell r="C1933" t="str">
            <v>8016 - GCP Jurisdictional Factor</v>
          </cell>
        </row>
        <row r="1934">
          <cell r="B1934" t="str">
            <v>COM_8017</v>
          </cell>
          <cell r="C1934" t="str">
            <v>8017 - GCP Jurisdictional Factor</v>
          </cell>
        </row>
        <row r="1935">
          <cell r="B1935" t="str">
            <v>COM_8020</v>
          </cell>
          <cell r="C1935" t="str">
            <v>8020 - GCP Jurisdictional Factor</v>
          </cell>
        </row>
        <row r="1936">
          <cell r="B1936" t="str">
            <v>COM_8022</v>
          </cell>
          <cell r="C1936" t="str">
            <v>8022 - GCP Jurisdictional Factor</v>
          </cell>
        </row>
        <row r="1937">
          <cell r="B1937" t="str">
            <v>COM_8023</v>
          </cell>
          <cell r="C1937" t="str">
            <v>8023 - GCP Jurisdictional Factor</v>
          </cell>
        </row>
        <row r="1938">
          <cell r="B1938" t="str">
            <v>COM_8024</v>
          </cell>
          <cell r="C1938" t="str">
            <v>8024 - GCP Jurisdictional Factor</v>
          </cell>
        </row>
        <row r="1939">
          <cell r="B1939" t="str">
            <v>COM_8025</v>
          </cell>
          <cell r="C1939" t="str">
            <v>8025 - GCP Jurisdictional Factor</v>
          </cell>
        </row>
        <row r="1940">
          <cell r="B1940" t="str">
            <v>COM_8026</v>
          </cell>
          <cell r="C1940" t="str">
            <v>8026 - GCP Jurisdictional Factor</v>
          </cell>
        </row>
        <row r="1941">
          <cell r="B1941" t="str">
            <v>COM_8031</v>
          </cell>
          <cell r="C1941" t="str">
            <v>8031 - GCP Jurisdictional Factor</v>
          </cell>
        </row>
        <row r="1942">
          <cell r="B1942" t="str">
            <v>COM_8033</v>
          </cell>
          <cell r="C1942" t="str">
            <v>8033 - GCP Jurisdictional Factor</v>
          </cell>
        </row>
        <row r="1943">
          <cell r="B1943" t="str">
            <v>COM_8035</v>
          </cell>
          <cell r="C1943" t="str">
            <v>8035 - GCP Jurisdictional Factor</v>
          </cell>
        </row>
        <row r="1944">
          <cell r="B1944" t="str">
            <v>COM_8036</v>
          </cell>
          <cell r="C1944" t="str">
            <v>8036 - GCP Jurisdictional Factor</v>
          </cell>
        </row>
        <row r="1945">
          <cell r="B1945" t="str">
            <v>COM_8037</v>
          </cell>
          <cell r="C1945" t="str">
            <v>8037 - GCP Jurisdictional Factor</v>
          </cell>
        </row>
        <row r="1946">
          <cell r="B1946" t="str">
            <v>COM_8038</v>
          </cell>
          <cell r="C1946" t="str">
            <v>8038 - GCP Jurisdictional Factor</v>
          </cell>
        </row>
        <row r="1947">
          <cell r="B1947" t="str">
            <v>COM_8039</v>
          </cell>
          <cell r="C1947" t="str">
            <v>8039 - GCP Jurisdictional Factor</v>
          </cell>
        </row>
        <row r="1948">
          <cell r="B1948" t="str">
            <v>COM_8040</v>
          </cell>
          <cell r="C1948" t="str">
            <v>8040 - GCP Jurisdictional Factor</v>
          </cell>
        </row>
        <row r="1949">
          <cell r="B1949" t="str">
            <v>COM_8041</v>
          </cell>
          <cell r="C1949" t="str">
            <v>8041 - GCP Jurisdictional Factor</v>
          </cell>
        </row>
        <row r="1950">
          <cell r="B1950" t="str">
            <v>COM_8042</v>
          </cell>
          <cell r="C1950" t="str">
            <v>8042 - GCP Jurisdictional Factor</v>
          </cell>
        </row>
        <row r="1951">
          <cell r="B1951" t="str">
            <v>COM_8099</v>
          </cell>
          <cell r="C1951" t="str">
            <v>8099 - GCP Jurisdictional Factor</v>
          </cell>
        </row>
        <row r="1952">
          <cell r="B1952" t="str">
            <v>COM_8100</v>
          </cell>
          <cell r="C1952" t="str">
            <v>8100 - GCP Jurisdictional Factor</v>
          </cell>
        </row>
        <row r="1953">
          <cell r="B1953" t="str">
            <v>COM_8101</v>
          </cell>
          <cell r="C1953" t="str">
            <v>8101 - GCP Jurisdictional Factor</v>
          </cell>
        </row>
        <row r="1954">
          <cell r="B1954" t="str">
            <v>COM_8102</v>
          </cell>
          <cell r="C1954" t="str">
            <v>8102 - GCP Jurisdictional Factor</v>
          </cell>
        </row>
        <row r="1955">
          <cell r="B1955" t="str">
            <v>COM_8103</v>
          </cell>
          <cell r="C1955" t="str">
            <v>8103 - GCP Jurisdictional Factor</v>
          </cell>
        </row>
        <row r="1956">
          <cell r="B1956" t="str">
            <v>CON_2001</v>
          </cell>
          <cell r="C1956" t="str">
            <v>2001 - Energy Jurisdictional Factor</v>
          </cell>
        </row>
        <row r="1957">
          <cell r="B1957" t="str">
            <v>CON_2003</v>
          </cell>
          <cell r="C1957" t="str">
            <v>2003 - Energy Jurisdictional Factor</v>
          </cell>
        </row>
        <row r="1958">
          <cell r="B1958" t="str">
            <v>CON_2006</v>
          </cell>
          <cell r="C1958" t="str">
            <v>2006 - Energy Jurisdictional Factor</v>
          </cell>
        </row>
        <row r="1959">
          <cell r="B1959" t="str">
            <v>CON_2009</v>
          </cell>
          <cell r="C1959" t="str">
            <v>2009 - Energy Jurisdictional Factor</v>
          </cell>
        </row>
        <row r="1960">
          <cell r="B1960" t="str">
            <v>CON_2010</v>
          </cell>
          <cell r="C1960" t="str">
            <v>2010 - Energy Jurisdictional Factor</v>
          </cell>
        </row>
        <row r="1961">
          <cell r="B1961" t="str">
            <v>CON_2012</v>
          </cell>
          <cell r="C1961" t="str">
            <v>2012 - Energy Jurisdictional Factor</v>
          </cell>
        </row>
        <row r="1962">
          <cell r="B1962" t="str">
            <v>CON_2019</v>
          </cell>
          <cell r="C1962" t="str">
            <v>2019 - Energy Jurisdictional Factor</v>
          </cell>
        </row>
        <row r="1963">
          <cell r="B1963" t="str">
            <v>CON_2020</v>
          </cell>
          <cell r="C1963" t="str">
            <v>2020 - Energy Jurisdictional Factor</v>
          </cell>
        </row>
        <row r="1964">
          <cell r="B1964" t="str">
            <v>CON_4001</v>
          </cell>
          <cell r="C1964" t="str">
            <v>4001 - Energy Jurisdictional Factor</v>
          </cell>
        </row>
        <row r="1965">
          <cell r="B1965" t="str">
            <v>CON_8002</v>
          </cell>
          <cell r="C1965" t="str">
            <v>8002 - Energy Jurisdictional Factor</v>
          </cell>
        </row>
        <row r="1966">
          <cell r="B1966" t="str">
            <v>CON_8003</v>
          </cell>
          <cell r="C1966" t="str">
            <v>8003 - Energy Jurisdictional Factor</v>
          </cell>
        </row>
        <row r="1967">
          <cell r="B1967" t="str">
            <v>CON_8004</v>
          </cell>
          <cell r="C1967" t="str">
            <v>8004 - Energy Jurisdictional Factor</v>
          </cell>
        </row>
        <row r="1968">
          <cell r="B1968" t="str">
            <v>CON_8005</v>
          </cell>
          <cell r="C1968" t="str">
            <v>8005 - Energy Jurisdictional Factor</v>
          </cell>
        </row>
        <row r="1969">
          <cell r="B1969" t="str">
            <v>CON_8007</v>
          </cell>
          <cell r="C1969" t="str">
            <v>8007 - Energy Jurisdictional Factor</v>
          </cell>
        </row>
        <row r="1970">
          <cell r="B1970" t="str">
            <v>CON_8008</v>
          </cell>
          <cell r="C1970" t="str">
            <v>8008 - Energy Jurisdictional Factor</v>
          </cell>
        </row>
        <row r="1971">
          <cell r="B1971" t="str">
            <v>CON_8010</v>
          </cell>
          <cell r="C1971" t="str">
            <v>8010 - Energy Jurisdictional Factor</v>
          </cell>
        </row>
        <row r="1972">
          <cell r="B1972" t="str">
            <v>CON_8012</v>
          </cell>
          <cell r="C1972" t="str">
            <v>8012 - Energy Jurisdictional Factor</v>
          </cell>
        </row>
        <row r="1973">
          <cell r="B1973" t="str">
            <v>CON_8016</v>
          </cell>
          <cell r="C1973" t="str">
            <v>8016 - Energy Jurisdictional Factor</v>
          </cell>
        </row>
        <row r="1974">
          <cell r="B1974" t="str">
            <v>CON_8017</v>
          </cell>
          <cell r="C1974" t="str">
            <v>8017 - Energy Jurisdictional Factor</v>
          </cell>
        </row>
        <row r="1975">
          <cell r="B1975" t="str">
            <v>CON_8020</v>
          </cell>
          <cell r="C1975" t="str">
            <v>8020 - Energy Jurisdictional Factor</v>
          </cell>
        </row>
        <row r="1976">
          <cell r="B1976" t="str">
            <v>CON_8022</v>
          </cell>
          <cell r="C1976" t="str">
            <v>8022 - Energy Jurisdictional Factor</v>
          </cell>
        </row>
        <row r="1977">
          <cell r="B1977" t="str">
            <v>CON_8023</v>
          </cell>
          <cell r="C1977" t="str">
            <v>8023 - Energy Jurisdictional Factor</v>
          </cell>
        </row>
        <row r="1978">
          <cell r="B1978" t="str">
            <v>CON_8024</v>
          </cell>
          <cell r="C1978" t="str">
            <v>8024 - Energy Jurisdictional Factor</v>
          </cell>
        </row>
        <row r="1979">
          <cell r="B1979" t="str">
            <v>CON_8025</v>
          </cell>
          <cell r="C1979" t="str">
            <v>8025 - Energy Jurisdictional Factor</v>
          </cell>
        </row>
        <row r="1980">
          <cell r="B1980" t="str">
            <v>CON_8026</v>
          </cell>
          <cell r="C1980" t="str">
            <v>8026 - Energy Jurisdictional Factor</v>
          </cell>
        </row>
        <row r="1981">
          <cell r="B1981" t="str">
            <v>CON_8031</v>
          </cell>
          <cell r="C1981" t="str">
            <v>8031 - Energy Jurisdictional Factor</v>
          </cell>
        </row>
        <row r="1982">
          <cell r="B1982" t="str">
            <v>CON_8033</v>
          </cell>
          <cell r="C1982" t="str">
            <v>8033 - Energy Jurisdictional Factor</v>
          </cell>
        </row>
        <row r="1983">
          <cell r="B1983" t="str">
            <v>CON_8035</v>
          </cell>
          <cell r="C1983" t="str">
            <v>8035 - Energy Jurisdictional Factor</v>
          </cell>
        </row>
        <row r="1984">
          <cell r="B1984" t="str">
            <v>CON_8036</v>
          </cell>
          <cell r="C1984" t="str">
            <v>8036 - Energy Jurisdictional Factor</v>
          </cell>
        </row>
        <row r="1985">
          <cell r="B1985" t="str">
            <v>CON_8037</v>
          </cell>
          <cell r="C1985" t="str">
            <v>8037 - Energy Jurisdictional Factor</v>
          </cell>
        </row>
        <row r="1986">
          <cell r="B1986" t="str">
            <v>CON_8038</v>
          </cell>
          <cell r="C1986" t="str">
            <v>8038 - Energy Jurisdictional Factor</v>
          </cell>
        </row>
        <row r="1987">
          <cell r="B1987" t="str">
            <v>CON_8039</v>
          </cell>
          <cell r="C1987" t="str">
            <v>8039 - Energy Jurisdictional Factor</v>
          </cell>
        </row>
        <row r="1988">
          <cell r="B1988" t="str">
            <v>CON_8040</v>
          </cell>
          <cell r="C1988" t="str">
            <v>8040 - Energy Jurisdictional Factor</v>
          </cell>
        </row>
        <row r="1989">
          <cell r="B1989" t="str">
            <v>CON_8041</v>
          </cell>
          <cell r="C1989" t="str">
            <v>8041 - Energy Jurisdictional Factor</v>
          </cell>
        </row>
        <row r="1990">
          <cell r="B1990" t="str">
            <v>CON_8042</v>
          </cell>
          <cell r="C1990" t="str">
            <v>8042 - Energy Jurisdictional Factor</v>
          </cell>
        </row>
        <row r="1991">
          <cell r="B1991" t="str">
            <v>CON_8099</v>
          </cell>
          <cell r="C1991" t="str">
            <v>8099 - Energy Jurisdictional Factor</v>
          </cell>
        </row>
        <row r="1992">
          <cell r="B1992" t="str">
            <v>CON_8100</v>
          </cell>
          <cell r="C1992" t="str">
            <v>8100 - Energy Jurisdictional Factor</v>
          </cell>
        </row>
        <row r="1993">
          <cell r="B1993" t="str">
            <v>CON_8101</v>
          </cell>
          <cell r="C1993" t="str">
            <v>8101 - Energy Jurisdictional Factor</v>
          </cell>
        </row>
        <row r="1994">
          <cell r="B1994" t="str">
            <v>CON_8102</v>
          </cell>
          <cell r="C1994" t="str">
            <v>8102 - Energy Jurisdictional Factor</v>
          </cell>
        </row>
        <row r="1995">
          <cell r="B1995" t="str">
            <v>CON_8103</v>
          </cell>
          <cell r="C1995" t="str">
            <v>8103 - Energy Jurisdictional Factor</v>
          </cell>
        </row>
        <row r="1996">
          <cell r="B1996" t="str">
            <v>COO_2001</v>
          </cell>
          <cell r="C1996" t="str">
            <v>2001 - CP Jurisdictional Cap Exp Amount</v>
          </cell>
        </row>
        <row r="1997">
          <cell r="B1997" t="str">
            <v>COO_2003</v>
          </cell>
          <cell r="C1997" t="str">
            <v>2003 - CP Jurisdictional Cap Exp Amount</v>
          </cell>
        </row>
        <row r="1998">
          <cell r="B1998" t="str">
            <v>COO_2006</v>
          </cell>
          <cell r="C1998" t="str">
            <v>2006 - CP Jurisdictional Cap Exp Amount</v>
          </cell>
        </row>
        <row r="1999">
          <cell r="B1999" t="str">
            <v>COO_2009</v>
          </cell>
          <cell r="C1999" t="str">
            <v>2009 - CP Jurisdictional Cap Exp Amount</v>
          </cell>
        </row>
        <row r="2000">
          <cell r="B2000" t="str">
            <v>COO_2010</v>
          </cell>
          <cell r="C2000" t="str">
            <v>2010 - CP Jurisdictional Cap Exp Amount</v>
          </cell>
        </row>
        <row r="2001">
          <cell r="B2001" t="str">
            <v>COO_2012</v>
          </cell>
          <cell r="C2001" t="str">
            <v>2012 - CP Jurisdictional Cap Exp Amount</v>
          </cell>
        </row>
        <row r="2002">
          <cell r="B2002" t="str">
            <v>COO_2019</v>
          </cell>
          <cell r="C2002" t="str">
            <v>2019 - CP Jurisdictional Cap Exp Amount</v>
          </cell>
        </row>
        <row r="2003">
          <cell r="B2003" t="str">
            <v>COO_2020</v>
          </cell>
          <cell r="C2003" t="str">
            <v>2020 - CP Jurisdictional Cap Exp Amount</v>
          </cell>
        </row>
        <row r="2004">
          <cell r="B2004" t="str">
            <v>COO_4001</v>
          </cell>
          <cell r="C2004" t="str">
            <v>4001 - CP Jurisdictional Cap Exp Amount</v>
          </cell>
        </row>
        <row r="2005">
          <cell r="B2005" t="str">
            <v>COO_8002</v>
          </cell>
          <cell r="C2005" t="str">
            <v>8002 - CP Jurisdictional Cap Exp Amount</v>
          </cell>
        </row>
        <row r="2006">
          <cell r="B2006" t="str">
            <v>COO_8003</v>
          </cell>
          <cell r="C2006" t="str">
            <v>8003 - CP Jurisdictional Cap Exp Amount</v>
          </cell>
        </row>
        <row r="2007">
          <cell r="B2007" t="str">
            <v>COO_8004</v>
          </cell>
          <cell r="C2007" t="str">
            <v>8004 - CP Jurisdictional Cap Exp Amount</v>
          </cell>
        </row>
        <row r="2008">
          <cell r="B2008" t="str">
            <v>COO_8005</v>
          </cell>
          <cell r="C2008" t="str">
            <v>8005 - CP Jurisdictional Cap Exp Amount</v>
          </cell>
        </row>
        <row r="2009">
          <cell r="B2009" t="str">
            <v>COO_8007</v>
          </cell>
          <cell r="C2009" t="str">
            <v>8007 - CP Jurisdictional Cap Exp Amount</v>
          </cell>
        </row>
        <row r="2010">
          <cell r="B2010" t="str">
            <v>COO_8008</v>
          </cell>
          <cell r="C2010" t="str">
            <v>8008 - CP Jurisdictional Cap Exp Amount</v>
          </cell>
        </row>
        <row r="2011">
          <cell r="B2011" t="str">
            <v>COO_8010</v>
          </cell>
          <cell r="C2011" t="str">
            <v>8010 - CP Jurisdictional Cap Exp Amount</v>
          </cell>
        </row>
        <row r="2012">
          <cell r="B2012" t="str">
            <v>COO_8012</v>
          </cell>
          <cell r="C2012" t="str">
            <v>8012 - CP Jurisdictional Cap Exp Amount</v>
          </cell>
        </row>
        <row r="2013">
          <cell r="B2013" t="str">
            <v>COO_8016</v>
          </cell>
          <cell r="C2013" t="str">
            <v>8016 - CP Jurisdictional Cap Exp Amount</v>
          </cell>
        </row>
        <row r="2014">
          <cell r="B2014" t="str">
            <v>COO_8017</v>
          </cell>
          <cell r="C2014" t="str">
            <v>8017 - CP Jurisdictional Cap Exp Amount</v>
          </cell>
        </row>
        <row r="2015">
          <cell r="B2015" t="str">
            <v>COO_8020</v>
          </cell>
          <cell r="C2015" t="str">
            <v>8020 - CP Jurisdictional Cap Exp Amount</v>
          </cell>
        </row>
        <row r="2016">
          <cell r="B2016" t="str">
            <v>COO_8022</v>
          </cell>
          <cell r="C2016" t="str">
            <v>8022 - CP Jurisdictional Cap Exp Amount</v>
          </cell>
        </row>
        <row r="2017">
          <cell r="B2017" t="str">
            <v>COO_8023</v>
          </cell>
          <cell r="C2017" t="str">
            <v>8023 - CP Jurisdictional Cap Exp Amount</v>
          </cell>
        </row>
        <row r="2018">
          <cell r="B2018" t="str">
            <v>COO_8024</v>
          </cell>
          <cell r="C2018" t="str">
            <v>8024 - CP Jurisdictional Cap Exp Amount</v>
          </cell>
        </row>
        <row r="2019">
          <cell r="B2019" t="str">
            <v>COO_8025</v>
          </cell>
          <cell r="C2019" t="str">
            <v>8025 - CP Jurisdictional Cap Exp Amount</v>
          </cell>
        </row>
        <row r="2020">
          <cell r="B2020" t="str">
            <v>COO_8026</v>
          </cell>
          <cell r="C2020" t="str">
            <v>8026 - CP Jurisdictional Cap Exp Amount</v>
          </cell>
        </row>
        <row r="2021">
          <cell r="B2021" t="str">
            <v>COO_8031</v>
          </cell>
          <cell r="C2021" t="str">
            <v>8031 - CP Jurisdictional Cap Exp Amount</v>
          </cell>
        </row>
        <row r="2022">
          <cell r="B2022" t="str">
            <v>COO_8033</v>
          </cell>
          <cell r="C2022" t="str">
            <v>8033 - CP Jurisdictional Cap Exp Amount</v>
          </cell>
        </row>
        <row r="2023">
          <cell r="B2023" t="str">
            <v>COO_8035</v>
          </cell>
          <cell r="C2023" t="str">
            <v>8035 - CP Jurisdictional Cap Exp Amount</v>
          </cell>
        </row>
        <row r="2024">
          <cell r="B2024" t="str">
            <v>COO_8036</v>
          </cell>
          <cell r="C2024" t="str">
            <v>8036 - CP Jurisdictional Cap Exp Amount</v>
          </cell>
        </row>
        <row r="2025">
          <cell r="B2025" t="str">
            <v>COO_8037</v>
          </cell>
          <cell r="C2025" t="str">
            <v>8037 - CP Jurisdictional Cap Exp Amount</v>
          </cell>
        </row>
        <row r="2026">
          <cell r="B2026" t="str">
            <v>COO_8038</v>
          </cell>
          <cell r="C2026" t="str">
            <v>8038 - CP Jurisdictional Cap Exp Amount</v>
          </cell>
        </row>
        <row r="2027">
          <cell r="B2027" t="str">
            <v>COO_8039</v>
          </cell>
          <cell r="C2027" t="str">
            <v>8039 - CP Jurisdictional Cap Exp Amount</v>
          </cell>
        </row>
        <row r="2028">
          <cell r="B2028" t="str">
            <v>COO_8040</v>
          </cell>
          <cell r="C2028" t="str">
            <v>8040 - CP Jurisdictional Cap Exp Amount</v>
          </cell>
        </row>
        <row r="2029">
          <cell r="B2029" t="str">
            <v>COO_8041</v>
          </cell>
          <cell r="C2029" t="str">
            <v>8041 - CP Jurisdictional Cap Exp Amount</v>
          </cell>
        </row>
        <row r="2030">
          <cell r="B2030" t="str">
            <v>COO_8042</v>
          </cell>
          <cell r="C2030" t="str">
            <v>8042 - CP Jurisdictional Cap Exp Amount</v>
          </cell>
        </row>
        <row r="2031">
          <cell r="B2031" t="str">
            <v>COO_8099</v>
          </cell>
          <cell r="C2031" t="str">
            <v>8099 - CP Jurisdictional Cap Exp Amount</v>
          </cell>
        </row>
        <row r="2032">
          <cell r="B2032" t="str">
            <v>COO_8100</v>
          </cell>
          <cell r="C2032" t="str">
            <v>8100 - CP Jurisdictional Cap Exp Amount</v>
          </cell>
        </row>
        <row r="2033">
          <cell r="B2033" t="str">
            <v>COO_8101</v>
          </cell>
          <cell r="C2033" t="str">
            <v>8101 - CP Jurisdictional Cap Exp Amount</v>
          </cell>
        </row>
        <row r="2034">
          <cell r="B2034" t="str">
            <v>COO_8102</v>
          </cell>
          <cell r="C2034" t="str">
            <v>8102 - CP Jurisdictional Cap Exp Amount</v>
          </cell>
        </row>
        <row r="2035">
          <cell r="B2035" t="str">
            <v>COO_8103</v>
          </cell>
          <cell r="C2035" t="str">
            <v>8103 - CP Jurisdictional Cap Exp Amount</v>
          </cell>
        </row>
        <row r="2036">
          <cell r="B2036" t="str">
            <v>COP_2001</v>
          </cell>
          <cell r="C2036" t="str">
            <v>2001 - GCP Jurisdictional Cap Exp Amount</v>
          </cell>
        </row>
        <row r="2037">
          <cell r="B2037" t="str">
            <v>COP_2003</v>
          </cell>
          <cell r="C2037" t="str">
            <v>2003 - GCP Jurisdictional Cap Exp Amount</v>
          </cell>
        </row>
        <row r="2038">
          <cell r="B2038" t="str">
            <v>COP_2006</v>
          </cell>
          <cell r="C2038" t="str">
            <v>2006 - GCP Jurisdictional Cap Exp Amount</v>
          </cell>
        </row>
        <row r="2039">
          <cell r="B2039" t="str">
            <v>COP_2009</v>
          </cell>
          <cell r="C2039" t="str">
            <v>2009 - GCP Jurisdictional Cap Exp Amount</v>
          </cell>
        </row>
        <row r="2040">
          <cell r="B2040" t="str">
            <v>COP_2010</v>
          </cell>
          <cell r="C2040" t="str">
            <v>2010 - GCP Jurisdictional Cap Exp Amount</v>
          </cell>
        </row>
        <row r="2041">
          <cell r="B2041" t="str">
            <v>COP_2012</v>
          </cell>
          <cell r="C2041" t="str">
            <v>2012 - GCP Jurisdictional Cap Exp Amount</v>
          </cell>
        </row>
        <row r="2042">
          <cell r="B2042" t="str">
            <v>COP_2019</v>
          </cell>
          <cell r="C2042" t="str">
            <v>2019 - GCP Jurisdictional Cap Exp Amount</v>
          </cell>
        </row>
        <row r="2043">
          <cell r="B2043" t="str">
            <v>COP_2020</v>
          </cell>
          <cell r="C2043" t="str">
            <v>2020 - GCP Jurisdictional Cap Exp Amount</v>
          </cell>
        </row>
        <row r="2044">
          <cell r="B2044" t="str">
            <v>COP_4001</v>
          </cell>
          <cell r="C2044" t="str">
            <v>4001 - GCP Jurisdictional Cap Exp Amount</v>
          </cell>
        </row>
        <row r="2045">
          <cell r="B2045" t="str">
            <v>COP_8002</v>
          </cell>
          <cell r="C2045" t="str">
            <v>8002 - GCP Jurisdictional Cap Exp Amount</v>
          </cell>
        </row>
        <row r="2046">
          <cell r="B2046" t="str">
            <v>COP_8003</v>
          </cell>
          <cell r="C2046" t="str">
            <v>8003 - GCP Jurisdictional Cap Exp Amount</v>
          </cell>
        </row>
        <row r="2047">
          <cell r="B2047" t="str">
            <v>COP_8004</v>
          </cell>
          <cell r="C2047" t="str">
            <v>8004 - GCP Jurisdictional Cap Exp Amount</v>
          </cell>
        </row>
        <row r="2048">
          <cell r="B2048" t="str">
            <v>COP_8005</v>
          </cell>
          <cell r="C2048" t="str">
            <v>8005 - GCP Jurisdictional Cap Exp Amount</v>
          </cell>
        </row>
        <row r="2049">
          <cell r="B2049" t="str">
            <v>COP_8007</v>
          </cell>
          <cell r="C2049" t="str">
            <v>8007 - GCP Jurisdictional Cap Exp Amount</v>
          </cell>
        </row>
        <row r="2050">
          <cell r="B2050" t="str">
            <v>COP_8008</v>
          </cell>
          <cell r="C2050" t="str">
            <v>8008 - GCP Jurisdictional Cap Exp Amount</v>
          </cell>
        </row>
        <row r="2051">
          <cell r="B2051" t="str">
            <v>COP_8010</v>
          </cell>
          <cell r="C2051" t="str">
            <v>8010 - GCP Jurisdictional Cap Exp Amount</v>
          </cell>
        </row>
        <row r="2052">
          <cell r="B2052" t="str">
            <v>COP_8012</v>
          </cell>
          <cell r="C2052" t="str">
            <v>8012 - GCP Jurisdictional Cap Exp Amount</v>
          </cell>
        </row>
        <row r="2053">
          <cell r="B2053" t="str">
            <v>COP_8016</v>
          </cell>
          <cell r="C2053" t="str">
            <v>8016 - GCP Jurisdictional Cap Exp Amount</v>
          </cell>
        </row>
        <row r="2054">
          <cell r="B2054" t="str">
            <v>COP_8017</v>
          </cell>
          <cell r="C2054" t="str">
            <v>8017 - GCP Jurisdictional Cap Exp Amount</v>
          </cell>
        </row>
        <row r="2055">
          <cell r="B2055" t="str">
            <v>COP_8020</v>
          </cell>
          <cell r="C2055" t="str">
            <v>8020 - GCP Jurisdictional Cap Exp Amount</v>
          </cell>
        </row>
        <row r="2056">
          <cell r="B2056" t="str">
            <v>COP_8022</v>
          </cell>
          <cell r="C2056" t="str">
            <v>8022 - GCP Jurisdictional Cap Exp Amount</v>
          </cell>
        </row>
        <row r="2057">
          <cell r="B2057" t="str">
            <v>COP_8023</v>
          </cell>
          <cell r="C2057" t="str">
            <v>8023 - GCP Jurisdictional Cap Exp Amount</v>
          </cell>
        </row>
        <row r="2058">
          <cell r="B2058" t="str">
            <v>COP_8024</v>
          </cell>
          <cell r="C2058" t="str">
            <v>8024 - GCP Jurisdictional Cap Exp Amount</v>
          </cell>
        </row>
        <row r="2059">
          <cell r="B2059" t="str">
            <v>COP_8025</v>
          </cell>
          <cell r="C2059" t="str">
            <v>8025 - GCP Jurisdictional Cap Exp Amount</v>
          </cell>
        </row>
        <row r="2060">
          <cell r="B2060" t="str">
            <v>COP_8026</v>
          </cell>
          <cell r="C2060" t="str">
            <v>8026 - GCP Jurisdictional Cap Exp Amount</v>
          </cell>
        </row>
        <row r="2061">
          <cell r="B2061" t="str">
            <v>COP_8031</v>
          </cell>
          <cell r="C2061" t="str">
            <v>8031 - GCP Jurisdictional Cap Exp Amount</v>
          </cell>
        </row>
        <row r="2062">
          <cell r="B2062" t="str">
            <v>COP_8033</v>
          </cell>
          <cell r="C2062" t="str">
            <v>8033 - GCP Jurisdictional Cap Exp Amount</v>
          </cell>
        </row>
        <row r="2063">
          <cell r="B2063" t="str">
            <v>COP_8035</v>
          </cell>
          <cell r="C2063" t="str">
            <v>8035 - GCP Jurisdictional Cap Exp Amount</v>
          </cell>
        </row>
        <row r="2064">
          <cell r="B2064" t="str">
            <v>COP_8036</v>
          </cell>
          <cell r="C2064" t="str">
            <v>8036 - GCP Jurisdictional Cap Exp Amount</v>
          </cell>
        </row>
        <row r="2065">
          <cell r="B2065" t="str">
            <v>COP_8037</v>
          </cell>
          <cell r="C2065" t="str">
            <v>8037 - GCP Jurisdictional Cap Exp Amount</v>
          </cell>
        </row>
        <row r="2066">
          <cell r="B2066" t="str">
            <v>COP_8038</v>
          </cell>
          <cell r="C2066" t="str">
            <v>8038 - GCP Jurisdictional Cap Exp Amount</v>
          </cell>
        </row>
        <row r="2067">
          <cell r="B2067" t="str">
            <v>COP_8039</v>
          </cell>
          <cell r="C2067" t="str">
            <v>8039 - GCP Jurisdictional Cap Exp Amount</v>
          </cell>
        </row>
        <row r="2068">
          <cell r="B2068" t="str">
            <v>COP_8040</v>
          </cell>
          <cell r="C2068" t="str">
            <v>8040 - GCP Jurisdictional Cap Exp Amount</v>
          </cell>
        </row>
        <row r="2069">
          <cell r="B2069" t="str">
            <v>COP_8041</v>
          </cell>
          <cell r="C2069" t="str">
            <v>8041 - GCP Jurisdictional Cap Exp Amount</v>
          </cell>
        </row>
        <row r="2070">
          <cell r="B2070" t="str">
            <v>COP_8042</v>
          </cell>
          <cell r="C2070" t="str">
            <v>8042 - GCP Jurisdictional Cap Exp Amount</v>
          </cell>
        </row>
        <row r="2071">
          <cell r="B2071" t="str">
            <v>COP_8099</v>
          </cell>
          <cell r="C2071" t="str">
            <v>8099 - GCP Jurisdictional Cap Exp Amount</v>
          </cell>
        </row>
        <row r="2072">
          <cell r="B2072" t="str">
            <v>COP_8100</v>
          </cell>
          <cell r="C2072" t="str">
            <v>8100 - GCP Jurisdictional Cap Exp Amount</v>
          </cell>
        </row>
        <row r="2073">
          <cell r="B2073" t="str">
            <v>COP_8101</v>
          </cell>
          <cell r="C2073" t="str">
            <v>8101 - GCP Jurisdictional Cap Exp Amount</v>
          </cell>
        </row>
        <row r="2074">
          <cell r="B2074" t="str">
            <v>COP_8102</v>
          </cell>
          <cell r="C2074" t="str">
            <v>8102 - GCP Jurisdictional Cap Exp Amount</v>
          </cell>
        </row>
        <row r="2075">
          <cell r="B2075" t="str">
            <v>COP_8103</v>
          </cell>
          <cell r="C2075" t="str">
            <v>8103 - GCP Jurisdictional Cap Exp Amount</v>
          </cell>
        </row>
        <row r="2076">
          <cell r="B2076" t="str">
            <v>COQ_2001</v>
          </cell>
          <cell r="C2076" t="str">
            <v>2001 - Energy Jurisdictional Cap Exp Amount</v>
          </cell>
        </row>
        <row r="2077">
          <cell r="B2077" t="str">
            <v>COQ_2003</v>
          </cell>
          <cell r="C2077" t="str">
            <v>2003 - Energy Jurisdictional Cap Exp Amount</v>
          </cell>
        </row>
        <row r="2078">
          <cell r="B2078" t="str">
            <v>COQ_2006</v>
          </cell>
          <cell r="C2078" t="str">
            <v>2006 - Energy Jurisdictional Cap Exp Amount</v>
          </cell>
        </row>
        <row r="2079">
          <cell r="B2079" t="str">
            <v>COQ_2009</v>
          </cell>
          <cell r="C2079" t="str">
            <v>2009 - Energy Jurisdictional Cap Exp Amount</v>
          </cell>
        </row>
        <row r="2080">
          <cell r="B2080" t="str">
            <v>COQ_2010</v>
          </cell>
          <cell r="C2080" t="str">
            <v>2010 - Energy Jurisdictional Cap Exp Amount</v>
          </cell>
        </row>
        <row r="2081">
          <cell r="B2081" t="str">
            <v>COQ_2012</v>
          </cell>
          <cell r="C2081" t="str">
            <v>2012 - Energy Jurisdictional Cap Exp Amount</v>
          </cell>
        </row>
        <row r="2082">
          <cell r="B2082" t="str">
            <v>COQ_2019</v>
          </cell>
          <cell r="C2082" t="str">
            <v>2019 - Energy Jurisdictional Cap Exp Amount</v>
          </cell>
        </row>
        <row r="2083">
          <cell r="B2083" t="str">
            <v>COQ_2020</v>
          </cell>
          <cell r="C2083" t="str">
            <v>2020 - Energy Jurisdictional Cap Exp Amount</v>
          </cell>
        </row>
        <row r="2084">
          <cell r="B2084" t="str">
            <v>COQ_4001</v>
          </cell>
          <cell r="C2084" t="str">
            <v>4001 - Energy Jurisdictional Cap Exp Amount</v>
          </cell>
        </row>
        <row r="2085">
          <cell r="B2085" t="str">
            <v>COQ_8002</v>
          </cell>
          <cell r="C2085" t="str">
            <v>8002 - Energy Jurisdictional Cap Exp Amount</v>
          </cell>
        </row>
        <row r="2086">
          <cell r="B2086" t="str">
            <v>COQ_8003</v>
          </cell>
          <cell r="C2086" t="str">
            <v>8003 - Energy Jurisdictional Cap Exp Amount</v>
          </cell>
        </row>
        <row r="2087">
          <cell r="B2087" t="str">
            <v>COQ_8004</v>
          </cell>
          <cell r="C2087" t="str">
            <v>8004 - Energy Jurisdictional Cap Exp Amount</v>
          </cell>
        </row>
        <row r="2088">
          <cell r="B2088" t="str">
            <v>COQ_8005</v>
          </cell>
          <cell r="C2088" t="str">
            <v>8005 - Energy Jurisdictional Cap Exp Amount</v>
          </cell>
        </row>
        <row r="2089">
          <cell r="B2089" t="str">
            <v>COQ_8007</v>
          </cell>
          <cell r="C2089" t="str">
            <v>8007 - Energy Jurisdictional Cap Exp Amount</v>
          </cell>
        </row>
        <row r="2090">
          <cell r="B2090" t="str">
            <v>COQ_8008</v>
          </cell>
          <cell r="C2090" t="str">
            <v>8008 - Energy Jurisdictional Cap Exp Amount</v>
          </cell>
        </row>
        <row r="2091">
          <cell r="B2091" t="str">
            <v>COQ_8010</v>
          </cell>
          <cell r="C2091" t="str">
            <v>8010 - Energy Jurisdictional Cap Exp Amount</v>
          </cell>
        </row>
        <row r="2092">
          <cell r="B2092" t="str">
            <v>COQ_8012</v>
          </cell>
          <cell r="C2092" t="str">
            <v>8012 - Energy Jurisdictional Cap Exp Amount</v>
          </cell>
        </row>
        <row r="2093">
          <cell r="B2093" t="str">
            <v>COQ_8016</v>
          </cell>
          <cell r="C2093" t="str">
            <v>8016 - Energy Jurisdictional Cap Exp Amount</v>
          </cell>
        </row>
        <row r="2094">
          <cell r="B2094" t="str">
            <v>COQ_8017</v>
          </cell>
          <cell r="C2094" t="str">
            <v>8017 - Energy Jurisdictional Cap Exp Amount</v>
          </cell>
        </row>
        <row r="2095">
          <cell r="B2095" t="str">
            <v>COQ_8020</v>
          </cell>
          <cell r="C2095" t="str">
            <v>8020 - Energy Jurisdictional Cap Exp Amount</v>
          </cell>
        </row>
        <row r="2096">
          <cell r="B2096" t="str">
            <v>COQ_8022</v>
          </cell>
          <cell r="C2096" t="str">
            <v>8022 - Energy Jurisdictional Cap Exp Amount</v>
          </cell>
        </row>
        <row r="2097">
          <cell r="B2097" t="str">
            <v>COQ_8023</v>
          </cell>
          <cell r="C2097" t="str">
            <v>8023 - Energy Jurisdictional Cap Exp Amount</v>
          </cell>
        </row>
        <row r="2098">
          <cell r="B2098" t="str">
            <v>COQ_8024</v>
          </cell>
          <cell r="C2098" t="str">
            <v>8024 - Energy Jurisdictional Cap Exp Amount</v>
          </cell>
        </row>
        <row r="2099">
          <cell r="B2099" t="str">
            <v>COQ_8025</v>
          </cell>
          <cell r="C2099" t="str">
            <v>8025 - Energy Jurisdictional Cap Exp Amount</v>
          </cell>
        </row>
        <row r="2100">
          <cell r="B2100" t="str">
            <v>COQ_8026</v>
          </cell>
          <cell r="C2100" t="str">
            <v>8026 - Energy Jurisdictional Cap Exp Amount</v>
          </cell>
        </row>
        <row r="2101">
          <cell r="B2101" t="str">
            <v>COQ_8031</v>
          </cell>
          <cell r="C2101" t="str">
            <v>8031 - Energy Jurisdictional Cap Exp Amount</v>
          </cell>
        </row>
        <row r="2102">
          <cell r="B2102" t="str">
            <v>COQ_8033</v>
          </cell>
          <cell r="C2102" t="str">
            <v>8033 - Energy Jurisdictional Cap Exp Amount</v>
          </cell>
        </row>
        <row r="2103">
          <cell r="B2103" t="str">
            <v>COQ_8035</v>
          </cell>
          <cell r="C2103" t="str">
            <v>8035 - Energy Jurisdictional Cap Exp Amount</v>
          </cell>
        </row>
        <row r="2104">
          <cell r="B2104" t="str">
            <v>COQ_8036</v>
          </cell>
          <cell r="C2104" t="str">
            <v>8036 - Energy Jurisdictional Cap Exp Amount</v>
          </cell>
        </row>
        <row r="2105">
          <cell r="B2105" t="str">
            <v>COQ_8037</v>
          </cell>
          <cell r="C2105" t="str">
            <v>8037 - Energy Jurisdictional Cap Exp Amount</v>
          </cell>
        </row>
        <row r="2106">
          <cell r="B2106" t="str">
            <v>COQ_8038</v>
          </cell>
          <cell r="C2106" t="str">
            <v>8038 - Energy Jurisdictional Cap Exp Amount</v>
          </cell>
        </row>
        <row r="2107">
          <cell r="B2107" t="str">
            <v>COQ_8039</v>
          </cell>
          <cell r="C2107" t="str">
            <v>8039 - Energy Jurisdictional Cap Exp Amount</v>
          </cell>
        </row>
        <row r="2108">
          <cell r="B2108" t="str">
            <v>COQ_8040</v>
          </cell>
          <cell r="C2108" t="str">
            <v>8040 - Energy Jurisdictional Cap Exp Amount</v>
          </cell>
        </row>
        <row r="2109">
          <cell r="B2109" t="str">
            <v>COQ_8041</v>
          </cell>
          <cell r="C2109" t="str">
            <v>8041 - Energy Jurisdictional Cap Exp Amount</v>
          </cell>
        </row>
        <row r="2110">
          <cell r="B2110" t="str">
            <v>COQ_8042</v>
          </cell>
          <cell r="C2110" t="str">
            <v>8042 - Energy Jurisdictional Cap Exp Amount</v>
          </cell>
        </row>
        <row r="2111">
          <cell r="B2111" t="str">
            <v>COQ_8099</v>
          </cell>
          <cell r="C2111" t="str">
            <v>8099 - Energy Jurisdictional Cap Exp Amount</v>
          </cell>
        </row>
        <row r="2112">
          <cell r="B2112" t="str">
            <v>COQ_8100</v>
          </cell>
          <cell r="C2112" t="str">
            <v>8100 - Energy Jurisdictional Cap Exp Amount</v>
          </cell>
        </row>
        <row r="2113">
          <cell r="B2113" t="str">
            <v>COQ_8101</v>
          </cell>
          <cell r="C2113" t="str">
            <v>8101 - Energy Jurisdictional Cap Exp Amount</v>
          </cell>
        </row>
        <row r="2114">
          <cell r="B2114" t="str">
            <v>COQ_8102</v>
          </cell>
          <cell r="C2114" t="str">
            <v>8102 - Energy Jurisdictional Cap Exp Amount</v>
          </cell>
        </row>
        <row r="2115">
          <cell r="B2115" t="str">
            <v>COQ_8103</v>
          </cell>
          <cell r="C2115" t="str">
            <v>8103 - Energy Jurisdictional Cap Exp Amount</v>
          </cell>
        </row>
        <row r="2116">
          <cell r="B2116" t="str">
            <v>COR_2001</v>
          </cell>
          <cell r="C2116" t="str">
            <v>2001 - Total Jurisdictional Cap Exp Amount</v>
          </cell>
        </row>
        <row r="2117">
          <cell r="B2117" t="str">
            <v>COR_2003</v>
          </cell>
          <cell r="C2117" t="str">
            <v>2003 - Total Jurisdictional Cap Exp Amount</v>
          </cell>
        </row>
        <row r="2118">
          <cell r="B2118" t="str">
            <v>COR_2006</v>
          </cell>
          <cell r="C2118" t="str">
            <v>2006 - Total Jurisdictional Cap Exp Amount</v>
          </cell>
        </row>
        <row r="2119">
          <cell r="B2119" t="str">
            <v>COR_2009</v>
          </cell>
          <cell r="C2119" t="str">
            <v>2009 - Total Jurisdictional Cap Exp Amount</v>
          </cell>
        </row>
        <row r="2120">
          <cell r="B2120" t="str">
            <v>COR_2010</v>
          </cell>
          <cell r="C2120" t="str">
            <v>2010 - Total Jurisdictional Cap Exp Amount</v>
          </cell>
        </row>
        <row r="2121">
          <cell r="B2121" t="str">
            <v>COR_2012</v>
          </cell>
          <cell r="C2121" t="str">
            <v>2012 - Total Jurisdictional Cap Exp Amount</v>
          </cell>
        </row>
        <row r="2122">
          <cell r="B2122" t="str">
            <v>COR_2019</v>
          </cell>
          <cell r="C2122" t="str">
            <v>2019 - Total Jurisdictional Cap Exp Amount</v>
          </cell>
        </row>
        <row r="2123">
          <cell r="B2123" t="str">
            <v>COR_2020</v>
          </cell>
          <cell r="C2123" t="str">
            <v>2020 - Total Jurisdictional Cap Exp Amount</v>
          </cell>
        </row>
        <row r="2124">
          <cell r="B2124" t="str">
            <v>COR_4001</v>
          </cell>
          <cell r="C2124" t="str">
            <v>4001 - Total Jurisdictional Cap Exp Amount</v>
          </cell>
        </row>
        <row r="2125">
          <cell r="B2125" t="str">
            <v>COR_8002</v>
          </cell>
          <cell r="C2125" t="str">
            <v>8002 - Total Jurisdictional Cap Exp Amount</v>
          </cell>
        </row>
        <row r="2126">
          <cell r="B2126" t="str">
            <v>COR_8003</v>
          </cell>
          <cell r="C2126" t="str">
            <v>8003 - Total Jurisdictional Cap Exp Amount</v>
          </cell>
        </row>
        <row r="2127">
          <cell r="B2127" t="str">
            <v>COR_8004</v>
          </cell>
          <cell r="C2127" t="str">
            <v>8004 - Total Jurisdictional Cap Exp Amount</v>
          </cell>
        </row>
        <row r="2128">
          <cell r="B2128" t="str">
            <v>COR_8005</v>
          </cell>
          <cell r="C2128" t="str">
            <v>8005 - Total Jurisdictional Cap Exp Amount</v>
          </cell>
        </row>
        <row r="2129">
          <cell r="B2129" t="str">
            <v>COR_8007</v>
          </cell>
          <cell r="C2129" t="str">
            <v>8007 - Total Jurisdictional Cap Exp Amount</v>
          </cell>
        </row>
        <row r="2130">
          <cell r="B2130" t="str">
            <v>COR_8008</v>
          </cell>
          <cell r="C2130" t="str">
            <v>8008 - Total Jurisdictional Cap Exp Amount</v>
          </cell>
        </row>
        <row r="2131">
          <cell r="B2131" t="str">
            <v>COR_8010</v>
          </cell>
          <cell r="C2131" t="str">
            <v>8010 - Total Jurisdictional Cap Exp Amount</v>
          </cell>
        </row>
        <row r="2132">
          <cell r="B2132" t="str">
            <v>COR_8012</v>
          </cell>
          <cell r="C2132" t="str">
            <v>8012 - Total Jurisdictional Cap Exp Amount</v>
          </cell>
        </row>
        <row r="2133">
          <cell r="B2133" t="str">
            <v>COR_8016</v>
          </cell>
          <cell r="C2133" t="str">
            <v>8016 - Total Jurisdictional Cap Exp Amount</v>
          </cell>
        </row>
        <row r="2134">
          <cell r="B2134" t="str">
            <v>COR_8017</v>
          </cell>
          <cell r="C2134" t="str">
            <v>8017 - Total Jurisdictional Cap Exp Amount</v>
          </cell>
        </row>
        <row r="2135">
          <cell r="B2135" t="str">
            <v>COR_8020</v>
          </cell>
          <cell r="C2135" t="str">
            <v>8020 - Total Jurisdictional Cap Exp Amount</v>
          </cell>
        </row>
        <row r="2136">
          <cell r="B2136" t="str">
            <v>COR_8022</v>
          </cell>
          <cell r="C2136" t="str">
            <v>8022 - Total Jurisdictional Cap Exp Amount</v>
          </cell>
        </row>
        <row r="2137">
          <cell r="B2137" t="str">
            <v>COR_8023</v>
          </cell>
          <cell r="C2137" t="str">
            <v>8023 - Total Jurisdictional Cap Exp Amount</v>
          </cell>
        </row>
        <row r="2138">
          <cell r="B2138" t="str">
            <v>COR_8024</v>
          </cell>
          <cell r="C2138" t="str">
            <v>8024 - Total Jurisdictional Cap Exp Amount</v>
          </cell>
        </row>
        <row r="2139">
          <cell r="B2139" t="str">
            <v>COR_8025</v>
          </cell>
          <cell r="C2139" t="str">
            <v>8025 - Total Jurisdictional Cap Exp Amount</v>
          </cell>
        </row>
        <row r="2140">
          <cell r="B2140" t="str">
            <v>COR_8026</v>
          </cell>
          <cell r="C2140" t="str">
            <v>8026 - Total Jurisdictional Cap Exp Amount</v>
          </cell>
        </row>
        <row r="2141">
          <cell r="B2141" t="str">
            <v>COR_8031</v>
          </cell>
          <cell r="C2141" t="str">
            <v>8031 - Total Jurisdictional Cap Exp Amount</v>
          </cell>
        </row>
        <row r="2142">
          <cell r="B2142" t="str">
            <v>COR_8033</v>
          </cell>
          <cell r="C2142" t="str">
            <v>8033 - Total Jurisdictional Cap Exp Amount</v>
          </cell>
        </row>
        <row r="2143">
          <cell r="B2143" t="str">
            <v>COR_8035</v>
          </cell>
          <cell r="C2143" t="str">
            <v>8035 - Total Jurisdictional Cap Exp Amount</v>
          </cell>
        </row>
        <row r="2144">
          <cell r="B2144" t="str">
            <v>COR_8036</v>
          </cell>
          <cell r="C2144" t="str">
            <v>8036 - Total Jurisdictional Cap Exp Amount</v>
          </cell>
        </row>
        <row r="2145">
          <cell r="B2145" t="str">
            <v>COR_8037</v>
          </cell>
          <cell r="C2145" t="str">
            <v>8037 - Total Jurisdictional Cap Exp Amount</v>
          </cell>
        </row>
        <row r="2146">
          <cell r="B2146" t="str">
            <v>COR_8038</v>
          </cell>
          <cell r="C2146" t="str">
            <v>8038 - Total Jurisdictional Cap Exp Amount</v>
          </cell>
        </row>
        <row r="2147">
          <cell r="B2147" t="str">
            <v>COR_8039</v>
          </cell>
          <cell r="C2147" t="str">
            <v>8039 - Total Jurisdictional Cap Exp Amount</v>
          </cell>
        </row>
        <row r="2148">
          <cell r="B2148" t="str">
            <v>COR_8040</v>
          </cell>
          <cell r="C2148" t="str">
            <v>8040 - Total Jurisdictional Cap Exp Amount</v>
          </cell>
        </row>
        <row r="2149">
          <cell r="B2149" t="str">
            <v>COR_8041</v>
          </cell>
          <cell r="C2149" t="str">
            <v>8041 - Total Jurisdictional Cap Exp Amount</v>
          </cell>
        </row>
        <row r="2150">
          <cell r="B2150" t="str">
            <v>COR_8042</v>
          </cell>
          <cell r="C2150" t="str">
            <v>8042 - Total Jurisdictional Cap Exp Amount</v>
          </cell>
        </row>
        <row r="2151">
          <cell r="B2151" t="str">
            <v>COR_8099</v>
          </cell>
          <cell r="C2151" t="str">
            <v>8099 - Total Jurisdictional Cap Exp Amount</v>
          </cell>
        </row>
        <row r="2152">
          <cell r="B2152" t="str">
            <v>COR_8100</v>
          </cell>
          <cell r="C2152" t="str">
            <v>8100 - Total Jurisdictional Cap Exp Amount</v>
          </cell>
        </row>
        <row r="2153">
          <cell r="B2153" t="str">
            <v>COR_8101</v>
          </cell>
          <cell r="C2153" t="str">
            <v>8101 - Total Jurisdictional Cap Exp Amount</v>
          </cell>
        </row>
        <row r="2154">
          <cell r="B2154" t="str">
            <v>COR_8102</v>
          </cell>
          <cell r="C2154" t="str">
            <v>8102 - Total Jurisdictional Cap Exp Amount</v>
          </cell>
        </row>
        <row r="2155">
          <cell r="B2155" t="str">
            <v>COR_8103</v>
          </cell>
          <cell r="C2155" t="str">
            <v>8103 - Total Jurisdictional Cap Exp Amount</v>
          </cell>
        </row>
        <row r="2156">
          <cell r="B2156" t="str">
            <v>DIS_8037</v>
          </cell>
          <cell r="C2156" t="str">
            <v>8037 - Dismantlement for Desoto</v>
          </cell>
        </row>
        <row r="2157">
          <cell r="B2157" t="str">
            <v>DIS_8038</v>
          </cell>
          <cell r="C2157" t="str">
            <v>8038 - Dismantlement for NASA</v>
          </cell>
        </row>
        <row r="2158">
          <cell r="B2158" t="str">
            <v>DLS_9FAC</v>
          </cell>
          <cell r="C2158" t="str">
            <v>Distribution Loss Factor</v>
          </cell>
        </row>
        <row r="2159">
          <cell r="B2159" t="str">
            <v>DR1_2161</v>
          </cell>
          <cell r="C2159" t="str">
            <v>161 - Beginning of Month Balance</v>
          </cell>
        </row>
        <row r="2160">
          <cell r="B2160" t="str">
            <v>DR1_2165</v>
          </cell>
          <cell r="C2160" t="str">
            <v>165 - Beginning of Month Balance</v>
          </cell>
        </row>
        <row r="2161">
          <cell r="B2161" t="str">
            <v>DR1_2166</v>
          </cell>
          <cell r="C2161" t="str">
            <v>166 - Beginning of Month Balance</v>
          </cell>
        </row>
        <row r="2162">
          <cell r="B2162" t="str">
            <v>DR2_2161</v>
          </cell>
          <cell r="C2162" t="str">
            <v>161 - Current Month Activity</v>
          </cell>
        </row>
        <row r="2163">
          <cell r="B2163" t="str">
            <v>DR2_2165</v>
          </cell>
          <cell r="C2163" t="str">
            <v>165 - Current Month Activity</v>
          </cell>
        </row>
        <row r="2164">
          <cell r="B2164" t="str">
            <v>DR2_2166</v>
          </cell>
          <cell r="C2164" t="str">
            <v>166 - Current Month Activity</v>
          </cell>
        </row>
        <row r="2165">
          <cell r="B2165" t="str">
            <v>DR3_2161</v>
          </cell>
          <cell r="C2165" t="str">
            <v>161 - End of Month Balance</v>
          </cell>
        </row>
        <row r="2166">
          <cell r="B2166" t="str">
            <v>DR3_2165</v>
          </cell>
          <cell r="C2166" t="str">
            <v>165 - End of Month Balance</v>
          </cell>
        </row>
        <row r="2167">
          <cell r="B2167" t="str">
            <v>DR3_2166</v>
          </cell>
          <cell r="C2167" t="str">
            <v>166 - End of Month Balance</v>
          </cell>
        </row>
        <row r="2168">
          <cell r="B2168" t="str">
            <v>DR4_2161</v>
          </cell>
          <cell r="C2168" t="str">
            <v>161 - Beginning of Month Balance - INTEREST</v>
          </cell>
        </row>
        <row r="2169">
          <cell r="B2169" t="str">
            <v>DR4_2165</v>
          </cell>
          <cell r="C2169" t="str">
            <v>165 - Beginning of Month Balance - INTEREST</v>
          </cell>
        </row>
        <row r="2170">
          <cell r="B2170" t="str">
            <v>DR4_2166</v>
          </cell>
          <cell r="C2170" t="str">
            <v>166 - Beginning of Month Balance - INTEREST</v>
          </cell>
        </row>
        <row r="2171">
          <cell r="B2171" t="str">
            <v>DR5_2161</v>
          </cell>
          <cell r="C2171" t="str">
            <v>161 - Current Month Activity - INTEREST</v>
          </cell>
        </row>
        <row r="2172">
          <cell r="B2172" t="str">
            <v>DR5_2165</v>
          </cell>
          <cell r="C2172" t="str">
            <v>165 - Current Month Activity - INTEREST</v>
          </cell>
        </row>
        <row r="2173">
          <cell r="B2173" t="str">
            <v>DR5_2166</v>
          </cell>
          <cell r="C2173" t="str">
            <v>166 - Current Month Activity - INTEREST</v>
          </cell>
        </row>
        <row r="2174">
          <cell r="B2174" t="str">
            <v>DR6_2161</v>
          </cell>
          <cell r="C2174" t="str">
            <v>161 - End of Month Balance - INTEREST</v>
          </cell>
        </row>
        <row r="2175">
          <cell r="B2175" t="str">
            <v>DR6_2165</v>
          </cell>
          <cell r="C2175" t="str">
            <v>165 - End of Month Balance - INTEREST</v>
          </cell>
        </row>
        <row r="2176">
          <cell r="B2176" t="str">
            <v>DR6_2166</v>
          </cell>
          <cell r="C2176" t="str">
            <v>166 - End of Month Balance - INTEREST</v>
          </cell>
        </row>
        <row r="2177">
          <cell r="B2177" t="str">
            <v>DR7_2161</v>
          </cell>
          <cell r="C2177" t="str">
            <v>161 - Total Deferred Revenue</v>
          </cell>
        </row>
        <row r="2178">
          <cell r="B2178" t="str">
            <v>DR7_2165</v>
          </cell>
          <cell r="C2178" t="str">
            <v>165 - Total Deferred Revenue</v>
          </cell>
        </row>
        <row r="2179">
          <cell r="B2179" t="str">
            <v>DR7_2166</v>
          </cell>
          <cell r="C2179" t="str">
            <v>166 - Total Deferred Revenue</v>
          </cell>
        </row>
        <row r="2180">
          <cell r="B2180" t="str">
            <v>EBD_9001</v>
          </cell>
          <cell r="C2180" t="str">
            <v>FMPA -</v>
          </cell>
        </row>
        <row r="2181">
          <cell r="B2181" t="str">
            <v>EBD_9002</v>
          </cell>
          <cell r="C2181" t="str">
            <v>FKEC -</v>
          </cell>
        </row>
        <row r="2182">
          <cell r="B2182" t="str">
            <v>EBD_9003</v>
          </cell>
          <cell r="C2182" t="str">
            <v>CKW -</v>
          </cell>
        </row>
        <row r="2183">
          <cell r="B2183" t="str">
            <v>EBD_9004</v>
          </cell>
          <cell r="C2183" t="str">
            <v>MD -</v>
          </cell>
        </row>
        <row r="2184">
          <cell r="B2184" t="str">
            <v>EBD_9005</v>
          </cell>
          <cell r="C2184" t="str">
            <v>LEE -</v>
          </cell>
        </row>
        <row r="2185">
          <cell r="B2185" t="str">
            <v>EBD_9101</v>
          </cell>
          <cell r="C2185" t="str">
            <v>FMPA -</v>
          </cell>
        </row>
        <row r="2186">
          <cell r="B2186" t="str">
            <v>EBD_9102</v>
          </cell>
          <cell r="C2186" t="str">
            <v>FKEC -</v>
          </cell>
        </row>
        <row r="2187">
          <cell r="B2187" t="str">
            <v>EBD_9103</v>
          </cell>
          <cell r="C2187" t="str">
            <v>CKW -</v>
          </cell>
        </row>
        <row r="2188">
          <cell r="B2188" t="str">
            <v>EBD_9104</v>
          </cell>
          <cell r="C2188" t="str">
            <v>MD -</v>
          </cell>
        </row>
        <row r="2189">
          <cell r="B2189" t="str">
            <v>EBD_9105</v>
          </cell>
          <cell r="C2189" t="str">
            <v>LEE -</v>
          </cell>
        </row>
        <row r="2190">
          <cell r="B2190" t="str">
            <v>EBT_9001</v>
          </cell>
          <cell r="C2190" t="str">
            <v>FMPA -</v>
          </cell>
        </row>
        <row r="2191">
          <cell r="B2191" t="str">
            <v>EBT_9002</v>
          </cell>
          <cell r="C2191" t="str">
            <v>FKEC -</v>
          </cell>
        </row>
        <row r="2192">
          <cell r="B2192" t="str">
            <v>EBT_9003</v>
          </cell>
          <cell r="C2192" t="str">
            <v>CKW -</v>
          </cell>
        </row>
        <row r="2193">
          <cell r="B2193" t="str">
            <v>EBT_9004</v>
          </cell>
          <cell r="C2193" t="str">
            <v>MD -</v>
          </cell>
        </row>
        <row r="2194">
          <cell r="B2194" t="str">
            <v>EBT_9005</v>
          </cell>
          <cell r="C2194" t="str">
            <v>LEE -</v>
          </cell>
        </row>
        <row r="2195">
          <cell r="B2195" t="str">
            <v>EBT_9101</v>
          </cell>
          <cell r="C2195" t="str">
            <v>FMPA -</v>
          </cell>
        </row>
        <row r="2196">
          <cell r="B2196" t="str">
            <v>EBT_9102</v>
          </cell>
          <cell r="C2196" t="str">
            <v>FKEC -</v>
          </cell>
        </row>
        <row r="2197">
          <cell r="B2197" t="str">
            <v>EBT_9103</v>
          </cell>
          <cell r="C2197" t="str">
            <v>CKW -</v>
          </cell>
        </row>
        <row r="2198">
          <cell r="B2198" t="str">
            <v>EBT_9104</v>
          </cell>
          <cell r="C2198" t="str">
            <v>MD -</v>
          </cell>
        </row>
        <row r="2199">
          <cell r="B2199" t="str">
            <v>EBT_9105</v>
          </cell>
          <cell r="C2199" t="str">
            <v>LEE -</v>
          </cell>
        </row>
        <row r="2200">
          <cell r="B2200" t="str">
            <v>EDD_9001</v>
          </cell>
          <cell r="C2200" t="str">
            <v>FMPA - OFF Peak Energy Delivered (in kWh) (w/ Dist Loss)</v>
          </cell>
        </row>
        <row r="2201">
          <cell r="B2201" t="str">
            <v>EDD_9002</v>
          </cell>
          <cell r="C2201" t="str">
            <v>FKEC - OFF Peak Energy Delivered (in kWh) (w/ Dist Loss)</v>
          </cell>
        </row>
        <row r="2202">
          <cell r="B2202" t="str">
            <v>EDD_9003</v>
          </cell>
          <cell r="C2202" t="str">
            <v>CKW - OFF Peak Energy Delivered (in kWh) (w/ Dist Loss)</v>
          </cell>
        </row>
        <row r="2203">
          <cell r="B2203" t="str">
            <v>EDD_9004</v>
          </cell>
          <cell r="C2203" t="str">
            <v>MD - OFF Peak Energy Delivered (in kWh) (w/ Dist Loss)</v>
          </cell>
        </row>
        <row r="2204">
          <cell r="B2204" t="str">
            <v>EDD_9005</v>
          </cell>
          <cell r="C2204" t="str">
            <v>LEE - OFF Peak Energy Delivered (in kWh) (w/ Dist Loss)</v>
          </cell>
        </row>
        <row r="2205">
          <cell r="B2205" t="str">
            <v>EDD_9101</v>
          </cell>
          <cell r="C2205" t="str">
            <v>FMPA - ON Peak Energy Delivered (in kWh) (w/ Dist Loss)</v>
          </cell>
        </row>
        <row r="2206">
          <cell r="B2206" t="str">
            <v>EDD_9102</v>
          </cell>
          <cell r="C2206" t="str">
            <v>FKEC - ON Peak Energy Delivered (in kWh) (w/ Dist Loss)</v>
          </cell>
        </row>
        <row r="2207">
          <cell r="B2207" t="str">
            <v>EDD_9103</v>
          </cell>
          <cell r="C2207" t="str">
            <v>CKW - ON Peak Energy Delivered (in kWh) (w/ Dist Loss)</v>
          </cell>
        </row>
        <row r="2208">
          <cell r="B2208" t="str">
            <v>EDD_9104</v>
          </cell>
          <cell r="C2208" t="str">
            <v>MD - ON Peak Energy Delivered (in kWh) (w/ Dist Loss)</v>
          </cell>
        </row>
        <row r="2209">
          <cell r="B2209" t="str">
            <v>EDD_9105</v>
          </cell>
          <cell r="C2209" t="str">
            <v>LEE - ON Peak Energy Delivered (in kWh) (w/ Dist Loss)</v>
          </cell>
        </row>
        <row r="2210">
          <cell r="B2210" t="str">
            <v>EDT_9001</v>
          </cell>
          <cell r="C2210" t="str">
            <v>FMPA - OFF Peak Energy Delivered (in kWh) (w/ Trans Loss)</v>
          </cell>
        </row>
        <row r="2211">
          <cell r="B2211" t="str">
            <v>EDT_9002</v>
          </cell>
          <cell r="C2211" t="str">
            <v>FKEC - OFF Peak Energy Delivered (in kWh) (w/ Trans Loss)</v>
          </cell>
        </row>
        <row r="2212">
          <cell r="B2212" t="str">
            <v>EDT_9003</v>
          </cell>
          <cell r="C2212" t="str">
            <v>CKW - OFF Peak Energy Delivered (in kWh) (w/ Trans Loss)</v>
          </cell>
        </row>
        <row r="2213">
          <cell r="B2213" t="str">
            <v>EDT_9004</v>
          </cell>
          <cell r="C2213" t="str">
            <v>MD - OFF Peak Energy Delivered (in kWh) (w/ Trans Loss)</v>
          </cell>
        </row>
        <row r="2214">
          <cell r="B2214" t="str">
            <v>EDT_9005</v>
          </cell>
          <cell r="C2214" t="str">
            <v>LEE - OFF Peak Energy Delivered (in kWh) (w/ Trans Loss)</v>
          </cell>
        </row>
        <row r="2215">
          <cell r="B2215" t="str">
            <v>EDT_9101</v>
          </cell>
          <cell r="C2215" t="str">
            <v>FMPA - ON Peak Energy Delivered (in kWh) (w/ Trans Loss)</v>
          </cell>
        </row>
        <row r="2216">
          <cell r="B2216" t="str">
            <v>EDT_9102</v>
          </cell>
          <cell r="C2216" t="str">
            <v>FKEC - ON Peak Energy Delivered (in kWh) (w/ Trans Loss)</v>
          </cell>
        </row>
        <row r="2217">
          <cell r="B2217" t="str">
            <v>EDT_9103</v>
          </cell>
          <cell r="C2217" t="str">
            <v>CKW - ON Peak Energy Delivered (in kWh) (w/ Trans Loss)</v>
          </cell>
        </row>
        <row r="2218">
          <cell r="B2218" t="str">
            <v>EDT_9104</v>
          </cell>
          <cell r="C2218" t="str">
            <v>MD - ON Peak Energy Delivered (in kWh) (w/ Trans Loss)</v>
          </cell>
        </row>
        <row r="2219">
          <cell r="B2219" t="str">
            <v>EDT_9105</v>
          </cell>
          <cell r="C2219" t="str">
            <v>LEE - ON Peak Energy Delivered (in kWh) (w/ Trans Loss)</v>
          </cell>
        </row>
        <row r="2220">
          <cell r="B2220" t="str">
            <v>END_9001</v>
          </cell>
          <cell r="C2220" t="str">
            <v>FMPA - End of Period GL Balance</v>
          </cell>
        </row>
        <row r="2221">
          <cell r="B2221" t="str">
            <v>END_9002</v>
          </cell>
          <cell r="C2221" t="str">
            <v>FKEC - End of Period GL Balance</v>
          </cell>
        </row>
        <row r="2222">
          <cell r="B2222" t="str">
            <v>END_9003</v>
          </cell>
          <cell r="C2222" t="str">
            <v>CKW - End of Period GL Balance</v>
          </cell>
        </row>
        <row r="2223">
          <cell r="B2223" t="str">
            <v>END_9004</v>
          </cell>
          <cell r="C2223" t="str">
            <v>MD - End of Period GL Balance</v>
          </cell>
        </row>
        <row r="2224">
          <cell r="B2224" t="str">
            <v>END_9005</v>
          </cell>
          <cell r="C2224" t="str">
            <v>LEE - End of Period GL Balance</v>
          </cell>
        </row>
        <row r="2225">
          <cell r="B2225" t="str">
            <v>END_9101</v>
          </cell>
          <cell r="C2225" t="str">
            <v>FMPA - End of Period GL Balance</v>
          </cell>
        </row>
        <row r="2226">
          <cell r="B2226" t="str">
            <v>END_9102</v>
          </cell>
          <cell r="C2226" t="str">
            <v>FKEC - End of Period GL Balance</v>
          </cell>
        </row>
        <row r="2227">
          <cell r="B2227" t="str">
            <v>END_9103</v>
          </cell>
          <cell r="C2227" t="str">
            <v>CKW - End of Period GL Balance</v>
          </cell>
        </row>
        <row r="2228">
          <cell r="B2228" t="str">
            <v>END_9104</v>
          </cell>
          <cell r="C2228" t="str">
            <v>MD - End of Period GL Balance</v>
          </cell>
        </row>
        <row r="2229">
          <cell r="B2229" t="str">
            <v>END_9105</v>
          </cell>
          <cell r="C2229" t="str">
            <v>LEE - End of Period GL Balance</v>
          </cell>
        </row>
        <row r="2230">
          <cell r="B2230" t="str">
            <v>ENT_9001</v>
          </cell>
          <cell r="C2230" t="str">
            <v>FMPA - End of Period GL Balance</v>
          </cell>
        </row>
        <row r="2231">
          <cell r="B2231" t="str">
            <v>ENT_9002</v>
          </cell>
          <cell r="C2231" t="str">
            <v>FKEC - End of Period GL Balance</v>
          </cell>
        </row>
        <row r="2232">
          <cell r="B2232" t="str">
            <v>ENT_9003</v>
          </cell>
          <cell r="C2232" t="str">
            <v>CKW - End of Period GL Balance</v>
          </cell>
        </row>
        <row r="2233">
          <cell r="B2233" t="str">
            <v>ENT_9004</v>
          </cell>
          <cell r="C2233" t="str">
            <v>MD - End of Period GL Balance</v>
          </cell>
        </row>
        <row r="2234">
          <cell r="B2234" t="str">
            <v>ENT_9005</v>
          </cell>
          <cell r="C2234" t="str">
            <v>LEE - End of Period GL Balance</v>
          </cell>
        </row>
        <row r="2235">
          <cell r="B2235" t="str">
            <v>ENT_9101</v>
          </cell>
          <cell r="C2235" t="str">
            <v>FMPA - End of Period GL Balance</v>
          </cell>
        </row>
        <row r="2236">
          <cell r="B2236" t="str">
            <v>ENT_9102</v>
          </cell>
          <cell r="C2236" t="str">
            <v>FKEC - End of Period GL Balance</v>
          </cell>
        </row>
        <row r="2237">
          <cell r="B2237" t="str">
            <v>ENT_9103</v>
          </cell>
          <cell r="C2237" t="str">
            <v>CKW - End of Period GL Balance</v>
          </cell>
        </row>
        <row r="2238">
          <cell r="B2238" t="str">
            <v>ENT_9104</v>
          </cell>
          <cell r="C2238" t="str">
            <v>MD - End of Period GL Balance</v>
          </cell>
        </row>
        <row r="2239">
          <cell r="B2239" t="str">
            <v>ENT_9105</v>
          </cell>
          <cell r="C2239" t="str">
            <v>LEE - End of Period GL Balance</v>
          </cell>
        </row>
        <row r="2240">
          <cell r="B2240" t="str">
            <v>ESD_9001</v>
          </cell>
          <cell r="C2240" t="str">
            <v>FMPA - OFF Peak Estimated Fuel Charge Applicable to Current Period (w/ Dist Loss)</v>
          </cell>
        </row>
        <row r="2241">
          <cell r="B2241" t="str">
            <v>ESD_9002</v>
          </cell>
          <cell r="C2241" t="str">
            <v>FKEC - OFF Peak Estimated Fuel Charge Applicable to Current Period (w/ Dist Loss)</v>
          </cell>
        </row>
        <row r="2242">
          <cell r="B2242" t="str">
            <v>ESD_9003</v>
          </cell>
          <cell r="C2242" t="str">
            <v>CKW - OFF Peak Estimated Fuel Charge Applicable to Current Period (w/ Dist Loss)</v>
          </cell>
        </row>
        <row r="2243">
          <cell r="B2243" t="str">
            <v>ESD_9004</v>
          </cell>
          <cell r="C2243" t="str">
            <v>MD - OFF Peak Estimated Fuel Charge Applicable to Current Period (w/ Dist Loss)</v>
          </cell>
        </row>
        <row r="2244">
          <cell r="B2244" t="str">
            <v>ESD_9005</v>
          </cell>
          <cell r="C2244" t="str">
            <v>LEE - OFF Peak Estimated Fuel Charge Applicable to Current Period (w/ Dist Loss)</v>
          </cell>
        </row>
        <row r="2245">
          <cell r="B2245" t="str">
            <v>ESD_9101</v>
          </cell>
          <cell r="C2245" t="str">
            <v>FMPA - ON Peak Estimated Fuel Charge Applicable to Current Period (w/ Dist Loss)</v>
          </cell>
        </row>
        <row r="2246">
          <cell r="B2246" t="str">
            <v>ESD_9102</v>
          </cell>
          <cell r="C2246" t="str">
            <v>FKEC - ON Peak Estimated Fuel Charge Applicable to Current Period (w/ Dist Loss)</v>
          </cell>
        </row>
        <row r="2247">
          <cell r="B2247" t="str">
            <v>ESD_9103</v>
          </cell>
          <cell r="C2247" t="str">
            <v>CKW - ON Peak Estimated Fuel Charge Applicable to Current Period (w/ Dist Loss)</v>
          </cell>
        </row>
        <row r="2248">
          <cell r="B2248" t="str">
            <v>ESD_9104</v>
          </cell>
          <cell r="C2248" t="str">
            <v>MD - ON Peak Estimated Fuel Charge Applicable to Current Period (w/ Dist Loss)</v>
          </cell>
        </row>
        <row r="2249">
          <cell r="B2249" t="str">
            <v>ESD_9105</v>
          </cell>
          <cell r="C2249" t="str">
            <v>LEE - ON Peak Estimated Fuel Charge Applicable to Current Period (w/ Dist Loss)</v>
          </cell>
        </row>
        <row r="2250">
          <cell r="B2250" t="str">
            <v>EST_9001</v>
          </cell>
          <cell r="C2250" t="str">
            <v>FMPA - OFF Peak Estimated Fuel Charge Applicable to Current Period (w/ Trans Loss)</v>
          </cell>
        </row>
        <row r="2251">
          <cell r="B2251" t="str">
            <v>EST_9002</v>
          </cell>
          <cell r="C2251" t="str">
            <v>FKEC - OFF Peak Estimated Fuel Charge Applicable to Current Period (w/ Trans Loss)</v>
          </cell>
        </row>
        <row r="2252">
          <cell r="B2252" t="str">
            <v>EST_9003</v>
          </cell>
          <cell r="C2252" t="str">
            <v>CKW - OFF Peak Estimated Fuel Charge Applicable to Current Period (w/ Trans Loss)</v>
          </cell>
        </row>
        <row r="2253">
          <cell r="B2253" t="str">
            <v>EST_9004</v>
          </cell>
          <cell r="C2253" t="str">
            <v>MD - OFF Peak Estimated Fuel Charge Applicable to Current Period (w/ Trans Loss)</v>
          </cell>
        </row>
        <row r="2254">
          <cell r="B2254" t="str">
            <v>EST_9005</v>
          </cell>
          <cell r="C2254" t="str">
            <v>LEE - OFF Peak Estimated Fuel Charge Applicable to Current Period (w/ Trans Loss)</v>
          </cell>
        </row>
        <row r="2255">
          <cell r="B2255" t="str">
            <v>EST_9101</v>
          </cell>
          <cell r="C2255" t="str">
            <v>FMPA - ON Peak Estimated Fuel Charge Applicable to Current Period (w/ Trans Loss)</v>
          </cell>
        </row>
        <row r="2256">
          <cell r="B2256" t="str">
            <v>EST_9102</v>
          </cell>
          <cell r="C2256" t="str">
            <v>FKEC - ON Peak Estimated Fuel Charge Applicable to Current Period (w/ Trans Loss)</v>
          </cell>
        </row>
        <row r="2257">
          <cell r="B2257" t="str">
            <v>EST_9103</v>
          </cell>
          <cell r="C2257" t="str">
            <v>CKW - ON Peak Estimated Fuel Charge Applicable to Current Period (w/ Trans Loss)</v>
          </cell>
        </row>
        <row r="2258">
          <cell r="B2258" t="str">
            <v>EST_9104</v>
          </cell>
          <cell r="C2258" t="str">
            <v>MD - ON Peak Estimated Fuel Charge Applicable to Current Period (w/ Trans Loss)</v>
          </cell>
        </row>
        <row r="2259">
          <cell r="B2259" t="str">
            <v>EST_9105</v>
          </cell>
          <cell r="C2259" t="str">
            <v>LEE - ON Peak Estimated Fuel Charge Applicable to Current Period (w/ Trans Loss)</v>
          </cell>
        </row>
        <row r="2260">
          <cell r="B2260" t="str">
            <v>EXP_2TOT</v>
          </cell>
          <cell r="C2260" t="str">
            <v>Total Expenses applicable to current period</v>
          </cell>
        </row>
        <row r="2261">
          <cell r="B2261" t="str">
            <v>EXP_4TOT</v>
          </cell>
          <cell r="C2261" t="str">
            <v>Total Expenses applicable to current period</v>
          </cell>
        </row>
        <row r="2262">
          <cell r="B2262" t="str">
            <v>EXP_5TOT</v>
          </cell>
          <cell r="C2262" t="str">
            <v>Total Expenses applicable to current period</v>
          </cell>
        </row>
        <row r="2263">
          <cell r="B2263" t="str">
            <v>EXP_8TOT</v>
          </cell>
          <cell r="C2263" t="str">
            <v>Total Expenses applicable to current period</v>
          </cell>
        </row>
        <row r="2264">
          <cell r="B2264" t="str">
            <v>FC1_4112</v>
          </cell>
          <cell r="C2264" t="str">
            <v>112 - Fuel Cost</v>
          </cell>
        </row>
        <row r="2265">
          <cell r="B2265" t="str">
            <v>FC1_4113</v>
          </cell>
          <cell r="C2265" t="str">
            <v>113 - Fuel Cost</v>
          </cell>
        </row>
        <row r="2266">
          <cell r="B2266" t="str">
            <v>FC1_4114</v>
          </cell>
          <cell r="C2266" t="str">
            <v>114 - Fuel Cost</v>
          </cell>
        </row>
        <row r="2267">
          <cell r="B2267" t="str">
            <v>FC1_4115</v>
          </cell>
          <cell r="C2267" t="str">
            <v>115 - Fuel Cost</v>
          </cell>
        </row>
        <row r="2268">
          <cell r="B2268" t="str">
            <v>FC1_4116</v>
          </cell>
          <cell r="C2268" t="str">
            <v>116 - Fuel Cost</v>
          </cell>
        </row>
        <row r="2269">
          <cell r="B2269" t="str">
            <v>FC1_4117</v>
          </cell>
          <cell r="C2269" t="str">
            <v>117 - Fuel Cost</v>
          </cell>
        </row>
        <row r="2270">
          <cell r="B2270" t="str">
            <v>FC1_4118</v>
          </cell>
          <cell r="C2270" t="str">
            <v>118 - Fuel Cost</v>
          </cell>
        </row>
        <row r="2271">
          <cell r="B2271" t="str">
            <v>FC1_4119</v>
          </cell>
          <cell r="C2271" t="str">
            <v>119 - Fuel Cost</v>
          </cell>
        </row>
        <row r="2272">
          <cell r="B2272" t="str">
            <v>FC1_4120</v>
          </cell>
          <cell r="C2272" t="str">
            <v>120 - Fuel Cost</v>
          </cell>
        </row>
        <row r="2273">
          <cell r="B2273" t="str">
            <v>FC1_4121</v>
          </cell>
          <cell r="C2273" t="str">
            <v>121 - Fuel Cost</v>
          </cell>
        </row>
        <row r="2274">
          <cell r="B2274" t="str">
            <v>FC1_4122</v>
          </cell>
          <cell r="C2274" t="str">
            <v>122 - Fuel Cost</v>
          </cell>
        </row>
        <row r="2275">
          <cell r="B2275" t="str">
            <v>FC1_4123</v>
          </cell>
          <cell r="C2275" t="str">
            <v>123 - Fuel Cost</v>
          </cell>
        </row>
        <row r="2276">
          <cell r="B2276" t="str">
            <v>FC1_4124</v>
          </cell>
          <cell r="C2276" t="str">
            <v>124 - Fuel Cost</v>
          </cell>
        </row>
        <row r="2277">
          <cell r="B2277" t="str">
            <v>FC1_4125</v>
          </cell>
          <cell r="C2277" t="str">
            <v>125 - Fuel Cost</v>
          </cell>
        </row>
        <row r="2278">
          <cell r="B2278" t="str">
            <v>FC1_4126</v>
          </cell>
          <cell r="C2278" t="str">
            <v>126 - Fuel Cost</v>
          </cell>
        </row>
        <row r="2279">
          <cell r="B2279" t="str">
            <v>FC1_4127</v>
          </cell>
          <cell r="C2279" t="str">
            <v>127 - Fuel Cost</v>
          </cell>
        </row>
        <row r="2280">
          <cell r="B2280" t="str">
            <v>FC1_4128</v>
          </cell>
          <cell r="C2280" t="str">
            <v>128 - Fuel Cost</v>
          </cell>
        </row>
        <row r="2281">
          <cell r="B2281" t="str">
            <v>FC1_4129</v>
          </cell>
          <cell r="C2281" t="str">
            <v>129 - Fuel Cost</v>
          </cell>
        </row>
        <row r="2282">
          <cell r="B2282" t="str">
            <v>FC1_4151</v>
          </cell>
          <cell r="C2282" t="str">
            <v>151 - Fuel Cost</v>
          </cell>
        </row>
        <row r="2283">
          <cell r="B2283" t="str">
            <v>FC1_4152</v>
          </cell>
          <cell r="C2283" t="str">
            <v>152 - Fuel Cost</v>
          </cell>
        </row>
        <row r="2284">
          <cell r="B2284" t="str">
            <v>FC2_4112</v>
          </cell>
          <cell r="C2284" t="str">
            <v>112 - Jurisdictional Factor</v>
          </cell>
        </row>
        <row r="2285">
          <cell r="B2285" t="str">
            <v>FC2_4113</v>
          </cell>
          <cell r="C2285" t="str">
            <v>113 - Jurisdictional Factor</v>
          </cell>
        </row>
        <row r="2286">
          <cell r="B2286" t="str">
            <v>FC2_4114</v>
          </cell>
          <cell r="C2286" t="str">
            <v>114 - Jurisdictional Factor</v>
          </cell>
        </row>
        <row r="2287">
          <cell r="B2287" t="str">
            <v>FC2_4115</v>
          </cell>
          <cell r="C2287" t="str">
            <v>115 - Jurisdictional Factor</v>
          </cell>
        </row>
        <row r="2288">
          <cell r="B2288" t="str">
            <v>FC2_4116</v>
          </cell>
          <cell r="C2288" t="str">
            <v>116 - Jurisdictional Factor</v>
          </cell>
        </row>
        <row r="2289">
          <cell r="B2289" t="str">
            <v>FC2_4117</v>
          </cell>
          <cell r="C2289" t="str">
            <v>117 - Jurisdictional Factor</v>
          </cell>
        </row>
        <row r="2290">
          <cell r="B2290" t="str">
            <v>FC2_4118</v>
          </cell>
          <cell r="C2290" t="str">
            <v>118 - Jurisdictional Factor</v>
          </cell>
        </row>
        <row r="2291">
          <cell r="B2291" t="str">
            <v>FC2_4119</v>
          </cell>
          <cell r="C2291" t="str">
            <v>119 - Jurisdictional Factor</v>
          </cell>
        </row>
        <row r="2292">
          <cell r="B2292" t="str">
            <v>FC2_4120</v>
          </cell>
          <cell r="C2292" t="str">
            <v>120 - Jurisdictional Factor</v>
          </cell>
        </row>
        <row r="2293">
          <cell r="B2293" t="str">
            <v>FC2_4121</v>
          </cell>
          <cell r="C2293" t="str">
            <v>121 - Jurisdictional Factor</v>
          </cell>
        </row>
        <row r="2294">
          <cell r="B2294" t="str">
            <v>FC2_4122</v>
          </cell>
          <cell r="C2294" t="str">
            <v>122 - Jurisdictional Factor</v>
          </cell>
        </row>
        <row r="2295">
          <cell r="B2295" t="str">
            <v>FC2_4123</v>
          </cell>
          <cell r="C2295" t="str">
            <v>123 - Jurisdictional Factor</v>
          </cell>
        </row>
        <row r="2296">
          <cell r="B2296" t="str">
            <v>FC2_4124</v>
          </cell>
          <cell r="C2296" t="str">
            <v>124 - Jurisdictional Factor</v>
          </cell>
        </row>
        <row r="2297">
          <cell r="B2297" t="str">
            <v>FC2_4125</v>
          </cell>
          <cell r="C2297" t="str">
            <v>125 - Jurisdictional Factor</v>
          </cell>
        </row>
        <row r="2298">
          <cell r="B2298" t="str">
            <v>FC2_4126</v>
          </cell>
          <cell r="C2298" t="str">
            <v>126 - Jurisdictional Factor</v>
          </cell>
        </row>
        <row r="2299">
          <cell r="B2299" t="str">
            <v>FC2_4127</v>
          </cell>
          <cell r="C2299" t="str">
            <v>127 - Jurisdictional Factor</v>
          </cell>
        </row>
        <row r="2300">
          <cell r="B2300" t="str">
            <v>FC2_4128</v>
          </cell>
          <cell r="C2300" t="str">
            <v>128 - Jurisdictional Factor</v>
          </cell>
        </row>
        <row r="2301">
          <cell r="B2301" t="str">
            <v>FC2_4129</v>
          </cell>
          <cell r="C2301" t="str">
            <v>129 - Jurisdictional Factor</v>
          </cell>
        </row>
        <row r="2302">
          <cell r="B2302" t="str">
            <v>FC2_4151</v>
          </cell>
          <cell r="C2302" t="str">
            <v>151 - Jurisdictional Factor</v>
          </cell>
        </row>
        <row r="2303">
          <cell r="B2303" t="str">
            <v>FC2_4152</v>
          </cell>
          <cell r="C2303" t="str">
            <v>152 - Jurisdictional Factor</v>
          </cell>
        </row>
        <row r="2304">
          <cell r="B2304" t="str">
            <v>FC3_4112</v>
          </cell>
          <cell r="C2304" t="str">
            <v>112 - Jurisdictionalized Fuel Cost</v>
          </cell>
        </row>
        <row r="2305">
          <cell r="B2305" t="str">
            <v>FC3_4113</v>
          </cell>
          <cell r="C2305" t="str">
            <v>113 - Jurisdictionalized Fuel Cost</v>
          </cell>
        </row>
        <row r="2306">
          <cell r="B2306" t="str">
            <v>FC3_4114</v>
          </cell>
          <cell r="C2306" t="str">
            <v>114 - Jurisdictionalized Fuel Cost</v>
          </cell>
        </row>
        <row r="2307">
          <cell r="B2307" t="str">
            <v>FC3_4115</v>
          </cell>
          <cell r="C2307" t="str">
            <v>115 - Jurisdictionalized Fuel Cost</v>
          </cell>
        </row>
        <row r="2308">
          <cell r="B2308" t="str">
            <v>FC3_4116</v>
          </cell>
          <cell r="C2308" t="str">
            <v>116 - Jurisdictionalized Fuel Cost</v>
          </cell>
        </row>
        <row r="2309">
          <cell r="B2309" t="str">
            <v>FC3_4117</v>
          </cell>
          <cell r="C2309" t="str">
            <v>117 - Jurisdictionalized Fuel Cost</v>
          </cell>
        </row>
        <row r="2310">
          <cell r="B2310" t="str">
            <v>FC3_4118</v>
          </cell>
          <cell r="C2310" t="str">
            <v>118 - Jurisdictionalized Fuel Cost</v>
          </cell>
        </row>
        <row r="2311">
          <cell r="B2311" t="str">
            <v>FC3_4119</v>
          </cell>
          <cell r="C2311" t="str">
            <v>119 - Jurisdictionalized Fuel Cost</v>
          </cell>
        </row>
        <row r="2312">
          <cell r="B2312" t="str">
            <v>FC3_4120</v>
          </cell>
          <cell r="C2312" t="str">
            <v>120 - Jurisdictionalized Fuel Cost</v>
          </cell>
        </row>
        <row r="2313">
          <cell r="B2313" t="str">
            <v>FC3_4121</v>
          </cell>
          <cell r="C2313" t="str">
            <v>121 - Jurisdictionalized Fuel Cost</v>
          </cell>
        </row>
        <row r="2314">
          <cell r="B2314" t="str">
            <v>FC3_4122</v>
          </cell>
          <cell r="C2314" t="str">
            <v>122 - Jurisdictionalized Fuel Cost</v>
          </cell>
        </row>
        <row r="2315">
          <cell r="B2315" t="str">
            <v>FC3_4123</v>
          </cell>
          <cell r="C2315" t="str">
            <v>123 - Jurisdictionalized Fuel Cost</v>
          </cell>
        </row>
        <row r="2316">
          <cell r="B2316" t="str">
            <v>FC3_4124</v>
          </cell>
          <cell r="C2316" t="str">
            <v>124 - Jurisdictionalized Fuel Cost</v>
          </cell>
        </row>
        <row r="2317">
          <cell r="B2317" t="str">
            <v>FC3_4125</v>
          </cell>
          <cell r="C2317" t="str">
            <v>125 - Jurisdictionalized Fuel Cost</v>
          </cell>
        </row>
        <row r="2318">
          <cell r="B2318" t="str">
            <v>FC3_4126</v>
          </cell>
          <cell r="C2318" t="str">
            <v>126 - Jurisdictionalized Fuel Cost</v>
          </cell>
        </row>
        <row r="2319">
          <cell r="B2319" t="str">
            <v>FC3_4127</v>
          </cell>
          <cell r="C2319" t="str">
            <v>127 - Jurisdictionalized Fuel Cost</v>
          </cell>
        </row>
        <row r="2320">
          <cell r="B2320" t="str">
            <v>FC3_4128</v>
          </cell>
          <cell r="C2320" t="str">
            <v>128 - Jurisdictionalized Fuel Cost</v>
          </cell>
        </row>
        <row r="2321">
          <cell r="B2321" t="str">
            <v>FC3_4129</v>
          </cell>
          <cell r="C2321" t="str">
            <v>129 - Jurisdictionalized Fuel Cost</v>
          </cell>
        </row>
        <row r="2322">
          <cell r="B2322" t="str">
            <v>FC3_4151</v>
          </cell>
          <cell r="C2322" t="str">
            <v>151 - Jurisdictionalized Fuel Cost</v>
          </cell>
        </row>
        <row r="2323">
          <cell r="B2323" t="str">
            <v>FC3_4152</v>
          </cell>
          <cell r="C2323" t="str">
            <v>152 - Jurisdictionalized Fuel Cost</v>
          </cell>
        </row>
        <row r="2324">
          <cell r="B2324" t="str">
            <v>FIR_9INT</v>
          </cell>
          <cell r="C2324" t="str">
            <v>Prime Interest Rate - First Day of the Month</v>
          </cell>
        </row>
        <row r="2325">
          <cell r="B2325" t="str">
            <v>FKE_9SAC</v>
          </cell>
          <cell r="C2325" t="str">
            <v>Fuel Cost to FKEC Curr Mth</v>
          </cell>
        </row>
        <row r="2326">
          <cell r="B2326" t="str">
            <v>FKE_9SEJ</v>
          </cell>
          <cell r="C2326" t="str">
            <v>Power Sold to FKEC Generation in MWH : Interchange Loss Adjusted</v>
          </cell>
        </row>
        <row r="2327">
          <cell r="B2327" t="str">
            <v>FKE_9SEL</v>
          </cell>
          <cell r="C2327" t="str">
            <v>Power Sold to FKEC Generation in MWH</v>
          </cell>
        </row>
        <row r="2328">
          <cell r="B2328" t="str">
            <v>FOS_9BUY</v>
          </cell>
          <cell r="C2328" t="str">
            <v>Interchange In - Purchased Power (Fossil) : A7-Schedule (Purchased Power)</v>
          </cell>
        </row>
        <row r="2329">
          <cell r="B2329" t="str">
            <v>FOS_9GEN</v>
          </cell>
          <cell r="C2329" t="str">
            <v>Total FPL Owned Generation Output - Fossil</v>
          </cell>
        </row>
        <row r="2330">
          <cell r="B2330" t="str">
            <v>FOS_9SEJ</v>
          </cell>
          <cell r="C2330" t="str">
            <v>Interchange Out - Power Sold (Fossil) : A6-Schedule (Power Sold) : Interchange Loss Adjusted</v>
          </cell>
        </row>
        <row r="2331">
          <cell r="B2331" t="str">
            <v>FOS_9SEL</v>
          </cell>
          <cell r="C2331" t="str">
            <v>Interchange Out - Power Sold (Fossil) : A6-Schedule (Power Sold)</v>
          </cell>
        </row>
        <row r="2332">
          <cell r="B2332" t="str">
            <v>GFC_9X01</v>
          </cell>
          <cell r="C2332" t="str">
            <v>FMPA - Gross Fuel Cost</v>
          </cell>
        </row>
        <row r="2333">
          <cell r="B2333" t="str">
            <v>GFC_9X02</v>
          </cell>
          <cell r="C2333" t="str">
            <v>FKEC - Gross Fuel Cost</v>
          </cell>
        </row>
        <row r="2334">
          <cell r="B2334" t="str">
            <v>GFC_9X03</v>
          </cell>
          <cell r="C2334" t="str">
            <v>CKW - Gross Fuel Cost</v>
          </cell>
        </row>
        <row r="2335">
          <cell r="B2335" t="str">
            <v>GFC_9X04</v>
          </cell>
          <cell r="C2335" t="str">
            <v>MD - Gross Fuel Cost</v>
          </cell>
        </row>
        <row r="2336">
          <cell r="B2336" t="str">
            <v>GFC_9X05</v>
          </cell>
          <cell r="C2336" t="str">
            <v>LEE - Gross Fuel Cost</v>
          </cell>
        </row>
        <row r="2337">
          <cell r="B2337" t="str">
            <v>GGN_9X01</v>
          </cell>
          <cell r="C2337" t="str">
            <v>FMPA - Gross Generation in MWH</v>
          </cell>
        </row>
        <row r="2338">
          <cell r="B2338" t="str">
            <v>GGN_9X02</v>
          </cell>
          <cell r="C2338" t="str">
            <v>FKEC - Gross Generation in MWH</v>
          </cell>
        </row>
        <row r="2339">
          <cell r="B2339" t="str">
            <v>GGN_9X03</v>
          </cell>
          <cell r="C2339" t="str">
            <v>CKW - Gross Generation in MWH</v>
          </cell>
        </row>
        <row r="2340">
          <cell r="B2340" t="str">
            <v>GGN_9X04</v>
          </cell>
          <cell r="C2340" t="str">
            <v>MD - Gross Generation in MWH</v>
          </cell>
        </row>
        <row r="2341">
          <cell r="B2341" t="str">
            <v>GGN_9X05</v>
          </cell>
          <cell r="C2341" t="str">
            <v>LEE - Gross Generation in MWH</v>
          </cell>
        </row>
        <row r="2342">
          <cell r="B2342" t="str">
            <v>GLB_2BEG</v>
          </cell>
          <cell r="C2342" t="str">
            <v>True-up --- Beginning of Period GL Balance</v>
          </cell>
        </row>
        <row r="2343">
          <cell r="B2343" t="str">
            <v>GLB_2END</v>
          </cell>
          <cell r="C2343" t="str">
            <v>End of Period GL Balance</v>
          </cell>
        </row>
        <row r="2344">
          <cell r="B2344" t="str">
            <v>GLB_4BEG</v>
          </cell>
          <cell r="C2344" t="str">
            <v>True-up --- Beginning of Period GL Balance</v>
          </cell>
        </row>
        <row r="2345">
          <cell r="B2345" t="str">
            <v>GLB_4END</v>
          </cell>
          <cell r="C2345" t="str">
            <v>End of Period GL Balance</v>
          </cell>
        </row>
        <row r="2346">
          <cell r="B2346" t="str">
            <v>GLB_5BEG</v>
          </cell>
          <cell r="C2346" t="str">
            <v>True-up --- Beginning of Period GL Balance</v>
          </cell>
        </row>
        <row r="2347">
          <cell r="B2347" t="str">
            <v>GLB_5END</v>
          </cell>
          <cell r="C2347" t="str">
            <v>End of Period GL Balance</v>
          </cell>
        </row>
        <row r="2348">
          <cell r="B2348" t="str">
            <v>GLB_8BEG</v>
          </cell>
          <cell r="C2348" t="str">
            <v>True-up --- Beginning of Period GL Balance</v>
          </cell>
        </row>
        <row r="2349">
          <cell r="B2349" t="str">
            <v>GLB_8END</v>
          </cell>
          <cell r="C2349" t="str">
            <v>End of Period GL Balance</v>
          </cell>
        </row>
        <row r="2350">
          <cell r="B2350" t="str">
            <v>GLE_2MON</v>
          </cell>
          <cell r="C2350" t="str">
            <v>Current Month Amount w/ Interest ( Basis for GL Entry)</v>
          </cell>
        </row>
        <row r="2351">
          <cell r="B2351" t="str">
            <v>GLE_4MON</v>
          </cell>
          <cell r="C2351" t="str">
            <v>Current Month Amount w/ Interest ( Basis for GL Entry)</v>
          </cell>
        </row>
        <row r="2352">
          <cell r="B2352" t="str">
            <v>GLE_5MON</v>
          </cell>
          <cell r="C2352" t="str">
            <v>Current Month Amount w/ Interest ( Basis for GL Entry)</v>
          </cell>
        </row>
        <row r="2353">
          <cell r="B2353" t="str">
            <v>GLE_8MON</v>
          </cell>
          <cell r="C2353" t="str">
            <v>Current Month Amount w/ Interest ( Basis for GL Entry)</v>
          </cell>
        </row>
        <row r="2354">
          <cell r="B2354" t="str">
            <v>GRT_4FEE</v>
          </cell>
          <cell r="C2354" t="str">
            <v>Gross Receipts Tax (GRT) Amount</v>
          </cell>
        </row>
        <row r="2355">
          <cell r="B2355" t="str">
            <v>IAD_9001</v>
          </cell>
          <cell r="C2355" t="str">
            <v>FMPA - Interest Amount</v>
          </cell>
        </row>
        <row r="2356">
          <cell r="B2356" t="str">
            <v>IAD_9002</v>
          </cell>
          <cell r="C2356" t="str">
            <v>FKEC - Interest Amount</v>
          </cell>
        </row>
        <row r="2357">
          <cell r="B2357" t="str">
            <v>IAD_9003</v>
          </cell>
          <cell r="C2357" t="str">
            <v>CKW - Interest Amount</v>
          </cell>
        </row>
        <row r="2358">
          <cell r="B2358" t="str">
            <v>IAD_9004</v>
          </cell>
          <cell r="C2358" t="str">
            <v>MD - Interest Amount</v>
          </cell>
        </row>
        <row r="2359">
          <cell r="B2359" t="str">
            <v>IAD_9005</v>
          </cell>
          <cell r="C2359" t="str">
            <v>LEE - Interest Amount</v>
          </cell>
        </row>
        <row r="2360">
          <cell r="B2360" t="str">
            <v>IAD_9101</v>
          </cell>
          <cell r="C2360" t="str">
            <v>FMPA - Interest Amount</v>
          </cell>
        </row>
        <row r="2361">
          <cell r="B2361" t="str">
            <v>IAD_9102</v>
          </cell>
          <cell r="C2361" t="str">
            <v>FKEC - Interest Amount</v>
          </cell>
        </row>
        <row r="2362">
          <cell r="B2362" t="str">
            <v>IAD_9103</v>
          </cell>
          <cell r="C2362" t="str">
            <v>CKW - Interest Amount</v>
          </cell>
        </row>
        <row r="2363">
          <cell r="B2363" t="str">
            <v>IAD_9104</v>
          </cell>
          <cell r="C2363" t="str">
            <v>MD - Interest Amount</v>
          </cell>
        </row>
        <row r="2364">
          <cell r="B2364" t="str">
            <v>IAD_9105</v>
          </cell>
          <cell r="C2364" t="str">
            <v>LEE - Interest Amount</v>
          </cell>
        </row>
        <row r="2365">
          <cell r="B2365" t="str">
            <v>IAT_9001</v>
          </cell>
          <cell r="C2365" t="str">
            <v>FMPA - Interest Amount</v>
          </cell>
        </row>
        <row r="2366">
          <cell r="B2366" t="str">
            <v>IAT_9002</v>
          </cell>
          <cell r="C2366" t="str">
            <v>FKEC - Interest Amount</v>
          </cell>
        </row>
        <row r="2367">
          <cell r="B2367" t="str">
            <v>IAT_9003</v>
          </cell>
          <cell r="C2367" t="str">
            <v>CKW - Interest Amount</v>
          </cell>
        </row>
        <row r="2368">
          <cell r="B2368" t="str">
            <v>IAT_9004</v>
          </cell>
          <cell r="C2368" t="str">
            <v>MD - Interest Amount</v>
          </cell>
        </row>
        <row r="2369">
          <cell r="B2369" t="str">
            <v>IAT_9005</v>
          </cell>
          <cell r="C2369" t="str">
            <v>LEE - Interest Amount</v>
          </cell>
        </row>
        <row r="2370">
          <cell r="B2370" t="str">
            <v>IAT_9101</v>
          </cell>
          <cell r="C2370" t="str">
            <v>FMPA - Interest Amount</v>
          </cell>
        </row>
        <row r="2371">
          <cell r="B2371" t="str">
            <v>IAT_9102</v>
          </cell>
          <cell r="C2371" t="str">
            <v>FKEC - Interest Amount</v>
          </cell>
        </row>
        <row r="2372">
          <cell r="B2372" t="str">
            <v>IAT_9103</v>
          </cell>
          <cell r="C2372" t="str">
            <v>CKW - Interest Amount</v>
          </cell>
        </row>
        <row r="2373">
          <cell r="B2373" t="str">
            <v>IAT_9104</v>
          </cell>
          <cell r="C2373" t="str">
            <v>MD - Interest Amount</v>
          </cell>
        </row>
        <row r="2374">
          <cell r="B2374" t="str">
            <v>IAT_9105</v>
          </cell>
          <cell r="C2374" t="str">
            <v>LEE - Interest Amount</v>
          </cell>
        </row>
        <row r="2375">
          <cell r="B2375" t="str">
            <v>ICD_9001</v>
          </cell>
          <cell r="C2375" t="str">
            <v>FMPA - Average Amount for Interest Calculation</v>
          </cell>
        </row>
        <row r="2376">
          <cell r="B2376" t="str">
            <v>ICD_9002</v>
          </cell>
          <cell r="C2376" t="str">
            <v>FKEC - Average Amount for Interest Calculation</v>
          </cell>
        </row>
        <row r="2377">
          <cell r="B2377" t="str">
            <v>ICD_9003</v>
          </cell>
          <cell r="C2377" t="str">
            <v>CKW - Average Amount for Interest Calculation</v>
          </cell>
        </row>
        <row r="2378">
          <cell r="B2378" t="str">
            <v>ICD_9004</v>
          </cell>
          <cell r="C2378" t="str">
            <v>MD - Average Amount for Interest Calculation</v>
          </cell>
        </row>
        <row r="2379">
          <cell r="B2379" t="str">
            <v>ICD_9005</v>
          </cell>
          <cell r="C2379" t="str">
            <v>LEE - Average Amount for Interest Calculation</v>
          </cell>
        </row>
        <row r="2380">
          <cell r="B2380" t="str">
            <v>ICD_9101</v>
          </cell>
          <cell r="C2380" t="str">
            <v>FMPA - Average Amount for Interest Calculation</v>
          </cell>
        </row>
        <row r="2381">
          <cell r="B2381" t="str">
            <v>ICD_9102</v>
          </cell>
          <cell r="C2381" t="str">
            <v>FKEC - Average Amount for Interest Calculation</v>
          </cell>
        </row>
        <row r="2382">
          <cell r="B2382" t="str">
            <v>ICD_9103</v>
          </cell>
          <cell r="C2382" t="str">
            <v>CKW - Average Amount for Interest Calculation</v>
          </cell>
        </row>
        <row r="2383">
          <cell r="B2383" t="str">
            <v>ICD_9104</v>
          </cell>
          <cell r="C2383" t="str">
            <v>MD - Average Amount for Interest Calculation</v>
          </cell>
        </row>
        <row r="2384">
          <cell r="B2384" t="str">
            <v>ICD_9105</v>
          </cell>
          <cell r="C2384" t="str">
            <v>LEE - Average Amount for Interest Calculation</v>
          </cell>
        </row>
        <row r="2385">
          <cell r="B2385" t="str">
            <v>ICT_9001</v>
          </cell>
          <cell r="C2385" t="str">
            <v>FMPA - Average Amount for Interest Calculation</v>
          </cell>
        </row>
        <row r="2386">
          <cell r="B2386" t="str">
            <v>ICT_9002</v>
          </cell>
          <cell r="C2386" t="str">
            <v>FKEC - Average Amount for Interest Calculation</v>
          </cell>
        </row>
        <row r="2387">
          <cell r="B2387" t="str">
            <v>ICT_9003</v>
          </cell>
          <cell r="C2387" t="str">
            <v>CKW - Average Amount for Interest Calculation</v>
          </cell>
        </row>
        <row r="2388">
          <cell r="B2388" t="str">
            <v>ICT_9004</v>
          </cell>
          <cell r="C2388" t="str">
            <v>MD - Average Amount for Interest Calculation</v>
          </cell>
        </row>
        <row r="2389">
          <cell r="B2389" t="str">
            <v>ICT_9005</v>
          </cell>
          <cell r="C2389" t="str">
            <v>LEE - Average Amount for Interest Calculation</v>
          </cell>
        </row>
        <row r="2390">
          <cell r="B2390" t="str">
            <v>ICT_9101</v>
          </cell>
          <cell r="C2390" t="str">
            <v>FMPA - Average Amount for Interest Calculation</v>
          </cell>
        </row>
        <row r="2391">
          <cell r="B2391" t="str">
            <v>ICT_9102</v>
          </cell>
          <cell r="C2391" t="str">
            <v>FKEC - Average Amount for Interest Calculation</v>
          </cell>
        </row>
        <row r="2392">
          <cell r="B2392" t="str">
            <v>ICT_9103</v>
          </cell>
          <cell r="C2392" t="str">
            <v>CKW - Average Amount for Interest Calculation</v>
          </cell>
        </row>
        <row r="2393">
          <cell r="B2393" t="str">
            <v>ICT_9104</v>
          </cell>
          <cell r="C2393" t="str">
            <v>MD - Average Amount for Interest Calculation</v>
          </cell>
        </row>
        <row r="2394">
          <cell r="B2394" t="str">
            <v>ICT_9105</v>
          </cell>
          <cell r="C2394" t="str">
            <v>LEE - Average Amount for Interest Calculation</v>
          </cell>
        </row>
        <row r="2395">
          <cell r="B2395" t="str">
            <v>INT_2AMT</v>
          </cell>
          <cell r="C2395" t="str">
            <v>Interest Amount</v>
          </cell>
        </row>
        <row r="2396">
          <cell r="B2396" t="str">
            <v>INT_2MON</v>
          </cell>
          <cell r="C2396" t="str">
            <v>Average Monthly Interest Rate</v>
          </cell>
        </row>
        <row r="2397">
          <cell r="B2397" t="str">
            <v>INT_2YER</v>
          </cell>
          <cell r="C2397" t="str">
            <v>Average Annual Interest Rate</v>
          </cell>
        </row>
        <row r="2398">
          <cell r="B2398" t="str">
            <v>INT_2YTD</v>
          </cell>
          <cell r="C2398" t="str">
            <v>YTD Interest Amount excluding Current Month</v>
          </cell>
        </row>
        <row r="2399">
          <cell r="B2399" t="str">
            <v>INT_4AMT</v>
          </cell>
          <cell r="C2399" t="str">
            <v>Interest Amount</v>
          </cell>
        </row>
        <row r="2400">
          <cell r="B2400" t="str">
            <v>INT_4MON</v>
          </cell>
          <cell r="C2400" t="str">
            <v>Average Monthly Interest Rate</v>
          </cell>
        </row>
        <row r="2401">
          <cell r="B2401" t="str">
            <v>INT_4YER</v>
          </cell>
          <cell r="C2401" t="str">
            <v>Average Annual Interest Rate</v>
          </cell>
        </row>
        <row r="2402">
          <cell r="B2402" t="str">
            <v>INT_4YTD</v>
          </cell>
          <cell r="C2402" t="str">
            <v>YTD Interest Amount excluding Current Month</v>
          </cell>
        </row>
        <row r="2403">
          <cell r="B2403" t="str">
            <v>INT_5AMT</v>
          </cell>
          <cell r="C2403" t="str">
            <v>Interest Amount</v>
          </cell>
        </row>
        <row r="2404">
          <cell r="B2404" t="str">
            <v>INT_5MON</v>
          </cell>
          <cell r="C2404" t="str">
            <v>Average Monthly Interest Rate</v>
          </cell>
        </row>
        <row r="2405">
          <cell r="B2405" t="str">
            <v>INT_5YER</v>
          </cell>
          <cell r="C2405" t="str">
            <v>Average Annual Interest Rate</v>
          </cell>
        </row>
        <row r="2406">
          <cell r="B2406" t="str">
            <v>INT_5YTD</v>
          </cell>
          <cell r="C2406" t="str">
            <v>YTD Interest Amount excluding Current Month</v>
          </cell>
        </row>
        <row r="2407">
          <cell r="B2407" t="str">
            <v>INT_8AMT</v>
          </cell>
          <cell r="C2407" t="str">
            <v>Interest Amount</v>
          </cell>
        </row>
        <row r="2408">
          <cell r="B2408" t="str">
            <v>INT_8MON</v>
          </cell>
          <cell r="C2408" t="str">
            <v>Average Monthly Interest Rate</v>
          </cell>
        </row>
        <row r="2409">
          <cell r="B2409" t="str">
            <v>INT_8YER</v>
          </cell>
          <cell r="C2409" t="str">
            <v>Average Annual Interest Rate</v>
          </cell>
        </row>
        <row r="2410">
          <cell r="B2410" t="str">
            <v>INT_8YTD</v>
          </cell>
          <cell r="C2410" t="str">
            <v>YTD Interest Amount excluding Current Month</v>
          </cell>
        </row>
        <row r="2411">
          <cell r="B2411" t="str">
            <v>JUR_4FA1</v>
          </cell>
          <cell r="C2411" t="str">
            <v>Jurisdictional Separation Factor Calculated</v>
          </cell>
        </row>
        <row r="2412">
          <cell r="B2412" t="str">
            <v>JUR_4FAC</v>
          </cell>
          <cell r="C2412" t="str">
            <v>Jurisdictional Factor</v>
          </cell>
        </row>
        <row r="2413">
          <cell r="B2413" t="str">
            <v>JUR_4PSC</v>
          </cell>
        </row>
        <row r="2414">
          <cell r="B2414" t="str">
            <v>JUR_4SAL</v>
          </cell>
        </row>
        <row r="2415">
          <cell r="B2415" t="str">
            <v>KWH_4000</v>
          </cell>
          <cell r="C2415" t="str">
            <v>Generation - Retail</v>
          </cell>
        </row>
        <row r="2416">
          <cell r="B2416" t="str">
            <v>KWH_4084</v>
          </cell>
          <cell r="C2416" t="str">
            <v>Generation - Revenue code - 084</v>
          </cell>
        </row>
        <row r="2417">
          <cell r="B2417" t="str">
            <v>KWH_4810</v>
          </cell>
          <cell r="C2417" t="str">
            <v>Generation - Revenue code - 810</v>
          </cell>
        </row>
        <row r="2418">
          <cell r="B2418" t="str">
            <v>KWH_4840</v>
          </cell>
          <cell r="C2418" t="str">
            <v>Generation - Revenue code - 840</v>
          </cell>
        </row>
        <row r="2419">
          <cell r="B2419" t="str">
            <v>KWH_4940</v>
          </cell>
          <cell r="C2419" t="str">
            <v>Generation - Revenue code - 940</v>
          </cell>
        </row>
        <row r="2420">
          <cell r="B2420" t="str">
            <v>LAS_9INT</v>
          </cell>
          <cell r="C2420" t="str">
            <v>Prime Interest Rate - Last Day of the Month</v>
          </cell>
        </row>
        <row r="2421">
          <cell r="B2421" t="str">
            <v>LIN_2LOS</v>
          </cell>
          <cell r="C2421" t="str">
            <v>Line Loss</v>
          </cell>
        </row>
        <row r="2422">
          <cell r="B2422" t="str">
            <v>LIN_4LOS</v>
          </cell>
          <cell r="C2422" t="str">
            <v>Line Loss</v>
          </cell>
        </row>
        <row r="2423">
          <cell r="B2423" t="str">
            <v>LIN_5LOS</v>
          </cell>
          <cell r="C2423" t="str">
            <v>Line Loss</v>
          </cell>
        </row>
        <row r="2424">
          <cell r="B2424" t="str">
            <v>LIN_8LOS</v>
          </cell>
          <cell r="C2424" t="str">
            <v>Line Loss</v>
          </cell>
        </row>
        <row r="2425">
          <cell r="B2425" t="str">
            <v>LNG_2MON</v>
          </cell>
          <cell r="C2425" t="str">
            <v>Monthly Long Term Amount</v>
          </cell>
        </row>
        <row r="2426">
          <cell r="B2426" t="str">
            <v>LNG_4MON</v>
          </cell>
          <cell r="C2426" t="str">
            <v>Monthly Long Term Amount</v>
          </cell>
        </row>
        <row r="2427">
          <cell r="B2427" t="str">
            <v>LNG_5MON</v>
          </cell>
          <cell r="C2427" t="str">
            <v>Long Term Current Month Amount</v>
          </cell>
        </row>
        <row r="2428">
          <cell r="B2428" t="str">
            <v>LNG_8MON</v>
          </cell>
          <cell r="C2428" t="str">
            <v>Monthly Long Term Amount</v>
          </cell>
        </row>
        <row r="2429">
          <cell r="B2429" t="str">
            <v>LOS_9SEL</v>
          </cell>
          <cell r="C2429" t="str">
            <v>Interchange Loss Factor</v>
          </cell>
        </row>
        <row r="2430">
          <cell r="B2430" t="str">
            <v>MAN_2001</v>
          </cell>
          <cell r="C2430" t="str">
            <v>Final True-up (for Current Year - 2)</v>
          </cell>
        </row>
        <row r="2431">
          <cell r="B2431" t="str">
            <v>MAN_2002</v>
          </cell>
          <cell r="C2431" t="str">
            <v>Est. Actual True-up (for Current Year - 1)</v>
          </cell>
        </row>
        <row r="2432">
          <cell r="B2432" t="str">
            <v>MAN_2003</v>
          </cell>
          <cell r="C2432" t="str">
            <v>Month-end Adjustment to agree to GL</v>
          </cell>
        </row>
        <row r="2433">
          <cell r="B2433" t="str">
            <v>MAN_2005</v>
          </cell>
          <cell r="C2433" t="str">
            <v>Mid-course Correction1 - Total Amount to be Refunded/(Collected)</v>
          </cell>
        </row>
        <row r="2434">
          <cell r="B2434" t="str">
            <v>MAN_2006</v>
          </cell>
          <cell r="C2434" t="str">
            <v>Mid-course Correction1 - Amortization Period (in months)</v>
          </cell>
        </row>
        <row r="2435">
          <cell r="B2435" t="str">
            <v>MAN_2007</v>
          </cell>
          <cell r="C2435" t="str">
            <v>Mid-course Correction2 - Total Amount to be Refunded/(Collected)</v>
          </cell>
        </row>
        <row r="2436">
          <cell r="B2436" t="str">
            <v>MAN_2008</v>
          </cell>
          <cell r="C2436" t="str">
            <v>Mid-course Correction2 - Amortization Period (in months)</v>
          </cell>
        </row>
        <row r="2437">
          <cell r="B2437" t="str">
            <v>MAN_2009</v>
          </cell>
          <cell r="C2437" t="str">
            <v>Revenue Adjustments</v>
          </cell>
        </row>
        <row r="2438">
          <cell r="B2438" t="str">
            <v>MAN_200A</v>
          </cell>
          <cell r="C2438" t="str">
            <v>Mid-course Correction3 - Amortization Period (in months)</v>
          </cell>
        </row>
        <row r="2439">
          <cell r="B2439" t="str">
            <v>MAN_200X</v>
          </cell>
          <cell r="C2439" t="str">
            <v>Deferred True-up (for Current Year - 1)</v>
          </cell>
        </row>
        <row r="2440">
          <cell r="B2440" t="str">
            <v>MAN_4001</v>
          </cell>
          <cell r="C2440" t="str">
            <v>Final True-up (for Current Year - 2)</v>
          </cell>
        </row>
        <row r="2441">
          <cell r="B2441" t="str">
            <v>MAN_4002</v>
          </cell>
          <cell r="C2441" t="str">
            <v>Est. Actual True-up (for Current Year - 1)</v>
          </cell>
        </row>
        <row r="2442">
          <cell r="B2442" t="str">
            <v>MAN_4003</v>
          </cell>
          <cell r="C2442" t="str">
            <v>Month-end Adjustment to agree to GL</v>
          </cell>
        </row>
        <row r="2443">
          <cell r="B2443" t="str">
            <v>MAN_4004</v>
          </cell>
          <cell r="C2443" t="str">
            <v>Prior Period True-up Refund - One Time</v>
          </cell>
        </row>
        <row r="2444">
          <cell r="B2444" t="str">
            <v>MAN_4005</v>
          </cell>
          <cell r="C2444" t="str">
            <v>Mid-course Correction1 - Total Amount to be Refunded/(Collected)</v>
          </cell>
        </row>
        <row r="2445">
          <cell r="B2445" t="str">
            <v>MAN_4006</v>
          </cell>
          <cell r="C2445" t="str">
            <v>Mid-course Correction1 - Amortization Period (in months)</v>
          </cell>
        </row>
        <row r="2446">
          <cell r="B2446" t="str">
            <v>MAN_4007</v>
          </cell>
          <cell r="C2446" t="str">
            <v>Mid-course Correction2 - Total Amount to be Refunded/(Collected)</v>
          </cell>
        </row>
        <row r="2447">
          <cell r="B2447" t="str">
            <v>MAN_4008</v>
          </cell>
          <cell r="C2447" t="str">
            <v>Mid-course Correction2 - Amortization Period (in months)</v>
          </cell>
        </row>
        <row r="2448">
          <cell r="B2448" t="str">
            <v>MAN_4009</v>
          </cell>
          <cell r="C2448" t="str">
            <v>Amount to be Collected in the Next 12 Months (Short Term)</v>
          </cell>
        </row>
        <row r="2449">
          <cell r="B2449" t="str">
            <v>MAN_400A</v>
          </cell>
          <cell r="C2449" t="str">
            <v>Mid-course Correction3 - Amortization Period (in months)</v>
          </cell>
        </row>
        <row r="2450">
          <cell r="B2450" t="str">
            <v>MAN_400B</v>
          </cell>
          <cell r="C2450" t="str">
            <v>Deferred True-up (for Current Year - 1)</v>
          </cell>
        </row>
        <row r="2451">
          <cell r="B2451" t="str">
            <v>MAN_400G</v>
          </cell>
          <cell r="C2451" t="str">
            <v>General Performance Incentive Amount (GPIF)</v>
          </cell>
        </row>
        <row r="2452">
          <cell r="B2452" t="str">
            <v>MAN_400H</v>
          </cell>
          <cell r="C2452" t="str">
            <v>Gross Receipts Tax (GRT) Rate</v>
          </cell>
        </row>
        <row r="2453">
          <cell r="B2453" t="str">
            <v>MAN_400W</v>
          </cell>
          <cell r="C2453" t="str">
            <v>Adjustments to Fuel Revenues to agree to Wholesale Log</v>
          </cell>
        </row>
        <row r="2454">
          <cell r="B2454" t="str">
            <v>MAN_400X</v>
          </cell>
          <cell r="C2454" t="str">
            <v>Long Term Interests</v>
          </cell>
        </row>
        <row r="2455">
          <cell r="B2455" t="str">
            <v>MAN_4019</v>
          </cell>
          <cell r="C2455" t="str">
            <v>Revenue Adjustments</v>
          </cell>
        </row>
        <row r="2456">
          <cell r="B2456" t="str">
            <v>MAN_4100</v>
          </cell>
          <cell r="C2456" t="str">
            <v>Adjustments to kWH Sales to agree to Wholesale Log</v>
          </cell>
        </row>
        <row r="2457">
          <cell r="B2457" t="str">
            <v>MAN_4150</v>
          </cell>
          <cell r="C2457" t="str">
            <v>Line Loss Factor</v>
          </cell>
        </row>
        <row r="2458">
          <cell r="B2458" t="str">
            <v>MAN_5001</v>
          </cell>
          <cell r="C2458" t="str">
            <v>Final True-up (for Current Year - 2)</v>
          </cell>
        </row>
        <row r="2459">
          <cell r="B2459" t="str">
            <v>MAN_5002</v>
          </cell>
          <cell r="C2459" t="str">
            <v>Est. Actual True-up (for Current Year - 1)</v>
          </cell>
        </row>
        <row r="2460">
          <cell r="B2460" t="str">
            <v>MAN_5003</v>
          </cell>
          <cell r="C2460" t="str">
            <v>Month-end Adjustment to agree to GL</v>
          </cell>
        </row>
        <row r="2461">
          <cell r="B2461" t="str">
            <v>MAN_5005</v>
          </cell>
          <cell r="C2461" t="str">
            <v>Mid-course Correction1 - Total Amount to be Refunded/(Collected)</v>
          </cell>
        </row>
        <row r="2462">
          <cell r="B2462" t="str">
            <v>MAN_5006</v>
          </cell>
          <cell r="C2462" t="str">
            <v>Mid-course Correction1 - Amortization Period (in months)</v>
          </cell>
        </row>
        <row r="2463">
          <cell r="B2463" t="str">
            <v>MAN_5007</v>
          </cell>
          <cell r="C2463" t="str">
            <v>Mid-course Correction2 - Total Amount to be Refunded/(Collected)</v>
          </cell>
        </row>
        <row r="2464">
          <cell r="B2464" t="str">
            <v>MAN_5008</v>
          </cell>
          <cell r="C2464" t="str">
            <v>Mid-course Correction2 - Amortization Period (in months)</v>
          </cell>
        </row>
        <row r="2465">
          <cell r="B2465" t="str">
            <v>MAN_5009</v>
          </cell>
          <cell r="C2465" t="str">
            <v>Mid-course Correction3 - Total Amount to be Refunded/(Collected)</v>
          </cell>
        </row>
        <row r="2466">
          <cell r="B2466" t="str">
            <v>MAN_500A</v>
          </cell>
          <cell r="C2466" t="str">
            <v>Mid-course Correction3 - Amortization Period (in months)</v>
          </cell>
        </row>
        <row r="2467">
          <cell r="B2467" t="str">
            <v>MAN_500B</v>
          </cell>
          <cell r="C2467" t="str">
            <v>Deferred True-up (for Current Year - 1)</v>
          </cell>
        </row>
        <row r="2468">
          <cell r="B2468" t="str">
            <v>MAN_5010</v>
          </cell>
          <cell r="C2468" t="str">
            <v>NCRC RECOVERABLE O&amp;M</v>
          </cell>
        </row>
        <row r="2469">
          <cell r="B2469" t="str">
            <v>MAN_5011</v>
          </cell>
          <cell r="C2469" t="str">
            <v>Jurisdictional Separation Factor</v>
          </cell>
        </row>
        <row r="2470">
          <cell r="B2470" t="str">
            <v>MAN_5101</v>
          </cell>
          <cell r="C2470" t="str">
            <v>Final True-up (for Current Year - 2) - GBRA</v>
          </cell>
        </row>
        <row r="2471">
          <cell r="B2471" t="str">
            <v>MAN_5102</v>
          </cell>
          <cell r="C2471" t="str">
            <v>Est. Actual True-up (for Current Year - 1) - GBRA</v>
          </cell>
        </row>
        <row r="2472">
          <cell r="B2472" t="str">
            <v>MAN_510B</v>
          </cell>
          <cell r="C2472" t="str">
            <v>Deferred True-up (for Current Year - 1) - GBRA</v>
          </cell>
        </row>
        <row r="2473">
          <cell r="B2473" t="str">
            <v>MAN_8001</v>
          </cell>
          <cell r="C2473" t="str">
            <v>Final True-up (for Current Year - 2)</v>
          </cell>
        </row>
        <row r="2474">
          <cell r="B2474" t="str">
            <v>MAN_8002</v>
          </cell>
          <cell r="C2474" t="str">
            <v>Est. Actual True-up (for Current Year - 1)</v>
          </cell>
        </row>
        <row r="2475">
          <cell r="B2475" t="str">
            <v>MAN_8003</v>
          </cell>
          <cell r="C2475" t="str">
            <v>Month-end Adjustment to agree to GL</v>
          </cell>
        </row>
        <row r="2476">
          <cell r="B2476" t="str">
            <v>MAN_8005</v>
          </cell>
          <cell r="C2476" t="str">
            <v>Mid-course Correction1 - Total Amount to be Refunded/(Collected)</v>
          </cell>
        </row>
        <row r="2477">
          <cell r="B2477" t="str">
            <v>MAN_8006</v>
          </cell>
          <cell r="C2477" t="str">
            <v>Mid-course Correction1 - Amortization Period (in months)</v>
          </cell>
        </row>
        <row r="2478">
          <cell r="B2478" t="str">
            <v>MAN_8007</v>
          </cell>
          <cell r="C2478" t="str">
            <v>Mid-course Correction2 - Total Amount to be Refunded/(Collected)</v>
          </cell>
        </row>
        <row r="2479">
          <cell r="B2479" t="str">
            <v>MAN_8008</v>
          </cell>
          <cell r="C2479" t="str">
            <v>Mid-course Correction2 - Amortization Period (in months)</v>
          </cell>
        </row>
        <row r="2480">
          <cell r="B2480" t="str">
            <v>MAN_8009</v>
          </cell>
          <cell r="C2480" t="str">
            <v>Mid-course Correction3 - Total Amount to be Refunded/(Collected)</v>
          </cell>
        </row>
        <row r="2481">
          <cell r="B2481" t="str">
            <v>MAN_800A</v>
          </cell>
          <cell r="C2481" t="str">
            <v>Mid-course Correction3 - Amortization Period (in months)</v>
          </cell>
        </row>
        <row r="2482">
          <cell r="B2482" t="str">
            <v>MAN_800B</v>
          </cell>
          <cell r="C2482" t="str">
            <v>Deferred True-up (for Current Year - 1)</v>
          </cell>
        </row>
        <row r="2483">
          <cell r="B2483" t="str">
            <v>MAN_8010</v>
          </cell>
          <cell r="C2483" t="str">
            <v>Jurisdictional Separation Factor - CP</v>
          </cell>
        </row>
        <row r="2484">
          <cell r="B2484" t="str">
            <v>MAN_8011</v>
          </cell>
          <cell r="C2484" t="str">
            <v>Jurisdictional Separation Factor - GCP</v>
          </cell>
        </row>
        <row r="2485">
          <cell r="B2485" t="str">
            <v>MAN_8012</v>
          </cell>
          <cell r="C2485" t="str">
            <v>Jurisdictional Separation Factor - ENERGY</v>
          </cell>
        </row>
        <row r="2486">
          <cell r="B2486" t="str">
            <v>MAN_8013</v>
          </cell>
          <cell r="C2486" t="str">
            <v>St.Lucie Ownership FPL %</v>
          </cell>
        </row>
        <row r="2487">
          <cell r="B2487" t="str">
            <v>MAN_8014</v>
          </cell>
          <cell r="C2487" t="str">
            <v>St.Lucie Ownership Participant %</v>
          </cell>
        </row>
        <row r="2488">
          <cell r="B2488" t="str">
            <v>MAN_8015</v>
          </cell>
          <cell r="C2488" t="str">
            <v>ITC Annual Rate of Return for Debt</v>
          </cell>
        </row>
        <row r="2489">
          <cell r="B2489" t="str">
            <v>MAN_8016</v>
          </cell>
          <cell r="C2489" t="str">
            <v>ITC Annual Rate of Return for Equity</v>
          </cell>
        </row>
        <row r="2490">
          <cell r="B2490" t="str">
            <v>NET_9G01</v>
          </cell>
          <cell r="C2490" t="str">
            <v>FMPA - Net Generation in MWH</v>
          </cell>
        </row>
        <row r="2491">
          <cell r="B2491" t="str">
            <v>NET_9G02</v>
          </cell>
          <cell r="C2491" t="str">
            <v>FKEC - Net Generation in MWH</v>
          </cell>
        </row>
        <row r="2492">
          <cell r="B2492" t="str">
            <v>NET_9G03</v>
          </cell>
          <cell r="C2492" t="str">
            <v>CKW - Net Generation in MWH</v>
          </cell>
        </row>
        <row r="2493">
          <cell r="B2493" t="str">
            <v>NET_9G04</v>
          </cell>
          <cell r="C2493" t="str">
            <v>MD - Net Generation in MWH</v>
          </cell>
        </row>
        <row r="2494">
          <cell r="B2494" t="str">
            <v>NET_9G05</v>
          </cell>
          <cell r="C2494" t="str">
            <v>LEE - Net Generation in MWH</v>
          </cell>
        </row>
        <row r="2495">
          <cell r="B2495" t="str">
            <v>NFC_9001</v>
          </cell>
          <cell r="C2495" t="str">
            <v>FMPA - OFF Peak Fuel Cost after Cost Factor</v>
          </cell>
        </row>
        <row r="2496">
          <cell r="B2496" t="str">
            <v>NFC_9002</v>
          </cell>
          <cell r="C2496" t="str">
            <v>FKEC - OFF Peak Fuel Cost after Cost Factor</v>
          </cell>
        </row>
        <row r="2497">
          <cell r="B2497" t="str">
            <v>NFC_9003</v>
          </cell>
          <cell r="C2497" t="str">
            <v>CKW - OFF Peak Fuel Cost after Cost Factor</v>
          </cell>
        </row>
        <row r="2498">
          <cell r="B2498" t="str">
            <v>NFC_9004</v>
          </cell>
          <cell r="C2498" t="str">
            <v>MD - OFF Peak Fuel Cost after Cost Factor</v>
          </cell>
        </row>
        <row r="2499">
          <cell r="B2499" t="str">
            <v>NFC_9005</v>
          </cell>
          <cell r="C2499" t="str">
            <v>LEE - OFF Peak Fuel Cost after Cost Factor</v>
          </cell>
        </row>
        <row r="2500">
          <cell r="B2500" t="str">
            <v>NFC_9101</v>
          </cell>
          <cell r="C2500" t="str">
            <v>FMPA - ON Peak Fuel Cost after Cost Factor</v>
          </cell>
        </row>
        <row r="2501">
          <cell r="B2501" t="str">
            <v>NFC_9102</v>
          </cell>
          <cell r="C2501" t="str">
            <v>FKEC - ON Peak Fuel Cost after Cost Factor</v>
          </cell>
        </row>
        <row r="2502">
          <cell r="B2502" t="str">
            <v>NFC_9103</v>
          </cell>
          <cell r="C2502" t="str">
            <v>CKW - ON Peak Fuel Cost after Cost Factor</v>
          </cell>
        </row>
        <row r="2503">
          <cell r="B2503" t="str">
            <v>NFC_9104</v>
          </cell>
          <cell r="C2503" t="str">
            <v>MD - ON Peak Fuel Cost after Cost Factor</v>
          </cell>
        </row>
        <row r="2504">
          <cell r="B2504" t="str">
            <v>NFC_9105</v>
          </cell>
          <cell r="C2504" t="str">
            <v>LEE - ON Peak Fuel Cost after Cost Factor</v>
          </cell>
        </row>
        <row r="2505">
          <cell r="B2505" t="str">
            <v>NGN_9001</v>
          </cell>
          <cell r="C2505" t="str">
            <v>FMPA - OFF Peak Generation after Generation Factor</v>
          </cell>
        </row>
        <row r="2506">
          <cell r="B2506" t="str">
            <v>NGN_9002</v>
          </cell>
          <cell r="C2506" t="str">
            <v>FKEC - OFF Peak Generation after Generation Factor</v>
          </cell>
        </row>
        <row r="2507">
          <cell r="B2507" t="str">
            <v>NGN_9003</v>
          </cell>
          <cell r="C2507" t="str">
            <v>CKW - OFF Peak Generation after Generation Factor</v>
          </cell>
        </row>
        <row r="2508">
          <cell r="B2508" t="str">
            <v>NGN_9004</v>
          </cell>
          <cell r="C2508" t="str">
            <v>MD - OFF Peak Generation after Generation Factor</v>
          </cell>
        </row>
        <row r="2509">
          <cell r="B2509" t="str">
            <v>NGN_9005</v>
          </cell>
          <cell r="C2509" t="str">
            <v>LEE - OFF Peak Generation after Generation Factor</v>
          </cell>
        </row>
        <row r="2510">
          <cell r="B2510" t="str">
            <v>NGN_9101</v>
          </cell>
          <cell r="C2510" t="str">
            <v>FMPA - ON Peak Generation after Generation Factor</v>
          </cell>
        </row>
        <row r="2511">
          <cell r="B2511" t="str">
            <v>NGN_9102</v>
          </cell>
          <cell r="C2511" t="str">
            <v>FKEC - ON Peak Generation after Generation Factor</v>
          </cell>
        </row>
        <row r="2512">
          <cell r="B2512" t="str">
            <v>NGN_9103</v>
          </cell>
          <cell r="C2512" t="str">
            <v>CKW - ON Peak Generation after Generation Factor</v>
          </cell>
        </row>
        <row r="2513">
          <cell r="B2513" t="str">
            <v>NGN_9104</v>
          </cell>
          <cell r="C2513" t="str">
            <v>MD - ON Peak Generation after Generation Factor</v>
          </cell>
        </row>
        <row r="2514">
          <cell r="B2514" t="str">
            <v>NGN_9105</v>
          </cell>
          <cell r="C2514" t="str">
            <v>LEE - ON Peak Generation after Generation Factor</v>
          </cell>
        </row>
        <row r="2515">
          <cell r="B2515" t="str">
            <v>NU1_9GEN</v>
          </cell>
          <cell r="C2515" t="str">
            <v>Total FPL Owned Generation Output - TP Nuclear</v>
          </cell>
        </row>
        <row r="2516">
          <cell r="B2516" t="str">
            <v>NU2_9GEN</v>
          </cell>
          <cell r="C2516" t="str">
            <v>Total FPL Owned Generation Output - PSL Nuclear</v>
          </cell>
        </row>
        <row r="2517">
          <cell r="B2517" t="str">
            <v>NUC_9BUY</v>
          </cell>
          <cell r="C2517" t="str">
            <v>Interchange In - Purchased Power (Nuclear) : A7-Schedule (Purchased Power)</v>
          </cell>
        </row>
        <row r="2518">
          <cell r="B2518" t="str">
            <v>NUC_9SEJ</v>
          </cell>
          <cell r="C2518" t="str">
            <v>Interchange Out - Power Sold (Nuclear) : A6-Schedule (Power Sold) : Interchange Loss Adjusted</v>
          </cell>
        </row>
        <row r="2519">
          <cell r="B2519" t="str">
            <v>NUC_9SEL</v>
          </cell>
          <cell r="C2519" t="str">
            <v>Interchange Out - Power Sold (Nuclear) : A6-Schedule (Power Sold)</v>
          </cell>
        </row>
        <row r="2520">
          <cell r="B2520" t="str">
            <v>O/U_2MON</v>
          </cell>
          <cell r="C2520" t="str">
            <v>Over/(under) for the current period</v>
          </cell>
        </row>
        <row r="2521">
          <cell r="B2521" t="str">
            <v>O/U_2YTD</v>
          </cell>
          <cell r="C2521" t="str">
            <v>YTD Over/(under) excluding current period</v>
          </cell>
        </row>
        <row r="2522">
          <cell r="B2522" t="str">
            <v>O/U_4MON</v>
          </cell>
          <cell r="C2522" t="str">
            <v>Over/(under) for the current period</v>
          </cell>
        </row>
        <row r="2523">
          <cell r="B2523" t="str">
            <v>O/U_4YTD</v>
          </cell>
          <cell r="C2523" t="str">
            <v>YTD Over/(under) excluding current period</v>
          </cell>
        </row>
        <row r="2524">
          <cell r="B2524" t="str">
            <v>O/U_5MON</v>
          </cell>
          <cell r="C2524" t="str">
            <v>Over/(under) for the current period</v>
          </cell>
        </row>
        <row r="2525">
          <cell r="B2525" t="str">
            <v>O/U_5YTD</v>
          </cell>
          <cell r="C2525" t="str">
            <v>YTD Over/(under) excluding current period</v>
          </cell>
        </row>
        <row r="2526">
          <cell r="B2526" t="str">
            <v>O/U_8MON</v>
          </cell>
          <cell r="C2526" t="str">
            <v>Over/(under) for the current period</v>
          </cell>
        </row>
        <row r="2527">
          <cell r="B2527" t="str">
            <v>O/U_8YTD</v>
          </cell>
          <cell r="C2527" t="str">
            <v>YTD Over/(under) excluding current period</v>
          </cell>
        </row>
        <row r="2528">
          <cell r="B2528" t="str">
            <v>OFC_9FAC</v>
          </cell>
          <cell r="C2528" t="str">
            <v>OFF Peak Cost Factor</v>
          </cell>
        </row>
        <row r="2529">
          <cell r="B2529" t="str">
            <v>OFG_9FAC</v>
          </cell>
          <cell r="C2529" t="str">
            <v>OFF Peak Generation Factor</v>
          </cell>
        </row>
        <row r="2530">
          <cell r="B2530" t="str">
            <v>OM1_2091</v>
          </cell>
          <cell r="C2530" t="str">
            <v>091 - O &amp; M Expenses Amount</v>
          </cell>
        </row>
        <row r="2531">
          <cell r="B2531" t="str">
            <v>OM1_2092</v>
          </cell>
          <cell r="C2531" t="str">
            <v>092 - O &amp; M Expenses Amount</v>
          </cell>
        </row>
        <row r="2532">
          <cell r="B2532" t="str">
            <v>OM1_2093</v>
          </cell>
          <cell r="C2532" t="str">
            <v>093 - O &amp; M Expenses Amount</v>
          </cell>
        </row>
        <row r="2533">
          <cell r="B2533" t="str">
            <v>OM1_2094</v>
          </cell>
          <cell r="C2533" t="str">
            <v>094 - O &amp; M Expenses Amount</v>
          </cell>
        </row>
        <row r="2534">
          <cell r="B2534" t="str">
            <v>OM1_2095</v>
          </cell>
          <cell r="C2534" t="str">
            <v>095 - O &amp; M Expenses Amount</v>
          </cell>
        </row>
        <row r="2535">
          <cell r="B2535" t="str">
            <v>OM1_2096</v>
          </cell>
          <cell r="C2535" t="str">
            <v>096 - O &amp; M Expenses Amount</v>
          </cell>
        </row>
        <row r="2536">
          <cell r="B2536" t="str">
            <v>OM1_2097</v>
          </cell>
          <cell r="C2536" t="str">
            <v>097 - O &amp; M Expenses Amount</v>
          </cell>
        </row>
        <row r="2537">
          <cell r="B2537" t="str">
            <v>OM1_2098</v>
          </cell>
          <cell r="C2537" t="str">
            <v>098 - O &amp; M Expenses Amount</v>
          </cell>
        </row>
        <row r="2538">
          <cell r="B2538" t="str">
            <v>OM1_2099</v>
          </cell>
          <cell r="C2538" t="str">
            <v>099 - O &amp; M Expenses Amount</v>
          </cell>
        </row>
        <row r="2539">
          <cell r="B2539" t="str">
            <v>OM1_2100</v>
          </cell>
          <cell r="C2539" t="str">
            <v>100 - O &amp; M Expenses Amount</v>
          </cell>
        </row>
        <row r="2540">
          <cell r="B2540" t="str">
            <v>OM1_2101</v>
          </cell>
          <cell r="C2540" t="str">
            <v>101 - O &amp; M Expenses Amount</v>
          </cell>
        </row>
        <row r="2541">
          <cell r="B2541" t="str">
            <v>OM1_2102</v>
          </cell>
          <cell r="C2541" t="str">
            <v>102 - O &amp; M Expenses Amount</v>
          </cell>
        </row>
        <row r="2542">
          <cell r="B2542" t="str">
            <v>OM1_2103</v>
          </cell>
          <cell r="C2542" t="str">
            <v>103 - O &amp; M Expenses Amount</v>
          </cell>
        </row>
        <row r="2543">
          <cell r="B2543" t="str">
            <v>OM1_2104</v>
          </cell>
          <cell r="C2543" t="str">
            <v>104 - O &amp; M Expenses Amount</v>
          </cell>
        </row>
        <row r="2544">
          <cell r="B2544" t="str">
            <v>OM1_2105</v>
          </cell>
          <cell r="C2544" t="str">
            <v>105 - O &amp; M Expenses Amount</v>
          </cell>
        </row>
        <row r="2545">
          <cell r="B2545" t="str">
            <v>OM1_2106</v>
          </cell>
          <cell r="C2545" t="str">
            <v>106 - O &amp; M Expenses Amount</v>
          </cell>
        </row>
        <row r="2546">
          <cell r="B2546" t="str">
            <v>OM1_2107</v>
          </cell>
          <cell r="C2546" t="str">
            <v>107 - O &amp; M Expenses Amount</v>
          </cell>
        </row>
        <row r="2547">
          <cell r="B2547" t="str">
            <v>OM1_2108</v>
          </cell>
          <cell r="C2547" t="str">
            <v>108 - O &amp; M Expenses Amount</v>
          </cell>
        </row>
        <row r="2548">
          <cell r="B2548" t="str">
            <v>OM1_2109</v>
          </cell>
          <cell r="C2548" t="str">
            <v>109 - O &amp; M Expenses Amount</v>
          </cell>
        </row>
        <row r="2549">
          <cell r="B2549" t="str">
            <v>OM1_2110</v>
          </cell>
          <cell r="C2549" t="str">
            <v>110 - O &amp; M Expenses Amount</v>
          </cell>
        </row>
        <row r="2550">
          <cell r="B2550" t="str">
            <v>OM1_2159</v>
          </cell>
          <cell r="C2550" t="str">
            <v>159 - O &amp; M Expenses Amount</v>
          </cell>
        </row>
        <row r="2551">
          <cell r="B2551" t="str">
            <v>OM1_2160</v>
          </cell>
          <cell r="C2551" t="str">
            <v>160 - O &amp; M Expenses Amount</v>
          </cell>
        </row>
        <row r="2552">
          <cell r="B2552" t="str">
            <v>OM1_2162</v>
          </cell>
          <cell r="C2552" t="str">
            <v>162 - O &amp; M Expenses Amount</v>
          </cell>
        </row>
        <row r="2553">
          <cell r="B2553" t="str">
            <v>OM1_2166</v>
          </cell>
          <cell r="C2553" t="str">
            <v>166 - O &amp; M Expenses Amount</v>
          </cell>
        </row>
        <row r="2554">
          <cell r="B2554" t="str">
            <v>OM1_5083</v>
          </cell>
          <cell r="C2554" t="str">
            <v>083 - O &amp; M Expenses Amount</v>
          </cell>
        </row>
        <row r="2555">
          <cell r="B2555" t="str">
            <v>OM1_5084</v>
          </cell>
          <cell r="C2555" t="str">
            <v>084 - O &amp; M Expenses Amount</v>
          </cell>
        </row>
        <row r="2556">
          <cell r="B2556" t="str">
            <v>OM1_5085</v>
          </cell>
          <cell r="C2556" t="str">
            <v>085 - O &amp; M Expenses Amount</v>
          </cell>
        </row>
        <row r="2557">
          <cell r="B2557" t="str">
            <v>OM1_5086</v>
          </cell>
          <cell r="C2557" t="str">
            <v>086 - O &amp; M Expenses Amount</v>
          </cell>
        </row>
        <row r="2558">
          <cell r="B2558" t="str">
            <v>OM1_5087</v>
          </cell>
          <cell r="C2558" t="str">
            <v>087 - O &amp; M Expenses Amount</v>
          </cell>
        </row>
        <row r="2559">
          <cell r="B2559" t="str">
            <v>OM1_5088</v>
          </cell>
          <cell r="C2559" t="str">
            <v>088 - O &amp; M Expenses Amount</v>
          </cell>
        </row>
        <row r="2560">
          <cell r="B2560" t="str">
            <v>OM1_5089</v>
          </cell>
          <cell r="C2560" t="str">
            <v>089 - O &amp; M Expenses Amount</v>
          </cell>
        </row>
        <row r="2561">
          <cell r="B2561" t="str">
            <v>OM1_5090</v>
          </cell>
          <cell r="C2561" t="str">
            <v>090 - O &amp; M Expenses Amount</v>
          </cell>
        </row>
        <row r="2562">
          <cell r="B2562" t="str">
            <v>OM1_5167</v>
          </cell>
          <cell r="C2562" t="str">
            <v>167 - O &amp; M Expenses Amount</v>
          </cell>
        </row>
        <row r="2563">
          <cell r="B2563" t="str">
            <v>OM1_5169</v>
          </cell>
          <cell r="C2563" t="str">
            <v>169 - O &amp; M Expenses Amount</v>
          </cell>
        </row>
        <row r="2564">
          <cell r="B2564" t="str">
            <v>OM1_5182</v>
          </cell>
          <cell r="C2564" t="str">
            <v>182 - O &amp; M Expenses Amount</v>
          </cell>
        </row>
        <row r="2565">
          <cell r="B2565" t="str">
            <v>OM1_8000</v>
          </cell>
          <cell r="C2565" t="str">
            <v>000 - O &amp; M Expenses Amount</v>
          </cell>
        </row>
        <row r="2566">
          <cell r="B2566" t="str">
            <v>OM1_8130</v>
          </cell>
          <cell r="C2566" t="str">
            <v>130 - O &amp; M Expenses Amount</v>
          </cell>
        </row>
        <row r="2567">
          <cell r="B2567" t="str">
            <v>OM1_8131</v>
          </cell>
          <cell r="C2567" t="str">
            <v>131 - O &amp; M Expenses Amount</v>
          </cell>
        </row>
        <row r="2568">
          <cell r="B2568" t="str">
            <v>OM1_8132</v>
          </cell>
          <cell r="C2568" t="str">
            <v>132 - O &amp; M Expenses Amount</v>
          </cell>
        </row>
        <row r="2569">
          <cell r="B2569" t="str">
            <v>OM1_8133</v>
          </cell>
          <cell r="C2569" t="str">
            <v>133 - O &amp; M Expenses Amount</v>
          </cell>
        </row>
        <row r="2570">
          <cell r="B2570" t="str">
            <v>OM1_8134</v>
          </cell>
          <cell r="C2570" t="str">
            <v>134 - O &amp; M Expenses Amount</v>
          </cell>
        </row>
        <row r="2571">
          <cell r="B2571" t="str">
            <v>OM1_8135</v>
          </cell>
          <cell r="C2571" t="str">
            <v>135 - O &amp; M Expenses Amount</v>
          </cell>
        </row>
        <row r="2572">
          <cell r="B2572" t="str">
            <v>OM1_8136</v>
          </cell>
          <cell r="C2572" t="str">
            <v>136 - O &amp; M Expenses Amount</v>
          </cell>
        </row>
        <row r="2573">
          <cell r="B2573" t="str">
            <v>OM1_8137</v>
          </cell>
          <cell r="C2573" t="str">
            <v>137 - O &amp; M Expenses Amount</v>
          </cell>
        </row>
        <row r="2574">
          <cell r="B2574" t="str">
            <v>OM1_8138</v>
          </cell>
          <cell r="C2574" t="str">
            <v>138 - O &amp; M Expenses Amount</v>
          </cell>
        </row>
        <row r="2575">
          <cell r="B2575" t="str">
            <v>OM1_8139</v>
          </cell>
          <cell r="C2575" t="str">
            <v>139 - O &amp; M Expenses Amount</v>
          </cell>
        </row>
        <row r="2576">
          <cell r="B2576" t="str">
            <v>OM1_8140</v>
          </cell>
          <cell r="C2576" t="str">
            <v>140 - O &amp; M Expenses Amount</v>
          </cell>
        </row>
        <row r="2577">
          <cell r="B2577" t="str">
            <v>OM1_8141</v>
          </cell>
          <cell r="C2577" t="str">
            <v>141 - O &amp; M Expenses Amount</v>
          </cell>
        </row>
        <row r="2578">
          <cell r="B2578" t="str">
            <v>OM1_8142</v>
          </cell>
          <cell r="C2578" t="str">
            <v>142 - O &amp; M Expenses Amount</v>
          </cell>
        </row>
        <row r="2579">
          <cell r="B2579" t="str">
            <v>OM1_8143</v>
          </cell>
          <cell r="C2579" t="str">
            <v>143 - O &amp; M Expenses Amount</v>
          </cell>
        </row>
        <row r="2580">
          <cell r="B2580" t="str">
            <v>OM1_8144</v>
          </cell>
          <cell r="C2580" t="str">
            <v>144 - O &amp; M Expenses Amount</v>
          </cell>
        </row>
        <row r="2581">
          <cell r="B2581" t="str">
            <v>OM1_8145</v>
          </cell>
          <cell r="C2581" t="str">
            <v>145 - O &amp; M Expenses Amount</v>
          </cell>
        </row>
        <row r="2582">
          <cell r="B2582" t="str">
            <v>OM1_8146</v>
          </cell>
          <cell r="C2582" t="str">
            <v>146 - O &amp; M Expenses Amount</v>
          </cell>
        </row>
        <row r="2583">
          <cell r="B2583" t="str">
            <v>OM1_8147</v>
          </cell>
          <cell r="C2583" t="str">
            <v>147 - O &amp; M Expenses Amount</v>
          </cell>
        </row>
        <row r="2584">
          <cell r="B2584" t="str">
            <v>OM1_8148</v>
          </cell>
          <cell r="C2584" t="str">
            <v>148 - O &amp; M Expenses Amount</v>
          </cell>
        </row>
        <row r="2585">
          <cell r="B2585" t="str">
            <v>OM1_8150</v>
          </cell>
          <cell r="C2585" t="str">
            <v>150 - O &amp; M Expenses Amount</v>
          </cell>
        </row>
        <row r="2586">
          <cell r="B2586" t="str">
            <v>OM1_8153</v>
          </cell>
          <cell r="C2586" t="str">
            <v>153 - O &amp; M Expenses Amount</v>
          </cell>
        </row>
        <row r="2587">
          <cell r="B2587" t="str">
            <v>OM1_8154</v>
          </cell>
          <cell r="C2587" t="str">
            <v>154 - O &amp; M Expenses Amount</v>
          </cell>
        </row>
        <row r="2588">
          <cell r="B2588" t="str">
            <v>OM1_8155</v>
          </cell>
          <cell r="C2588" t="str">
            <v>155 - O &amp; M Expenses Amount</v>
          </cell>
        </row>
        <row r="2589">
          <cell r="B2589" t="str">
            <v>OM1_8156</v>
          </cell>
          <cell r="C2589" t="str">
            <v>156 - O &amp; M Expenses Amount</v>
          </cell>
        </row>
        <row r="2590">
          <cell r="B2590" t="str">
            <v>OM1_8157</v>
          </cell>
          <cell r="C2590" t="str">
            <v>157 - O &amp; M Expenses Amount</v>
          </cell>
        </row>
        <row r="2591">
          <cell r="B2591" t="str">
            <v>OM1_8158</v>
          </cell>
          <cell r="C2591" t="str">
            <v>158 - O &amp; M Expenses Amount</v>
          </cell>
        </row>
        <row r="2592">
          <cell r="B2592" t="str">
            <v>OM1_8163</v>
          </cell>
          <cell r="C2592" t="str">
            <v>163 - O &amp; M Expenses Amount</v>
          </cell>
        </row>
        <row r="2593">
          <cell r="B2593" t="str">
            <v>OM1_8164</v>
          </cell>
          <cell r="C2593" t="str">
            <v>164 - O &amp; M Expenses Amount</v>
          </cell>
        </row>
        <row r="2594">
          <cell r="B2594" t="str">
            <v>OM1_8169</v>
          </cell>
          <cell r="C2594" t="str">
            <v>169 - O &amp; M Expenses Amount</v>
          </cell>
        </row>
        <row r="2595">
          <cell r="B2595" t="str">
            <v>OM1_8170</v>
          </cell>
          <cell r="C2595" t="str">
            <v>170 - O &amp; M Expenses Amount</v>
          </cell>
        </row>
        <row r="2596">
          <cell r="B2596" t="str">
            <v>OM1_8171</v>
          </cell>
          <cell r="C2596" t="str">
            <v>171 - O &amp; M Expenses Amount</v>
          </cell>
        </row>
        <row r="2597">
          <cell r="B2597" t="str">
            <v>OM1_8172</v>
          </cell>
          <cell r="C2597" t="str">
            <v>172 - O &amp; M Expenses Amount</v>
          </cell>
        </row>
        <row r="2598">
          <cell r="B2598" t="str">
            <v>OM1_8173</v>
          </cell>
          <cell r="C2598" t="str">
            <v>173 - O &amp; M Expenses Amount</v>
          </cell>
        </row>
        <row r="2599">
          <cell r="B2599" t="str">
            <v>OM1_8174</v>
          </cell>
          <cell r="C2599" t="str">
            <v>174 - O &amp; M Expenses Amount</v>
          </cell>
        </row>
        <row r="2600">
          <cell r="B2600" t="str">
            <v>OM1_8175</v>
          </cell>
          <cell r="C2600" t="str">
            <v>175 - O &amp; M Expenses Amount</v>
          </cell>
        </row>
        <row r="2601">
          <cell r="B2601" t="str">
            <v>OM1_8176</v>
          </cell>
          <cell r="C2601" t="str">
            <v>176 - O &amp; M Expenses Amount</v>
          </cell>
        </row>
        <row r="2602">
          <cell r="B2602" t="str">
            <v>OM1_8177</v>
          </cell>
          <cell r="C2602" t="str">
            <v>177 - O &amp; M Expenses Amount</v>
          </cell>
        </row>
        <row r="2603">
          <cell r="B2603" t="str">
            <v>OM1_8178</v>
          </cell>
          <cell r="C2603" t="str">
            <v>178 - O &amp; M Expenses Amount</v>
          </cell>
        </row>
        <row r="2604">
          <cell r="B2604" t="str">
            <v>OM1_8179</v>
          </cell>
          <cell r="C2604" t="str">
            <v>179 - O &amp; M Expenses Amount</v>
          </cell>
        </row>
        <row r="2605">
          <cell r="B2605" t="str">
            <v>OM1_8180</v>
          </cell>
          <cell r="C2605" t="str">
            <v>180 - O &amp; M Expenses Amount</v>
          </cell>
        </row>
        <row r="2606">
          <cell r="B2606" t="str">
            <v>OM1_8181</v>
          </cell>
          <cell r="C2606" t="str">
            <v>181 - O &amp; M Expenses Amount</v>
          </cell>
        </row>
        <row r="2607">
          <cell r="B2607" t="str">
            <v>OM1_8183</v>
          </cell>
          <cell r="C2607" t="str">
            <v>183 - O &amp; M Expenses Amount</v>
          </cell>
        </row>
        <row r="2608">
          <cell r="B2608" t="str">
            <v>OM1_8185</v>
          </cell>
          <cell r="C2608" t="str">
            <v>185 - O &amp; M Expenses Amount</v>
          </cell>
        </row>
        <row r="2609">
          <cell r="B2609" t="str">
            <v>OM1_8186</v>
          </cell>
          <cell r="C2609" t="str">
            <v>186 - O &amp; M Expenses Amount</v>
          </cell>
        </row>
        <row r="2610">
          <cell r="B2610" t="str">
            <v>OM1_8188</v>
          </cell>
          <cell r="C2610" t="str">
            <v>188 - O &amp; M Expenses Amount</v>
          </cell>
        </row>
        <row r="2611">
          <cell r="B2611" t="str">
            <v>OM1_8189</v>
          </cell>
          <cell r="C2611" t="str">
            <v>189 - O &amp; M Expenses Amount</v>
          </cell>
        </row>
        <row r="2612">
          <cell r="B2612" t="str">
            <v>OM2_2091</v>
          </cell>
          <cell r="C2612" t="str">
            <v>091 - CP Allocation Factor</v>
          </cell>
        </row>
        <row r="2613">
          <cell r="B2613" t="str">
            <v>OM2_2092</v>
          </cell>
          <cell r="C2613" t="str">
            <v>092 - CP Allocation Factor</v>
          </cell>
        </row>
        <row r="2614">
          <cell r="B2614" t="str">
            <v>OM2_2093</v>
          </cell>
          <cell r="C2614" t="str">
            <v>093 - CP Allocation Factor</v>
          </cell>
        </row>
        <row r="2615">
          <cell r="B2615" t="str">
            <v>OM2_2094</v>
          </cell>
          <cell r="C2615" t="str">
            <v>094 - CP Allocation Factor</v>
          </cell>
        </row>
        <row r="2616">
          <cell r="B2616" t="str">
            <v>OM2_2095</v>
          </cell>
          <cell r="C2616" t="str">
            <v>095 - CP Allocation Factor</v>
          </cell>
        </row>
        <row r="2617">
          <cell r="B2617" t="str">
            <v>OM2_2096</v>
          </cell>
          <cell r="C2617" t="str">
            <v>096 - CP Allocation Factor</v>
          </cell>
        </row>
        <row r="2618">
          <cell r="B2618" t="str">
            <v>OM2_2097</v>
          </cell>
          <cell r="C2618" t="str">
            <v>097 - CP Allocation Factor</v>
          </cell>
        </row>
        <row r="2619">
          <cell r="B2619" t="str">
            <v>OM2_2098</v>
          </cell>
          <cell r="C2619" t="str">
            <v>098 - CP Allocation Factor</v>
          </cell>
        </row>
        <row r="2620">
          <cell r="B2620" t="str">
            <v>OM2_2099</v>
          </cell>
          <cell r="C2620" t="str">
            <v>099 - CP Allocation Factor</v>
          </cell>
        </row>
        <row r="2621">
          <cell r="B2621" t="str">
            <v>OM2_2100</v>
          </cell>
          <cell r="C2621" t="str">
            <v>100 - CP Allocation Factor</v>
          </cell>
        </row>
        <row r="2622">
          <cell r="B2622" t="str">
            <v>OM2_2101</v>
          </cell>
          <cell r="C2622" t="str">
            <v>101 - CP Allocation Factor</v>
          </cell>
        </row>
        <row r="2623">
          <cell r="B2623" t="str">
            <v>OM2_2102</v>
          </cell>
          <cell r="C2623" t="str">
            <v>102 - CP Allocation Factor</v>
          </cell>
        </row>
        <row r="2624">
          <cell r="B2624" t="str">
            <v>OM2_2103</v>
          </cell>
          <cell r="C2624" t="str">
            <v>103 - CP Allocation Factor</v>
          </cell>
        </row>
        <row r="2625">
          <cell r="B2625" t="str">
            <v>OM2_2104</v>
          </cell>
          <cell r="C2625" t="str">
            <v>104 - CP Allocation Factor</v>
          </cell>
        </row>
        <row r="2626">
          <cell r="B2626" t="str">
            <v>OM2_2105</v>
          </cell>
          <cell r="C2626" t="str">
            <v>105 - CP Allocation Factor</v>
          </cell>
        </row>
        <row r="2627">
          <cell r="B2627" t="str">
            <v>OM2_2106</v>
          </cell>
          <cell r="C2627" t="str">
            <v>106 - CP Allocation Factor</v>
          </cell>
        </row>
        <row r="2628">
          <cell r="B2628" t="str">
            <v>OM2_2107</v>
          </cell>
          <cell r="C2628" t="str">
            <v>107 - CP Allocation Factor</v>
          </cell>
        </row>
        <row r="2629">
          <cell r="B2629" t="str">
            <v>OM2_2108</v>
          </cell>
          <cell r="C2629" t="str">
            <v>108 - CP Allocation Factor</v>
          </cell>
        </row>
        <row r="2630">
          <cell r="B2630" t="str">
            <v>OM2_2109</v>
          </cell>
          <cell r="C2630" t="str">
            <v>109 - CP Allocation Factor</v>
          </cell>
        </row>
        <row r="2631">
          <cell r="B2631" t="str">
            <v>OM2_2110</v>
          </cell>
          <cell r="C2631" t="str">
            <v>110 - CP Allocation Factor</v>
          </cell>
        </row>
        <row r="2632">
          <cell r="B2632" t="str">
            <v>OM2_2159</v>
          </cell>
          <cell r="C2632" t="str">
            <v>159 - CP Allocation Factor</v>
          </cell>
        </row>
        <row r="2633">
          <cell r="B2633" t="str">
            <v>OM2_2160</v>
          </cell>
          <cell r="C2633" t="str">
            <v>160 - CP Allocation Factor</v>
          </cell>
        </row>
        <row r="2634">
          <cell r="B2634" t="str">
            <v>OM2_2162</v>
          </cell>
          <cell r="C2634" t="str">
            <v>162 - CP Allocation Factor</v>
          </cell>
        </row>
        <row r="2635">
          <cell r="B2635" t="str">
            <v>OM2_2166</v>
          </cell>
          <cell r="C2635" t="str">
            <v>166 - CP Allocation Factor</v>
          </cell>
        </row>
        <row r="2636">
          <cell r="B2636" t="str">
            <v>OM2_5083</v>
          </cell>
          <cell r="C2636" t="str">
            <v>083 - CP Allocation Factor</v>
          </cell>
        </row>
        <row r="2637">
          <cell r="B2637" t="str">
            <v>OM2_5084</v>
          </cell>
          <cell r="C2637" t="str">
            <v>084 - CP Allocation Factor</v>
          </cell>
        </row>
        <row r="2638">
          <cell r="B2638" t="str">
            <v>OM2_5085</v>
          </cell>
          <cell r="C2638" t="str">
            <v>085 - CP Allocation Factor</v>
          </cell>
        </row>
        <row r="2639">
          <cell r="B2639" t="str">
            <v>OM2_5086</v>
          </cell>
          <cell r="C2639" t="str">
            <v>086 - CP Allocation Factor</v>
          </cell>
        </row>
        <row r="2640">
          <cell r="B2640" t="str">
            <v>OM2_5087</v>
          </cell>
          <cell r="C2640" t="str">
            <v>087 - CP Allocation Factor</v>
          </cell>
        </row>
        <row r="2641">
          <cell r="B2641" t="str">
            <v>OM2_5088</v>
          </cell>
          <cell r="C2641" t="str">
            <v>088 - CP Allocation Factor</v>
          </cell>
        </row>
        <row r="2642">
          <cell r="B2642" t="str">
            <v>OM2_5089</v>
          </cell>
          <cell r="C2642" t="str">
            <v>089 - CP Allocation Factor</v>
          </cell>
        </row>
        <row r="2643">
          <cell r="B2643" t="str">
            <v>OM2_5090</v>
          </cell>
          <cell r="C2643" t="str">
            <v>090 - CP Allocation Factor</v>
          </cell>
        </row>
        <row r="2644">
          <cell r="B2644" t="str">
            <v>OM2_5167</v>
          </cell>
          <cell r="C2644" t="str">
            <v>167 - CP Allocation Factor</v>
          </cell>
        </row>
        <row r="2645">
          <cell r="B2645" t="str">
            <v>OM2_5169</v>
          </cell>
          <cell r="C2645" t="str">
            <v>169 - CP Allocation Factor</v>
          </cell>
        </row>
        <row r="2646">
          <cell r="B2646" t="str">
            <v>OM2_5182</v>
          </cell>
          <cell r="C2646" t="str">
            <v>182 - CP Allocation Factor</v>
          </cell>
        </row>
        <row r="2647">
          <cell r="B2647" t="str">
            <v>OM2_8000</v>
          </cell>
          <cell r="C2647" t="str">
            <v>000 - CP Allocation Factor</v>
          </cell>
        </row>
        <row r="2648">
          <cell r="B2648" t="str">
            <v>OM2_8130</v>
          </cell>
          <cell r="C2648" t="str">
            <v>130 - CP Allocation Factor</v>
          </cell>
        </row>
        <row r="2649">
          <cell r="B2649" t="str">
            <v>OM2_8131</v>
          </cell>
          <cell r="C2649" t="str">
            <v>131 - CP Allocation Factor</v>
          </cell>
        </row>
        <row r="2650">
          <cell r="B2650" t="str">
            <v>OM2_8132</v>
          </cell>
          <cell r="C2650" t="str">
            <v>132 - CP Allocation Factor</v>
          </cell>
        </row>
        <row r="2651">
          <cell r="B2651" t="str">
            <v>OM2_8133</v>
          </cell>
          <cell r="C2651" t="str">
            <v>133 - CP Allocation Factor</v>
          </cell>
        </row>
        <row r="2652">
          <cell r="B2652" t="str">
            <v>OM2_8134</v>
          </cell>
          <cell r="C2652" t="str">
            <v>134 - CP Allocation Factor</v>
          </cell>
        </row>
        <row r="2653">
          <cell r="B2653" t="str">
            <v>OM2_8135</v>
          </cell>
          <cell r="C2653" t="str">
            <v>135 - CP Allocation Factor</v>
          </cell>
        </row>
        <row r="2654">
          <cell r="B2654" t="str">
            <v>OM2_8136</v>
          </cell>
          <cell r="C2654" t="str">
            <v>136 - CP Allocation Factor</v>
          </cell>
        </row>
        <row r="2655">
          <cell r="B2655" t="str">
            <v>OM2_8137</v>
          </cell>
          <cell r="C2655" t="str">
            <v>137 - CP Allocation Factor</v>
          </cell>
        </row>
        <row r="2656">
          <cell r="B2656" t="str">
            <v>OM2_8138</v>
          </cell>
          <cell r="C2656" t="str">
            <v>138 - CP Allocation Factor</v>
          </cell>
        </row>
        <row r="2657">
          <cell r="B2657" t="str">
            <v>OM2_8139</v>
          </cell>
          <cell r="C2657" t="str">
            <v>139 - CP Allocation Factor</v>
          </cell>
        </row>
        <row r="2658">
          <cell r="B2658" t="str">
            <v>OM2_8140</v>
          </cell>
          <cell r="C2658" t="str">
            <v>140 - CP Allocation Factor</v>
          </cell>
        </row>
        <row r="2659">
          <cell r="B2659" t="str">
            <v>OM2_8141</v>
          </cell>
          <cell r="C2659" t="str">
            <v>141 - CP Allocation Factor</v>
          </cell>
        </row>
        <row r="2660">
          <cell r="B2660" t="str">
            <v>OM2_8142</v>
          </cell>
          <cell r="C2660" t="str">
            <v>142 - CP Allocation Factor</v>
          </cell>
        </row>
        <row r="2661">
          <cell r="B2661" t="str">
            <v>OM2_8143</v>
          </cell>
          <cell r="C2661" t="str">
            <v>143 - CP Allocation Factor</v>
          </cell>
        </row>
        <row r="2662">
          <cell r="B2662" t="str">
            <v>OM2_8144</v>
          </cell>
          <cell r="C2662" t="str">
            <v>144 - CP Allocation Factor</v>
          </cell>
        </row>
        <row r="2663">
          <cell r="B2663" t="str">
            <v>OM2_8145</v>
          </cell>
          <cell r="C2663" t="str">
            <v>145 - CP Allocation Factor</v>
          </cell>
        </row>
        <row r="2664">
          <cell r="B2664" t="str">
            <v>OM2_8146</v>
          </cell>
          <cell r="C2664" t="str">
            <v>146 - CP Allocation Factor</v>
          </cell>
        </row>
        <row r="2665">
          <cell r="B2665" t="str">
            <v>OM2_8147</v>
          </cell>
          <cell r="C2665" t="str">
            <v>147 - CP Allocation Factor</v>
          </cell>
        </row>
        <row r="2666">
          <cell r="B2666" t="str">
            <v>OM2_8148</v>
          </cell>
          <cell r="C2666" t="str">
            <v>148 - CP Allocation Factor</v>
          </cell>
        </row>
        <row r="2667">
          <cell r="B2667" t="str">
            <v>OM2_8150</v>
          </cell>
          <cell r="C2667" t="str">
            <v>150 - CP Allocation Factor</v>
          </cell>
        </row>
        <row r="2668">
          <cell r="B2668" t="str">
            <v>OM2_8153</v>
          </cell>
          <cell r="C2668" t="str">
            <v>153 - CP Allocation Factor</v>
          </cell>
        </row>
        <row r="2669">
          <cell r="B2669" t="str">
            <v>OM2_8154</v>
          </cell>
          <cell r="C2669" t="str">
            <v>154 - CP Allocation Factor</v>
          </cell>
        </row>
        <row r="2670">
          <cell r="B2670" t="str">
            <v>OM2_8155</v>
          </cell>
          <cell r="C2670" t="str">
            <v>155 - CP Allocation Factor</v>
          </cell>
        </row>
        <row r="2671">
          <cell r="B2671" t="str">
            <v>OM2_8156</v>
          </cell>
          <cell r="C2671" t="str">
            <v>156 - CP Allocation Factor</v>
          </cell>
        </row>
        <row r="2672">
          <cell r="B2672" t="str">
            <v>OM2_8157</v>
          </cell>
          <cell r="C2672" t="str">
            <v>157 - CP Allocation Factor</v>
          </cell>
        </row>
        <row r="2673">
          <cell r="B2673" t="str">
            <v>OM2_8158</v>
          </cell>
          <cell r="C2673" t="str">
            <v>158 - CP Allocation Factor</v>
          </cell>
        </row>
        <row r="2674">
          <cell r="B2674" t="str">
            <v>OM2_8163</v>
          </cell>
          <cell r="C2674" t="str">
            <v>163 - CP Allocation Factor</v>
          </cell>
        </row>
        <row r="2675">
          <cell r="B2675" t="str">
            <v>OM2_8164</v>
          </cell>
          <cell r="C2675" t="str">
            <v>164 - CP Allocation Factor</v>
          </cell>
        </row>
        <row r="2676">
          <cell r="B2676" t="str">
            <v>OM2_8169</v>
          </cell>
          <cell r="C2676" t="str">
            <v>169 - CP Allocation Factor</v>
          </cell>
        </row>
        <row r="2677">
          <cell r="B2677" t="str">
            <v>OM2_8170</v>
          </cell>
          <cell r="C2677" t="str">
            <v>170 - CP Allocation Factor</v>
          </cell>
        </row>
        <row r="2678">
          <cell r="B2678" t="str">
            <v>OM2_8171</v>
          </cell>
          <cell r="C2678" t="str">
            <v>171 - CP Allocation Factor</v>
          </cell>
        </row>
        <row r="2679">
          <cell r="B2679" t="str">
            <v>OM2_8172</v>
          </cell>
          <cell r="C2679" t="str">
            <v>172 - CP Allocation Factor</v>
          </cell>
        </row>
        <row r="2680">
          <cell r="B2680" t="str">
            <v>OM2_8173</v>
          </cell>
          <cell r="C2680" t="str">
            <v>173 - CP Allocation Factor</v>
          </cell>
        </row>
        <row r="2681">
          <cell r="B2681" t="str">
            <v>OM2_8174</v>
          </cell>
          <cell r="C2681" t="str">
            <v>174 - CP Allocation Factor</v>
          </cell>
        </row>
        <row r="2682">
          <cell r="B2682" t="str">
            <v>OM2_8175</v>
          </cell>
          <cell r="C2682" t="str">
            <v>175 - CP Allocation Factor</v>
          </cell>
        </row>
        <row r="2683">
          <cell r="B2683" t="str">
            <v>OM2_8176</v>
          </cell>
          <cell r="C2683" t="str">
            <v>176 - CP Allocation Factor</v>
          </cell>
        </row>
        <row r="2684">
          <cell r="B2684" t="str">
            <v>OM2_8177</v>
          </cell>
          <cell r="C2684" t="str">
            <v>177 - CP Allocation Factor</v>
          </cell>
        </row>
        <row r="2685">
          <cell r="B2685" t="str">
            <v>OM2_8178</v>
          </cell>
          <cell r="C2685" t="str">
            <v>178 - CP Allocation Factor</v>
          </cell>
        </row>
        <row r="2686">
          <cell r="B2686" t="str">
            <v>OM2_8179</v>
          </cell>
          <cell r="C2686" t="str">
            <v>179 - CP Allocation Factor</v>
          </cell>
        </row>
        <row r="2687">
          <cell r="B2687" t="str">
            <v>OM2_8180</v>
          </cell>
          <cell r="C2687" t="str">
            <v>180 - CP Allocation Factor</v>
          </cell>
        </row>
        <row r="2688">
          <cell r="B2688" t="str">
            <v>OM2_8181</v>
          </cell>
          <cell r="C2688" t="str">
            <v>181 - CP Allocation Factor</v>
          </cell>
        </row>
        <row r="2689">
          <cell r="B2689" t="str">
            <v>OM2_8183</v>
          </cell>
          <cell r="C2689" t="str">
            <v>183 - CP Allocation Factor</v>
          </cell>
        </row>
        <row r="2690">
          <cell r="B2690" t="str">
            <v>OM2_8185</v>
          </cell>
          <cell r="C2690" t="str">
            <v>185 - CP Allocation Factor</v>
          </cell>
        </row>
        <row r="2691">
          <cell r="B2691" t="str">
            <v>OM2_8186</v>
          </cell>
          <cell r="C2691" t="str">
            <v>186 - CP Allocation Factor</v>
          </cell>
        </row>
        <row r="2692">
          <cell r="B2692" t="str">
            <v>OM2_8188</v>
          </cell>
          <cell r="C2692" t="str">
            <v>188 - CP Allocation Factor</v>
          </cell>
        </row>
        <row r="2693">
          <cell r="B2693" t="str">
            <v>OM2_8189</v>
          </cell>
          <cell r="C2693" t="str">
            <v>189 - CP Allocation Factor</v>
          </cell>
        </row>
        <row r="2694">
          <cell r="B2694" t="str">
            <v>OM3_2091</v>
          </cell>
          <cell r="C2694" t="str">
            <v>091 - GCP Allocation Factor</v>
          </cell>
        </row>
        <row r="2695">
          <cell r="B2695" t="str">
            <v>OM3_2092</v>
          </cell>
          <cell r="C2695" t="str">
            <v>092 - GCP Allocation Factor</v>
          </cell>
        </row>
        <row r="2696">
          <cell r="B2696" t="str">
            <v>OM3_2093</v>
          </cell>
          <cell r="C2696" t="str">
            <v>093 - GCP Allocation Factor</v>
          </cell>
        </row>
        <row r="2697">
          <cell r="B2697" t="str">
            <v>OM3_2094</v>
          </cell>
          <cell r="C2697" t="str">
            <v>094 - GCP Allocation Factor</v>
          </cell>
        </row>
        <row r="2698">
          <cell r="B2698" t="str">
            <v>OM3_2095</v>
          </cell>
          <cell r="C2698" t="str">
            <v>095 - GCP Allocation Factor</v>
          </cell>
        </row>
        <row r="2699">
          <cell r="B2699" t="str">
            <v>OM3_2096</v>
          </cell>
          <cell r="C2699" t="str">
            <v>096 - GCP Allocation Factor</v>
          </cell>
        </row>
        <row r="2700">
          <cell r="B2700" t="str">
            <v>OM3_2097</v>
          </cell>
          <cell r="C2700" t="str">
            <v>097 - GCP Allocation Factor</v>
          </cell>
        </row>
        <row r="2701">
          <cell r="B2701" t="str">
            <v>OM3_2098</v>
          </cell>
          <cell r="C2701" t="str">
            <v>098 - GCP Allocation Factor</v>
          </cell>
        </row>
        <row r="2702">
          <cell r="B2702" t="str">
            <v>OM3_2099</v>
          </cell>
          <cell r="C2702" t="str">
            <v>099 - GCP Allocation Factor</v>
          </cell>
        </row>
        <row r="2703">
          <cell r="B2703" t="str">
            <v>OM3_2100</v>
          </cell>
          <cell r="C2703" t="str">
            <v>100 - GCP Allocation Factor</v>
          </cell>
        </row>
        <row r="2704">
          <cell r="B2704" t="str">
            <v>OM3_2101</v>
          </cell>
          <cell r="C2704" t="str">
            <v>101 - GCP Allocation Factor</v>
          </cell>
        </row>
        <row r="2705">
          <cell r="B2705" t="str">
            <v>OM3_2102</v>
          </cell>
          <cell r="C2705" t="str">
            <v>102 - GCP Allocation Factor</v>
          </cell>
        </row>
        <row r="2706">
          <cell r="B2706" t="str">
            <v>OM3_2103</v>
          </cell>
          <cell r="C2706" t="str">
            <v>103 - GCP Allocation Factor</v>
          </cell>
        </row>
        <row r="2707">
          <cell r="B2707" t="str">
            <v>OM3_2104</v>
          </cell>
          <cell r="C2707" t="str">
            <v>104 - GCP Allocation Factor</v>
          </cell>
        </row>
        <row r="2708">
          <cell r="B2708" t="str">
            <v>OM3_2105</v>
          </cell>
          <cell r="C2708" t="str">
            <v>105 - GCP Allocation Factor</v>
          </cell>
        </row>
        <row r="2709">
          <cell r="B2709" t="str">
            <v>OM3_2106</v>
          </cell>
          <cell r="C2709" t="str">
            <v>106 - GCP Allocation Factor</v>
          </cell>
        </row>
        <row r="2710">
          <cell r="B2710" t="str">
            <v>OM3_2107</v>
          </cell>
          <cell r="C2710" t="str">
            <v>107 - GCP Allocation Factor</v>
          </cell>
        </row>
        <row r="2711">
          <cell r="B2711" t="str">
            <v>OM3_2108</v>
          </cell>
          <cell r="C2711" t="str">
            <v>108 - GCP Allocation Factor</v>
          </cell>
        </row>
        <row r="2712">
          <cell r="B2712" t="str">
            <v>OM3_2109</v>
          </cell>
          <cell r="C2712" t="str">
            <v>109 - GCP Allocation Factor</v>
          </cell>
        </row>
        <row r="2713">
          <cell r="B2713" t="str">
            <v>OM3_2110</v>
          </cell>
          <cell r="C2713" t="str">
            <v>110 - GCP Allocation Factor</v>
          </cell>
        </row>
        <row r="2714">
          <cell r="B2714" t="str">
            <v>OM3_2159</v>
          </cell>
          <cell r="C2714" t="str">
            <v>159 - GCP Allocation Factor</v>
          </cell>
        </row>
        <row r="2715">
          <cell r="B2715" t="str">
            <v>OM3_2160</v>
          </cell>
          <cell r="C2715" t="str">
            <v>160 - GCP Allocation Factor</v>
          </cell>
        </row>
        <row r="2716">
          <cell r="B2716" t="str">
            <v>OM3_2162</v>
          </cell>
          <cell r="C2716" t="str">
            <v>162 - GCP Allocation Factor</v>
          </cell>
        </row>
        <row r="2717">
          <cell r="B2717" t="str">
            <v>OM3_2166</v>
          </cell>
          <cell r="C2717" t="str">
            <v>166 - GCP Allocation Factor</v>
          </cell>
        </row>
        <row r="2718">
          <cell r="B2718" t="str">
            <v>OM3_5083</v>
          </cell>
          <cell r="C2718" t="str">
            <v>083 - GCP Allocation Factor</v>
          </cell>
        </row>
        <row r="2719">
          <cell r="B2719" t="str">
            <v>OM3_5084</v>
          </cell>
          <cell r="C2719" t="str">
            <v>084 - GCP Allocation Factor</v>
          </cell>
        </row>
        <row r="2720">
          <cell r="B2720" t="str">
            <v>OM3_5085</v>
          </cell>
          <cell r="C2720" t="str">
            <v>085 - GCP Allocation Factor</v>
          </cell>
        </row>
        <row r="2721">
          <cell r="B2721" t="str">
            <v>OM3_5086</v>
          </cell>
          <cell r="C2721" t="str">
            <v>086 - GCP Allocation Factor</v>
          </cell>
        </row>
        <row r="2722">
          <cell r="B2722" t="str">
            <v>OM3_5087</v>
          </cell>
          <cell r="C2722" t="str">
            <v>087 - GCP Allocation Factor</v>
          </cell>
        </row>
        <row r="2723">
          <cell r="B2723" t="str">
            <v>OM3_5088</v>
          </cell>
          <cell r="C2723" t="str">
            <v>088 - GCP Allocation Factor</v>
          </cell>
        </row>
        <row r="2724">
          <cell r="B2724" t="str">
            <v>OM3_5089</v>
          </cell>
          <cell r="C2724" t="str">
            <v>089 - GCP Allocation Factor</v>
          </cell>
        </row>
        <row r="2725">
          <cell r="B2725" t="str">
            <v>OM3_5090</v>
          </cell>
          <cell r="C2725" t="str">
            <v>090 - GCP Allocation Factor</v>
          </cell>
        </row>
        <row r="2726">
          <cell r="B2726" t="str">
            <v>OM3_5167</v>
          </cell>
          <cell r="C2726" t="str">
            <v>167 - GCP Allocation Factor</v>
          </cell>
        </row>
        <row r="2727">
          <cell r="B2727" t="str">
            <v>OM3_5169</v>
          </cell>
          <cell r="C2727" t="str">
            <v>169 - GCP Allocation Factor</v>
          </cell>
        </row>
        <row r="2728">
          <cell r="B2728" t="str">
            <v>OM3_5182</v>
          </cell>
          <cell r="C2728" t="str">
            <v>182 - GCP Allocation Factor</v>
          </cell>
        </row>
        <row r="2729">
          <cell r="B2729" t="str">
            <v>OM3_8000</v>
          </cell>
          <cell r="C2729" t="str">
            <v>000 - GCP Allocation Factor</v>
          </cell>
        </row>
        <row r="2730">
          <cell r="B2730" t="str">
            <v>OM3_8130</v>
          </cell>
          <cell r="C2730" t="str">
            <v>130 - GCP Allocation Factor</v>
          </cell>
        </row>
        <row r="2731">
          <cell r="B2731" t="str">
            <v>OM3_8131</v>
          </cell>
          <cell r="C2731" t="str">
            <v>131 - GCP Allocation Factor</v>
          </cell>
        </row>
        <row r="2732">
          <cell r="B2732" t="str">
            <v>OM3_8132</v>
          </cell>
          <cell r="C2732" t="str">
            <v>132 - GCP Allocation Factor</v>
          </cell>
        </row>
        <row r="2733">
          <cell r="B2733" t="str">
            <v>OM3_8133</v>
          </cell>
          <cell r="C2733" t="str">
            <v>133 - GCP Allocation Factor</v>
          </cell>
        </row>
        <row r="2734">
          <cell r="B2734" t="str">
            <v>OM3_8134</v>
          </cell>
          <cell r="C2734" t="str">
            <v>134 - GCP Allocation Factor</v>
          </cell>
        </row>
        <row r="2735">
          <cell r="B2735" t="str">
            <v>OM3_8135</v>
          </cell>
          <cell r="C2735" t="str">
            <v>135 - GCP Allocation Factor</v>
          </cell>
        </row>
        <row r="2736">
          <cell r="B2736" t="str">
            <v>OM3_8136</v>
          </cell>
          <cell r="C2736" t="str">
            <v>136 - GCP Allocation Factor</v>
          </cell>
        </row>
        <row r="2737">
          <cell r="B2737" t="str">
            <v>OM3_8137</v>
          </cell>
          <cell r="C2737" t="str">
            <v>137 - GCP Allocation Factor</v>
          </cell>
        </row>
        <row r="2738">
          <cell r="B2738" t="str">
            <v>OM3_8138</v>
          </cell>
          <cell r="C2738" t="str">
            <v>138 - GCP Allocation Factor</v>
          </cell>
        </row>
        <row r="2739">
          <cell r="B2739" t="str">
            <v>OM3_8139</v>
          </cell>
          <cell r="C2739" t="str">
            <v>139 - GCP Allocation Factor</v>
          </cell>
        </row>
        <row r="2740">
          <cell r="B2740" t="str">
            <v>OM3_8140</v>
          </cell>
          <cell r="C2740" t="str">
            <v>140 - GCP Allocation Factor</v>
          </cell>
        </row>
        <row r="2741">
          <cell r="B2741" t="str">
            <v>OM3_8141</v>
          </cell>
          <cell r="C2741" t="str">
            <v>141 - GCP Allocation Factor</v>
          </cell>
        </row>
        <row r="2742">
          <cell r="B2742" t="str">
            <v>OM3_8142</v>
          </cell>
          <cell r="C2742" t="str">
            <v>142 - GCP Allocation Factor</v>
          </cell>
        </row>
        <row r="2743">
          <cell r="B2743" t="str">
            <v>OM3_8143</v>
          </cell>
          <cell r="C2743" t="str">
            <v>143 - GCP Allocation Factor</v>
          </cell>
        </row>
        <row r="2744">
          <cell r="B2744" t="str">
            <v>OM3_8144</v>
          </cell>
          <cell r="C2744" t="str">
            <v>144 - GCP Allocation Factor</v>
          </cell>
        </row>
        <row r="2745">
          <cell r="B2745" t="str">
            <v>OM3_8145</v>
          </cell>
          <cell r="C2745" t="str">
            <v>145 - GCP Allocation Factor</v>
          </cell>
        </row>
        <row r="2746">
          <cell r="B2746" t="str">
            <v>OM3_8146</v>
          </cell>
          <cell r="C2746" t="str">
            <v>146 - GCP Allocation Factor</v>
          </cell>
        </row>
        <row r="2747">
          <cell r="B2747" t="str">
            <v>OM3_8147</v>
          </cell>
          <cell r="C2747" t="str">
            <v>147 - GCP Allocation Factor</v>
          </cell>
        </row>
        <row r="2748">
          <cell r="B2748" t="str">
            <v>OM3_8148</v>
          </cell>
          <cell r="C2748" t="str">
            <v>148 - GCP Allocation Factor</v>
          </cell>
        </row>
        <row r="2749">
          <cell r="B2749" t="str">
            <v>OM3_8150</v>
          </cell>
          <cell r="C2749" t="str">
            <v>150 - GCP Allocation Factor</v>
          </cell>
        </row>
        <row r="2750">
          <cell r="B2750" t="str">
            <v>OM3_8153</v>
          </cell>
          <cell r="C2750" t="str">
            <v>153 - GCP Allocation Factor</v>
          </cell>
        </row>
        <row r="2751">
          <cell r="B2751" t="str">
            <v>OM3_8154</v>
          </cell>
          <cell r="C2751" t="str">
            <v>154 - GCP Allocation Factor</v>
          </cell>
        </row>
        <row r="2752">
          <cell r="B2752" t="str">
            <v>OM3_8155</v>
          </cell>
          <cell r="C2752" t="str">
            <v>155 - GCP Allocation Factor</v>
          </cell>
        </row>
        <row r="2753">
          <cell r="B2753" t="str">
            <v>OM3_8156</v>
          </cell>
          <cell r="C2753" t="str">
            <v>156 - GCP Allocation Factor</v>
          </cell>
        </row>
        <row r="2754">
          <cell r="B2754" t="str">
            <v>OM3_8157</v>
          </cell>
          <cell r="C2754" t="str">
            <v>157 - GCP Allocation Factor</v>
          </cell>
        </row>
        <row r="2755">
          <cell r="B2755" t="str">
            <v>OM3_8158</v>
          </cell>
          <cell r="C2755" t="str">
            <v>158 - GCP Allocation Factor</v>
          </cell>
        </row>
        <row r="2756">
          <cell r="B2756" t="str">
            <v>OM3_8163</v>
          </cell>
          <cell r="C2756" t="str">
            <v>163 - GCP Allocation Factor</v>
          </cell>
        </row>
        <row r="2757">
          <cell r="B2757" t="str">
            <v>OM3_8164</v>
          </cell>
          <cell r="C2757" t="str">
            <v>164 - GCP Allocation Factor</v>
          </cell>
        </row>
        <row r="2758">
          <cell r="B2758" t="str">
            <v>OM3_8169</v>
          </cell>
          <cell r="C2758" t="str">
            <v>169 - GCP Allocation Factor</v>
          </cell>
        </row>
        <row r="2759">
          <cell r="B2759" t="str">
            <v>OM3_8170</v>
          </cell>
          <cell r="C2759" t="str">
            <v>170 - GCP Allocation Factor</v>
          </cell>
        </row>
        <row r="2760">
          <cell r="B2760" t="str">
            <v>OM3_8171</v>
          </cell>
          <cell r="C2760" t="str">
            <v>171 - GCP Allocation Factor</v>
          </cell>
        </row>
        <row r="2761">
          <cell r="B2761" t="str">
            <v>OM3_8172</v>
          </cell>
          <cell r="C2761" t="str">
            <v>172 - GCP Allocation Factor</v>
          </cell>
        </row>
        <row r="2762">
          <cell r="B2762" t="str">
            <v>OM3_8173</v>
          </cell>
          <cell r="C2762" t="str">
            <v>173 - GCP Allocation Factor</v>
          </cell>
        </row>
        <row r="2763">
          <cell r="B2763" t="str">
            <v>OM3_8174</v>
          </cell>
          <cell r="C2763" t="str">
            <v>174 - GCP Allocation Factor</v>
          </cell>
        </row>
        <row r="2764">
          <cell r="B2764" t="str">
            <v>OM3_8175</v>
          </cell>
          <cell r="C2764" t="str">
            <v>175 - GCP Allocation Factor</v>
          </cell>
        </row>
        <row r="2765">
          <cell r="B2765" t="str">
            <v>OM3_8176</v>
          </cell>
          <cell r="C2765" t="str">
            <v>176 - GCP Allocation Factor</v>
          </cell>
        </row>
        <row r="2766">
          <cell r="B2766" t="str">
            <v>OM3_8177</v>
          </cell>
          <cell r="C2766" t="str">
            <v>177 - GCP Allocation Factor</v>
          </cell>
        </row>
        <row r="2767">
          <cell r="B2767" t="str">
            <v>OM3_8178</v>
          </cell>
          <cell r="C2767" t="str">
            <v>178 - GCP Allocation Factor</v>
          </cell>
        </row>
        <row r="2768">
          <cell r="B2768" t="str">
            <v>OM3_8179</v>
          </cell>
          <cell r="C2768" t="str">
            <v>179 - GCP Allocation Factor</v>
          </cell>
        </row>
        <row r="2769">
          <cell r="B2769" t="str">
            <v>OM3_8180</v>
          </cell>
          <cell r="C2769" t="str">
            <v>180 - GCP Allocation Factor</v>
          </cell>
        </row>
        <row r="2770">
          <cell r="B2770" t="str">
            <v>OM3_8181</v>
          </cell>
          <cell r="C2770" t="str">
            <v>181 - GCP Allocation Factor</v>
          </cell>
        </row>
        <row r="2771">
          <cell r="B2771" t="str">
            <v>OM3_8183</v>
          </cell>
          <cell r="C2771" t="str">
            <v>183 - GCP Allocation Factor</v>
          </cell>
        </row>
        <row r="2772">
          <cell r="B2772" t="str">
            <v>OM3_8185</v>
          </cell>
          <cell r="C2772" t="str">
            <v>185 - GCP Allocation Factor</v>
          </cell>
        </row>
        <row r="2773">
          <cell r="B2773" t="str">
            <v>OM3_8186</v>
          </cell>
          <cell r="C2773" t="str">
            <v>186 - GCP Allocation Factor</v>
          </cell>
        </row>
        <row r="2774">
          <cell r="B2774" t="str">
            <v>OM3_8188</v>
          </cell>
          <cell r="C2774" t="str">
            <v>188 - GCP Allocation Factor</v>
          </cell>
        </row>
        <row r="2775">
          <cell r="B2775" t="str">
            <v>OM3_8189</v>
          </cell>
          <cell r="C2775" t="str">
            <v>189 - GCP Allocation Factor</v>
          </cell>
        </row>
        <row r="2776">
          <cell r="B2776" t="str">
            <v>OM4_2091</v>
          </cell>
          <cell r="C2776" t="str">
            <v>091 - Energy Allocation Factor</v>
          </cell>
        </row>
        <row r="2777">
          <cell r="B2777" t="str">
            <v>OM4_2092</v>
          </cell>
          <cell r="C2777" t="str">
            <v>092 - Energy Allocation Factor</v>
          </cell>
        </row>
        <row r="2778">
          <cell r="B2778" t="str">
            <v>OM4_2093</v>
          </cell>
          <cell r="C2778" t="str">
            <v>093 - Energy Allocation Factor</v>
          </cell>
        </row>
        <row r="2779">
          <cell r="B2779" t="str">
            <v>OM4_2094</v>
          </cell>
          <cell r="C2779" t="str">
            <v>094 - Energy Allocation Factor</v>
          </cell>
        </row>
        <row r="2780">
          <cell r="B2780" t="str">
            <v>OM4_2095</v>
          </cell>
          <cell r="C2780" t="str">
            <v>095 - Energy Allocation Factor</v>
          </cell>
        </row>
        <row r="2781">
          <cell r="B2781" t="str">
            <v>OM4_2096</v>
          </cell>
          <cell r="C2781" t="str">
            <v>096 - Energy Allocation Factor</v>
          </cell>
        </row>
        <row r="2782">
          <cell r="B2782" t="str">
            <v>OM4_2097</v>
          </cell>
          <cell r="C2782" t="str">
            <v>097 - Energy Allocation Factor</v>
          </cell>
        </row>
        <row r="2783">
          <cell r="B2783" t="str">
            <v>OM4_2098</v>
          </cell>
          <cell r="C2783" t="str">
            <v>098 - Energy Allocation Factor</v>
          </cell>
        </row>
        <row r="2784">
          <cell r="B2784" t="str">
            <v>OM4_2099</v>
          </cell>
          <cell r="C2784" t="str">
            <v>099 - Energy Allocation Factor</v>
          </cell>
        </row>
        <row r="2785">
          <cell r="B2785" t="str">
            <v>OM4_2100</v>
          </cell>
          <cell r="C2785" t="str">
            <v>100 - Energy Allocation Factor</v>
          </cell>
        </row>
        <row r="2786">
          <cell r="B2786" t="str">
            <v>OM4_2101</v>
          </cell>
          <cell r="C2786" t="str">
            <v>101 - Energy Allocation Factor</v>
          </cell>
        </row>
        <row r="2787">
          <cell r="B2787" t="str">
            <v>OM4_2102</v>
          </cell>
          <cell r="C2787" t="str">
            <v>102 - Energy Allocation Factor</v>
          </cell>
        </row>
        <row r="2788">
          <cell r="B2788" t="str">
            <v>OM4_2103</v>
          </cell>
          <cell r="C2788" t="str">
            <v>103 - Energy Allocation Factor</v>
          </cell>
        </row>
        <row r="2789">
          <cell r="B2789" t="str">
            <v>OM4_2104</v>
          </cell>
          <cell r="C2789" t="str">
            <v>104 - Energy Allocation Factor</v>
          </cell>
        </row>
        <row r="2790">
          <cell r="B2790" t="str">
            <v>OM4_2105</v>
          </cell>
          <cell r="C2790" t="str">
            <v>105 - Energy Allocation Factor</v>
          </cell>
        </row>
        <row r="2791">
          <cell r="B2791" t="str">
            <v>OM4_2106</v>
          </cell>
          <cell r="C2791" t="str">
            <v>106 - Energy Allocation Factor</v>
          </cell>
        </row>
        <row r="2792">
          <cell r="B2792" t="str">
            <v>OM4_2107</v>
          </cell>
          <cell r="C2792" t="str">
            <v>107 - Energy Allocation Factor</v>
          </cell>
        </row>
        <row r="2793">
          <cell r="B2793" t="str">
            <v>OM4_2108</v>
          </cell>
          <cell r="C2793" t="str">
            <v>108 - Energy Allocation Factor</v>
          </cell>
        </row>
        <row r="2794">
          <cell r="B2794" t="str">
            <v>OM4_2109</v>
          </cell>
          <cell r="C2794" t="str">
            <v>109 - Energy Allocation Factor</v>
          </cell>
        </row>
        <row r="2795">
          <cell r="B2795" t="str">
            <v>OM4_2110</v>
          </cell>
          <cell r="C2795" t="str">
            <v>110 - Energy Allocation Factor</v>
          </cell>
        </row>
        <row r="2796">
          <cell r="B2796" t="str">
            <v>OM4_2159</v>
          </cell>
          <cell r="C2796" t="str">
            <v>159 - Energy Allocation Factor</v>
          </cell>
        </row>
        <row r="2797">
          <cell r="B2797" t="str">
            <v>OM4_2160</v>
          </cell>
          <cell r="C2797" t="str">
            <v>160 - Energy Allocation Factor</v>
          </cell>
        </row>
        <row r="2798">
          <cell r="B2798" t="str">
            <v>OM4_2162</v>
          </cell>
          <cell r="C2798" t="str">
            <v>162 - Energy Allocation Factor</v>
          </cell>
        </row>
        <row r="2799">
          <cell r="B2799" t="str">
            <v>OM4_2166</v>
          </cell>
          <cell r="C2799" t="str">
            <v>166 - Energy Allocation Factor</v>
          </cell>
        </row>
        <row r="2800">
          <cell r="B2800" t="str">
            <v>OM4_5083</v>
          </cell>
          <cell r="C2800" t="str">
            <v>083 - Energy Allocation Factor</v>
          </cell>
        </row>
        <row r="2801">
          <cell r="B2801" t="str">
            <v>OM4_5084</v>
          </cell>
          <cell r="C2801" t="str">
            <v>084 - Energy Allocation Factor</v>
          </cell>
        </row>
        <row r="2802">
          <cell r="B2802" t="str">
            <v>OM4_5085</v>
          </cell>
          <cell r="C2802" t="str">
            <v>085 - Energy Allocation Factor</v>
          </cell>
        </row>
        <row r="2803">
          <cell r="B2803" t="str">
            <v>OM4_5086</v>
          </cell>
          <cell r="C2803" t="str">
            <v>086 - Energy Allocation Factor</v>
          </cell>
        </row>
        <row r="2804">
          <cell r="B2804" t="str">
            <v>OM4_5087</v>
          </cell>
          <cell r="C2804" t="str">
            <v>087 - Energy Allocation Factor</v>
          </cell>
        </row>
        <row r="2805">
          <cell r="B2805" t="str">
            <v>OM4_5088</v>
          </cell>
          <cell r="C2805" t="str">
            <v>088 - Energy Allocation Factor</v>
          </cell>
        </row>
        <row r="2806">
          <cell r="B2806" t="str">
            <v>OM4_5089</v>
          </cell>
          <cell r="C2806" t="str">
            <v>089 - Energy Allocation Factor</v>
          </cell>
        </row>
        <row r="2807">
          <cell r="B2807" t="str">
            <v>OM4_5090</v>
          </cell>
          <cell r="C2807" t="str">
            <v>090 - Energy Allocation Factor</v>
          </cell>
        </row>
        <row r="2808">
          <cell r="B2808" t="str">
            <v>OM4_5167</v>
          </cell>
          <cell r="C2808" t="str">
            <v>167 - Energy Allocation Factor</v>
          </cell>
        </row>
        <row r="2809">
          <cell r="B2809" t="str">
            <v>OM4_5169</v>
          </cell>
          <cell r="C2809" t="str">
            <v>169 - Energy Allocation Factor</v>
          </cell>
        </row>
        <row r="2810">
          <cell r="B2810" t="str">
            <v>OM4_5182</v>
          </cell>
          <cell r="C2810" t="str">
            <v>182 - Energy Allocation Factor</v>
          </cell>
        </row>
        <row r="2811">
          <cell r="B2811" t="str">
            <v>OM4_8000</v>
          </cell>
          <cell r="C2811" t="str">
            <v>000 - Energy Allocation Factor</v>
          </cell>
        </row>
        <row r="2812">
          <cell r="B2812" t="str">
            <v>OM4_8130</v>
          </cell>
          <cell r="C2812" t="str">
            <v>130 - Energy Allocation Factor</v>
          </cell>
        </row>
        <row r="2813">
          <cell r="B2813" t="str">
            <v>OM4_8131</v>
          </cell>
          <cell r="C2813" t="str">
            <v>131 - Energy Allocation Factor</v>
          </cell>
        </row>
        <row r="2814">
          <cell r="B2814" t="str">
            <v>OM4_8132</v>
          </cell>
          <cell r="C2814" t="str">
            <v>132 - Energy Allocation Factor</v>
          </cell>
        </row>
        <row r="2815">
          <cell r="B2815" t="str">
            <v>OM4_8133</v>
          </cell>
          <cell r="C2815" t="str">
            <v>133 - Energy Allocation Factor</v>
          </cell>
        </row>
        <row r="2816">
          <cell r="B2816" t="str">
            <v>OM4_8134</v>
          </cell>
          <cell r="C2816" t="str">
            <v>134 - Energy Allocation Factor</v>
          </cell>
        </row>
        <row r="2817">
          <cell r="B2817" t="str">
            <v>OM4_8135</v>
          </cell>
          <cell r="C2817" t="str">
            <v>135 - Energy Allocation Factor</v>
          </cell>
        </row>
        <row r="2818">
          <cell r="B2818" t="str">
            <v>OM4_8136</v>
          </cell>
          <cell r="C2818" t="str">
            <v>136 - Energy Allocation Factor</v>
          </cell>
        </row>
        <row r="2819">
          <cell r="B2819" t="str">
            <v>OM4_8137</v>
          </cell>
          <cell r="C2819" t="str">
            <v>137 - Energy Allocation Factor</v>
          </cell>
        </row>
        <row r="2820">
          <cell r="B2820" t="str">
            <v>OM4_8138</v>
          </cell>
          <cell r="C2820" t="str">
            <v>138 - Energy Allocation Factor</v>
          </cell>
        </row>
        <row r="2821">
          <cell r="B2821" t="str">
            <v>OM4_8139</v>
          </cell>
          <cell r="C2821" t="str">
            <v>139 - Energy Allocation Factor</v>
          </cell>
        </row>
        <row r="2822">
          <cell r="B2822" t="str">
            <v>OM4_8140</v>
          </cell>
          <cell r="C2822" t="str">
            <v>140 - Energy Allocation Factor</v>
          </cell>
        </row>
        <row r="2823">
          <cell r="B2823" t="str">
            <v>OM4_8141</v>
          </cell>
          <cell r="C2823" t="str">
            <v>141 - Energy Allocation Factor</v>
          </cell>
        </row>
        <row r="2824">
          <cell r="B2824" t="str">
            <v>OM4_8142</v>
          </cell>
          <cell r="C2824" t="str">
            <v>142 - Energy Allocation Factor</v>
          </cell>
        </row>
        <row r="2825">
          <cell r="B2825" t="str">
            <v>OM4_8143</v>
          </cell>
          <cell r="C2825" t="str">
            <v>143 - Energy Allocation Factor</v>
          </cell>
        </row>
        <row r="2826">
          <cell r="B2826" t="str">
            <v>OM4_8144</v>
          </cell>
          <cell r="C2826" t="str">
            <v>144 - Energy Allocation Factor</v>
          </cell>
        </row>
        <row r="2827">
          <cell r="B2827" t="str">
            <v>OM4_8145</v>
          </cell>
          <cell r="C2827" t="str">
            <v>145 - Energy Allocation Factor</v>
          </cell>
        </row>
        <row r="2828">
          <cell r="B2828" t="str">
            <v>OM4_8146</v>
          </cell>
          <cell r="C2828" t="str">
            <v>146 - Energy Allocation Factor</v>
          </cell>
        </row>
        <row r="2829">
          <cell r="B2829" t="str">
            <v>OM4_8147</v>
          </cell>
          <cell r="C2829" t="str">
            <v>147 - Energy Allocation Factor</v>
          </cell>
        </row>
        <row r="2830">
          <cell r="B2830" t="str">
            <v>OM4_8148</v>
          </cell>
          <cell r="C2830" t="str">
            <v>148 - Energy Allocation Factor</v>
          </cell>
        </row>
        <row r="2831">
          <cell r="B2831" t="str">
            <v>OM4_8150</v>
          </cell>
          <cell r="C2831" t="str">
            <v>150 - Energy Allocation Factor</v>
          </cell>
        </row>
        <row r="2832">
          <cell r="B2832" t="str">
            <v>OM4_8153</v>
          </cell>
          <cell r="C2832" t="str">
            <v>153 - Energy Allocation Factor</v>
          </cell>
        </row>
        <row r="2833">
          <cell r="B2833" t="str">
            <v>OM4_8154</v>
          </cell>
          <cell r="C2833" t="str">
            <v>154 - Energy Allocation Factor</v>
          </cell>
        </row>
        <row r="2834">
          <cell r="B2834" t="str">
            <v>OM4_8155</v>
          </cell>
          <cell r="C2834" t="str">
            <v>155 - Energy Allocation Factor</v>
          </cell>
        </row>
        <row r="2835">
          <cell r="B2835" t="str">
            <v>OM4_8156</v>
          </cell>
          <cell r="C2835" t="str">
            <v>156 - Energy Allocation Factor</v>
          </cell>
        </row>
        <row r="2836">
          <cell r="B2836" t="str">
            <v>OM4_8157</v>
          </cell>
          <cell r="C2836" t="str">
            <v>157 - Energy Allocation Factor</v>
          </cell>
        </row>
        <row r="2837">
          <cell r="B2837" t="str">
            <v>OM4_8158</v>
          </cell>
          <cell r="C2837" t="str">
            <v>158 - Energy Allocation Factor</v>
          </cell>
        </row>
        <row r="2838">
          <cell r="B2838" t="str">
            <v>OM4_8163</v>
          </cell>
          <cell r="C2838" t="str">
            <v>163 - Energy Allocation Factor</v>
          </cell>
        </row>
        <row r="2839">
          <cell r="B2839" t="str">
            <v>OM4_8164</v>
          </cell>
          <cell r="C2839" t="str">
            <v>164 - Energy Allocation Factor</v>
          </cell>
        </row>
        <row r="2840">
          <cell r="B2840" t="str">
            <v>OM4_8169</v>
          </cell>
          <cell r="C2840" t="str">
            <v>169 - Energy Allocation Factor</v>
          </cell>
        </row>
        <row r="2841">
          <cell r="B2841" t="str">
            <v>OM4_8170</v>
          </cell>
          <cell r="C2841" t="str">
            <v>170 - Energy Allocation Factor</v>
          </cell>
        </row>
        <row r="2842">
          <cell r="B2842" t="str">
            <v>OM4_8171</v>
          </cell>
          <cell r="C2842" t="str">
            <v>171 - Energy Allocation Factor</v>
          </cell>
        </row>
        <row r="2843">
          <cell r="B2843" t="str">
            <v>OM4_8172</v>
          </cell>
          <cell r="C2843" t="str">
            <v>172 - Energy Allocation Factor</v>
          </cell>
        </row>
        <row r="2844">
          <cell r="B2844" t="str">
            <v>OM4_8173</v>
          </cell>
          <cell r="C2844" t="str">
            <v>173 - Energy Allocation Factor</v>
          </cell>
        </row>
        <row r="2845">
          <cell r="B2845" t="str">
            <v>OM4_8174</v>
          </cell>
          <cell r="C2845" t="str">
            <v>174 - Energy Allocation Factor</v>
          </cell>
        </row>
        <row r="2846">
          <cell r="B2846" t="str">
            <v>OM4_8175</v>
          </cell>
          <cell r="C2846" t="str">
            <v>175 - Energy Allocation Factor</v>
          </cell>
        </row>
        <row r="2847">
          <cell r="B2847" t="str">
            <v>OM4_8176</v>
          </cell>
          <cell r="C2847" t="str">
            <v>176 - Energy Allocation Factor</v>
          </cell>
        </row>
        <row r="2848">
          <cell r="B2848" t="str">
            <v>OM4_8177</v>
          </cell>
          <cell r="C2848" t="str">
            <v>177 - Energy Allocation Factor</v>
          </cell>
        </row>
        <row r="2849">
          <cell r="B2849" t="str">
            <v>OM4_8178</v>
          </cell>
          <cell r="C2849" t="str">
            <v>178 - Energy Allocation Factor</v>
          </cell>
        </row>
        <row r="2850">
          <cell r="B2850" t="str">
            <v>OM4_8179</v>
          </cell>
          <cell r="C2850" t="str">
            <v>179 - Energy Allocation Factor</v>
          </cell>
        </row>
        <row r="2851">
          <cell r="B2851" t="str">
            <v>OM4_8180</v>
          </cell>
          <cell r="C2851" t="str">
            <v>180 - Energy Allocation Factor</v>
          </cell>
        </row>
        <row r="2852">
          <cell r="B2852" t="str">
            <v>OM4_8181</v>
          </cell>
          <cell r="C2852" t="str">
            <v>181 - Energy Allocation Factor</v>
          </cell>
        </row>
        <row r="2853">
          <cell r="B2853" t="str">
            <v>OM4_8183</v>
          </cell>
          <cell r="C2853" t="str">
            <v>183 - Energy Allocation Factor</v>
          </cell>
        </row>
        <row r="2854">
          <cell r="B2854" t="str">
            <v>OM4_8185</v>
          </cell>
          <cell r="C2854" t="str">
            <v>185 - Energy Allocation Factor</v>
          </cell>
        </row>
        <row r="2855">
          <cell r="B2855" t="str">
            <v>OM4_8186</v>
          </cell>
          <cell r="C2855" t="str">
            <v>186 - Energy Allocation Factor</v>
          </cell>
        </row>
        <row r="2856">
          <cell r="B2856" t="str">
            <v>OM4_8188</v>
          </cell>
          <cell r="C2856" t="str">
            <v>188 - Energy Allocation Factor</v>
          </cell>
        </row>
        <row r="2857">
          <cell r="B2857" t="str">
            <v>OM4_8189</v>
          </cell>
          <cell r="C2857" t="str">
            <v>189 - Energy Allocation Factor</v>
          </cell>
        </row>
        <row r="2858">
          <cell r="B2858" t="str">
            <v>OM5_2091</v>
          </cell>
          <cell r="C2858" t="str">
            <v>091 - CP Allocation O &amp; M Exp Amount</v>
          </cell>
        </row>
        <row r="2859">
          <cell r="B2859" t="str">
            <v>OM5_2092</v>
          </cell>
          <cell r="C2859" t="str">
            <v>092 - CP Allocation O &amp; M Exp Amount</v>
          </cell>
        </row>
        <row r="2860">
          <cell r="B2860" t="str">
            <v>OM5_2093</v>
          </cell>
          <cell r="C2860" t="str">
            <v>093 - CP Allocation O &amp; M Exp Amount</v>
          </cell>
        </row>
        <row r="2861">
          <cell r="B2861" t="str">
            <v>OM5_2094</v>
          </cell>
          <cell r="C2861" t="str">
            <v>094 - CP Allocation O &amp; M Exp Amount</v>
          </cell>
        </row>
        <row r="2862">
          <cell r="B2862" t="str">
            <v>OM5_2095</v>
          </cell>
          <cell r="C2862" t="str">
            <v>095 - CP Allocation O &amp; M Exp Amount</v>
          </cell>
        </row>
        <row r="2863">
          <cell r="B2863" t="str">
            <v>OM5_2096</v>
          </cell>
          <cell r="C2863" t="str">
            <v>096 - CP Allocation O &amp; M Exp Amount</v>
          </cell>
        </row>
        <row r="2864">
          <cell r="B2864" t="str">
            <v>OM5_2097</v>
          </cell>
          <cell r="C2864" t="str">
            <v>097 - CP Allocation O &amp; M Exp Amount</v>
          </cell>
        </row>
        <row r="2865">
          <cell r="B2865" t="str">
            <v>OM5_2098</v>
          </cell>
          <cell r="C2865" t="str">
            <v>098 - CP Allocation O &amp; M Exp Amount</v>
          </cell>
        </row>
        <row r="2866">
          <cell r="B2866" t="str">
            <v>OM5_2099</v>
          </cell>
          <cell r="C2866" t="str">
            <v>099 - CP Allocation O &amp; M Exp Amount</v>
          </cell>
        </row>
        <row r="2867">
          <cell r="B2867" t="str">
            <v>OM5_2100</v>
          </cell>
          <cell r="C2867" t="str">
            <v>100 - CP Allocation O &amp; M Exp Amount</v>
          </cell>
        </row>
        <row r="2868">
          <cell r="B2868" t="str">
            <v>OM5_2101</v>
          </cell>
          <cell r="C2868" t="str">
            <v>101 - CP Allocation O &amp; M Exp Amount</v>
          </cell>
        </row>
        <row r="2869">
          <cell r="B2869" t="str">
            <v>OM5_2102</v>
          </cell>
          <cell r="C2869" t="str">
            <v>102 - CP Allocation O &amp; M Exp Amount</v>
          </cell>
        </row>
        <row r="2870">
          <cell r="B2870" t="str">
            <v>OM5_2103</v>
          </cell>
          <cell r="C2870" t="str">
            <v>103 - CP Allocation O &amp; M Exp Amount</v>
          </cell>
        </row>
        <row r="2871">
          <cell r="B2871" t="str">
            <v>OM5_2104</v>
          </cell>
          <cell r="C2871" t="str">
            <v>104 - CP Allocation O &amp; M Exp Amount</v>
          </cell>
        </row>
        <row r="2872">
          <cell r="B2872" t="str">
            <v>OM5_2105</v>
          </cell>
          <cell r="C2872" t="str">
            <v>105 - CP Allocation O &amp; M Exp Amount</v>
          </cell>
        </row>
        <row r="2873">
          <cell r="B2873" t="str">
            <v>OM5_2106</v>
          </cell>
          <cell r="C2873" t="str">
            <v>106 - CP Allocation O &amp; M Exp Amount</v>
          </cell>
        </row>
        <row r="2874">
          <cell r="B2874" t="str">
            <v>OM5_2107</v>
          </cell>
          <cell r="C2874" t="str">
            <v>107 - CP Allocation O &amp; M Exp Amount</v>
          </cell>
        </row>
        <row r="2875">
          <cell r="B2875" t="str">
            <v>OM5_2108</v>
          </cell>
          <cell r="C2875" t="str">
            <v>108 - CP Allocation O &amp; M Exp Amount</v>
          </cell>
        </row>
        <row r="2876">
          <cell r="B2876" t="str">
            <v>OM5_2109</v>
          </cell>
          <cell r="C2876" t="str">
            <v>109 - CP Allocation O &amp; M Exp Amount</v>
          </cell>
        </row>
        <row r="2877">
          <cell r="B2877" t="str">
            <v>OM5_2110</v>
          </cell>
          <cell r="C2877" t="str">
            <v>110 - CP Allocation O &amp; M Exp Amount</v>
          </cell>
        </row>
        <row r="2878">
          <cell r="B2878" t="str">
            <v>OM5_2159</v>
          </cell>
          <cell r="C2878" t="str">
            <v>159 - CP Allocation O &amp; M Exp Amount</v>
          </cell>
        </row>
        <row r="2879">
          <cell r="B2879" t="str">
            <v>OM5_2160</v>
          </cell>
          <cell r="C2879" t="str">
            <v>160 - CP Allocation O &amp; M Exp Amount</v>
          </cell>
        </row>
        <row r="2880">
          <cell r="B2880" t="str">
            <v>OM5_2162</v>
          </cell>
          <cell r="C2880" t="str">
            <v>162 - CP Allocation O &amp; M Exp Amount</v>
          </cell>
        </row>
        <row r="2881">
          <cell r="B2881" t="str">
            <v>OM5_2166</v>
          </cell>
          <cell r="C2881" t="str">
            <v>166 - CP Allocation O &amp; M Exp Amount</v>
          </cell>
        </row>
        <row r="2882">
          <cell r="B2882" t="str">
            <v>OM5_5083</v>
          </cell>
          <cell r="C2882" t="str">
            <v>083 - CP Allocation O &amp; M Exp Amount</v>
          </cell>
        </row>
        <row r="2883">
          <cell r="B2883" t="str">
            <v>OM5_5084</v>
          </cell>
          <cell r="C2883" t="str">
            <v>084 - CP Allocation O &amp; M Exp Amount</v>
          </cell>
        </row>
        <row r="2884">
          <cell r="B2884" t="str">
            <v>OM5_5085</v>
          </cell>
          <cell r="C2884" t="str">
            <v>085 - CP Allocation O &amp; M Exp Amount</v>
          </cell>
        </row>
        <row r="2885">
          <cell r="B2885" t="str">
            <v>OM5_5086</v>
          </cell>
          <cell r="C2885" t="str">
            <v>086 - CP Allocation O &amp; M Exp Amount</v>
          </cell>
        </row>
        <row r="2886">
          <cell r="B2886" t="str">
            <v>OM5_5087</v>
          </cell>
          <cell r="C2886" t="str">
            <v>087 - CP Allocation O &amp; M Exp Amount</v>
          </cell>
        </row>
        <row r="2887">
          <cell r="B2887" t="str">
            <v>OM5_5088</v>
          </cell>
          <cell r="C2887" t="str">
            <v>088 - CP Allocation O &amp; M Exp Amount</v>
          </cell>
        </row>
        <row r="2888">
          <cell r="B2888" t="str">
            <v>OM5_5089</v>
          </cell>
          <cell r="C2888" t="str">
            <v>089 - CP Allocation O &amp; M Exp Amount</v>
          </cell>
        </row>
        <row r="2889">
          <cell r="B2889" t="str">
            <v>OM5_5090</v>
          </cell>
          <cell r="C2889" t="str">
            <v>090 - CP Allocation O &amp; M Exp Amount</v>
          </cell>
        </row>
        <row r="2890">
          <cell r="B2890" t="str">
            <v>OM5_5167</v>
          </cell>
          <cell r="C2890" t="str">
            <v>167 - CP Allocation O &amp; M Exp Amount</v>
          </cell>
        </row>
        <row r="2891">
          <cell r="B2891" t="str">
            <v>OM5_5169</v>
          </cell>
          <cell r="C2891" t="str">
            <v>169 - CP Allocation O &amp; M Exp Amount</v>
          </cell>
        </row>
        <row r="2892">
          <cell r="B2892" t="str">
            <v>OM5_5182</v>
          </cell>
          <cell r="C2892" t="str">
            <v>182 - CP Allocation O &amp; M Exp Amount</v>
          </cell>
        </row>
        <row r="2893">
          <cell r="B2893" t="str">
            <v>OM5_8000</v>
          </cell>
          <cell r="C2893" t="str">
            <v>000 - CP Allocation O &amp; M Exp Amount</v>
          </cell>
        </row>
        <row r="2894">
          <cell r="B2894" t="str">
            <v>OM5_8130</v>
          </cell>
          <cell r="C2894" t="str">
            <v>130 - CP Allocation O &amp; M Exp Amount</v>
          </cell>
        </row>
        <row r="2895">
          <cell r="B2895" t="str">
            <v>OM5_8131</v>
          </cell>
          <cell r="C2895" t="str">
            <v>131 - CP Allocation O &amp; M Exp Amount</v>
          </cell>
        </row>
        <row r="2896">
          <cell r="B2896" t="str">
            <v>OM5_8132</v>
          </cell>
          <cell r="C2896" t="str">
            <v>132 - CP Allocation O &amp; M Exp Amount</v>
          </cell>
        </row>
        <row r="2897">
          <cell r="B2897" t="str">
            <v>OM5_8133</v>
          </cell>
          <cell r="C2897" t="str">
            <v>133 - CP Allocation O &amp; M Exp Amount</v>
          </cell>
        </row>
        <row r="2898">
          <cell r="B2898" t="str">
            <v>OM5_8134</v>
          </cell>
          <cell r="C2898" t="str">
            <v>134 - CP Allocation O &amp; M Exp Amount</v>
          </cell>
        </row>
        <row r="2899">
          <cell r="B2899" t="str">
            <v>OM5_8135</v>
          </cell>
          <cell r="C2899" t="str">
            <v>135 - CP Allocation O &amp; M Exp Amount</v>
          </cell>
        </row>
        <row r="2900">
          <cell r="B2900" t="str">
            <v>OM5_8136</v>
          </cell>
          <cell r="C2900" t="str">
            <v>136 - CP Allocation O &amp; M Exp Amount</v>
          </cell>
        </row>
        <row r="2901">
          <cell r="B2901" t="str">
            <v>OM5_8137</v>
          </cell>
          <cell r="C2901" t="str">
            <v>137 - CP Allocation O &amp; M Exp Amount</v>
          </cell>
        </row>
        <row r="2902">
          <cell r="B2902" t="str">
            <v>OM5_8138</v>
          </cell>
          <cell r="C2902" t="str">
            <v>138 - CP Allocation O &amp; M Exp Amount</v>
          </cell>
        </row>
        <row r="2903">
          <cell r="B2903" t="str">
            <v>OM5_8139</v>
          </cell>
          <cell r="C2903" t="str">
            <v>139 - CP Allocation O &amp; M Exp Amount</v>
          </cell>
        </row>
        <row r="2904">
          <cell r="B2904" t="str">
            <v>OM5_8140</v>
          </cell>
          <cell r="C2904" t="str">
            <v>140 - CP Allocation O &amp; M Exp Amount</v>
          </cell>
        </row>
        <row r="2905">
          <cell r="B2905" t="str">
            <v>OM5_8141</v>
          </cell>
          <cell r="C2905" t="str">
            <v>141 - CP Allocation O &amp; M Exp Amount</v>
          </cell>
        </row>
        <row r="2906">
          <cell r="B2906" t="str">
            <v>OM5_8142</v>
          </cell>
          <cell r="C2906" t="str">
            <v>142 - CP Allocation O &amp; M Exp Amount</v>
          </cell>
        </row>
        <row r="2907">
          <cell r="B2907" t="str">
            <v>OM5_8143</v>
          </cell>
          <cell r="C2907" t="str">
            <v>143 - CP Allocation O &amp; M Exp Amount</v>
          </cell>
        </row>
        <row r="2908">
          <cell r="B2908" t="str">
            <v>OM5_8144</v>
          </cell>
          <cell r="C2908" t="str">
            <v>144 - CP Allocation O &amp; M Exp Amount</v>
          </cell>
        </row>
        <row r="2909">
          <cell r="B2909" t="str">
            <v>OM5_8145</v>
          </cell>
          <cell r="C2909" t="str">
            <v>145 - CP Allocation O &amp; M Exp Amount</v>
          </cell>
        </row>
        <row r="2910">
          <cell r="B2910" t="str">
            <v>OM5_8146</v>
          </cell>
          <cell r="C2910" t="str">
            <v>146 - CP Allocation O &amp; M Exp Amount</v>
          </cell>
        </row>
        <row r="2911">
          <cell r="B2911" t="str">
            <v>OM5_8147</v>
          </cell>
          <cell r="C2911" t="str">
            <v>147 - CP Allocation O &amp; M Exp Amount</v>
          </cell>
        </row>
        <row r="2912">
          <cell r="B2912" t="str">
            <v>OM5_8148</v>
          </cell>
          <cell r="C2912" t="str">
            <v>148 - CP Allocation O &amp; M Exp Amount</v>
          </cell>
        </row>
        <row r="2913">
          <cell r="B2913" t="str">
            <v>OM5_8150</v>
          </cell>
          <cell r="C2913" t="str">
            <v>150 - CP Allocation O &amp; M Exp Amount</v>
          </cell>
        </row>
        <row r="2914">
          <cell r="B2914" t="str">
            <v>OM5_8153</v>
          </cell>
          <cell r="C2914" t="str">
            <v>153 - CP Allocation O &amp; M Exp Amount</v>
          </cell>
        </row>
        <row r="2915">
          <cell r="B2915" t="str">
            <v>OM5_8154</v>
          </cell>
          <cell r="C2915" t="str">
            <v>154 - CP Allocation O &amp; M Exp Amount</v>
          </cell>
        </row>
        <row r="2916">
          <cell r="B2916" t="str">
            <v>OM5_8155</v>
          </cell>
          <cell r="C2916" t="str">
            <v>155 - CP Allocation O &amp; M Exp Amount</v>
          </cell>
        </row>
        <row r="2917">
          <cell r="B2917" t="str">
            <v>OM5_8156</v>
          </cell>
          <cell r="C2917" t="str">
            <v>156 - CP Allocation O &amp; M Exp Amount</v>
          </cell>
        </row>
        <row r="2918">
          <cell r="B2918" t="str">
            <v>OM5_8157</v>
          </cell>
          <cell r="C2918" t="str">
            <v>157 - CP Allocation O &amp; M Exp Amount</v>
          </cell>
        </row>
        <row r="2919">
          <cell r="B2919" t="str">
            <v>OM5_8158</v>
          </cell>
          <cell r="C2919" t="str">
            <v>158 - CP Allocation O &amp; M Exp Amount</v>
          </cell>
        </row>
        <row r="2920">
          <cell r="B2920" t="str">
            <v>OM5_8163</v>
          </cell>
          <cell r="C2920" t="str">
            <v>163 - CP Allocation O &amp; M Exp Amount</v>
          </cell>
        </row>
        <row r="2921">
          <cell r="B2921" t="str">
            <v>OM5_8164</v>
          </cell>
          <cell r="C2921" t="str">
            <v>164 - CP Allocation O &amp; M Exp Amount</v>
          </cell>
        </row>
        <row r="2922">
          <cell r="B2922" t="str">
            <v>OM5_8169</v>
          </cell>
          <cell r="C2922" t="str">
            <v>169 - CP Allocation O &amp; M Exp Amount</v>
          </cell>
        </row>
        <row r="2923">
          <cell r="B2923" t="str">
            <v>OM5_8170</v>
          </cell>
          <cell r="C2923" t="str">
            <v>170 - CP Allocation O &amp; M Exp Amount</v>
          </cell>
        </row>
        <row r="2924">
          <cell r="B2924" t="str">
            <v>OM5_8171</v>
          </cell>
          <cell r="C2924" t="str">
            <v>171 - CP Allocation O &amp; M Exp Amount</v>
          </cell>
        </row>
        <row r="2925">
          <cell r="B2925" t="str">
            <v>OM5_8172</v>
          </cell>
          <cell r="C2925" t="str">
            <v>172 - CP Allocation O &amp; M Exp Amount</v>
          </cell>
        </row>
        <row r="2926">
          <cell r="B2926" t="str">
            <v>OM5_8173</v>
          </cell>
          <cell r="C2926" t="str">
            <v>173 - CP Allocation O &amp; M Exp Amount</v>
          </cell>
        </row>
        <row r="2927">
          <cell r="B2927" t="str">
            <v>OM5_8174</v>
          </cell>
          <cell r="C2927" t="str">
            <v>174 - CP Allocation O &amp; M Exp Amount</v>
          </cell>
        </row>
        <row r="2928">
          <cell r="B2928" t="str">
            <v>OM5_8175</v>
          </cell>
          <cell r="C2928" t="str">
            <v>175 - CP Allocation O &amp; M Exp Amount</v>
          </cell>
        </row>
        <row r="2929">
          <cell r="B2929" t="str">
            <v>OM5_8176</v>
          </cell>
          <cell r="C2929" t="str">
            <v>176 - CP Allocation O &amp; M Exp Amount</v>
          </cell>
        </row>
        <row r="2930">
          <cell r="B2930" t="str">
            <v>OM5_8177</v>
          </cell>
          <cell r="C2930" t="str">
            <v>177 - CP Allocation O &amp; M Exp Amount</v>
          </cell>
        </row>
        <row r="2931">
          <cell r="B2931" t="str">
            <v>OM5_8178</v>
          </cell>
          <cell r="C2931" t="str">
            <v>178 - CP Allocation O &amp; M Exp Amount</v>
          </cell>
        </row>
        <row r="2932">
          <cell r="B2932" t="str">
            <v>OM5_8179</v>
          </cell>
          <cell r="C2932" t="str">
            <v>179 - CP Allocation O &amp; M Exp Amount</v>
          </cell>
        </row>
        <row r="2933">
          <cell r="B2933" t="str">
            <v>OM5_8180</v>
          </cell>
          <cell r="C2933" t="str">
            <v>180 - CP Allocation O &amp; M Exp Amount</v>
          </cell>
        </row>
        <row r="2934">
          <cell r="B2934" t="str">
            <v>OM5_8181</v>
          </cell>
          <cell r="C2934" t="str">
            <v>181 - CP Allocation O &amp; M Exp Amount</v>
          </cell>
        </row>
        <row r="2935">
          <cell r="B2935" t="str">
            <v>OM5_8183</v>
          </cell>
          <cell r="C2935" t="str">
            <v>183 - CP Allocation O &amp; M Exp Amount</v>
          </cell>
        </row>
        <row r="2936">
          <cell r="B2936" t="str">
            <v>OM5_8185</v>
          </cell>
          <cell r="C2936" t="str">
            <v>185 - CP Allocation O &amp; M Exp Amount</v>
          </cell>
        </row>
        <row r="2937">
          <cell r="B2937" t="str">
            <v>OM5_8186</v>
          </cell>
          <cell r="C2937" t="str">
            <v>186 - CP Allocation O &amp; M Exp Amount</v>
          </cell>
        </row>
        <row r="2938">
          <cell r="B2938" t="str">
            <v>OM5_8188</v>
          </cell>
          <cell r="C2938" t="str">
            <v>188 - CP Allocation O &amp; M Exp Amount</v>
          </cell>
        </row>
        <row r="2939">
          <cell r="B2939" t="str">
            <v>OM5_8189</v>
          </cell>
          <cell r="C2939" t="str">
            <v>189 - CP Allocation O &amp; M Exp Amount</v>
          </cell>
        </row>
        <row r="2940">
          <cell r="B2940" t="str">
            <v>OM6_2091</v>
          </cell>
          <cell r="C2940" t="str">
            <v>091 - GCP Allocation O &amp; M Exp Amount</v>
          </cell>
        </row>
        <row r="2941">
          <cell r="B2941" t="str">
            <v>OM6_2092</v>
          </cell>
          <cell r="C2941" t="str">
            <v>092 - GCP Allocation O &amp; M Exp Amount</v>
          </cell>
        </row>
        <row r="2942">
          <cell r="B2942" t="str">
            <v>OM6_2093</v>
          </cell>
          <cell r="C2942" t="str">
            <v>093 - GCP Allocation O &amp; M Exp Amount</v>
          </cell>
        </row>
        <row r="2943">
          <cell r="B2943" t="str">
            <v>OM6_2094</v>
          </cell>
          <cell r="C2943" t="str">
            <v>094 - GCP Allocation O &amp; M Exp Amount</v>
          </cell>
        </row>
        <row r="2944">
          <cell r="B2944" t="str">
            <v>OM6_2095</v>
          </cell>
          <cell r="C2944" t="str">
            <v>095 - GCP Allocation O &amp; M Exp Amount</v>
          </cell>
        </row>
        <row r="2945">
          <cell r="B2945" t="str">
            <v>OM6_2096</v>
          </cell>
          <cell r="C2945" t="str">
            <v>096 - GCP Allocation O &amp; M Exp Amount</v>
          </cell>
        </row>
        <row r="2946">
          <cell r="B2946" t="str">
            <v>OM6_2097</v>
          </cell>
          <cell r="C2946" t="str">
            <v>097 - GCP Allocation O &amp; M Exp Amount</v>
          </cell>
        </row>
        <row r="2947">
          <cell r="B2947" t="str">
            <v>OM6_2098</v>
          </cell>
          <cell r="C2947" t="str">
            <v>098 - GCP Allocation O &amp; M Exp Amount</v>
          </cell>
        </row>
        <row r="2948">
          <cell r="B2948" t="str">
            <v>OM6_2099</v>
          </cell>
          <cell r="C2948" t="str">
            <v>099 - GCP Allocation O &amp; M Exp Amount</v>
          </cell>
        </row>
        <row r="2949">
          <cell r="B2949" t="str">
            <v>OM6_2100</v>
          </cell>
          <cell r="C2949" t="str">
            <v>100 - GCP Allocation O &amp; M Exp Amount</v>
          </cell>
        </row>
        <row r="2950">
          <cell r="B2950" t="str">
            <v>OM6_2101</v>
          </cell>
          <cell r="C2950" t="str">
            <v>101 - GCP Allocation O &amp; M Exp Amount</v>
          </cell>
        </row>
        <row r="2951">
          <cell r="B2951" t="str">
            <v>OM6_2102</v>
          </cell>
          <cell r="C2951" t="str">
            <v>102 - GCP Allocation O &amp; M Exp Amount</v>
          </cell>
        </row>
        <row r="2952">
          <cell r="B2952" t="str">
            <v>OM6_2103</v>
          </cell>
          <cell r="C2952" t="str">
            <v>103 - GCP Allocation O &amp; M Exp Amount</v>
          </cell>
        </row>
        <row r="2953">
          <cell r="B2953" t="str">
            <v>OM6_2104</v>
          </cell>
          <cell r="C2953" t="str">
            <v>104 - GCP Allocation O &amp; M Exp Amount</v>
          </cell>
        </row>
        <row r="2954">
          <cell r="B2954" t="str">
            <v>OM6_2105</v>
          </cell>
          <cell r="C2954" t="str">
            <v>105 - GCP Allocation O &amp; M Exp Amount</v>
          </cell>
        </row>
        <row r="2955">
          <cell r="B2955" t="str">
            <v>OM6_2106</v>
          </cell>
          <cell r="C2955" t="str">
            <v>106 - GCP Allocation O &amp; M Exp Amount</v>
          </cell>
        </row>
        <row r="2956">
          <cell r="B2956" t="str">
            <v>OM6_2107</v>
          </cell>
          <cell r="C2956" t="str">
            <v>107 - GCP Allocation O &amp; M Exp Amount</v>
          </cell>
        </row>
        <row r="2957">
          <cell r="B2957" t="str">
            <v>OM6_2108</v>
          </cell>
          <cell r="C2957" t="str">
            <v>108 - GCP Allocation O &amp; M Exp Amount</v>
          </cell>
        </row>
        <row r="2958">
          <cell r="B2958" t="str">
            <v>OM6_2109</v>
          </cell>
          <cell r="C2958" t="str">
            <v>109 - GCP Allocation O &amp; M Exp Amount</v>
          </cell>
        </row>
        <row r="2959">
          <cell r="B2959" t="str">
            <v>OM6_2110</v>
          </cell>
          <cell r="C2959" t="str">
            <v>110 - GCP Allocation O &amp; M Exp Amount</v>
          </cell>
        </row>
        <row r="2960">
          <cell r="B2960" t="str">
            <v>OM6_2159</v>
          </cell>
          <cell r="C2960" t="str">
            <v>159 - GCP Allocation O &amp; M Exp Amount</v>
          </cell>
        </row>
        <row r="2961">
          <cell r="B2961" t="str">
            <v>OM6_2160</v>
          </cell>
          <cell r="C2961" t="str">
            <v>160 - GCP Allocation O &amp; M Exp Amount</v>
          </cell>
        </row>
        <row r="2962">
          <cell r="B2962" t="str">
            <v>OM6_2162</v>
          </cell>
          <cell r="C2962" t="str">
            <v>162 - GCP Allocation O &amp; M Exp Amount</v>
          </cell>
        </row>
        <row r="2963">
          <cell r="B2963" t="str">
            <v>OM6_2166</v>
          </cell>
          <cell r="C2963" t="str">
            <v>166 - GCP Allocation O &amp; M Exp Amount</v>
          </cell>
        </row>
        <row r="2964">
          <cell r="B2964" t="str">
            <v>OM6_5083</v>
          </cell>
          <cell r="C2964" t="str">
            <v>083 - GCP Allocation O &amp; M Exp Amount</v>
          </cell>
        </row>
        <row r="2965">
          <cell r="B2965" t="str">
            <v>OM6_5084</v>
          </cell>
          <cell r="C2965" t="str">
            <v>084 - GCP Allocation O &amp; M Exp Amount</v>
          </cell>
        </row>
        <row r="2966">
          <cell r="B2966" t="str">
            <v>OM6_5085</v>
          </cell>
          <cell r="C2966" t="str">
            <v>085 - GCP Allocation O &amp; M Exp Amount</v>
          </cell>
        </row>
        <row r="2967">
          <cell r="B2967" t="str">
            <v>OM6_5086</v>
          </cell>
          <cell r="C2967" t="str">
            <v>086 - GCP Allocation O &amp; M Exp Amount</v>
          </cell>
        </row>
        <row r="2968">
          <cell r="B2968" t="str">
            <v>OM6_5087</v>
          </cell>
          <cell r="C2968" t="str">
            <v>087 - GCP Allocation O &amp; M Exp Amount</v>
          </cell>
        </row>
        <row r="2969">
          <cell r="B2969" t="str">
            <v>OM6_5088</v>
          </cell>
          <cell r="C2969" t="str">
            <v>088 - GCP Allocation O &amp; M Exp Amount</v>
          </cell>
        </row>
        <row r="2970">
          <cell r="B2970" t="str">
            <v>OM6_5089</v>
          </cell>
          <cell r="C2970" t="str">
            <v>089 - GCP Allocation O &amp; M Exp Amount</v>
          </cell>
        </row>
        <row r="2971">
          <cell r="B2971" t="str">
            <v>OM6_5090</v>
          </cell>
          <cell r="C2971" t="str">
            <v>090 - GCP Allocation O &amp; M Exp Amount</v>
          </cell>
        </row>
        <row r="2972">
          <cell r="B2972" t="str">
            <v>OM6_5167</v>
          </cell>
          <cell r="C2972" t="str">
            <v>167 - GCP Allocation O &amp; M Exp Amount</v>
          </cell>
        </row>
        <row r="2973">
          <cell r="B2973" t="str">
            <v>OM6_5169</v>
          </cell>
          <cell r="C2973" t="str">
            <v>169 - GCP Allocation O &amp; M Exp Amount</v>
          </cell>
        </row>
        <row r="2974">
          <cell r="B2974" t="str">
            <v>OM6_5182</v>
          </cell>
          <cell r="C2974" t="str">
            <v>182 - GCP Allocation O &amp; M Exp Amount</v>
          </cell>
        </row>
        <row r="2975">
          <cell r="B2975" t="str">
            <v>OM6_8000</v>
          </cell>
          <cell r="C2975" t="str">
            <v>000 - GCP Allocation O &amp; M Exp Amount</v>
          </cell>
        </row>
        <row r="2976">
          <cell r="B2976" t="str">
            <v>OM6_8130</v>
          </cell>
          <cell r="C2976" t="str">
            <v>130 - GCP Allocation O &amp; M Exp Amount</v>
          </cell>
        </row>
        <row r="2977">
          <cell r="B2977" t="str">
            <v>OM6_8131</v>
          </cell>
          <cell r="C2977" t="str">
            <v>131 - GCP Allocation O &amp; M Exp Amount</v>
          </cell>
        </row>
        <row r="2978">
          <cell r="B2978" t="str">
            <v>OM6_8132</v>
          </cell>
          <cell r="C2978" t="str">
            <v>132 - GCP Allocation O &amp; M Exp Amount</v>
          </cell>
        </row>
        <row r="2979">
          <cell r="B2979" t="str">
            <v>OM6_8133</v>
          </cell>
          <cell r="C2979" t="str">
            <v>133 - GCP Allocation O &amp; M Exp Amount</v>
          </cell>
        </row>
        <row r="2980">
          <cell r="B2980" t="str">
            <v>OM6_8134</v>
          </cell>
          <cell r="C2980" t="str">
            <v>134 - GCP Allocation O &amp; M Exp Amount</v>
          </cell>
        </row>
        <row r="2981">
          <cell r="B2981" t="str">
            <v>OM6_8135</v>
          </cell>
          <cell r="C2981" t="str">
            <v>135 - GCP Allocation O &amp; M Exp Amount</v>
          </cell>
        </row>
        <row r="2982">
          <cell r="B2982" t="str">
            <v>OM6_8136</v>
          </cell>
          <cell r="C2982" t="str">
            <v>136 - GCP Allocation O &amp; M Exp Amount</v>
          </cell>
        </row>
        <row r="2983">
          <cell r="B2983" t="str">
            <v>OM6_8137</v>
          </cell>
          <cell r="C2983" t="str">
            <v>137 - GCP Allocation O &amp; M Exp Amount</v>
          </cell>
        </row>
        <row r="2984">
          <cell r="B2984" t="str">
            <v>OM6_8138</v>
          </cell>
          <cell r="C2984" t="str">
            <v>138 - GCP Allocation O &amp; M Exp Amount</v>
          </cell>
        </row>
        <row r="2985">
          <cell r="B2985" t="str">
            <v>OM6_8139</v>
          </cell>
          <cell r="C2985" t="str">
            <v>139 - GCP Allocation O &amp; M Exp Amount</v>
          </cell>
        </row>
        <row r="2986">
          <cell r="B2986" t="str">
            <v>OM6_8140</v>
          </cell>
          <cell r="C2986" t="str">
            <v>140 - GCP Allocation O &amp; M Exp Amount</v>
          </cell>
        </row>
        <row r="2987">
          <cell r="B2987" t="str">
            <v>OM6_8141</v>
          </cell>
          <cell r="C2987" t="str">
            <v>141 - GCP Allocation O &amp; M Exp Amount</v>
          </cell>
        </row>
        <row r="2988">
          <cell r="B2988" t="str">
            <v>OM6_8142</v>
          </cell>
          <cell r="C2988" t="str">
            <v>142 - GCP Allocation O &amp; M Exp Amount</v>
          </cell>
        </row>
        <row r="2989">
          <cell r="B2989" t="str">
            <v>OM6_8143</v>
          </cell>
          <cell r="C2989" t="str">
            <v>143 - GCP Allocation O &amp; M Exp Amount</v>
          </cell>
        </row>
        <row r="2990">
          <cell r="B2990" t="str">
            <v>OM6_8144</v>
          </cell>
          <cell r="C2990" t="str">
            <v>144 - GCP Allocation O &amp; M Exp Amount</v>
          </cell>
        </row>
        <row r="2991">
          <cell r="B2991" t="str">
            <v>OM6_8145</v>
          </cell>
          <cell r="C2991" t="str">
            <v>145 - GCP Allocation O &amp; M Exp Amount</v>
          </cell>
        </row>
        <row r="2992">
          <cell r="B2992" t="str">
            <v>OM6_8146</v>
          </cell>
          <cell r="C2992" t="str">
            <v>146 - GCP Allocation O &amp; M Exp Amount</v>
          </cell>
        </row>
        <row r="2993">
          <cell r="B2993" t="str">
            <v>OM6_8147</v>
          </cell>
          <cell r="C2993" t="str">
            <v>147 - GCP Allocation O &amp; M Exp Amount</v>
          </cell>
        </row>
        <row r="2994">
          <cell r="B2994" t="str">
            <v>OM6_8148</v>
          </cell>
          <cell r="C2994" t="str">
            <v>148 - GCP Allocation O &amp; M Exp Amount</v>
          </cell>
        </row>
        <row r="2995">
          <cell r="B2995" t="str">
            <v>OM6_8150</v>
          </cell>
          <cell r="C2995" t="str">
            <v>150 - GCP Allocation O &amp; M Exp Amount</v>
          </cell>
        </row>
        <row r="2996">
          <cell r="B2996" t="str">
            <v>OM6_8153</v>
          </cell>
          <cell r="C2996" t="str">
            <v>153 - GCP Allocation O &amp; M Exp Amount</v>
          </cell>
        </row>
        <row r="2997">
          <cell r="B2997" t="str">
            <v>OM6_8154</v>
          </cell>
          <cell r="C2997" t="str">
            <v>154 - GCP Allocation O &amp; M Exp Amount</v>
          </cell>
        </row>
        <row r="2998">
          <cell r="B2998" t="str">
            <v>OM6_8155</v>
          </cell>
          <cell r="C2998" t="str">
            <v>155 - GCP Allocation O &amp; M Exp Amount</v>
          </cell>
        </row>
        <row r="2999">
          <cell r="B2999" t="str">
            <v>OM6_8156</v>
          </cell>
          <cell r="C2999" t="str">
            <v>156 - GCP Allocation O &amp; M Exp Amount</v>
          </cell>
        </row>
        <row r="3000">
          <cell r="B3000" t="str">
            <v>OM6_8157</v>
          </cell>
          <cell r="C3000" t="str">
            <v>157 - GCP Allocation O &amp; M Exp Amount</v>
          </cell>
        </row>
        <row r="3001">
          <cell r="B3001" t="str">
            <v>OM6_8158</v>
          </cell>
          <cell r="C3001" t="str">
            <v>158 - GCP Allocation O &amp; M Exp Amount</v>
          </cell>
        </row>
        <row r="3002">
          <cell r="B3002" t="str">
            <v>OM6_8163</v>
          </cell>
          <cell r="C3002" t="str">
            <v>163 - GCP Allocation O &amp; M Exp Amount</v>
          </cell>
        </row>
        <row r="3003">
          <cell r="B3003" t="str">
            <v>OM6_8164</v>
          </cell>
          <cell r="C3003" t="str">
            <v>164 - GCP Allocation O &amp; M Exp Amount</v>
          </cell>
        </row>
        <row r="3004">
          <cell r="B3004" t="str">
            <v>OM6_8169</v>
          </cell>
          <cell r="C3004" t="str">
            <v>169 - GCP Allocation O &amp; M Exp Amount</v>
          </cell>
        </row>
        <row r="3005">
          <cell r="B3005" t="str">
            <v>OM6_8170</v>
          </cell>
          <cell r="C3005" t="str">
            <v>170 - GCP Allocation O &amp; M Exp Amount</v>
          </cell>
        </row>
        <row r="3006">
          <cell r="B3006" t="str">
            <v>OM6_8171</v>
          </cell>
          <cell r="C3006" t="str">
            <v>171 - GCP Allocation O &amp; M Exp Amount</v>
          </cell>
        </row>
        <row r="3007">
          <cell r="B3007" t="str">
            <v>OM6_8172</v>
          </cell>
          <cell r="C3007" t="str">
            <v>172 - GCP Allocation O &amp; M Exp Amount</v>
          </cell>
        </row>
        <row r="3008">
          <cell r="B3008" t="str">
            <v>OM6_8173</v>
          </cell>
          <cell r="C3008" t="str">
            <v>173 - GCP Allocation O &amp; M Exp Amount</v>
          </cell>
        </row>
        <row r="3009">
          <cell r="B3009" t="str">
            <v>OM6_8174</v>
          </cell>
          <cell r="C3009" t="str">
            <v>174 - GCP Allocation O &amp; M Exp Amount</v>
          </cell>
        </row>
        <row r="3010">
          <cell r="B3010" t="str">
            <v>OM6_8175</v>
          </cell>
          <cell r="C3010" t="str">
            <v>175 - GCP Allocation O &amp; M Exp Amount</v>
          </cell>
        </row>
        <row r="3011">
          <cell r="B3011" t="str">
            <v>OM6_8176</v>
          </cell>
          <cell r="C3011" t="str">
            <v>176 - GCP Allocation O &amp; M Exp Amount</v>
          </cell>
        </row>
        <row r="3012">
          <cell r="B3012" t="str">
            <v>OM6_8177</v>
          </cell>
          <cell r="C3012" t="str">
            <v>177 - GCP Allocation O &amp; M Exp Amount</v>
          </cell>
        </row>
        <row r="3013">
          <cell r="B3013" t="str">
            <v>OM6_8178</v>
          </cell>
          <cell r="C3013" t="str">
            <v>178 - GCP Allocation O &amp; M Exp Amount</v>
          </cell>
        </row>
        <row r="3014">
          <cell r="B3014" t="str">
            <v>OM6_8179</v>
          </cell>
          <cell r="C3014" t="str">
            <v>179 - GCP Allocation O &amp; M Exp Amount</v>
          </cell>
        </row>
        <row r="3015">
          <cell r="B3015" t="str">
            <v>OM6_8180</v>
          </cell>
          <cell r="C3015" t="str">
            <v>180 - GCP Allocation O &amp; M Exp Amount</v>
          </cell>
        </row>
        <row r="3016">
          <cell r="B3016" t="str">
            <v>OM6_8181</v>
          </cell>
          <cell r="C3016" t="str">
            <v>181 - GCP Allocation O &amp; M Exp Amount</v>
          </cell>
        </row>
        <row r="3017">
          <cell r="B3017" t="str">
            <v>OM6_8183</v>
          </cell>
          <cell r="C3017" t="str">
            <v>183 - GCP Allocation O &amp; M Exp Amount</v>
          </cell>
        </row>
        <row r="3018">
          <cell r="B3018" t="str">
            <v>OM6_8185</v>
          </cell>
          <cell r="C3018" t="str">
            <v>185 - GCP Allocation O &amp; M Exp Amount</v>
          </cell>
        </row>
        <row r="3019">
          <cell r="B3019" t="str">
            <v>OM6_8186</v>
          </cell>
          <cell r="C3019" t="str">
            <v>186 - GCP Allocation O &amp; M Exp Amount</v>
          </cell>
        </row>
        <row r="3020">
          <cell r="B3020" t="str">
            <v>OM6_8188</v>
          </cell>
          <cell r="C3020" t="str">
            <v>188 - GCP Allocation O &amp; M Exp Amount</v>
          </cell>
        </row>
        <row r="3021">
          <cell r="B3021" t="str">
            <v>OM6_8189</v>
          </cell>
          <cell r="C3021" t="str">
            <v>189 - GCP Allocation O &amp; M Exp Amount</v>
          </cell>
        </row>
        <row r="3022">
          <cell r="B3022" t="str">
            <v>OM7_2091</v>
          </cell>
          <cell r="C3022" t="str">
            <v>091 - Energy Allocation O &amp; M Exp Amount</v>
          </cell>
        </row>
        <row r="3023">
          <cell r="B3023" t="str">
            <v>OM7_2092</v>
          </cell>
          <cell r="C3023" t="str">
            <v>092 - Energy Allocation O &amp; M Exp Amount</v>
          </cell>
        </row>
        <row r="3024">
          <cell r="B3024" t="str">
            <v>OM7_2093</v>
          </cell>
          <cell r="C3024" t="str">
            <v>093 - Energy Allocation O &amp; M Exp Amount</v>
          </cell>
        </row>
        <row r="3025">
          <cell r="B3025" t="str">
            <v>OM7_2094</v>
          </cell>
          <cell r="C3025" t="str">
            <v>094 - Energy Allocation O &amp; M Exp Amount</v>
          </cell>
        </row>
        <row r="3026">
          <cell r="B3026" t="str">
            <v>OM7_2095</v>
          </cell>
          <cell r="C3026" t="str">
            <v>095 - Energy Allocation O &amp; M Exp Amount</v>
          </cell>
        </row>
        <row r="3027">
          <cell r="B3027" t="str">
            <v>OM7_2096</v>
          </cell>
          <cell r="C3027" t="str">
            <v>096 - Energy Allocation O &amp; M Exp Amount</v>
          </cell>
        </row>
        <row r="3028">
          <cell r="B3028" t="str">
            <v>OM7_2097</v>
          </cell>
          <cell r="C3028" t="str">
            <v>097 - Energy Allocation O &amp; M Exp Amount</v>
          </cell>
        </row>
        <row r="3029">
          <cell r="B3029" t="str">
            <v>OM7_2098</v>
          </cell>
          <cell r="C3029" t="str">
            <v>098 - Energy Allocation O &amp; M Exp Amount</v>
          </cell>
        </row>
        <row r="3030">
          <cell r="B3030" t="str">
            <v>OM7_2099</v>
          </cell>
          <cell r="C3030" t="str">
            <v>099 - Energy Allocation O &amp; M Exp Amount</v>
          </cell>
        </row>
        <row r="3031">
          <cell r="B3031" t="str">
            <v>OM7_2100</v>
          </cell>
          <cell r="C3031" t="str">
            <v>100 - Energy Allocation O &amp; M Exp Amount</v>
          </cell>
        </row>
        <row r="3032">
          <cell r="B3032" t="str">
            <v>OM7_2101</v>
          </cell>
          <cell r="C3032" t="str">
            <v>101 - Energy Allocation O &amp; M Exp Amount</v>
          </cell>
        </row>
        <row r="3033">
          <cell r="B3033" t="str">
            <v>OM7_2102</v>
          </cell>
          <cell r="C3033" t="str">
            <v>102 - Energy Allocation O &amp; M Exp Amount</v>
          </cell>
        </row>
        <row r="3034">
          <cell r="B3034" t="str">
            <v>OM7_2103</v>
          </cell>
          <cell r="C3034" t="str">
            <v>103 - Energy Allocation O &amp; M Exp Amount</v>
          </cell>
        </row>
        <row r="3035">
          <cell r="B3035" t="str">
            <v>OM7_2104</v>
          </cell>
          <cell r="C3035" t="str">
            <v>104 - Energy Allocation O &amp; M Exp Amount</v>
          </cell>
        </row>
        <row r="3036">
          <cell r="B3036" t="str">
            <v>OM7_2105</v>
          </cell>
          <cell r="C3036" t="str">
            <v>105 - Energy Allocation O &amp; M Exp Amount</v>
          </cell>
        </row>
        <row r="3037">
          <cell r="B3037" t="str">
            <v>OM7_2106</v>
          </cell>
          <cell r="C3037" t="str">
            <v>106 - Energy Allocation O &amp; M Exp Amount</v>
          </cell>
        </row>
        <row r="3038">
          <cell r="B3038" t="str">
            <v>OM7_2107</v>
          </cell>
          <cell r="C3038" t="str">
            <v>107 - Energy Allocation O &amp; M Exp Amount</v>
          </cell>
        </row>
        <row r="3039">
          <cell r="B3039" t="str">
            <v>OM7_2108</v>
          </cell>
          <cell r="C3039" t="str">
            <v>108 - Energy Allocation O &amp; M Exp Amount</v>
          </cell>
        </row>
        <row r="3040">
          <cell r="B3040" t="str">
            <v>OM7_2109</v>
          </cell>
          <cell r="C3040" t="str">
            <v>109 - Energy Allocation O &amp; M Exp Amount</v>
          </cell>
        </row>
        <row r="3041">
          <cell r="B3041" t="str">
            <v>OM7_2110</v>
          </cell>
          <cell r="C3041" t="str">
            <v>110 - Energy Allocation O &amp; M Exp Amount</v>
          </cell>
        </row>
        <row r="3042">
          <cell r="B3042" t="str">
            <v>OM7_2159</v>
          </cell>
          <cell r="C3042" t="str">
            <v>159 - Energy Allocation O &amp; M Exp Amount</v>
          </cell>
        </row>
        <row r="3043">
          <cell r="B3043" t="str">
            <v>OM7_2160</v>
          </cell>
          <cell r="C3043" t="str">
            <v>160 - Energy Allocation O &amp; M Exp Amount</v>
          </cell>
        </row>
        <row r="3044">
          <cell r="B3044" t="str">
            <v>OM7_2162</v>
          </cell>
          <cell r="C3044" t="str">
            <v>162 - Energy Allocation O &amp; M Exp Amount</v>
          </cell>
        </row>
        <row r="3045">
          <cell r="B3045" t="str">
            <v>OM7_2166</v>
          </cell>
          <cell r="C3045" t="str">
            <v>166 - Energy Allocation O &amp; M Exp Amount</v>
          </cell>
        </row>
        <row r="3046">
          <cell r="B3046" t="str">
            <v>OM7_5083</v>
          </cell>
          <cell r="C3046" t="str">
            <v>083 - Energy Allocation O &amp; M Exp Amount</v>
          </cell>
        </row>
        <row r="3047">
          <cell r="B3047" t="str">
            <v>OM7_5084</v>
          </cell>
          <cell r="C3047" t="str">
            <v>084 - Energy Allocation O &amp; M Exp Amount</v>
          </cell>
        </row>
        <row r="3048">
          <cell r="B3048" t="str">
            <v>OM7_5085</v>
          </cell>
          <cell r="C3048" t="str">
            <v>085 - Energy Allocation O &amp; M Exp Amount</v>
          </cell>
        </row>
        <row r="3049">
          <cell r="B3049" t="str">
            <v>OM7_5086</v>
          </cell>
          <cell r="C3049" t="str">
            <v>086 - Energy Allocation O &amp; M Exp Amount</v>
          </cell>
        </row>
        <row r="3050">
          <cell r="B3050" t="str">
            <v>OM7_5087</v>
          </cell>
          <cell r="C3050" t="str">
            <v>087 - Energy Allocation O &amp; M Exp Amount</v>
          </cell>
        </row>
        <row r="3051">
          <cell r="B3051" t="str">
            <v>OM7_5088</v>
          </cell>
          <cell r="C3051" t="str">
            <v>088 - Energy Allocation O &amp; M Exp Amount</v>
          </cell>
        </row>
        <row r="3052">
          <cell r="B3052" t="str">
            <v>OM7_5089</v>
          </cell>
          <cell r="C3052" t="str">
            <v>089 - Energy Allocation O &amp; M Exp Amount</v>
          </cell>
        </row>
        <row r="3053">
          <cell r="B3053" t="str">
            <v>OM7_5090</v>
          </cell>
          <cell r="C3053" t="str">
            <v>090 - Energy Allocation O &amp; M Exp Amount</v>
          </cell>
        </row>
        <row r="3054">
          <cell r="B3054" t="str">
            <v>OM7_5167</v>
          </cell>
          <cell r="C3054" t="str">
            <v>167 - Energy Allocation O &amp; M Exp Amount</v>
          </cell>
        </row>
        <row r="3055">
          <cell r="B3055" t="str">
            <v>OM7_5169</v>
          </cell>
          <cell r="C3055" t="str">
            <v>169 - Energy Allocation O &amp; M Exp Amount</v>
          </cell>
        </row>
        <row r="3056">
          <cell r="B3056" t="str">
            <v>OM7_5182</v>
          </cell>
          <cell r="C3056" t="str">
            <v>182 - Energy Allocation O &amp; M Exp Amount</v>
          </cell>
        </row>
        <row r="3057">
          <cell r="B3057" t="str">
            <v>OM7_8000</v>
          </cell>
          <cell r="C3057" t="str">
            <v>000 - Energy Allocation O &amp; M Exp Amount</v>
          </cell>
        </row>
        <row r="3058">
          <cell r="B3058" t="str">
            <v>OM7_8130</v>
          </cell>
          <cell r="C3058" t="str">
            <v>130 - Energy Allocation O &amp; M Exp Amount</v>
          </cell>
        </row>
        <row r="3059">
          <cell r="B3059" t="str">
            <v>OM7_8131</v>
          </cell>
          <cell r="C3059" t="str">
            <v>131 - Energy Allocation O &amp; M Exp Amount</v>
          </cell>
        </row>
        <row r="3060">
          <cell r="B3060" t="str">
            <v>OM7_8132</v>
          </cell>
          <cell r="C3060" t="str">
            <v>132 - Energy Allocation O &amp; M Exp Amount</v>
          </cell>
        </row>
        <row r="3061">
          <cell r="B3061" t="str">
            <v>OM7_8133</v>
          </cell>
          <cell r="C3061" t="str">
            <v>133 - Energy Allocation O &amp; M Exp Amount</v>
          </cell>
        </row>
        <row r="3062">
          <cell r="B3062" t="str">
            <v>OM7_8134</v>
          </cell>
          <cell r="C3062" t="str">
            <v>134 - Energy Allocation O &amp; M Exp Amount</v>
          </cell>
        </row>
        <row r="3063">
          <cell r="B3063" t="str">
            <v>OM7_8135</v>
          </cell>
          <cell r="C3063" t="str">
            <v>135 - Energy Allocation O &amp; M Exp Amount</v>
          </cell>
        </row>
        <row r="3064">
          <cell r="B3064" t="str">
            <v>OM7_8136</v>
          </cell>
          <cell r="C3064" t="str">
            <v>136 - Energy Allocation O &amp; M Exp Amount</v>
          </cell>
        </row>
        <row r="3065">
          <cell r="B3065" t="str">
            <v>OM7_8137</v>
          </cell>
          <cell r="C3065" t="str">
            <v>137 - Energy Allocation O &amp; M Exp Amount</v>
          </cell>
        </row>
        <row r="3066">
          <cell r="B3066" t="str">
            <v>OM7_8138</v>
          </cell>
          <cell r="C3066" t="str">
            <v>138 - Energy Allocation O &amp; M Exp Amount</v>
          </cell>
        </row>
        <row r="3067">
          <cell r="B3067" t="str">
            <v>OM7_8139</v>
          </cell>
          <cell r="C3067" t="str">
            <v>139 - Energy Allocation O &amp; M Exp Amount</v>
          </cell>
        </row>
        <row r="3068">
          <cell r="B3068" t="str">
            <v>OM7_8140</v>
          </cell>
          <cell r="C3068" t="str">
            <v>140 - Energy Allocation O &amp; M Exp Amount</v>
          </cell>
        </row>
        <row r="3069">
          <cell r="B3069" t="str">
            <v>OM7_8141</v>
          </cell>
          <cell r="C3069" t="str">
            <v>141 - Energy Allocation O &amp; M Exp Amount</v>
          </cell>
        </row>
        <row r="3070">
          <cell r="B3070" t="str">
            <v>OM7_8142</v>
          </cell>
          <cell r="C3070" t="str">
            <v>142 - Energy Allocation O &amp; M Exp Amount</v>
          </cell>
        </row>
        <row r="3071">
          <cell r="B3071" t="str">
            <v>OM7_8143</v>
          </cell>
          <cell r="C3071" t="str">
            <v>143 - Energy Allocation O &amp; M Exp Amount</v>
          </cell>
        </row>
        <row r="3072">
          <cell r="B3072" t="str">
            <v>OM7_8144</v>
          </cell>
          <cell r="C3072" t="str">
            <v>144 - Energy Allocation O &amp; M Exp Amount</v>
          </cell>
        </row>
        <row r="3073">
          <cell r="B3073" t="str">
            <v>OM7_8145</v>
          </cell>
          <cell r="C3073" t="str">
            <v>145 - Energy Allocation O &amp; M Exp Amount</v>
          </cell>
        </row>
        <row r="3074">
          <cell r="B3074" t="str">
            <v>OM7_8146</v>
          </cell>
          <cell r="C3074" t="str">
            <v>146 - Energy Allocation O &amp; M Exp Amount</v>
          </cell>
        </row>
        <row r="3075">
          <cell r="B3075" t="str">
            <v>OM7_8147</v>
          </cell>
          <cell r="C3075" t="str">
            <v>147 - Energy Allocation O &amp; M Exp Amount</v>
          </cell>
        </row>
        <row r="3076">
          <cell r="B3076" t="str">
            <v>OM7_8148</v>
          </cell>
          <cell r="C3076" t="str">
            <v>148 - Energy Allocation O &amp; M Exp Amount</v>
          </cell>
        </row>
        <row r="3077">
          <cell r="B3077" t="str">
            <v>OM7_8150</v>
          </cell>
          <cell r="C3077" t="str">
            <v>150 - Energy Allocation O &amp; M Exp Amount</v>
          </cell>
        </row>
        <row r="3078">
          <cell r="B3078" t="str">
            <v>OM7_8153</v>
          </cell>
          <cell r="C3078" t="str">
            <v>153 - Energy Allocation O &amp; M Exp Amount</v>
          </cell>
        </row>
        <row r="3079">
          <cell r="B3079" t="str">
            <v>OM7_8154</v>
          </cell>
          <cell r="C3079" t="str">
            <v>154 - Energy Allocation O &amp; M Exp Amount</v>
          </cell>
        </row>
        <row r="3080">
          <cell r="B3080" t="str">
            <v>OM7_8155</v>
          </cell>
          <cell r="C3080" t="str">
            <v>155 - Energy Allocation O &amp; M Exp Amount</v>
          </cell>
        </row>
        <row r="3081">
          <cell r="B3081" t="str">
            <v>OM7_8156</v>
          </cell>
          <cell r="C3081" t="str">
            <v>156 - Energy Allocation O &amp; M Exp Amount</v>
          </cell>
        </row>
        <row r="3082">
          <cell r="B3082" t="str">
            <v>OM7_8157</v>
          </cell>
          <cell r="C3082" t="str">
            <v>157 - Energy Allocation O &amp; M Exp Amount</v>
          </cell>
        </row>
        <row r="3083">
          <cell r="B3083" t="str">
            <v>OM7_8158</v>
          </cell>
          <cell r="C3083" t="str">
            <v>158 - Energy Allocation O &amp; M Exp Amount</v>
          </cell>
        </row>
        <row r="3084">
          <cell r="B3084" t="str">
            <v>OM7_8163</v>
          </cell>
          <cell r="C3084" t="str">
            <v>163 - Energy Allocation O &amp; M Exp Amount</v>
          </cell>
        </row>
        <row r="3085">
          <cell r="B3085" t="str">
            <v>OM7_8164</v>
          </cell>
          <cell r="C3085" t="str">
            <v>164 - Energy Allocation O &amp; M Exp Amount</v>
          </cell>
        </row>
        <row r="3086">
          <cell r="B3086" t="str">
            <v>OM7_8169</v>
          </cell>
          <cell r="C3086" t="str">
            <v>169 - Energy Allocation O &amp; M Exp Amount</v>
          </cell>
        </row>
        <row r="3087">
          <cell r="B3087" t="str">
            <v>OM7_8170</v>
          </cell>
          <cell r="C3087" t="str">
            <v>170 - Energy Allocation O &amp; M Exp Amount</v>
          </cell>
        </row>
        <row r="3088">
          <cell r="B3088" t="str">
            <v>OM7_8171</v>
          </cell>
          <cell r="C3088" t="str">
            <v>171 - Energy Allocation O &amp; M Exp Amount</v>
          </cell>
        </row>
        <row r="3089">
          <cell r="B3089" t="str">
            <v>OM7_8172</v>
          </cell>
          <cell r="C3089" t="str">
            <v>172 - Energy Allocation O &amp; M Exp Amount</v>
          </cell>
        </row>
        <row r="3090">
          <cell r="B3090" t="str">
            <v>OM7_8173</v>
          </cell>
          <cell r="C3090" t="str">
            <v>173 - Energy Allocation O &amp; M Exp Amount</v>
          </cell>
        </row>
        <row r="3091">
          <cell r="B3091" t="str">
            <v>OM7_8174</v>
          </cell>
          <cell r="C3091" t="str">
            <v>174 - Energy Allocation O &amp; M Exp Amount</v>
          </cell>
        </row>
        <row r="3092">
          <cell r="B3092" t="str">
            <v>OM7_8175</v>
          </cell>
          <cell r="C3092" t="str">
            <v>175 - Energy Allocation O &amp; M Exp Amount</v>
          </cell>
        </row>
        <row r="3093">
          <cell r="B3093" t="str">
            <v>OM7_8176</v>
          </cell>
          <cell r="C3093" t="str">
            <v>176 - Energy Allocation O &amp; M Exp Amount</v>
          </cell>
        </row>
        <row r="3094">
          <cell r="B3094" t="str">
            <v>OM7_8177</v>
          </cell>
          <cell r="C3094" t="str">
            <v>177 - Energy Allocation O &amp; M Exp Amount</v>
          </cell>
        </row>
        <row r="3095">
          <cell r="B3095" t="str">
            <v>OM7_8178</v>
          </cell>
          <cell r="C3095" t="str">
            <v>178 - Energy Allocation O &amp; M Exp Amount</v>
          </cell>
        </row>
        <row r="3096">
          <cell r="B3096" t="str">
            <v>OM7_8179</v>
          </cell>
          <cell r="C3096" t="str">
            <v>179 - Energy Allocation O &amp; M Exp Amount</v>
          </cell>
        </row>
        <row r="3097">
          <cell r="B3097" t="str">
            <v>OM7_8180</v>
          </cell>
          <cell r="C3097" t="str">
            <v>180 - Energy Allocation O &amp; M Exp Amount</v>
          </cell>
        </row>
        <row r="3098">
          <cell r="B3098" t="str">
            <v>OM7_8181</v>
          </cell>
          <cell r="C3098" t="str">
            <v>181 - Energy Allocation O &amp; M Exp Amount</v>
          </cell>
        </row>
        <row r="3099">
          <cell r="B3099" t="str">
            <v>OM7_8183</v>
          </cell>
          <cell r="C3099" t="str">
            <v>183 - Energy Allocation O &amp; M Exp Amount</v>
          </cell>
        </row>
        <row r="3100">
          <cell r="B3100" t="str">
            <v>OM7_8185</v>
          </cell>
          <cell r="C3100" t="str">
            <v>185 - Energy Allocation O &amp; M Exp Amount</v>
          </cell>
        </row>
        <row r="3101">
          <cell r="B3101" t="str">
            <v>OM7_8186</v>
          </cell>
          <cell r="C3101" t="str">
            <v>186 - Energy Allocation O &amp; M Exp Amount</v>
          </cell>
        </row>
        <row r="3102">
          <cell r="B3102" t="str">
            <v>OM7_8188</v>
          </cell>
          <cell r="C3102" t="str">
            <v>188 - Energy Allocation O &amp; M Exp Amount</v>
          </cell>
        </row>
        <row r="3103">
          <cell r="B3103" t="str">
            <v>OM7_8189</v>
          </cell>
          <cell r="C3103" t="str">
            <v>189 - Energy Allocation O &amp; M Exp Amount</v>
          </cell>
        </row>
        <row r="3104">
          <cell r="B3104" t="str">
            <v>OM8_2091</v>
          </cell>
          <cell r="C3104" t="str">
            <v>091 - CP Jurisdictional Factor</v>
          </cell>
        </row>
        <row r="3105">
          <cell r="B3105" t="str">
            <v>OM8_2092</v>
          </cell>
          <cell r="C3105" t="str">
            <v>092 - CP Jurisdictional Factor</v>
          </cell>
        </row>
        <row r="3106">
          <cell r="B3106" t="str">
            <v>OM8_2093</v>
          </cell>
          <cell r="C3106" t="str">
            <v>093 - CP Jurisdictional Factor</v>
          </cell>
        </row>
        <row r="3107">
          <cell r="B3107" t="str">
            <v>OM8_2094</v>
          </cell>
          <cell r="C3107" t="str">
            <v>094 - CP Jurisdictional Factor</v>
          </cell>
        </row>
        <row r="3108">
          <cell r="B3108" t="str">
            <v>OM8_2095</v>
          </cell>
          <cell r="C3108" t="str">
            <v>095 - CP Jurisdictional Factor</v>
          </cell>
        </row>
        <row r="3109">
          <cell r="B3109" t="str">
            <v>OM8_2096</v>
          </cell>
          <cell r="C3109" t="str">
            <v>096 - CP Jurisdictional Factor</v>
          </cell>
        </row>
        <row r="3110">
          <cell r="B3110" t="str">
            <v>OM8_2097</v>
          </cell>
          <cell r="C3110" t="str">
            <v>097 - CP Jurisdictional Factor</v>
          </cell>
        </row>
        <row r="3111">
          <cell r="B3111" t="str">
            <v>OM8_2098</v>
          </cell>
          <cell r="C3111" t="str">
            <v>098 - CP Jurisdictional Factor</v>
          </cell>
        </row>
        <row r="3112">
          <cell r="B3112" t="str">
            <v>OM8_2099</v>
          </cell>
          <cell r="C3112" t="str">
            <v>099 - CP Jurisdictional Factor</v>
          </cell>
        </row>
        <row r="3113">
          <cell r="B3113" t="str">
            <v>OM8_2100</v>
          </cell>
          <cell r="C3113" t="str">
            <v>100 - CP Jurisdictional Factor</v>
          </cell>
        </row>
        <row r="3114">
          <cell r="B3114" t="str">
            <v>OM8_2101</v>
          </cell>
          <cell r="C3114" t="str">
            <v>101 - CP Jurisdictional Factor</v>
          </cell>
        </row>
        <row r="3115">
          <cell r="B3115" t="str">
            <v>OM8_2102</v>
          </cell>
          <cell r="C3115" t="str">
            <v>102 - CP Jurisdictional Factor</v>
          </cell>
        </row>
        <row r="3116">
          <cell r="B3116" t="str">
            <v>OM8_2103</v>
          </cell>
          <cell r="C3116" t="str">
            <v>103 - CP Jurisdictional Factor</v>
          </cell>
        </row>
        <row r="3117">
          <cell r="B3117" t="str">
            <v>OM8_2104</v>
          </cell>
          <cell r="C3117" t="str">
            <v>104 - CP Jurisdictional Factor</v>
          </cell>
        </row>
        <row r="3118">
          <cell r="B3118" t="str">
            <v>OM8_2105</v>
          </cell>
          <cell r="C3118" t="str">
            <v>105 - CP Jurisdictional Factor</v>
          </cell>
        </row>
        <row r="3119">
          <cell r="B3119" t="str">
            <v>OM8_2106</v>
          </cell>
          <cell r="C3119" t="str">
            <v>106 - CP Jurisdictional Factor</v>
          </cell>
        </row>
        <row r="3120">
          <cell r="B3120" t="str">
            <v>OM8_2107</v>
          </cell>
          <cell r="C3120" t="str">
            <v>107 - CP Jurisdictional Factor</v>
          </cell>
        </row>
        <row r="3121">
          <cell r="B3121" t="str">
            <v>OM8_2108</v>
          </cell>
          <cell r="C3121" t="str">
            <v>108 - CP Jurisdictional Factor</v>
          </cell>
        </row>
        <row r="3122">
          <cell r="B3122" t="str">
            <v>OM8_2109</v>
          </cell>
          <cell r="C3122" t="str">
            <v>109 - CP Jurisdictional Factor</v>
          </cell>
        </row>
        <row r="3123">
          <cell r="B3123" t="str">
            <v>OM8_2110</v>
          </cell>
          <cell r="C3123" t="str">
            <v>110 - CP Jurisdictional Factor</v>
          </cell>
        </row>
        <row r="3124">
          <cell r="B3124" t="str">
            <v>OM8_2159</v>
          </cell>
          <cell r="C3124" t="str">
            <v>159 - CP Jurisdictional Factor</v>
          </cell>
        </row>
        <row r="3125">
          <cell r="B3125" t="str">
            <v>OM8_2160</v>
          </cell>
          <cell r="C3125" t="str">
            <v>160 - CP Jurisdictional Factor</v>
          </cell>
        </row>
        <row r="3126">
          <cell r="B3126" t="str">
            <v>OM8_2162</v>
          </cell>
          <cell r="C3126" t="str">
            <v>162 - CP Jurisdictional Factor</v>
          </cell>
        </row>
        <row r="3127">
          <cell r="B3127" t="str">
            <v>OM8_2166</v>
          </cell>
          <cell r="C3127" t="str">
            <v>166 - CP Jurisdictional Factor</v>
          </cell>
        </row>
        <row r="3128">
          <cell r="B3128" t="str">
            <v>OM8_5083</v>
          </cell>
          <cell r="C3128" t="str">
            <v>083 - CP Jurisdictional Factor</v>
          </cell>
        </row>
        <row r="3129">
          <cell r="B3129" t="str">
            <v>OM8_5084</v>
          </cell>
          <cell r="C3129" t="str">
            <v>084 - CP Jurisdictional Factor</v>
          </cell>
        </row>
        <row r="3130">
          <cell r="B3130" t="str">
            <v>OM8_5085</v>
          </cell>
          <cell r="C3130" t="str">
            <v>085 - CP Jurisdictional Factor</v>
          </cell>
        </row>
        <row r="3131">
          <cell r="B3131" t="str">
            <v>OM8_5086</v>
          </cell>
          <cell r="C3131" t="str">
            <v>086 - CP Jurisdictional Factor</v>
          </cell>
        </row>
        <row r="3132">
          <cell r="B3132" t="str">
            <v>OM8_5087</v>
          </cell>
          <cell r="C3132" t="str">
            <v>087 - CP Jurisdictional Factor</v>
          </cell>
        </row>
        <row r="3133">
          <cell r="B3133" t="str">
            <v>OM8_5088</v>
          </cell>
          <cell r="C3133" t="str">
            <v>088 - CP Jurisdictional Factor</v>
          </cell>
        </row>
        <row r="3134">
          <cell r="B3134" t="str">
            <v>OM8_5089</v>
          </cell>
          <cell r="C3134" t="str">
            <v>089 - CP Jurisdictional Factor</v>
          </cell>
        </row>
        <row r="3135">
          <cell r="B3135" t="str">
            <v>OM8_5090</v>
          </cell>
          <cell r="C3135" t="str">
            <v>090 - CP Jurisdictional Factor</v>
          </cell>
        </row>
        <row r="3136">
          <cell r="B3136" t="str">
            <v>OM8_5167</v>
          </cell>
          <cell r="C3136" t="str">
            <v>167 - CP Jurisdictional Factor</v>
          </cell>
        </row>
        <row r="3137">
          <cell r="B3137" t="str">
            <v>OM8_5169</v>
          </cell>
          <cell r="C3137" t="str">
            <v>169 - CP Jurisdictional Factor</v>
          </cell>
        </row>
        <row r="3138">
          <cell r="B3138" t="str">
            <v>OM8_5182</v>
          </cell>
          <cell r="C3138" t="str">
            <v>182 - CP Jurisdictional Factor</v>
          </cell>
        </row>
        <row r="3139">
          <cell r="B3139" t="str">
            <v>OM8_8000</v>
          </cell>
          <cell r="C3139" t="str">
            <v>000 - CP Jurisdictional Factor</v>
          </cell>
        </row>
        <row r="3140">
          <cell r="B3140" t="str">
            <v>OM8_8130</v>
          </cell>
          <cell r="C3140" t="str">
            <v>130 - CP Jurisdictional Factor</v>
          </cell>
        </row>
        <row r="3141">
          <cell r="B3141" t="str">
            <v>OM8_8131</v>
          </cell>
          <cell r="C3141" t="str">
            <v>131 - CP Jurisdictional Factor</v>
          </cell>
        </row>
        <row r="3142">
          <cell r="B3142" t="str">
            <v>OM8_8132</v>
          </cell>
          <cell r="C3142" t="str">
            <v>132 - CP Jurisdictional Factor</v>
          </cell>
        </row>
        <row r="3143">
          <cell r="B3143" t="str">
            <v>OM8_8133</v>
          </cell>
          <cell r="C3143" t="str">
            <v>133 - CP Jurisdictional Factor</v>
          </cell>
        </row>
        <row r="3144">
          <cell r="B3144" t="str">
            <v>OM8_8134</v>
          </cell>
          <cell r="C3144" t="str">
            <v>134 - CP Jurisdictional Factor</v>
          </cell>
        </row>
        <row r="3145">
          <cell r="B3145" t="str">
            <v>OM8_8135</v>
          </cell>
          <cell r="C3145" t="str">
            <v>135 - CP Jurisdictional Factor</v>
          </cell>
        </row>
        <row r="3146">
          <cell r="B3146" t="str">
            <v>OM8_8136</v>
          </cell>
          <cell r="C3146" t="str">
            <v>136 - CP Jurisdictional Factor</v>
          </cell>
        </row>
        <row r="3147">
          <cell r="B3147" t="str">
            <v>OM8_8137</v>
          </cell>
          <cell r="C3147" t="str">
            <v>137 - CP Jurisdictional Factor</v>
          </cell>
        </row>
        <row r="3148">
          <cell r="B3148" t="str">
            <v>OM8_8138</v>
          </cell>
          <cell r="C3148" t="str">
            <v>138 - CP Jurisdictional Factor</v>
          </cell>
        </row>
        <row r="3149">
          <cell r="B3149" t="str">
            <v>OM8_8139</v>
          </cell>
          <cell r="C3149" t="str">
            <v>139 - CP Jurisdictional Factor</v>
          </cell>
        </row>
        <row r="3150">
          <cell r="B3150" t="str">
            <v>OM8_8140</v>
          </cell>
          <cell r="C3150" t="str">
            <v>140 - CP Jurisdictional Factor</v>
          </cell>
        </row>
        <row r="3151">
          <cell r="B3151" t="str">
            <v>OM8_8141</v>
          </cell>
          <cell r="C3151" t="str">
            <v>141 - CP Jurisdictional Factor</v>
          </cell>
        </row>
        <row r="3152">
          <cell r="B3152" t="str">
            <v>OM8_8142</v>
          </cell>
          <cell r="C3152" t="str">
            <v>142 - CP Jurisdictional Factor</v>
          </cell>
        </row>
        <row r="3153">
          <cell r="B3153" t="str">
            <v>OM8_8143</v>
          </cell>
          <cell r="C3153" t="str">
            <v>143 - CP Jurisdictional Factor</v>
          </cell>
        </row>
        <row r="3154">
          <cell r="B3154" t="str">
            <v>OM8_8144</v>
          </cell>
          <cell r="C3154" t="str">
            <v>144 - CP Jurisdictional Factor</v>
          </cell>
        </row>
        <row r="3155">
          <cell r="B3155" t="str">
            <v>OM8_8145</v>
          </cell>
          <cell r="C3155" t="str">
            <v>145 - CP Jurisdictional Factor</v>
          </cell>
        </row>
        <row r="3156">
          <cell r="B3156" t="str">
            <v>OM8_8146</v>
          </cell>
          <cell r="C3156" t="str">
            <v>146 - CP Jurisdictional Factor</v>
          </cell>
        </row>
        <row r="3157">
          <cell r="B3157" t="str">
            <v>OM8_8147</v>
          </cell>
          <cell r="C3157" t="str">
            <v>147 - CP Jurisdictional Factor</v>
          </cell>
        </row>
        <row r="3158">
          <cell r="B3158" t="str">
            <v>OM8_8148</v>
          </cell>
          <cell r="C3158" t="str">
            <v>148 - CP Jurisdictional Factor</v>
          </cell>
        </row>
        <row r="3159">
          <cell r="B3159" t="str">
            <v>OM8_8150</v>
          </cell>
          <cell r="C3159" t="str">
            <v>150 - CP Jurisdictional Factor</v>
          </cell>
        </row>
        <row r="3160">
          <cell r="B3160" t="str">
            <v>OM8_8153</v>
          </cell>
          <cell r="C3160" t="str">
            <v>153 - CP Jurisdictional Factor</v>
          </cell>
        </row>
        <row r="3161">
          <cell r="B3161" t="str">
            <v>OM8_8154</v>
          </cell>
          <cell r="C3161" t="str">
            <v>154 - CP Jurisdictional Factor</v>
          </cell>
        </row>
        <row r="3162">
          <cell r="B3162" t="str">
            <v>OM8_8155</v>
          </cell>
          <cell r="C3162" t="str">
            <v>155 - CP Jurisdictional Factor</v>
          </cell>
        </row>
        <row r="3163">
          <cell r="B3163" t="str">
            <v>OM8_8156</v>
          </cell>
          <cell r="C3163" t="str">
            <v>156 - CP Jurisdictional Factor</v>
          </cell>
        </row>
        <row r="3164">
          <cell r="B3164" t="str">
            <v>OM8_8157</v>
          </cell>
          <cell r="C3164" t="str">
            <v>157 - CP Jurisdictional Factor</v>
          </cell>
        </row>
        <row r="3165">
          <cell r="B3165" t="str">
            <v>OM8_8158</v>
          </cell>
          <cell r="C3165" t="str">
            <v>158 - CP Jurisdictional Factor</v>
          </cell>
        </row>
        <row r="3166">
          <cell r="B3166" t="str">
            <v>OM8_8163</v>
          </cell>
          <cell r="C3166" t="str">
            <v>163 - CP Jurisdictional Factor</v>
          </cell>
        </row>
        <row r="3167">
          <cell r="B3167" t="str">
            <v>OM8_8164</v>
          </cell>
          <cell r="C3167" t="str">
            <v>164 - CP Jurisdictional Factor</v>
          </cell>
        </row>
        <row r="3168">
          <cell r="B3168" t="str">
            <v>OM8_8169</v>
          </cell>
          <cell r="C3168" t="str">
            <v>169 - CP Jurisdictional Factor</v>
          </cell>
        </row>
        <row r="3169">
          <cell r="B3169" t="str">
            <v>OM8_8170</v>
          </cell>
          <cell r="C3169" t="str">
            <v>170 - CP Jurisdictional Factor</v>
          </cell>
        </row>
        <row r="3170">
          <cell r="B3170" t="str">
            <v>OM8_8171</v>
          </cell>
          <cell r="C3170" t="str">
            <v>171 - CP Jurisdictional Factor</v>
          </cell>
        </row>
        <row r="3171">
          <cell r="B3171" t="str">
            <v>OM8_8172</v>
          </cell>
          <cell r="C3171" t="str">
            <v>172 - CP Jurisdictional Factor</v>
          </cell>
        </row>
        <row r="3172">
          <cell r="B3172" t="str">
            <v>OM8_8173</v>
          </cell>
          <cell r="C3172" t="str">
            <v>173 - CP Jurisdictional Factor</v>
          </cell>
        </row>
        <row r="3173">
          <cell r="B3173" t="str">
            <v>OM8_8174</v>
          </cell>
          <cell r="C3173" t="str">
            <v>174 - CP Jurisdictional Factor</v>
          </cell>
        </row>
        <row r="3174">
          <cell r="B3174" t="str">
            <v>OM8_8175</v>
          </cell>
          <cell r="C3174" t="str">
            <v>175 - CP Jurisdictional Factor</v>
          </cell>
        </row>
        <row r="3175">
          <cell r="B3175" t="str">
            <v>OM8_8176</v>
          </cell>
          <cell r="C3175" t="str">
            <v>176 - CP Jurisdictional Factor</v>
          </cell>
        </row>
        <row r="3176">
          <cell r="B3176" t="str">
            <v>OM8_8177</v>
          </cell>
          <cell r="C3176" t="str">
            <v>177 - CP Jurisdictional Factor</v>
          </cell>
        </row>
        <row r="3177">
          <cell r="B3177" t="str">
            <v>OM8_8178</v>
          </cell>
          <cell r="C3177" t="str">
            <v>178 - CP Jurisdictional Factor</v>
          </cell>
        </row>
        <row r="3178">
          <cell r="B3178" t="str">
            <v>OM8_8179</v>
          </cell>
          <cell r="C3178" t="str">
            <v>179 - CP Jurisdictional Factor</v>
          </cell>
        </row>
        <row r="3179">
          <cell r="B3179" t="str">
            <v>OM8_8180</v>
          </cell>
          <cell r="C3179" t="str">
            <v>180 - CP Jurisdictional Factor</v>
          </cell>
        </row>
        <row r="3180">
          <cell r="B3180" t="str">
            <v>OM8_8181</v>
          </cell>
          <cell r="C3180" t="str">
            <v>181 - CP Jurisdictional Factor</v>
          </cell>
        </row>
        <row r="3181">
          <cell r="B3181" t="str">
            <v>OM8_8183</v>
          </cell>
          <cell r="C3181" t="str">
            <v>183 - CP Jurisdictional Factor</v>
          </cell>
        </row>
        <row r="3182">
          <cell r="B3182" t="str">
            <v>OM8_8185</v>
          </cell>
          <cell r="C3182" t="str">
            <v>185 - CP Jurisdictional Factor</v>
          </cell>
        </row>
        <row r="3183">
          <cell r="B3183" t="str">
            <v>OM8_8186</v>
          </cell>
          <cell r="C3183" t="str">
            <v>186 - CP Jurisdictional Factor</v>
          </cell>
        </row>
        <row r="3184">
          <cell r="B3184" t="str">
            <v>OM8_8188</v>
          </cell>
          <cell r="C3184" t="str">
            <v>188 - CP Jurisdictional Factor</v>
          </cell>
        </row>
        <row r="3185">
          <cell r="B3185" t="str">
            <v>OM8_8189</v>
          </cell>
          <cell r="C3185" t="str">
            <v>189 - CP Jurisdictional Factor</v>
          </cell>
        </row>
        <row r="3186">
          <cell r="B3186" t="str">
            <v>OM9_2091</v>
          </cell>
          <cell r="C3186" t="str">
            <v>091 - GCP Jurisdictional Factor</v>
          </cell>
        </row>
        <row r="3187">
          <cell r="B3187" t="str">
            <v>OM9_2092</v>
          </cell>
          <cell r="C3187" t="str">
            <v>092 - GCP Jurisdictional Factor</v>
          </cell>
        </row>
        <row r="3188">
          <cell r="B3188" t="str">
            <v>OM9_2093</v>
          </cell>
          <cell r="C3188" t="str">
            <v>093 - GCP Jurisdictional Factor</v>
          </cell>
        </row>
        <row r="3189">
          <cell r="B3189" t="str">
            <v>OM9_2094</v>
          </cell>
          <cell r="C3189" t="str">
            <v>094 - GCP Jurisdictional Factor</v>
          </cell>
        </row>
        <row r="3190">
          <cell r="B3190" t="str">
            <v>OM9_2095</v>
          </cell>
          <cell r="C3190" t="str">
            <v>095 - GCP Jurisdictional Factor</v>
          </cell>
        </row>
        <row r="3191">
          <cell r="B3191" t="str">
            <v>OM9_2096</v>
          </cell>
          <cell r="C3191" t="str">
            <v>096 - GCP Jurisdictional Factor</v>
          </cell>
        </row>
        <row r="3192">
          <cell r="B3192" t="str">
            <v>OM9_2097</v>
          </cell>
          <cell r="C3192" t="str">
            <v>097 - GCP Jurisdictional Factor</v>
          </cell>
        </row>
        <row r="3193">
          <cell r="B3193" t="str">
            <v>OM9_2098</v>
          </cell>
          <cell r="C3193" t="str">
            <v>098 - GCP Jurisdictional Factor</v>
          </cell>
        </row>
        <row r="3194">
          <cell r="B3194" t="str">
            <v>OM9_2099</v>
          </cell>
          <cell r="C3194" t="str">
            <v>099 - GCP Jurisdictional Factor</v>
          </cell>
        </row>
        <row r="3195">
          <cell r="B3195" t="str">
            <v>OM9_2100</v>
          </cell>
          <cell r="C3195" t="str">
            <v>100 - GCP Jurisdictional Factor</v>
          </cell>
        </row>
        <row r="3196">
          <cell r="B3196" t="str">
            <v>OM9_2101</v>
          </cell>
          <cell r="C3196" t="str">
            <v>101 - GCP Jurisdictional Factor</v>
          </cell>
        </row>
        <row r="3197">
          <cell r="B3197" t="str">
            <v>OM9_2102</v>
          </cell>
          <cell r="C3197" t="str">
            <v>102 - GCP Jurisdictional Factor</v>
          </cell>
        </row>
        <row r="3198">
          <cell r="B3198" t="str">
            <v>OM9_2103</v>
          </cell>
          <cell r="C3198" t="str">
            <v>103 - GCP Jurisdictional Factor</v>
          </cell>
        </row>
        <row r="3199">
          <cell r="B3199" t="str">
            <v>OM9_2104</v>
          </cell>
          <cell r="C3199" t="str">
            <v>104 - GCP Jurisdictional Factor</v>
          </cell>
        </row>
        <row r="3200">
          <cell r="B3200" t="str">
            <v>OM9_2105</v>
          </cell>
          <cell r="C3200" t="str">
            <v>105 - GCP Jurisdictional Factor</v>
          </cell>
        </row>
        <row r="3201">
          <cell r="B3201" t="str">
            <v>OM9_2106</v>
          </cell>
          <cell r="C3201" t="str">
            <v>106 - GCP Jurisdictional Factor</v>
          </cell>
        </row>
        <row r="3202">
          <cell r="B3202" t="str">
            <v>OM9_2107</v>
          </cell>
          <cell r="C3202" t="str">
            <v>107 - GCP Jurisdictional Factor</v>
          </cell>
        </row>
        <row r="3203">
          <cell r="B3203" t="str">
            <v>OM9_2108</v>
          </cell>
          <cell r="C3203" t="str">
            <v>108 - GCP Jurisdictional Factor</v>
          </cell>
        </row>
        <row r="3204">
          <cell r="B3204" t="str">
            <v>OM9_2109</v>
          </cell>
          <cell r="C3204" t="str">
            <v>109 - GCP Jurisdictional Factor</v>
          </cell>
        </row>
        <row r="3205">
          <cell r="B3205" t="str">
            <v>OM9_2110</v>
          </cell>
          <cell r="C3205" t="str">
            <v>110 - GCP Jurisdictional Factor</v>
          </cell>
        </row>
        <row r="3206">
          <cell r="B3206" t="str">
            <v>OM9_2159</v>
          </cell>
          <cell r="C3206" t="str">
            <v>159 - GCP Jurisdictional Factor</v>
          </cell>
        </row>
        <row r="3207">
          <cell r="B3207" t="str">
            <v>OM9_2160</v>
          </cell>
          <cell r="C3207" t="str">
            <v>160 - GCP Jurisdictional Factor</v>
          </cell>
        </row>
        <row r="3208">
          <cell r="B3208" t="str">
            <v>OM9_2162</v>
          </cell>
          <cell r="C3208" t="str">
            <v>162 - GCP Jurisdictional Factor</v>
          </cell>
        </row>
        <row r="3209">
          <cell r="B3209" t="str">
            <v>OM9_2166</v>
          </cell>
          <cell r="C3209" t="str">
            <v>166 - GCP Jurisdictional Factor</v>
          </cell>
        </row>
        <row r="3210">
          <cell r="B3210" t="str">
            <v>OM9_5083</v>
          </cell>
          <cell r="C3210" t="str">
            <v>083 - GCP Jurisdictional Factor</v>
          </cell>
        </row>
        <row r="3211">
          <cell r="B3211" t="str">
            <v>OM9_5084</v>
          </cell>
          <cell r="C3211" t="str">
            <v>084 - GCP Jurisdictional Factor</v>
          </cell>
        </row>
        <row r="3212">
          <cell r="B3212" t="str">
            <v>OM9_5085</v>
          </cell>
          <cell r="C3212" t="str">
            <v>085 - GCP Jurisdictional Factor</v>
          </cell>
        </row>
        <row r="3213">
          <cell r="B3213" t="str">
            <v>OM9_5086</v>
          </cell>
          <cell r="C3213" t="str">
            <v>086 - GCP Jurisdictional Factor</v>
          </cell>
        </row>
        <row r="3214">
          <cell r="B3214" t="str">
            <v>OM9_5087</v>
          </cell>
          <cell r="C3214" t="str">
            <v>087 - GCP Jurisdictional Factor</v>
          </cell>
        </row>
        <row r="3215">
          <cell r="B3215" t="str">
            <v>OM9_5088</v>
          </cell>
          <cell r="C3215" t="str">
            <v>088 - GCP Jurisdictional Factor</v>
          </cell>
        </row>
        <row r="3216">
          <cell r="B3216" t="str">
            <v>OM9_5089</v>
          </cell>
          <cell r="C3216" t="str">
            <v>089 - GCP Jurisdictional Factor</v>
          </cell>
        </row>
        <row r="3217">
          <cell r="B3217" t="str">
            <v>OM9_5090</v>
          </cell>
          <cell r="C3217" t="str">
            <v>090 - GCP Jurisdictional Factor</v>
          </cell>
        </row>
        <row r="3218">
          <cell r="B3218" t="str">
            <v>OM9_5167</v>
          </cell>
          <cell r="C3218" t="str">
            <v>167 - GCP Jurisdictional Factor</v>
          </cell>
        </row>
        <row r="3219">
          <cell r="B3219" t="str">
            <v>OM9_5169</v>
          </cell>
          <cell r="C3219" t="str">
            <v>169 - GCP Jurisdictional Factor</v>
          </cell>
        </row>
        <row r="3220">
          <cell r="B3220" t="str">
            <v>OM9_5182</v>
          </cell>
          <cell r="C3220" t="str">
            <v>182 - GCP Jurisdictional Factor</v>
          </cell>
        </row>
        <row r="3221">
          <cell r="B3221" t="str">
            <v>OM9_8000</v>
          </cell>
          <cell r="C3221" t="str">
            <v>000 - GCP Jurisdictional Factor</v>
          </cell>
        </row>
        <row r="3222">
          <cell r="B3222" t="str">
            <v>OM9_8130</v>
          </cell>
          <cell r="C3222" t="str">
            <v>130 - GCP Jurisdictional Factor</v>
          </cell>
        </row>
        <row r="3223">
          <cell r="B3223" t="str">
            <v>OM9_8131</v>
          </cell>
          <cell r="C3223" t="str">
            <v>131 - GCP Jurisdictional Factor</v>
          </cell>
        </row>
        <row r="3224">
          <cell r="B3224" t="str">
            <v>OM9_8132</v>
          </cell>
          <cell r="C3224" t="str">
            <v>132 - GCP Jurisdictional Factor</v>
          </cell>
        </row>
        <row r="3225">
          <cell r="B3225" t="str">
            <v>OM9_8133</v>
          </cell>
          <cell r="C3225" t="str">
            <v>133 - GCP Jurisdictional Factor</v>
          </cell>
        </row>
        <row r="3226">
          <cell r="B3226" t="str">
            <v>OM9_8134</v>
          </cell>
          <cell r="C3226" t="str">
            <v>134 - GCP Jurisdictional Factor</v>
          </cell>
        </row>
        <row r="3227">
          <cell r="B3227" t="str">
            <v>OM9_8135</v>
          </cell>
          <cell r="C3227" t="str">
            <v>135 - GCP Jurisdictional Factor</v>
          </cell>
        </row>
        <row r="3228">
          <cell r="B3228" t="str">
            <v>OM9_8136</v>
          </cell>
          <cell r="C3228" t="str">
            <v>136 - GCP Jurisdictional Factor</v>
          </cell>
        </row>
        <row r="3229">
          <cell r="B3229" t="str">
            <v>OM9_8137</v>
          </cell>
          <cell r="C3229" t="str">
            <v>137 - GCP Jurisdictional Factor</v>
          </cell>
        </row>
        <row r="3230">
          <cell r="B3230" t="str">
            <v>OM9_8138</v>
          </cell>
          <cell r="C3230" t="str">
            <v>138 - GCP Jurisdictional Factor</v>
          </cell>
        </row>
        <row r="3231">
          <cell r="B3231" t="str">
            <v>OM9_8139</v>
          </cell>
          <cell r="C3231" t="str">
            <v>139 - GCP Jurisdictional Factor</v>
          </cell>
        </row>
        <row r="3232">
          <cell r="B3232" t="str">
            <v>OM9_8140</v>
          </cell>
          <cell r="C3232" t="str">
            <v>140 - GCP Jurisdictional Factor</v>
          </cell>
        </row>
        <row r="3233">
          <cell r="B3233" t="str">
            <v>OM9_8141</v>
          </cell>
          <cell r="C3233" t="str">
            <v>141 - GCP Jurisdictional Factor</v>
          </cell>
        </row>
        <row r="3234">
          <cell r="B3234" t="str">
            <v>OM9_8142</v>
          </cell>
          <cell r="C3234" t="str">
            <v>142 - GCP Jurisdictional Factor</v>
          </cell>
        </row>
        <row r="3235">
          <cell r="B3235" t="str">
            <v>OM9_8143</v>
          </cell>
          <cell r="C3235" t="str">
            <v>143 - GCP Jurisdictional Factor</v>
          </cell>
        </row>
        <row r="3236">
          <cell r="B3236" t="str">
            <v>OM9_8144</v>
          </cell>
          <cell r="C3236" t="str">
            <v>144 - GCP Jurisdictional Factor</v>
          </cell>
        </row>
        <row r="3237">
          <cell r="B3237" t="str">
            <v>OM9_8145</v>
          </cell>
          <cell r="C3237" t="str">
            <v>145 - GCP Jurisdictional Factor</v>
          </cell>
        </row>
        <row r="3238">
          <cell r="B3238" t="str">
            <v>OM9_8146</v>
          </cell>
          <cell r="C3238" t="str">
            <v>146 - GCP Jurisdictional Factor</v>
          </cell>
        </row>
        <row r="3239">
          <cell r="B3239" t="str">
            <v>OM9_8147</v>
          </cell>
          <cell r="C3239" t="str">
            <v>147 - GCP Jurisdictional Factor</v>
          </cell>
        </row>
        <row r="3240">
          <cell r="B3240" t="str">
            <v>OM9_8148</v>
          </cell>
          <cell r="C3240" t="str">
            <v>148 - GCP Jurisdictional Factor</v>
          </cell>
        </row>
        <row r="3241">
          <cell r="B3241" t="str">
            <v>OM9_8150</v>
          </cell>
          <cell r="C3241" t="str">
            <v>150 - GCP Jurisdictional Factor</v>
          </cell>
        </row>
        <row r="3242">
          <cell r="B3242" t="str">
            <v>OM9_8153</v>
          </cell>
          <cell r="C3242" t="str">
            <v>153 - GCP Jurisdictional Factor</v>
          </cell>
        </row>
        <row r="3243">
          <cell r="B3243" t="str">
            <v>OM9_8154</v>
          </cell>
          <cell r="C3243" t="str">
            <v>154 - GCP Jurisdictional Factor</v>
          </cell>
        </row>
        <row r="3244">
          <cell r="B3244" t="str">
            <v>OM9_8155</v>
          </cell>
          <cell r="C3244" t="str">
            <v>155 - GCP Jurisdictional Factor</v>
          </cell>
        </row>
        <row r="3245">
          <cell r="B3245" t="str">
            <v>OM9_8156</v>
          </cell>
          <cell r="C3245" t="str">
            <v>156 - GCP Jurisdictional Factor</v>
          </cell>
        </row>
        <row r="3246">
          <cell r="B3246" t="str">
            <v>OM9_8157</v>
          </cell>
          <cell r="C3246" t="str">
            <v>157 - GCP Jurisdictional Factor</v>
          </cell>
        </row>
        <row r="3247">
          <cell r="B3247" t="str">
            <v>OM9_8158</v>
          </cell>
          <cell r="C3247" t="str">
            <v>158 - GCP Jurisdictional Factor</v>
          </cell>
        </row>
        <row r="3248">
          <cell r="B3248" t="str">
            <v>OM9_8163</v>
          </cell>
          <cell r="C3248" t="str">
            <v>163 - GCP Jurisdictional Factor</v>
          </cell>
        </row>
        <row r="3249">
          <cell r="B3249" t="str">
            <v>OM9_8164</v>
          </cell>
          <cell r="C3249" t="str">
            <v>164 - GCP Jurisdictional Factor</v>
          </cell>
        </row>
        <row r="3250">
          <cell r="B3250" t="str">
            <v>OM9_8169</v>
          </cell>
          <cell r="C3250" t="str">
            <v>169 - GCP Jurisdictional Factor</v>
          </cell>
        </row>
        <row r="3251">
          <cell r="B3251" t="str">
            <v>OM9_8170</v>
          </cell>
          <cell r="C3251" t="str">
            <v>170 - GCP Jurisdictional Factor</v>
          </cell>
        </row>
        <row r="3252">
          <cell r="B3252" t="str">
            <v>OM9_8171</v>
          </cell>
          <cell r="C3252" t="str">
            <v>171 - GCP Jurisdictional Factor</v>
          </cell>
        </row>
        <row r="3253">
          <cell r="B3253" t="str">
            <v>OM9_8172</v>
          </cell>
          <cell r="C3253" t="str">
            <v>172 - GCP Jurisdictional Factor</v>
          </cell>
        </row>
        <row r="3254">
          <cell r="B3254" t="str">
            <v>OM9_8173</v>
          </cell>
          <cell r="C3254" t="str">
            <v>173 - GCP Jurisdictional Factor</v>
          </cell>
        </row>
        <row r="3255">
          <cell r="B3255" t="str">
            <v>OM9_8174</v>
          </cell>
          <cell r="C3255" t="str">
            <v>174 - GCP Jurisdictional Factor</v>
          </cell>
        </row>
        <row r="3256">
          <cell r="B3256" t="str">
            <v>OM9_8175</v>
          </cell>
          <cell r="C3256" t="str">
            <v>175 - GCP Jurisdictional Factor</v>
          </cell>
        </row>
        <row r="3257">
          <cell r="B3257" t="str">
            <v>OM9_8176</v>
          </cell>
          <cell r="C3257" t="str">
            <v>176 - GCP Jurisdictional Factor</v>
          </cell>
        </row>
        <row r="3258">
          <cell r="B3258" t="str">
            <v>OM9_8177</v>
          </cell>
          <cell r="C3258" t="str">
            <v>177 - GCP Jurisdictional Factor</v>
          </cell>
        </row>
        <row r="3259">
          <cell r="B3259" t="str">
            <v>OM9_8178</v>
          </cell>
          <cell r="C3259" t="str">
            <v>178 - GCP Jurisdictional Factor</v>
          </cell>
        </row>
        <row r="3260">
          <cell r="B3260" t="str">
            <v>OM9_8179</v>
          </cell>
          <cell r="C3260" t="str">
            <v>179 - GCP Jurisdictional Factor</v>
          </cell>
        </row>
        <row r="3261">
          <cell r="B3261" t="str">
            <v>OM9_8180</v>
          </cell>
          <cell r="C3261" t="str">
            <v>180 - GCP Jurisdictional Factor</v>
          </cell>
        </row>
        <row r="3262">
          <cell r="B3262" t="str">
            <v>OM9_8181</v>
          </cell>
          <cell r="C3262" t="str">
            <v>181 - GCP Jurisdictional Factor</v>
          </cell>
        </row>
        <row r="3263">
          <cell r="B3263" t="str">
            <v>OM9_8183</v>
          </cell>
          <cell r="C3263" t="str">
            <v>183 - GCP Jurisdictional Factor</v>
          </cell>
        </row>
        <row r="3264">
          <cell r="B3264" t="str">
            <v>OM9_8185</v>
          </cell>
          <cell r="C3264" t="str">
            <v>185 - GCP Jurisdictional Factor</v>
          </cell>
        </row>
        <row r="3265">
          <cell r="B3265" t="str">
            <v>OM9_8186</v>
          </cell>
          <cell r="C3265" t="str">
            <v>186 - GCP Jurisdictional Factor</v>
          </cell>
        </row>
        <row r="3266">
          <cell r="B3266" t="str">
            <v>OM9_8188</v>
          </cell>
          <cell r="C3266" t="str">
            <v>188 - GCP Jurisdictional Factor</v>
          </cell>
        </row>
        <row r="3267">
          <cell r="B3267" t="str">
            <v>OM9_8189</v>
          </cell>
          <cell r="C3267" t="str">
            <v>189 - GCP Jurisdictional Factor</v>
          </cell>
        </row>
        <row r="3268">
          <cell r="B3268" t="str">
            <v>OMA_2091</v>
          </cell>
          <cell r="C3268" t="str">
            <v>091 - Energy Jurisdictional Factor</v>
          </cell>
        </row>
        <row r="3269">
          <cell r="B3269" t="str">
            <v>OMA_2092</v>
          </cell>
          <cell r="C3269" t="str">
            <v>092 - Energy Jurisdictional Factor</v>
          </cell>
        </row>
        <row r="3270">
          <cell r="B3270" t="str">
            <v>OMA_2093</v>
          </cell>
          <cell r="C3270" t="str">
            <v>093 - Energy Jurisdictional Factor</v>
          </cell>
        </row>
        <row r="3271">
          <cell r="B3271" t="str">
            <v>OMA_2094</v>
          </cell>
          <cell r="C3271" t="str">
            <v>094 - Energy Jurisdictional Factor</v>
          </cell>
        </row>
        <row r="3272">
          <cell r="B3272" t="str">
            <v>OMA_2095</v>
          </cell>
          <cell r="C3272" t="str">
            <v>095 - Energy Jurisdictional Factor</v>
          </cell>
        </row>
        <row r="3273">
          <cell r="B3273" t="str">
            <v>OMA_2096</v>
          </cell>
          <cell r="C3273" t="str">
            <v>096 - Energy Jurisdictional Factor</v>
          </cell>
        </row>
        <row r="3274">
          <cell r="B3274" t="str">
            <v>OMA_2097</v>
          </cell>
          <cell r="C3274" t="str">
            <v>097 - Energy Jurisdictional Factor</v>
          </cell>
        </row>
        <row r="3275">
          <cell r="B3275" t="str">
            <v>OMA_2098</v>
          </cell>
          <cell r="C3275" t="str">
            <v>098 - Energy Jurisdictional Factor</v>
          </cell>
        </row>
        <row r="3276">
          <cell r="B3276" t="str">
            <v>OMA_2099</v>
          </cell>
          <cell r="C3276" t="str">
            <v>099 - Energy Jurisdictional Factor</v>
          </cell>
        </row>
        <row r="3277">
          <cell r="B3277" t="str">
            <v>OMA_2100</v>
          </cell>
          <cell r="C3277" t="str">
            <v>100 - Energy Jurisdictional Factor</v>
          </cell>
        </row>
        <row r="3278">
          <cell r="B3278" t="str">
            <v>OMA_2101</v>
          </cell>
          <cell r="C3278" t="str">
            <v>101 - Energy Jurisdictional Factor</v>
          </cell>
        </row>
        <row r="3279">
          <cell r="B3279" t="str">
            <v>OMA_2102</v>
          </cell>
          <cell r="C3279" t="str">
            <v>102 - Energy Jurisdictional Factor</v>
          </cell>
        </row>
        <row r="3280">
          <cell r="B3280" t="str">
            <v>OMA_2103</v>
          </cell>
          <cell r="C3280" t="str">
            <v>103 - Energy Jurisdictional Factor</v>
          </cell>
        </row>
        <row r="3281">
          <cell r="B3281" t="str">
            <v>OMA_2104</v>
          </cell>
          <cell r="C3281" t="str">
            <v>104 - Energy Jurisdictional Factor</v>
          </cell>
        </row>
        <row r="3282">
          <cell r="B3282" t="str">
            <v>OMA_2105</v>
          </cell>
          <cell r="C3282" t="str">
            <v>105 - Energy Jurisdictional Factor</v>
          </cell>
        </row>
        <row r="3283">
          <cell r="B3283" t="str">
            <v>OMA_2106</v>
          </cell>
          <cell r="C3283" t="str">
            <v>106 - Energy Jurisdictional Factor</v>
          </cell>
        </row>
        <row r="3284">
          <cell r="B3284" t="str">
            <v>OMA_2107</v>
          </cell>
          <cell r="C3284" t="str">
            <v>107 - Energy Jurisdictional Factor</v>
          </cell>
        </row>
        <row r="3285">
          <cell r="B3285" t="str">
            <v>OMA_2108</v>
          </cell>
          <cell r="C3285" t="str">
            <v>108 - Energy Jurisdictional Factor</v>
          </cell>
        </row>
        <row r="3286">
          <cell r="B3286" t="str">
            <v>OMA_2109</v>
          </cell>
          <cell r="C3286" t="str">
            <v>109 - Energy Jurisdictional Factor</v>
          </cell>
        </row>
        <row r="3287">
          <cell r="B3287" t="str">
            <v>OMA_2110</v>
          </cell>
          <cell r="C3287" t="str">
            <v>110 - Energy Jurisdictional Factor</v>
          </cell>
        </row>
        <row r="3288">
          <cell r="B3288" t="str">
            <v>OMA_2159</v>
          </cell>
          <cell r="C3288" t="str">
            <v>159 - Energy Jurisdictional Factor</v>
          </cell>
        </row>
        <row r="3289">
          <cell r="B3289" t="str">
            <v>OMA_2160</v>
          </cell>
          <cell r="C3289" t="str">
            <v>160 - Energy Jurisdictional Factor</v>
          </cell>
        </row>
        <row r="3290">
          <cell r="B3290" t="str">
            <v>OMA_2162</v>
          </cell>
          <cell r="C3290" t="str">
            <v>162 - Energy Jurisdictional Factor</v>
          </cell>
        </row>
        <row r="3291">
          <cell r="B3291" t="str">
            <v>OMA_2166</v>
          </cell>
          <cell r="C3291" t="str">
            <v>166 - Energy Jurisdictional Factor</v>
          </cell>
        </row>
        <row r="3292">
          <cell r="B3292" t="str">
            <v>OMA_5083</v>
          </cell>
          <cell r="C3292" t="str">
            <v>083 - Energy Jurisdictional Factor</v>
          </cell>
        </row>
        <row r="3293">
          <cell r="B3293" t="str">
            <v>OMA_5084</v>
          </cell>
          <cell r="C3293" t="str">
            <v>084 - Energy Jurisdictional Factor</v>
          </cell>
        </row>
        <row r="3294">
          <cell r="B3294" t="str">
            <v>OMA_5085</v>
          </cell>
          <cell r="C3294" t="str">
            <v>085 - Energy Jurisdictional Factor</v>
          </cell>
        </row>
        <row r="3295">
          <cell r="B3295" t="str">
            <v>OMA_5086</v>
          </cell>
          <cell r="C3295" t="str">
            <v>086 - Energy Jurisdictional Factor</v>
          </cell>
        </row>
        <row r="3296">
          <cell r="B3296" t="str">
            <v>OMA_5087</v>
          </cell>
          <cell r="C3296" t="str">
            <v>087 - Energy Jurisdictional Factor</v>
          </cell>
        </row>
        <row r="3297">
          <cell r="B3297" t="str">
            <v>OMA_5088</v>
          </cell>
          <cell r="C3297" t="str">
            <v>088 - Energy Jurisdictional Factor</v>
          </cell>
        </row>
        <row r="3298">
          <cell r="B3298" t="str">
            <v>OMA_5089</v>
          </cell>
          <cell r="C3298" t="str">
            <v>089 - Energy Jurisdictional Factor</v>
          </cell>
        </row>
        <row r="3299">
          <cell r="B3299" t="str">
            <v>OMA_5090</v>
          </cell>
          <cell r="C3299" t="str">
            <v>090 - Energy Jurisdictional Factor</v>
          </cell>
        </row>
        <row r="3300">
          <cell r="B3300" t="str">
            <v>OMA_5167</v>
          </cell>
          <cell r="C3300" t="str">
            <v>167 - Energy Jurisdictional Factor</v>
          </cell>
        </row>
        <row r="3301">
          <cell r="B3301" t="str">
            <v>OMA_5169</v>
          </cell>
          <cell r="C3301" t="str">
            <v>169 - Energy Jurisdictional Factor</v>
          </cell>
        </row>
        <row r="3302">
          <cell r="B3302" t="str">
            <v>OMA_5182</v>
          </cell>
          <cell r="C3302" t="str">
            <v>182 - Energy Jurisdictional Factor</v>
          </cell>
        </row>
        <row r="3303">
          <cell r="B3303" t="str">
            <v>OMA_8000</v>
          </cell>
          <cell r="C3303" t="str">
            <v>000 - Energy Jurisdictional Factor</v>
          </cell>
        </row>
        <row r="3304">
          <cell r="B3304" t="str">
            <v>OMA_8130</v>
          </cell>
          <cell r="C3304" t="str">
            <v>130 - Energy Jurisdictional Factor</v>
          </cell>
        </row>
        <row r="3305">
          <cell r="B3305" t="str">
            <v>OMA_8131</v>
          </cell>
          <cell r="C3305" t="str">
            <v>131 - Energy Jurisdictional Factor</v>
          </cell>
        </row>
        <row r="3306">
          <cell r="B3306" t="str">
            <v>OMA_8132</v>
          </cell>
          <cell r="C3306" t="str">
            <v>132 - Energy Jurisdictional Factor</v>
          </cell>
        </row>
        <row r="3307">
          <cell r="B3307" t="str">
            <v>OMA_8133</v>
          </cell>
          <cell r="C3307" t="str">
            <v>133 - Energy Jurisdictional Factor</v>
          </cell>
        </row>
        <row r="3308">
          <cell r="B3308" t="str">
            <v>OMA_8134</v>
          </cell>
          <cell r="C3308" t="str">
            <v>134 - Energy Jurisdictional Factor</v>
          </cell>
        </row>
        <row r="3309">
          <cell r="B3309" t="str">
            <v>OMA_8135</v>
          </cell>
          <cell r="C3309" t="str">
            <v>135 - Energy Jurisdictional Factor</v>
          </cell>
        </row>
        <row r="3310">
          <cell r="B3310" t="str">
            <v>OMA_8136</v>
          </cell>
          <cell r="C3310" t="str">
            <v>136 - Energy Jurisdictional Factor</v>
          </cell>
        </row>
        <row r="3311">
          <cell r="B3311" t="str">
            <v>OMA_8137</v>
          </cell>
          <cell r="C3311" t="str">
            <v>137 - Energy Jurisdictional Factor</v>
          </cell>
        </row>
        <row r="3312">
          <cell r="B3312" t="str">
            <v>OMA_8138</v>
          </cell>
          <cell r="C3312" t="str">
            <v>138 - Energy Jurisdictional Factor</v>
          </cell>
        </row>
        <row r="3313">
          <cell r="B3313" t="str">
            <v>OMA_8139</v>
          </cell>
          <cell r="C3313" t="str">
            <v>139 - Energy Jurisdictional Factor</v>
          </cell>
        </row>
        <row r="3314">
          <cell r="B3314" t="str">
            <v>OMA_8140</v>
          </cell>
          <cell r="C3314" t="str">
            <v>140 - Energy Jurisdictional Factor</v>
          </cell>
        </row>
        <row r="3315">
          <cell r="B3315" t="str">
            <v>OMA_8141</v>
          </cell>
          <cell r="C3315" t="str">
            <v>141 - Energy Jurisdictional Factor</v>
          </cell>
        </row>
        <row r="3316">
          <cell r="B3316" t="str">
            <v>OMA_8142</v>
          </cell>
          <cell r="C3316" t="str">
            <v>142 - Energy Jurisdictional Factor</v>
          </cell>
        </row>
        <row r="3317">
          <cell r="B3317" t="str">
            <v>OMA_8143</v>
          </cell>
          <cell r="C3317" t="str">
            <v>143 - Energy Jurisdictional Factor</v>
          </cell>
        </row>
        <row r="3318">
          <cell r="B3318" t="str">
            <v>OMA_8144</v>
          </cell>
          <cell r="C3318" t="str">
            <v>144 - Energy Jurisdictional Factor</v>
          </cell>
        </row>
        <row r="3319">
          <cell r="B3319" t="str">
            <v>OMA_8145</v>
          </cell>
          <cell r="C3319" t="str">
            <v>145 - Energy Jurisdictional Factor</v>
          </cell>
        </row>
        <row r="3320">
          <cell r="B3320" t="str">
            <v>OMA_8146</v>
          </cell>
          <cell r="C3320" t="str">
            <v>146 - Energy Jurisdictional Factor</v>
          </cell>
        </row>
        <row r="3321">
          <cell r="B3321" t="str">
            <v>OMA_8147</v>
          </cell>
          <cell r="C3321" t="str">
            <v>147 - Energy Jurisdictional Factor</v>
          </cell>
        </row>
        <row r="3322">
          <cell r="B3322" t="str">
            <v>OMA_8148</v>
          </cell>
          <cell r="C3322" t="str">
            <v>148 - Energy Jurisdictional Factor</v>
          </cell>
        </row>
        <row r="3323">
          <cell r="B3323" t="str">
            <v>OMA_8150</v>
          </cell>
          <cell r="C3323" t="str">
            <v>150 - Energy Jurisdictional Factor</v>
          </cell>
        </row>
        <row r="3324">
          <cell r="B3324" t="str">
            <v>OMA_8153</v>
          </cell>
          <cell r="C3324" t="str">
            <v>153 - Energy Jurisdictional Factor</v>
          </cell>
        </row>
        <row r="3325">
          <cell r="B3325" t="str">
            <v>OMA_8154</v>
          </cell>
          <cell r="C3325" t="str">
            <v>154 - Energy Jurisdictional Factor</v>
          </cell>
        </row>
        <row r="3326">
          <cell r="B3326" t="str">
            <v>OMA_8155</v>
          </cell>
          <cell r="C3326" t="str">
            <v>155 - Energy Jurisdictional Factor</v>
          </cell>
        </row>
        <row r="3327">
          <cell r="B3327" t="str">
            <v>OMA_8156</v>
          </cell>
          <cell r="C3327" t="str">
            <v>156 - Energy Jurisdictional Factor</v>
          </cell>
        </row>
        <row r="3328">
          <cell r="B3328" t="str">
            <v>OMA_8157</v>
          </cell>
          <cell r="C3328" t="str">
            <v>157 - Energy Jurisdictional Factor</v>
          </cell>
        </row>
        <row r="3329">
          <cell r="B3329" t="str">
            <v>OMA_8158</v>
          </cell>
          <cell r="C3329" t="str">
            <v>158 - Energy Jurisdictional Factor</v>
          </cell>
        </row>
        <row r="3330">
          <cell r="B3330" t="str">
            <v>OMA_8163</v>
          </cell>
          <cell r="C3330" t="str">
            <v>163 - Energy Jurisdictional Factor</v>
          </cell>
        </row>
        <row r="3331">
          <cell r="B3331" t="str">
            <v>OMA_8164</v>
          </cell>
          <cell r="C3331" t="str">
            <v>164 - Energy Jurisdictional Factor</v>
          </cell>
        </row>
        <row r="3332">
          <cell r="B3332" t="str">
            <v>OMA_8169</v>
          </cell>
          <cell r="C3332" t="str">
            <v>169 - Energy Jurisdictional Factor</v>
          </cell>
        </row>
        <row r="3333">
          <cell r="B3333" t="str">
            <v>OMA_8170</v>
          </cell>
          <cell r="C3333" t="str">
            <v>170 - Energy Jurisdictional Factor</v>
          </cell>
        </row>
        <row r="3334">
          <cell r="B3334" t="str">
            <v>OMA_8171</v>
          </cell>
          <cell r="C3334" t="str">
            <v>171 - Energy Jurisdictional Factor</v>
          </cell>
        </row>
        <row r="3335">
          <cell r="B3335" t="str">
            <v>OMA_8172</v>
          </cell>
          <cell r="C3335" t="str">
            <v>172 - Energy Jurisdictional Factor</v>
          </cell>
        </row>
        <row r="3336">
          <cell r="B3336" t="str">
            <v>OMA_8173</v>
          </cell>
          <cell r="C3336" t="str">
            <v>173 - Energy Jurisdictional Factor</v>
          </cell>
        </row>
        <row r="3337">
          <cell r="B3337" t="str">
            <v>OMA_8174</v>
          </cell>
          <cell r="C3337" t="str">
            <v>174 - Energy Jurisdictional Factor</v>
          </cell>
        </row>
        <row r="3338">
          <cell r="B3338" t="str">
            <v>OMA_8175</v>
          </cell>
          <cell r="C3338" t="str">
            <v>175 - Energy Jurisdictional Factor</v>
          </cell>
        </row>
        <row r="3339">
          <cell r="B3339" t="str">
            <v>OMA_8176</v>
          </cell>
          <cell r="C3339" t="str">
            <v>176 - Energy Jurisdictional Factor</v>
          </cell>
        </row>
        <row r="3340">
          <cell r="B3340" t="str">
            <v>OMA_8177</v>
          </cell>
          <cell r="C3340" t="str">
            <v>177 - Energy Jurisdictional Factor</v>
          </cell>
        </row>
        <row r="3341">
          <cell r="B3341" t="str">
            <v>OMA_8178</v>
          </cell>
          <cell r="C3341" t="str">
            <v>178 - Energy Jurisdictional Factor</v>
          </cell>
        </row>
        <row r="3342">
          <cell r="B3342" t="str">
            <v>OMA_8179</v>
          </cell>
          <cell r="C3342" t="str">
            <v>179 - Energy Jurisdictional Factor</v>
          </cell>
        </row>
        <row r="3343">
          <cell r="B3343" t="str">
            <v>OMA_8180</v>
          </cell>
          <cell r="C3343" t="str">
            <v>180 - Energy Jurisdictional Factor</v>
          </cell>
        </row>
        <row r="3344">
          <cell r="B3344" t="str">
            <v>OMA_8181</v>
          </cell>
          <cell r="C3344" t="str">
            <v>181 - Energy Jurisdictional Factor</v>
          </cell>
        </row>
        <row r="3345">
          <cell r="B3345" t="str">
            <v>OMA_8183</v>
          </cell>
          <cell r="C3345" t="str">
            <v>183 - Energy Jurisdictional Factor</v>
          </cell>
        </row>
        <row r="3346">
          <cell r="B3346" t="str">
            <v>OMA_8185</v>
          </cell>
          <cell r="C3346" t="str">
            <v>185 - Energy Jurisdictional Factor</v>
          </cell>
        </row>
        <row r="3347">
          <cell r="B3347" t="str">
            <v>OMA_8186</v>
          </cell>
          <cell r="C3347" t="str">
            <v>186 - Energy Jurisdictional Factor</v>
          </cell>
        </row>
        <row r="3348">
          <cell r="B3348" t="str">
            <v>OMA_8188</v>
          </cell>
          <cell r="C3348" t="str">
            <v>188 - Energy Jurisdictional Factor</v>
          </cell>
        </row>
        <row r="3349">
          <cell r="B3349" t="str">
            <v>OMA_8189</v>
          </cell>
          <cell r="C3349" t="str">
            <v>189 - Energy Jurisdictional Factor</v>
          </cell>
        </row>
        <row r="3350">
          <cell r="B3350" t="str">
            <v>OMB_2091</v>
          </cell>
          <cell r="C3350" t="str">
            <v>091 - CP Jurisdictional O &amp; M Exp Amount</v>
          </cell>
        </row>
        <row r="3351">
          <cell r="B3351" t="str">
            <v>OMB_2092</v>
          </cell>
          <cell r="C3351" t="str">
            <v>092 - CP Jurisdictional O &amp; M Exp Amount</v>
          </cell>
        </row>
        <row r="3352">
          <cell r="B3352" t="str">
            <v>OMB_2093</v>
          </cell>
          <cell r="C3352" t="str">
            <v>093 - CP Jurisdictional O &amp; M Exp Amount</v>
          </cell>
        </row>
        <row r="3353">
          <cell r="B3353" t="str">
            <v>OMB_2094</v>
          </cell>
          <cell r="C3353" t="str">
            <v>094 - CP Jurisdictional O &amp; M Exp Amount</v>
          </cell>
        </row>
        <row r="3354">
          <cell r="B3354" t="str">
            <v>OMB_2095</v>
          </cell>
          <cell r="C3354" t="str">
            <v>095 - CP Jurisdictional O &amp; M Exp Amount</v>
          </cell>
        </row>
        <row r="3355">
          <cell r="B3355" t="str">
            <v>OMB_2096</v>
          </cell>
          <cell r="C3355" t="str">
            <v>096 - CP Jurisdictional O &amp; M Exp Amount</v>
          </cell>
        </row>
        <row r="3356">
          <cell r="B3356" t="str">
            <v>OMB_2097</v>
          </cell>
          <cell r="C3356" t="str">
            <v>097 - CP Jurisdictional O &amp; M Exp Amount</v>
          </cell>
        </row>
        <row r="3357">
          <cell r="B3357" t="str">
            <v>OMB_2098</v>
          </cell>
          <cell r="C3357" t="str">
            <v>098 - CP Jurisdictional O &amp; M Exp Amount</v>
          </cell>
        </row>
        <row r="3358">
          <cell r="B3358" t="str">
            <v>OMB_2099</v>
          </cell>
          <cell r="C3358" t="str">
            <v>099 - CP Jurisdictional O &amp; M Exp Amount</v>
          </cell>
        </row>
        <row r="3359">
          <cell r="B3359" t="str">
            <v>OMB_2100</v>
          </cell>
          <cell r="C3359" t="str">
            <v>100 - CP Jurisdictional O &amp; M Exp Amount</v>
          </cell>
        </row>
        <row r="3360">
          <cell r="B3360" t="str">
            <v>OMB_2101</v>
          </cell>
          <cell r="C3360" t="str">
            <v>101 - CP Jurisdictional O &amp; M Exp Amount</v>
          </cell>
        </row>
        <row r="3361">
          <cell r="B3361" t="str">
            <v>OMB_2102</v>
          </cell>
          <cell r="C3361" t="str">
            <v>102 - CP Jurisdictional O &amp; M Exp Amount</v>
          </cell>
        </row>
        <row r="3362">
          <cell r="B3362" t="str">
            <v>OMB_2103</v>
          </cell>
          <cell r="C3362" t="str">
            <v>103 - CP Jurisdictional O &amp; M Exp Amount</v>
          </cell>
        </row>
        <row r="3363">
          <cell r="B3363" t="str">
            <v>OMB_2104</v>
          </cell>
          <cell r="C3363" t="str">
            <v>104 - CP Jurisdictional O &amp; M Exp Amount</v>
          </cell>
        </row>
        <row r="3364">
          <cell r="B3364" t="str">
            <v>OMB_2105</v>
          </cell>
          <cell r="C3364" t="str">
            <v>105 - CP Jurisdictional O &amp; M Exp Amount</v>
          </cell>
        </row>
        <row r="3365">
          <cell r="B3365" t="str">
            <v>OMB_2106</v>
          </cell>
          <cell r="C3365" t="str">
            <v>106 - CP Jurisdictional O &amp; M Exp Amount</v>
          </cell>
        </row>
        <row r="3366">
          <cell r="B3366" t="str">
            <v>OMB_2107</v>
          </cell>
          <cell r="C3366" t="str">
            <v>107 - CP Jurisdictional O &amp; M Exp Amount</v>
          </cell>
        </row>
        <row r="3367">
          <cell r="B3367" t="str">
            <v>OMB_2108</v>
          </cell>
          <cell r="C3367" t="str">
            <v>108 - CP Jurisdictional O &amp; M Exp Amount</v>
          </cell>
        </row>
        <row r="3368">
          <cell r="B3368" t="str">
            <v>OMB_2109</v>
          </cell>
          <cell r="C3368" t="str">
            <v>109 - CP Jurisdictional O &amp; M Exp Amount</v>
          </cell>
        </row>
        <row r="3369">
          <cell r="B3369" t="str">
            <v>OMB_2110</v>
          </cell>
          <cell r="C3369" t="str">
            <v>110 - CP Jurisdictional O &amp; M Exp Amount</v>
          </cell>
        </row>
        <row r="3370">
          <cell r="B3370" t="str">
            <v>OMB_2159</v>
          </cell>
          <cell r="C3370" t="str">
            <v>159 - CP Jurisdictional O &amp; M Exp Amount</v>
          </cell>
        </row>
        <row r="3371">
          <cell r="B3371" t="str">
            <v>OMB_2160</v>
          </cell>
          <cell r="C3371" t="str">
            <v>160 - CP Jurisdictional O &amp; M Exp Amount</v>
          </cell>
        </row>
        <row r="3372">
          <cell r="B3372" t="str">
            <v>OMB_2162</v>
          </cell>
          <cell r="C3372" t="str">
            <v>162 - CP Jurisdictional O &amp; M Exp Amount</v>
          </cell>
        </row>
        <row r="3373">
          <cell r="B3373" t="str">
            <v>OMB_2166</v>
          </cell>
          <cell r="C3373" t="str">
            <v>166 - CP Jurisdictional O &amp; M Exp Amount</v>
          </cell>
        </row>
        <row r="3374">
          <cell r="B3374" t="str">
            <v>OMB_5083</v>
          </cell>
          <cell r="C3374" t="str">
            <v>083 - CP Jurisdictional O &amp; M Exp Amount</v>
          </cell>
        </row>
        <row r="3375">
          <cell r="B3375" t="str">
            <v>OMB_5084</v>
          </cell>
          <cell r="C3375" t="str">
            <v>084 - CP Jurisdictional O &amp; M Exp Amount</v>
          </cell>
        </row>
        <row r="3376">
          <cell r="B3376" t="str">
            <v>OMB_5085</v>
          </cell>
          <cell r="C3376" t="str">
            <v>085 - CP Jurisdictional O &amp; M Exp Amount</v>
          </cell>
        </row>
        <row r="3377">
          <cell r="B3377" t="str">
            <v>OMB_5086</v>
          </cell>
          <cell r="C3377" t="str">
            <v>086 - CP Jurisdictional O &amp; M Exp Amount</v>
          </cell>
        </row>
        <row r="3378">
          <cell r="B3378" t="str">
            <v>OMB_5087</v>
          </cell>
          <cell r="C3378" t="str">
            <v>087 - CP Jurisdictional O &amp; M Exp Amount</v>
          </cell>
        </row>
        <row r="3379">
          <cell r="B3379" t="str">
            <v>OMB_5088</v>
          </cell>
          <cell r="C3379" t="str">
            <v>088 - CP Jurisdictional O &amp; M Exp Amount</v>
          </cell>
        </row>
        <row r="3380">
          <cell r="B3380" t="str">
            <v>OMB_5089</v>
          </cell>
          <cell r="C3380" t="str">
            <v>089 - CP Jurisdictional O &amp; M Exp Amount</v>
          </cell>
        </row>
        <row r="3381">
          <cell r="B3381" t="str">
            <v>OMB_5090</v>
          </cell>
          <cell r="C3381" t="str">
            <v>090 - CP Jurisdictional O &amp; M Exp Amount</v>
          </cell>
        </row>
        <row r="3382">
          <cell r="B3382" t="str">
            <v>OMB_5167</v>
          </cell>
          <cell r="C3382" t="str">
            <v>167 - CP Jurisdictional O &amp; M Exp Amount</v>
          </cell>
        </row>
        <row r="3383">
          <cell r="B3383" t="str">
            <v>OMB_5169</v>
          </cell>
          <cell r="C3383" t="str">
            <v>169 - CP Jurisdictional O &amp; M Exp Amount</v>
          </cell>
        </row>
        <row r="3384">
          <cell r="B3384" t="str">
            <v>OMB_5182</v>
          </cell>
          <cell r="C3384" t="str">
            <v>182 - CP Jurisdictional O &amp; M Exp Amount</v>
          </cell>
        </row>
        <row r="3385">
          <cell r="B3385" t="str">
            <v>OMB_8000</v>
          </cell>
          <cell r="C3385" t="str">
            <v>000 - CP Jurisdictional O &amp; M Exp Amount</v>
          </cell>
        </row>
        <row r="3386">
          <cell r="B3386" t="str">
            <v>OMB_8130</v>
          </cell>
          <cell r="C3386" t="str">
            <v>130 - CP Jurisdictional O &amp; M Exp Amount</v>
          </cell>
        </row>
        <row r="3387">
          <cell r="B3387" t="str">
            <v>OMB_8131</v>
          </cell>
          <cell r="C3387" t="str">
            <v>131 - CP Jurisdictional O &amp; M Exp Amount</v>
          </cell>
        </row>
        <row r="3388">
          <cell r="B3388" t="str">
            <v>OMB_8132</v>
          </cell>
          <cell r="C3388" t="str">
            <v>132 - CP Jurisdictional O &amp; M Exp Amount</v>
          </cell>
        </row>
        <row r="3389">
          <cell r="B3389" t="str">
            <v>OMB_8133</v>
          </cell>
          <cell r="C3389" t="str">
            <v>133 - CP Jurisdictional O &amp; M Exp Amount</v>
          </cell>
        </row>
        <row r="3390">
          <cell r="B3390" t="str">
            <v>OMB_8134</v>
          </cell>
          <cell r="C3390" t="str">
            <v>134 - CP Jurisdictional O &amp; M Exp Amount</v>
          </cell>
        </row>
        <row r="3391">
          <cell r="B3391" t="str">
            <v>OMB_8135</v>
          </cell>
          <cell r="C3391" t="str">
            <v>135 - CP Jurisdictional O &amp; M Exp Amount</v>
          </cell>
        </row>
        <row r="3392">
          <cell r="B3392" t="str">
            <v>OMB_8136</v>
          </cell>
          <cell r="C3392" t="str">
            <v>136 - CP Jurisdictional O &amp; M Exp Amount</v>
          </cell>
        </row>
        <row r="3393">
          <cell r="B3393" t="str">
            <v>OMB_8137</v>
          </cell>
          <cell r="C3393" t="str">
            <v>137 - CP Jurisdictional O &amp; M Exp Amount</v>
          </cell>
        </row>
        <row r="3394">
          <cell r="B3394" t="str">
            <v>OMB_8138</v>
          </cell>
          <cell r="C3394" t="str">
            <v>138 - CP Jurisdictional O &amp; M Exp Amount</v>
          </cell>
        </row>
        <row r="3395">
          <cell r="B3395" t="str">
            <v>OMB_8139</v>
          </cell>
          <cell r="C3395" t="str">
            <v>139 - CP Jurisdictional O &amp; M Exp Amount</v>
          </cell>
        </row>
        <row r="3396">
          <cell r="B3396" t="str">
            <v>OMB_8140</v>
          </cell>
          <cell r="C3396" t="str">
            <v>140 - CP Jurisdictional O &amp; M Exp Amount</v>
          </cell>
        </row>
        <row r="3397">
          <cell r="B3397" t="str">
            <v>OMB_8141</v>
          </cell>
          <cell r="C3397" t="str">
            <v>141 - CP Jurisdictional O &amp; M Exp Amount</v>
          </cell>
        </row>
        <row r="3398">
          <cell r="B3398" t="str">
            <v>OMB_8142</v>
          </cell>
          <cell r="C3398" t="str">
            <v>142 - CP Jurisdictional O &amp; M Exp Amount</v>
          </cell>
        </row>
        <row r="3399">
          <cell r="B3399" t="str">
            <v>OMB_8143</v>
          </cell>
          <cell r="C3399" t="str">
            <v>143 - CP Jurisdictional O &amp; M Exp Amount</v>
          </cell>
        </row>
        <row r="3400">
          <cell r="B3400" t="str">
            <v>OMB_8144</v>
          </cell>
          <cell r="C3400" t="str">
            <v>144 - CP Jurisdictional O &amp; M Exp Amount</v>
          </cell>
        </row>
        <row r="3401">
          <cell r="B3401" t="str">
            <v>OMB_8145</v>
          </cell>
          <cell r="C3401" t="str">
            <v>145 - CP Jurisdictional O &amp; M Exp Amount</v>
          </cell>
        </row>
        <row r="3402">
          <cell r="B3402" t="str">
            <v>OMB_8146</v>
          </cell>
          <cell r="C3402" t="str">
            <v>146 - CP Jurisdictional O &amp; M Exp Amount</v>
          </cell>
        </row>
        <row r="3403">
          <cell r="B3403" t="str">
            <v>OMB_8147</v>
          </cell>
          <cell r="C3403" t="str">
            <v>147 - CP Jurisdictional O &amp; M Exp Amount</v>
          </cell>
        </row>
        <row r="3404">
          <cell r="B3404" t="str">
            <v>OMB_8148</v>
          </cell>
          <cell r="C3404" t="str">
            <v>148 - CP Jurisdictional O &amp; M Exp Amount</v>
          </cell>
        </row>
        <row r="3405">
          <cell r="B3405" t="str">
            <v>OMB_8150</v>
          </cell>
          <cell r="C3405" t="str">
            <v>150 - CP Jurisdictional O &amp; M Exp Amount</v>
          </cell>
        </row>
        <row r="3406">
          <cell r="B3406" t="str">
            <v>OMB_8153</v>
          </cell>
          <cell r="C3406" t="str">
            <v>153 - CP Jurisdictional O &amp; M Exp Amount</v>
          </cell>
        </row>
        <row r="3407">
          <cell r="B3407" t="str">
            <v>OMB_8154</v>
          </cell>
          <cell r="C3407" t="str">
            <v>154 - CP Jurisdictional O &amp; M Exp Amount</v>
          </cell>
        </row>
        <row r="3408">
          <cell r="B3408" t="str">
            <v>OMB_8155</v>
          </cell>
          <cell r="C3408" t="str">
            <v>155 - CP Jurisdictional O &amp; M Exp Amount</v>
          </cell>
        </row>
        <row r="3409">
          <cell r="B3409" t="str">
            <v>OMB_8156</v>
          </cell>
          <cell r="C3409" t="str">
            <v>156 - CP Jurisdictional O &amp; M Exp Amount</v>
          </cell>
        </row>
        <row r="3410">
          <cell r="B3410" t="str">
            <v>OMB_8157</v>
          </cell>
          <cell r="C3410" t="str">
            <v>157 - CP Jurisdictional O &amp; M Exp Amount</v>
          </cell>
        </row>
        <row r="3411">
          <cell r="B3411" t="str">
            <v>OMB_8158</v>
          </cell>
          <cell r="C3411" t="str">
            <v>158 - CP Jurisdictional O &amp; M Exp Amount</v>
          </cell>
        </row>
        <row r="3412">
          <cell r="B3412" t="str">
            <v>OMB_8163</v>
          </cell>
          <cell r="C3412" t="str">
            <v>163 - CP Jurisdictional O &amp; M Exp Amount</v>
          </cell>
        </row>
        <row r="3413">
          <cell r="B3413" t="str">
            <v>OMB_8164</v>
          </cell>
          <cell r="C3413" t="str">
            <v>164 - CP Jurisdictional O &amp; M Exp Amount</v>
          </cell>
        </row>
        <row r="3414">
          <cell r="B3414" t="str">
            <v>OMB_8169</v>
          </cell>
          <cell r="C3414" t="str">
            <v>169 - CP Jurisdictional O &amp; M Exp Amount</v>
          </cell>
        </row>
        <row r="3415">
          <cell r="B3415" t="str">
            <v>OMB_8170</v>
          </cell>
          <cell r="C3415" t="str">
            <v>170 - CP Jurisdictional O &amp; M Exp Amount</v>
          </cell>
        </row>
        <row r="3416">
          <cell r="B3416" t="str">
            <v>OMB_8171</v>
          </cell>
          <cell r="C3416" t="str">
            <v>171 - CP Jurisdictional O &amp; M Exp Amount</v>
          </cell>
        </row>
        <row r="3417">
          <cell r="B3417" t="str">
            <v>OMB_8172</v>
          </cell>
          <cell r="C3417" t="str">
            <v>172 - CP Jurisdictional O &amp; M Exp Amount</v>
          </cell>
        </row>
        <row r="3418">
          <cell r="B3418" t="str">
            <v>OMB_8173</v>
          </cell>
          <cell r="C3418" t="str">
            <v>173 - CP Jurisdictional O &amp; M Exp Amount</v>
          </cell>
        </row>
        <row r="3419">
          <cell r="B3419" t="str">
            <v>OMB_8174</v>
          </cell>
          <cell r="C3419" t="str">
            <v>174 - CP Jurisdictional O &amp; M Exp Amount</v>
          </cell>
        </row>
        <row r="3420">
          <cell r="B3420" t="str">
            <v>OMB_8175</v>
          </cell>
          <cell r="C3420" t="str">
            <v>175 - CP Jurisdictional O &amp; M Exp Amount</v>
          </cell>
        </row>
        <row r="3421">
          <cell r="B3421" t="str">
            <v>OMB_8176</v>
          </cell>
          <cell r="C3421" t="str">
            <v>176 - CP Jurisdictional O &amp; M Exp Amount</v>
          </cell>
        </row>
        <row r="3422">
          <cell r="B3422" t="str">
            <v>OMB_8177</v>
          </cell>
          <cell r="C3422" t="str">
            <v>177 - CP Jurisdictional O &amp; M Exp Amount</v>
          </cell>
        </row>
        <row r="3423">
          <cell r="B3423" t="str">
            <v>OMB_8178</v>
          </cell>
          <cell r="C3423" t="str">
            <v>178 - CP Jurisdictional O &amp; M Exp Amount</v>
          </cell>
        </row>
        <row r="3424">
          <cell r="B3424" t="str">
            <v>OMB_8179</v>
          </cell>
          <cell r="C3424" t="str">
            <v>179 - CP Jurisdictional O &amp; M Exp Amount</v>
          </cell>
        </row>
        <row r="3425">
          <cell r="B3425" t="str">
            <v>OMB_8180</v>
          </cell>
          <cell r="C3425" t="str">
            <v>180 - CP Jurisdictional O &amp; M Exp Amount</v>
          </cell>
        </row>
        <row r="3426">
          <cell r="B3426" t="str">
            <v>OMB_8181</v>
          </cell>
          <cell r="C3426" t="str">
            <v>181 - CP Jurisdictional O &amp; M Exp Amount</v>
          </cell>
        </row>
        <row r="3427">
          <cell r="B3427" t="str">
            <v>OMB_8183</v>
          </cell>
          <cell r="C3427" t="str">
            <v>183 - CP Jurisdictional O &amp; M Exp Amount</v>
          </cell>
        </row>
        <row r="3428">
          <cell r="B3428" t="str">
            <v>OMB_8185</v>
          </cell>
          <cell r="C3428" t="str">
            <v>185 - CP Jurisdictional O &amp; M Exp Amount</v>
          </cell>
        </row>
        <row r="3429">
          <cell r="B3429" t="str">
            <v>OMB_8186</v>
          </cell>
          <cell r="C3429" t="str">
            <v>186 - CP Jurisdictional O &amp; M Exp Amount</v>
          </cell>
        </row>
        <row r="3430">
          <cell r="B3430" t="str">
            <v>OMB_8188</v>
          </cell>
          <cell r="C3430" t="str">
            <v>188 - CP Jurisdictional O &amp; M Exp Amount</v>
          </cell>
        </row>
        <row r="3431">
          <cell r="B3431" t="str">
            <v>OMB_8189</v>
          </cell>
          <cell r="C3431" t="str">
            <v>189 - CP Jurisdictional O &amp; M Exp Amount</v>
          </cell>
        </row>
        <row r="3432">
          <cell r="B3432" t="str">
            <v>OMC_2091</v>
          </cell>
          <cell r="C3432" t="str">
            <v>091 - GCP Jurisdictional O &amp; M Exp Amount</v>
          </cell>
        </row>
        <row r="3433">
          <cell r="B3433" t="str">
            <v>OMC_2092</v>
          </cell>
          <cell r="C3433" t="str">
            <v>092 - GCP Jurisdictional O &amp; M Exp Amount</v>
          </cell>
        </row>
        <row r="3434">
          <cell r="B3434" t="str">
            <v>OMC_2093</v>
          </cell>
          <cell r="C3434" t="str">
            <v>093 - GCP Jurisdictional O &amp; M Exp Amount</v>
          </cell>
        </row>
        <row r="3435">
          <cell r="B3435" t="str">
            <v>OMC_2094</v>
          </cell>
          <cell r="C3435" t="str">
            <v>094 - GCP Jurisdictional O &amp; M Exp Amount</v>
          </cell>
        </row>
        <row r="3436">
          <cell r="B3436" t="str">
            <v>OMC_2095</v>
          </cell>
          <cell r="C3436" t="str">
            <v>095 - GCP Jurisdictional O &amp; M Exp Amount</v>
          </cell>
        </row>
        <row r="3437">
          <cell r="B3437" t="str">
            <v>OMC_2096</v>
          </cell>
          <cell r="C3437" t="str">
            <v>096 - GCP Jurisdictional O &amp; M Exp Amount</v>
          </cell>
        </row>
        <row r="3438">
          <cell r="B3438" t="str">
            <v>OMC_2097</v>
          </cell>
          <cell r="C3438" t="str">
            <v>097 - GCP Jurisdictional O &amp; M Exp Amount</v>
          </cell>
        </row>
        <row r="3439">
          <cell r="B3439" t="str">
            <v>OMC_2098</v>
          </cell>
          <cell r="C3439" t="str">
            <v>098 - GCP Jurisdictional O &amp; M Exp Amount</v>
          </cell>
        </row>
        <row r="3440">
          <cell r="B3440" t="str">
            <v>OMC_2099</v>
          </cell>
          <cell r="C3440" t="str">
            <v>099 - GCP Jurisdictional O &amp; M Exp Amount</v>
          </cell>
        </row>
        <row r="3441">
          <cell r="B3441" t="str">
            <v>OMC_2100</v>
          </cell>
          <cell r="C3441" t="str">
            <v>100 - GCP Jurisdictional O &amp; M Exp Amount</v>
          </cell>
        </row>
        <row r="3442">
          <cell r="B3442" t="str">
            <v>OMC_2101</v>
          </cell>
          <cell r="C3442" t="str">
            <v>101 - GCP Jurisdictional O &amp; M Exp Amount</v>
          </cell>
        </row>
        <row r="3443">
          <cell r="B3443" t="str">
            <v>OMC_2102</v>
          </cell>
          <cell r="C3443" t="str">
            <v>102 - GCP Jurisdictional O &amp; M Exp Amount</v>
          </cell>
        </row>
        <row r="3444">
          <cell r="B3444" t="str">
            <v>OMC_2103</v>
          </cell>
          <cell r="C3444" t="str">
            <v>103 - GCP Jurisdictional O &amp; M Exp Amount</v>
          </cell>
        </row>
        <row r="3445">
          <cell r="B3445" t="str">
            <v>OMC_2104</v>
          </cell>
          <cell r="C3445" t="str">
            <v>104 - GCP Jurisdictional O &amp; M Exp Amount</v>
          </cell>
        </row>
        <row r="3446">
          <cell r="B3446" t="str">
            <v>OMC_2105</v>
          </cell>
          <cell r="C3446" t="str">
            <v>105 - GCP Jurisdictional O &amp; M Exp Amount</v>
          </cell>
        </row>
        <row r="3447">
          <cell r="B3447" t="str">
            <v>OMC_2106</v>
          </cell>
          <cell r="C3447" t="str">
            <v>106 - GCP Jurisdictional O &amp; M Exp Amount</v>
          </cell>
        </row>
        <row r="3448">
          <cell r="B3448" t="str">
            <v>OMC_2107</v>
          </cell>
          <cell r="C3448" t="str">
            <v>107 - GCP Jurisdictional O &amp; M Exp Amount</v>
          </cell>
        </row>
        <row r="3449">
          <cell r="B3449" t="str">
            <v>OMC_2108</v>
          </cell>
          <cell r="C3449" t="str">
            <v>108 - GCP Jurisdictional O &amp; M Exp Amount</v>
          </cell>
        </row>
        <row r="3450">
          <cell r="B3450" t="str">
            <v>OMC_2109</v>
          </cell>
          <cell r="C3450" t="str">
            <v>109 - GCP Jurisdictional O &amp; M Exp Amount</v>
          </cell>
        </row>
        <row r="3451">
          <cell r="B3451" t="str">
            <v>OMC_2110</v>
          </cell>
          <cell r="C3451" t="str">
            <v>110 - GCP Jurisdictional O &amp; M Exp Amount</v>
          </cell>
        </row>
        <row r="3452">
          <cell r="B3452" t="str">
            <v>OMC_2159</v>
          </cell>
          <cell r="C3452" t="str">
            <v>159 - GCP Jurisdictional O &amp; M Exp Amount</v>
          </cell>
        </row>
        <row r="3453">
          <cell r="B3453" t="str">
            <v>OMC_2160</v>
          </cell>
          <cell r="C3453" t="str">
            <v>160 - GCP Jurisdictional O &amp; M Exp Amount</v>
          </cell>
        </row>
        <row r="3454">
          <cell r="B3454" t="str">
            <v>OMC_2162</v>
          </cell>
          <cell r="C3454" t="str">
            <v>162 - GCP Jurisdictional O &amp; M Exp Amount</v>
          </cell>
        </row>
        <row r="3455">
          <cell r="B3455" t="str">
            <v>OMC_2166</v>
          </cell>
          <cell r="C3455" t="str">
            <v>166 - GCP Jurisdictional O &amp; M Exp Amount</v>
          </cell>
        </row>
        <row r="3456">
          <cell r="B3456" t="str">
            <v>OMC_5083</v>
          </cell>
          <cell r="C3456" t="str">
            <v>083 - GCP Jurisdictional O &amp; M Exp Amount</v>
          </cell>
        </row>
        <row r="3457">
          <cell r="B3457" t="str">
            <v>OMC_5084</v>
          </cell>
          <cell r="C3457" t="str">
            <v>084 - GCP Jurisdictional O &amp; M Exp Amount</v>
          </cell>
        </row>
        <row r="3458">
          <cell r="B3458" t="str">
            <v>OMC_5085</v>
          </cell>
          <cell r="C3458" t="str">
            <v>085 - GCP Jurisdictional O &amp; M Exp Amount</v>
          </cell>
        </row>
        <row r="3459">
          <cell r="B3459" t="str">
            <v>OMC_5086</v>
          </cell>
          <cell r="C3459" t="str">
            <v>086 - GCP Jurisdictional O &amp; M Exp Amount</v>
          </cell>
        </row>
        <row r="3460">
          <cell r="B3460" t="str">
            <v>OMC_5087</v>
          </cell>
          <cell r="C3460" t="str">
            <v>087 - GCP Jurisdictional O &amp; M Exp Amount</v>
          </cell>
        </row>
        <row r="3461">
          <cell r="B3461" t="str">
            <v>OMC_5088</v>
          </cell>
          <cell r="C3461" t="str">
            <v>088 - GCP Jurisdictional O &amp; M Exp Amount</v>
          </cell>
        </row>
        <row r="3462">
          <cell r="B3462" t="str">
            <v>OMC_5089</v>
          </cell>
          <cell r="C3462" t="str">
            <v>089 - GCP Jurisdictional O &amp; M Exp Amount</v>
          </cell>
        </row>
        <row r="3463">
          <cell r="B3463" t="str">
            <v>OMC_5090</v>
          </cell>
          <cell r="C3463" t="str">
            <v>090 - GCP Jurisdictional O &amp; M Exp Amount</v>
          </cell>
        </row>
        <row r="3464">
          <cell r="B3464" t="str">
            <v>OMC_5167</v>
          </cell>
          <cell r="C3464" t="str">
            <v>167 - GCP Jurisdictional O &amp; M Exp Amount</v>
          </cell>
        </row>
        <row r="3465">
          <cell r="B3465" t="str">
            <v>OMC_5169</v>
          </cell>
          <cell r="C3465" t="str">
            <v>169 - GCP Jurisdictional O &amp; M Exp Amount</v>
          </cell>
        </row>
        <row r="3466">
          <cell r="B3466" t="str">
            <v>OMC_5182</v>
          </cell>
          <cell r="C3466" t="str">
            <v>182 - GCP Jurisdictional O &amp; M Exp Amount</v>
          </cell>
        </row>
        <row r="3467">
          <cell r="B3467" t="str">
            <v>OMC_8000</v>
          </cell>
          <cell r="C3467" t="str">
            <v>000 - GCP Jurisdictional O &amp; M Exp Amount</v>
          </cell>
        </row>
        <row r="3468">
          <cell r="B3468" t="str">
            <v>OMC_8130</v>
          </cell>
          <cell r="C3468" t="str">
            <v>130 - GCP Jurisdictional O &amp; M Exp Amount</v>
          </cell>
        </row>
        <row r="3469">
          <cell r="B3469" t="str">
            <v>OMC_8131</v>
          </cell>
          <cell r="C3469" t="str">
            <v>131 - GCP Jurisdictional O &amp; M Exp Amount</v>
          </cell>
        </row>
        <row r="3470">
          <cell r="B3470" t="str">
            <v>OMC_8132</v>
          </cell>
          <cell r="C3470" t="str">
            <v>132 - GCP Jurisdictional O &amp; M Exp Amount</v>
          </cell>
        </row>
        <row r="3471">
          <cell r="B3471" t="str">
            <v>OMC_8133</v>
          </cell>
          <cell r="C3471" t="str">
            <v>133 - GCP Jurisdictional O &amp; M Exp Amount</v>
          </cell>
        </row>
        <row r="3472">
          <cell r="B3472" t="str">
            <v>OMC_8134</v>
          </cell>
          <cell r="C3472" t="str">
            <v>134 - GCP Jurisdictional O &amp; M Exp Amount</v>
          </cell>
        </row>
        <row r="3473">
          <cell r="B3473" t="str">
            <v>OMC_8135</v>
          </cell>
          <cell r="C3473" t="str">
            <v>135 - GCP Jurisdictional O &amp; M Exp Amount</v>
          </cell>
        </row>
        <row r="3474">
          <cell r="B3474" t="str">
            <v>OMC_8136</v>
          </cell>
          <cell r="C3474" t="str">
            <v>136 - GCP Jurisdictional O &amp; M Exp Amount</v>
          </cell>
        </row>
        <row r="3475">
          <cell r="B3475" t="str">
            <v>OMC_8137</v>
          </cell>
          <cell r="C3475" t="str">
            <v>137 - GCP Jurisdictional O &amp; M Exp Amount</v>
          </cell>
        </row>
        <row r="3476">
          <cell r="B3476" t="str">
            <v>OMC_8138</v>
          </cell>
          <cell r="C3476" t="str">
            <v>138 - GCP Jurisdictional O &amp; M Exp Amount</v>
          </cell>
        </row>
        <row r="3477">
          <cell r="B3477" t="str">
            <v>OMC_8139</v>
          </cell>
          <cell r="C3477" t="str">
            <v>139 - GCP Jurisdictional O &amp; M Exp Amount</v>
          </cell>
        </row>
        <row r="3478">
          <cell r="B3478" t="str">
            <v>OMC_8140</v>
          </cell>
          <cell r="C3478" t="str">
            <v>140 - GCP Jurisdictional O &amp; M Exp Amount</v>
          </cell>
        </row>
        <row r="3479">
          <cell r="B3479" t="str">
            <v>OMC_8141</v>
          </cell>
          <cell r="C3479" t="str">
            <v>141 - GCP Jurisdictional O &amp; M Exp Amount</v>
          </cell>
        </row>
        <row r="3480">
          <cell r="B3480" t="str">
            <v>OMC_8142</v>
          </cell>
          <cell r="C3480" t="str">
            <v>142 - GCP Jurisdictional O &amp; M Exp Amount</v>
          </cell>
        </row>
        <row r="3481">
          <cell r="B3481" t="str">
            <v>OMC_8143</v>
          </cell>
          <cell r="C3481" t="str">
            <v>143 - GCP Jurisdictional O &amp; M Exp Amount</v>
          </cell>
        </row>
        <row r="3482">
          <cell r="B3482" t="str">
            <v>OMC_8144</v>
          </cell>
          <cell r="C3482" t="str">
            <v>144 - GCP Jurisdictional O &amp; M Exp Amount</v>
          </cell>
        </row>
        <row r="3483">
          <cell r="B3483" t="str">
            <v>OMC_8145</v>
          </cell>
          <cell r="C3483" t="str">
            <v>145 - GCP Jurisdictional O &amp; M Exp Amount</v>
          </cell>
        </row>
        <row r="3484">
          <cell r="B3484" t="str">
            <v>OMC_8146</v>
          </cell>
          <cell r="C3484" t="str">
            <v>146 - GCP Jurisdictional O &amp; M Exp Amount</v>
          </cell>
        </row>
        <row r="3485">
          <cell r="B3485" t="str">
            <v>OMC_8147</v>
          </cell>
          <cell r="C3485" t="str">
            <v>147 - GCP Jurisdictional O &amp; M Exp Amount</v>
          </cell>
        </row>
        <row r="3486">
          <cell r="B3486" t="str">
            <v>OMC_8148</v>
          </cell>
          <cell r="C3486" t="str">
            <v>148 - GCP Jurisdictional O &amp; M Exp Amount</v>
          </cell>
        </row>
        <row r="3487">
          <cell r="B3487" t="str">
            <v>OMC_8150</v>
          </cell>
          <cell r="C3487" t="str">
            <v>150 - GCP Jurisdictional O &amp; M Exp Amount</v>
          </cell>
        </row>
        <row r="3488">
          <cell r="B3488" t="str">
            <v>OMC_8153</v>
          </cell>
          <cell r="C3488" t="str">
            <v>153 - GCP Jurisdictional O &amp; M Exp Amount</v>
          </cell>
        </row>
        <row r="3489">
          <cell r="B3489" t="str">
            <v>OMC_8154</v>
          </cell>
          <cell r="C3489" t="str">
            <v>154 - GCP Jurisdictional O &amp; M Exp Amount</v>
          </cell>
        </row>
        <row r="3490">
          <cell r="B3490" t="str">
            <v>OMC_8155</v>
          </cell>
          <cell r="C3490" t="str">
            <v>155 - GCP Jurisdictional O &amp; M Exp Amount</v>
          </cell>
        </row>
        <row r="3491">
          <cell r="B3491" t="str">
            <v>OMC_8156</v>
          </cell>
          <cell r="C3491" t="str">
            <v>156 - GCP Jurisdictional O &amp; M Exp Amount</v>
          </cell>
        </row>
        <row r="3492">
          <cell r="B3492" t="str">
            <v>OMC_8157</v>
          </cell>
          <cell r="C3492" t="str">
            <v>157 - GCP Jurisdictional O &amp; M Exp Amount</v>
          </cell>
        </row>
        <row r="3493">
          <cell r="B3493" t="str">
            <v>OMC_8158</v>
          </cell>
          <cell r="C3493" t="str">
            <v>158 - GCP Jurisdictional O &amp; M Exp Amount</v>
          </cell>
        </row>
        <row r="3494">
          <cell r="B3494" t="str">
            <v>OMC_8163</v>
          </cell>
          <cell r="C3494" t="str">
            <v>163 - GCP Jurisdictional O &amp; M Exp Amount</v>
          </cell>
        </row>
        <row r="3495">
          <cell r="B3495" t="str">
            <v>OMC_8164</v>
          </cell>
          <cell r="C3495" t="str">
            <v>164 - GCP Jurisdictional O &amp; M Exp Amount</v>
          </cell>
        </row>
        <row r="3496">
          <cell r="B3496" t="str">
            <v>OMC_8169</v>
          </cell>
          <cell r="C3496" t="str">
            <v>169 - GCP Jurisdictional O &amp; M Exp Amount</v>
          </cell>
        </row>
        <row r="3497">
          <cell r="B3497" t="str">
            <v>OMC_8170</v>
          </cell>
          <cell r="C3497" t="str">
            <v>170 - GCP Jurisdictional O &amp; M Exp Amount</v>
          </cell>
        </row>
        <row r="3498">
          <cell r="B3498" t="str">
            <v>OMC_8171</v>
          </cell>
          <cell r="C3498" t="str">
            <v>171 - GCP Jurisdictional O &amp; M Exp Amount</v>
          </cell>
        </row>
        <row r="3499">
          <cell r="B3499" t="str">
            <v>OMC_8172</v>
          </cell>
          <cell r="C3499" t="str">
            <v>172 - GCP Jurisdictional O &amp; M Exp Amount</v>
          </cell>
        </row>
        <row r="3500">
          <cell r="B3500" t="str">
            <v>OMC_8173</v>
          </cell>
          <cell r="C3500" t="str">
            <v>173 - GCP Jurisdictional O &amp; M Exp Amount</v>
          </cell>
        </row>
        <row r="3501">
          <cell r="B3501" t="str">
            <v>OMC_8174</v>
          </cell>
          <cell r="C3501" t="str">
            <v>174 - GCP Jurisdictional O &amp; M Exp Amount</v>
          </cell>
        </row>
        <row r="3502">
          <cell r="B3502" t="str">
            <v>OMC_8175</v>
          </cell>
          <cell r="C3502" t="str">
            <v>175 - GCP Jurisdictional O &amp; M Exp Amount</v>
          </cell>
        </row>
        <row r="3503">
          <cell r="B3503" t="str">
            <v>OMC_8176</v>
          </cell>
          <cell r="C3503" t="str">
            <v>176 - GCP Jurisdictional O &amp; M Exp Amount</v>
          </cell>
        </row>
        <row r="3504">
          <cell r="B3504" t="str">
            <v>OMC_8177</v>
          </cell>
          <cell r="C3504" t="str">
            <v>177 - GCP Jurisdictional O &amp; M Exp Amount</v>
          </cell>
        </row>
        <row r="3505">
          <cell r="B3505" t="str">
            <v>OMC_8178</v>
          </cell>
          <cell r="C3505" t="str">
            <v>178 - GCP Jurisdictional O &amp; M Exp Amount</v>
          </cell>
        </row>
        <row r="3506">
          <cell r="B3506" t="str">
            <v>OMC_8179</v>
          </cell>
          <cell r="C3506" t="str">
            <v>179 - GCP Jurisdictional O &amp; M Exp Amount</v>
          </cell>
        </row>
        <row r="3507">
          <cell r="B3507" t="str">
            <v>OMC_8180</v>
          </cell>
          <cell r="C3507" t="str">
            <v>180 - GCP Jurisdictional O &amp; M Exp Amount</v>
          </cell>
        </row>
        <row r="3508">
          <cell r="B3508" t="str">
            <v>OMC_8181</v>
          </cell>
          <cell r="C3508" t="str">
            <v>181 - GCP Jurisdictional O &amp; M Exp Amount</v>
          </cell>
        </row>
        <row r="3509">
          <cell r="B3509" t="str">
            <v>OMC_8183</v>
          </cell>
          <cell r="C3509" t="str">
            <v>183 - GCP Jurisdictional O &amp; M Exp Amount</v>
          </cell>
        </row>
        <row r="3510">
          <cell r="B3510" t="str">
            <v>OMC_8185</v>
          </cell>
          <cell r="C3510" t="str">
            <v>185 - GCP Jurisdictional O &amp; M Exp Amount</v>
          </cell>
        </row>
        <row r="3511">
          <cell r="B3511" t="str">
            <v>OMC_8186</v>
          </cell>
          <cell r="C3511" t="str">
            <v>186 - GCP Jurisdictional O &amp; M Exp Amount</v>
          </cell>
        </row>
        <row r="3512">
          <cell r="B3512" t="str">
            <v>OMC_8188</v>
          </cell>
          <cell r="C3512" t="str">
            <v>188 - GCP Jurisdictional O &amp; M Exp Amount</v>
          </cell>
        </row>
        <row r="3513">
          <cell r="B3513" t="str">
            <v>OMC_8189</v>
          </cell>
          <cell r="C3513" t="str">
            <v>189 - GCP Jurisdictional O &amp; M Exp Amount</v>
          </cell>
        </row>
        <row r="3514">
          <cell r="B3514" t="str">
            <v>OMD_2091</v>
          </cell>
          <cell r="C3514" t="str">
            <v>091 - Energy Jurisdictional O &amp; M Exp Amount</v>
          </cell>
        </row>
        <row r="3515">
          <cell r="B3515" t="str">
            <v>OMD_2092</v>
          </cell>
          <cell r="C3515" t="str">
            <v>092 - Energy Jurisdictional O &amp; M Exp Amount</v>
          </cell>
        </row>
        <row r="3516">
          <cell r="B3516" t="str">
            <v>OMD_2093</v>
          </cell>
          <cell r="C3516" t="str">
            <v>093 - Energy Jurisdictional O &amp; M Exp Amount</v>
          </cell>
        </row>
        <row r="3517">
          <cell r="B3517" t="str">
            <v>OMD_2094</v>
          </cell>
          <cell r="C3517" t="str">
            <v>094 - Energy Jurisdictional O &amp; M Exp Amount</v>
          </cell>
        </row>
        <row r="3518">
          <cell r="B3518" t="str">
            <v>OMD_2095</v>
          </cell>
          <cell r="C3518" t="str">
            <v>095 - Energy Jurisdictional O &amp; M Exp Amount</v>
          </cell>
        </row>
        <row r="3519">
          <cell r="B3519" t="str">
            <v>OMD_2096</v>
          </cell>
          <cell r="C3519" t="str">
            <v>096 - Energy Jurisdictional O &amp; M Exp Amount</v>
          </cell>
        </row>
        <row r="3520">
          <cell r="B3520" t="str">
            <v>OMD_2097</v>
          </cell>
          <cell r="C3520" t="str">
            <v>097 - Energy Jurisdictional O &amp; M Exp Amount</v>
          </cell>
        </row>
        <row r="3521">
          <cell r="B3521" t="str">
            <v>OMD_2098</v>
          </cell>
          <cell r="C3521" t="str">
            <v>098 - Energy Jurisdictional O &amp; M Exp Amount</v>
          </cell>
        </row>
        <row r="3522">
          <cell r="B3522" t="str">
            <v>OMD_2099</v>
          </cell>
          <cell r="C3522" t="str">
            <v>099 - Energy Jurisdictional O &amp; M Exp Amount</v>
          </cell>
        </row>
        <row r="3523">
          <cell r="B3523" t="str">
            <v>OMD_2100</v>
          </cell>
          <cell r="C3523" t="str">
            <v>100 - Energy Jurisdictional O &amp; M Exp Amount</v>
          </cell>
        </row>
        <row r="3524">
          <cell r="B3524" t="str">
            <v>OMD_2101</v>
          </cell>
          <cell r="C3524" t="str">
            <v>101 - Energy Jurisdictional O &amp; M Exp Amount</v>
          </cell>
        </row>
        <row r="3525">
          <cell r="B3525" t="str">
            <v>OMD_2102</v>
          </cell>
          <cell r="C3525" t="str">
            <v>102 - Energy Jurisdictional O &amp; M Exp Amount</v>
          </cell>
        </row>
        <row r="3526">
          <cell r="B3526" t="str">
            <v>OMD_2103</v>
          </cell>
          <cell r="C3526" t="str">
            <v>103 - Energy Jurisdictional O &amp; M Exp Amount</v>
          </cell>
        </row>
        <row r="3527">
          <cell r="B3527" t="str">
            <v>OMD_2104</v>
          </cell>
          <cell r="C3527" t="str">
            <v>104 - Energy Jurisdictional O &amp; M Exp Amount</v>
          </cell>
        </row>
        <row r="3528">
          <cell r="B3528" t="str">
            <v>OMD_2105</v>
          </cell>
          <cell r="C3528" t="str">
            <v>105 - Energy Jurisdictional O &amp; M Exp Amount</v>
          </cell>
        </row>
        <row r="3529">
          <cell r="B3529" t="str">
            <v>OMD_2106</v>
          </cell>
          <cell r="C3529" t="str">
            <v>106 - Energy Jurisdictional O &amp; M Exp Amount</v>
          </cell>
        </row>
        <row r="3530">
          <cell r="B3530" t="str">
            <v>OMD_2107</v>
          </cell>
          <cell r="C3530" t="str">
            <v>107 - Energy Jurisdictional O &amp; M Exp Amount</v>
          </cell>
        </row>
        <row r="3531">
          <cell r="B3531" t="str">
            <v>OMD_2108</v>
          </cell>
          <cell r="C3531" t="str">
            <v>108 - Energy Jurisdictional O &amp; M Exp Amount</v>
          </cell>
        </row>
        <row r="3532">
          <cell r="B3532" t="str">
            <v>OMD_2109</v>
          </cell>
          <cell r="C3532" t="str">
            <v>109 - Energy Jurisdictional O &amp; M Exp Amount</v>
          </cell>
        </row>
        <row r="3533">
          <cell r="B3533" t="str">
            <v>OMD_2110</v>
          </cell>
          <cell r="C3533" t="str">
            <v>110 - Energy Jurisdictional O &amp; M Exp Amount</v>
          </cell>
        </row>
        <row r="3534">
          <cell r="B3534" t="str">
            <v>OMD_2159</v>
          </cell>
          <cell r="C3534" t="str">
            <v>159 - Energy Jurisdictional O &amp; M Exp Amount</v>
          </cell>
        </row>
        <row r="3535">
          <cell r="B3535" t="str">
            <v>OMD_2160</v>
          </cell>
          <cell r="C3535" t="str">
            <v>160 - Energy Jurisdictional O &amp; M Exp Amount</v>
          </cell>
        </row>
        <row r="3536">
          <cell r="B3536" t="str">
            <v>OMD_2162</v>
          </cell>
          <cell r="C3536" t="str">
            <v>162 - Energy Jurisdictional O &amp; M Exp Amount</v>
          </cell>
        </row>
        <row r="3537">
          <cell r="B3537" t="str">
            <v>OMD_2166</v>
          </cell>
          <cell r="C3537" t="str">
            <v>166 - Energy Jurisdictional O &amp; M Exp Amount</v>
          </cell>
        </row>
        <row r="3538">
          <cell r="B3538" t="str">
            <v>OMD_5083</v>
          </cell>
          <cell r="C3538" t="str">
            <v>083 - Energy Jurisdictional O &amp; M Exp Amount</v>
          </cell>
        </row>
        <row r="3539">
          <cell r="B3539" t="str">
            <v>OMD_5084</v>
          </cell>
          <cell r="C3539" t="str">
            <v>084 - Energy Jurisdictional O &amp; M Exp Amount</v>
          </cell>
        </row>
        <row r="3540">
          <cell r="B3540" t="str">
            <v>OMD_5085</v>
          </cell>
          <cell r="C3540" t="str">
            <v>085 - Energy Jurisdictional O &amp; M Exp Amount</v>
          </cell>
        </row>
        <row r="3541">
          <cell r="B3541" t="str">
            <v>OMD_5086</v>
          </cell>
          <cell r="C3541" t="str">
            <v>086 - Energy Jurisdictional O &amp; M Exp Amount</v>
          </cell>
        </row>
        <row r="3542">
          <cell r="B3542" t="str">
            <v>OMD_5087</v>
          </cell>
          <cell r="C3542" t="str">
            <v>087 - Energy Jurisdictional O &amp; M Exp Amount</v>
          </cell>
        </row>
        <row r="3543">
          <cell r="B3543" t="str">
            <v>OMD_5088</v>
          </cell>
          <cell r="C3543" t="str">
            <v>088 - Energy Jurisdictional O &amp; M Exp Amount</v>
          </cell>
        </row>
        <row r="3544">
          <cell r="B3544" t="str">
            <v>OMD_5089</v>
          </cell>
          <cell r="C3544" t="str">
            <v>089 - Energy Jurisdictional O &amp; M Exp Amount</v>
          </cell>
        </row>
        <row r="3545">
          <cell r="B3545" t="str">
            <v>OMD_5090</v>
          </cell>
          <cell r="C3545" t="str">
            <v>090 - Energy Jurisdictional O &amp; M Exp Amount</v>
          </cell>
        </row>
        <row r="3546">
          <cell r="B3546" t="str">
            <v>OMD_5167</v>
          </cell>
          <cell r="C3546" t="str">
            <v>167 - Energy Jurisdictional O &amp; M Exp Amount</v>
          </cell>
        </row>
        <row r="3547">
          <cell r="B3547" t="str">
            <v>OMD_5169</v>
          </cell>
          <cell r="C3547" t="str">
            <v>169 - Energy Jurisdictional O &amp; M Exp Amount</v>
          </cell>
        </row>
        <row r="3548">
          <cell r="B3548" t="str">
            <v>OMD_5182</v>
          </cell>
          <cell r="C3548" t="str">
            <v>182 - Energy Jurisdictional O &amp; M Exp Amount</v>
          </cell>
        </row>
        <row r="3549">
          <cell r="B3549" t="str">
            <v>OMD_8000</v>
          </cell>
          <cell r="C3549" t="str">
            <v>000 - Energy Jurisdictional O &amp; M Exp Amount</v>
          </cell>
        </row>
        <row r="3550">
          <cell r="B3550" t="str">
            <v>OMD_8130</v>
          </cell>
          <cell r="C3550" t="str">
            <v>130 - Energy Jurisdictional O &amp; M Exp Amount</v>
          </cell>
        </row>
        <row r="3551">
          <cell r="B3551" t="str">
            <v>OMD_8131</v>
          </cell>
          <cell r="C3551" t="str">
            <v>131 - Energy Jurisdictional O &amp; M Exp Amount</v>
          </cell>
        </row>
        <row r="3552">
          <cell r="B3552" t="str">
            <v>OMD_8132</v>
          </cell>
          <cell r="C3552" t="str">
            <v>132 - Energy Jurisdictional O &amp; M Exp Amount</v>
          </cell>
        </row>
        <row r="3553">
          <cell r="B3553" t="str">
            <v>OMD_8133</v>
          </cell>
          <cell r="C3553" t="str">
            <v>133 - Energy Jurisdictional O &amp; M Exp Amount</v>
          </cell>
        </row>
        <row r="3554">
          <cell r="B3554" t="str">
            <v>OMD_8134</v>
          </cell>
          <cell r="C3554" t="str">
            <v>134 - Energy Jurisdictional O &amp; M Exp Amount</v>
          </cell>
        </row>
        <row r="3555">
          <cell r="B3555" t="str">
            <v>OMD_8135</v>
          </cell>
          <cell r="C3555" t="str">
            <v>135 - Energy Jurisdictional O &amp; M Exp Amount</v>
          </cell>
        </row>
        <row r="3556">
          <cell r="B3556" t="str">
            <v>OMD_8136</v>
          </cell>
          <cell r="C3556" t="str">
            <v>136 - Energy Jurisdictional O &amp; M Exp Amount</v>
          </cell>
        </row>
        <row r="3557">
          <cell r="B3557" t="str">
            <v>OMD_8137</v>
          </cell>
          <cell r="C3557" t="str">
            <v>137 - Energy Jurisdictional O &amp; M Exp Amount</v>
          </cell>
        </row>
        <row r="3558">
          <cell r="B3558" t="str">
            <v>OMD_8138</v>
          </cell>
          <cell r="C3558" t="str">
            <v>138 - Energy Jurisdictional O &amp; M Exp Amount</v>
          </cell>
        </row>
        <row r="3559">
          <cell r="B3559" t="str">
            <v>OMD_8139</v>
          </cell>
          <cell r="C3559" t="str">
            <v>139 - Energy Jurisdictional O &amp; M Exp Amount</v>
          </cell>
        </row>
        <row r="3560">
          <cell r="B3560" t="str">
            <v>OMD_8140</v>
          </cell>
          <cell r="C3560" t="str">
            <v>140 - Energy Jurisdictional O &amp; M Exp Amount</v>
          </cell>
        </row>
        <row r="3561">
          <cell r="B3561" t="str">
            <v>OMD_8141</v>
          </cell>
          <cell r="C3561" t="str">
            <v>141 - Energy Jurisdictional O &amp; M Exp Amount</v>
          </cell>
        </row>
        <row r="3562">
          <cell r="B3562" t="str">
            <v>OMD_8142</v>
          </cell>
          <cell r="C3562" t="str">
            <v>142 - Energy Jurisdictional O &amp; M Exp Amount</v>
          </cell>
        </row>
        <row r="3563">
          <cell r="B3563" t="str">
            <v>OMD_8143</v>
          </cell>
          <cell r="C3563" t="str">
            <v>143 - Energy Jurisdictional O &amp; M Exp Amount</v>
          </cell>
        </row>
        <row r="3564">
          <cell r="B3564" t="str">
            <v>OMD_8144</v>
          </cell>
          <cell r="C3564" t="str">
            <v>144 - Energy Jurisdictional O &amp; M Exp Amount</v>
          </cell>
        </row>
        <row r="3565">
          <cell r="B3565" t="str">
            <v>OMD_8145</v>
          </cell>
          <cell r="C3565" t="str">
            <v>145 - Energy Jurisdictional O &amp; M Exp Amount</v>
          </cell>
        </row>
        <row r="3566">
          <cell r="B3566" t="str">
            <v>OMD_8146</v>
          </cell>
          <cell r="C3566" t="str">
            <v>146 - Energy Jurisdictional O &amp; M Exp Amount</v>
          </cell>
        </row>
        <row r="3567">
          <cell r="B3567" t="str">
            <v>OMD_8147</v>
          </cell>
          <cell r="C3567" t="str">
            <v>147 - Energy Jurisdictional O &amp; M Exp Amount</v>
          </cell>
        </row>
        <row r="3568">
          <cell r="B3568" t="str">
            <v>OMD_8148</v>
          </cell>
          <cell r="C3568" t="str">
            <v>148 - Energy Jurisdictional O &amp; M Exp Amount</v>
          </cell>
        </row>
        <row r="3569">
          <cell r="B3569" t="str">
            <v>OMD_8150</v>
          </cell>
          <cell r="C3569" t="str">
            <v>150 - Energy Jurisdictional O &amp; M Exp Amount</v>
          </cell>
        </row>
        <row r="3570">
          <cell r="B3570" t="str">
            <v>OMD_8153</v>
          </cell>
          <cell r="C3570" t="str">
            <v>153 - Energy Jurisdictional O &amp; M Exp Amount</v>
          </cell>
        </row>
        <row r="3571">
          <cell r="B3571" t="str">
            <v>OMD_8154</v>
          </cell>
          <cell r="C3571" t="str">
            <v>154 - Energy Jurisdictional O &amp; M Exp Amount</v>
          </cell>
        </row>
        <row r="3572">
          <cell r="B3572" t="str">
            <v>OMD_8155</v>
          </cell>
          <cell r="C3572" t="str">
            <v>155 - Energy Jurisdictional O &amp; M Exp Amount</v>
          </cell>
        </row>
        <row r="3573">
          <cell r="B3573" t="str">
            <v>OMD_8156</v>
          </cell>
          <cell r="C3573" t="str">
            <v>156 - Energy Jurisdictional O &amp; M Exp Amount</v>
          </cell>
        </row>
        <row r="3574">
          <cell r="B3574" t="str">
            <v>OMD_8157</v>
          </cell>
          <cell r="C3574" t="str">
            <v>157 - Energy Jurisdictional O &amp; M Exp Amount</v>
          </cell>
        </row>
        <row r="3575">
          <cell r="B3575" t="str">
            <v>OMD_8158</v>
          </cell>
          <cell r="C3575" t="str">
            <v>158 - Energy Jurisdictional O &amp; M Exp Amount</v>
          </cell>
        </row>
        <row r="3576">
          <cell r="B3576" t="str">
            <v>OMD_8163</v>
          </cell>
          <cell r="C3576" t="str">
            <v>163 - Energy Jurisdictional O &amp; M Exp Amount</v>
          </cell>
        </row>
        <row r="3577">
          <cell r="B3577" t="str">
            <v>OMD_8164</v>
          </cell>
          <cell r="C3577" t="str">
            <v>164 - Energy Jurisdictional O &amp; M Exp Amount</v>
          </cell>
        </row>
        <row r="3578">
          <cell r="B3578" t="str">
            <v>OMD_8169</v>
          </cell>
          <cell r="C3578" t="str">
            <v>169 - Energy Jurisdictional O &amp; M Exp Amount</v>
          </cell>
        </row>
        <row r="3579">
          <cell r="B3579" t="str">
            <v>OMD_8170</v>
          </cell>
          <cell r="C3579" t="str">
            <v>170 - Energy Jurisdictional O &amp; M Exp Amount</v>
          </cell>
        </row>
        <row r="3580">
          <cell r="B3580" t="str">
            <v>OMD_8171</v>
          </cell>
          <cell r="C3580" t="str">
            <v>171 - Energy Jurisdictional O &amp; M Exp Amount</v>
          </cell>
        </row>
        <row r="3581">
          <cell r="B3581" t="str">
            <v>OMD_8172</v>
          </cell>
          <cell r="C3581" t="str">
            <v>172 - Energy Jurisdictional O &amp; M Exp Amount</v>
          </cell>
        </row>
        <row r="3582">
          <cell r="B3582" t="str">
            <v>OMD_8173</v>
          </cell>
          <cell r="C3582" t="str">
            <v>173 - Energy Jurisdictional O &amp; M Exp Amount</v>
          </cell>
        </row>
        <row r="3583">
          <cell r="B3583" t="str">
            <v>OMD_8174</v>
          </cell>
          <cell r="C3583" t="str">
            <v>174 - Energy Jurisdictional O &amp; M Exp Amount</v>
          </cell>
        </row>
        <row r="3584">
          <cell r="B3584" t="str">
            <v>OMD_8175</v>
          </cell>
          <cell r="C3584" t="str">
            <v>175 - Energy Jurisdictional O &amp; M Exp Amount</v>
          </cell>
        </row>
        <row r="3585">
          <cell r="B3585" t="str">
            <v>OMD_8176</v>
          </cell>
          <cell r="C3585" t="str">
            <v>176 - Energy Jurisdictional O &amp; M Exp Amount</v>
          </cell>
        </row>
        <row r="3586">
          <cell r="B3586" t="str">
            <v>OMD_8177</v>
          </cell>
          <cell r="C3586" t="str">
            <v>177 - Energy Jurisdictional O &amp; M Exp Amount</v>
          </cell>
        </row>
        <row r="3587">
          <cell r="B3587" t="str">
            <v>OMD_8178</v>
          </cell>
          <cell r="C3587" t="str">
            <v>178 - Energy Jurisdictional O &amp; M Exp Amount</v>
          </cell>
        </row>
        <row r="3588">
          <cell r="B3588" t="str">
            <v>OMD_8179</v>
          </cell>
          <cell r="C3588" t="str">
            <v>179 - Energy Jurisdictional O &amp; M Exp Amount</v>
          </cell>
        </row>
        <row r="3589">
          <cell r="B3589" t="str">
            <v>OMD_8180</v>
          </cell>
          <cell r="C3589" t="str">
            <v>180 - Energy Jurisdictional O &amp; M Exp Amount</v>
          </cell>
        </row>
        <row r="3590">
          <cell r="B3590" t="str">
            <v>OMD_8181</v>
          </cell>
          <cell r="C3590" t="str">
            <v>181 - Energy Jurisdictional O &amp; M Exp Amount</v>
          </cell>
        </row>
        <row r="3591">
          <cell r="B3591" t="str">
            <v>OMD_8183</v>
          </cell>
          <cell r="C3591" t="str">
            <v>183 - Energy Jurisdictional O &amp; M Exp Amount</v>
          </cell>
        </row>
        <row r="3592">
          <cell r="B3592" t="str">
            <v>OMD_8185</v>
          </cell>
          <cell r="C3592" t="str">
            <v>185 - Energy Jurisdictional O &amp; M Exp Amount</v>
          </cell>
        </row>
        <row r="3593">
          <cell r="B3593" t="str">
            <v>OMD_8186</v>
          </cell>
          <cell r="C3593" t="str">
            <v>186 - Energy Jurisdictional O &amp; M Exp Amount</v>
          </cell>
        </row>
        <row r="3594">
          <cell r="B3594" t="str">
            <v>OMD_8188</v>
          </cell>
          <cell r="C3594" t="str">
            <v>188 - Energy Jurisdictional O &amp; M Exp Amount</v>
          </cell>
        </row>
        <row r="3595">
          <cell r="B3595" t="str">
            <v>OMD_8189</v>
          </cell>
          <cell r="C3595" t="str">
            <v>189 - Energy Jurisdictional O &amp; M Exp Amount</v>
          </cell>
        </row>
        <row r="3596">
          <cell r="B3596" t="str">
            <v>OME_2091</v>
          </cell>
          <cell r="C3596" t="str">
            <v>091 - Total Jurisdictional O &amp; M Exp Amount</v>
          </cell>
        </row>
        <row r="3597">
          <cell r="B3597" t="str">
            <v>OME_2092</v>
          </cell>
          <cell r="C3597" t="str">
            <v>092 - Total Jurisdictional O &amp; M Exp Amount</v>
          </cell>
        </row>
        <row r="3598">
          <cell r="B3598" t="str">
            <v>OME_2093</v>
          </cell>
          <cell r="C3598" t="str">
            <v>093 - Total Jurisdictional O &amp; M Exp Amount</v>
          </cell>
        </row>
        <row r="3599">
          <cell r="B3599" t="str">
            <v>OME_2094</v>
          </cell>
          <cell r="C3599" t="str">
            <v>094 - Total Jurisdictional O &amp; M Exp Amount</v>
          </cell>
        </row>
        <row r="3600">
          <cell r="B3600" t="str">
            <v>OME_2095</v>
          </cell>
          <cell r="C3600" t="str">
            <v>095 - Total Jurisdictional O &amp; M Exp Amount</v>
          </cell>
        </row>
        <row r="3601">
          <cell r="B3601" t="str">
            <v>OME_2096</v>
          </cell>
          <cell r="C3601" t="str">
            <v>096 - Total Jurisdictional O &amp; M Exp Amount</v>
          </cell>
        </row>
        <row r="3602">
          <cell r="B3602" t="str">
            <v>OME_2097</v>
          </cell>
          <cell r="C3602" t="str">
            <v>097 - Total Jurisdictional O &amp; M Exp Amount</v>
          </cell>
        </row>
        <row r="3603">
          <cell r="B3603" t="str">
            <v>OME_2098</v>
          </cell>
          <cell r="C3603" t="str">
            <v>098 - Total Jurisdictional O &amp; M Exp Amount</v>
          </cell>
        </row>
        <row r="3604">
          <cell r="B3604" t="str">
            <v>OME_2099</v>
          </cell>
          <cell r="C3604" t="str">
            <v>099 - Total Jurisdictional O &amp; M Exp Amount</v>
          </cell>
        </row>
        <row r="3605">
          <cell r="B3605" t="str">
            <v>OME_2100</v>
          </cell>
          <cell r="C3605" t="str">
            <v>100 - Total Jurisdictional O &amp; M Exp Amount</v>
          </cell>
        </row>
        <row r="3606">
          <cell r="B3606" t="str">
            <v>OME_2101</v>
          </cell>
          <cell r="C3606" t="str">
            <v>101 - Total Jurisdictional O &amp; M Exp Amount</v>
          </cell>
        </row>
        <row r="3607">
          <cell r="B3607" t="str">
            <v>OME_2102</v>
          </cell>
          <cell r="C3607" t="str">
            <v>102 - Total Jurisdictional O &amp; M Exp Amount</v>
          </cell>
        </row>
        <row r="3608">
          <cell r="B3608" t="str">
            <v>OME_2103</v>
          </cell>
          <cell r="C3608" t="str">
            <v>103 - Total Jurisdictional O &amp; M Exp Amount</v>
          </cell>
        </row>
        <row r="3609">
          <cell r="B3609" t="str">
            <v>OME_2104</v>
          </cell>
          <cell r="C3609" t="str">
            <v>104 - Total Jurisdictional O &amp; M Exp Amount</v>
          </cell>
        </row>
        <row r="3610">
          <cell r="B3610" t="str">
            <v>OME_2105</v>
          </cell>
          <cell r="C3610" t="str">
            <v>105 - Total Jurisdictional O &amp; M Exp Amount</v>
          </cell>
        </row>
        <row r="3611">
          <cell r="B3611" t="str">
            <v>OME_2106</v>
          </cell>
          <cell r="C3611" t="str">
            <v>106 - Total Jurisdictional O &amp; M Exp Amount</v>
          </cell>
        </row>
        <row r="3612">
          <cell r="B3612" t="str">
            <v>OME_2107</v>
          </cell>
          <cell r="C3612" t="str">
            <v>107 - Total Jurisdictional O &amp; M Exp Amount</v>
          </cell>
        </row>
        <row r="3613">
          <cell r="B3613" t="str">
            <v>OME_2108</v>
          </cell>
          <cell r="C3613" t="str">
            <v>108 - Total Jurisdictional O &amp; M Exp Amount</v>
          </cell>
        </row>
        <row r="3614">
          <cell r="B3614" t="str">
            <v>OME_2109</v>
          </cell>
          <cell r="C3614" t="str">
            <v>109 - Total Jurisdictional O &amp; M Exp Amount</v>
          </cell>
        </row>
        <row r="3615">
          <cell r="B3615" t="str">
            <v>OME_2110</v>
          </cell>
          <cell r="C3615" t="str">
            <v>110 - Total Jurisdictional O &amp; M Exp Amount</v>
          </cell>
        </row>
        <row r="3616">
          <cell r="B3616" t="str">
            <v>OME_2159</v>
          </cell>
          <cell r="C3616" t="str">
            <v>159 - Total Jurisdictional O &amp; M Exp Amount</v>
          </cell>
        </row>
        <row r="3617">
          <cell r="B3617" t="str">
            <v>OME_2160</v>
          </cell>
          <cell r="C3617" t="str">
            <v>160 - Total Jurisdictional O &amp; M Exp Amount</v>
          </cell>
        </row>
        <row r="3618">
          <cell r="B3618" t="str">
            <v>OME_2162</v>
          </cell>
          <cell r="C3618" t="str">
            <v>162 - Total Jurisdictional O &amp; M Exp Amount</v>
          </cell>
        </row>
        <row r="3619">
          <cell r="B3619" t="str">
            <v>OME_2166</v>
          </cell>
          <cell r="C3619" t="str">
            <v>166 - Total Jurisdictional O &amp; M Exp Amount</v>
          </cell>
        </row>
        <row r="3620">
          <cell r="B3620" t="str">
            <v>OME_5083</v>
          </cell>
          <cell r="C3620" t="str">
            <v>083 - Total Jurisdictional O &amp; M Exp Amount</v>
          </cell>
        </row>
        <row r="3621">
          <cell r="B3621" t="str">
            <v>OME_5084</v>
          </cell>
          <cell r="C3621" t="str">
            <v>084 - Total Jurisdictional O &amp; M Exp Amount</v>
          </cell>
        </row>
        <row r="3622">
          <cell r="B3622" t="str">
            <v>OME_5085</v>
          </cell>
          <cell r="C3622" t="str">
            <v>085 - Total Jurisdictional O &amp; M Exp Amount</v>
          </cell>
        </row>
        <row r="3623">
          <cell r="B3623" t="str">
            <v>OME_5086</v>
          </cell>
          <cell r="C3623" t="str">
            <v>086 - Total Jurisdictional O &amp; M Exp Amount</v>
          </cell>
        </row>
        <row r="3624">
          <cell r="B3624" t="str">
            <v>OME_5087</v>
          </cell>
          <cell r="C3624" t="str">
            <v>087 - Total Jurisdictional O &amp; M Exp Amount</v>
          </cell>
        </row>
        <row r="3625">
          <cell r="B3625" t="str">
            <v>OME_5088</v>
          </cell>
          <cell r="C3625" t="str">
            <v>088 - Total Jurisdictional O &amp; M Exp Amount</v>
          </cell>
        </row>
        <row r="3626">
          <cell r="B3626" t="str">
            <v>OME_5089</v>
          </cell>
          <cell r="C3626" t="str">
            <v>089 - Total Jurisdictional O &amp; M Exp Amount</v>
          </cell>
        </row>
        <row r="3627">
          <cell r="B3627" t="str">
            <v>OME_5090</v>
          </cell>
          <cell r="C3627" t="str">
            <v>090 - Total Jurisdictional O &amp; M Exp Amount</v>
          </cell>
        </row>
        <row r="3628">
          <cell r="B3628" t="str">
            <v>OME_5167</v>
          </cell>
          <cell r="C3628" t="str">
            <v>167 - Total Jurisdictional O &amp; M Exp Amount</v>
          </cell>
        </row>
        <row r="3629">
          <cell r="B3629" t="str">
            <v>OME_5169</v>
          </cell>
          <cell r="C3629" t="str">
            <v>169 - Total Jurisdictional O &amp; M Exp Amount</v>
          </cell>
        </row>
        <row r="3630">
          <cell r="B3630" t="str">
            <v>OME_5182</v>
          </cell>
          <cell r="C3630" t="str">
            <v>182 - Total Jurisdictional O &amp; M Exp Amount</v>
          </cell>
        </row>
        <row r="3631">
          <cell r="B3631" t="str">
            <v>OME_8000</v>
          </cell>
          <cell r="C3631" t="str">
            <v>000 - Total Jurisdictional O &amp; M Exp Amount</v>
          </cell>
        </row>
        <row r="3632">
          <cell r="B3632" t="str">
            <v>OME_8130</v>
          </cell>
          <cell r="C3632" t="str">
            <v>130 - Total Jurisdictional O &amp; M Exp Amount</v>
          </cell>
        </row>
        <row r="3633">
          <cell r="B3633" t="str">
            <v>OME_8131</v>
          </cell>
          <cell r="C3633" t="str">
            <v>131 - Total Jurisdictional O &amp; M Exp Amount</v>
          </cell>
        </row>
        <row r="3634">
          <cell r="B3634" t="str">
            <v>OME_8132</v>
          </cell>
          <cell r="C3634" t="str">
            <v>132 - Total Jurisdictional O &amp; M Exp Amount</v>
          </cell>
        </row>
        <row r="3635">
          <cell r="B3635" t="str">
            <v>OME_8133</v>
          </cell>
          <cell r="C3635" t="str">
            <v>133 - Total Jurisdictional O &amp; M Exp Amount</v>
          </cell>
        </row>
        <row r="3636">
          <cell r="B3636" t="str">
            <v>OME_8134</v>
          </cell>
          <cell r="C3636" t="str">
            <v>134 - Total Jurisdictional O &amp; M Exp Amount</v>
          </cell>
        </row>
        <row r="3637">
          <cell r="B3637" t="str">
            <v>OME_8135</v>
          </cell>
          <cell r="C3637" t="str">
            <v>135 - Total Jurisdictional O &amp; M Exp Amount</v>
          </cell>
        </row>
        <row r="3638">
          <cell r="B3638" t="str">
            <v>OME_8136</v>
          </cell>
          <cell r="C3638" t="str">
            <v>136 - Total Jurisdictional O &amp; M Exp Amount</v>
          </cell>
        </row>
        <row r="3639">
          <cell r="B3639" t="str">
            <v>OME_8137</v>
          </cell>
          <cell r="C3639" t="str">
            <v>137 - Total Jurisdictional O &amp; M Exp Amount</v>
          </cell>
        </row>
        <row r="3640">
          <cell r="B3640" t="str">
            <v>OME_8138</v>
          </cell>
          <cell r="C3640" t="str">
            <v>138 - Total Jurisdictional O &amp; M Exp Amount</v>
          </cell>
        </row>
        <row r="3641">
          <cell r="B3641" t="str">
            <v>OME_8139</v>
          </cell>
          <cell r="C3641" t="str">
            <v>139 - Total Jurisdictional O &amp; M Exp Amount</v>
          </cell>
        </row>
        <row r="3642">
          <cell r="B3642" t="str">
            <v>OME_8140</v>
          </cell>
          <cell r="C3642" t="str">
            <v>140 - Total Jurisdictional O &amp; M Exp Amount</v>
          </cell>
        </row>
        <row r="3643">
          <cell r="B3643" t="str">
            <v>OME_8141</v>
          </cell>
          <cell r="C3643" t="str">
            <v>141 - Total Jurisdictional O &amp; M Exp Amount</v>
          </cell>
        </row>
        <row r="3644">
          <cell r="B3644" t="str">
            <v>OME_8142</v>
          </cell>
          <cell r="C3644" t="str">
            <v>142 - Total Jurisdictional O &amp; M Exp Amount</v>
          </cell>
        </row>
        <row r="3645">
          <cell r="B3645" t="str">
            <v>OME_8143</v>
          </cell>
          <cell r="C3645" t="str">
            <v>143 - Total Jurisdictional O &amp; M Exp Amount</v>
          </cell>
        </row>
        <row r="3646">
          <cell r="B3646" t="str">
            <v>OME_8144</v>
          </cell>
          <cell r="C3646" t="str">
            <v>144 - Total Jurisdictional O &amp; M Exp Amount</v>
          </cell>
        </row>
        <row r="3647">
          <cell r="B3647" t="str">
            <v>OME_8145</v>
          </cell>
          <cell r="C3647" t="str">
            <v>145 - Total Jurisdictional O &amp; M Exp Amount</v>
          </cell>
        </row>
        <row r="3648">
          <cell r="B3648" t="str">
            <v>OME_8146</v>
          </cell>
          <cell r="C3648" t="str">
            <v>146 - Total Jurisdictional O &amp; M Exp Amount</v>
          </cell>
        </row>
        <row r="3649">
          <cell r="B3649" t="str">
            <v>OME_8147</v>
          </cell>
          <cell r="C3649" t="str">
            <v>147 - Total Jurisdictional O &amp; M Exp Amount</v>
          </cell>
        </row>
        <row r="3650">
          <cell r="B3650" t="str">
            <v>OME_8148</v>
          </cell>
          <cell r="C3650" t="str">
            <v>148 - Total Jurisdictional O &amp; M Exp Amount</v>
          </cell>
        </row>
        <row r="3651">
          <cell r="B3651" t="str">
            <v>OME_8150</v>
          </cell>
          <cell r="C3651" t="str">
            <v>150 - Total Jurisdictional O &amp; M Exp Amount</v>
          </cell>
        </row>
        <row r="3652">
          <cell r="B3652" t="str">
            <v>OME_8153</v>
          </cell>
          <cell r="C3652" t="str">
            <v>153 - Total Jurisdictional O &amp; M Exp Amount</v>
          </cell>
        </row>
        <row r="3653">
          <cell r="B3653" t="str">
            <v>OME_8154</v>
          </cell>
          <cell r="C3653" t="str">
            <v>154 - Total Jurisdictional O &amp; M Exp Amount</v>
          </cell>
        </row>
        <row r="3654">
          <cell r="B3654" t="str">
            <v>OME_8155</v>
          </cell>
          <cell r="C3654" t="str">
            <v>155 - Total Jurisdictional O &amp; M Exp Amount</v>
          </cell>
        </row>
        <row r="3655">
          <cell r="B3655" t="str">
            <v>OME_8156</v>
          </cell>
          <cell r="C3655" t="str">
            <v>156 - Total Jurisdictional O &amp; M Exp Amount</v>
          </cell>
        </row>
        <row r="3656">
          <cell r="B3656" t="str">
            <v>OME_8157</v>
          </cell>
          <cell r="C3656" t="str">
            <v>157 - Total Jurisdictional O &amp; M Exp Amount</v>
          </cell>
        </row>
        <row r="3657">
          <cell r="B3657" t="str">
            <v>OME_8158</v>
          </cell>
          <cell r="C3657" t="str">
            <v>158 - Total Jurisdictional O &amp; M Exp Amount</v>
          </cell>
        </row>
        <row r="3658">
          <cell r="B3658" t="str">
            <v>OME_8163</v>
          </cell>
          <cell r="C3658" t="str">
            <v>163 - Total Jurisdictional O &amp; M Exp Amount</v>
          </cell>
        </row>
        <row r="3659">
          <cell r="B3659" t="str">
            <v>OME_8164</v>
          </cell>
          <cell r="C3659" t="str">
            <v>164 - Total Jurisdictional O &amp; M Exp Amount</v>
          </cell>
        </row>
        <row r="3660">
          <cell r="B3660" t="str">
            <v>OME_8169</v>
          </cell>
          <cell r="C3660" t="str">
            <v>169 - Total Jurisdictional O &amp; M Exp Amount</v>
          </cell>
        </row>
        <row r="3661">
          <cell r="B3661" t="str">
            <v>OME_8170</v>
          </cell>
          <cell r="C3661" t="str">
            <v>170 - Total Jurisdictional O &amp; M Exp Amount</v>
          </cell>
        </row>
        <row r="3662">
          <cell r="B3662" t="str">
            <v>OME_8171</v>
          </cell>
          <cell r="C3662" t="str">
            <v>171 - Total Jurisdictional O &amp; M Exp Amount</v>
          </cell>
        </row>
        <row r="3663">
          <cell r="B3663" t="str">
            <v>OME_8172</v>
          </cell>
          <cell r="C3663" t="str">
            <v>172 - Total Jurisdictional O &amp; M Exp Amount</v>
          </cell>
        </row>
        <row r="3664">
          <cell r="B3664" t="str">
            <v>OME_8173</v>
          </cell>
          <cell r="C3664" t="str">
            <v>173 - Total Jurisdictional O &amp; M Exp Amount</v>
          </cell>
        </row>
        <row r="3665">
          <cell r="B3665" t="str">
            <v>OME_8174</v>
          </cell>
          <cell r="C3665" t="str">
            <v>174 - Total Jurisdictional O &amp; M Exp Amount</v>
          </cell>
        </row>
        <row r="3666">
          <cell r="B3666" t="str">
            <v>OME_8175</v>
          </cell>
          <cell r="C3666" t="str">
            <v>175 - Total Jurisdictional O &amp; M Exp Amount</v>
          </cell>
        </row>
        <row r="3667">
          <cell r="B3667" t="str">
            <v>OME_8176</v>
          </cell>
          <cell r="C3667" t="str">
            <v>176 - Total Jurisdictional O &amp; M Exp Amount</v>
          </cell>
        </row>
        <row r="3668">
          <cell r="B3668" t="str">
            <v>OME_8177</v>
          </cell>
          <cell r="C3668" t="str">
            <v>177 - Total Jurisdictional O &amp; M Exp Amount</v>
          </cell>
        </row>
        <row r="3669">
          <cell r="B3669" t="str">
            <v>OME_8178</v>
          </cell>
          <cell r="C3669" t="str">
            <v>178 - Total Jurisdictional O &amp; M Exp Amount</v>
          </cell>
        </row>
        <row r="3670">
          <cell r="B3670" t="str">
            <v>OME_8179</v>
          </cell>
          <cell r="C3670" t="str">
            <v>179 - Total Jurisdictional O &amp; M Exp Amount</v>
          </cell>
        </row>
        <row r="3671">
          <cell r="B3671" t="str">
            <v>OME_8180</v>
          </cell>
          <cell r="C3671" t="str">
            <v>180 - Total Jurisdictional O &amp; M Exp Amount</v>
          </cell>
        </row>
        <row r="3672">
          <cell r="B3672" t="str">
            <v>OME_8181</v>
          </cell>
          <cell r="C3672" t="str">
            <v>181 - Total Jurisdictional O &amp; M Exp Amount</v>
          </cell>
        </row>
        <row r="3673">
          <cell r="B3673" t="str">
            <v>OME_8183</v>
          </cell>
          <cell r="C3673" t="str">
            <v>183 - Total Jurisdictional O &amp; M Exp Amount</v>
          </cell>
        </row>
        <row r="3674">
          <cell r="B3674" t="str">
            <v>OME_8185</v>
          </cell>
          <cell r="C3674" t="str">
            <v>185 - Total Jurisdictional O &amp; M Exp Amount</v>
          </cell>
        </row>
        <row r="3675">
          <cell r="B3675" t="str">
            <v>OME_8186</v>
          </cell>
          <cell r="C3675" t="str">
            <v>186 - Total Jurisdictional O &amp; M Exp Amount</v>
          </cell>
        </row>
        <row r="3676">
          <cell r="B3676" t="str">
            <v>OME_8188</v>
          </cell>
          <cell r="C3676" t="str">
            <v>188 - Total Jurisdictional O &amp; M Exp Amount</v>
          </cell>
        </row>
        <row r="3677">
          <cell r="B3677" t="str">
            <v>OME_8189</v>
          </cell>
          <cell r="C3677" t="str">
            <v>189 - Total Jurisdictional O &amp; M Exp Amount</v>
          </cell>
        </row>
        <row r="3678">
          <cell r="B3678" t="str">
            <v>ONC_9FAC</v>
          </cell>
          <cell r="C3678" t="str">
            <v>ON Peak Cost Factor</v>
          </cell>
        </row>
        <row r="3679">
          <cell r="B3679" t="str">
            <v>ONG_9FAC</v>
          </cell>
          <cell r="C3679" t="str">
            <v>ON Peak Generation Factor</v>
          </cell>
        </row>
        <row r="3680">
          <cell r="B3680" t="str">
            <v>OUD_9001</v>
          </cell>
          <cell r="C3680" t="str">
            <v>FMPA - OFF Peak Over/Under Recovery (w/ Dist Loss)</v>
          </cell>
        </row>
        <row r="3681">
          <cell r="B3681" t="str">
            <v>OUD_9002</v>
          </cell>
          <cell r="C3681" t="str">
            <v>FKEC - OFF Peak Over/Under Recovery (w/ Dist Loss)</v>
          </cell>
        </row>
        <row r="3682">
          <cell r="B3682" t="str">
            <v>OUD_9003</v>
          </cell>
          <cell r="C3682" t="str">
            <v>CKW - OFF Peak Over/Under Recovery (w/ Dist Loss)</v>
          </cell>
        </row>
        <row r="3683">
          <cell r="B3683" t="str">
            <v>OUD_9004</v>
          </cell>
          <cell r="C3683" t="str">
            <v>MD - OFF Peak Over/Under Recovery (w/ Dist Loss)</v>
          </cell>
        </row>
        <row r="3684">
          <cell r="B3684" t="str">
            <v>OUD_9005</v>
          </cell>
          <cell r="C3684" t="str">
            <v>LEE - OFF Peak Over/Under Recovery (w/ Dist Loss)</v>
          </cell>
        </row>
        <row r="3685">
          <cell r="B3685" t="str">
            <v>OUD_9101</v>
          </cell>
          <cell r="C3685" t="str">
            <v>FMPA - ON Peak Over/Under Recovery (w/ Dist Loss)</v>
          </cell>
        </row>
        <row r="3686">
          <cell r="B3686" t="str">
            <v>OUD_9102</v>
          </cell>
          <cell r="C3686" t="str">
            <v>FKEC - ON Peak Over/Under Recovery (w/ Dist Loss)</v>
          </cell>
        </row>
        <row r="3687">
          <cell r="B3687" t="str">
            <v>OUD_9103</v>
          </cell>
          <cell r="C3687" t="str">
            <v>CKW - ON Peak Over/Under Recovery (w/ Dist Loss)</v>
          </cell>
        </row>
        <row r="3688">
          <cell r="B3688" t="str">
            <v>OUD_9104</v>
          </cell>
          <cell r="C3688" t="str">
            <v>MD - ON Peak Over/Under Recovery (w/ Dist Loss)</v>
          </cell>
        </row>
        <row r="3689">
          <cell r="B3689" t="str">
            <v>OUD_9105</v>
          </cell>
          <cell r="C3689" t="str">
            <v>LEE - ON Peak Over/Under Recovery (w/ Dist Loss)</v>
          </cell>
        </row>
        <row r="3690">
          <cell r="B3690" t="str">
            <v>OUT_9001</v>
          </cell>
          <cell r="C3690" t="str">
            <v>FMPA - OFF Peak Over/Under Recovery (w/ Trans Loss)</v>
          </cell>
        </row>
        <row r="3691">
          <cell r="B3691" t="str">
            <v>OUT_9002</v>
          </cell>
          <cell r="C3691" t="str">
            <v>FKEC - OFF Peak Over/Under Recovery (w/ Trans Loss)</v>
          </cell>
        </row>
        <row r="3692">
          <cell r="B3692" t="str">
            <v>OUT_9003</v>
          </cell>
          <cell r="C3692" t="str">
            <v>CKW - OFF Peak Over/Under Recovery (w/ Trans Loss)</v>
          </cell>
        </row>
        <row r="3693">
          <cell r="B3693" t="str">
            <v>OUT_9004</v>
          </cell>
          <cell r="C3693" t="str">
            <v>MD - OFF Peak Over/Under Recovery (w/ Trans Loss)</v>
          </cell>
        </row>
        <row r="3694">
          <cell r="B3694" t="str">
            <v>OUT_9005</v>
          </cell>
          <cell r="C3694" t="str">
            <v>LEE - OFF Peak Over/Under Recovery (w/ Trans Loss)</v>
          </cell>
        </row>
        <row r="3695">
          <cell r="B3695" t="str">
            <v>OUT_9101</v>
          </cell>
          <cell r="C3695" t="str">
            <v>FMPA - ON Peak Over/Under Recovery (w/ Trans Loss)</v>
          </cell>
        </row>
        <row r="3696">
          <cell r="B3696" t="str">
            <v>OUT_9102</v>
          </cell>
          <cell r="C3696" t="str">
            <v>FKEC - ON Peak Over/Under Recovery (w/ Trans Loss)</v>
          </cell>
        </row>
        <row r="3697">
          <cell r="B3697" t="str">
            <v>OUT_9103</v>
          </cell>
          <cell r="C3697" t="str">
            <v>CKW - ON Peak Over/Under Recovery (w/ Trans Loss)</v>
          </cell>
        </row>
        <row r="3698">
          <cell r="B3698" t="str">
            <v>OUT_9104</v>
          </cell>
          <cell r="C3698" t="str">
            <v>MD - ON Peak Over/Under Recovery (w/ Trans Loss)</v>
          </cell>
        </row>
        <row r="3699">
          <cell r="B3699" t="str">
            <v>OUT_9105</v>
          </cell>
          <cell r="C3699" t="str">
            <v>LEE - ON Peak Over/Under Recovery (w/ Trans Loss)</v>
          </cell>
        </row>
        <row r="3700">
          <cell r="B3700" t="str">
            <v>PEN_2091</v>
          </cell>
          <cell r="C3700" t="str">
            <v>Pension and Welfare Expenses</v>
          </cell>
        </row>
        <row r="3701">
          <cell r="B3701" t="str">
            <v>PEN_2092</v>
          </cell>
          <cell r="C3701" t="str">
            <v>Pension and Welfare Expenses</v>
          </cell>
        </row>
        <row r="3702">
          <cell r="B3702" t="str">
            <v>PEN_2093</v>
          </cell>
          <cell r="C3702" t="str">
            <v>Pension and Welfare Expenses</v>
          </cell>
        </row>
        <row r="3703">
          <cell r="B3703" t="str">
            <v>PEN_2094</v>
          </cell>
          <cell r="C3703" t="str">
            <v>Pension and Welfare Expenses</v>
          </cell>
        </row>
        <row r="3704">
          <cell r="B3704" t="str">
            <v>PEN_2095</v>
          </cell>
          <cell r="C3704" t="str">
            <v>Pension and Welfare Expenses</v>
          </cell>
        </row>
        <row r="3705">
          <cell r="B3705" t="str">
            <v>PEN_2096</v>
          </cell>
          <cell r="C3705" t="str">
            <v>Pension and Welfare Expenses</v>
          </cell>
        </row>
        <row r="3706">
          <cell r="B3706" t="str">
            <v>PEN_2097</v>
          </cell>
          <cell r="C3706" t="str">
            <v>Pension and Welfare Expenses</v>
          </cell>
        </row>
        <row r="3707">
          <cell r="B3707" t="str">
            <v>PEN_2098</v>
          </cell>
          <cell r="C3707" t="str">
            <v>Pension and Welfare Expenses</v>
          </cell>
        </row>
        <row r="3708">
          <cell r="B3708" t="str">
            <v>PEN_2099</v>
          </cell>
          <cell r="C3708" t="str">
            <v>Pension and Welfare Expenses</v>
          </cell>
        </row>
        <row r="3709">
          <cell r="B3709" t="str">
            <v>PEN_2100</v>
          </cell>
          <cell r="C3709" t="str">
            <v>Pension and Welfare Expenses</v>
          </cell>
        </row>
        <row r="3710">
          <cell r="B3710" t="str">
            <v>PEN_2101</v>
          </cell>
          <cell r="C3710" t="str">
            <v>Pension and Welfare Expenses</v>
          </cell>
        </row>
        <row r="3711">
          <cell r="B3711" t="str">
            <v>PEN_2102</v>
          </cell>
          <cell r="C3711" t="str">
            <v>Pension and Welfare Expenses</v>
          </cell>
        </row>
        <row r="3712">
          <cell r="B3712" t="str">
            <v>PEN_2103</v>
          </cell>
          <cell r="C3712" t="str">
            <v>Pension and Welfare Expenses</v>
          </cell>
        </row>
        <row r="3713">
          <cell r="B3713" t="str">
            <v>PEN_2104</v>
          </cell>
          <cell r="C3713" t="str">
            <v>Pension and Welfare Expenses</v>
          </cell>
        </row>
        <row r="3714">
          <cell r="B3714" t="str">
            <v>PEN_2105</v>
          </cell>
          <cell r="C3714" t="str">
            <v>Pension and Welfare Expenses</v>
          </cell>
        </row>
        <row r="3715">
          <cell r="B3715" t="str">
            <v>PEN_2106</v>
          </cell>
          <cell r="C3715" t="str">
            <v>Pension and Welfare Expenses</v>
          </cell>
        </row>
        <row r="3716">
          <cell r="B3716" t="str">
            <v>PEN_2107</v>
          </cell>
          <cell r="C3716" t="str">
            <v>Pension and Welfare Expenses</v>
          </cell>
        </row>
        <row r="3717">
          <cell r="B3717" t="str">
            <v>PEN_2108</v>
          </cell>
          <cell r="C3717" t="str">
            <v>Pension and Welfare Expenses</v>
          </cell>
        </row>
        <row r="3718">
          <cell r="B3718" t="str">
            <v>PEN_2109</v>
          </cell>
          <cell r="C3718" t="str">
            <v>Pension and Welfare Expenses</v>
          </cell>
        </row>
        <row r="3719">
          <cell r="B3719" t="str">
            <v>PEN_2110</v>
          </cell>
          <cell r="C3719" t="str">
            <v>Pension and Welfare Expenses</v>
          </cell>
        </row>
        <row r="3720">
          <cell r="B3720" t="str">
            <v>PEN_2159</v>
          </cell>
          <cell r="C3720" t="str">
            <v>Pension and Welfare Expenses</v>
          </cell>
        </row>
        <row r="3721">
          <cell r="B3721" t="str">
            <v>PEN_2160</v>
          </cell>
          <cell r="C3721" t="str">
            <v>Pension and Welfare Expenses</v>
          </cell>
        </row>
        <row r="3722">
          <cell r="B3722" t="str">
            <v>PEN_2161</v>
          </cell>
          <cell r="C3722" t="str">
            <v>Pension and Welfare Expenses</v>
          </cell>
        </row>
        <row r="3723">
          <cell r="B3723" t="str">
            <v>PEN_2162</v>
          </cell>
          <cell r="C3723" t="str">
            <v>Pension and Welfare</v>
          </cell>
        </row>
        <row r="3724">
          <cell r="B3724" t="str">
            <v>PEN_2165</v>
          </cell>
          <cell r="C3724" t="str">
            <v>165 - Pension and Welfare</v>
          </cell>
        </row>
        <row r="3725">
          <cell r="B3725" t="str">
            <v>PEN_2166</v>
          </cell>
          <cell r="C3725" t="str">
            <v>166 - Pension and Welfare</v>
          </cell>
        </row>
        <row r="3726">
          <cell r="B3726" t="str">
            <v>PEN_5167</v>
          </cell>
          <cell r="C3726" t="str">
            <v>167 - Pension and Welfare</v>
          </cell>
        </row>
        <row r="3727">
          <cell r="B3727" t="str">
            <v>PEN_5169</v>
          </cell>
          <cell r="C3727" t="str">
            <v>169 - Pension and Welfare</v>
          </cell>
        </row>
        <row r="3728">
          <cell r="B3728" t="str">
            <v>PEN_5182</v>
          </cell>
          <cell r="C3728" t="str">
            <v>182 - Pension and Welfare</v>
          </cell>
        </row>
        <row r="3729">
          <cell r="B3729" t="str">
            <v>PEN_8000</v>
          </cell>
          <cell r="C3729" t="str">
            <v>000 - Pension and Welfare</v>
          </cell>
        </row>
        <row r="3730">
          <cell r="B3730" t="str">
            <v>PEN_8130</v>
          </cell>
          <cell r="C3730" t="str">
            <v>130 - Pension and Welfare</v>
          </cell>
        </row>
        <row r="3731">
          <cell r="B3731" t="str">
            <v>PEN_8134</v>
          </cell>
          <cell r="C3731" t="str">
            <v>134 - Pension and Welfare</v>
          </cell>
        </row>
        <row r="3732">
          <cell r="B3732" t="str">
            <v>PEN_8163</v>
          </cell>
          <cell r="C3732" t="str">
            <v>163 - Pension and Welfare</v>
          </cell>
        </row>
        <row r="3733">
          <cell r="B3733" t="str">
            <v>PEN_8164</v>
          </cell>
          <cell r="C3733" t="str">
            <v>164 - Pension and Welfare</v>
          </cell>
        </row>
        <row r="3734">
          <cell r="B3734" t="str">
            <v>PEN_8169</v>
          </cell>
          <cell r="C3734" t="str">
            <v>169 - Pension and Welfare</v>
          </cell>
        </row>
        <row r="3735">
          <cell r="B3735" t="str">
            <v>PEN_8170</v>
          </cell>
          <cell r="C3735" t="str">
            <v>170 - Pension and Welfare</v>
          </cell>
        </row>
        <row r="3736">
          <cell r="B3736" t="str">
            <v>PEN_8171</v>
          </cell>
          <cell r="C3736" t="str">
            <v>171 - Pension and Welfare</v>
          </cell>
        </row>
        <row r="3737">
          <cell r="B3737" t="str">
            <v>PEN_8172</v>
          </cell>
          <cell r="C3737" t="str">
            <v>172 - Pension and Welfare</v>
          </cell>
        </row>
        <row r="3738">
          <cell r="B3738" t="str">
            <v>PEN_8173</v>
          </cell>
          <cell r="C3738" t="str">
            <v>173 - Pension and Welfare</v>
          </cell>
        </row>
        <row r="3739">
          <cell r="B3739" t="str">
            <v>PEN_8174</v>
          </cell>
          <cell r="C3739" t="str">
            <v>174 - Pension and Welfare</v>
          </cell>
        </row>
        <row r="3740">
          <cell r="B3740" t="str">
            <v>PEN_8175</v>
          </cell>
          <cell r="C3740" t="str">
            <v>175 - Pension and Welfare</v>
          </cell>
        </row>
        <row r="3741">
          <cell r="B3741" t="str">
            <v>PEN_8176</v>
          </cell>
          <cell r="C3741" t="str">
            <v>176 - Pension and Welfare</v>
          </cell>
        </row>
        <row r="3742">
          <cell r="B3742" t="str">
            <v>PEN_8177</v>
          </cell>
          <cell r="C3742" t="str">
            <v>177 - Pension and Welfare</v>
          </cell>
        </row>
        <row r="3743">
          <cell r="B3743" t="str">
            <v>PEN_8178</v>
          </cell>
          <cell r="C3743" t="str">
            <v>178 - Pension and Welfare</v>
          </cell>
        </row>
        <row r="3744">
          <cell r="B3744" t="str">
            <v>PEN_8179</v>
          </cell>
          <cell r="C3744" t="str">
            <v>179 - Pension and Welfare</v>
          </cell>
        </row>
        <row r="3745">
          <cell r="B3745" t="str">
            <v>PEN_8180</v>
          </cell>
          <cell r="C3745" t="str">
            <v>180 - Pension and Welfare</v>
          </cell>
        </row>
        <row r="3746">
          <cell r="B3746" t="str">
            <v>PEN_8181</v>
          </cell>
          <cell r="C3746" t="str">
            <v>181 - Pension and Welfare</v>
          </cell>
        </row>
        <row r="3747">
          <cell r="B3747" t="str">
            <v>PEN_8183</v>
          </cell>
          <cell r="C3747" t="str">
            <v>183 - Pension and Welfare</v>
          </cell>
        </row>
        <row r="3748">
          <cell r="B3748" t="str">
            <v>PEN_8185</v>
          </cell>
          <cell r="C3748" t="str">
            <v>185 - Pension and Welfare</v>
          </cell>
        </row>
        <row r="3749">
          <cell r="B3749" t="str">
            <v>PEN_8186</v>
          </cell>
          <cell r="C3749" t="str">
            <v>186 - Pension and Welfare</v>
          </cell>
        </row>
        <row r="3750">
          <cell r="B3750" t="str">
            <v>PEN_8188</v>
          </cell>
          <cell r="C3750" t="str">
            <v>188 - Pension and Welfare</v>
          </cell>
        </row>
        <row r="3751">
          <cell r="B3751" t="str">
            <v>PEN_8189</v>
          </cell>
          <cell r="C3751" t="str">
            <v>189 - Pension and Welfare</v>
          </cell>
        </row>
        <row r="3752">
          <cell r="B3752" t="str">
            <v>PIF_2MON</v>
          </cell>
          <cell r="C3752" t="str">
            <v>GPIF Net Amount Monthly</v>
          </cell>
        </row>
        <row r="3753">
          <cell r="B3753" t="str">
            <v>PIF_2NET</v>
          </cell>
          <cell r="C3753" t="str">
            <v>GPIF Net of RAF</v>
          </cell>
        </row>
        <row r="3754">
          <cell r="B3754" t="str">
            <v>PIF_4FEE</v>
          </cell>
          <cell r="C3754" t="str">
            <v>GPIF Regulatory Assessment Fee (RAF)</v>
          </cell>
        </row>
        <row r="3755">
          <cell r="B3755" t="str">
            <v>PIF_4GRS</v>
          </cell>
          <cell r="C3755" t="str">
            <v>Gross General Performance Incentive Amount</v>
          </cell>
        </row>
        <row r="3756">
          <cell r="B3756" t="str">
            <v>PIF_4MON</v>
          </cell>
          <cell r="C3756" t="str">
            <v>GPIF Net Amount Monthly</v>
          </cell>
        </row>
        <row r="3757">
          <cell r="B3757" t="str">
            <v>PIF_4NET</v>
          </cell>
          <cell r="C3757" t="str">
            <v>GPIF Net of RAF</v>
          </cell>
        </row>
        <row r="3758">
          <cell r="B3758" t="str">
            <v>PIF_5MON</v>
          </cell>
          <cell r="C3758" t="str">
            <v>GPIF Net Amount Monthly</v>
          </cell>
        </row>
        <row r="3759">
          <cell r="B3759" t="str">
            <v>PIF_5NET</v>
          </cell>
          <cell r="C3759" t="str">
            <v>GPIF Net of RAF</v>
          </cell>
        </row>
        <row r="3760">
          <cell r="B3760" t="str">
            <v>PIF_8MON</v>
          </cell>
          <cell r="C3760" t="str">
            <v>GPIF Net Amount Monthly</v>
          </cell>
        </row>
        <row r="3761">
          <cell r="B3761" t="str">
            <v>PIF_8NET</v>
          </cell>
          <cell r="C3761" t="str">
            <v>GPIF Net of RAF</v>
          </cell>
        </row>
        <row r="3762">
          <cell r="B3762" t="str">
            <v>PMD_9001</v>
          </cell>
          <cell r="C3762" t="str">
            <v>FMPA - Off Peak Adjustments for Prior Month w/ Dist Loss</v>
          </cell>
        </row>
        <row r="3763">
          <cell r="B3763" t="str">
            <v>PMD_9002</v>
          </cell>
          <cell r="C3763" t="str">
            <v>FKEC - Off Peak Adjustments for Prior Month w/ Dist Loss</v>
          </cell>
        </row>
        <row r="3764">
          <cell r="B3764" t="str">
            <v>PMD_9003</v>
          </cell>
          <cell r="C3764" t="str">
            <v>CKW - Off Peak Adjustments for Prior Month w/ Dist Loss</v>
          </cell>
        </row>
        <row r="3765">
          <cell r="B3765" t="str">
            <v>PMD_9004</v>
          </cell>
          <cell r="C3765" t="str">
            <v>MD - Off Peak Adjustments for Prior Month w/ Dist Loss</v>
          </cell>
        </row>
        <row r="3766">
          <cell r="B3766" t="str">
            <v>PMD_9005</v>
          </cell>
          <cell r="C3766" t="str">
            <v>LEE - Off Peak Adjustments for Prior Month w/ Dist Loss</v>
          </cell>
        </row>
        <row r="3767">
          <cell r="B3767" t="str">
            <v>PMD_9101</v>
          </cell>
          <cell r="C3767" t="str">
            <v>FMPA - On Peak Adjustments for Prior Month w/ Dist Loss</v>
          </cell>
        </row>
        <row r="3768">
          <cell r="B3768" t="str">
            <v>PMD_9102</v>
          </cell>
          <cell r="C3768" t="str">
            <v>FKEC - On Peak Adjustments for Prior Month w/ Dist Loss</v>
          </cell>
        </row>
        <row r="3769">
          <cell r="B3769" t="str">
            <v>PMD_9103</v>
          </cell>
          <cell r="C3769" t="str">
            <v>CKW - On Peak Adjustments for Prior Month w/ Dist Loss</v>
          </cell>
        </row>
        <row r="3770">
          <cell r="B3770" t="str">
            <v>PMD_9104</v>
          </cell>
          <cell r="C3770" t="str">
            <v>MD - On Peak Adjustments for Prior Month w/ Dist Loss</v>
          </cell>
        </row>
        <row r="3771">
          <cell r="B3771" t="str">
            <v>PMD_9105</v>
          </cell>
          <cell r="C3771" t="str">
            <v>LEE - On Peak Adjustments for Prior Month w/ Dist Loss</v>
          </cell>
        </row>
        <row r="3772">
          <cell r="B3772" t="str">
            <v>PMT_9001</v>
          </cell>
          <cell r="C3772" t="str">
            <v>FMPA - Off Peak Adjustments for Prior Month w/ Trans Loss</v>
          </cell>
        </row>
        <row r="3773">
          <cell r="B3773" t="str">
            <v>PMT_9002</v>
          </cell>
          <cell r="C3773" t="str">
            <v>FKEC - Off Peak Adjustments for Prior Month w/ Trans Loss</v>
          </cell>
        </row>
        <row r="3774">
          <cell r="B3774" t="str">
            <v>PMT_9003</v>
          </cell>
          <cell r="C3774" t="str">
            <v>CKW - Off Peak Adjustments for Prior Month w/ Trans Loss</v>
          </cell>
        </row>
        <row r="3775">
          <cell r="B3775" t="str">
            <v>PMT_9004</v>
          </cell>
          <cell r="C3775" t="str">
            <v>MD - Off Peak Adjustments for Prior Month w/ Trans Loss</v>
          </cell>
        </row>
        <row r="3776">
          <cell r="B3776" t="str">
            <v>PMT_9005</v>
          </cell>
          <cell r="C3776" t="str">
            <v>LEE - Off Peak Adjustments for Prior Month w/ Trans Loss</v>
          </cell>
        </row>
        <row r="3777">
          <cell r="B3777" t="str">
            <v>PMT_9101</v>
          </cell>
          <cell r="C3777" t="str">
            <v>FMPA - On Peak Adjustments for Prior Month w/ Trans Loss</v>
          </cell>
        </row>
        <row r="3778">
          <cell r="B3778" t="str">
            <v>PMT_9102</v>
          </cell>
          <cell r="C3778" t="str">
            <v>FKEC - On Peak Adjustments for Prior Month w/ Trans Loss</v>
          </cell>
        </row>
        <row r="3779">
          <cell r="B3779" t="str">
            <v>PMT_9103</v>
          </cell>
          <cell r="C3779" t="str">
            <v>CKW - On Peak Adjustments for Prior Month w/ Trans Loss</v>
          </cell>
        </row>
        <row r="3780">
          <cell r="B3780" t="str">
            <v>PMT_9104</v>
          </cell>
          <cell r="C3780" t="str">
            <v>MD - On Peak Adjustments for Prior Month w/ Trans Loss</v>
          </cell>
        </row>
        <row r="3781">
          <cell r="B3781" t="str">
            <v>PMT_9105</v>
          </cell>
          <cell r="C3781" t="str">
            <v>LEE - On Peak Adjustments for Prior Month w/ Trans Loss</v>
          </cell>
        </row>
        <row r="3782">
          <cell r="B3782" t="str">
            <v>PP1_9ADJ</v>
          </cell>
          <cell r="C3782" t="str">
            <v>Purchased Power - SJRPP</v>
          </cell>
        </row>
        <row r="3783">
          <cell r="B3783" t="str">
            <v>PP1_9BUY</v>
          </cell>
          <cell r="C3783" t="str">
            <v>Interchange In - Purchased Power : A8-Schedule (QF)</v>
          </cell>
        </row>
        <row r="3784">
          <cell r="B3784" t="str">
            <v>PP2_9ADJ</v>
          </cell>
          <cell r="C3784" t="str">
            <v>Purchased Power - Scherer #4</v>
          </cell>
        </row>
        <row r="3785">
          <cell r="B3785" t="str">
            <v>PP2_9BUY</v>
          </cell>
          <cell r="C3785" t="str">
            <v>Interchange In - Purchased Power : A9-Schedule (Econ. Sales)</v>
          </cell>
        </row>
        <row r="3786">
          <cell r="B3786" t="str">
            <v>PPD_9001</v>
          </cell>
          <cell r="C3786" t="str">
            <v>FMPA - Restatement for Prior Periods due to Error Corrections</v>
          </cell>
        </row>
        <row r="3787">
          <cell r="B3787" t="str">
            <v>PPD_9002</v>
          </cell>
          <cell r="C3787" t="str">
            <v>FKEC - Restatement for Prior Periods due to Error Corrections</v>
          </cell>
        </row>
        <row r="3788">
          <cell r="B3788" t="str">
            <v>PPD_9003</v>
          </cell>
          <cell r="C3788" t="str">
            <v>CKW - Restatement for Prior Periods due to Error Corrections</v>
          </cell>
        </row>
        <row r="3789">
          <cell r="B3789" t="str">
            <v>PPD_9004</v>
          </cell>
          <cell r="C3789" t="str">
            <v>MD - Restatement for Prior Periods due to Error Corrections</v>
          </cell>
        </row>
        <row r="3790">
          <cell r="B3790" t="str">
            <v>PPD_9005</v>
          </cell>
          <cell r="C3790" t="str">
            <v>LEE - Restatement for Prior Periods due to Error Corrections</v>
          </cell>
        </row>
        <row r="3791">
          <cell r="B3791" t="str">
            <v>PPD_9101</v>
          </cell>
          <cell r="C3791" t="str">
            <v>FMPA - Restatement for Prior Periods due to Error Corrections</v>
          </cell>
        </row>
        <row r="3792">
          <cell r="B3792" t="str">
            <v>PPD_9102</v>
          </cell>
          <cell r="C3792" t="str">
            <v>FKEC - Restatement for Prior Periods due to Error Corrections</v>
          </cell>
        </row>
        <row r="3793">
          <cell r="B3793" t="str">
            <v>PPD_9103</v>
          </cell>
          <cell r="C3793" t="str">
            <v>CKW - Restatement for Prior Periods due to Error Corrections</v>
          </cell>
        </row>
        <row r="3794">
          <cell r="B3794" t="str">
            <v>PPD_9104</v>
          </cell>
          <cell r="C3794" t="str">
            <v>MD - Restatement for Prior Periods due to Error Corrections</v>
          </cell>
        </row>
        <row r="3795">
          <cell r="B3795" t="str">
            <v>PPD_9105</v>
          </cell>
          <cell r="C3795" t="str">
            <v>LEE - Restatement for Prior Periods due to Error Corrections</v>
          </cell>
        </row>
        <row r="3796">
          <cell r="B3796" t="str">
            <v>PPT_9001</v>
          </cell>
          <cell r="C3796" t="str">
            <v>FMPA - Restatement for Prior Periods due to Error Corrections</v>
          </cell>
        </row>
        <row r="3797">
          <cell r="B3797" t="str">
            <v>PPT_9002</v>
          </cell>
          <cell r="C3797" t="str">
            <v>FKEC - Restatement for Prior Periods due to Error Corrections</v>
          </cell>
        </row>
        <row r="3798">
          <cell r="B3798" t="str">
            <v>PPT_9003</v>
          </cell>
          <cell r="C3798" t="str">
            <v>CKW - Restatement for Prior Periods due to Error Corrections</v>
          </cell>
        </row>
        <row r="3799">
          <cell r="B3799" t="str">
            <v>PPT_9004</v>
          </cell>
          <cell r="C3799" t="str">
            <v>MD - Restatement for Prior Periods due to Error Corrections</v>
          </cell>
        </row>
        <row r="3800">
          <cell r="B3800" t="str">
            <v>PPT_9005</v>
          </cell>
          <cell r="C3800" t="str">
            <v>LEE - Restatement for Prior Periods due to Error Corrections</v>
          </cell>
        </row>
        <row r="3801">
          <cell r="B3801" t="str">
            <v>PPT_9101</v>
          </cell>
          <cell r="C3801" t="str">
            <v>FMPA - Restatement for Prior Periods due to Error Corrections</v>
          </cell>
        </row>
        <row r="3802">
          <cell r="B3802" t="str">
            <v>PPT_9102</v>
          </cell>
          <cell r="C3802" t="str">
            <v>FKEC - Restatement for Prior Periods due to Error Corrections</v>
          </cell>
        </row>
        <row r="3803">
          <cell r="B3803" t="str">
            <v>PPT_9103</v>
          </cell>
          <cell r="C3803" t="str">
            <v>CKW - Restatement for Prior Periods due to Error Corrections</v>
          </cell>
        </row>
        <row r="3804">
          <cell r="B3804" t="str">
            <v>PPT_9104</v>
          </cell>
          <cell r="C3804" t="str">
            <v>MD - Restatement for Prior Periods due to Error Corrections</v>
          </cell>
        </row>
        <row r="3805">
          <cell r="B3805" t="str">
            <v>PPT_9105</v>
          </cell>
          <cell r="C3805" t="str">
            <v>LEE - Restatement for Prior Periods due to Error Corrections</v>
          </cell>
        </row>
        <row r="3806">
          <cell r="B3806" t="str">
            <v>PS1_9COS</v>
          </cell>
          <cell r="C3806" t="str">
            <v>Fuel Cost of Power Sold (PSL)</v>
          </cell>
        </row>
        <row r="3807">
          <cell r="B3807" t="str">
            <v>PS2_9COS</v>
          </cell>
          <cell r="C3807" t="str">
            <v>Fuel Cost of Purchased Power (PSL-2)</v>
          </cell>
        </row>
        <row r="3808">
          <cell r="B3808" t="str">
            <v>PSL_9ADJ</v>
          </cell>
          <cell r="C3808" t="str">
            <v>PSL Participants' Entitlement</v>
          </cell>
        </row>
        <row r="3809">
          <cell r="B3809" t="str">
            <v>RAF_2FEE</v>
          </cell>
          <cell r="C3809" t="str">
            <v>Regulatory Assessment Fee</v>
          </cell>
        </row>
        <row r="3810">
          <cell r="B3810" t="str">
            <v>RAF_4FEE</v>
          </cell>
          <cell r="C3810" t="str">
            <v>Regulatory Assessment Fee</v>
          </cell>
        </row>
        <row r="3811">
          <cell r="B3811" t="str">
            <v>RAF_5FEE</v>
          </cell>
          <cell r="C3811" t="str">
            <v>Regulatory Assessment Fee</v>
          </cell>
        </row>
        <row r="3812">
          <cell r="B3812" t="str">
            <v>RAF_8FEE</v>
          </cell>
          <cell r="C3812" t="str">
            <v>Regulatory Assessment Fee</v>
          </cell>
        </row>
        <row r="3813">
          <cell r="B3813" t="str">
            <v>RES_2PMO</v>
          </cell>
          <cell r="C3813" t="str">
            <v>Prior Month Reinstatement</v>
          </cell>
        </row>
        <row r="3814">
          <cell r="B3814" t="str">
            <v>RES_2PRI</v>
          </cell>
          <cell r="C3814" t="str">
            <v>Restatement for Prior Periods due to Error Corrections</v>
          </cell>
        </row>
        <row r="3815">
          <cell r="B3815" t="str">
            <v>RES_4PMO</v>
          </cell>
          <cell r="C3815" t="str">
            <v>Prior Month Reinstatement</v>
          </cell>
        </row>
        <row r="3816">
          <cell r="B3816" t="str">
            <v>RES_4PRI</v>
          </cell>
          <cell r="C3816" t="str">
            <v>Restatement for Prior Periods due to Error Corrections</v>
          </cell>
        </row>
        <row r="3817">
          <cell r="B3817" t="str">
            <v>RES_5PMO</v>
          </cell>
          <cell r="C3817" t="str">
            <v>Prior Month Reinstatement</v>
          </cell>
        </row>
        <row r="3818">
          <cell r="B3818" t="str">
            <v>RES_5PRI</v>
          </cell>
          <cell r="C3818" t="str">
            <v>Restatement for Prior Periods due to Error Corrections</v>
          </cell>
        </row>
        <row r="3819">
          <cell r="B3819" t="str">
            <v>RES_8PMO</v>
          </cell>
          <cell r="C3819" t="str">
            <v>Prior Month Reinstatement</v>
          </cell>
        </row>
        <row r="3820">
          <cell r="B3820" t="str">
            <v>RES_8PRI</v>
          </cell>
          <cell r="C3820" t="str">
            <v>Restatement for Prior Periods due to Error Corrections</v>
          </cell>
        </row>
        <row r="3821">
          <cell r="B3821" t="str">
            <v>REV_2MON</v>
          </cell>
          <cell r="C3821" t="str">
            <v>Revenues applicable to Current Period</v>
          </cell>
        </row>
        <row r="3822">
          <cell r="B3822" t="str">
            <v>REV_2NET</v>
          </cell>
          <cell r="C3822" t="str">
            <v>Revenues Net of Revenue Taxes</v>
          </cell>
        </row>
        <row r="3823">
          <cell r="B3823" t="str">
            <v>REV_2TOT</v>
          </cell>
          <cell r="C3823" t="str">
            <v>Total Revenues applicable to Current Period</v>
          </cell>
        </row>
        <row r="3824">
          <cell r="B3824" t="str">
            <v>REV_4MON</v>
          </cell>
          <cell r="C3824" t="str">
            <v>Revenues applicable to Current Period</v>
          </cell>
        </row>
        <row r="3825">
          <cell r="B3825" t="str">
            <v>REV_4NET</v>
          </cell>
          <cell r="C3825" t="str">
            <v>Revenues Net of Revenue Taxes</v>
          </cell>
        </row>
        <row r="3826">
          <cell r="B3826" t="str">
            <v>REV_4TOT</v>
          </cell>
          <cell r="C3826" t="str">
            <v>Total Revenues applicable to Current Period</v>
          </cell>
        </row>
        <row r="3827">
          <cell r="B3827" t="str">
            <v>REV_5MON</v>
          </cell>
          <cell r="C3827" t="str">
            <v>Revenues applicable to Current Period</v>
          </cell>
        </row>
        <row r="3828">
          <cell r="B3828" t="str">
            <v>REV_5NET</v>
          </cell>
          <cell r="C3828" t="str">
            <v>Revenues Net of Revenue Taxes</v>
          </cell>
        </row>
        <row r="3829">
          <cell r="B3829" t="str">
            <v>REV_5TOT</v>
          </cell>
          <cell r="C3829" t="str">
            <v>Total Revenues applicable to Current Period</v>
          </cell>
        </row>
        <row r="3830">
          <cell r="B3830" t="str">
            <v>REV_8MON</v>
          </cell>
          <cell r="C3830" t="str">
            <v>Revenues applicable to Current Period</v>
          </cell>
        </row>
        <row r="3831">
          <cell r="B3831" t="str">
            <v>REV_8NET</v>
          </cell>
          <cell r="C3831" t="str">
            <v>Revenues Net of Revenue Taxes</v>
          </cell>
        </row>
        <row r="3832">
          <cell r="B3832" t="str">
            <v>REV_8TOT</v>
          </cell>
          <cell r="C3832" t="str">
            <v>Total Revenues applicable to Current Period</v>
          </cell>
        </row>
        <row r="3833">
          <cell r="B3833" t="str">
            <v>RR1_5082</v>
          </cell>
          <cell r="C3833" t="str">
            <v>082 - Beginning of Month Balance</v>
          </cell>
        </row>
        <row r="3834">
          <cell r="B3834" t="str">
            <v>RR1_8149</v>
          </cell>
          <cell r="C3834" t="str">
            <v>149 - Beginning of Month Balance</v>
          </cell>
        </row>
        <row r="3835">
          <cell r="B3835" t="str">
            <v>RR1_8184</v>
          </cell>
          <cell r="C3835" t="str">
            <v>184 - Beginning of Month Balance</v>
          </cell>
        </row>
        <row r="3836">
          <cell r="B3836" t="str">
            <v>RR1_8187</v>
          </cell>
          <cell r="C3836" t="str">
            <v>187 - Beginning of Month Balance</v>
          </cell>
        </row>
        <row r="3837">
          <cell r="B3837" t="str">
            <v>RR2_5082</v>
          </cell>
          <cell r="C3837" t="str">
            <v>082 - Current Month Activity</v>
          </cell>
        </row>
        <row r="3838">
          <cell r="B3838" t="str">
            <v>RR2_8149</v>
          </cell>
          <cell r="C3838" t="str">
            <v>149 - Current Month Activity</v>
          </cell>
        </row>
        <row r="3839">
          <cell r="B3839" t="str">
            <v>RR2_8184</v>
          </cell>
          <cell r="C3839" t="str">
            <v>184 - Current Month Activity</v>
          </cell>
        </row>
        <row r="3840">
          <cell r="B3840" t="str">
            <v>RR2_8187</v>
          </cell>
          <cell r="C3840" t="str">
            <v>187 - Current Month Activity</v>
          </cell>
        </row>
        <row r="3841">
          <cell r="B3841" t="str">
            <v>RR3_5082</v>
          </cell>
          <cell r="C3841" t="str">
            <v>082 - End of Month Balance</v>
          </cell>
        </row>
        <row r="3842">
          <cell r="B3842" t="str">
            <v>RR3_8149</v>
          </cell>
          <cell r="C3842" t="str">
            <v>149 - End of Month Balance</v>
          </cell>
        </row>
        <row r="3843">
          <cell r="B3843" t="str">
            <v>RR3_8184</v>
          </cell>
          <cell r="C3843" t="str">
            <v>184 - End of Month Balance</v>
          </cell>
        </row>
        <row r="3844">
          <cell r="B3844" t="str">
            <v>RR3_8187</v>
          </cell>
          <cell r="C3844" t="str">
            <v>187 - End of Month Balance</v>
          </cell>
        </row>
        <row r="3845">
          <cell r="B3845" t="str">
            <v>RR4_5082</v>
          </cell>
          <cell r="C3845" t="str">
            <v>082 - Average Balance</v>
          </cell>
        </row>
        <row r="3846">
          <cell r="B3846" t="str">
            <v>RR4_8149</v>
          </cell>
          <cell r="C3846" t="str">
            <v>149 - Average Balance</v>
          </cell>
        </row>
        <row r="3847">
          <cell r="B3847" t="str">
            <v>RR4_8184</v>
          </cell>
          <cell r="C3847" t="str">
            <v>184 - Average Balance</v>
          </cell>
        </row>
        <row r="3848">
          <cell r="B3848" t="str">
            <v>RR4_8187</v>
          </cell>
          <cell r="C3848" t="str">
            <v>187 - Average Balance</v>
          </cell>
        </row>
        <row r="3849">
          <cell r="B3849" t="str">
            <v>RR5_5082</v>
          </cell>
          <cell r="C3849" t="str">
            <v>082 - Annual Equity Rate</v>
          </cell>
        </row>
        <row r="3850">
          <cell r="B3850" t="str">
            <v>RR5_8149</v>
          </cell>
          <cell r="C3850" t="str">
            <v>149 - Annual Equity Rate</v>
          </cell>
        </row>
        <row r="3851">
          <cell r="B3851" t="str">
            <v>RR5_8184</v>
          </cell>
          <cell r="C3851" t="str">
            <v>184 - Annual Equity Rate</v>
          </cell>
        </row>
        <row r="3852">
          <cell r="B3852" t="str">
            <v>RR5_8187</v>
          </cell>
          <cell r="C3852" t="str">
            <v>187 - Annual Equity Rate</v>
          </cell>
        </row>
        <row r="3853">
          <cell r="B3853" t="str">
            <v>RR6_5082</v>
          </cell>
          <cell r="C3853" t="str">
            <v>082 - Annual Debt Rate</v>
          </cell>
        </row>
        <row r="3854">
          <cell r="B3854" t="str">
            <v>RR6_8149</v>
          </cell>
          <cell r="C3854" t="str">
            <v>149 - Annual Debt Rate</v>
          </cell>
        </row>
        <row r="3855">
          <cell r="B3855" t="str">
            <v>RR6_8184</v>
          </cell>
          <cell r="C3855" t="str">
            <v>184 - Annual Debt Rate</v>
          </cell>
        </row>
        <row r="3856">
          <cell r="B3856" t="str">
            <v>RR6_8187</v>
          </cell>
          <cell r="C3856" t="str">
            <v>187 - Annual Debt Rate</v>
          </cell>
        </row>
        <row r="3857">
          <cell r="B3857" t="str">
            <v>RR7_5082</v>
          </cell>
          <cell r="C3857" t="str">
            <v>082 - State Tax Rate</v>
          </cell>
        </row>
        <row r="3858">
          <cell r="B3858" t="str">
            <v>RR7_8149</v>
          </cell>
          <cell r="C3858" t="str">
            <v>149 - State Tax Rate</v>
          </cell>
        </row>
        <row r="3859">
          <cell r="B3859" t="str">
            <v>RR7_8184</v>
          </cell>
          <cell r="C3859" t="str">
            <v>184 - State Tax Rate</v>
          </cell>
        </row>
        <row r="3860">
          <cell r="B3860" t="str">
            <v>RR7_8187</v>
          </cell>
          <cell r="C3860" t="str">
            <v>187 - State Tax Rate</v>
          </cell>
        </row>
        <row r="3861">
          <cell r="B3861" t="str">
            <v>RR8_5082</v>
          </cell>
          <cell r="C3861" t="str">
            <v>082 - Federal Tax Rate</v>
          </cell>
        </row>
        <row r="3862">
          <cell r="B3862" t="str">
            <v>RR8_8149</v>
          </cell>
          <cell r="C3862" t="str">
            <v>149 - Federal Tax Rate</v>
          </cell>
        </row>
        <row r="3863">
          <cell r="B3863" t="str">
            <v>RR8_8184</v>
          </cell>
          <cell r="C3863" t="str">
            <v>184 - Federal Tax Rate</v>
          </cell>
        </row>
        <row r="3864">
          <cell r="B3864" t="str">
            <v>RR8_8187</v>
          </cell>
          <cell r="C3864" t="str">
            <v>187 - Federal Tax Rate</v>
          </cell>
        </row>
        <row r="3865">
          <cell r="B3865" t="str">
            <v>RR9_5082</v>
          </cell>
          <cell r="C3865" t="str">
            <v>082 - Grossed State Tax Rate</v>
          </cell>
        </row>
        <row r="3866">
          <cell r="B3866" t="str">
            <v>RR9_8149</v>
          </cell>
          <cell r="C3866" t="str">
            <v>149 - Grossed State Tax Rate</v>
          </cell>
        </row>
        <row r="3867">
          <cell r="B3867" t="str">
            <v>RR9_8184</v>
          </cell>
          <cell r="C3867" t="str">
            <v>184 - Grossed State Tax Rate</v>
          </cell>
        </row>
        <row r="3868">
          <cell r="B3868" t="str">
            <v>RR9_8187</v>
          </cell>
          <cell r="C3868" t="str">
            <v>187 - Grossed State Tax Rate</v>
          </cell>
        </row>
        <row r="3869">
          <cell r="B3869" t="str">
            <v>RRA_5082</v>
          </cell>
          <cell r="C3869" t="str">
            <v>082 - Grossed Federal Tax Rate</v>
          </cell>
        </row>
        <row r="3870">
          <cell r="B3870" t="str">
            <v>RRA_8149</v>
          </cell>
          <cell r="C3870" t="str">
            <v>149 - Grossed Federal Tax Rate</v>
          </cell>
        </row>
        <row r="3871">
          <cell r="B3871" t="str">
            <v>RRA_8184</v>
          </cell>
          <cell r="C3871" t="str">
            <v>184 - Grossed Federal Tax Rate</v>
          </cell>
        </row>
        <row r="3872">
          <cell r="B3872" t="str">
            <v>RRA_8187</v>
          </cell>
          <cell r="C3872" t="str">
            <v>187 - Grossed Federal Tax Rate</v>
          </cell>
        </row>
        <row r="3873">
          <cell r="B3873" t="str">
            <v>RRB_5082</v>
          </cell>
          <cell r="C3873" t="str">
            <v>082 - Return on Equity Amount</v>
          </cell>
        </row>
        <row r="3874">
          <cell r="B3874" t="str">
            <v>RRB_8149</v>
          </cell>
          <cell r="C3874" t="str">
            <v>149 - Return on Equity Amount</v>
          </cell>
        </row>
        <row r="3875">
          <cell r="B3875" t="str">
            <v>RRB_8184</v>
          </cell>
          <cell r="C3875" t="str">
            <v>184 - Return on Equity Amount</v>
          </cell>
        </row>
        <row r="3876">
          <cell r="B3876" t="str">
            <v>RRB_8187</v>
          </cell>
          <cell r="C3876" t="str">
            <v>187 - Return on Equity Amount</v>
          </cell>
        </row>
        <row r="3877">
          <cell r="B3877" t="str">
            <v>RRC_5082</v>
          </cell>
          <cell r="C3877" t="str">
            <v>082 - State Tax Amount</v>
          </cell>
        </row>
        <row r="3878">
          <cell r="B3878" t="str">
            <v>RRC_8149</v>
          </cell>
          <cell r="C3878" t="str">
            <v>149 - State Tax Amount</v>
          </cell>
        </row>
        <row r="3879">
          <cell r="B3879" t="str">
            <v>RRC_8184</v>
          </cell>
          <cell r="C3879" t="str">
            <v>184 - State Tax Amount</v>
          </cell>
        </row>
        <row r="3880">
          <cell r="B3880" t="str">
            <v>RRC_8187</v>
          </cell>
          <cell r="C3880" t="str">
            <v>187 - State Tax Amount</v>
          </cell>
        </row>
        <row r="3881">
          <cell r="B3881" t="str">
            <v>RRD_5082</v>
          </cell>
          <cell r="C3881" t="str">
            <v>082 - Federal Tax Amount</v>
          </cell>
        </row>
        <row r="3882">
          <cell r="B3882" t="str">
            <v>RRD_8149</v>
          </cell>
          <cell r="C3882" t="str">
            <v>149 - Federal Tax Amount</v>
          </cell>
        </row>
        <row r="3883">
          <cell r="B3883" t="str">
            <v>RRD_8184</v>
          </cell>
          <cell r="C3883" t="str">
            <v>184 - Federal Tax Amount</v>
          </cell>
        </row>
        <row r="3884">
          <cell r="B3884" t="str">
            <v>RRD_8187</v>
          </cell>
          <cell r="C3884" t="str">
            <v>187 - Federal Tax Amount</v>
          </cell>
        </row>
        <row r="3885">
          <cell r="B3885" t="str">
            <v>RRD_9001</v>
          </cell>
          <cell r="C3885" t="str">
            <v>FMPA - OFF Peak Fuel Revenues Required (w/ Dist Loss)</v>
          </cell>
        </row>
        <row r="3886">
          <cell r="B3886" t="str">
            <v>RRD_9002</v>
          </cell>
          <cell r="C3886" t="str">
            <v>FKEC - OFF Peak Fuel Revenues Required (w/ Dist Loss)</v>
          </cell>
        </row>
        <row r="3887">
          <cell r="B3887" t="str">
            <v>RRD_9003</v>
          </cell>
          <cell r="C3887" t="str">
            <v>CKW - OFF Peak Fuel Revenues Required (w/ Dist Loss)</v>
          </cell>
        </row>
        <row r="3888">
          <cell r="B3888" t="str">
            <v>RRD_9004</v>
          </cell>
          <cell r="C3888" t="str">
            <v>MD - OFF Peak Fuel Revenues Required (w/ Dist Loss)</v>
          </cell>
        </row>
        <row r="3889">
          <cell r="B3889" t="str">
            <v>RRD_9005</v>
          </cell>
          <cell r="C3889" t="str">
            <v>LEE - OFF Peak Fuel Revenues Required (w/ Dist Loss)</v>
          </cell>
        </row>
        <row r="3890">
          <cell r="B3890" t="str">
            <v>RRD_9101</v>
          </cell>
          <cell r="C3890" t="str">
            <v>FMPA - ON Peak Fuel Revenues Required (w/ Dist Loss)</v>
          </cell>
        </row>
        <row r="3891">
          <cell r="B3891" t="str">
            <v>RRD_9102</v>
          </cell>
          <cell r="C3891" t="str">
            <v>FKEC - ON Peak Fuel Revenues Required (w/ Dist Loss)</v>
          </cell>
        </row>
        <row r="3892">
          <cell r="B3892" t="str">
            <v>RRD_9103</v>
          </cell>
          <cell r="C3892" t="str">
            <v>CKW - ON Peak Fuel Revenues Required (w/ Dist Loss)</v>
          </cell>
        </row>
        <row r="3893">
          <cell r="B3893" t="str">
            <v>RRD_9104</v>
          </cell>
          <cell r="C3893" t="str">
            <v>MD - ON Peak Fuel Revenues Required (w/ Dist Loss)</v>
          </cell>
        </row>
        <row r="3894">
          <cell r="B3894" t="str">
            <v>RRD_9105</v>
          </cell>
          <cell r="C3894" t="str">
            <v>LEE - ON Peak Fuel Revenues Required (w/ Dist Loss)</v>
          </cell>
        </row>
        <row r="3895">
          <cell r="B3895" t="str">
            <v>RRE_5082</v>
          </cell>
          <cell r="C3895" t="str">
            <v>082 - Return on Debt Amount</v>
          </cell>
        </row>
        <row r="3896">
          <cell r="B3896" t="str">
            <v>RRE_8149</v>
          </cell>
          <cell r="C3896" t="str">
            <v>149 - Return on Debt Amount</v>
          </cell>
        </row>
        <row r="3897">
          <cell r="B3897" t="str">
            <v>RRE_8184</v>
          </cell>
          <cell r="C3897" t="str">
            <v>184 - Return on Debt Amount</v>
          </cell>
        </row>
        <row r="3898">
          <cell r="B3898" t="str">
            <v>RRE_8187</v>
          </cell>
          <cell r="C3898" t="str">
            <v>187 - Return on Debt Amount</v>
          </cell>
        </row>
        <row r="3899">
          <cell r="B3899" t="str">
            <v>RRF_5082</v>
          </cell>
          <cell r="C3899" t="str">
            <v>082 - Total Ret Req Amount</v>
          </cell>
        </row>
        <row r="3900">
          <cell r="B3900" t="str">
            <v>RRF_8149</v>
          </cell>
          <cell r="C3900" t="str">
            <v>149 - Total Ret Req Amount</v>
          </cell>
        </row>
        <row r="3901">
          <cell r="B3901" t="str">
            <v>RRF_8184</v>
          </cell>
          <cell r="C3901" t="str">
            <v>184 - Total Ret Req Amount</v>
          </cell>
        </row>
        <row r="3902">
          <cell r="B3902" t="str">
            <v>RRF_8187</v>
          </cell>
          <cell r="C3902" t="str">
            <v>187 - Total Ret Req Amount</v>
          </cell>
        </row>
        <row r="3903">
          <cell r="B3903" t="str">
            <v>RRG_5082</v>
          </cell>
          <cell r="C3903" t="str">
            <v>082 - CP Allocation Factor</v>
          </cell>
        </row>
        <row r="3904">
          <cell r="B3904" t="str">
            <v>RRG_8149</v>
          </cell>
          <cell r="C3904" t="str">
            <v>149 - CP Allocation Factor</v>
          </cell>
        </row>
        <row r="3905">
          <cell r="B3905" t="str">
            <v>RRG_8184</v>
          </cell>
          <cell r="C3905" t="str">
            <v>184 - CP Allocation Factor</v>
          </cell>
        </row>
        <row r="3906">
          <cell r="B3906" t="str">
            <v>RRG_8187</v>
          </cell>
          <cell r="C3906" t="str">
            <v>187 - CP Allocation Factor</v>
          </cell>
        </row>
        <row r="3907">
          <cell r="B3907" t="str">
            <v>RRH_5082</v>
          </cell>
          <cell r="C3907" t="str">
            <v>082 - GCP Allocation Factor</v>
          </cell>
        </row>
        <row r="3908">
          <cell r="B3908" t="str">
            <v>RRH_8149</v>
          </cell>
          <cell r="C3908" t="str">
            <v>149 - GCP Allocation Factor</v>
          </cell>
        </row>
        <row r="3909">
          <cell r="B3909" t="str">
            <v>RRH_8184</v>
          </cell>
          <cell r="C3909" t="str">
            <v>184 - GCP Allocation Factor</v>
          </cell>
        </row>
        <row r="3910">
          <cell r="B3910" t="str">
            <v>RRH_8187</v>
          </cell>
          <cell r="C3910" t="str">
            <v>187 - GCP Allocation Factor</v>
          </cell>
        </row>
        <row r="3911">
          <cell r="B3911" t="str">
            <v>RRI_5082</v>
          </cell>
          <cell r="C3911" t="str">
            <v>082 - Energy Allocation Factor</v>
          </cell>
        </row>
        <row r="3912">
          <cell r="B3912" t="str">
            <v>RRI_8149</v>
          </cell>
          <cell r="C3912" t="str">
            <v>149 - Energy Allocation Factor</v>
          </cell>
        </row>
        <row r="3913">
          <cell r="B3913" t="str">
            <v>RRI_8184</v>
          </cell>
          <cell r="C3913" t="str">
            <v>184 - Energy Allocation Factor</v>
          </cell>
        </row>
        <row r="3914">
          <cell r="B3914" t="str">
            <v>RRI_8187</v>
          </cell>
          <cell r="C3914" t="str">
            <v>187 - Energy Allocation Factor</v>
          </cell>
        </row>
        <row r="3915">
          <cell r="B3915" t="str">
            <v>RRJ_5082</v>
          </cell>
          <cell r="C3915" t="str">
            <v>082 - CP Allocation Ret Req Amount</v>
          </cell>
        </row>
        <row r="3916">
          <cell r="B3916" t="str">
            <v>RRJ_8149</v>
          </cell>
          <cell r="C3916" t="str">
            <v>149 - CP Allocation Ret Req Amount</v>
          </cell>
        </row>
        <row r="3917">
          <cell r="B3917" t="str">
            <v>RRJ_8184</v>
          </cell>
          <cell r="C3917" t="str">
            <v>184 - CP Allocation Ret Req Amount</v>
          </cell>
        </row>
        <row r="3918">
          <cell r="B3918" t="str">
            <v>RRJ_8187</v>
          </cell>
          <cell r="C3918" t="str">
            <v>187 - CP Allocation Ret Req Amount</v>
          </cell>
        </row>
        <row r="3919">
          <cell r="B3919" t="str">
            <v>RRK_5082</v>
          </cell>
          <cell r="C3919" t="str">
            <v>082 - GCP Allocation Ret Req Amount</v>
          </cell>
        </row>
        <row r="3920">
          <cell r="B3920" t="str">
            <v>RRK_8149</v>
          </cell>
          <cell r="C3920" t="str">
            <v>149 - GCP Allocation Ret Req Amount</v>
          </cell>
        </row>
        <row r="3921">
          <cell r="B3921" t="str">
            <v>RRK_8184</v>
          </cell>
          <cell r="C3921" t="str">
            <v>184 - GCP Allocation Ret Req Amount</v>
          </cell>
        </row>
        <row r="3922">
          <cell r="B3922" t="str">
            <v>RRK_8187</v>
          </cell>
          <cell r="C3922" t="str">
            <v>187 - GCP Allocation Ret Req Amount</v>
          </cell>
        </row>
        <row r="3923">
          <cell r="B3923" t="str">
            <v>RRL_5082</v>
          </cell>
          <cell r="C3923" t="str">
            <v>082 - Energy Allocation Ret Req Amount</v>
          </cell>
        </row>
        <row r="3924">
          <cell r="B3924" t="str">
            <v>RRL_8149</v>
          </cell>
          <cell r="C3924" t="str">
            <v>149 - Energy Allocation Ret Req Amount</v>
          </cell>
        </row>
        <row r="3925">
          <cell r="B3925" t="str">
            <v>RRL_8184</v>
          </cell>
          <cell r="C3925" t="str">
            <v>184 - Energy Allocation Ret Req Amount</v>
          </cell>
        </row>
        <row r="3926">
          <cell r="B3926" t="str">
            <v>RRL_8187</v>
          </cell>
          <cell r="C3926" t="str">
            <v>187 - Energy Allocation Ret Req Amount</v>
          </cell>
        </row>
        <row r="3927">
          <cell r="B3927" t="str">
            <v>RRM_5082</v>
          </cell>
          <cell r="C3927" t="str">
            <v>082 - CP Jurisdictional Factor</v>
          </cell>
        </row>
        <row r="3928">
          <cell r="B3928" t="str">
            <v>RRM_8149</v>
          </cell>
          <cell r="C3928" t="str">
            <v>149 - CP Jurisdictional Factor</v>
          </cell>
        </row>
        <row r="3929">
          <cell r="B3929" t="str">
            <v>RRM_8184</v>
          </cell>
          <cell r="C3929" t="str">
            <v>184 - CP Jurisdictional Factor</v>
          </cell>
        </row>
        <row r="3930">
          <cell r="B3930" t="str">
            <v>RRM_8187</v>
          </cell>
          <cell r="C3930" t="str">
            <v>187 - CP Jurisdictional Factor</v>
          </cell>
        </row>
        <row r="3931">
          <cell r="B3931" t="str">
            <v>RRN_5082</v>
          </cell>
          <cell r="C3931" t="str">
            <v>082 - GCP Jurisdictional Factor</v>
          </cell>
        </row>
        <row r="3932">
          <cell r="B3932" t="str">
            <v>RRN_8149</v>
          </cell>
          <cell r="C3932" t="str">
            <v>149 - GCP Jurisdictional Factor</v>
          </cell>
        </row>
        <row r="3933">
          <cell r="B3933" t="str">
            <v>RRN_8184</v>
          </cell>
          <cell r="C3933" t="str">
            <v>184 - GCP Jurisdictional Factor</v>
          </cell>
        </row>
        <row r="3934">
          <cell r="B3934" t="str">
            <v>RRN_8187</v>
          </cell>
          <cell r="C3934" t="str">
            <v>187 - GCP Jurisdictional Factor</v>
          </cell>
        </row>
        <row r="3935">
          <cell r="B3935" t="str">
            <v>RRO_5082</v>
          </cell>
          <cell r="C3935" t="str">
            <v>082 - Energy Jurisdictional Factor</v>
          </cell>
        </row>
        <row r="3936">
          <cell r="B3936" t="str">
            <v>RRO_8149</v>
          </cell>
          <cell r="C3936" t="str">
            <v>149 - Energy Jurisdictional Factor</v>
          </cell>
        </row>
        <row r="3937">
          <cell r="B3937" t="str">
            <v>RRO_8184</v>
          </cell>
          <cell r="C3937" t="str">
            <v>184 - Energy Jurisdictional Factor</v>
          </cell>
        </row>
        <row r="3938">
          <cell r="B3938" t="str">
            <v>RRO_8187</v>
          </cell>
          <cell r="C3938" t="str">
            <v>187 - Energy Jurisdictional Factor</v>
          </cell>
        </row>
        <row r="3939">
          <cell r="B3939" t="str">
            <v>RRP_5082</v>
          </cell>
          <cell r="C3939" t="str">
            <v>082 - CP Jurisdictional Ret Req Amount</v>
          </cell>
        </row>
        <row r="3940">
          <cell r="B3940" t="str">
            <v>RRP_8149</v>
          </cell>
          <cell r="C3940" t="str">
            <v>149 - CP Jurisdictional Ret Req Amount</v>
          </cell>
        </row>
        <row r="3941">
          <cell r="B3941" t="str">
            <v>RRP_8184</v>
          </cell>
          <cell r="C3941" t="str">
            <v>184 - CP Jurisdictional Ret Req Amount</v>
          </cell>
        </row>
        <row r="3942">
          <cell r="B3942" t="str">
            <v>RRP_8187</v>
          </cell>
          <cell r="C3942" t="str">
            <v>187 - CP Jurisdictional Ret Req Amount</v>
          </cell>
        </row>
        <row r="3943">
          <cell r="B3943" t="str">
            <v>RRQ_5082</v>
          </cell>
          <cell r="C3943" t="str">
            <v>082 - GCP Jurisdictional Ret Req Amount</v>
          </cell>
        </row>
        <row r="3944">
          <cell r="B3944" t="str">
            <v>RRQ_8149</v>
          </cell>
          <cell r="C3944" t="str">
            <v>149 - GCP Jurisdictional Ret Req Amount</v>
          </cell>
        </row>
        <row r="3945">
          <cell r="B3945" t="str">
            <v>RRQ_8184</v>
          </cell>
          <cell r="C3945" t="str">
            <v>184 - GCP Jurisdictional Ret Req Amount</v>
          </cell>
        </row>
        <row r="3946">
          <cell r="B3946" t="str">
            <v>RRQ_8187</v>
          </cell>
          <cell r="C3946" t="str">
            <v>187 - GCP Jurisdictional Ret Req Amount</v>
          </cell>
        </row>
        <row r="3947">
          <cell r="B3947" t="str">
            <v>RRR_5082</v>
          </cell>
          <cell r="C3947" t="str">
            <v>082 - Energy Jurisdictional Ret Req Amount</v>
          </cell>
        </row>
        <row r="3948">
          <cell r="B3948" t="str">
            <v>RRR_8149</v>
          </cell>
          <cell r="C3948" t="str">
            <v>149 - Energy Jurisdictional Ret Req Amount</v>
          </cell>
        </row>
        <row r="3949">
          <cell r="B3949" t="str">
            <v>RRR_8184</v>
          </cell>
          <cell r="C3949" t="str">
            <v>184 - Energy Jurisdictional Ret Req Amount</v>
          </cell>
        </row>
        <row r="3950">
          <cell r="B3950" t="str">
            <v>RRR_8187</v>
          </cell>
          <cell r="C3950" t="str">
            <v>187 - Energy Jurisdictional Ret Req Amount</v>
          </cell>
        </row>
        <row r="3951">
          <cell r="B3951" t="str">
            <v>RRS_5082</v>
          </cell>
          <cell r="C3951" t="str">
            <v>082 - Total Jurisdictional Ret Req Amount</v>
          </cell>
        </row>
        <row r="3952">
          <cell r="B3952" t="str">
            <v>RRS_8149</v>
          </cell>
          <cell r="C3952" t="str">
            <v>149 - Total Jurisdictional Ret Req Amount</v>
          </cell>
        </row>
        <row r="3953">
          <cell r="B3953" t="str">
            <v>RRS_8184</v>
          </cell>
          <cell r="C3953" t="str">
            <v>184 - Total Jurisdictional Ret Req Amount</v>
          </cell>
        </row>
        <row r="3954">
          <cell r="B3954" t="str">
            <v>RRS_8187</v>
          </cell>
          <cell r="C3954" t="str">
            <v>187 - Total Jurisdictional Ret Req Amount</v>
          </cell>
        </row>
        <row r="3955">
          <cell r="B3955" t="str">
            <v>RRT_9001</v>
          </cell>
          <cell r="C3955" t="str">
            <v>FMPA - OFF Peak Fuel Revenues Required (w/ Trans Loss)</v>
          </cell>
        </row>
        <row r="3956">
          <cell r="B3956" t="str">
            <v>RRT_9002</v>
          </cell>
          <cell r="C3956" t="str">
            <v>FKEC - OFF Peak Fuel Revenues Required (w/ Trans Loss)</v>
          </cell>
        </row>
        <row r="3957">
          <cell r="B3957" t="str">
            <v>RRT_9003</v>
          </cell>
          <cell r="C3957" t="str">
            <v>CKW - OFF Peak Fuel Revenues Required (w/ Trans Loss)</v>
          </cell>
        </row>
        <row r="3958">
          <cell r="B3958" t="str">
            <v>RRT_9004</v>
          </cell>
          <cell r="C3958" t="str">
            <v>MD - OFF Peak Fuel Revenues Required (w/ Trans Loss)</v>
          </cell>
        </row>
        <row r="3959">
          <cell r="B3959" t="str">
            <v>RRT_9005</v>
          </cell>
          <cell r="C3959" t="str">
            <v>LEE - OFF Peak Fuel Revenues Required (w/ Trans Loss)</v>
          </cell>
        </row>
        <row r="3960">
          <cell r="B3960" t="str">
            <v>RRT_9101</v>
          </cell>
          <cell r="C3960" t="str">
            <v>FMPA - ON Peak Fuel Revenues Required (w/ Trans Loss)</v>
          </cell>
        </row>
        <row r="3961">
          <cell r="B3961" t="str">
            <v>RRT_9102</v>
          </cell>
          <cell r="C3961" t="str">
            <v>FKEC - ON Peak Fuel Revenues Required (w/ Trans Loss)</v>
          </cell>
        </row>
        <row r="3962">
          <cell r="B3962" t="str">
            <v>RRT_9103</v>
          </cell>
          <cell r="C3962" t="str">
            <v>CKW - ON Peak Fuel Revenues Required (w/ Trans Loss)</v>
          </cell>
        </row>
        <row r="3963">
          <cell r="B3963" t="str">
            <v>RRT_9104</v>
          </cell>
          <cell r="C3963" t="str">
            <v>MD - ON Peak Fuel Revenues Required (w/ Trans Loss)</v>
          </cell>
        </row>
        <row r="3964">
          <cell r="B3964" t="str">
            <v>RRT_9105</v>
          </cell>
          <cell r="C3964" t="str">
            <v>LEE - ON Peak Fuel Revenues Required (w/ Trans Loss)</v>
          </cell>
        </row>
        <row r="3965">
          <cell r="B3965" t="str">
            <v>RVC_9COS</v>
          </cell>
          <cell r="C3965" t="str">
            <v>Reactive &amp; Voltage Control (Non Nuclear Portion Only)</v>
          </cell>
        </row>
        <row r="3966">
          <cell r="B3966" t="str">
            <v>SCH_9ADJ</v>
          </cell>
          <cell r="C3966" t="str">
            <v>Scherer - Adjustments</v>
          </cell>
        </row>
        <row r="3967">
          <cell r="B3967" t="str">
            <v>SHT_2DEF</v>
          </cell>
          <cell r="C3967" t="str">
            <v>True-up collected/(refunded) in current year +1 Applicable to Short Term</v>
          </cell>
        </row>
        <row r="3968">
          <cell r="B3968" t="str">
            <v>SHT_2REM</v>
          </cell>
          <cell r="C3968" t="str">
            <v>True-up collected/(refunded) in current year - Remaining</v>
          </cell>
        </row>
        <row r="3969">
          <cell r="B3969" t="str">
            <v>SHT_4DEF</v>
          </cell>
          <cell r="C3969" t="str">
            <v>True-up collected/(refunded) in current year +1 Applicable to Short Term</v>
          </cell>
        </row>
        <row r="3970">
          <cell r="B3970" t="str">
            <v>SHT_4REM</v>
          </cell>
          <cell r="C3970" t="str">
            <v>True-up collected/(refunded) in current year - Remaining</v>
          </cell>
        </row>
        <row r="3971">
          <cell r="B3971" t="str">
            <v>SHT_5DEF</v>
          </cell>
          <cell r="C3971" t="str">
            <v>True-up collected/(refunded) in current year +1 Applicable to Short Term</v>
          </cell>
        </row>
        <row r="3972">
          <cell r="B3972" t="str">
            <v>SHT_5REM</v>
          </cell>
          <cell r="C3972" t="str">
            <v>True-up collected/(refunded) in current year - Remaining</v>
          </cell>
        </row>
        <row r="3973">
          <cell r="B3973" t="str">
            <v>SHT_8DEF</v>
          </cell>
          <cell r="C3973" t="str">
            <v>True-up collected/(refunded) in current year +1 Applicable to Short Term</v>
          </cell>
        </row>
        <row r="3974">
          <cell r="B3974" t="str">
            <v>SHT_8REM</v>
          </cell>
          <cell r="C3974" t="str">
            <v>True-up collected/(refunded) in current year - Remaining</v>
          </cell>
        </row>
        <row r="3975">
          <cell r="B3975" t="str">
            <v>SJR_9ADJ</v>
          </cell>
          <cell r="C3975" t="str">
            <v>SJRPP Total Schedule</v>
          </cell>
        </row>
        <row r="3976">
          <cell r="B3976" t="str">
            <v>TBD_9001</v>
          </cell>
          <cell r="C3976" t="str">
            <v>FMPA -</v>
          </cell>
        </row>
        <row r="3977">
          <cell r="B3977" t="str">
            <v>TBD_9002</v>
          </cell>
          <cell r="C3977" t="str">
            <v>FKEC -</v>
          </cell>
        </row>
        <row r="3978">
          <cell r="B3978" t="str">
            <v>TBD_9003</v>
          </cell>
          <cell r="C3978" t="str">
            <v>CKW -</v>
          </cell>
        </row>
        <row r="3979">
          <cell r="B3979" t="str">
            <v>TBD_9004</v>
          </cell>
          <cell r="C3979" t="str">
            <v>MD -</v>
          </cell>
        </row>
        <row r="3980">
          <cell r="B3980" t="str">
            <v>TBD_9005</v>
          </cell>
          <cell r="C3980" t="str">
            <v>LEE -</v>
          </cell>
        </row>
        <row r="3981">
          <cell r="B3981" t="str">
            <v>TBD_9101</v>
          </cell>
          <cell r="C3981" t="str">
            <v>FMPA -</v>
          </cell>
        </row>
        <row r="3982">
          <cell r="B3982" t="str">
            <v>TBD_9102</v>
          </cell>
          <cell r="C3982" t="str">
            <v>FKEC -</v>
          </cell>
        </row>
        <row r="3983">
          <cell r="B3983" t="str">
            <v>TBD_9103</v>
          </cell>
          <cell r="C3983" t="str">
            <v>CKW -</v>
          </cell>
        </row>
        <row r="3984">
          <cell r="B3984" t="str">
            <v>TBD_9104</v>
          </cell>
          <cell r="C3984" t="str">
            <v>MD -</v>
          </cell>
        </row>
        <row r="3985">
          <cell r="B3985" t="str">
            <v>TBD_9105</v>
          </cell>
          <cell r="C3985" t="str">
            <v>LEE -</v>
          </cell>
        </row>
        <row r="3986">
          <cell r="B3986" t="str">
            <v>TBT_9001</v>
          </cell>
          <cell r="C3986" t="str">
            <v>FMPA -</v>
          </cell>
        </row>
        <row r="3987">
          <cell r="B3987" t="str">
            <v>TBT_9002</v>
          </cell>
          <cell r="C3987" t="str">
            <v>FKEC -</v>
          </cell>
        </row>
        <row r="3988">
          <cell r="B3988" t="str">
            <v>TBT_9003</v>
          </cell>
          <cell r="C3988" t="str">
            <v>CKW -</v>
          </cell>
        </row>
        <row r="3989">
          <cell r="B3989" t="str">
            <v>TBT_9004</v>
          </cell>
          <cell r="C3989" t="str">
            <v>MD -</v>
          </cell>
        </row>
        <row r="3990">
          <cell r="B3990" t="str">
            <v>TBT_9005</v>
          </cell>
          <cell r="C3990" t="str">
            <v>LEE -</v>
          </cell>
        </row>
        <row r="3991">
          <cell r="B3991" t="str">
            <v>TBT_9101</v>
          </cell>
          <cell r="C3991" t="str">
            <v>FMPA -</v>
          </cell>
        </row>
        <row r="3992">
          <cell r="B3992" t="str">
            <v>TBT_9102</v>
          </cell>
          <cell r="C3992" t="str">
            <v>FKEC -</v>
          </cell>
        </row>
        <row r="3993">
          <cell r="B3993" t="str">
            <v>TBT_9103</v>
          </cell>
          <cell r="C3993" t="str">
            <v>CKW -</v>
          </cell>
        </row>
        <row r="3994">
          <cell r="B3994" t="str">
            <v>TBT_9104</v>
          </cell>
          <cell r="C3994" t="str">
            <v>MD -</v>
          </cell>
        </row>
        <row r="3995">
          <cell r="B3995" t="str">
            <v>TBT_9105</v>
          </cell>
          <cell r="C3995" t="str">
            <v>LEE -</v>
          </cell>
        </row>
        <row r="3996">
          <cell r="B3996" t="str">
            <v>TED_9001</v>
          </cell>
          <cell r="C3996" t="str">
            <v>FMPA -</v>
          </cell>
        </row>
        <row r="3997">
          <cell r="B3997" t="str">
            <v>TED_9002</v>
          </cell>
          <cell r="C3997" t="str">
            <v>FKEC -</v>
          </cell>
        </row>
        <row r="3998">
          <cell r="B3998" t="str">
            <v>TED_9003</v>
          </cell>
          <cell r="C3998" t="str">
            <v>CKW -</v>
          </cell>
        </row>
        <row r="3999">
          <cell r="B3999" t="str">
            <v>TED_9004</v>
          </cell>
          <cell r="C3999" t="str">
            <v>MD -</v>
          </cell>
        </row>
        <row r="4000">
          <cell r="B4000" t="str">
            <v>TED_9005</v>
          </cell>
          <cell r="C4000" t="str">
            <v>LEE -</v>
          </cell>
        </row>
        <row r="4001">
          <cell r="B4001" t="str">
            <v>TED_9101</v>
          </cell>
          <cell r="C4001" t="str">
            <v>FMPA -</v>
          </cell>
        </row>
        <row r="4002">
          <cell r="B4002" t="str">
            <v>TED_9102</v>
          </cell>
          <cell r="C4002" t="str">
            <v>FKEC -</v>
          </cell>
        </row>
        <row r="4003">
          <cell r="B4003" t="str">
            <v>TED_9103</v>
          </cell>
          <cell r="C4003" t="str">
            <v>CKW -</v>
          </cell>
        </row>
        <row r="4004">
          <cell r="B4004" t="str">
            <v>TED_9104</v>
          </cell>
          <cell r="C4004" t="str">
            <v>MD -</v>
          </cell>
        </row>
        <row r="4005">
          <cell r="B4005" t="str">
            <v>TED_9105</v>
          </cell>
          <cell r="C4005" t="str">
            <v>LEE -</v>
          </cell>
        </row>
        <row r="4006">
          <cell r="B4006" t="str">
            <v>TES_1111</v>
          </cell>
          <cell r="C4006" t="str">
            <v>test</v>
          </cell>
        </row>
        <row r="4007">
          <cell r="B4007" t="str">
            <v>TES_1123</v>
          </cell>
          <cell r="C4007" t="str">
            <v>test 123</v>
          </cell>
        </row>
        <row r="4008">
          <cell r="B4008" t="str">
            <v>TES_4566</v>
          </cell>
          <cell r="C4008" t="str">
            <v>test 4566</v>
          </cell>
        </row>
        <row r="4009">
          <cell r="B4009" t="str">
            <v>TET_9001</v>
          </cell>
          <cell r="C4009" t="str">
            <v>FMPA -</v>
          </cell>
        </row>
        <row r="4010">
          <cell r="B4010" t="str">
            <v>TET_9002</v>
          </cell>
          <cell r="C4010" t="str">
            <v>FKEC -</v>
          </cell>
        </row>
        <row r="4011">
          <cell r="B4011" t="str">
            <v>TET_9003</v>
          </cell>
          <cell r="C4011" t="str">
            <v>CKW -</v>
          </cell>
        </row>
        <row r="4012">
          <cell r="B4012" t="str">
            <v>TET_9004</v>
          </cell>
          <cell r="C4012" t="str">
            <v>MD -</v>
          </cell>
        </row>
        <row r="4013">
          <cell r="B4013" t="str">
            <v>TET_9005</v>
          </cell>
          <cell r="C4013" t="str">
            <v>LEE -</v>
          </cell>
        </row>
        <row r="4014">
          <cell r="B4014" t="str">
            <v>TET_9101</v>
          </cell>
          <cell r="C4014" t="str">
            <v>FMPA -</v>
          </cell>
        </row>
        <row r="4015">
          <cell r="B4015" t="str">
            <v>TET_9102</v>
          </cell>
          <cell r="C4015" t="str">
            <v>FKEC -</v>
          </cell>
        </row>
        <row r="4016">
          <cell r="B4016" t="str">
            <v>TET_9103</v>
          </cell>
          <cell r="C4016" t="str">
            <v>CKW -</v>
          </cell>
        </row>
        <row r="4017">
          <cell r="B4017" t="str">
            <v>TET_9104</v>
          </cell>
          <cell r="C4017" t="str">
            <v>MD -</v>
          </cell>
        </row>
        <row r="4018">
          <cell r="B4018" t="str">
            <v>TET_9105</v>
          </cell>
          <cell r="C4018" t="str">
            <v>LEE -</v>
          </cell>
        </row>
        <row r="4019">
          <cell r="B4019" t="str">
            <v>TLS_9FAC</v>
          </cell>
          <cell r="C4019" t="str">
            <v>Transmission Loss Factor</v>
          </cell>
        </row>
        <row r="4020">
          <cell r="B4020" t="str">
            <v>TOT_9GEN</v>
          </cell>
          <cell r="C4020" t="str">
            <v>TOTAL System Output</v>
          </cell>
        </row>
        <row r="4021">
          <cell r="B4021" t="str">
            <v>TRU_2BEG</v>
          </cell>
          <cell r="C4021" t="str">
            <v>Total True-up --- Beginning of Period</v>
          </cell>
        </row>
        <row r="4022">
          <cell r="B4022" t="str">
            <v>TRU_2END</v>
          </cell>
          <cell r="C4022" t="str">
            <v>Total True-up --- End of Period</v>
          </cell>
        </row>
        <row r="4023">
          <cell r="B4023" t="str">
            <v>TRU_2MON</v>
          </cell>
          <cell r="C4023" t="str">
            <v>Prior Period True-Up Refunded/(Collected) this Period excluding Mid-course</v>
          </cell>
        </row>
        <row r="4024">
          <cell r="B4024" t="str">
            <v>TRU_2REM</v>
          </cell>
          <cell r="C4024" t="str">
            <v>True-Up to be Refunded/(Collected)</v>
          </cell>
        </row>
        <row r="4025">
          <cell r="B4025" t="str">
            <v>TRU_2TOT</v>
          </cell>
          <cell r="C4025" t="str">
            <v>Total amount to be Refunded/(Collected) in Current Year</v>
          </cell>
        </row>
        <row r="4026">
          <cell r="B4026" t="str">
            <v>TRU_2YTD</v>
          </cell>
          <cell r="C4026" t="str">
            <v>YTD True-up Amount Refunded/(Collected) in Current Year, excluding current month</v>
          </cell>
        </row>
        <row r="4027">
          <cell r="B4027" t="str">
            <v>TRU_4BEG</v>
          </cell>
          <cell r="C4027" t="str">
            <v>Total True-up --- Beginning of Period</v>
          </cell>
        </row>
        <row r="4028">
          <cell r="B4028" t="str">
            <v>TRU_4END</v>
          </cell>
          <cell r="C4028" t="str">
            <v>Total True-up --- End of Period</v>
          </cell>
        </row>
        <row r="4029">
          <cell r="B4029" t="str">
            <v>TRU_4MON</v>
          </cell>
          <cell r="C4029" t="str">
            <v>Prior Period True-Up Refunded/(Collected) this Period excluding Mid-course</v>
          </cell>
        </row>
        <row r="4030">
          <cell r="B4030" t="str">
            <v>TRU_4REM</v>
          </cell>
          <cell r="C4030" t="str">
            <v>True-Up to be Refunded/(Collected)</v>
          </cell>
        </row>
        <row r="4031">
          <cell r="B4031" t="str">
            <v>TRU_4TOT</v>
          </cell>
          <cell r="C4031" t="str">
            <v>Total amount to be Refunded/(Collected) in Current Year</v>
          </cell>
        </row>
        <row r="4032">
          <cell r="B4032" t="str">
            <v>TRU_4YTD</v>
          </cell>
          <cell r="C4032" t="str">
            <v>YTD True-up Amount Refunded/(Collected) in Current Year, excluding current month</v>
          </cell>
        </row>
        <row r="4033">
          <cell r="B4033" t="str">
            <v>TRU_5BEG</v>
          </cell>
          <cell r="C4033" t="str">
            <v>Total True-up --- Beginning of Period</v>
          </cell>
        </row>
        <row r="4034">
          <cell r="B4034" t="str">
            <v>TRU_5END</v>
          </cell>
          <cell r="C4034" t="str">
            <v>Total True-up --- End of Period</v>
          </cell>
        </row>
        <row r="4035">
          <cell r="B4035" t="str">
            <v>TRU_5MON</v>
          </cell>
          <cell r="C4035" t="str">
            <v>Prior Period True-Up Refunded/(Collected) this Period excluding Mid-course</v>
          </cell>
        </row>
        <row r="4036">
          <cell r="B4036" t="str">
            <v>TRU_5REM</v>
          </cell>
          <cell r="C4036" t="str">
            <v>True-Up to be Refunded/(Collected)</v>
          </cell>
        </row>
        <row r="4037">
          <cell r="B4037" t="str">
            <v>TRU_5TOT</v>
          </cell>
          <cell r="C4037" t="str">
            <v>Total amount to be Refunded/(Collected) in Current Year</v>
          </cell>
        </row>
        <row r="4038">
          <cell r="B4038" t="str">
            <v>TRU_5YTD</v>
          </cell>
          <cell r="C4038" t="str">
            <v>YTD True-up Amount Refunded/(Collected) in Current Year, excluding current month</v>
          </cell>
        </row>
        <row r="4039">
          <cell r="B4039" t="str">
            <v>TRU_8BEG</v>
          </cell>
          <cell r="C4039" t="str">
            <v>Total True-up --- Beginning of Period</v>
          </cell>
        </row>
        <row r="4040">
          <cell r="B4040" t="str">
            <v>TRU_8END</v>
          </cell>
          <cell r="C4040" t="str">
            <v>Total True-up --- End of Period</v>
          </cell>
        </row>
        <row r="4041">
          <cell r="B4041" t="str">
            <v>TRU_8MON</v>
          </cell>
          <cell r="C4041" t="str">
            <v>Prior Period True-Up Refunded/(Collected) this Period excluding Mid-course</v>
          </cell>
        </row>
        <row r="4042">
          <cell r="B4042" t="str">
            <v>TRU_8REM</v>
          </cell>
          <cell r="C4042" t="str">
            <v>True-Up to be Refunded/(Collected)</v>
          </cell>
        </row>
        <row r="4043">
          <cell r="B4043" t="str">
            <v>TRU_8TOT</v>
          </cell>
          <cell r="C4043" t="str">
            <v>Total amount to be Refunded/(Collected) in Current Year</v>
          </cell>
        </row>
        <row r="4044">
          <cell r="B4044" t="str">
            <v>TRU_8YTD</v>
          </cell>
          <cell r="C4044" t="str">
            <v>YTD True-up Amount Refunded/(Collected) in Current Year, excluding current month</v>
          </cell>
        </row>
        <row r="4045">
          <cell r="B4045" t="str">
            <v>UPD_9001</v>
          </cell>
          <cell r="C4045" t="str">
            <v>FMPA - OFF Peak Fuel Unit Price (w/ Dist Loss)</v>
          </cell>
        </row>
        <row r="4046">
          <cell r="B4046" t="str">
            <v>UPD_9002</v>
          </cell>
          <cell r="C4046" t="str">
            <v>FKEC - OFF Peak Fuel Unit Price (w/ Dist Loss)</v>
          </cell>
        </row>
        <row r="4047">
          <cell r="B4047" t="str">
            <v>UPD_9003</v>
          </cell>
          <cell r="C4047" t="str">
            <v>CKW - OFF Peak Fuel Unit Price (w/ Dist Loss)</v>
          </cell>
        </row>
        <row r="4048">
          <cell r="B4048" t="str">
            <v>UPD_9004</v>
          </cell>
          <cell r="C4048" t="str">
            <v>MD - OFF Peak Fuel Unit Price (w/ Dist Loss)</v>
          </cell>
        </row>
        <row r="4049">
          <cell r="B4049" t="str">
            <v>UPD_9005</v>
          </cell>
          <cell r="C4049" t="str">
            <v>LEE - OFF Peak Fuel Unit Price (w/ Dist Loss)</v>
          </cell>
        </row>
        <row r="4050">
          <cell r="B4050" t="str">
            <v>UPD_9101</v>
          </cell>
          <cell r="C4050" t="str">
            <v>FMPA - ON Peak Fuel Unit Price (w/ Dist Loss)</v>
          </cell>
        </row>
        <row r="4051">
          <cell r="B4051" t="str">
            <v>UPD_9102</v>
          </cell>
          <cell r="C4051" t="str">
            <v>FKEC - ON Peak Fuel Unit Price (w/ Dist Loss)</v>
          </cell>
        </row>
        <row r="4052">
          <cell r="B4052" t="str">
            <v>UPD_9103</v>
          </cell>
          <cell r="C4052" t="str">
            <v>CKW - ON Peak Fuel Unit Price (w/ Dist Loss)</v>
          </cell>
        </row>
        <row r="4053">
          <cell r="B4053" t="str">
            <v>UPD_9104</v>
          </cell>
          <cell r="C4053" t="str">
            <v>MD - ON Peak Fuel Unit Price (w/ Dist Loss)</v>
          </cell>
        </row>
        <row r="4054">
          <cell r="B4054" t="str">
            <v>UPD_9105</v>
          </cell>
          <cell r="C4054" t="str">
            <v>LEE - ON Peak Fuel Unit Price (w/ Dist Loss)</v>
          </cell>
        </row>
        <row r="4055">
          <cell r="B4055" t="str">
            <v>UPT_9001</v>
          </cell>
          <cell r="C4055" t="str">
            <v>FMPA - OFF Peak Fuel Unit Price (w/ Trans Loss)</v>
          </cell>
        </row>
        <row r="4056">
          <cell r="B4056" t="str">
            <v>UPT_9002</v>
          </cell>
          <cell r="C4056" t="str">
            <v>FKEC - OFF Peak Fuel Unit Price (w/ Trans Loss)</v>
          </cell>
        </row>
        <row r="4057">
          <cell r="B4057" t="str">
            <v>UPT_9003</v>
          </cell>
          <cell r="C4057" t="str">
            <v>CKW - OFF Peak Fuel Unit Price (w/ Trans Loss)</v>
          </cell>
        </row>
        <row r="4058">
          <cell r="B4058" t="str">
            <v>UPT_9004</v>
          </cell>
          <cell r="C4058" t="str">
            <v>MD - OFF Peak Fuel Unit Price (w/ Trans Loss)</v>
          </cell>
        </row>
        <row r="4059">
          <cell r="B4059" t="str">
            <v>UPT_9005</v>
          </cell>
          <cell r="C4059" t="str">
            <v>LEE - OFF Peak Fuel Unit Price (w/ Trans Loss)</v>
          </cell>
        </row>
        <row r="4060">
          <cell r="B4060" t="str">
            <v>UPT_9101</v>
          </cell>
          <cell r="C4060" t="str">
            <v>FMPA - ON Peak Fuel Unit Price (w/ Trans Loss)</v>
          </cell>
        </row>
        <row r="4061">
          <cell r="B4061" t="str">
            <v>UPT_9102</v>
          </cell>
          <cell r="C4061" t="str">
            <v>FKEC - ON Peak Fuel Unit Price (w/ Trans Loss)</v>
          </cell>
        </row>
        <row r="4062">
          <cell r="B4062" t="str">
            <v>UPT_9103</v>
          </cell>
          <cell r="C4062" t="str">
            <v>CKW - ON Peak Fuel Unit Price (w/ Trans Loss)</v>
          </cell>
        </row>
        <row r="4063">
          <cell r="B4063" t="str">
            <v>UPT_9104</v>
          </cell>
          <cell r="C4063" t="str">
            <v>MD - ON Peak Fuel Unit Price (w/ Trans Loss)</v>
          </cell>
        </row>
        <row r="4064">
          <cell r="B4064" t="str">
            <v>UPT_9105</v>
          </cell>
          <cell r="C4064" t="str">
            <v>LEE - ON Peak Fuel Unit Price (w/ Trans Loss)</v>
          </cell>
        </row>
        <row r="4065">
          <cell r="B4065" t="str">
            <v>UPX_9001</v>
          </cell>
          <cell r="C4065" t="str">
            <v>FMPA - OFF Peak Fuel Unit Price (w/ NO Loss)</v>
          </cell>
        </row>
        <row r="4066">
          <cell r="B4066" t="str">
            <v>UPX_9002</v>
          </cell>
          <cell r="C4066" t="str">
            <v>FKEC - OFF Peak Fuel Unit Price (w/ NO Loss)</v>
          </cell>
        </row>
        <row r="4067">
          <cell r="B4067" t="str">
            <v>UPX_9003</v>
          </cell>
          <cell r="C4067" t="str">
            <v>CKW - OFF Peak Fuel Unit Price (w/ NO Loss)</v>
          </cell>
        </row>
        <row r="4068">
          <cell r="B4068" t="str">
            <v>UPX_9004</v>
          </cell>
          <cell r="C4068" t="str">
            <v>MD - OFF Peak Fuel Unit Price (w/ NO Loss)</v>
          </cell>
        </row>
        <row r="4069">
          <cell r="B4069" t="str">
            <v>UPX_9005</v>
          </cell>
          <cell r="C4069" t="str">
            <v>LEE - OFF Peak Fuel Unit Price (w/ NO Loss)</v>
          </cell>
        </row>
        <row r="4070">
          <cell r="B4070" t="str">
            <v>UPX_9101</v>
          </cell>
          <cell r="C4070" t="str">
            <v>FMPA - ON Peak Fuel Unit Price (w/ NO Loss)</v>
          </cell>
        </row>
        <row r="4071">
          <cell r="B4071" t="str">
            <v>UPX_9102</v>
          </cell>
          <cell r="C4071" t="str">
            <v>FKEC - ON Peak Fuel Unit Price (w/ NO Loss)</v>
          </cell>
        </row>
        <row r="4072">
          <cell r="B4072" t="str">
            <v>UPX_9103</v>
          </cell>
          <cell r="C4072" t="str">
            <v>CKW - ON Peak Fuel Unit Price (w/ NO Loss)</v>
          </cell>
        </row>
        <row r="4073">
          <cell r="B4073" t="str">
            <v>UPX_9104</v>
          </cell>
          <cell r="C4073" t="str">
            <v>MD - ON Peak Fuel Unit Price (w/ NO Loss)</v>
          </cell>
        </row>
        <row r="4074">
          <cell r="B4074" t="str">
            <v>UPX_9105</v>
          </cell>
          <cell r="C4074" t="str">
            <v>LEE - ON Peak Fuel Unit Price (w/ NO Loss)</v>
          </cell>
        </row>
        <row r="4075">
          <cell r="B4075" t="str">
            <v>XAN_2100</v>
          </cell>
          <cell r="C4075" t="str">
            <v>Interest Rate - Last Day of the Month</v>
          </cell>
        </row>
        <row r="4076">
          <cell r="B4076" t="str">
            <v>XAN_2200</v>
          </cell>
          <cell r="C4076" t="str">
            <v>Regulatory Assessment Fee Rate</v>
          </cell>
        </row>
        <row r="4077">
          <cell r="B4077" t="str">
            <v>XAN_2300</v>
          </cell>
          <cell r="C4077" t="str">
            <v>Annual Rate of Return for Debt</v>
          </cell>
        </row>
        <row r="4078">
          <cell r="B4078" t="str">
            <v>XAN_2400</v>
          </cell>
          <cell r="C4078" t="str">
            <v>Annual Rate of Return for Equity</v>
          </cell>
        </row>
        <row r="4079">
          <cell r="B4079" t="str">
            <v>XAN_2500</v>
          </cell>
          <cell r="C4079" t="str">
            <v>Federal Tax Rate</v>
          </cell>
        </row>
        <row r="4080">
          <cell r="B4080" t="str">
            <v>XAN_2600</v>
          </cell>
          <cell r="C4080" t="str">
            <v>State Tax Rate</v>
          </cell>
        </row>
        <row r="4081">
          <cell r="B4081" t="str">
            <v>XAN_2700</v>
          </cell>
          <cell r="C4081" t="str">
            <v>Interest Rate - First Day of the Month</v>
          </cell>
        </row>
        <row r="4082">
          <cell r="B4082" t="str">
            <v>XAN_4100</v>
          </cell>
          <cell r="C4082" t="str">
            <v>Interest Rate - Last Day of the Month</v>
          </cell>
        </row>
        <row r="4083">
          <cell r="B4083" t="str">
            <v>XAN_4200</v>
          </cell>
          <cell r="C4083" t="str">
            <v>Regulatory Assessment Fee Rate</v>
          </cell>
        </row>
        <row r="4084">
          <cell r="B4084" t="str">
            <v>XAN_4300</v>
          </cell>
          <cell r="C4084" t="str">
            <v>Annual Rate of Return for Debt</v>
          </cell>
        </row>
        <row r="4085">
          <cell r="B4085" t="str">
            <v>XAN_4400</v>
          </cell>
          <cell r="C4085" t="str">
            <v>Annual Rate of Return for Equity</v>
          </cell>
        </row>
        <row r="4086">
          <cell r="B4086" t="str">
            <v>XAN_4500</v>
          </cell>
          <cell r="C4086" t="str">
            <v>Federal Tax Rate</v>
          </cell>
        </row>
        <row r="4087">
          <cell r="B4087" t="str">
            <v>XAN_4600</v>
          </cell>
          <cell r="C4087" t="str">
            <v>State Tax Rate</v>
          </cell>
        </row>
        <row r="4088">
          <cell r="B4088" t="str">
            <v>XAN_4700</v>
          </cell>
          <cell r="C4088" t="str">
            <v>Interest Rate - First Day of the Month</v>
          </cell>
        </row>
        <row r="4089">
          <cell r="B4089" t="str">
            <v>XAN_5100</v>
          </cell>
          <cell r="C4089" t="str">
            <v>Interest Rate - Last Day of the Month</v>
          </cell>
        </row>
        <row r="4090">
          <cell r="B4090" t="str">
            <v>XAN_5200</v>
          </cell>
          <cell r="C4090" t="str">
            <v>Regulatory Assessment Fee Rate</v>
          </cell>
        </row>
        <row r="4091">
          <cell r="B4091" t="str">
            <v>XAN_5300</v>
          </cell>
          <cell r="C4091" t="str">
            <v>Annual Rate of Return for Debt</v>
          </cell>
        </row>
        <row r="4092">
          <cell r="B4092" t="str">
            <v>XAN_5400</v>
          </cell>
          <cell r="C4092" t="str">
            <v>Annual Rate of Return for Equity</v>
          </cell>
        </row>
        <row r="4093">
          <cell r="B4093" t="str">
            <v>XAN_5500</v>
          </cell>
          <cell r="C4093" t="str">
            <v>Federal Tax Rate</v>
          </cell>
        </row>
        <row r="4094">
          <cell r="B4094" t="str">
            <v>XAN_5600</v>
          </cell>
          <cell r="C4094" t="str">
            <v>State Tax Rate</v>
          </cell>
        </row>
        <row r="4095">
          <cell r="B4095" t="str">
            <v>XAN_5700</v>
          </cell>
          <cell r="C4095" t="str">
            <v>Interest Rate - First Day of the Month</v>
          </cell>
        </row>
        <row r="4096">
          <cell r="B4096" t="str">
            <v>XAN_8100</v>
          </cell>
          <cell r="C4096" t="str">
            <v>Interest Rate - Last Day of the Month</v>
          </cell>
        </row>
        <row r="4097">
          <cell r="B4097" t="str">
            <v>XAN_8200</v>
          </cell>
          <cell r="C4097" t="str">
            <v>Regulatory Assessment Fee Rate</v>
          </cell>
        </row>
        <row r="4098">
          <cell r="B4098" t="str">
            <v>XAN_8300</v>
          </cell>
          <cell r="C4098" t="str">
            <v>Annual Rate of Return for Debt</v>
          </cell>
        </row>
        <row r="4099">
          <cell r="B4099" t="str">
            <v>XAN_8400</v>
          </cell>
          <cell r="C4099" t="str">
            <v>Annual Rate of Return for Equity</v>
          </cell>
        </row>
        <row r="4100">
          <cell r="B4100" t="str">
            <v>XAN_8500</v>
          </cell>
          <cell r="C4100" t="str">
            <v>Federal Tax Rate</v>
          </cell>
        </row>
        <row r="4101">
          <cell r="B4101" t="str">
            <v>XAN_8600</v>
          </cell>
          <cell r="C4101" t="str">
            <v>State Tax Rate</v>
          </cell>
        </row>
        <row r="4102">
          <cell r="B4102" t="str">
            <v>XAN_8700</v>
          </cell>
          <cell r="C4102" t="str">
            <v>Interest Rate - First Day of the Month</v>
          </cell>
        </row>
        <row r="4103">
          <cell r="B4103" t="str">
            <v>t_</v>
          </cell>
        </row>
      </sheetData>
      <sheetData sheetId="3" refreshError="1"/>
      <sheetData sheetId="4" refreshError="1">
        <row r="2">
          <cell r="A2">
            <v>2010</v>
          </cell>
          <cell r="B2" t="str">
            <v>APR</v>
          </cell>
          <cell r="D2" t="str">
            <v>EXP_8TOT</v>
          </cell>
          <cell r="E2">
            <v>10980801.6293876</v>
          </cell>
        </row>
        <row r="3">
          <cell r="A3">
            <v>2010</v>
          </cell>
          <cell r="B3" t="str">
            <v>JAN</v>
          </cell>
          <cell r="D3" t="str">
            <v>REV_8TOT</v>
          </cell>
          <cell r="E3">
            <v>15817976.7182074</v>
          </cell>
        </row>
        <row r="4">
          <cell r="A4">
            <v>2010</v>
          </cell>
          <cell r="B4" t="str">
            <v>JAN</v>
          </cell>
          <cell r="D4" t="str">
            <v>LIN_8LOS</v>
          </cell>
          <cell r="E4">
            <v>0</v>
          </cell>
        </row>
        <row r="5">
          <cell r="A5">
            <v>2010</v>
          </cell>
          <cell r="B5" t="str">
            <v>JAN</v>
          </cell>
          <cell r="D5" t="str">
            <v>EXP_8TOT</v>
          </cell>
          <cell r="E5">
            <v>9998265.8077084105</v>
          </cell>
        </row>
        <row r="6">
          <cell r="A6">
            <v>2010</v>
          </cell>
          <cell r="B6" t="str">
            <v>MAY</v>
          </cell>
          <cell r="D6" t="str">
            <v>RES_8PMO</v>
          </cell>
          <cell r="E6">
            <v>0</v>
          </cell>
        </row>
        <row r="7">
          <cell r="A7">
            <v>2010</v>
          </cell>
          <cell r="B7" t="str">
            <v>APR</v>
          </cell>
          <cell r="D7" t="str">
            <v>RES_8PMO</v>
          </cell>
          <cell r="E7">
            <v>0</v>
          </cell>
        </row>
        <row r="8">
          <cell r="A8">
            <v>2010</v>
          </cell>
          <cell r="B8" t="str">
            <v>JAN</v>
          </cell>
          <cell r="D8" t="str">
            <v>RES_8PMO</v>
          </cell>
          <cell r="E8">
            <v>0</v>
          </cell>
        </row>
        <row r="9">
          <cell r="A9">
            <v>2010</v>
          </cell>
          <cell r="B9" t="str">
            <v>JUN</v>
          </cell>
          <cell r="D9" t="str">
            <v>RRO_8187</v>
          </cell>
          <cell r="E9">
            <v>0.99083840000000001</v>
          </cell>
        </row>
        <row r="10">
          <cell r="A10">
            <v>2010</v>
          </cell>
          <cell r="B10" t="str">
            <v>JUN</v>
          </cell>
          <cell r="D10" t="str">
            <v>RRO_8184</v>
          </cell>
          <cell r="E10">
            <v>0.99083840000000001</v>
          </cell>
        </row>
        <row r="11">
          <cell r="A11">
            <v>2010</v>
          </cell>
          <cell r="B11" t="str">
            <v>JUN</v>
          </cell>
          <cell r="D11" t="str">
            <v>RRO_8149</v>
          </cell>
          <cell r="E11">
            <v>0.99083840000000001</v>
          </cell>
        </row>
        <row r="12">
          <cell r="A12">
            <v>2010</v>
          </cell>
          <cell r="B12" t="str">
            <v>MAR</v>
          </cell>
          <cell r="D12" t="str">
            <v>RRO_8184</v>
          </cell>
          <cell r="E12">
            <v>0.99083840000000001</v>
          </cell>
        </row>
        <row r="13">
          <cell r="A13">
            <v>2010</v>
          </cell>
          <cell r="B13" t="str">
            <v>MAR</v>
          </cell>
          <cell r="D13" t="str">
            <v>RRO_8149</v>
          </cell>
          <cell r="E13">
            <v>0.99083840000000001</v>
          </cell>
        </row>
        <row r="14">
          <cell r="A14">
            <v>2010</v>
          </cell>
          <cell r="B14" t="str">
            <v>FEB</v>
          </cell>
          <cell r="D14" t="str">
            <v>RRO_8149</v>
          </cell>
          <cell r="E14">
            <v>0.99083840000000001</v>
          </cell>
        </row>
        <row r="15">
          <cell r="A15">
            <v>2009</v>
          </cell>
          <cell r="B15" t="str">
            <v>DEC</v>
          </cell>
          <cell r="D15" t="str">
            <v>RRO_8149</v>
          </cell>
          <cell r="E15">
            <v>0.98692610000000003</v>
          </cell>
        </row>
        <row r="16">
          <cell r="A16">
            <v>2010</v>
          </cell>
          <cell r="B16" t="str">
            <v>MAY</v>
          </cell>
          <cell r="D16" t="str">
            <v>RRO_8149</v>
          </cell>
          <cell r="E16">
            <v>0.99083840000000001</v>
          </cell>
        </row>
        <row r="17">
          <cell r="A17">
            <v>2010</v>
          </cell>
          <cell r="B17" t="str">
            <v>MAY</v>
          </cell>
          <cell r="D17" t="str">
            <v>RRO_8184</v>
          </cell>
          <cell r="E17">
            <v>0.99083840000000001</v>
          </cell>
        </row>
        <row r="18">
          <cell r="A18">
            <v>2010</v>
          </cell>
          <cell r="B18" t="str">
            <v>MAY</v>
          </cell>
          <cell r="D18" t="str">
            <v>RRO_8187</v>
          </cell>
          <cell r="E18">
            <v>0.99083840000000001</v>
          </cell>
        </row>
        <row r="19">
          <cell r="A19">
            <v>2010</v>
          </cell>
          <cell r="B19" t="str">
            <v>APR</v>
          </cell>
          <cell r="D19" t="str">
            <v>RRO_8149</v>
          </cell>
          <cell r="E19">
            <v>0.99083840000000001</v>
          </cell>
        </row>
        <row r="20">
          <cell r="A20">
            <v>2010</v>
          </cell>
          <cell r="B20" t="str">
            <v>APR</v>
          </cell>
          <cell r="D20" t="str">
            <v>RRO_8184</v>
          </cell>
          <cell r="E20">
            <v>0.99083840000000001</v>
          </cell>
        </row>
        <row r="21">
          <cell r="A21">
            <v>2010</v>
          </cell>
          <cell r="B21" t="str">
            <v>JAN</v>
          </cell>
          <cell r="D21" t="str">
            <v>RRO_8149</v>
          </cell>
          <cell r="E21">
            <v>0.99083840000000001</v>
          </cell>
        </row>
        <row r="22">
          <cell r="A22">
            <v>2010</v>
          </cell>
          <cell r="B22" t="str">
            <v>JUN</v>
          </cell>
          <cell r="D22" t="str">
            <v>INT_8AMT</v>
          </cell>
          <cell r="E22">
            <v>6865.7808341432501</v>
          </cell>
        </row>
        <row r="23">
          <cell r="A23">
            <v>2010</v>
          </cell>
          <cell r="B23" t="str">
            <v>MAR</v>
          </cell>
          <cell r="D23" t="str">
            <v>INT_8AMT</v>
          </cell>
          <cell r="E23">
            <v>3187.6911507311302</v>
          </cell>
        </row>
        <row r="24">
          <cell r="A24">
            <v>2010</v>
          </cell>
          <cell r="B24" t="str">
            <v>FEB</v>
          </cell>
          <cell r="D24" t="str">
            <v>INT_8AMT</v>
          </cell>
          <cell r="E24">
            <v>2873.1830748685402</v>
          </cell>
        </row>
        <row r="25">
          <cell r="A25">
            <v>2009</v>
          </cell>
          <cell r="B25" t="str">
            <v>DEC</v>
          </cell>
          <cell r="D25" t="str">
            <v>INT_8AMT</v>
          </cell>
          <cell r="E25">
            <v>2041.90680165961</v>
          </cell>
        </row>
        <row r="26">
          <cell r="A26">
            <v>2010</v>
          </cell>
          <cell r="B26" t="str">
            <v>MAY</v>
          </cell>
          <cell r="D26" t="str">
            <v>INT_8AMT</v>
          </cell>
          <cell r="E26">
            <v>4821.3469895657699</v>
          </cell>
        </row>
        <row r="27">
          <cell r="A27">
            <v>2010</v>
          </cell>
          <cell r="B27" t="str">
            <v>APR</v>
          </cell>
          <cell r="D27" t="str">
            <v>INT_8AMT</v>
          </cell>
          <cell r="E27">
            <v>3500.1896409646301</v>
          </cell>
        </row>
        <row r="28">
          <cell r="A28">
            <v>2010</v>
          </cell>
          <cell r="B28" t="str">
            <v>JAN</v>
          </cell>
          <cell r="D28" t="str">
            <v>INT_8AMT</v>
          </cell>
          <cell r="E28">
            <v>2241.2631591472</v>
          </cell>
        </row>
        <row r="29">
          <cell r="A29">
            <v>2010</v>
          </cell>
          <cell r="B29" t="str">
            <v>JUN</v>
          </cell>
          <cell r="D29" t="str">
            <v>2MC_8MON</v>
          </cell>
          <cell r="E29">
            <v>0</v>
          </cell>
        </row>
        <row r="30">
          <cell r="A30">
            <v>2010</v>
          </cell>
          <cell r="B30" t="str">
            <v>MAR</v>
          </cell>
          <cell r="D30" t="str">
            <v>2MC_8MON</v>
          </cell>
          <cell r="E30">
            <v>0</v>
          </cell>
        </row>
        <row r="31">
          <cell r="A31">
            <v>2010</v>
          </cell>
          <cell r="B31" t="str">
            <v>FEB</v>
          </cell>
          <cell r="D31" t="str">
            <v>2MC_8MON</v>
          </cell>
          <cell r="E31">
            <v>0</v>
          </cell>
        </row>
        <row r="32">
          <cell r="A32">
            <v>2009</v>
          </cell>
          <cell r="B32" t="str">
            <v>DEC</v>
          </cell>
          <cell r="D32" t="str">
            <v>2MC_8MON</v>
          </cell>
          <cell r="E32">
            <v>0</v>
          </cell>
        </row>
        <row r="33">
          <cell r="A33">
            <v>2010</v>
          </cell>
          <cell r="B33" t="str">
            <v>MAY</v>
          </cell>
          <cell r="D33" t="str">
            <v>2MC_8MON</v>
          </cell>
          <cell r="E33">
            <v>0</v>
          </cell>
        </row>
        <row r="34">
          <cell r="A34">
            <v>2010</v>
          </cell>
          <cell r="B34" t="str">
            <v>APR</v>
          </cell>
          <cell r="D34" t="str">
            <v>2MC_8MON</v>
          </cell>
          <cell r="E34">
            <v>0</v>
          </cell>
        </row>
        <row r="35">
          <cell r="A35">
            <v>2010</v>
          </cell>
          <cell r="B35" t="str">
            <v>JAN</v>
          </cell>
          <cell r="D35" t="str">
            <v>2MC_8MON</v>
          </cell>
          <cell r="E35">
            <v>0</v>
          </cell>
        </row>
        <row r="36">
          <cell r="A36">
            <v>2010</v>
          </cell>
          <cell r="B36" t="str">
            <v>JUN</v>
          </cell>
          <cell r="D36" t="str">
            <v>RRD_8187</v>
          </cell>
          <cell r="E36">
            <v>52035.1060725641</v>
          </cell>
        </row>
        <row r="37">
          <cell r="A37">
            <v>2010</v>
          </cell>
          <cell r="B37" t="str">
            <v>JUN</v>
          </cell>
          <cell r="D37" t="str">
            <v>RRD_8184</v>
          </cell>
          <cell r="E37">
            <v>122178.519166666</v>
          </cell>
        </row>
        <row r="38">
          <cell r="A38">
            <v>2010</v>
          </cell>
          <cell r="B38" t="str">
            <v>JUN</v>
          </cell>
          <cell r="D38" t="str">
            <v>RRD_8149</v>
          </cell>
          <cell r="E38">
            <v>-4881.7809343923</v>
          </cell>
        </row>
        <row r="39">
          <cell r="A39">
            <v>2010</v>
          </cell>
          <cell r="B39" t="str">
            <v>MAR</v>
          </cell>
          <cell r="D39" t="str">
            <v>RRD_8184</v>
          </cell>
          <cell r="E39">
            <v>123218.33369282</v>
          </cell>
        </row>
        <row r="40">
          <cell r="A40">
            <v>2010</v>
          </cell>
          <cell r="B40" t="str">
            <v>MAR</v>
          </cell>
          <cell r="D40" t="str">
            <v>RRD_8149</v>
          </cell>
          <cell r="E40">
            <v>-4884.3359674000003</v>
          </cell>
        </row>
        <row r="41">
          <cell r="A41">
            <v>2010</v>
          </cell>
          <cell r="B41" t="str">
            <v>FEB</v>
          </cell>
          <cell r="D41" t="str">
            <v>RRD_8149</v>
          </cell>
          <cell r="E41">
            <v>-5922.5827122507098</v>
          </cell>
        </row>
        <row r="42">
          <cell r="A42">
            <v>2009</v>
          </cell>
          <cell r="B42" t="str">
            <v>DEC</v>
          </cell>
          <cell r="D42" t="str">
            <v>RRD_8149</v>
          </cell>
          <cell r="E42">
            <v>-6014.9212556125303</v>
          </cell>
        </row>
        <row r="43">
          <cell r="A43">
            <v>2010</v>
          </cell>
          <cell r="B43" t="str">
            <v>MAY</v>
          </cell>
          <cell r="D43" t="str">
            <v>RRD_8149</v>
          </cell>
          <cell r="E43">
            <v>-4921.29644289316</v>
          </cell>
        </row>
        <row r="44">
          <cell r="A44">
            <v>2010</v>
          </cell>
          <cell r="B44" t="str">
            <v>MAY</v>
          </cell>
          <cell r="D44" t="str">
            <v>RRD_8184</v>
          </cell>
          <cell r="E44">
            <v>122525.124008717</v>
          </cell>
        </row>
        <row r="45">
          <cell r="A45">
            <v>2010</v>
          </cell>
          <cell r="B45" t="str">
            <v>MAY</v>
          </cell>
          <cell r="D45" t="str">
            <v>RRD_8187</v>
          </cell>
          <cell r="E45">
            <v>52216.793499230698</v>
          </cell>
        </row>
        <row r="46">
          <cell r="A46">
            <v>2010</v>
          </cell>
          <cell r="B46" t="str">
            <v>APR</v>
          </cell>
          <cell r="D46" t="str">
            <v>RRD_8149</v>
          </cell>
          <cell r="E46">
            <v>-4905.92718464273</v>
          </cell>
        </row>
        <row r="47">
          <cell r="A47">
            <v>2010</v>
          </cell>
          <cell r="B47" t="str">
            <v>APR</v>
          </cell>
          <cell r="D47" t="str">
            <v>RRD_8184</v>
          </cell>
          <cell r="E47">
            <v>122871.728850769</v>
          </cell>
        </row>
        <row r="48">
          <cell r="A48">
            <v>2010</v>
          </cell>
          <cell r="B48" t="str">
            <v>JAN</v>
          </cell>
          <cell r="D48" t="str">
            <v>RRD_8149</v>
          </cell>
          <cell r="E48">
            <v>-5961.4745978347501</v>
          </cell>
        </row>
        <row r="49">
          <cell r="A49">
            <v>2010</v>
          </cell>
          <cell r="B49" t="str">
            <v>JUN</v>
          </cell>
          <cell r="D49" t="str">
            <v>MAN_800A</v>
          </cell>
          <cell r="E49">
            <v>0</v>
          </cell>
        </row>
        <row r="50">
          <cell r="A50">
            <v>2010</v>
          </cell>
          <cell r="B50" t="str">
            <v>MAR</v>
          </cell>
          <cell r="D50" t="str">
            <v>MAN_800A</v>
          </cell>
          <cell r="E50">
            <v>0</v>
          </cell>
        </row>
        <row r="51">
          <cell r="A51">
            <v>2010</v>
          </cell>
          <cell r="B51" t="str">
            <v>FEB</v>
          </cell>
          <cell r="D51" t="str">
            <v>MAN_800A</v>
          </cell>
          <cell r="E51">
            <v>0</v>
          </cell>
        </row>
        <row r="52">
          <cell r="A52">
            <v>2009</v>
          </cell>
          <cell r="B52" t="str">
            <v>DEC</v>
          </cell>
          <cell r="D52" t="str">
            <v>MAN_800A</v>
          </cell>
          <cell r="E52">
            <v>0</v>
          </cell>
        </row>
        <row r="53">
          <cell r="A53">
            <v>2010</v>
          </cell>
          <cell r="B53" t="str">
            <v>MAY</v>
          </cell>
          <cell r="D53" t="str">
            <v>MAN_800A</v>
          </cell>
          <cell r="E53">
            <v>0</v>
          </cell>
        </row>
        <row r="54">
          <cell r="A54">
            <v>2010</v>
          </cell>
          <cell r="B54" t="str">
            <v>APR</v>
          </cell>
          <cell r="D54" t="str">
            <v>MAN_800A</v>
          </cell>
          <cell r="E54">
            <v>0</v>
          </cell>
        </row>
        <row r="55">
          <cell r="A55">
            <v>2010</v>
          </cell>
          <cell r="B55" t="str">
            <v>JAN</v>
          </cell>
          <cell r="D55" t="str">
            <v>MAN_800A</v>
          </cell>
          <cell r="E55">
            <v>0</v>
          </cell>
        </row>
        <row r="56">
          <cell r="A56">
            <v>2010</v>
          </cell>
          <cell r="B56" t="str">
            <v>JUN</v>
          </cell>
          <cell r="D56" t="str">
            <v>EXP_8TOT</v>
          </cell>
          <cell r="E56">
            <v>11564374.639091101</v>
          </cell>
        </row>
        <row r="57">
          <cell r="A57">
            <v>2010</v>
          </cell>
          <cell r="B57" t="str">
            <v>JUN</v>
          </cell>
          <cell r="D57" t="str">
            <v>LIN_8LOS</v>
          </cell>
          <cell r="E57">
            <v>0</v>
          </cell>
        </row>
        <row r="58">
          <cell r="A58">
            <v>2010</v>
          </cell>
          <cell r="B58" t="str">
            <v>JUN</v>
          </cell>
          <cell r="D58" t="str">
            <v>REV_8TOT</v>
          </cell>
          <cell r="E58">
            <v>17264755.247116201</v>
          </cell>
        </row>
        <row r="59">
          <cell r="A59">
            <v>2010</v>
          </cell>
          <cell r="B59" t="str">
            <v>MAR</v>
          </cell>
          <cell r="D59" t="str">
            <v>EXP_8TOT</v>
          </cell>
          <cell r="E59">
            <v>10697151.0463064</v>
          </cell>
        </row>
        <row r="60">
          <cell r="A60">
            <v>2010</v>
          </cell>
          <cell r="B60" t="str">
            <v>MAR</v>
          </cell>
          <cell r="D60" t="str">
            <v>LIN_8LOS</v>
          </cell>
          <cell r="E60">
            <v>0</v>
          </cell>
        </row>
        <row r="61">
          <cell r="A61">
            <v>2010</v>
          </cell>
          <cell r="B61" t="str">
            <v>MAR</v>
          </cell>
          <cell r="D61" t="str">
            <v>REV_8TOT</v>
          </cell>
          <cell r="E61">
            <v>12548474.2461186</v>
          </cell>
        </row>
        <row r="62">
          <cell r="A62">
            <v>2010</v>
          </cell>
          <cell r="B62" t="str">
            <v>FEB</v>
          </cell>
          <cell r="D62" t="str">
            <v>EXP_8TOT</v>
          </cell>
          <cell r="E62">
            <v>11052575.2296752</v>
          </cell>
        </row>
        <row r="63">
          <cell r="A63">
            <v>2010</v>
          </cell>
          <cell r="B63" t="str">
            <v>FEB</v>
          </cell>
          <cell r="D63" t="str">
            <v>LIN_8LOS</v>
          </cell>
          <cell r="E63">
            <v>0</v>
          </cell>
        </row>
        <row r="64">
          <cell r="A64">
            <v>2010</v>
          </cell>
          <cell r="B64" t="str">
            <v>FEB</v>
          </cell>
          <cell r="D64" t="str">
            <v>REV_8TOT</v>
          </cell>
          <cell r="E64">
            <v>13031927.588909</v>
          </cell>
        </row>
        <row r="65">
          <cell r="A65">
            <v>2009</v>
          </cell>
          <cell r="B65" t="str">
            <v>DEC</v>
          </cell>
          <cell r="D65" t="str">
            <v>EXP_8TOT</v>
          </cell>
          <cell r="E65">
            <v>9980020.9262931291</v>
          </cell>
        </row>
        <row r="66">
          <cell r="A66">
            <v>2009</v>
          </cell>
          <cell r="B66" t="str">
            <v>DEC</v>
          </cell>
          <cell r="D66" t="str">
            <v>LIN_8LOS</v>
          </cell>
          <cell r="E66">
            <v>0</v>
          </cell>
        </row>
        <row r="67">
          <cell r="A67">
            <v>2009</v>
          </cell>
          <cell r="B67" t="str">
            <v>DEC</v>
          </cell>
          <cell r="D67" t="str">
            <v>REV_8TOT</v>
          </cell>
          <cell r="E67">
            <v>6859916.5191224003</v>
          </cell>
        </row>
        <row r="68">
          <cell r="A68">
            <v>2010</v>
          </cell>
          <cell r="B68" t="str">
            <v>MAY</v>
          </cell>
          <cell r="D68" t="str">
            <v>REV_8TOT</v>
          </cell>
          <cell r="E68">
            <v>14360544.555441801</v>
          </cell>
        </row>
        <row r="69">
          <cell r="A69">
            <v>2010</v>
          </cell>
          <cell r="B69" t="str">
            <v>MAY</v>
          </cell>
          <cell r="D69" t="str">
            <v>LIN_8LOS</v>
          </cell>
          <cell r="E69">
            <v>0</v>
          </cell>
        </row>
        <row r="70">
          <cell r="A70">
            <v>2010</v>
          </cell>
          <cell r="B70" t="str">
            <v>MAY</v>
          </cell>
          <cell r="D70" t="str">
            <v>EXP_8TOT</v>
          </cell>
          <cell r="E70">
            <v>11859935.149528099</v>
          </cell>
        </row>
        <row r="71">
          <cell r="A71">
            <v>2010</v>
          </cell>
          <cell r="B71" t="str">
            <v>APR</v>
          </cell>
          <cell r="D71" t="str">
            <v>REV_8TOT</v>
          </cell>
          <cell r="E71">
            <v>11932673.652007399</v>
          </cell>
        </row>
        <row r="72">
          <cell r="A72">
            <v>2010</v>
          </cell>
          <cell r="B72" t="str">
            <v>APR</v>
          </cell>
          <cell r="D72" t="str">
            <v>LIN_8LOS</v>
          </cell>
          <cell r="E72">
            <v>0</v>
          </cell>
        </row>
        <row r="73">
          <cell r="A73">
            <v>2010</v>
          </cell>
          <cell r="B73" t="str">
            <v>MAR</v>
          </cell>
          <cell r="D73" t="str">
            <v>CI4_8036</v>
          </cell>
          <cell r="E73">
            <v>281331.31</v>
          </cell>
        </row>
        <row r="74">
          <cell r="A74">
            <v>2010</v>
          </cell>
          <cell r="B74" t="str">
            <v>MAR</v>
          </cell>
          <cell r="D74" t="str">
            <v>CI4_8033</v>
          </cell>
          <cell r="E74">
            <v>3063708.87</v>
          </cell>
        </row>
        <row r="75">
          <cell r="A75">
            <v>2010</v>
          </cell>
          <cell r="B75" t="str">
            <v>MAR</v>
          </cell>
          <cell r="D75" t="str">
            <v>CI4_8031</v>
          </cell>
          <cell r="E75">
            <v>15627795.529999999</v>
          </cell>
        </row>
        <row r="76">
          <cell r="A76">
            <v>2010</v>
          </cell>
          <cell r="B76" t="str">
            <v>MAR</v>
          </cell>
          <cell r="D76" t="str">
            <v>CI4_8023</v>
          </cell>
          <cell r="E76">
            <v>11533.33</v>
          </cell>
        </row>
        <row r="77">
          <cell r="A77">
            <v>2010</v>
          </cell>
          <cell r="B77" t="str">
            <v>MAR</v>
          </cell>
          <cell r="D77" t="str">
            <v>CI4_8016</v>
          </cell>
          <cell r="E77">
            <v>6708.83</v>
          </cell>
        </row>
        <row r="78">
          <cell r="A78">
            <v>2010</v>
          </cell>
          <cell r="B78" t="str">
            <v>MAR</v>
          </cell>
          <cell r="D78" t="str">
            <v>CI4_8005</v>
          </cell>
          <cell r="E78">
            <v>14307.07</v>
          </cell>
        </row>
        <row r="79">
          <cell r="A79">
            <v>2010</v>
          </cell>
          <cell r="B79" t="str">
            <v>FEB</v>
          </cell>
          <cell r="D79" t="str">
            <v>CI4_8038</v>
          </cell>
          <cell r="E79">
            <v>333729.54000000103</v>
          </cell>
        </row>
        <row r="80">
          <cell r="A80">
            <v>2010</v>
          </cell>
          <cell r="B80" t="str">
            <v>FEB</v>
          </cell>
          <cell r="D80" t="str">
            <v>CI4_8041</v>
          </cell>
          <cell r="E80">
            <v>18622.27</v>
          </cell>
        </row>
        <row r="81">
          <cell r="A81">
            <v>2010</v>
          </cell>
          <cell r="B81" t="str">
            <v>FEB</v>
          </cell>
          <cell r="D81" t="str">
            <v>CI4_8039</v>
          </cell>
          <cell r="E81">
            <v>21039816.050000001</v>
          </cell>
        </row>
        <row r="82">
          <cell r="A82">
            <v>2010</v>
          </cell>
          <cell r="B82" t="str">
            <v>FEB</v>
          </cell>
          <cell r="D82" t="str">
            <v>CI4_8038</v>
          </cell>
          <cell r="E82">
            <v>10605162.789999999</v>
          </cell>
        </row>
        <row r="83">
          <cell r="A83">
            <v>2010</v>
          </cell>
          <cell r="B83" t="str">
            <v>FEB</v>
          </cell>
          <cell r="D83" t="str">
            <v>CI4_8036</v>
          </cell>
          <cell r="E83">
            <v>104285.14</v>
          </cell>
        </row>
        <row r="84">
          <cell r="A84">
            <v>2010</v>
          </cell>
          <cell r="B84" t="str">
            <v>FEB</v>
          </cell>
          <cell r="D84" t="str">
            <v>CI4_8033</v>
          </cell>
          <cell r="E84">
            <v>3111281.36</v>
          </cell>
        </row>
        <row r="85">
          <cell r="A85">
            <v>2010</v>
          </cell>
          <cell r="B85" t="str">
            <v>FEB</v>
          </cell>
          <cell r="D85" t="str">
            <v>CI4_8031</v>
          </cell>
          <cell r="E85">
            <v>10097771.93</v>
          </cell>
        </row>
        <row r="86">
          <cell r="A86">
            <v>2010</v>
          </cell>
          <cell r="B86" t="str">
            <v>FEB</v>
          </cell>
          <cell r="D86" t="str">
            <v>CI4_8023</v>
          </cell>
          <cell r="E86">
            <v>2719.11</v>
          </cell>
        </row>
        <row r="87">
          <cell r="A87">
            <v>2010</v>
          </cell>
          <cell r="B87" t="str">
            <v>FEB</v>
          </cell>
          <cell r="D87" t="str">
            <v>CI4_8016</v>
          </cell>
          <cell r="E87">
            <v>11602.93</v>
          </cell>
        </row>
        <row r="88">
          <cell r="A88">
            <v>2010</v>
          </cell>
          <cell r="B88" t="str">
            <v>FEB</v>
          </cell>
          <cell r="D88" t="str">
            <v>CI4_8005</v>
          </cell>
          <cell r="E88">
            <v>19086.580000000002</v>
          </cell>
        </row>
        <row r="89">
          <cell r="A89">
            <v>2009</v>
          </cell>
          <cell r="B89" t="str">
            <v>DEC</v>
          </cell>
          <cell r="D89" t="str">
            <v>CI4_8039</v>
          </cell>
          <cell r="E89">
            <v>4394.5200000032801</v>
          </cell>
        </row>
        <row r="90">
          <cell r="A90">
            <v>2009</v>
          </cell>
          <cell r="B90" t="str">
            <v>DEC</v>
          </cell>
          <cell r="D90" t="str">
            <v>CI4_8041</v>
          </cell>
          <cell r="E90">
            <v>37913.660000000003</v>
          </cell>
        </row>
        <row r="91">
          <cell r="A91">
            <v>2009</v>
          </cell>
          <cell r="B91" t="str">
            <v>DEC</v>
          </cell>
          <cell r="D91" t="str">
            <v>CI4_8039</v>
          </cell>
          <cell r="E91">
            <v>34785109.469999999</v>
          </cell>
        </row>
        <row r="92">
          <cell r="A92">
            <v>2009</v>
          </cell>
          <cell r="B92" t="str">
            <v>DEC</v>
          </cell>
          <cell r="D92" t="str">
            <v>CI4_8038</v>
          </cell>
          <cell r="E92">
            <v>14674858.289999999</v>
          </cell>
        </row>
        <row r="93">
          <cell r="A93">
            <v>2009</v>
          </cell>
          <cell r="B93" t="str">
            <v>DEC</v>
          </cell>
          <cell r="D93" t="str">
            <v>CI4_8037</v>
          </cell>
          <cell r="E93">
            <v>160.44</v>
          </cell>
        </row>
        <row r="94">
          <cell r="A94">
            <v>2009</v>
          </cell>
          <cell r="B94" t="str">
            <v>DEC</v>
          </cell>
          <cell r="D94" t="str">
            <v>CI4_8036</v>
          </cell>
          <cell r="E94">
            <v>385694.1</v>
          </cell>
        </row>
        <row r="95">
          <cell r="A95">
            <v>2009</v>
          </cell>
          <cell r="B95" t="str">
            <v>DEC</v>
          </cell>
          <cell r="D95" t="str">
            <v>CI4_8033</v>
          </cell>
          <cell r="E95">
            <v>9698275.8200000003</v>
          </cell>
        </row>
        <row r="96">
          <cell r="A96">
            <v>2009</v>
          </cell>
          <cell r="B96" t="str">
            <v>DEC</v>
          </cell>
          <cell r="D96" t="str">
            <v>CI4_8031</v>
          </cell>
          <cell r="E96">
            <v>34854754.950000003</v>
          </cell>
        </row>
        <row r="97">
          <cell r="A97">
            <v>2009</v>
          </cell>
          <cell r="B97" t="str">
            <v>DEC</v>
          </cell>
          <cell r="D97" t="str">
            <v>CI4_8023</v>
          </cell>
          <cell r="E97">
            <v>86822.38</v>
          </cell>
        </row>
        <row r="98">
          <cell r="A98">
            <v>2009</v>
          </cell>
          <cell r="B98" t="str">
            <v>DEC</v>
          </cell>
          <cell r="D98" t="str">
            <v>CI4_8016</v>
          </cell>
          <cell r="E98">
            <v>205.92</v>
          </cell>
        </row>
        <row r="99">
          <cell r="A99">
            <v>2009</v>
          </cell>
          <cell r="B99" t="str">
            <v>DEC</v>
          </cell>
          <cell r="D99" t="str">
            <v>CI4_8005</v>
          </cell>
          <cell r="E99">
            <v>7.88</v>
          </cell>
        </row>
        <row r="100">
          <cell r="A100">
            <v>2010</v>
          </cell>
          <cell r="B100" t="str">
            <v>MAY</v>
          </cell>
          <cell r="D100" t="str">
            <v>CI4_8005</v>
          </cell>
          <cell r="E100">
            <v>10954.13</v>
          </cell>
        </row>
        <row r="101">
          <cell r="A101">
            <v>2010</v>
          </cell>
          <cell r="B101" t="str">
            <v>MAY</v>
          </cell>
          <cell r="D101" t="str">
            <v>CI4_8016</v>
          </cell>
          <cell r="E101">
            <v>10391.379999999999</v>
          </cell>
        </row>
        <row r="102">
          <cell r="A102">
            <v>2010</v>
          </cell>
          <cell r="B102" t="str">
            <v>MAY</v>
          </cell>
          <cell r="D102" t="str">
            <v>CI4_8023</v>
          </cell>
          <cell r="E102">
            <v>2089.38</v>
          </cell>
        </row>
        <row r="103">
          <cell r="A103">
            <v>2010</v>
          </cell>
          <cell r="B103" t="str">
            <v>MAY</v>
          </cell>
          <cell r="D103" t="str">
            <v>CI4_8031</v>
          </cell>
          <cell r="E103">
            <v>12687777.439999999</v>
          </cell>
        </row>
        <row r="104">
          <cell r="A104">
            <v>2010</v>
          </cell>
          <cell r="B104" t="str">
            <v>MAY</v>
          </cell>
          <cell r="D104" t="str">
            <v>CI4_8036</v>
          </cell>
          <cell r="E104">
            <v>22109.91</v>
          </cell>
        </row>
        <row r="105">
          <cell r="A105">
            <v>2010</v>
          </cell>
          <cell r="B105" t="str">
            <v>MAY</v>
          </cell>
          <cell r="D105" t="str">
            <v>CI4_8037</v>
          </cell>
          <cell r="E105">
            <v>6980.65</v>
          </cell>
        </row>
        <row r="106">
          <cell r="A106">
            <v>2010</v>
          </cell>
          <cell r="B106" t="str">
            <v>MAY</v>
          </cell>
          <cell r="D106" t="str">
            <v>CI4_8039</v>
          </cell>
          <cell r="E106">
            <v>15718721.08</v>
          </cell>
        </row>
        <row r="107">
          <cell r="A107">
            <v>2010</v>
          </cell>
          <cell r="B107" t="str">
            <v>MAY</v>
          </cell>
          <cell r="D107" t="str">
            <v>CI4_8041</v>
          </cell>
          <cell r="E107">
            <v>590918.57999999996</v>
          </cell>
        </row>
        <row r="108">
          <cell r="A108">
            <v>2010</v>
          </cell>
          <cell r="B108" t="str">
            <v>MAY</v>
          </cell>
          <cell r="D108" t="str">
            <v>CI4_8042</v>
          </cell>
          <cell r="E108">
            <v>25021.72</v>
          </cell>
        </row>
        <row r="109">
          <cell r="A109">
            <v>2010</v>
          </cell>
          <cell r="B109" t="str">
            <v>APR</v>
          </cell>
          <cell r="D109" t="str">
            <v>CI4_8005</v>
          </cell>
          <cell r="E109">
            <v>37733.18</v>
          </cell>
        </row>
        <row r="110">
          <cell r="A110">
            <v>2010</v>
          </cell>
          <cell r="B110" t="str">
            <v>APR</v>
          </cell>
          <cell r="D110" t="str">
            <v>CI4_8016</v>
          </cell>
          <cell r="E110">
            <v>8861.39</v>
          </cell>
        </row>
        <row r="111">
          <cell r="A111">
            <v>2010</v>
          </cell>
          <cell r="B111" t="str">
            <v>APR</v>
          </cell>
          <cell r="D111" t="str">
            <v>CI4_8023</v>
          </cell>
          <cell r="E111">
            <v>19601.810000000001</v>
          </cell>
        </row>
        <row r="112">
          <cell r="A112">
            <v>2010</v>
          </cell>
          <cell r="B112" t="str">
            <v>APR</v>
          </cell>
          <cell r="D112" t="str">
            <v>CI4_8031</v>
          </cell>
          <cell r="E112">
            <v>20125865.510000002</v>
          </cell>
        </row>
        <row r="113">
          <cell r="A113">
            <v>2010</v>
          </cell>
          <cell r="B113" t="str">
            <v>APR</v>
          </cell>
          <cell r="D113" t="str">
            <v>CI4_8036</v>
          </cell>
          <cell r="E113">
            <v>51446.94</v>
          </cell>
        </row>
        <row r="114">
          <cell r="A114">
            <v>2010</v>
          </cell>
          <cell r="B114" t="str">
            <v>APR</v>
          </cell>
          <cell r="D114" t="str">
            <v>CI4_8037</v>
          </cell>
          <cell r="E114">
            <v>1524.48</v>
          </cell>
        </row>
        <row r="115">
          <cell r="A115">
            <v>2010</v>
          </cell>
          <cell r="B115" t="str">
            <v>APR</v>
          </cell>
          <cell r="D115" t="str">
            <v>CI4_8039</v>
          </cell>
          <cell r="E115">
            <v>24465553.780000001</v>
          </cell>
        </row>
        <row r="116">
          <cell r="A116">
            <v>2010</v>
          </cell>
          <cell r="B116" t="str">
            <v>APR</v>
          </cell>
          <cell r="D116" t="str">
            <v>CI4_8041</v>
          </cell>
          <cell r="E116">
            <v>372540.89</v>
          </cell>
        </row>
        <row r="117">
          <cell r="A117">
            <v>2010</v>
          </cell>
          <cell r="B117" t="str">
            <v>APR</v>
          </cell>
          <cell r="D117" t="str">
            <v>CI4_8042</v>
          </cell>
          <cell r="E117">
            <v>355614.42</v>
          </cell>
        </row>
        <row r="118">
          <cell r="A118">
            <v>2010</v>
          </cell>
          <cell r="B118" t="str">
            <v>APR</v>
          </cell>
          <cell r="D118" t="str">
            <v>CI4_8031</v>
          </cell>
          <cell r="E118">
            <v>-268121.80000000098</v>
          </cell>
        </row>
        <row r="119">
          <cell r="A119">
            <v>2010</v>
          </cell>
          <cell r="B119" t="str">
            <v>APR</v>
          </cell>
          <cell r="D119" t="str">
            <v>CI4_8039</v>
          </cell>
          <cell r="E119">
            <v>12691.8399999999</v>
          </cell>
        </row>
        <row r="120">
          <cell r="A120">
            <v>2010</v>
          </cell>
          <cell r="B120" t="str">
            <v>JAN</v>
          </cell>
          <cell r="D120" t="str">
            <v>CI4_8016</v>
          </cell>
          <cell r="E120">
            <v>366.43</v>
          </cell>
        </row>
        <row r="121">
          <cell r="A121">
            <v>2010</v>
          </cell>
          <cell r="B121" t="str">
            <v>JAN</v>
          </cell>
          <cell r="D121" t="str">
            <v>CI4_8023</v>
          </cell>
          <cell r="E121">
            <v>-2151.21</v>
          </cell>
        </row>
        <row r="122">
          <cell r="A122">
            <v>2010</v>
          </cell>
          <cell r="B122" t="str">
            <v>JAN</v>
          </cell>
          <cell r="D122" t="str">
            <v>CI4_8031</v>
          </cell>
          <cell r="E122">
            <v>6282065.0199999996</v>
          </cell>
        </row>
        <row r="123">
          <cell r="A123">
            <v>2010</v>
          </cell>
          <cell r="B123" t="str">
            <v>JAN</v>
          </cell>
          <cell r="D123" t="str">
            <v>CI4_8033</v>
          </cell>
          <cell r="E123">
            <v>621436.1</v>
          </cell>
        </row>
        <row r="124">
          <cell r="A124">
            <v>2010</v>
          </cell>
          <cell r="B124" t="str">
            <v>JAN</v>
          </cell>
          <cell r="D124" t="str">
            <v>CI4_8036</v>
          </cell>
          <cell r="E124">
            <v>34178.730000000003</v>
          </cell>
        </row>
        <row r="125">
          <cell r="A125">
            <v>2010</v>
          </cell>
          <cell r="B125" t="str">
            <v>JAN</v>
          </cell>
          <cell r="D125" t="str">
            <v>CI4_8038</v>
          </cell>
          <cell r="E125">
            <v>9389783.5800000001</v>
          </cell>
        </row>
        <row r="126">
          <cell r="A126">
            <v>2010</v>
          </cell>
          <cell r="B126" t="str">
            <v>JAN</v>
          </cell>
          <cell r="D126" t="str">
            <v>CI4_8039</v>
          </cell>
          <cell r="E126">
            <v>17906762.52</v>
          </cell>
        </row>
        <row r="127">
          <cell r="A127">
            <v>2010</v>
          </cell>
          <cell r="B127" t="str">
            <v>JAN</v>
          </cell>
          <cell r="D127" t="str">
            <v>CI4_8041</v>
          </cell>
          <cell r="E127">
            <v>44073.64</v>
          </cell>
        </row>
        <row r="128">
          <cell r="A128">
            <v>2010</v>
          </cell>
          <cell r="B128" t="str">
            <v>JAN</v>
          </cell>
          <cell r="D128" t="str">
            <v>CI4_8039</v>
          </cell>
          <cell r="E128">
            <v>-109.370000001043</v>
          </cell>
        </row>
        <row r="129">
          <cell r="A129">
            <v>2010</v>
          </cell>
          <cell r="B129" t="str">
            <v>JUN</v>
          </cell>
          <cell r="D129" t="str">
            <v>RRA_8187</v>
          </cell>
          <cell r="E129">
            <v>0.53846153846153799</v>
          </cell>
        </row>
        <row r="130">
          <cell r="A130">
            <v>2010</v>
          </cell>
          <cell r="B130" t="str">
            <v>JUN</v>
          </cell>
          <cell r="D130" t="str">
            <v>RRA_8184</v>
          </cell>
          <cell r="E130">
            <v>0.53846153846153799</v>
          </cell>
        </row>
        <row r="131">
          <cell r="A131">
            <v>2010</v>
          </cell>
          <cell r="B131" t="str">
            <v>JUN</v>
          </cell>
          <cell r="D131" t="str">
            <v>RRA_8149</v>
          </cell>
          <cell r="E131">
            <v>0.53846153846153799</v>
          </cell>
        </row>
        <row r="132">
          <cell r="A132">
            <v>2010</v>
          </cell>
          <cell r="B132" t="str">
            <v>MAR</v>
          </cell>
          <cell r="D132" t="str">
            <v>RRA_8184</v>
          </cell>
          <cell r="E132">
            <v>0.53846153846153799</v>
          </cell>
        </row>
        <row r="133">
          <cell r="A133">
            <v>2010</v>
          </cell>
          <cell r="B133" t="str">
            <v>MAR</v>
          </cell>
          <cell r="D133" t="str">
            <v>RRA_8149</v>
          </cell>
          <cell r="E133">
            <v>0.53846153846153799</v>
          </cell>
        </row>
        <row r="134">
          <cell r="A134">
            <v>2010</v>
          </cell>
          <cell r="B134" t="str">
            <v>FEB</v>
          </cell>
          <cell r="D134" t="str">
            <v>RRA_8149</v>
          </cell>
          <cell r="E134">
            <v>0.53846153846153799</v>
          </cell>
        </row>
        <row r="135">
          <cell r="A135">
            <v>2009</v>
          </cell>
          <cell r="B135" t="str">
            <v>DEC</v>
          </cell>
          <cell r="D135" t="str">
            <v>RRA_8149</v>
          </cell>
          <cell r="E135">
            <v>0.53846153846153799</v>
          </cell>
        </row>
        <row r="136">
          <cell r="A136">
            <v>2010</v>
          </cell>
          <cell r="B136" t="str">
            <v>MAY</v>
          </cell>
          <cell r="D136" t="str">
            <v>RRA_8187</v>
          </cell>
          <cell r="E136">
            <v>0.53846153846153799</v>
          </cell>
        </row>
        <row r="137">
          <cell r="A137">
            <v>2010</v>
          </cell>
          <cell r="B137" t="str">
            <v>MAY</v>
          </cell>
          <cell r="D137" t="str">
            <v>RRA_8149</v>
          </cell>
          <cell r="E137">
            <v>0.53846153846153799</v>
          </cell>
        </row>
        <row r="138">
          <cell r="A138">
            <v>2010</v>
          </cell>
          <cell r="B138" t="str">
            <v>MAY</v>
          </cell>
          <cell r="D138" t="str">
            <v>RRA_8184</v>
          </cell>
          <cell r="E138">
            <v>0.53846153846153799</v>
          </cell>
        </row>
        <row r="139">
          <cell r="A139">
            <v>2010</v>
          </cell>
          <cell r="B139" t="str">
            <v>APR</v>
          </cell>
          <cell r="D139" t="str">
            <v>RRA_8149</v>
          </cell>
          <cell r="E139">
            <v>0.53846153846153799</v>
          </cell>
        </row>
        <row r="140">
          <cell r="A140">
            <v>2010</v>
          </cell>
          <cell r="B140" t="str">
            <v>APR</v>
          </cell>
          <cell r="D140" t="str">
            <v>RRA_8184</v>
          </cell>
          <cell r="E140">
            <v>0.53846153846153799</v>
          </cell>
        </row>
        <row r="141">
          <cell r="A141">
            <v>2010</v>
          </cell>
          <cell r="B141" t="str">
            <v>JAN</v>
          </cell>
          <cell r="D141" t="str">
            <v>RRA_8149</v>
          </cell>
          <cell r="E141">
            <v>0.53846153846153799</v>
          </cell>
        </row>
        <row r="142">
          <cell r="A142">
            <v>2010</v>
          </cell>
          <cell r="B142" t="str">
            <v>JUN</v>
          </cell>
          <cell r="D142" t="str">
            <v>RES_8PMO</v>
          </cell>
          <cell r="E142">
            <v>0</v>
          </cell>
        </row>
        <row r="143">
          <cell r="A143">
            <v>2010</v>
          </cell>
          <cell r="B143" t="str">
            <v>MAR</v>
          </cell>
          <cell r="D143" t="str">
            <v>RES_8PMO</v>
          </cell>
          <cell r="E143">
            <v>-124274.100929329</v>
          </cell>
        </row>
        <row r="144">
          <cell r="A144">
            <v>2010</v>
          </cell>
          <cell r="B144" t="str">
            <v>FEB</v>
          </cell>
          <cell r="D144" t="str">
            <v>RES_8PMO</v>
          </cell>
          <cell r="E144">
            <v>-93764.875698682503</v>
          </cell>
        </row>
        <row r="145">
          <cell r="A145">
            <v>2009</v>
          </cell>
          <cell r="B145" t="str">
            <v>DEC</v>
          </cell>
          <cell r="D145" t="str">
            <v>RES_8PMO</v>
          </cell>
          <cell r="E145">
            <v>0</v>
          </cell>
        </row>
        <row r="146">
          <cell r="A146">
            <v>2010</v>
          </cell>
          <cell r="B146" t="str">
            <v>MAR</v>
          </cell>
          <cell r="D146" t="str">
            <v>O/U_8YTD</v>
          </cell>
          <cell r="E146">
            <v>7799063.2697328599</v>
          </cell>
        </row>
        <row r="147">
          <cell r="A147">
            <v>2010</v>
          </cell>
          <cell r="B147" t="str">
            <v>FEB</v>
          </cell>
          <cell r="D147" t="str">
            <v>O/U_8YTD</v>
          </cell>
          <cell r="E147">
            <v>5819710.91049904</v>
          </cell>
        </row>
        <row r="148">
          <cell r="A148">
            <v>2009</v>
          </cell>
          <cell r="B148" t="str">
            <v>DEC</v>
          </cell>
          <cell r="D148" t="str">
            <v>O/U_8YTD</v>
          </cell>
          <cell r="E148">
            <v>11165165.0335251</v>
          </cell>
        </row>
        <row r="149">
          <cell r="A149">
            <v>2010</v>
          </cell>
          <cell r="B149" t="str">
            <v>MAY</v>
          </cell>
          <cell r="D149" t="str">
            <v>O/U_8YTD</v>
          </cell>
          <cell r="E149">
            <v>10602258.4921648</v>
          </cell>
        </row>
        <row r="150">
          <cell r="A150">
            <v>2010</v>
          </cell>
          <cell r="B150" t="str">
            <v>APR</v>
          </cell>
          <cell r="D150" t="str">
            <v>O/U_8YTD</v>
          </cell>
          <cell r="E150">
            <v>9650386.4695450291</v>
          </cell>
        </row>
        <row r="151">
          <cell r="A151">
            <v>2010</v>
          </cell>
          <cell r="B151" t="str">
            <v>JAN</v>
          </cell>
          <cell r="D151" t="str">
            <v>O/U_8YTD</v>
          </cell>
          <cell r="E151">
            <v>0</v>
          </cell>
        </row>
        <row r="152">
          <cell r="A152">
            <v>2010</v>
          </cell>
          <cell r="B152" t="str">
            <v>JUN</v>
          </cell>
          <cell r="D152" t="str">
            <v>MAN_8005</v>
          </cell>
          <cell r="E152">
            <v>0</v>
          </cell>
        </row>
        <row r="153">
          <cell r="A153">
            <v>2010</v>
          </cell>
          <cell r="B153" t="str">
            <v>MAR</v>
          </cell>
          <cell r="D153" t="str">
            <v>MAN_8005</v>
          </cell>
          <cell r="E153">
            <v>0</v>
          </cell>
        </row>
        <row r="154">
          <cell r="A154">
            <v>2010</v>
          </cell>
          <cell r="B154" t="str">
            <v>FEB</v>
          </cell>
          <cell r="D154" t="str">
            <v>MAN_8005</v>
          </cell>
          <cell r="E154">
            <v>0</v>
          </cell>
        </row>
        <row r="155">
          <cell r="A155">
            <v>2009</v>
          </cell>
          <cell r="B155" t="str">
            <v>DEC</v>
          </cell>
          <cell r="D155" t="str">
            <v>MAN_8005</v>
          </cell>
          <cell r="E155">
            <v>0</v>
          </cell>
        </row>
        <row r="156">
          <cell r="A156">
            <v>2010</v>
          </cell>
          <cell r="B156" t="str">
            <v>MAY</v>
          </cell>
          <cell r="D156" t="str">
            <v>MAN_8005</v>
          </cell>
          <cell r="E156">
            <v>0</v>
          </cell>
        </row>
        <row r="157">
          <cell r="A157">
            <v>2010</v>
          </cell>
          <cell r="B157" t="str">
            <v>APR</v>
          </cell>
          <cell r="D157" t="str">
            <v>MAN_8005</v>
          </cell>
          <cell r="E157">
            <v>0</v>
          </cell>
        </row>
        <row r="158">
          <cell r="A158">
            <v>2010</v>
          </cell>
          <cell r="B158" t="str">
            <v>JAN</v>
          </cell>
          <cell r="D158" t="str">
            <v>MAN_8005</v>
          </cell>
          <cell r="E158">
            <v>0</v>
          </cell>
        </row>
        <row r="159">
          <cell r="A159">
            <v>2010</v>
          </cell>
          <cell r="B159" t="str">
            <v>JUN</v>
          </cell>
          <cell r="D159" t="str">
            <v>MAN_8007</v>
          </cell>
          <cell r="E159">
            <v>0</v>
          </cell>
        </row>
        <row r="160">
          <cell r="A160">
            <v>2010</v>
          </cell>
          <cell r="B160" t="str">
            <v>MAR</v>
          </cell>
          <cell r="D160" t="str">
            <v>MAN_8007</v>
          </cell>
          <cell r="E160">
            <v>0</v>
          </cell>
        </row>
        <row r="161">
          <cell r="A161">
            <v>2010</v>
          </cell>
          <cell r="B161" t="str">
            <v>FEB</v>
          </cell>
          <cell r="D161" t="str">
            <v>MAN_8007</v>
          </cell>
          <cell r="E161">
            <v>0</v>
          </cell>
        </row>
        <row r="162">
          <cell r="A162">
            <v>2009</v>
          </cell>
          <cell r="B162" t="str">
            <v>DEC</v>
          </cell>
          <cell r="D162" t="str">
            <v>MAN_8007</v>
          </cell>
          <cell r="E162">
            <v>0</v>
          </cell>
        </row>
        <row r="163">
          <cell r="A163">
            <v>2010</v>
          </cell>
          <cell r="B163" t="str">
            <v>MAY</v>
          </cell>
          <cell r="D163" t="str">
            <v>MAN_8007</v>
          </cell>
          <cell r="E163">
            <v>0</v>
          </cell>
        </row>
        <row r="164">
          <cell r="A164">
            <v>2010</v>
          </cell>
          <cell r="B164" t="str">
            <v>APR</v>
          </cell>
          <cell r="D164" t="str">
            <v>MAN_8007</v>
          </cell>
          <cell r="E164">
            <v>0</v>
          </cell>
        </row>
        <row r="165">
          <cell r="A165">
            <v>2010</v>
          </cell>
          <cell r="B165" t="str">
            <v>JAN</v>
          </cell>
          <cell r="D165" t="str">
            <v>MAN_8007</v>
          </cell>
          <cell r="E165">
            <v>0</v>
          </cell>
        </row>
        <row r="166">
          <cell r="A166">
            <v>2010</v>
          </cell>
          <cell r="B166" t="str">
            <v>JUN</v>
          </cell>
          <cell r="D166" t="str">
            <v>RRB_8187</v>
          </cell>
          <cell r="E166">
            <v>91321.611157349995</v>
          </cell>
        </row>
        <row r="167">
          <cell r="A167">
            <v>2010</v>
          </cell>
          <cell r="B167" t="str">
            <v>JUN</v>
          </cell>
          <cell r="D167" t="str">
            <v>RRB_8184</v>
          </cell>
          <cell r="E167">
            <v>214423.30113750001</v>
          </cell>
        </row>
        <row r="168">
          <cell r="A168">
            <v>2010</v>
          </cell>
          <cell r="B168" t="str">
            <v>JUN</v>
          </cell>
          <cell r="D168" t="str">
            <v>RRB_8149</v>
          </cell>
          <cell r="E168">
            <v>-8567.5255398584995</v>
          </cell>
        </row>
        <row r="169">
          <cell r="A169">
            <v>2010</v>
          </cell>
          <cell r="B169" t="str">
            <v>MAR</v>
          </cell>
          <cell r="D169" t="str">
            <v>RRB_8184</v>
          </cell>
          <cell r="E169">
            <v>216248.17563089999</v>
          </cell>
        </row>
        <row r="170">
          <cell r="A170">
            <v>2010</v>
          </cell>
          <cell r="B170" t="str">
            <v>MAR</v>
          </cell>
          <cell r="D170" t="str">
            <v>RRB_8149</v>
          </cell>
          <cell r="E170">
            <v>-8572.0096227869999</v>
          </cell>
        </row>
        <row r="171">
          <cell r="A171">
            <v>2010</v>
          </cell>
          <cell r="B171" t="str">
            <v>FEB</v>
          </cell>
          <cell r="D171" t="str">
            <v>RRB_8149</v>
          </cell>
          <cell r="E171">
            <v>-10394.132659999999</v>
          </cell>
        </row>
        <row r="172">
          <cell r="A172">
            <v>2009</v>
          </cell>
          <cell r="B172" t="str">
            <v>DEC</v>
          </cell>
          <cell r="D172" t="str">
            <v>RRB_8149</v>
          </cell>
          <cell r="E172">
            <v>-10556.1868036</v>
          </cell>
        </row>
        <row r="173">
          <cell r="A173">
            <v>2010</v>
          </cell>
          <cell r="B173" t="str">
            <v>MAY</v>
          </cell>
          <cell r="D173" t="str">
            <v>RRB_8149</v>
          </cell>
          <cell r="E173">
            <v>-8636.8752572774993</v>
          </cell>
        </row>
        <row r="174">
          <cell r="A174">
            <v>2010</v>
          </cell>
          <cell r="B174" t="str">
            <v>MAY</v>
          </cell>
          <cell r="D174" t="str">
            <v>RRB_8184</v>
          </cell>
          <cell r="E174">
            <v>215031.59263530001</v>
          </cell>
        </row>
        <row r="175">
          <cell r="A175">
            <v>2010</v>
          </cell>
          <cell r="B175" t="str">
            <v>MAY</v>
          </cell>
          <cell r="D175" t="str">
            <v>RRB_8187</v>
          </cell>
          <cell r="E175">
            <v>91640.472591149999</v>
          </cell>
        </row>
        <row r="176">
          <cell r="A176">
            <v>2010</v>
          </cell>
          <cell r="B176" t="str">
            <v>APR</v>
          </cell>
          <cell r="D176" t="str">
            <v>RRB_8149</v>
          </cell>
          <cell r="E176">
            <v>-8609.9022090479993</v>
          </cell>
        </row>
        <row r="177">
          <cell r="A177">
            <v>2010</v>
          </cell>
          <cell r="B177" t="str">
            <v>APR</v>
          </cell>
          <cell r="D177" t="str">
            <v>RRB_8184</v>
          </cell>
          <cell r="E177">
            <v>215639.88413309999</v>
          </cell>
        </row>
        <row r="178">
          <cell r="A178">
            <v>2010</v>
          </cell>
          <cell r="B178" t="str">
            <v>JAN</v>
          </cell>
          <cell r="D178" t="str">
            <v>RRB_8149</v>
          </cell>
          <cell r="E178">
            <v>-10462.3879192</v>
          </cell>
        </row>
        <row r="179">
          <cell r="A179">
            <v>2010</v>
          </cell>
          <cell r="B179" t="str">
            <v>JUN</v>
          </cell>
          <cell r="D179" t="str">
            <v>RR9_8187</v>
          </cell>
          <cell r="E179">
            <v>5.8201058201058198E-2</v>
          </cell>
        </row>
        <row r="180">
          <cell r="A180">
            <v>2010</v>
          </cell>
          <cell r="B180" t="str">
            <v>JUN</v>
          </cell>
          <cell r="D180" t="str">
            <v>RR9_8184</v>
          </cell>
          <cell r="E180">
            <v>5.8201058201058198E-2</v>
          </cell>
        </row>
        <row r="181">
          <cell r="A181">
            <v>2010</v>
          </cell>
          <cell r="B181" t="str">
            <v>JUN</v>
          </cell>
          <cell r="D181" t="str">
            <v>RR9_8149</v>
          </cell>
          <cell r="E181">
            <v>5.8201058201058198E-2</v>
          </cell>
        </row>
        <row r="182">
          <cell r="A182">
            <v>2010</v>
          </cell>
          <cell r="B182" t="str">
            <v>MAR</v>
          </cell>
          <cell r="D182" t="str">
            <v>RR9_8184</v>
          </cell>
          <cell r="E182">
            <v>5.8201058201058198E-2</v>
          </cell>
        </row>
        <row r="183">
          <cell r="A183">
            <v>2010</v>
          </cell>
          <cell r="B183" t="str">
            <v>MAR</v>
          </cell>
          <cell r="D183" t="str">
            <v>RR9_8149</v>
          </cell>
          <cell r="E183">
            <v>5.8201058201058198E-2</v>
          </cell>
        </row>
        <row r="184">
          <cell r="A184">
            <v>2010</v>
          </cell>
          <cell r="B184" t="str">
            <v>FEB</v>
          </cell>
          <cell r="D184" t="str">
            <v>RR9_8149</v>
          </cell>
          <cell r="E184">
            <v>5.8201058201058198E-2</v>
          </cell>
        </row>
        <row r="185">
          <cell r="A185">
            <v>2009</v>
          </cell>
          <cell r="B185" t="str">
            <v>DEC</v>
          </cell>
          <cell r="D185" t="str">
            <v>RR9_8149</v>
          </cell>
          <cell r="E185">
            <v>5.8201058201058198E-2</v>
          </cell>
        </row>
        <row r="186">
          <cell r="A186">
            <v>2010</v>
          </cell>
          <cell r="B186" t="str">
            <v>MAY</v>
          </cell>
          <cell r="D186" t="str">
            <v>RR9_8149</v>
          </cell>
          <cell r="E186">
            <v>5.8201058201058198E-2</v>
          </cell>
        </row>
        <row r="187">
          <cell r="A187">
            <v>2010</v>
          </cell>
          <cell r="B187" t="str">
            <v>MAY</v>
          </cell>
          <cell r="D187" t="str">
            <v>RR9_8184</v>
          </cell>
          <cell r="E187">
            <v>5.8201058201058198E-2</v>
          </cell>
        </row>
        <row r="188">
          <cell r="A188">
            <v>2010</v>
          </cell>
          <cell r="B188" t="str">
            <v>MAY</v>
          </cell>
          <cell r="D188" t="str">
            <v>RR9_8187</v>
          </cell>
          <cell r="E188">
            <v>5.8201058201058198E-2</v>
          </cell>
        </row>
        <row r="189">
          <cell r="A189">
            <v>2010</v>
          </cell>
          <cell r="B189" t="str">
            <v>APR</v>
          </cell>
          <cell r="D189" t="str">
            <v>RR9_8149</v>
          </cell>
          <cell r="E189">
            <v>5.8201058201058198E-2</v>
          </cell>
        </row>
        <row r="190">
          <cell r="A190">
            <v>2010</v>
          </cell>
          <cell r="B190" t="str">
            <v>APR</v>
          </cell>
          <cell r="D190" t="str">
            <v>RR9_8184</v>
          </cell>
          <cell r="E190">
            <v>5.8201058201058198E-2</v>
          </cell>
        </row>
        <row r="191">
          <cell r="A191">
            <v>2010</v>
          </cell>
          <cell r="B191" t="str">
            <v>JAN</v>
          </cell>
          <cell r="D191" t="str">
            <v>RR9_8149</v>
          </cell>
          <cell r="E191">
            <v>5.8201058201058198E-2</v>
          </cell>
        </row>
        <row r="192">
          <cell r="A192">
            <v>2010</v>
          </cell>
          <cell r="B192" t="str">
            <v>JUN</v>
          </cell>
          <cell r="D192" t="str">
            <v>RR4_8187</v>
          </cell>
          <cell r="E192">
            <v>18325529.5</v>
          </cell>
        </row>
        <row r="193">
          <cell r="A193">
            <v>2010</v>
          </cell>
          <cell r="B193" t="str">
            <v>JUN</v>
          </cell>
          <cell r="D193" t="str">
            <v>RR4_8184</v>
          </cell>
          <cell r="E193">
            <v>43028375</v>
          </cell>
        </row>
        <row r="194">
          <cell r="A194">
            <v>2010</v>
          </cell>
          <cell r="B194" t="str">
            <v>JUN</v>
          </cell>
          <cell r="D194" t="str">
            <v>RR4_8149</v>
          </cell>
          <cell r="E194">
            <v>-2186541.4950000001</v>
          </cell>
        </row>
        <row r="195">
          <cell r="A195">
            <v>2010</v>
          </cell>
          <cell r="B195" t="str">
            <v>MAR</v>
          </cell>
          <cell r="D195" t="str">
            <v>RR4_8184</v>
          </cell>
          <cell r="E195">
            <v>43394573</v>
          </cell>
        </row>
        <row r="196">
          <cell r="A196">
            <v>2010</v>
          </cell>
          <cell r="B196" t="str">
            <v>MAR</v>
          </cell>
          <cell r="D196" t="str">
            <v>RR4_8149</v>
          </cell>
          <cell r="E196">
            <v>-2187685.89</v>
          </cell>
        </row>
        <row r="197">
          <cell r="A197">
            <v>2010</v>
          </cell>
          <cell r="B197" t="str">
            <v>FEB</v>
          </cell>
          <cell r="D197" t="str">
            <v>RR4_8149</v>
          </cell>
          <cell r="E197">
            <v>-2202146.75</v>
          </cell>
        </row>
        <row r="198">
          <cell r="A198">
            <v>2009</v>
          </cell>
          <cell r="B198" t="str">
            <v>DEC</v>
          </cell>
          <cell r="D198" t="str">
            <v>RR4_8149</v>
          </cell>
          <cell r="E198">
            <v>-2236480.2549999999</v>
          </cell>
        </row>
        <row r="199">
          <cell r="A199">
            <v>2010</v>
          </cell>
          <cell r="B199" t="str">
            <v>MAY</v>
          </cell>
          <cell r="D199" t="str">
            <v>RR4_8149</v>
          </cell>
          <cell r="E199">
            <v>-2204240.4249999998</v>
          </cell>
        </row>
        <row r="200">
          <cell r="A200">
            <v>2010</v>
          </cell>
          <cell r="B200" t="str">
            <v>MAY</v>
          </cell>
          <cell r="D200" t="str">
            <v>RR4_8184</v>
          </cell>
          <cell r="E200">
            <v>43150441</v>
          </cell>
        </row>
        <row r="201">
          <cell r="A201">
            <v>2010</v>
          </cell>
          <cell r="B201" t="str">
            <v>MAY</v>
          </cell>
          <cell r="D201" t="str">
            <v>RR4_8187</v>
          </cell>
          <cell r="E201">
            <v>18389515.5</v>
          </cell>
        </row>
        <row r="202">
          <cell r="A202">
            <v>2010</v>
          </cell>
          <cell r="B202" t="str">
            <v>APR</v>
          </cell>
          <cell r="D202" t="str">
            <v>RR4_8149</v>
          </cell>
          <cell r="E202">
            <v>-2197356.56</v>
          </cell>
        </row>
        <row r="203">
          <cell r="A203">
            <v>2010</v>
          </cell>
          <cell r="B203" t="str">
            <v>APR</v>
          </cell>
          <cell r="D203" t="str">
            <v>RR4_8184</v>
          </cell>
          <cell r="E203">
            <v>43272507</v>
          </cell>
        </row>
        <row r="204">
          <cell r="A204">
            <v>2010</v>
          </cell>
          <cell r="B204" t="str">
            <v>JAN</v>
          </cell>
          <cell r="D204" t="str">
            <v>RR4_8149</v>
          </cell>
          <cell r="E204">
            <v>-2216607.61</v>
          </cell>
        </row>
        <row r="205">
          <cell r="A205">
            <v>2010</v>
          </cell>
          <cell r="B205" t="str">
            <v>JUN</v>
          </cell>
          <cell r="D205" t="str">
            <v>CI4_8039</v>
          </cell>
          <cell r="E205">
            <v>-19201.3800000027</v>
          </cell>
        </row>
        <row r="206">
          <cell r="A206">
            <v>2010</v>
          </cell>
          <cell r="B206" t="str">
            <v>JUN</v>
          </cell>
          <cell r="D206" t="str">
            <v>CI4_8042</v>
          </cell>
          <cell r="E206">
            <v>256431.22</v>
          </cell>
        </row>
        <row r="207">
          <cell r="A207">
            <v>2010</v>
          </cell>
          <cell r="B207" t="str">
            <v>JUN</v>
          </cell>
          <cell r="D207" t="str">
            <v>CI4_8041</v>
          </cell>
          <cell r="E207">
            <v>113797.86</v>
          </cell>
        </row>
        <row r="208">
          <cell r="A208">
            <v>2010</v>
          </cell>
          <cell r="B208" t="str">
            <v>JUN</v>
          </cell>
          <cell r="D208" t="str">
            <v>CI4_8039</v>
          </cell>
          <cell r="E208">
            <v>17054447.280000001</v>
          </cell>
        </row>
        <row r="209">
          <cell r="A209">
            <v>2010</v>
          </cell>
          <cell r="B209" t="str">
            <v>JUN</v>
          </cell>
          <cell r="D209" t="str">
            <v>CI4_8037</v>
          </cell>
          <cell r="E209">
            <v>128.28</v>
          </cell>
        </row>
        <row r="210">
          <cell r="A210">
            <v>2010</v>
          </cell>
          <cell r="B210" t="str">
            <v>JUN</v>
          </cell>
          <cell r="D210" t="str">
            <v>CI4_8036</v>
          </cell>
          <cell r="E210">
            <v>46700.79</v>
          </cell>
        </row>
        <row r="211">
          <cell r="A211">
            <v>2010</v>
          </cell>
          <cell r="B211" t="str">
            <v>JUN</v>
          </cell>
          <cell r="D211" t="str">
            <v>CI4_8031</v>
          </cell>
          <cell r="E211">
            <v>10180143.74</v>
          </cell>
        </row>
        <row r="212">
          <cell r="A212">
            <v>2010</v>
          </cell>
          <cell r="B212" t="str">
            <v>JUN</v>
          </cell>
          <cell r="D212" t="str">
            <v>CI4_8023</v>
          </cell>
          <cell r="E212">
            <v>2968.43</v>
          </cell>
        </row>
        <row r="213">
          <cell r="A213">
            <v>2010</v>
          </cell>
          <cell r="B213" t="str">
            <v>JUN</v>
          </cell>
          <cell r="D213" t="str">
            <v>CI4_8016</v>
          </cell>
          <cell r="E213">
            <v>512582.62</v>
          </cell>
        </row>
        <row r="214">
          <cell r="A214">
            <v>2010</v>
          </cell>
          <cell r="B214" t="str">
            <v>MAR</v>
          </cell>
          <cell r="D214" t="str">
            <v>CI4_8031</v>
          </cell>
          <cell r="E214">
            <v>268121.80000000098</v>
          </cell>
        </row>
        <row r="215">
          <cell r="A215">
            <v>2010</v>
          </cell>
          <cell r="B215" t="str">
            <v>MAR</v>
          </cell>
          <cell r="D215" t="str">
            <v>CI4_8039</v>
          </cell>
          <cell r="E215">
            <v>-4.1500000003725299</v>
          </cell>
        </row>
        <row r="216">
          <cell r="A216">
            <v>2010</v>
          </cell>
          <cell r="B216" t="str">
            <v>MAR</v>
          </cell>
          <cell r="D216" t="str">
            <v>CI4_8038</v>
          </cell>
          <cell r="E216">
            <v>1078.0900000003201</v>
          </cell>
        </row>
        <row r="217">
          <cell r="A217">
            <v>2010</v>
          </cell>
          <cell r="B217" t="str">
            <v>MAR</v>
          </cell>
          <cell r="D217" t="str">
            <v>CI4_8041</v>
          </cell>
          <cell r="E217">
            <v>102492.93</v>
          </cell>
        </row>
        <row r="218">
          <cell r="A218">
            <v>2010</v>
          </cell>
          <cell r="B218" t="str">
            <v>MAR</v>
          </cell>
          <cell r="D218" t="str">
            <v>CI4_8039</v>
          </cell>
          <cell r="E218">
            <v>13365972.16</v>
          </cell>
        </row>
        <row r="219">
          <cell r="A219">
            <v>2010</v>
          </cell>
          <cell r="B219" t="str">
            <v>MAR</v>
          </cell>
          <cell r="D219" t="str">
            <v>CI4_8038</v>
          </cell>
          <cell r="E219">
            <v>2749051.9</v>
          </cell>
        </row>
        <row r="220">
          <cell r="A220">
            <v>2010</v>
          </cell>
          <cell r="B220" t="str">
            <v>JAN</v>
          </cell>
          <cell r="D220" t="str">
            <v>506_2390</v>
          </cell>
          <cell r="E220">
            <v>6331.44</v>
          </cell>
        </row>
        <row r="221">
          <cell r="A221">
            <v>2010</v>
          </cell>
          <cell r="B221" t="str">
            <v>JAN</v>
          </cell>
          <cell r="D221" t="str">
            <v>506_2890</v>
          </cell>
          <cell r="E221">
            <v>3062.96</v>
          </cell>
        </row>
        <row r="222">
          <cell r="A222">
            <v>2010</v>
          </cell>
          <cell r="B222" t="str">
            <v>JAN</v>
          </cell>
          <cell r="D222" t="str">
            <v>506_3190</v>
          </cell>
          <cell r="E222">
            <v>192206.48</v>
          </cell>
        </row>
        <row r="223">
          <cell r="A223">
            <v>2010</v>
          </cell>
          <cell r="B223" t="str">
            <v>JAN</v>
          </cell>
          <cell r="D223" t="str">
            <v>511_0590</v>
          </cell>
          <cell r="E223">
            <v>260</v>
          </cell>
        </row>
        <row r="224">
          <cell r="A224">
            <v>2010</v>
          </cell>
          <cell r="B224" t="str">
            <v>JAN</v>
          </cell>
          <cell r="D224" t="str">
            <v>512_0390</v>
          </cell>
          <cell r="E224">
            <v>57745.77</v>
          </cell>
        </row>
        <row r="225">
          <cell r="A225">
            <v>2010</v>
          </cell>
          <cell r="B225" t="str">
            <v>JAN</v>
          </cell>
          <cell r="D225" t="str">
            <v>512_2490</v>
          </cell>
          <cell r="E225">
            <v>3732.77</v>
          </cell>
        </row>
        <row r="226">
          <cell r="A226">
            <v>2010</v>
          </cell>
          <cell r="B226" t="str">
            <v>JAN</v>
          </cell>
          <cell r="D226" t="str">
            <v>512_2590</v>
          </cell>
          <cell r="E226">
            <v>40121.64</v>
          </cell>
        </row>
        <row r="227">
          <cell r="A227">
            <v>2010</v>
          </cell>
          <cell r="B227" t="str">
            <v>JAN</v>
          </cell>
          <cell r="D227" t="str">
            <v>514_0890</v>
          </cell>
          <cell r="E227">
            <v>33.26</v>
          </cell>
        </row>
        <row r="228">
          <cell r="A228">
            <v>2010</v>
          </cell>
          <cell r="B228" t="str">
            <v>JAN</v>
          </cell>
          <cell r="D228" t="str">
            <v>529_3490</v>
          </cell>
          <cell r="E228">
            <v>8359.2099999999991</v>
          </cell>
        </row>
        <row r="229">
          <cell r="A229">
            <v>2010</v>
          </cell>
          <cell r="B229" t="str">
            <v>JAN</v>
          </cell>
          <cell r="D229" t="str">
            <v>529_4290</v>
          </cell>
          <cell r="E229">
            <v>7462.73</v>
          </cell>
        </row>
        <row r="230">
          <cell r="A230">
            <v>2010</v>
          </cell>
          <cell r="B230" t="str">
            <v>JAN</v>
          </cell>
          <cell r="D230" t="str">
            <v>546_3790</v>
          </cell>
          <cell r="E230">
            <v>181.07</v>
          </cell>
        </row>
        <row r="231">
          <cell r="A231">
            <v>2010</v>
          </cell>
          <cell r="B231" t="str">
            <v>JAN</v>
          </cell>
          <cell r="D231" t="str">
            <v>546_3890</v>
          </cell>
          <cell r="E231">
            <v>1845.65</v>
          </cell>
        </row>
        <row r="232">
          <cell r="A232">
            <v>2010</v>
          </cell>
          <cell r="B232" t="str">
            <v>JAN</v>
          </cell>
          <cell r="D232" t="str">
            <v>549_0190</v>
          </cell>
          <cell r="E232">
            <v>22494</v>
          </cell>
        </row>
        <row r="233">
          <cell r="A233">
            <v>2010</v>
          </cell>
          <cell r="B233" t="str">
            <v>JAN</v>
          </cell>
          <cell r="D233" t="str">
            <v>549_1490</v>
          </cell>
          <cell r="E233">
            <v>44850</v>
          </cell>
        </row>
        <row r="234">
          <cell r="A234">
            <v>2010</v>
          </cell>
          <cell r="B234" t="str">
            <v>JAN</v>
          </cell>
          <cell r="D234" t="str">
            <v>549_2390</v>
          </cell>
          <cell r="E234">
            <v>-5500.45</v>
          </cell>
        </row>
        <row r="235">
          <cell r="A235">
            <v>2010</v>
          </cell>
          <cell r="B235" t="str">
            <v>JAN</v>
          </cell>
          <cell r="D235" t="str">
            <v>549_2790</v>
          </cell>
          <cell r="E235">
            <v>27731.31</v>
          </cell>
        </row>
        <row r="236">
          <cell r="A236">
            <v>2010</v>
          </cell>
          <cell r="B236" t="str">
            <v>JAN</v>
          </cell>
          <cell r="D236" t="str">
            <v>549_2890</v>
          </cell>
          <cell r="E236">
            <v>1086.94</v>
          </cell>
        </row>
        <row r="237">
          <cell r="A237">
            <v>2010</v>
          </cell>
          <cell r="B237" t="str">
            <v>JAN</v>
          </cell>
          <cell r="D237" t="str">
            <v>549_2990</v>
          </cell>
          <cell r="E237">
            <v>21394.19</v>
          </cell>
        </row>
        <row r="238">
          <cell r="A238">
            <v>2010</v>
          </cell>
          <cell r="B238" t="str">
            <v>JAN</v>
          </cell>
          <cell r="D238" t="str">
            <v>549_3090</v>
          </cell>
          <cell r="E238">
            <v>1630.84</v>
          </cell>
        </row>
        <row r="239">
          <cell r="A239">
            <v>2010</v>
          </cell>
          <cell r="B239" t="str">
            <v>JAN</v>
          </cell>
          <cell r="D239" t="str">
            <v>549_3790</v>
          </cell>
          <cell r="E239">
            <v>10635.32</v>
          </cell>
        </row>
        <row r="240">
          <cell r="A240">
            <v>2010</v>
          </cell>
          <cell r="B240" t="str">
            <v>JAN</v>
          </cell>
          <cell r="D240" t="str">
            <v>549_3890</v>
          </cell>
          <cell r="E240">
            <v>71.89</v>
          </cell>
        </row>
        <row r="241">
          <cell r="A241">
            <v>2010</v>
          </cell>
          <cell r="B241" t="str">
            <v>JAN</v>
          </cell>
          <cell r="D241" t="str">
            <v>551_3790</v>
          </cell>
          <cell r="E241">
            <v>1387.55</v>
          </cell>
        </row>
        <row r="242">
          <cell r="A242">
            <v>2010</v>
          </cell>
          <cell r="B242" t="str">
            <v>JAN</v>
          </cell>
          <cell r="D242" t="str">
            <v>551_3890</v>
          </cell>
          <cell r="E242">
            <v>1500.34</v>
          </cell>
        </row>
        <row r="243">
          <cell r="A243">
            <v>2010</v>
          </cell>
          <cell r="B243" t="str">
            <v>JAN</v>
          </cell>
          <cell r="D243" t="str">
            <v>552_0590</v>
          </cell>
          <cell r="E243">
            <v>29630.799999999999</v>
          </cell>
        </row>
        <row r="244">
          <cell r="A244">
            <v>2010</v>
          </cell>
          <cell r="B244" t="str">
            <v>JAN</v>
          </cell>
          <cell r="D244" t="str">
            <v>552_3790</v>
          </cell>
          <cell r="E244">
            <v>5681.42</v>
          </cell>
        </row>
        <row r="245">
          <cell r="A245">
            <v>2010</v>
          </cell>
          <cell r="B245" t="str">
            <v>JAN</v>
          </cell>
          <cell r="D245" t="str">
            <v>552_3890</v>
          </cell>
          <cell r="E245">
            <v>172.47</v>
          </cell>
        </row>
        <row r="246">
          <cell r="A246">
            <v>2010</v>
          </cell>
          <cell r="B246" t="str">
            <v>JAN</v>
          </cell>
          <cell r="D246" t="str">
            <v>553_0390</v>
          </cell>
          <cell r="E246">
            <v>133599.43</v>
          </cell>
        </row>
        <row r="247">
          <cell r="A247">
            <v>2010</v>
          </cell>
          <cell r="B247" t="str">
            <v>JAN</v>
          </cell>
          <cell r="D247" t="str">
            <v>553_3790</v>
          </cell>
          <cell r="E247">
            <v>-7340.23</v>
          </cell>
        </row>
        <row r="248">
          <cell r="A248">
            <v>2010</v>
          </cell>
          <cell r="B248" t="str">
            <v>JAN</v>
          </cell>
          <cell r="D248" t="str">
            <v>553_3890</v>
          </cell>
          <cell r="E248">
            <v>1293.58</v>
          </cell>
        </row>
        <row r="249">
          <cell r="A249">
            <v>2010</v>
          </cell>
          <cell r="B249" t="str">
            <v>JAN</v>
          </cell>
          <cell r="D249" t="str">
            <v>554_3790</v>
          </cell>
          <cell r="E249">
            <v>-2050.23</v>
          </cell>
        </row>
        <row r="250">
          <cell r="A250">
            <v>2010</v>
          </cell>
          <cell r="B250" t="str">
            <v>JAN</v>
          </cell>
          <cell r="D250" t="str">
            <v>554_3890</v>
          </cell>
          <cell r="E250">
            <v>258.70999999999998</v>
          </cell>
        </row>
        <row r="251">
          <cell r="A251">
            <v>2010</v>
          </cell>
          <cell r="B251" t="str">
            <v>JAN</v>
          </cell>
          <cell r="D251" t="str">
            <v>569_2390</v>
          </cell>
          <cell r="E251">
            <v>9745.93</v>
          </cell>
        </row>
        <row r="252">
          <cell r="A252">
            <v>2010</v>
          </cell>
          <cell r="B252" t="str">
            <v>JAN</v>
          </cell>
          <cell r="D252" t="str">
            <v>570_1900</v>
          </cell>
          <cell r="E252">
            <v>23343</v>
          </cell>
        </row>
        <row r="253">
          <cell r="A253">
            <v>2010</v>
          </cell>
          <cell r="B253" t="str">
            <v>JAN</v>
          </cell>
          <cell r="D253" t="str">
            <v>570_1990</v>
          </cell>
          <cell r="E253">
            <v>26645.279999999999</v>
          </cell>
        </row>
        <row r="254">
          <cell r="A254">
            <v>2010</v>
          </cell>
          <cell r="B254" t="str">
            <v>JAN</v>
          </cell>
          <cell r="D254" t="str">
            <v>591_2390</v>
          </cell>
          <cell r="E254">
            <v>41083.97</v>
          </cell>
        </row>
        <row r="255">
          <cell r="A255">
            <v>2010</v>
          </cell>
          <cell r="B255" t="str">
            <v>JAN</v>
          </cell>
          <cell r="D255" t="str">
            <v>592_1900</v>
          </cell>
          <cell r="E255">
            <v>23343</v>
          </cell>
        </row>
        <row r="256">
          <cell r="A256">
            <v>2010</v>
          </cell>
          <cell r="B256" t="str">
            <v>JAN</v>
          </cell>
          <cell r="D256" t="str">
            <v>592_1990</v>
          </cell>
          <cell r="E256">
            <v>104205.36</v>
          </cell>
        </row>
        <row r="257">
          <cell r="A257">
            <v>2010</v>
          </cell>
          <cell r="B257" t="str">
            <v>JAN</v>
          </cell>
          <cell r="D257" t="str">
            <v>926_2130</v>
          </cell>
          <cell r="E257">
            <v>985.48</v>
          </cell>
        </row>
        <row r="258">
          <cell r="A258">
            <v>2010</v>
          </cell>
          <cell r="B258" t="str">
            <v>JAN</v>
          </cell>
          <cell r="D258" t="str">
            <v>108_1260</v>
          </cell>
          <cell r="E258">
            <v>-30252.7</v>
          </cell>
        </row>
        <row r="259">
          <cell r="A259">
            <v>2010</v>
          </cell>
          <cell r="B259" t="str">
            <v>JAN</v>
          </cell>
          <cell r="D259" t="str">
            <v>440_8810</v>
          </cell>
          <cell r="E259">
            <v>0</v>
          </cell>
        </row>
        <row r="260">
          <cell r="A260">
            <v>2010</v>
          </cell>
          <cell r="B260" t="str">
            <v>JAN</v>
          </cell>
          <cell r="D260" t="str">
            <v>440_8840</v>
          </cell>
          <cell r="E260">
            <v>0</v>
          </cell>
        </row>
        <row r="261">
          <cell r="A261">
            <v>2010</v>
          </cell>
          <cell r="B261" t="str">
            <v>JAN</v>
          </cell>
          <cell r="D261" t="str">
            <v>440_8940</v>
          </cell>
          <cell r="E261">
            <v>0</v>
          </cell>
        </row>
        <row r="262">
          <cell r="A262">
            <v>2010</v>
          </cell>
          <cell r="B262" t="str">
            <v>JAN</v>
          </cell>
          <cell r="D262" t="str">
            <v>XAN_8500</v>
          </cell>
          <cell r="E262">
            <v>0.35</v>
          </cell>
        </row>
        <row r="263">
          <cell r="A263">
            <v>2010</v>
          </cell>
          <cell r="B263" t="str">
            <v>JAN</v>
          </cell>
          <cell r="D263" t="str">
            <v>XAN_8600</v>
          </cell>
          <cell r="E263">
            <v>5.5E-2</v>
          </cell>
        </row>
        <row r="264">
          <cell r="A264">
            <v>2010</v>
          </cell>
          <cell r="B264" t="str">
            <v>JAN</v>
          </cell>
          <cell r="D264" t="str">
            <v>570_190Y</v>
          </cell>
          <cell r="E264">
            <v>23343</v>
          </cell>
        </row>
        <row r="265">
          <cell r="A265">
            <v>2010</v>
          </cell>
          <cell r="B265" t="str">
            <v>JAN</v>
          </cell>
          <cell r="D265" t="str">
            <v>592_190Y</v>
          </cell>
          <cell r="E265">
            <v>23343</v>
          </cell>
        </row>
        <row r="266">
          <cell r="A266">
            <v>2010</v>
          </cell>
          <cell r="B266" t="str">
            <v>JAN</v>
          </cell>
          <cell r="D266" t="str">
            <v>XAN_8700</v>
          </cell>
          <cell r="E266">
            <v>2E-3</v>
          </cell>
        </row>
        <row r="267">
          <cell r="A267">
            <v>2010</v>
          </cell>
          <cell r="B267" t="str">
            <v>JAN</v>
          </cell>
          <cell r="D267" t="str">
            <v>MAN_8013</v>
          </cell>
          <cell r="E267">
            <v>0.85104489999999999</v>
          </cell>
        </row>
        <row r="268">
          <cell r="A268">
            <v>2010</v>
          </cell>
          <cell r="B268" t="str">
            <v>JAN</v>
          </cell>
          <cell r="D268" t="str">
            <v>MAN_8014</v>
          </cell>
          <cell r="E268">
            <v>0.14895510000000001</v>
          </cell>
        </row>
        <row r="269">
          <cell r="A269">
            <v>2010</v>
          </cell>
          <cell r="B269" t="str">
            <v>JAN</v>
          </cell>
          <cell r="D269" t="str">
            <v>XAN_8100</v>
          </cell>
          <cell r="E269">
            <v>2E-3</v>
          </cell>
        </row>
        <row r="270">
          <cell r="A270">
            <v>2010</v>
          </cell>
          <cell r="B270" t="str">
            <v>JAN</v>
          </cell>
          <cell r="D270" t="str">
            <v>XAN_8200</v>
          </cell>
          <cell r="E270">
            <v>7.2000000000000005E-4</v>
          </cell>
        </row>
        <row r="271">
          <cell r="A271">
            <v>2010</v>
          </cell>
          <cell r="B271" t="str">
            <v>JAN</v>
          </cell>
          <cell r="D271" t="str">
            <v>XAN_8300</v>
          </cell>
          <cell r="E271">
            <v>1.8766999999999999E-2</v>
          </cell>
        </row>
        <row r="272">
          <cell r="A272">
            <v>2010</v>
          </cell>
          <cell r="B272" t="str">
            <v>JAN</v>
          </cell>
          <cell r="D272" t="str">
            <v>XAN_8400</v>
          </cell>
          <cell r="E272">
            <v>5.6640000000000003E-2</v>
          </cell>
        </row>
        <row r="273">
          <cell r="A273">
            <v>2010</v>
          </cell>
          <cell r="B273" t="str">
            <v>JUN</v>
          </cell>
          <cell r="D273" t="str">
            <v>RR6_8187</v>
          </cell>
          <cell r="E273">
            <v>2.2100000000000002E-2</v>
          </cell>
        </row>
        <row r="274">
          <cell r="A274">
            <v>2010</v>
          </cell>
          <cell r="B274" t="str">
            <v>JUN</v>
          </cell>
          <cell r="D274" t="str">
            <v>RR6_8184</v>
          </cell>
          <cell r="E274">
            <v>2.2100000000000002E-2</v>
          </cell>
        </row>
        <row r="275">
          <cell r="A275">
            <v>2010</v>
          </cell>
          <cell r="B275" t="str">
            <v>JUN</v>
          </cell>
          <cell r="D275" t="str">
            <v>RR6_8149</v>
          </cell>
          <cell r="E275">
            <v>1.9473000000000001E-2</v>
          </cell>
        </row>
        <row r="276">
          <cell r="A276">
            <v>2010</v>
          </cell>
          <cell r="B276" t="str">
            <v>MAR</v>
          </cell>
          <cell r="D276" t="str">
            <v>RR6_8184</v>
          </cell>
          <cell r="E276">
            <v>2.2100000000000002E-2</v>
          </cell>
        </row>
        <row r="277">
          <cell r="A277">
            <v>2010</v>
          </cell>
          <cell r="B277" t="str">
            <v>MAR</v>
          </cell>
          <cell r="D277" t="str">
            <v>RR6_8149</v>
          </cell>
          <cell r="E277">
            <v>1.9473000000000001E-2</v>
          </cell>
        </row>
        <row r="278">
          <cell r="A278">
            <v>2010</v>
          </cell>
          <cell r="B278" t="str">
            <v>FEB</v>
          </cell>
          <cell r="D278" t="str">
            <v>RR6_8149</v>
          </cell>
          <cell r="E278">
            <v>1.8766999999999999E-2</v>
          </cell>
        </row>
        <row r="279">
          <cell r="A279">
            <v>2009</v>
          </cell>
          <cell r="B279" t="str">
            <v>DEC</v>
          </cell>
          <cell r="D279" t="str">
            <v>RR6_8149</v>
          </cell>
          <cell r="E279">
            <v>1.8766999999999999E-2</v>
          </cell>
        </row>
        <row r="280">
          <cell r="A280">
            <v>2010</v>
          </cell>
          <cell r="B280" t="str">
            <v>MAY</v>
          </cell>
          <cell r="D280" t="str">
            <v>RR6_8149</v>
          </cell>
          <cell r="E280">
            <v>1.9473000000000001E-2</v>
          </cell>
        </row>
        <row r="281">
          <cell r="A281">
            <v>2010</v>
          </cell>
          <cell r="B281" t="str">
            <v>MAY</v>
          </cell>
          <cell r="D281" t="str">
            <v>RR6_8184</v>
          </cell>
          <cell r="E281">
            <v>2.2100000000000002E-2</v>
          </cell>
        </row>
        <row r="282">
          <cell r="A282">
            <v>2010</v>
          </cell>
          <cell r="B282" t="str">
            <v>MAY</v>
          </cell>
          <cell r="D282" t="str">
            <v>RR6_8187</v>
          </cell>
          <cell r="E282">
            <v>2.2100000000000002E-2</v>
          </cell>
        </row>
        <row r="283">
          <cell r="A283">
            <v>2010</v>
          </cell>
          <cell r="B283" t="str">
            <v>APR</v>
          </cell>
          <cell r="D283" t="str">
            <v>RR6_8149</v>
          </cell>
          <cell r="E283">
            <v>1.9473000000000001E-2</v>
          </cell>
        </row>
        <row r="284">
          <cell r="A284">
            <v>2010</v>
          </cell>
          <cell r="B284" t="str">
            <v>APR</v>
          </cell>
          <cell r="D284" t="str">
            <v>RR6_8184</v>
          </cell>
          <cell r="E284">
            <v>2.2100000000000002E-2</v>
          </cell>
        </row>
        <row r="285">
          <cell r="A285">
            <v>2010</v>
          </cell>
          <cell r="B285" t="str">
            <v>JAN</v>
          </cell>
          <cell r="D285" t="str">
            <v>RR6_8149</v>
          </cell>
          <cell r="E285">
            <v>1.8766999999999999E-2</v>
          </cell>
        </row>
        <row r="286">
          <cell r="A286">
            <v>2010</v>
          </cell>
          <cell r="B286" t="str">
            <v>JUN</v>
          </cell>
          <cell r="D286" t="str">
            <v>MAN_8011</v>
          </cell>
          <cell r="E286">
            <v>1</v>
          </cell>
        </row>
        <row r="287">
          <cell r="A287">
            <v>2010</v>
          </cell>
          <cell r="B287" t="str">
            <v>MAR</v>
          </cell>
          <cell r="D287" t="str">
            <v>MAN_8011</v>
          </cell>
          <cell r="E287">
            <v>1</v>
          </cell>
        </row>
        <row r="288">
          <cell r="A288">
            <v>2010</v>
          </cell>
          <cell r="B288" t="str">
            <v>FEB</v>
          </cell>
          <cell r="D288" t="str">
            <v>MAN_8011</v>
          </cell>
          <cell r="E288">
            <v>1</v>
          </cell>
        </row>
        <row r="289">
          <cell r="A289">
            <v>2009</v>
          </cell>
          <cell r="B289" t="str">
            <v>DEC</v>
          </cell>
          <cell r="D289" t="str">
            <v>MAN_8011</v>
          </cell>
          <cell r="E289">
            <v>1</v>
          </cell>
        </row>
        <row r="290">
          <cell r="A290">
            <v>2010</v>
          </cell>
          <cell r="B290" t="str">
            <v>MAY</v>
          </cell>
          <cell r="D290" t="str">
            <v>MAN_8011</v>
          </cell>
          <cell r="E290">
            <v>1</v>
          </cell>
        </row>
        <row r="291">
          <cell r="A291">
            <v>2010</v>
          </cell>
          <cell r="B291" t="str">
            <v>APR</v>
          </cell>
          <cell r="D291" t="str">
            <v>MAN_8011</v>
          </cell>
          <cell r="E291">
            <v>1</v>
          </cell>
        </row>
        <row r="292">
          <cell r="A292">
            <v>2010</v>
          </cell>
          <cell r="B292" t="str">
            <v>JAN</v>
          </cell>
          <cell r="D292" t="str">
            <v>MAN_8011</v>
          </cell>
          <cell r="E292">
            <v>1</v>
          </cell>
        </row>
        <row r="293">
          <cell r="A293">
            <v>2010</v>
          </cell>
          <cell r="B293" t="str">
            <v>JUN</v>
          </cell>
          <cell r="D293" t="str">
            <v>1MC_8MON</v>
          </cell>
          <cell r="E293">
            <v>0</v>
          </cell>
        </row>
        <row r="294">
          <cell r="A294">
            <v>2010</v>
          </cell>
          <cell r="B294" t="str">
            <v>MAR</v>
          </cell>
          <cell r="D294" t="str">
            <v>1MC_8MON</v>
          </cell>
          <cell r="E294">
            <v>0</v>
          </cell>
        </row>
        <row r="295">
          <cell r="A295">
            <v>2010</v>
          </cell>
          <cell r="B295" t="str">
            <v>FEB</v>
          </cell>
          <cell r="D295" t="str">
            <v>1MC_8MON</v>
          </cell>
          <cell r="E295">
            <v>0</v>
          </cell>
        </row>
        <row r="296">
          <cell r="A296">
            <v>2009</v>
          </cell>
          <cell r="B296" t="str">
            <v>DEC</v>
          </cell>
          <cell r="D296" t="str">
            <v>1MC_8MON</v>
          </cell>
          <cell r="E296">
            <v>0</v>
          </cell>
        </row>
        <row r="297">
          <cell r="A297">
            <v>2010</v>
          </cell>
          <cell r="B297" t="str">
            <v>MAY</v>
          </cell>
          <cell r="D297" t="str">
            <v>1MC_8MON</v>
          </cell>
          <cell r="E297">
            <v>0</v>
          </cell>
        </row>
        <row r="298">
          <cell r="A298">
            <v>2010</v>
          </cell>
          <cell r="B298" t="str">
            <v>APR</v>
          </cell>
          <cell r="D298" t="str">
            <v>1MC_8MON</v>
          </cell>
          <cell r="E298">
            <v>0</v>
          </cell>
        </row>
        <row r="299">
          <cell r="A299">
            <v>2010</v>
          </cell>
          <cell r="B299" t="str">
            <v>JAN</v>
          </cell>
          <cell r="D299" t="str">
            <v>1MC_8MON</v>
          </cell>
          <cell r="E299">
            <v>0</v>
          </cell>
        </row>
        <row r="300">
          <cell r="A300">
            <v>2010</v>
          </cell>
          <cell r="B300" t="str">
            <v>JUN</v>
          </cell>
          <cell r="D300" t="str">
            <v>O/U_8YTD</v>
          </cell>
          <cell r="E300">
            <v>13102867.898078499</v>
          </cell>
        </row>
        <row r="301">
          <cell r="A301">
            <v>2010</v>
          </cell>
          <cell r="B301" t="str">
            <v>APR</v>
          </cell>
          <cell r="D301" t="str">
            <v>511_0590</v>
          </cell>
          <cell r="E301">
            <v>339162.94</v>
          </cell>
        </row>
        <row r="302">
          <cell r="A302">
            <v>2010</v>
          </cell>
          <cell r="B302" t="str">
            <v>APR</v>
          </cell>
          <cell r="D302" t="str">
            <v>511_3590</v>
          </cell>
          <cell r="E302">
            <v>0</v>
          </cell>
        </row>
        <row r="303">
          <cell r="A303">
            <v>2010</v>
          </cell>
          <cell r="B303" t="str">
            <v>APR</v>
          </cell>
          <cell r="D303" t="str">
            <v>512_0390</v>
          </cell>
          <cell r="E303">
            <v>65807.58</v>
          </cell>
        </row>
        <row r="304">
          <cell r="A304">
            <v>2010</v>
          </cell>
          <cell r="B304" t="str">
            <v>APR</v>
          </cell>
          <cell r="D304" t="str">
            <v>512_2490</v>
          </cell>
          <cell r="E304">
            <v>146776.07</v>
          </cell>
        </row>
        <row r="305">
          <cell r="A305">
            <v>2010</v>
          </cell>
          <cell r="B305" t="str">
            <v>APR</v>
          </cell>
          <cell r="D305" t="str">
            <v>512_2590</v>
          </cell>
          <cell r="E305">
            <v>24041.53</v>
          </cell>
        </row>
        <row r="306">
          <cell r="A306">
            <v>2010</v>
          </cell>
          <cell r="B306" t="str">
            <v>APR</v>
          </cell>
          <cell r="D306" t="str">
            <v>513_4190</v>
          </cell>
          <cell r="E306">
            <v>5549.27</v>
          </cell>
        </row>
        <row r="307">
          <cell r="A307">
            <v>2010</v>
          </cell>
          <cell r="B307" t="str">
            <v>APR</v>
          </cell>
          <cell r="D307" t="str">
            <v>514_0890</v>
          </cell>
          <cell r="E307">
            <v>95.2</v>
          </cell>
        </row>
        <row r="308">
          <cell r="A308">
            <v>2010</v>
          </cell>
          <cell r="B308" t="str">
            <v>APR</v>
          </cell>
          <cell r="D308" t="str">
            <v>514_1790</v>
          </cell>
          <cell r="E308">
            <v>66410.36</v>
          </cell>
        </row>
        <row r="309">
          <cell r="A309">
            <v>2010</v>
          </cell>
          <cell r="B309" t="str">
            <v>APR</v>
          </cell>
          <cell r="D309" t="str">
            <v>524_1490</v>
          </cell>
          <cell r="E309">
            <v>11500</v>
          </cell>
        </row>
        <row r="310">
          <cell r="A310">
            <v>2010</v>
          </cell>
          <cell r="B310" t="str">
            <v>APR</v>
          </cell>
          <cell r="D310" t="str">
            <v>524_2890</v>
          </cell>
          <cell r="E310">
            <v>-106076</v>
          </cell>
        </row>
        <row r="311">
          <cell r="A311">
            <v>2010</v>
          </cell>
          <cell r="B311" t="str">
            <v>APR</v>
          </cell>
          <cell r="D311" t="str">
            <v>529_3490</v>
          </cell>
          <cell r="E311">
            <v>350354.37</v>
          </cell>
        </row>
        <row r="312">
          <cell r="A312">
            <v>2010</v>
          </cell>
          <cell r="B312" t="str">
            <v>APR</v>
          </cell>
          <cell r="D312" t="str">
            <v>529_4290</v>
          </cell>
          <cell r="E312">
            <v>130117.4</v>
          </cell>
        </row>
        <row r="313">
          <cell r="A313">
            <v>2010</v>
          </cell>
          <cell r="B313" t="str">
            <v>APR</v>
          </cell>
          <cell r="D313" t="str">
            <v>532_1390</v>
          </cell>
          <cell r="E313">
            <v>0</v>
          </cell>
        </row>
        <row r="314">
          <cell r="A314">
            <v>2010</v>
          </cell>
          <cell r="B314" t="str">
            <v>APR</v>
          </cell>
          <cell r="D314" t="str">
            <v>546_3790</v>
          </cell>
          <cell r="E314">
            <v>11867.26</v>
          </cell>
        </row>
        <row r="315">
          <cell r="A315">
            <v>2010</v>
          </cell>
          <cell r="B315" t="str">
            <v>APR</v>
          </cell>
          <cell r="D315" t="str">
            <v>546_3890</v>
          </cell>
          <cell r="E315">
            <v>2932.45</v>
          </cell>
        </row>
        <row r="316">
          <cell r="A316">
            <v>2010</v>
          </cell>
          <cell r="B316" t="str">
            <v>APR</v>
          </cell>
          <cell r="D316" t="str">
            <v>549_0190</v>
          </cell>
          <cell r="E316">
            <v>22494</v>
          </cell>
        </row>
        <row r="317">
          <cell r="A317">
            <v>2010</v>
          </cell>
          <cell r="B317" t="str">
            <v>APR</v>
          </cell>
          <cell r="D317" t="str">
            <v>549_1490</v>
          </cell>
          <cell r="E317">
            <v>0</v>
          </cell>
        </row>
        <row r="318">
          <cell r="A318">
            <v>2010</v>
          </cell>
          <cell r="B318" t="str">
            <v>APR</v>
          </cell>
          <cell r="D318" t="str">
            <v>549_2390</v>
          </cell>
          <cell r="E318">
            <v>0</v>
          </cell>
        </row>
        <row r="319">
          <cell r="A319">
            <v>2010</v>
          </cell>
          <cell r="B319" t="str">
            <v>APR</v>
          </cell>
          <cell r="D319" t="str">
            <v>549_2790</v>
          </cell>
          <cell r="E319">
            <v>26656.71</v>
          </cell>
        </row>
        <row r="320">
          <cell r="A320">
            <v>2010</v>
          </cell>
          <cell r="B320" t="str">
            <v>APR</v>
          </cell>
          <cell r="D320" t="str">
            <v>549_2890</v>
          </cell>
          <cell r="E320">
            <v>-49424.68</v>
          </cell>
        </row>
        <row r="321">
          <cell r="A321">
            <v>2010</v>
          </cell>
          <cell r="B321" t="str">
            <v>APR</v>
          </cell>
          <cell r="D321" t="str">
            <v>549_2990</v>
          </cell>
          <cell r="E321">
            <v>74749.399999999994</v>
          </cell>
        </row>
        <row r="322">
          <cell r="A322">
            <v>2010</v>
          </cell>
          <cell r="B322" t="str">
            <v>APR</v>
          </cell>
          <cell r="D322" t="str">
            <v>549_3090</v>
          </cell>
          <cell r="E322">
            <v>1630.83</v>
          </cell>
        </row>
        <row r="323">
          <cell r="A323">
            <v>2010</v>
          </cell>
          <cell r="B323" t="str">
            <v>APR</v>
          </cell>
          <cell r="D323" t="str">
            <v>549_3790</v>
          </cell>
          <cell r="E323">
            <v>43069.87</v>
          </cell>
        </row>
        <row r="324">
          <cell r="A324">
            <v>2010</v>
          </cell>
          <cell r="B324" t="str">
            <v>APR</v>
          </cell>
          <cell r="D324" t="str">
            <v>549_3890</v>
          </cell>
          <cell r="E324">
            <v>835.94</v>
          </cell>
        </row>
        <row r="325">
          <cell r="A325">
            <v>2010</v>
          </cell>
          <cell r="B325" t="str">
            <v>APR</v>
          </cell>
          <cell r="D325" t="str">
            <v>551_3790</v>
          </cell>
          <cell r="E325">
            <v>4850.1099999999997</v>
          </cell>
        </row>
        <row r="326">
          <cell r="A326">
            <v>2010</v>
          </cell>
          <cell r="B326" t="str">
            <v>APR</v>
          </cell>
          <cell r="D326" t="str">
            <v>551_3890</v>
          </cell>
          <cell r="E326">
            <v>2337.71</v>
          </cell>
        </row>
        <row r="327">
          <cell r="A327">
            <v>2010</v>
          </cell>
          <cell r="B327" t="str">
            <v>APR</v>
          </cell>
          <cell r="D327" t="str">
            <v>552_0590</v>
          </cell>
          <cell r="E327">
            <v>18425.63</v>
          </cell>
        </row>
        <row r="328">
          <cell r="A328">
            <v>2010</v>
          </cell>
          <cell r="B328" t="str">
            <v>APR</v>
          </cell>
          <cell r="D328" t="str">
            <v>552_3790</v>
          </cell>
          <cell r="E328">
            <v>22747.17</v>
          </cell>
        </row>
        <row r="329">
          <cell r="A329">
            <v>2010</v>
          </cell>
          <cell r="B329" t="str">
            <v>APR</v>
          </cell>
          <cell r="D329" t="str">
            <v>552_3890</v>
          </cell>
          <cell r="E329">
            <v>447.86</v>
          </cell>
        </row>
        <row r="330">
          <cell r="A330">
            <v>2010</v>
          </cell>
          <cell r="B330" t="str">
            <v>APR</v>
          </cell>
          <cell r="D330" t="str">
            <v>553_0390</v>
          </cell>
          <cell r="E330">
            <v>14202.33</v>
          </cell>
        </row>
        <row r="331">
          <cell r="A331">
            <v>2010</v>
          </cell>
          <cell r="B331" t="str">
            <v>APR</v>
          </cell>
          <cell r="D331" t="str">
            <v>553_3790</v>
          </cell>
          <cell r="E331">
            <v>4702</v>
          </cell>
        </row>
        <row r="332">
          <cell r="A332">
            <v>2010</v>
          </cell>
          <cell r="B332" t="str">
            <v>APR</v>
          </cell>
          <cell r="D332" t="str">
            <v>553_3890</v>
          </cell>
          <cell r="E332">
            <v>1182.72</v>
          </cell>
        </row>
        <row r="333">
          <cell r="A333">
            <v>2010</v>
          </cell>
          <cell r="B333" t="str">
            <v>APR</v>
          </cell>
          <cell r="D333" t="str">
            <v>554_3790</v>
          </cell>
          <cell r="E333">
            <v>6534.16</v>
          </cell>
        </row>
        <row r="334">
          <cell r="A334">
            <v>2010</v>
          </cell>
          <cell r="B334" t="str">
            <v>APR</v>
          </cell>
          <cell r="D334" t="str">
            <v>554_3890</v>
          </cell>
          <cell r="E334">
            <v>461.18</v>
          </cell>
        </row>
        <row r="335">
          <cell r="A335">
            <v>2010</v>
          </cell>
          <cell r="B335" t="str">
            <v>APR</v>
          </cell>
          <cell r="D335" t="str">
            <v>569_2390</v>
          </cell>
          <cell r="E335">
            <v>18230.82</v>
          </cell>
        </row>
        <row r="336">
          <cell r="A336">
            <v>2010</v>
          </cell>
          <cell r="B336" t="str">
            <v>APR</v>
          </cell>
          <cell r="D336" t="str">
            <v>570_1900</v>
          </cell>
          <cell r="E336">
            <v>23343</v>
          </cell>
        </row>
        <row r="337">
          <cell r="A337">
            <v>2010</v>
          </cell>
          <cell r="B337" t="str">
            <v>APR</v>
          </cell>
          <cell r="D337" t="str">
            <v>570_1990</v>
          </cell>
          <cell r="E337">
            <v>3609.35</v>
          </cell>
        </row>
        <row r="338">
          <cell r="A338">
            <v>2010</v>
          </cell>
          <cell r="B338" t="str">
            <v>APR</v>
          </cell>
          <cell r="D338" t="str">
            <v>591_2390</v>
          </cell>
          <cell r="E338">
            <v>39577.050000000003</v>
          </cell>
        </row>
        <row r="339">
          <cell r="A339">
            <v>2010</v>
          </cell>
          <cell r="B339" t="str">
            <v>APR</v>
          </cell>
          <cell r="D339" t="str">
            <v>592_1900</v>
          </cell>
          <cell r="E339">
            <v>23343</v>
          </cell>
        </row>
        <row r="340">
          <cell r="A340">
            <v>2010</v>
          </cell>
          <cell r="B340" t="str">
            <v>APR</v>
          </cell>
          <cell r="D340" t="str">
            <v>592_1990</v>
          </cell>
          <cell r="E340">
            <v>114676.13</v>
          </cell>
        </row>
        <row r="341">
          <cell r="A341">
            <v>2010</v>
          </cell>
          <cell r="B341" t="str">
            <v>APR</v>
          </cell>
          <cell r="D341" t="str">
            <v>926_2130</v>
          </cell>
          <cell r="E341">
            <v>443.57</v>
          </cell>
        </row>
        <row r="342">
          <cell r="A342">
            <v>2010</v>
          </cell>
          <cell r="B342" t="str">
            <v>APR</v>
          </cell>
          <cell r="D342" t="str">
            <v>108_1260</v>
          </cell>
          <cell r="E342">
            <v>-32840.53</v>
          </cell>
        </row>
        <row r="343">
          <cell r="A343">
            <v>2010</v>
          </cell>
          <cell r="B343" t="str">
            <v>APR</v>
          </cell>
          <cell r="D343" t="str">
            <v>255_3020</v>
          </cell>
          <cell r="E343">
            <v>-43943870</v>
          </cell>
        </row>
        <row r="344">
          <cell r="A344">
            <v>2010</v>
          </cell>
          <cell r="B344" t="str">
            <v>APR</v>
          </cell>
          <cell r="D344" t="str">
            <v>255_3120</v>
          </cell>
          <cell r="E344">
            <v>732396</v>
          </cell>
        </row>
        <row r="345">
          <cell r="A345">
            <v>2010</v>
          </cell>
          <cell r="B345" t="str">
            <v>APR</v>
          </cell>
          <cell r="D345" t="str">
            <v>MAN_8013</v>
          </cell>
          <cell r="E345">
            <v>0.85104489999999999</v>
          </cell>
        </row>
        <row r="346">
          <cell r="A346">
            <v>2010</v>
          </cell>
          <cell r="B346" t="str">
            <v>APR</v>
          </cell>
          <cell r="D346" t="str">
            <v>MAN_8014</v>
          </cell>
          <cell r="E346">
            <v>0.14895510000000001</v>
          </cell>
        </row>
        <row r="347">
          <cell r="A347">
            <v>2010</v>
          </cell>
          <cell r="B347" t="str">
            <v>APR</v>
          </cell>
          <cell r="D347" t="str">
            <v>MAN_8015</v>
          </cell>
          <cell r="E347">
            <v>2.2100000000000002E-2</v>
          </cell>
        </row>
        <row r="348">
          <cell r="A348">
            <v>2010</v>
          </cell>
          <cell r="B348" t="str">
            <v>APR</v>
          </cell>
          <cell r="D348" t="str">
            <v>MAN_8016</v>
          </cell>
          <cell r="E348">
            <v>5.9799999999999999E-2</v>
          </cell>
        </row>
        <row r="349">
          <cell r="A349">
            <v>2010</v>
          </cell>
          <cell r="B349" t="str">
            <v>APR</v>
          </cell>
          <cell r="D349" t="str">
            <v>XAN_8100</v>
          </cell>
          <cell r="E349">
            <v>2.3E-3</v>
          </cell>
        </row>
        <row r="350">
          <cell r="A350">
            <v>2010</v>
          </cell>
          <cell r="B350" t="str">
            <v>APR</v>
          </cell>
          <cell r="D350" t="str">
            <v>XAN_8200</v>
          </cell>
          <cell r="E350">
            <v>7.2000000000000005E-4</v>
          </cell>
        </row>
        <row r="351">
          <cell r="A351">
            <v>2010</v>
          </cell>
          <cell r="B351" t="str">
            <v>APR</v>
          </cell>
          <cell r="D351" t="str">
            <v>XAN_8300</v>
          </cell>
          <cell r="E351">
            <v>1.9473000000000001E-2</v>
          </cell>
        </row>
        <row r="352">
          <cell r="A352">
            <v>2010</v>
          </cell>
          <cell r="B352" t="str">
            <v>APR</v>
          </cell>
          <cell r="D352" t="str">
            <v>XAN_8400</v>
          </cell>
          <cell r="E352">
            <v>4.7018999999999998E-2</v>
          </cell>
        </row>
        <row r="353">
          <cell r="A353">
            <v>2010</v>
          </cell>
          <cell r="B353" t="str">
            <v>APR</v>
          </cell>
          <cell r="D353" t="str">
            <v>XAN_8500</v>
          </cell>
          <cell r="E353">
            <v>0.35</v>
          </cell>
        </row>
        <row r="354">
          <cell r="A354">
            <v>2010</v>
          </cell>
          <cell r="B354" t="str">
            <v>APR</v>
          </cell>
          <cell r="D354" t="str">
            <v>XAN_8600</v>
          </cell>
          <cell r="E354">
            <v>5.5E-2</v>
          </cell>
        </row>
        <row r="355">
          <cell r="A355">
            <v>2010</v>
          </cell>
          <cell r="B355" t="str">
            <v>APR</v>
          </cell>
          <cell r="D355" t="str">
            <v>570_190Y</v>
          </cell>
          <cell r="E355">
            <v>23343</v>
          </cell>
        </row>
        <row r="356">
          <cell r="A356">
            <v>2010</v>
          </cell>
          <cell r="B356" t="str">
            <v>APR</v>
          </cell>
          <cell r="D356" t="str">
            <v>592_190Y</v>
          </cell>
          <cell r="E356">
            <v>23343</v>
          </cell>
        </row>
        <row r="357">
          <cell r="A357">
            <v>2010</v>
          </cell>
          <cell r="B357" t="str">
            <v>APR</v>
          </cell>
          <cell r="D357" t="str">
            <v>XAN_8700</v>
          </cell>
          <cell r="E357">
            <v>2.0999999999999999E-3</v>
          </cell>
        </row>
        <row r="358">
          <cell r="A358">
            <v>2010</v>
          </cell>
          <cell r="B358" t="str">
            <v>JAN</v>
          </cell>
          <cell r="D358" t="str">
            <v>254_9000</v>
          </cell>
          <cell r="E358">
            <v>14460.86</v>
          </cell>
        </row>
        <row r="359">
          <cell r="A359">
            <v>2010</v>
          </cell>
          <cell r="B359" t="str">
            <v>JAN</v>
          </cell>
          <cell r="D359" t="str">
            <v>403_0020</v>
          </cell>
          <cell r="E359">
            <v>19775.29</v>
          </cell>
        </row>
        <row r="360">
          <cell r="A360">
            <v>2010</v>
          </cell>
          <cell r="B360" t="str">
            <v>JAN</v>
          </cell>
          <cell r="D360" t="str">
            <v>403_0030</v>
          </cell>
          <cell r="E360">
            <v>24388.560000000001</v>
          </cell>
        </row>
        <row r="361">
          <cell r="A361">
            <v>2010</v>
          </cell>
          <cell r="B361" t="str">
            <v>JAN</v>
          </cell>
          <cell r="D361" t="str">
            <v>403_0040</v>
          </cell>
          <cell r="E361">
            <v>69.510000000000005</v>
          </cell>
        </row>
        <row r="362">
          <cell r="A362">
            <v>2010</v>
          </cell>
          <cell r="B362" t="str">
            <v>JAN</v>
          </cell>
          <cell r="D362" t="str">
            <v>403_0050</v>
          </cell>
          <cell r="E362">
            <v>23328.57</v>
          </cell>
        </row>
        <row r="363">
          <cell r="A363">
            <v>2010</v>
          </cell>
          <cell r="B363" t="str">
            <v>JAN</v>
          </cell>
          <cell r="D363" t="str">
            <v>403_0070</v>
          </cell>
          <cell r="E363">
            <v>62.06</v>
          </cell>
        </row>
        <row r="364">
          <cell r="A364">
            <v>2010</v>
          </cell>
          <cell r="B364" t="str">
            <v>JAN</v>
          </cell>
          <cell r="D364" t="str">
            <v>403_0080</v>
          </cell>
          <cell r="E364">
            <v>49.65</v>
          </cell>
        </row>
        <row r="365">
          <cell r="A365">
            <v>2010</v>
          </cell>
          <cell r="B365" t="str">
            <v>JAN</v>
          </cell>
          <cell r="D365" t="str">
            <v>403_0100</v>
          </cell>
          <cell r="E365">
            <v>176.69</v>
          </cell>
        </row>
        <row r="366">
          <cell r="A366">
            <v>2010</v>
          </cell>
          <cell r="B366" t="str">
            <v>JAN</v>
          </cell>
          <cell r="D366" t="str">
            <v>403_0120</v>
          </cell>
          <cell r="E366">
            <v>1632.33</v>
          </cell>
        </row>
        <row r="367">
          <cell r="A367">
            <v>2010</v>
          </cell>
          <cell r="B367" t="str">
            <v>JAN</v>
          </cell>
          <cell r="D367" t="str">
            <v>403_0160</v>
          </cell>
          <cell r="E367">
            <v>529.41</v>
          </cell>
        </row>
        <row r="368">
          <cell r="A368">
            <v>2010</v>
          </cell>
          <cell r="B368" t="str">
            <v>JAN</v>
          </cell>
          <cell r="D368" t="str">
            <v>403_0200</v>
          </cell>
          <cell r="E368">
            <v>2198.0700000000002</v>
          </cell>
        </row>
        <row r="369">
          <cell r="A369">
            <v>2010</v>
          </cell>
          <cell r="B369" t="str">
            <v>JAN</v>
          </cell>
          <cell r="D369" t="str">
            <v>403_0230</v>
          </cell>
          <cell r="E369">
            <v>35983.269999999997</v>
          </cell>
        </row>
        <row r="370">
          <cell r="A370">
            <v>2010</v>
          </cell>
          <cell r="B370" t="str">
            <v>JAN</v>
          </cell>
          <cell r="D370" t="str">
            <v>403_0240</v>
          </cell>
          <cell r="E370">
            <v>70227.649999999994</v>
          </cell>
        </row>
        <row r="371">
          <cell r="A371">
            <v>2010</v>
          </cell>
          <cell r="B371" t="str">
            <v>JAN</v>
          </cell>
          <cell r="D371" t="str">
            <v>403_0250</v>
          </cell>
          <cell r="E371">
            <v>151837.5</v>
          </cell>
        </row>
        <row r="372">
          <cell r="A372">
            <v>2010</v>
          </cell>
          <cell r="B372" t="str">
            <v>JAN</v>
          </cell>
          <cell r="D372" t="str">
            <v>403_0260</v>
          </cell>
          <cell r="E372">
            <v>862.61</v>
          </cell>
        </row>
        <row r="373">
          <cell r="A373">
            <v>2010</v>
          </cell>
          <cell r="B373" t="str">
            <v>JAN</v>
          </cell>
          <cell r="D373" t="str">
            <v>403_0270</v>
          </cell>
          <cell r="E373">
            <v>204466.92</v>
          </cell>
        </row>
        <row r="374">
          <cell r="A374">
            <v>2010</v>
          </cell>
          <cell r="B374" t="str">
            <v>JAN</v>
          </cell>
          <cell r="D374" t="str">
            <v>404_0030</v>
          </cell>
          <cell r="E374">
            <v>69.12</v>
          </cell>
        </row>
        <row r="375">
          <cell r="A375">
            <v>2010</v>
          </cell>
          <cell r="B375" t="str">
            <v>JAN</v>
          </cell>
          <cell r="D375" t="str">
            <v>404_0080</v>
          </cell>
          <cell r="E375">
            <v>6259.05</v>
          </cell>
        </row>
        <row r="376">
          <cell r="A376">
            <v>2010</v>
          </cell>
          <cell r="B376" t="str">
            <v>JAN</v>
          </cell>
          <cell r="D376" t="str">
            <v>404_0230</v>
          </cell>
          <cell r="E376">
            <v>84.11</v>
          </cell>
        </row>
        <row r="377">
          <cell r="A377">
            <v>2010</v>
          </cell>
          <cell r="B377" t="str">
            <v>JAN</v>
          </cell>
          <cell r="D377" t="str">
            <v>407_3730</v>
          </cell>
          <cell r="E377">
            <v>38117</v>
          </cell>
        </row>
        <row r="378">
          <cell r="A378">
            <v>2010</v>
          </cell>
          <cell r="B378" t="str">
            <v>JAN</v>
          </cell>
          <cell r="D378" t="str">
            <v>407_4020</v>
          </cell>
          <cell r="E378">
            <v>-121390</v>
          </cell>
        </row>
        <row r="379">
          <cell r="A379">
            <v>2010</v>
          </cell>
          <cell r="B379" t="str">
            <v>JAN</v>
          </cell>
          <cell r="D379" t="str">
            <v>407_4040</v>
          </cell>
          <cell r="E379">
            <v>-76234</v>
          </cell>
        </row>
        <row r="380">
          <cell r="A380">
            <v>2010</v>
          </cell>
          <cell r="B380" t="str">
            <v>JAN</v>
          </cell>
          <cell r="D380" t="str">
            <v>411_8000</v>
          </cell>
          <cell r="E380">
            <v>-14460.86</v>
          </cell>
        </row>
        <row r="381">
          <cell r="A381">
            <v>2010</v>
          </cell>
          <cell r="B381" t="str">
            <v>JAN</v>
          </cell>
          <cell r="D381" t="str">
            <v>502_2590</v>
          </cell>
          <cell r="E381">
            <v>15635.12</v>
          </cell>
        </row>
        <row r="382">
          <cell r="A382">
            <v>2010</v>
          </cell>
          <cell r="B382" t="str">
            <v>JAN</v>
          </cell>
          <cell r="D382" t="str">
            <v>506_0190</v>
          </cell>
          <cell r="E382">
            <v>84218</v>
          </cell>
        </row>
        <row r="383">
          <cell r="A383">
            <v>2010</v>
          </cell>
          <cell r="B383" t="str">
            <v>JAN</v>
          </cell>
          <cell r="D383" t="str">
            <v>506_0890</v>
          </cell>
          <cell r="E383">
            <v>29594.05</v>
          </cell>
        </row>
        <row r="384">
          <cell r="A384">
            <v>2010</v>
          </cell>
          <cell r="B384" t="str">
            <v>JAN</v>
          </cell>
          <cell r="D384" t="str">
            <v>506_1490</v>
          </cell>
          <cell r="E384">
            <v>68050</v>
          </cell>
        </row>
        <row r="385">
          <cell r="A385">
            <v>2010</v>
          </cell>
          <cell r="B385" t="str">
            <v>JAN</v>
          </cell>
          <cell r="D385" t="str">
            <v>506_2290</v>
          </cell>
          <cell r="E385">
            <v>78.010000000000005</v>
          </cell>
        </row>
        <row r="386">
          <cell r="A386">
            <v>2010</v>
          </cell>
          <cell r="B386" t="str">
            <v>MAY</v>
          </cell>
          <cell r="D386" t="str">
            <v>506_2390</v>
          </cell>
          <cell r="E386">
            <v>6594.08</v>
          </cell>
        </row>
        <row r="387">
          <cell r="A387">
            <v>2010</v>
          </cell>
          <cell r="B387" t="str">
            <v>MAY</v>
          </cell>
          <cell r="D387" t="str">
            <v>506_2890</v>
          </cell>
          <cell r="E387">
            <v>198008</v>
          </cell>
        </row>
        <row r="388">
          <cell r="A388">
            <v>2010</v>
          </cell>
          <cell r="B388" t="str">
            <v>MAY</v>
          </cell>
          <cell r="D388" t="str">
            <v>506_3190</v>
          </cell>
          <cell r="E388">
            <v>78982.97</v>
          </cell>
        </row>
        <row r="389">
          <cell r="A389">
            <v>2010</v>
          </cell>
          <cell r="B389" t="str">
            <v>MAY</v>
          </cell>
          <cell r="D389" t="str">
            <v>506_3390</v>
          </cell>
          <cell r="E389">
            <v>227.48</v>
          </cell>
        </row>
        <row r="390">
          <cell r="A390">
            <v>2010</v>
          </cell>
          <cell r="B390" t="str">
            <v>MAY</v>
          </cell>
          <cell r="D390" t="str">
            <v>506_4390</v>
          </cell>
          <cell r="E390">
            <v>220086.3</v>
          </cell>
        </row>
        <row r="391">
          <cell r="A391">
            <v>2010</v>
          </cell>
          <cell r="B391" t="str">
            <v>MAY</v>
          </cell>
          <cell r="D391" t="str">
            <v>509_3190</v>
          </cell>
          <cell r="E391">
            <v>-3033.44</v>
          </cell>
        </row>
        <row r="392">
          <cell r="A392">
            <v>2010</v>
          </cell>
          <cell r="B392" t="str">
            <v>MAY</v>
          </cell>
          <cell r="D392" t="str">
            <v>511_0590</v>
          </cell>
          <cell r="E392">
            <v>94943.45</v>
          </cell>
        </row>
        <row r="393">
          <cell r="A393">
            <v>2010</v>
          </cell>
          <cell r="B393" t="str">
            <v>MAY</v>
          </cell>
          <cell r="D393" t="str">
            <v>511_3590</v>
          </cell>
          <cell r="E393">
            <v>10532.87</v>
          </cell>
        </row>
        <row r="394">
          <cell r="A394">
            <v>2010</v>
          </cell>
          <cell r="B394" t="str">
            <v>MAY</v>
          </cell>
          <cell r="D394" t="str">
            <v>512_0390</v>
          </cell>
          <cell r="E394">
            <v>51275.9</v>
          </cell>
        </row>
        <row r="395">
          <cell r="A395">
            <v>2010</v>
          </cell>
          <cell r="B395" t="str">
            <v>MAY</v>
          </cell>
          <cell r="D395" t="str">
            <v>512_2490</v>
          </cell>
          <cell r="E395">
            <v>42012.86</v>
          </cell>
        </row>
        <row r="396">
          <cell r="A396">
            <v>2010</v>
          </cell>
          <cell r="B396" t="str">
            <v>MAY</v>
          </cell>
          <cell r="D396" t="str">
            <v>512_2590</v>
          </cell>
          <cell r="E396">
            <v>36066.870000000003</v>
          </cell>
        </row>
        <row r="397">
          <cell r="A397">
            <v>2010</v>
          </cell>
          <cell r="B397" t="str">
            <v>MAY</v>
          </cell>
          <cell r="D397" t="str">
            <v>512_3190</v>
          </cell>
          <cell r="E397">
            <v>1027.68</v>
          </cell>
        </row>
        <row r="398">
          <cell r="A398">
            <v>2010</v>
          </cell>
          <cell r="B398" t="str">
            <v>MAY</v>
          </cell>
          <cell r="D398" t="str">
            <v>512_3390</v>
          </cell>
          <cell r="E398">
            <v>194170.47</v>
          </cell>
        </row>
        <row r="399">
          <cell r="A399">
            <v>2010</v>
          </cell>
          <cell r="B399" t="str">
            <v>MAY</v>
          </cell>
          <cell r="D399" t="str">
            <v>513_4190</v>
          </cell>
          <cell r="E399">
            <v>1312</v>
          </cell>
        </row>
        <row r="400">
          <cell r="A400">
            <v>2010</v>
          </cell>
          <cell r="B400" t="str">
            <v>MAY</v>
          </cell>
          <cell r="D400" t="str">
            <v>514_0890</v>
          </cell>
          <cell r="E400">
            <v>627.70000000000005</v>
          </cell>
        </row>
        <row r="401">
          <cell r="A401">
            <v>2010</v>
          </cell>
          <cell r="B401" t="str">
            <v>MAY</v>
          </cell>
          <cell r="D401" t="str">
            <v>514_1790</v>
          </cell>
          <cell r="E401">
            <v>30978.71</v>
          </cell>
        </row>
        <row r="402">
          <cell r="A402">
            <v>2010</v>
          </cell>
          <cell r="B402" t="str">
            <v>MAY</v>
          </cell>
          <cell r="D402" t="str">
            <v>524_1490</v>
          </cell>
          <cell r="E402">
            <v>0</v>
          </cell>
        </row>
        <row r="403">
          <cell r="A403">
            <v>2010</v>
          </cell>
          <cell r="B403" t="str">
            <v>MAY</v>
          </cell>
          <cell r="D403" t="str">
            <v>524_2890</v>
          </cell>
          <cell r="E403">
            <v>106076</v>
          </cell>
        </row>
        <row r="404">
          <cell r="A404">
            <v>2010</v>
          </cell>
          <cell r="B404" t="str">
            <v>MAY</v>
          </cell>
          <cell r="D404" t="str">
            <v>529_3490</v>
          </cell>
          <cell r="E404">
            <v>426584.3</v>
          </cell>
        </row>
        <row r="405">
          <cell r="A405">
            <v>2010</v>
          </cell>
          <cell r="B405" t="str">
            <v>MAY</v>
          </cell>
          <cell r="D405" t="str">
            <v>529_4290</v>
          </cell>
          <cell r="E405">
            <v>7340.17</v>
          </cell>
        </row>
        <row r="406">
          <cell r="A406">
            <v>2010</v>
          </cell>
          <cell r="B406" t="str">
            <v>MAY</v>
          </cell>
          <cell r="D406" t="str">
            <v>532_1390</v>
          </cell>
          <cell r="E406">
            <v>0</v>
          </cell>
        </row>
        <row r="407">
          <cell r="A407">
            <v>2010</v>
          </cell>
          <cell r="B407" t="str">
            <v>MAY</v>
          </cell>
          <cell r="D407" t="str">
            <v>546_3790</v>
          </cell>
          <cell r="E407">
            <v>16438.689999999999</v>
          </cell>
        </row>
        <row r="408">
          <cell r="A408">
            <v>2010</v>
          </cell>
          <cell r="B408" t="str">
            <v>MAY</v>
          </cell>
          <cell r="D408" t="str">
            <v>546_3890</v>
          </cell>
          <cell r="E408">
            <v>7662.43</v>
          </cell>
        </row>
        <row r="409">
          <cell r="A409">
            <v>2010</v>
          </cell>
          <cell r="B409" t="str">
            <v>MAY</v>
          </cell>
          <cell r="D409" t="str">
            <v>549_0190</v>
          </cell>
          <cell r="E409">
            <v>22494</v>
          </cell>
        </row>
        <row r="410">
          <cell r="A410">
            <v>2010</v>
          </cell>
          <cell r="B410" t="str">
            <v>MAY</v>
          </cell>
          <cell r="D410" t="str">
            <v>549_1490</v>
          </cell>
          <cell r="E410">
            <v>0</v>
          </cell>
        </row>
        <row r="411">
          <cell r="A411">
            <v>2010</v>
          </cell>
          <cell r="B411" t="str">
            <v>MAY</v>
          </cell>
          <cell r="D411" t="str">
            <v>549_2390</v>
          </cell>
          <cell r="E411">
            <v>2420.87</v>
          </cell>
        </row>
        <row r="412">
          <cell r="A412">
            <v>2010</v>
          </cell>
          <cell r="B412" t="str">
            <v>MAY</v>
          </cell>
          <cell r="D412" t="str">
            <v>549_2790</v>
          </cell>
          <cell r="E412">
            <v>26922.34</v>
          </cell>
        </row>
        <row r="413">
          <cell r="A413">
            <v>2010</v>
          </cell>
          <cell r="B413" t="str">
            <v>MAY</v>
          </cell>
          <cell r="D413" t="str">
            <v>549_2890</v>
          </cell>
          <cell r="E413">
            <v>49502</v>
          </cell>
        </row>
        <row r="414">
          <cell r="A414">
            <v>2010</v>
          </cell>
          <cell r="B414" t="str">
            <v>MAY</v>
          </cell>
          <cell r="D414" t="str">
            <v>549_2990</v>
          </cell>
          <cell r="E414">
            <v>20867.37</v>
          </cell>
        </row>
        <row r="415">
          <cell r="A415">
            <v>2010</v>
          </cell>
          <cell r="B415" t="str">
            <v>MAY</v>
          </cell>
          <cell r="D415" t="str">
            <v>549_3090</v>
          </cell>
          <cell r="E415">
            <v>1630.84</v>
          </cell>
        </row>
        <row r="416">
          <cell r="A416">
            <v>2010</v>
          </cell>
          <cell r="B416" t="str">
            <v>MAY</v>
          </cell>
          <cell r="D416" t="str">
            <v>549_3790</v>
          </cell>
          <cell r="E416">
            <v>22328.78</v>
          </cell>
        </row>
        <row r="417">
          <cell r="A417">
            <v>2010</v>
          </cell>
          <cell r="B417" t="str">
            <v>MAY</v>
          </cell>
          <cell r="D417" t="str">
            <v>549_3890</v>
          </cell>
          <cell r="E417">
            <v>1713.08</v>
          </cell>
        </row>
        <row r="418">
          <cell r="A418">
            <v>2010</v>
          </cell>
          <cell r="B418" t="str">
            <v>MAY</v>
          </cell>
          <cell r="D418" t="str">
            <v>551_3790</v>
          </cell>
          <cell r="E418">
            <v>12959.17</v>
          </cell>
        </row>
        <row r="419">
          <cell r="A419">
            <v>2010</v>
          </cell>
          <cell r="B419" t="str">
            <v>MAY</v>
          </cell>
          <cell r="D419" t="str">
            <v>551_3890</v>
          </cell>
          <cell r="E419">
            <v>6871.91</v>
          </cell>
        </row>
        <row r="420">
          <cell r="A420">
            <v>2010</v>
          </cell>
          <cell r="B420" t="str">
            <v>MAY</v>
          </cell>
          <cell r="D420" t="str">
            <v>552_0590</v>
          </cell>
          <cell r="E420">
            <v>122602.54</v>
          </cell>
        </row>
        <row r="421">
          <cell r="A421">
            <v>2010</v>
          </cell>
          <cell r="B421" t="str">
            <v>MAY</v>
          </cell>
          <cell r="D421" t="str">
            <v>552_3790</v>
          </cell>
          <cell r="E421">
            <v>12618.93</v>
          </cell>
        </row>
        <row r="422">
          <cell r="A422">
            <v>2010</v>
          </cell>
          <cell r="B422" t="str">
            <v>MAY</v>
          </cell>
          <cell r="D422" t="str">
            <v>552_3890</v>
          </cell>
          <cell r="E422">
            <v>577.72</v>
          </cell>
        </row>
        <row r="423">
          <cell r="A423">
            <v>2010</v>
          </cell>
          <cell r="B423" t="str">
            <v>MAY</v>
          </cell>
          <cell r="D423" t="str">
            <v>553_0390</v>
          </cell>
          <cell r="E423">
            <v>92153.22</v>
          </cell>
        </row>
        <row r="424">
          <cell r="A424">
            <v>2010</v>
          </cell>
          <cell r="B424" t="str">
            <v>MAY</v>
          </cell>
          <cell r="D424" t="str">
            <v>553_3790</v>
          </cell>
          <cell r="E424">
            <v>4298.05</v>
          </cell>
        </row>
        <row r="425">
          <cell r="A425">
            <v>2010</v>
          </cell>
          <cell r="B425" t="str">
            <v>MAY</v>
          </cell>
          <cell r="D425" t="str">
            <v>553_3890</v>
          </cell>
          <cell r="E425">
            <v>1520.04</v>
          </cell>
        </row>
        <row r="426">
          <cell r="A426">
            <v>2010</v>
          </cell>
          <cell r="B426" t="str">
            <v>MAY</v>
          </cell>
          <cell r="D426" t="str">
            <v>554_3790</v>
          </cell>
          <cell r="E426">
            <v>4165.47</v>
          </cell>
        </row>
        <row r="427">
          <cell r="A427">
            <v>2010</v>
          </cell>
          <cell r="B427" t="str">
            <v>MAY</v>
          </cell>
          <cell r="D427" t="str">
            <v>554_3890</v>
          </cell>
          <cell r="E427">
            <v>597.97</v>
          </cell>
        </row>
        <row r="428">
          <cell r="A428">
            <v>2010</v>
          </cell>
          <cell r="B428" t="str">
            <v>MAY</v>
          </cell>
          <cell r="D428" t="str">
            <v>569_2390</v>
          </cell>
          <cell r="E428">
            <v>10236.959999999999</v>
          </cell>
        </row>
        <row r="429">
          <cell r="A429">
            <v>2010</v>
          </cell>
          <cell r="B429" t="str">
            <v>MAY</v>
          </cell>
          <cell r="D429" t="str">
            <v>570_1900</v>
          </cell>
          <cell r="E429">
            <v>23343</v>
          </cell>
        </row>
        <row r="430">
          <cell r="A430">
            <v>2010</v>
          </cell>
          <cell r="B430" t="str">
            <v>MAY</v>
          </cell>
          <cell r="D430" t="str">
            <v>570_1990</v>
          </cell>
          <cell r="E430">
            <v>7271.12</v>
          </cell>
        </row>
        <row r="431">
          <cell r="A431">
            <v>2010</v>
          </cell>
          <cell r="B431" t="str">
            <v>MAY</v>
          </cell>
          <cell r="D431" t="str">
            <v>591_2390</v>
          </cell>
          <cell r="E431">
            <v>78080.86</v>
          </cell>
        </row>
        <row r="432">
          <cell r="A432">
            <v>2010</v>
          </cell>
          <cell r="B432" t="str">
            <v>MAY</v>
          </cell>
          <cell r="D432" t="str">
            <v>592_1900</v>
          </cell>
          <cell r="E432">
            <v>23343</v>
          </cell>
        </row>
        <row r="433">
          <cell r="A433">
            <v>2010</v>
          </cell>
          <cell r="B433" t="str">
            <v>MAY</v>
          </cell>
          <cell r="D433" t="str">
            <v>592_1990</v>
          </cell>
          <cell r="E433">
            <v>63017.32</v>
          </cell>
        </row>
        <row r="434">
          <cell r="A434">
            <v>2010</v>
          </cell>
          <cell r="B434" t="str">
            <v>MAY</v>
          </cell>
          <cell r="D434" t="str">
            <v>926_2130</v>
          </cell>
          <cell r="E434">
            <v>0</v>
          </cell>
        </row>
        <row r="435">
          <cell r="A435">
            <v>2010</v>
          </cell>
          <cell r="B435" t="str">
            <v>MAY</v>
          </cell>
          <cell r="D435" t="str">
            <v>108_1260</v>
          </cell>
          <cell r="E435">
            <v>-33703.14</v>
          </cell>
        </row>
        <row r="436">
          <cell r="A436">
            <v>2010</v>
          </cell>
          <cell r="B436" t="str">
            <v>MAY</v>
          </cell>
          <cell r="D436" t="str">
            <v>255_3020</v>
          </cell>
          <cell r="E436">
            <v>-43943870</v>
          </cell>
        </row>
        <row r="437">
          <cell r="A437">
            <v>2010</v>
          </cell>
          <cell r="B437" t="str">
            <v>MAY</v>
          </cell>
          <cell r="D437" t="str">
            <v>255_3030</v>
          </cell>
          <cell r="E437">
            <v>-18427907</v>
          </cell>
        </row>
        <row r="438">
          <cell r="A438">
            <v>2010</v>
          </cell>
          <cell r="B438" t="str">
            <v>MAY</v>
          </cell>
          <cell r="D438" t="str">
            <v>255_3120</v>
          </cell>
          <cell r="E438">
            <v>854462</v>
          </cell>
        </row>
        <row r="439">
          <cell r="A439">
            <v>2010</v>
          </cell>
          <cell r="B439" t="str">
            <v>MAY</v>
          </cell>
          <cell r="D439" t="str">
            <v>255_3140</v>
          </cell>
          <cell r="E439">
            <v>76783</v>
          </cell>
        </row>
        <row r="440">
          <cell r="A440">
            <v>2010</v>
          </cell>
          <cell r="B440" t="str">
            <v>APR</v>
          </cell>
          <cell r="D440" t="str">
            <v>440_8810</v>
          </cell>
          <cell r="E440">
            <v>0</v>
          </cell>
        </row>
        <row r="441">
          <cell r="A441">
            <v>2010</v>
          </cell>
          <cell r="B441" t="str">
            <v>APR</v>
          </cell>
          <cell r="D441" t="str">
            <v>440_8840</v>
          </cell>
          <cell r="E441">
            <v>0</v>
          </cell>
        </row>
        <row r="442">
          <cell r="A442">
            <v>2010</v>
          </cell>
          <cell r="B442" t="str">
            <v>APR</v>
          </cell>
          <cell r="D442" t="str">
            <v>440_8940</v>
          </cell>
          <cell r="E442">
            <v>0</v>
          </cell>
        </row>
        <row r="443">
          <cell r="A443">
            <v>2010</v>
          </cell>
          <cell r="B443" t="str">
            <v>APR</v>
          </cell>
          <cell r="D443" t="str">
            <v>254_9000</v>
          </cell>
          <cell r="E443">
            <v>-33802.199999999997</v>
          </cell>
        </row>
        <row r="444">
          <cell r="A444">
            <v>2010</v>
          </cell>
          <cell r="B444" t="str">
            <v>APR</v>
          </cell>
          <cell r="D444" t="str">
            <v>403_0020</v>
          </cell>
          <cell r="E444">
            <v>19775.29</v>
          </cell>
        </row>
        <row r="445">
          <cell r="A445">
            <v>2010</v>
          </cell>
          <cell r="B445" t="str">
            <v>APR</v>
          </cell>
          <cell r="D445" t="str">
            <v>403_0030</v>
          </cell>
          <cell r="E445">
            <v>24388.43</v>
          </cell>
        </row>
        <row r="446">
          <cell r="A446">
            <v>2010</v>
          </cell>
          <cell r="B446" t="str">
            <v>APR</v>
          </cell>
          <cell r="D446" t="str">
            <v>403_0040</v>
          </cell>
          <cell r="E446">
            <v>69.510000000000005</v>
          </cell>
        </row>
        <row r="447">
          <cell r="A447">
            <v>2010</v>
          </cell>
          <cell r="B447" t="str">
            <v>APR</v>
          </cell>
          <cell r="D447" t="str">
            <v>403_0050</v>
          </cell>
          <cell r="E447">
            <v>23328.57</v>
          </cell>
        </row>
        <row r="448">
          <cell r="A448">
            <v>2010</v>
          </cell>
          <cell r="B448" t="str">
            <v>APR</v>
          </cell>
          <cell r="D448" t="str">
            <v>403_0070</v>
          </cell>
          <cell r="E448">
            <v>62.06</v>
          </cell>
        </row>
        <row r="449">
          <cell r="A449">
            <v>2010</v>
          </cell>
          <cell r="B449" t="str">
            <v>APR</v>
          </cell>
          <cell r="D449" t="str">
            <v>403_0080</v>
          </cell>
          <cell r="E449">
            <v>49.65</v>
          </cell>
        </row>
        <row r="450">
          <cell r="A450">
            <v>2010</v>
          </cell>
          <cell r="B450" t="str">
            <v>APR</v>
          </cell>
          <cell r="D450" t="str">
            <v>403_0100</v>
          </cell>
          <cell r="E450">
            <v>176.69</v>
          </cell>
        </row>
        <row r="451">
          <cell r="A451">
            <v>2010</v>
          </cell>
          <cell r="B451" t="str">
            <v>APR</v>
          </cell>
          <cell r="D451" t="str">
            <v>403_0120</v>
          </cell>
          <cell r="E451">
            <v>1632.33</v>
          </cell>
        </row>
        <row r="452">
          <cell r="A452">
            <v>2010</v>
          </cell>
          <cell r="B452" t="str">
            <v>APR</v>
          </cell>
          <cell r="D452" t="str">
            <v>403_0160</v>
          </cell>
          <cell r="E452">
            <v>529.41</v>
          </cell>
        </row>
        <row r="453">
          <cell r="A453">
            <v>2010</v>
          </cell>
          <cell r="B453" t="str">
            <v>APR</v>
          </cell>
          <cell r="D453" t="str">
            <v>403_0200</v>
          </cell>
          <cell r="E453">
            <v>2198.0700000000002</v>
          </cell>
        </row>
        <row r="454">
          <cell r="A454">
            <v>2010</v>
          </cell>
          <cell r="B454" t="str">
            <v>APR</v>
          </cell>
          <cell r="D454" t="str">
            <v>403_0230</v>
          </cell>
          <cell r="E454">
            <v>37209.82</v>
          </cell>
        </row>
        <row r="455">
          <cell r="A455">
            <v>2010</v>
          </cell>
          <cell r="B455" t="str">
            <v>APR</v>
          </cell>
          <cell r="D455" t="str">
            <v>403_0240</v>
          </cell>
          <cell r="E455">
            <v>70227.649999999994</v>
          </cell>
        </row>
        <row r="456">
          <cell r="A456">
            <v>2010</v>
          </cell>
          <cell r="B456" t="str">
            <v>APR</v>
          </cell>
          <cell r="D456" t="str">
            <v>403_0250</v>
          </cell>
          <cell r="E456">
            <v>151816.6</v>
          </cell>
        </row>
        <row r="457">
          <cell r="A457">
            <v>2010</v>
          </cell>
          <cell r="B457" t="str">
            <v>APR</v>
          </cell>
          <cell r="D457" t="str">
            <v>403_0260</v>
          </cell>
          <cell r="E457">
            <v>862.61</v>
          </cell>
        </row>
        <row r="458">
          <cell r="A458">
            <v>2010</v>
          </cell>
          <cell r="B458" t="str">
            <v>APR</v>
          </cell>
          <cell r="D458" t="str">
            <v>403_0270</v>
          </cell>
          <cell r="E458">
            <v>260101.17</v>
          </cell>
        </row>
        <row r="459">
          <cell r="A459">
            <v>2010</v>
          </cell>
          <cell r="B459" t="str">
            <v>APR</v>
          </cell>
          <cell r="D459" t="str">
            <v>404_0030</v>
          </cell>
          <cell r="E459">
            <v>69.12</v>
          </cell>
        </row>
        <row r="460">
          <cell r="A460">
            <v>2010</v>
          </cell>
          <cell r="B460" t="str">
            <v>APR</v>
          </cell>
          <cell r="D460" t="str">
            <v>404_0080</v>
          </cell>
          <cell r="E460">
            <v>6153.15</v>
          </cell>
        </row>
        <row r="461">
          <cell r="A461">
            <v>2010</v>
          </cell>
          <cell r="B461" t="str">
            <v>APR</v>
          </cell>
          <cell r="D461" t="str">
            <v>404_0230</v>
          </cell>
          <cell r="E461">
            <v>84.11</v>
          </cell>
        </row>
        <row r="462">
          <cell r="A462">
            <v>2010</v>
          </cell>
          <cell r="B462" t="str">
            <v>APR</v>
          </cell>
          <cell r="D462" t="str">
            <v>407_3730</v>
          </cell>
          <cell r="E462">
            <v>38329</v>
          </cell>
        </row>
        <row r="463">
          <cell r="A463">
            <v>2010</v>
          </cell>
          <cell r="B463" t="str">
            <v>APR</v>
          </cell>
          <cell r="D463" t="str">
            <v>407_4020</v>
          </cell>
          <cell r="E463">
            <v>-122066</v>
          </cell>
        </row>
        <row r="464">
          <cell r="A464">
            <v>2010</v>
          </cell>
          <cell r="B464" t="str">
            <v>APR</v>
          </cell>
          <cell r="D464" t="str">
            <v>407_4040</v>
          </cell>
          <cell r="E464">
            <v>-76658</v>
          </cell>
        </row>
        <row r="465">
          <cell r="A465">
            <v>2010</v>
          </cell>
          <cell r="B465" t="str">
            <v>APR</v>
          </cell>
          <cell r="D465" t="str">
            <v>411_8000</v>
          </cell>
          <cell r="E465">
            <v>-36755.269999999997</v>
          </cell>
        </row>
        <row r="466">
          <cell r="A466">
            <v>2010</v>
          </cell>
          <cell r="B466" t="str">
            <v>APR</v>
          </cell>
          <cell r="D466" t="str">
            <v>502_2590</v>
          </cell>
          <cell r="E466">
            <v>15709.47</v>
          </cell>
        </row>
        <row r="467">
          <cell r="A467">
            <v>2010</v>
          </cell>
          <cell r="B467" t="str">
            <v>APR</v>
          </cell>
          <cell r="D467" t="str">
            <v>506_0190</v>
          </cell>
          <cell r="E467">
            <v>84801</v>
          </cell>
        </row>
        <row r="468">
          <cell r="A468">
            <v>2010</v>
          </cell>
          <cell r="B468" t="str">
            <v>APR</v>
          </cell>
          <cell r="D468" t="str">
            <v>506_0890</v>
          </cell>
          <cell r="E468">
            <v>13740.66</v>
          </cell>
        </row>
        <row r="469">
          <cell r="A469">
            <v>2010</v>
          </cell>
          <cell r="B469" t="str">
            <v>APR</v>
          </cell>
          <cell r="D469" t="str">
            <v>506_1490</v>
          </cell>
          <cell r="E469">
            <v>0</v>
          </cell>
        </row>
        <row r="470">
          <cell r="A470">
            <v>2010</v>
          </cell>
          <cell r="B470" t="str">
            <v>APR</v>
          </cell>
          <cell r="D470" t="str">
            <v>506_2290</v>
          </cell>
          <cell r="E470">
            <v>775.49</v>
          </cell>
        </row>
        <row r="471">
          <cell r="A471">
            <v>2010</v>
          </cell>
          <cell r="B471" t="str">
            <v>APR</v>
          </cell>
          <cell r="D471" t="str">
            <v>506_2390</v>
          </cell>
          <cell r="E471">
            <v>1472.92</v>
          </cell>
        </row>
        <row r="472">
          <cell r="A472">
            <v>2010</v>
          </cell>
          <cell r="B472" t="str">
            <v>APR</v>
          </cell>
          <cell r="D472" t="str">
            <v>506_2890</v>
          </cell>
          <cell r="E472">
            <v>-197698.71</v>
          </cell>
        </row>
        <row r="473">
          <cell r="A473">
            <v>2010</v>
          </cell>
          <cell r="B473" t="str">
            <v>APR</v>
          </cell>
          <cell r="D473" t="str">
            <v>506_3190</v>
          </cell>
          <cell r="E473">
            <v>132203.57999999999</v>
          </cell>
        </row>
        <row r="474">
          <cell r="A474">
            <v>2010</v>
          </cell>
          <cell r="B474" t="str">
            <v>APR</v>
          </cell>
          <cell r="D474" t="str">
            <v>506_4390</v>
          </cell>
          <cell r="E474">
            <v>319761.74</v>
          </cell>
        </row>
        <row r="475">
          <cell r="A475">
            <v>2009</v>
          </cell>
          <cell r="B475" t="str">
            <v>DEC</v>
          </cell>
          <cell r="D475" t="str">
            <v>514_1790</v>
          </cell>
          <cell r="E475">
            <v>0.03</v>
          </cell>
        </row>
        <row r="476">
          <cell r="A476">
            <v>2009</v>
          </cell>
          <cell r="B476" t="str">
            <v>DEC</v>
          </cell>
          <cell r="D476" t="str">
            <v>514_0890</v>
          </cell>
          <cell r="E476">
            <v>0</v>
          </cell>
        </row>
        <row r="477">
          <cell r="A477">
            <v>2009</v>
          </cell>
          <cell r="B477" t="str">
            <v>DEC</v>
          </cell>
          <cell r="D477" t="str">
            <v>512_2590</v>
          </cell>
          <cell r="E477">
            <v>294635.71000000002</v>
          </cell>
        </row>
        <row r="478">
          <cell r="A478">
            <v>2009</v>
          </cell>
          <cell r="B478" t="str">
            <v>DEC</v>
          </cell>
          <cell r="D478" t="str">
            <v>512_2490</v>
          </cell>
          <cell r="E478">
            <v>8436.77</v>
          </cell>
        </row>
        <row r="479">
          <cell r="A479">
            <v>2009</v>
          </cell>
          <cell r="B479" t="str">
            <v>DEC</v>
          </cell>
          <cell r="D479" t="str">
            <v>512_0390</v>
          </cell>
          <cell r="E479">
            <v>71962.240000000005</v>
          </cell>
        </row>
        <row r="480">
          <cell r="A480">
            <v>2009</v>
          </cell>
          <cell r="B480" t="str">
            <v>DEC</v>
          </cell>
          <cell r="D480" t="str">
            <v>511_3590</v>
          </cell>
          <cell r="E480">
            <v>0</v>
          </cell>
        </row>
        <row r="481">
          <cell r="A481">
            <v>2009</v>
          </cell>
          <cell r="B481" t="str">
            <v>DEC</v>
          </cell>
          <cell r="D481" t="str">
            <v>511_0590</v>
          </cell>
          <cell r="E481">
            <v>5093.42</v>
          </cell>
        </row>
        <row r="482">
          <cell r="A482">
            <v>2009</v>
          </cell>
          <cell r="B482" t="str">
            <v>DEC</v>
          </cell>
          <cell r="D482" t="str">
            <v>509_3190</v>
          </cell>
          <cell r="E482">
            <v>0</v>
          </cell>
        </row>
        <row r="483">
          <cell r="A483">
            <v>2009</v>
          </cell>
          <cell r="B483" t="str">
            <v>DEC</v>
          </cell>
          <cell r="D483" t="str">
            <v>506_3190</v>
          </cell>
          <cell r="E483">
            <v>302886.06</v>
          </cell>
        </row>
        <row r="484">
          <cell r="A484">
            <v>2009</v>
          </cell>
          <cell r="B484" t="str">
            <v>DEC</v>
          </cell>
          <cell r="D484" t="str">
            <v>506_2890</v>
          </cell>
          <cell r="E484">
            <v>10165.969999999999</v>
          </cell>
        </row>
        <row r="485">
          <cell r="A485">
            <v>2009</v>
          </cell>
          <cell r="B485" t="str">
            <v>DEC</v>
          </cell>
          <cell r="D485" t="str">
            <v>506_2390</v>
          </cell>
          <cell r="E485">
            <v>6133.4</v>
          </cell>
        </row>
        <row r="486">
          <cell r="A486">
            <v>2009</v>
          </cell>
          <cell r="B486" t="str">
            <v>DEC</v>
          </cell>
          <cell r="D486" t="str">
            <v>506_2290</v>
          </cell>
          <cell r="E486">
            <v>55890.559999999998</v>
          </cell>
        </row>
        <row r="487">
          <cell r="A487">
            <v>2009</v>
          </cell>
          <cell r="B487" t="str">
            <v>DEC</v>
          </cell>
          <cell r="D487" t="str">
            <v>506_1490</v>
          </cell>
          <cell r="E487">
            <v>0</v>
          </cell>
        </row>
        <row r="488">
          <cell r="A488">
            <v>2009</v>
          </cell>
          <cell r="B488" t="str">
            <v>DEC</v>
          </cell>
          <cell r="D488" t="str">
            <v>506_0890</v>
          </cell>
          <cell r="E488">
            <v>22356.47</v>
          </cell>
        </row>
        <row r="489">
          <cell r="A489">
            <v>2009</v>
          </cell>
          <cell r="B489" t="str">
            <v>DEC</v>
          </cell>
          <cell r="D489" t="str">
            <v>506_0190</v>
          </cell>
          <cell r="E489">
            <v>83566.149999999994</v>
          </cell>
        </row>
        <row r="490">
          <cell r="A490">
            <v>2009</v>
          </cell>
          <cell r="B490" t="str">
            <v>DEC</v>
          </cell>
          <cell r="D490" t="str">
            <v>502_2590</v>
          </cell>
          <cell r="E490">
            <v>11984.95</v>
          </cell>
        </row>
        <row r="491">
          <cell r="A491">
            <v>2009</v>
          </cell>
          <cell r="B491" t="str">
            <v>DEC</v>
          </cell>
          <cell r="D491" t="str">
            <v>411_8000</v>
          </cell>
          <cell r="E491">
            <v>-25284.43</v>
          </cell>
        </row>
        <row r="492">
          <cell r="A492">
            <v>2009</v>
          </cell>
          <cell r="B492" t="str">
            <v>DEC</v>
          </cell>
          <cell r="D492" t="str">
            <v>407_4040</v>
          </cell>
          <cell r="E492">
            <v>-153740</v>
          </cell>
        </row>
        <row r="493">
          <cell r="A493">
            <v>2009</v>
          </cell>
          <cell r="B493" t="str">
            <v>DEC</v>
          </cell>
          <cell r="D493" t="str">
            <v>407_4020</v>
          </cell>
          <cell r="E493">
            <v>-244808</v>
          </cell>
        </row>
        <row r="494">
          <cell r="A494">
            <v>2009</v>
          </cell>
          <cell r="B494" t="str">
            <v>DEC</v>
          </cell>
          <cell r="D494" t="str">
            <v>407_3730</v>
          </cell>
          <cell r="E494">
            <v>76870</v>
          </cell>
        </row>
        <row r="495">
          <cell r="A495">
            <v>2009</v>
          </cell>
          <cell r="B495" t="str">
            <v>DEC</v>
          </cell>
          <cell r="D495" t="str">
            <v>404_0230</v>
          </cell>
          <cell r="E495">
            <v>84.11</v>
          </cell>
        </row>
        <row r="496">
          <cell r="A496">
            <v>2009</v>
          </cell>
          <cell r="B496" t="str">
            <v>DEC</v>
          </cell>
          <cell r="D496" t="str">
            <v>404_0080</v>
          </cell>
          <cell r="E496">
            <v>5976.77</v>
          </cell>
        </row>
        <row r="497">
          <cell r="A497">
            <v>2009</v>
          </cell>
          <cell r="B497" t="str">
            <v>DEC</v>
          </cell>
          <cell r="D497" t="str">
            <v>403_0270</v>
          </cell>
          <cell r="E497">
            <v>190230.59</v>
          </cell>
        </row>
        <row r="498">
          <cell r="A498">
            <v>2009</v>
          </cell>
          <cell r="B498" t="str">
            <v>DEC</v>
          </cell>
          <cell r="D498" t="str">
            <v>403_0260</v>
          </cell>
          <cell r="E498">
            <v>1109.06</v>
          </cell>
        </row>
        <row r="499">
          <cell r="A499">
            <v>2009</v>
          </cell>
          <cell r="B499" t="str">
            <v>DEC</v>
          </cell>
          <cell r="D499" t="str">
            <v>403_0250</v>
          </cell>
          <cell r="E499">
            <v>276871.03000000003</v>
          </cell>
        </row>
        <row r="500">
          <cell r="A500">
            <v>2009</v>
          </cell>
          <cell r="B500" t="str">
            <v>DEC</v>
          </cell>
          <cell r="D500" t="str">
            <v>403_0240</v>
          </cell>
          <cell r="E500">
            <v>119223.41</v>
          </cell>
        </row>
        <row r="501">
          <cell r="A501">
            <v>2009</v>
          </cell>
          <cell r="B501" t="str">
            <v>DEC</v>
          </cell>
          <cell r="D501" t="str">
            <v>403_0230</v>
          </cell>
          <cell r="E501">
            <v>47000.41</v>
          </cell>
        </row>
        <row r="502">
          <cell r="A502">
            <v>2009</v>
          </cell>
          <cell r="B502" t="str">
            <v>DEC</v>
          </cell>
          <cell r="D502" t="str">
            <v>403_0200</v>
          </cell>
          <cell r="E502">
            <v>3648.72</v>
          </cell>
        </row>
        <row r="503">
          <cell r="A503">
            <v>2009</v>
          </cell>
          <cell r="B503" t="str">
            <v>DEC</v>
          </cell>
          <cell r="D503" t="str">
            <v>403_0160</v>
          </cell>
          <cell r="E503">
            <v>333.96</v>
          </cell>
        </row>
        <row r="504">
          <cell r="A504">
            <v>2009</v>
          </cell>
          <cell r="B504" t="str">
            <v>DEC</v>
          </cell>
          <cell r="D504" t="str">
            <v>403_0120</v>
          </cell>
          <cell r="E504">
            <v>1138.75</v>
          </cell>
        </row>
        <row r="505">
          <cell r="A505">
            <v>2009</v>
          </cell>
          <cell r="B505" t="str">
            <v>DEC</v>
          </cell>
          <cell r="D505" t="str">
            <v>403_0100</v>
          </cell>
          <cell r="E505">
            <v>137.41999999999999</v>
          </cell>
        </row>
        <row r="506">
          <cell r="A506">
            <v>2009</v>
          </cell>
          <cell r="B506" t="str">
            <v>DEC</v>
          </cell>
          <cell r="D506" t="str">
            <v>403_0080</v>
          </cell>
          <cell r="E506">
            <v>61.62</v>
          </cell>
        </row>
        <row r="507">
          <cell r="A507">
            <v>2009</v>
          </cell>
          <cell r="B507" t="str">
            <v>DEC</v>
          </cell>
          <cell r="D507" t="str">
            <v>403_0070</v>
          </cell>
          <cell r="E507">
            <v>31.03</v>
          </cell>
        </row>
        <row r="508">
          <cell r="A508">
            <v>2009</v>
          </cell>
          <cell r="B508" t="str">
            <v>DEC</v>
          </cell>
          <cell r="D508" t="str">
            <v>403_0050</v>
          </cell>
          <cell r="E508">
            <v>44368.76</v>
          </cell>
        </row>
        <row r="509">
          <cell r="A509">
            <v>2009</v>
          </cell>
          <cell r="B509" t="str">
            <v>DEC</v>
          </cell>
          <cell r="D509" t="str">
            <v>403_0040</v>
          </cell>
          <cell r="E509">
            <v>110.8</v>
          </cell>
        </row>
        <row r="510">
          <cell r="A510">
            <v>2009</v>
          </cell>
          <cell r="B510" t="str">
            <v>DEC</v>
          </cell>
          <cell r="D510" t="str">
            <v>403_0030</v>
          </cell>
          <cell r="E510">
            <v>32976.879999999997</v>
          </cell>
        </row>
        <row r="511">
          <cell r="A511">
            <v>2009</v>
          </cell>
          <cell r="B511" t="str">
            <v>DEC</v>
          </cell>
          <cell r="D511" t="str">
            <v>403_0020</v>
          </cell>
          <cell r="E511">
            <v>43936.09</v>
          </cell>
        </row>
        <row r="512">
          <cell r="A512">
            <v>2009</v>
          </cell>
          <cell r="B512" t="str">
            <v>DEC</v>
          </cell>
          <cell r="D512" t="str">
            <v>254_9000</v>
          </cell>
          <cell r="E512">
            <v>25284.43</v>
          </cell>
        </row>
        <row r="513">
          <cell r="A513">
            <v>2009</v>
          </cell>
          <cell r="B513" t="str">
            <v>DEC</v>
          </cell>
          <cell r="D513" t="str">
            <v>440_8840</v>
          </cell>
          <cell r="E513">
            <v>0</v>
          </cell>
        </row>
        <row r="514">
          <cell r="A514">
            <v>2009</v>
          </cell>
          <cell r="B514" t="str">
            <v>DEC</v>
          </cell>
          <cell r="D514" t="str">
            <v>440_8810</v>
          </cell>
          <cell r="E514">
            <v>0</v>
          </cell>
        </row>
        <row r="515">
          <cell r="A515">
            <v>2009</v>
          </cell>
          <cell r="B515" t="str">
            <v>DEC</v>
          </cell>
          <cell r="D515" t="str">
            <v>440_8940</v>
          </cell>
          <cell r="E515">
            <v>0</v>
          </cell>
        </row>
        <row r="516">
          <cell r="A516">
            <v>2010</v>
          </cell>
          <cell r="B516" t="str">
            <v>MAY</v>
          </cell>
          <cell r="D516" t="str">
            <v>XAN_8700</v>
          </cell>
          <cell r="E516">
            <v>2.3E-3</v>
          </cell>
        </row>
        <row r="517">
          <cell r="A517">
            <v>2010</v>
          </cell>
          <cell r="B517" t="str">
            <v>MAY</v>
          </cell>
          <cell r="D517" t="str">
            <v>MAN_8013</v>
          </cell>
          <cell r="E517">
            <v>0.85104489999999999</v>
          </cell>
        </row>
        <row r="518">
          <cell r="A518">
            <v>2010</v>
          </cell>
          <cell r="B518" t="str">
            <v>MAY</v>
          </cell>
          <cell r="D518" t="str">
            <v>MAN_8014</v>
          </cell>
          <cell r="E518">
            <v>0.14895510000000001</v>
          </cell>
        </row>
        <row r="519">
          <cell r="A519">
            <v>2010</v>
          </cell>
          <cell r="B519" t="str">
            <v>MAY</v>
          </cell>
          <cell r="D519" t="str">
            <v>MAN_8015</v>
          </cell>
          <cell r="E519">
            <v>2.2100000000000002E-2</v>
          </cell>
        </row>
        <row r="520">
          <cell r="A520">
            <v>2010</v>
          </cell>
          <cell r="B520" t="str">
            <v>MAY</v>
          </cell>
          <cell r="D520" t="str">
            <v>MAN_8016</v>
          </cell>
          <cell r="E520">
            <v>5.9799999999999999E-2</v>
          </cell>
        </row>
        <row r="521">
          <cell r="A521">
            <v>2010</v>
          </cell>
          <cell r="B521" t="str">
            <v>MAY</v>
          </cell>
          <cell r="D521" t="str">
            <v>XAN_8100</v>
          </cell>
          <cell r="E521">
            <v>3.3999999999999998E-3</v>
          </cell>
        </row>
        <row r="522">
          <cell r="A522">
            <v>2010</v>
          </cell>
          <cell r="B522" t="str">
            <v>MAY</v>
          </cell>
          <cell r="D522" t="str">
            <v>XAN_8200</v>
          </cell>
          <cell r="E522">
            <v>7.2000000000000005E-4</v>
          </cell>
        </row>
        <row r="523">
          <cell r="A523">
            <v>2010</v>
          </cell>
          <cell r="B523" t="str">
            <v>MAY</v>
          </cell>
          <cell r="D523" t="str">
            <v>XAN_8300</v>
          </cell>
          <cell r="E523">
            <v>1.9473000000000001E-2</v>
          </cell>
        </row>
        <row r="524">
          <cell r="A524">
            <v>2010</v>
          </cell>
          <cell r="B524" t="str">
            <v>MAY</v>
          </cell>
          <cell r="D524" t="str">
            <v>XAN_8400</v>
          </cell>
          <cell r="E524">
            <v>4.7018999999999998E-2</v>
          </cell>
        </row>
        <row r="525">
          <cell r="A525">
            <v>2010</v>
          </cell>
          <cell r="B525" t="str">
            <v>MAY</v>
          </cell>
          <cell r="D525" t="str">
            <v>XAN_8500</v>
          </cell>
          <cell r="E525">
            <v>0.35</v>
          </cell>
        </row>
        <row r="526">
          <cell r="A526">
            <v>2010</v>
          </cell>
          <cell r="B526" t="str">
            <v>MAY</v>
          </cell>
          <cell r="D526" t="str">
            <v>XAN_8600</v>
          </cell>
          <cell r="E526">
            <v>5.5E-2</v>
          </cell>
        </row>
        <row r="527">
          <cell r="A527">
            <v>2010</v>
          </cell>
          <cell r="B527" t="str">
            <v>MAY</v>
          </cell>
          <cell r="D527" t="str">
            <v>570_190Y</v>
          </cell>
          <cell r="E527">
            <v>23343</v>
          </cell>
        </row>
        <row r="528">
          <cell r="A528">
            <v>2010</v>
          </cell>
          <cell r="B528" t="str">
            <v>MAY</v>
          </cell>
          <cell r="D528" t="str">
            <v>592_190Y</v>
          </cell>
          <cell r="E528">
            <v>23343</v>
          </cell>
        </row>
        <row r="529">
          <cell r="A529">
            <v>2010</v>
          </cell>
          <cell r="B529" t="str">
            <v>MAY</v>
          </cell>
          <cell r="D529" t="str">
            <v>440_8810</v>
          </cell>
          <cell r="E529">
            <v>0</v>
          </cell>
        </row>
        <row r="530">
          <cell r="A530">
            <v>2010</v>
          </cell>
          <cell r="B530" t="str">
            <v>MAY</v>
          </cell>
          <cell r="D530" t="str">
            <v>440_8840</v>
          </cell>
          <cell r="E530">
            <v>0</v>
          </cell>
        </row>
        <row r="531">
          <cell r="A531">
            <v>2010</v>
          </cell>
          <cell r="B531" t="str">
            <v>MAY</v>
          </cell>
          <cell r="D531" t="str">
            <v>440_8940</v>
          </cell>
          <cell r="E531">
            <v>0</v>
          </cell>
        </row>
        <row r="532">
          <cell r="A532">
            <v>2010</v>
          </cell>
          <cell r="B532" t="str">
            <v>MAY</v>
          </cell>
          <cell r="D532" t="str">
            <v>158_1000</v>
          </cell>
          <cell r="E532">
            <v>3033.44</v>
          </cell>
        </row>
        <row r="533">
          <cell r="A533">
            <v>2010</v>
          </cell>
          <cell r="B533" t="str">
            <v>MAY</v>
          </cell>
          <cell r="D533" t="str">
            <v>254_9000</v>
          </cell>
          <cell r="E533">
            <v>20034.47</v>
          </cell>
        </row>
        <row r="534">
          <cell r="A534">
            <v>2010</v>
          </cell>
          <cell r="B534" t="str">
            <v>MAY</v>
          </cell>
          <cell r="D534" t="str">
            <v>403_0020</v>
          </cell>
          <cell r="E534">
            <v>19775.29</v>
          </cell>
        </row>
        <row r="535">
          <cell r="A535">
            <v>2010</v>
          </cell>
          <cell r="B535" t="str">
            <v>MAY</v>
          </cell>
          <cell r="D535" t="str">
            <v>403_0030</v>
          </cell>
          <cell r="E535">
            <v>24388.3</v>
          </cell>
        </row>
        <row r="536">
          <cell r="A536">
            <v>2010</v>
          </cell>
          <cell r="B536" t="str">
            <v>MAY</v>
          </cell>
          <cell r="D536" t="str">
            <v>403_0040</v>
          </cell>
          <cell r="E536">
            <v>69.510000000000005</v>
          </cell>
        </row>
        <row r="537">
          <cell r="A537">
            <v>2010</v>
          </cell>
          <cell r="B537" t="str">
            <v>MAY</v>
          </cell>
          <cell r="D537" t="str">
            <v>403_0050</v>
          </cell>
          <cell r="E537">
            <v>23453.32</v>
          </cell>
        </row>
        <row r="538">
          <cell r="A538">
            <v>2010</v>
          </cell>
          <cell r="B538" t="str">
            <v>MAY</v>
          </cell>
          <cell r="D538" t="str">
            <v>403_0070</v>
          </cell>
          <cell r="E538">
            <v>62.06</v>
          </cell>
        </row>
        <row r="539">
          <cell r="A539">
            <v>2010</v>
          </cell>
          <cell r="B539" t="str">
            <v>MAY</v>
          </cell>
          <cell r="D539" t="str">
            <v>403_0080</v>
          </cell>
          <cell r="E539">
            <v>49.65</v>
          </cell>
        </row>
        <row r="540">
          <cell r="A540">
            <v>2010</v>
          </cell>
          <cell r="B540" t="str">
            <v>MAY</v>
          </cell>
          <cell r="D540" t="str">
            <v>403_0100</v>
          </cell>
          <cell r="E540">
            <v>176.69</v>
          </cell>
        </row>
        <row r="541">
          <cell r="A541">
            <v>2010</v>
          </cell>
          <cell r="B541" t="str">
            <v>MAY</v>
          </cell>
          <cell r="D541" t="str">
            <v>403_0120</v>
          </cell>
          <cell r="E541">
            <v>1632.33</v>
          </cell>
        </row>
        <row r="542">
          <cell r="A542">
            <v>2010</v>
          </cell>
          <cell r="B542" t="str">
            <v>MAY</v>
          </cell>
          <cell r="D542" t="str">
            <v>403_0160</v>
          </cell>
          <cell r="E542">
            <v>529.41</v>
          </cell>
        </row>
        <row r="543">
          <cell r="A543">
            <v>2010</v>
          </cell>
          <cell r="B543" t="str">
            <v>MAY</v>
          </cell>
          <cell r="D543" t="str">
            <v>403_0200</v>
          </cell>
          <cell r="E543">
            <v>2198.0700000000002</v>
          </cell>
        </row>
        <row r="544">
          <cell r="A544">
            <v>2010</v>
          </cell>
          <cell r="B544" t="str">
            <v>MAY</v>
          </cell>
          <cell r="D544" t="str">
            <v>403_0230</v>
          </cell>
          <cell r="E544">
            <v>37211.25</v>
          </cell>
        </row>
        <row r="545">
          <cell r="A545">
            <v>2010</v>
          </cell>
          <cell r="B545" t="str">
            <v>MAY</v>
          </cell>
          <cell r="D545" t="str">
            <v>403_0240</v>
          </cell>
          <cell r="E545">
            <v>70136.39</v>
          </cell>
        </row>
        <row r="546">
          <cell r="A546">
            <v>2010</v>
          </cell>
          <cell r="B546" t="str">
            <v>MAY</v>
          </cell>
          <cell r="D546" t="str">
            <v>403_0250</v>
          </cell>
          <cell r="E546">
            <v>151816.6</v>
          </cell>
        </row>
        <row r="547">
          <cell r="A547">
            <v>2010</v>
          </cell>
          <cell r="B547" t="str">
            <v>MAY</v>
          </cell>
          <cell r="D547" t="str">
            <v>403_0260</v>
          </cell>
          <cell r="E547">
            <v>862.61</v>
          </cell>
        </row>
        <row r="548">
          <cell r="A548">
            <v>2010</v>
          </cell>
          <cell r="B548" t="str">
            <v>MAY</v>
          </cell>
          <cell r="D548" t="str">
            <v>403_0270</v>
          </cell>
          <cell r="E548">
            <v>280308.65000000002</v>
          </cell>
        </row>
        <row r="549">
          <cell r="A549">
            <v>2010</v>
          </cell>
          <cell r="B549" t="str">
            <v>MAY</v>
          </cell>
          <cell r="D549" t="str">
            <v>404_0030</v>
          </cell>
          <cell r="E549">
            <v>69.12</v>
          </cell>
        </row>
        <row r="550">
          <cell r="A550">
            <v>2010</v>
          </cell>
          <cell r="B550" t="str">
            <v>MAY</v>
          </cell>
          <cell r="D550" t="str">
            <v>404_0080</v>
          </cell>
          <cell r="E550">
            <v>6265.48</v>
          </cell>
        </row>
        <row r="551">
          <cell r="A551">
            <v>2010</v>
          </cell>
          <cell r="B551" t="str">
            <v>MAY</v>
          </cell>
          <cell r="D551" t="str">
            <v>404_0230</v>
          </cell>
          <cell r="E551">
            <v>84.11</v>
          </cell>
        </row>
        <row r="552">
          <cell r="A552">
            <v>2010</v>
          </cell>
          <cell r="B552" t="str">
            <v>MAY</v>
          </cell>
          <cell r="D552" t="str">
            <v>407_3730</v>
          </cell>
          <cell r="E552">
            <v>38329</v>
          </cell>
        </row>
        <row r="553">
          <cell r="A553">
            <v>2010</v>
          </cell>
          <cell r="B553" t="str">
            <v>MAY</v>
          </cell>
          <cell r="D553" t="str">
            <v>407_3740</v>
          </cell>
          <cell r="E553">
            <v>24110</v>
          </cell>
        </row>
        <row r="554">
          <cell r="A554">
            <v>2010</v>
          </cell>
          <cell r="B554" t="str">
            <v>MAY</v>
          </cell>
          <cell r="D554" t="str">
            <v>407_4020</v>
          </cell>
          <cell r="E554">
            <v>-122066</v>
          </cell>
        </row>
        <row r="555">
          <cell r="A555">
            <v>2010</v>
          </cell>
          <cell r="B555" t="str">
            <v>MAY</v>
          </cell>
          <cell r="D555" t="str">
            <v>407_4030</v>
          </cell>
          <cell r="E555">
            <v>-76783</v>
          </cell>
        </row>
        <row r="556">
          <cell r="A556">
            <v>2010</v>
          </cell>
          <cell r="B556" t="str">
            <v>MAY</v>
          </cell>
          <cell r="D556" t="str">
            <v>407_4040</v>
          </cell>
          <cell r="E556">
            <v>-76658</v>
          </cell>
        </row>
        <row r="557">
          <cell r="A557">
            <v>2010</v>
          </cell>
          <cell r="B557" t="str">
            <v>MAY</v>
          </cell>
          <cell r="D557" t="str">
            <v>407_4050</v>
          </cell>
          <cell r="E557">
            <v>-48220</v>
          </cell>
        </row>
        <row r="558">
          <cell r="A558">
            <v>2010</v>
          </cell>
          <cell r="B558" t="str">
            <v>MAY</v>
          </cell>
          <cell r="D558" t="str">
            <v>411_8000</v>
          </cell>
          <cell r="E558">
            <v>-20034.47</v>
          </cell>
        </row>
        <row r="559">
          <cell r="A559">
            <v>2010</v>
          </cell>
          <cell r="B559" t="str">
            <v>MAY</v>
          </cell>
          <cell r="D559" t="str">
            <v>502_2590</v>
          </cell>
          <cell r="E559">
            <v>12110.99</v>
          </cell>
        </row>
        <row r="560">
          <cell r="A560">
            <v>2010</v>
          </cell>
          <cell r="B560" t="str">
            <v>MAY</v>
          </cell>
          <cell r="D560" t="str">
            <v>506_0190</v>
          </cell>
          <cell r="E560">
            <v>79883</v>
          </cell>
        </row>
        <row r="561">
          <cell r="A561">
            <v>2010</v>
          </cell>
          <cell r="B561" t="str">
            <v>MAY</v>
          </cell>
          <cell r="D561" t="str">
            <v>506_0890</v>
          </cell>
          <cell r="E561">
            <v>6983.9</v>
          </cell>
        </row>
        <row r="562">
          <cell r="A562">
            <v>2010</v>
          </cell>
          <cell r="B562" t="str">
            <v>MAY</v>
          </cell>
          <cell r="D562" t="str">
            <v>506_1490</v>
          </cell>
          <cell r="E562">
            <v>0</v>
          </cell>
        </row>
        <row r="563">
          <cell r="A563">
            <v>2010</v>
          </cell>
          <cell r="B563" t="str">
            <v>MAY</v>
          </cell>
          <cell r="D563" t="str">
            <v>506_2290</v>
          </cell>
          <cell r="E563">
            <v>1427.06</v>
          </cell>
        </row>
        <row r="564">
          <cell r="A564">
            <v>2010</v>
          </cell>
          <cell r="B564" t="str">
            <v>FEB</v>
          </cell>
          <cell r="D564" t="str">
            <v>532_1390</v>
          </cell>
          <cell r="E564">
            <v>2000</v>
          </cell>
        </row>
        <row r="565">
          <cell r="A565">
            <v>2010</v>
          </cell>
          <cell r="B565" t="str">
            <v>FEB</v>
          </cell>
          <cell r="D565" t="str">
            <v>529_4290</v>
          </cell>
          <cell r="E565">
            <v>168055.75</v>
          </cell>
        </row>
        <row r="566">
          <cell r="A566">
            <v>2010</v>
          </cell>
          <cell r="B566" t="str">
            <v>FEB</v>
          </cell>
          <cell r="D566" t="str">
            <v>529_3490</v>
          </cell>
          <cell r="E566">
            <v>14521.74</v>
          </cell>
        </row>
        <row r="567">
          <cell r="A567">
            <v>2010</v>
          </cell>
          <cell r="B567" t="str">
            <v>FEB</v>
          </cell>
          <cell r="D567" t="str">
            <v>514_1790</v>
          </cell>
          <cell r="E567">
            <v>2410.69</v>
          </cell>
        </row>
        <row r="568">
          <cell r="A568">
            <v>2010</v>
          </cell>
          <cell r="B568" t="str">
            <v>FEB</v>
          </cell>
          <cell r="D568" t="str">
            <v>514_0890</v>
          </cell>
          <cell r="E568">
            <v>0</v>
          </cell>
        </row>
        <row r="569">
          <cell r="A569">
            <v>2010</v>
          </cell>
          <cell r="B569" t="str">
            <v>FEB</v>
          </cell>
          <cell r="D569" t="str">
            <v>513_4190</v>
          </cell>
          <cell r="E569">
            <v>9852</v>
          </cell>
        </row>
        <row r="570">
          <cell r="A570">
            <v>2010</v>
          </cell>
          <cell r="B570" t="str">
            <v>FEB</v>
          </cell>
          <cell r="D570" t="str">
            <v>512_2590</v>
          </cell>
          <cell r="E570">
            <v>72752.34</v>
          </cell>
        </row>
        <row r="571">
          <cell r="A571">
            <v>2010</v>
          </cell>
          <cell r="B571" t="str">
            <v>FEB</v>
          </cell>
          <cell r="D571" t="str">
            <v>512_2490</v>
          </cell>
          <cell r="E571">
            <v>143425.79999999999</v>
          </cell>
        </row>
        <row r="572">
          <cell r="A572">
            <v>2010</v>
          </cell>
          <cell r="B572" t="str">
            <v>FEB</v>
          </cell>
          <cell r="D572" t="str">
            <v>512_0390</v>
          </cell>
          <cell r="E572">
            <v>5939.1</v>
          </cell>
        </row>
        <row r="573">
          <cell r="A573">
            <v>2010</v>
          </cell>
          <cell r="B573" t="str">
            <v>FEB</v>
          </cell>
          <cell r="D573" t="str">
            <v>511_3590</v>
          </cell>
          <cell r="E573">
            <v>3641.24</v>
          </cell>
        </row>
        <row r="574">
          <cell r="A574">
            <v>2010</v>
          </cell>
          <cell r="B574" t="str">
            <v>FEB</v>
          </cell>
          <cell r="D574" t="str">
            <v>511_0590</v>
          </cell>
          <cell r="E574">
            <v>126201.2</v>
          </cell>
        </row>
        <row r="575">
          <cell r="A575">
            <v>2010</v>
          </cell>
          <cell r="B575" t="str">
            <v>FEB</v>
          </cell>
          <cell r="D575" t="str">
            <v>506_3190</v>
          </cell>
          <cell r="E575">
            <v>463794.71</v>
          </cell>
        </row>
        <row r="576">
          <cell r="A576">
            <v>2010</v>
          </cell>
          <cell r="B576" t="str">
            <v>FEB</v>
          </cell>
          <cell r="D576" t="str">
            <v>506_2890</v>
          </cell>
          <cell r="E576">
            <v>0</v>
          </cell>
        </row>
        <row r="577">
          <cell r="A577">
            <v>2010</v>
          </cell>
          <cell r="B577" t="str">
            <v>FEB</v>
          </cell>
          <cell r="D577" t="str">
            <v>506_2390</v>
          </cell>
          <cell r="E577">
            <v>1752.34</v>
          </cell>
        </row>
        <row r="578">
          <cell r="A578">
            <v>2010</v>
          </cell>
          <cell r="B578" t="str">
            <v>FEB</v>
          </cell>
          <cell r="D578" t="str">
            <v>506_2290</v>
          </cell>
          <cell r="E578">
            <v>6200</v>
          </cell>
        </row>
        <row r="579">
          <cell r="A579">
            <v>2010</v>
          </cell>
          <cell r="B579" t="str">
            <v>FEB</v>
          </cell>
          <cell r="D579" t="str">
            <v>506_1490</v>
          </cell>
          <cell r="E579">
            <v>0</v>
          </cell>
        </row>
        <row r="580">
          <cell r="A580">
            <v>2010</v>
          </cell>
          <cell r="B580" t="str">
            <v>FEB</v>
          </cell>
          <cell r="D580" t="str">
            <v>506_0890</v>
          </cell>
          <cell r="E580">
            <v>13134.78</v>
          </cell>
        </row>
        <row r="581">
          <cell r="A581">
            <v>2010</v>
          </cell>
          <cell r="B581" t="str">
            <v>FEB</v>
          </cell>
          <cell r="D581" t="str">
            <v>506_0190</v>
          </cell>
          <cell r="E581">
            <v>224524.07</v>
          </cell>
        </row>
        <row r="582">
          <cell r="A582">
            <v>2010</v>
          </cell>
          <cell r="B582" t="str">
            <v>FEB</v>
          </cell>
          <cell r="D582" t="str">
            <v>502_2590</v>
          </cell>
          <cell r="E582">
            <v>25846.52</v>
          </cell>
        </row>
        <row r="583">
          <cell r="A583">
            <v>2010</v>
          </cell>
          <cell r="B583" t="str">
            <v>FEB</v>
          </cell>
          <cell r="D583" t="str">
            <v>411_8000</v>
          </cell>
          <cell r="E583">
            <v>-14460.86</v>
          </cell>
        </row>
        <row r="584">
          <cell r="A584">
            <v>2010</v>
          </cell>
          <cell r="B584" t="str">
            <v>FEB</v>
          </cell>
          <cell r="D584" t="str">
            <v>407_4040</v>
          </cell>
          <cell r="E584">
            <v>-76658</v>
          </cell>
        </row>
        <row r="585">
          <cell r="A585">
            <v>2010</v>
          </cell>
          <cell r="B585" t="str">
            <v>FEB</v>
          </cell>
          <cell r="D585" t="str">
            <v>407_4020</v>
          </cell>
          <cell r="E585">
            <v>-122066</v>
          </cell>
        </row>
        <row r="586">
          <cell r="A586">
            <v>2010</v>
          </cell>
          <cell r="B586" t="str">
            <v>FEB</v>
          </cell>
          <cell r="D586" t="str">
            <v>407_3730</v>
          </cell>
          <cell r="E586">
            <v>38329</v>
          </cell>
        </row>
        <row r="587">
          <cell r="A587">
            <v>2010</v>
          </cell>
          <cell r="B587" t="str">
            <v>FEB</v>
          </cell>
          <cell r="D587" t="str">
            <v>404_0230</v>
          </cell>
          <cell r="E587">
            <v>84.11</v>
          </cell>
        </row>
        <row r="588">
          <cell r="A588">
            <v>2010</v>
          </cell>
          <cell r="B588" t="str">
            <v>FEB</v>
          </cell>
          <cell r="D588" t="str">
            <v>404_0080</v>
          </cell>
          <cell r="E588">
            <v>5899.74</v>
          </cell>
        </row>
        <row r="589">
          <cell r="A589">
            <v>2010</v>
          </cell>
          <cell r="B589" t="str">
            <v>FEB</v>
          </cell>
          <cell r="D589" t="str">
            <v>404_0030</v>
          </cell>
          <cell r="E589">
            <v>69.12</v>
          </cell>
        </row>
        <row r="590">
          <cell r="A590">
            <v>2010</v>
          </cell>
          <cell r="B590" t="str">
            <v>FEB</v>
          </cell>
          <cell r="D590" t="str">
            <v>403_0270</v>
          </cell>
          <cell r="E590">
            <v>205708.53</v>
          </cell>
        </row>
        <row r="591">
          <cell r="A591">
            <v>2010</v>
          </cell>
          <cell r="B591" t="str">
            <v>FEB</v>
          </cell>
          <cell r="D591" t="str">
            <v>403_0260</v>
          </cell>
          <cell r="E591">
            <v>862.61</v>
          </cell>
        </row>
        <row r="592">
          <cell r="A592">
            <v>2010</v>
          </cell>
          <cell r="B592" t="str">
            <v>FEB</v>
          </cell>
          <cell r="D592" t="str">
            <v>403_0250</v>
          </cell>
          <cell r="E592">
            <v>151830.68</v>
          </cell>
        </row>
        <row r="593">
          <cell r="A593">
            <v>2010</v>
          </cell>
          <cell r="B593" t="str">
            <v>FEB</v>
          </cell>
          <cell r="D593" t="str">
            <v>403_0240</v>
          </cell>
          <cell r="E593">
            <v>70227.649999999994</v>
          </cell>
        </row>
        <row r="594">
          <cell r="A594">
            <v>2010</v>
          </cell>
          <cell r="B594" t="str">
            <v>FEB</v>
          </cell>
          <cell r="D594" t="str">
            <v>403_0230</v>
          </cell>
          <cell r="E594">
            <v>35983.269999999997</v>
          </cell>
        </row>
        <row r="595">
          <cell r="A595">
            <v>2010</v>
          </cell>
          <cell r="B595" t="str">
            <v>FEB</v>
          </cell>
          <cell r="D595" t="str">
            <v>403_0200</v>
          </cell>
          <cell r="E595">
            <v>2198.0700000000002</v>
          </cell>
        </row>
        <row r="596">
          <cell r="A596">
            <v>2010</v>
          </cell>
          <cell r="B596" t="str">
            <v>FEB</v>
          </cell>
          <cell r="D596" t="str">
            <v>403_0160</v>
          </cell>
          <cell r="E596">
            <v>529.41</v>
          </cell>
        </row>
        <row r="597">
          <cell r="A597">
            <v>2010</v>
          </cell>
          <cell r="B597" t="str">
            <v>FEB</v>
          </cell>
          <cell r="D597" t="str">
            <v>403_0120</v>
          </cell>
          <cell r="E597">
            <v>1632.33</v>
          </cell>
        </row>
        <row r="598">
          <cell r="A598">
            <v>2010</v>
          </cell>
          <cell r="B598" t="str">
            <v>FEB</v>
          </cell>
          <cell r="D598" t="str">
            <v>403_0100</v>
          </cell>
          <cell r="E598">
            <v>176.69</v>
          </cell>
        </row>
        <row r="599">
          <cell r="A599">
            <v>2010</v>
          </cell>
          <cell r="B599" t="str">
            <v>FEB</v>
          </cell>
          <cell r="D599" t="str">
            <v>403_0080</v>
          </cell>
          <cell r="E599">
            <v>49.65</v>
          </cell>
        </row>
        <row r="600">
          <cell r="A600">
            <v>2010</v>
          </cell>
          <cell r="B600" t="str">
            <v>FEB</v>
          </cell>
          <cell r="D600" t="str">
            <v>403_0070</v>
          </cell>
          <cell r="E600">
            <v>62.06</v>
          </cell>
        </row>
        <row r="601">
          <cell r="A601">
            <v>2010</v>
          </cell>
          <cell r="B601" t="str">
            <v>FEB</v>
          </cell>
          <cell r="D601" t="str">
            <v>403_0050</v>
          </cell>
          <cell r="E601">
            <v>23328.57</v>
          </cell>
        </row>
        <row r="602">
          <cell r="A602">
            <v>2010</v>
          </cell>
          <cell r="B602" t="str">
            <v>FEB</v>
          </cell>
          <cell r="D602" t="str">
            <v>403_0040</v>
          </cell>
          <cell r="E602">
            <v>69.510000000000005</v>
          </cell>
        </row>
        <row r="603">
          <cell r="A603">
            <v>2010</v>
          </cell>
          <cell r="B603" t="str">
            <v>FEB</v>
          </cell>
          <cell r="D603" t="str">
            <v>403_0030</v>
          </cell>
          <cell r="E603">
            <v>24388.560000000001</v>
          </cell>
        </row>
        <row r="604">
          <cell r="A604">
            <v>2010</v>
          </cell>
          <cell r="B604" t="str">
            <v>FEB</v>
          </cell>
          <cell r="D604" t="str">
            <v>403_0020</v>
          </cell>
          <cell r="E604">
            <v>19775.29</v>
          </cell>
        </row>
        <row r="605">
          <cell r="A605">
            <v>2010</v>
          </cell>
          <cell r="B605" t="str">
            <v>FEB</v>
          </cell>
          <cell r="D605" t="str">
            <v>254_9000</v>
          </cell>
          <cell r="E605">
            <v>14460.86</v>
          </cell>
        </row>
        <row r="606">
          <cell r="A606">
            <v>2009</v>
          </cell>
          <cell r="B606" t="str">
            <v>DEC</v>
          </cell>
          <cell r="D606" t="str">
            <v>XAN_8700</v>
          </cell>
          <cell r="E606">
            <v>2E-3</v>
          </cell>
        </row>
        <row r="607">
          <cell r="A607">
            <v>2009</v>
          </cell>
          <cell r="B607" t="str">
            <v>DEC</v>
          </cell>
          <cell r="D607" t="str">
            <v>592_190Y</v>
          </cell>
          <cell r="E607">
            <v>23343</v>
          </cell>
        </row>
        <row r="608">
          <cell r="A608">
            <v>2009</v>
          </cell>
          <cell r="B608" t="str">
            <v>DEC</v>
          </cell>
          <cell r="D608" t="str">
            <v>570_190Y</v>
          </cell>
          <cell r="E608">
            <v>23343</v>
          </cell>
        </row>
        <row r="609">
          <cell r="A609">
            <v>2009</v>
          </cell>
          <cell r="B609" t="str">
            <v>DEC</v>
          </cell>
          <cell r="D609" t="str">
            <v>XAN_8600</v>
          </cell>
          <cell r="E609">
            <v>5.5E-2</v>
          </cell>
        </row>
        <row r="610">
          <cell r="A610">
            <v>2009</v>
          </cell>
          <cell r="B610" t="str">
            <v>DEC</v>
          </cell>
          <cell r="D610" t="str">
            <v>XAN_8500</v>
          </cell>
          <cell r="E610">
            <v>0.35</v>
          </cell>
        </row>
        <row r="611">
          <cell r="A611">
            <v>2009</v>
          </cell>
          <cell r="B611" t="str">
            <v>DEC</v>
          </cell>
          <cell r="D611" t="str">
            <v>XAN_8400</v>
          </cell>
          <cell r="E611">
            <v>5.6640000000000003E-2</v>
          </cell>
        </row>
        <row r="612">
          <cell r="A612">
            <v>2009</v>
          </cell>
          <cell r="B612" t="str">
            <v>DEC</v>
          </cell>
          <cell r="D612" t="str">
            <v>XAN_8300</v>
          </cell>
          <cell r="E612">
            <v>1.8766999999999999E-2</v>
          </cell>
        </row>
        <row r="613">
          <cell r="A613">
            <v>2009</v>
          </cell>
          <cell r="B613" t="str">
            <v>DEC</v>
          </cell>
          <cell r="D613" t="str">
            <v>XAN_8200</v>
          </cell>
          <cell r="E613">
            <v>7.2000000000000005E-4</v>
          </cell>
        </row>
        <row r="614">
          <cell r="A614">
            <v>2009</v>
          </cell>
          <cell r="B614" t="str">
            <v>DEC</v>
          </cell>
          <cell r="D614" t="str">
            <v>XAN_8100</v>
          </cell>
          <cell r="E614">
            <v>2E-3</v>
          </cell>
        </row>
        <row r="615">
          <cell r="A615">
            <v>2009</v>
          </cell>
          <cell r="B615" t="str">
            <v>DEC</v>
          </cell>
          <cell r="D615" t="str">
            <v>MAN_8014</v>
          </cell>
          <cell r="E615">
            <v>0.14895510000000001</v>
          </cell>
        </row>
        <row r="616">
          <cell r="A616">
            <v>2009</v>
          </cell>
          <cell r="B616" t="str">
            <v>DEC</v>
          </cell>
          <cell r="D616" t="str">
            <v>MAN_8013</v>
          </cell>
          <cell r="E616">
            <v>0.85104489999999999</v>
          </cell>
        </row>
        <row r="617">
          <cell r="A617">
            <v>2009</v>
          </cell>
          <cell r="B617" t="str">
            <v>DEC</v>
          </cell>
          <cell r="D617" t="str">
            <v>108_1260</v>
          </cell>
          <cell r="E617">
            <v>-29390.09</v>
          </cell>
        </row>
        <row r="618">
          <cell r="A618">
            <v>2009</v>
          </cell>
          <cell r="B618" t="str">
            <v>DEC</v>
          </cell>
          <cell r="D618" t="str">
            <v>926_2130</v>
          </cell>
          <cell r="E618">
            <v>1053.24</v>
          </cell>
        </row>
        <row r="619">
          <cell r="A619">
            <v>2009</v>
          </cell>
          <cell r="B619" t="str">
            <v>DEC</v>
          </cell>
          <cell r="D619" t="str">
            <v>592_1990</v>
          </cell>
          <cell r="E619">
            <v>106330</v>
          </cell>
        </row>
        <row r="620">
          <cell r="A620">
            <v>2009</v>
          </cell>
          <cell r="B620" t="str">
            <v>DEC</v>
          </cell>
          <cell r="D620" t="str">
            <v>592_1900</v>
          </cell>
          <cell r="E620">
            <v>23343</v>
          </cell>
        </row>
        <row r="621">
          <cell r="A621">
            <v>2009</v>
          </cell>
          <cell r="B621" t="str">
            <v>DEC</v>
          </cell>
          <cell r="D621" t="str">
            <v>591_2390</v>
          </cell>
          <cell r="E621">
            <v>27492.44</v>
          </cell>
        </row>
        <row r="622">
          <cell r="A622">
            <v>2009</v>
          </cell>
          <cell r="B622" t="str">
            <v>DEC</v>
          </cell>
          <cell r="D622" t="str">
            <v>570_1990</v>
          </cell>
          <cell r="E622">
            <v>19726.64</v>
          </cell>
        </row>
        <row r="623">
          <cell r="A623">
            <v>2009</v>
          </cell>
          <cell r="B623" t="str">
            <v>DEC</v>
          </cell>
          <cell r="D623" t="str">
            <v>570_1900</v>
          </cell>
          <cell r="E623">
            <v>23343</v>
          </cell>
        </row>
        <row r="624">
          <cell r="A624">
            <v>2009</v>
          </cell>
          <cell r="B624" t="str">
            <v>DEC</v>
          </cell>
          <cell r="D624" t="str">
            <v>569_2390</v>
          </cell>
          <cell r="E624">
            <v>10777.97</v>
          </cell>
        </row>
        <row r="625">
          <cell r="A625">
            <v>2009</v>
          </cell>
          <cell r="B625" t="str">
            <v>DEC</v>
          </cell>
          <cell r="D625" t="str">
            <v>554_3790</v>
          </cell>
          <cell r="E625">
            <v>7705.18</v>
          </cell>
        </row>
        <row r="626">
          <cell r="A626">
            <v>2009</v>
          </cell>
          <cell r="B626" t="str">
            <v>DEC</v>
          </cell>
          <cell r="D626" t="str">
            <v>553_3790</v>
          </cell>
          <cell r="E626">
            <v>18077.009999999998</v>
          </cell>
        </row>
        <row r="627">
          <cell r="A627">
            <v>2009</v>
          </cell>
          <cell r="B627" t="str">
            <v>DEC</v>
          </cell>
          <cell r="D627" t="str">
            <v>553_0390</v>
          </cell>
          <cell r="E627">
            <v>100257.89</v>
          </cell>
        </row>
        <row r="628">
          <cell r="A628">
            <v>2009</v>
          </cell>
          <cell r="B628" t="str">
            <v>DEC</v>
          </cell>
          <cell r="D628" t="str">
            <v>552_3790</v>
          </cell>
          <cell r="E628">
            <v>19021.900000000001</v>
          </cell>
        </row>
        <row r="629">
          <cell r="A629">
            <v>2009</v>
          </cell>
          <cell r="B629" t="str">
            <v>DEC</v>
          </cell>
          <cell r="D629" t="str">
            <v>552_0590</v>
          </cell>
          <cell r="E629">
            <v>10980</v>
          </cell>
        </row>
        <row r="630">
          <cell r="A630">
            <v>2009</v>
          </cell>
          <cell r="B630" t="str">
            <v>DEC</v>
          </cell>
          <cell r="D630" t="str">
            <v>551_3890</v>
          </cell>
          <cell r="E630">
            <v>3468.31</v>
          </cell>
        </row>
        <row r="631">
          <cell r="A631">
            <v>2009</v>
          </cell>
          <cell r="B631" t="str">
            <v>DEC</v>
          </cell>
          <cell r="D631" t="str">
            <v>551_3790</v>
          </cell>
          <cell r="E631">
            <v>1318.52</v>
          </cell>
        </row>
        <row r="632">
          <cell r="A632">
            <v>2009</v>
          </cell>
          <cell r="B632" t="str">
            <v>DEC</v>
          </cell>
          <cell r="D632" t="str">
            <v>549_3890</v>
          </cell>
          <cell r="E632">
            <v>195.76</v>
          </cell>
        </row>
        <row r="633">
          <cell r="A633">
            <v>2009</v>
          </cell>
          <cell r="B633" t="str">
            <v>DEC</v>
          </cell>
          <cell r="D633" t="str">
            <v>549_3790</v>
          </cell>
          <cell r="E633">
            <v>34891.910000000003</v>
          </cell>
        </row>
        <row r="634">
          <cell r="A634">
            <v>2009</v>
          </cell>
          <cell r="B634" t="str">
            <v>DEC</v>
          </cell>
          <cell r="D634" t="str">
            <v>549_3090</v>
          </cell>
          <cell r="E634">
            <v>1630.83</v>
          </cell>
        </row>
        <row r="635">
          <cell r="A635">
            <v>2009</v>
          </cell>
          <cell r="B635" t="str">
            <v>DEC</v>
          </cell>
          <cell r="D635" t="str">
            <v>549_2990</v>
          </cell>
          <cell r="E635">
            <v>7753.59</v>
          </cell>
        </row>
        <row r="636">
          <cell r="A636">
            <v>2009</v>
          </cell>
          <cell r="B636" t="str">
            <v>DEC</v>
          </cell>
          <cell r="D636" t="str">
            <v>549_2890</v>
          </cell>
          <cell r="E636">
            <v>1816.48</v>
          </cell>
        </row>
        <row r="637">
          <cell r="A637">
            <v>2009</v>
          </cell>
          <cell r="B637" t="str">
            <v>DEC</v>
          </cell>
          <cell r="D637" t="str">
            <v>549_2790</v>
          </cell>
          <cell r="E637">
            <v>49187.57</v>
          </cell>
        </row>
        <row r="638">
          <cell r="A638">
            <v>2009</v>
          </cell>
          <cell r="B638" t="str">
            <v>DEC</v>
          </cell>
          <cell r="D638" t="str">
            <v>549_2390</v>
          </cell>
          <cell r="E638">
            <v>120785.77</v>
          </cell>
        </row>
        <row r="639">
          <cell r="A639">
            <v>2009</v>
          </cell>
          <cell r="B639" t="str">
            <v>DEC</v>
          </cell>
          <cell r="D639" t="str">
            <v>549_1490</v>
          </cell>
          <cell r="E639">
            <v>0</v>
          </cell>
        </row>
        <row r="640">
          <cell r="A640">
            <v>2009</v>
          </cell>
          <cell r="B640" t="str">
            <v>DEC</v>
          </cell>
          <cell r="D640" t="str">
            <v>549_0190</v>
          </cell>
          <cell r="E640">
            <v>22116.29</v>
          </cell>
        </row>
        <row r="641">
          <cell r="A641">
            <v>2009</v>
          </cell>
          <cell r="B641" t="str">
            <v>DEC</v>
          </cell>
          <cell r="D641" t="str">
            <v>546_3890</v>
          </cell>
          <cell r="E641">
            <v>9173.4699999999993</v>
          </cell>
        </row>
        <row r="642">
          <cell r="A642">
            <v>2009</v>
          </cell>
          <cell r="B642" t="str">
            <v>DEC</v>
          </cell>
          <cell r="D642" t="str">
            <v>546_3790</v>
          </cell>
          <cell r="E642">
            <v>26139.14</v>
          </cell>
        </row>
        <row r="643">
          <cell r="A643">
            <v>2009</v>
          </cell>
          <cell r="B643" t="str">
            <v>DEC</v>
          </cell>
          <cell r="D643" t="str">
            <v>532_1390</v>
          </cell>
          <cell r="E643">
            <v>0</v>
          </cell>
        </row>
        <row r="644">
          <cell r="A644">
            <v>2009</v>
          </cell>
          <cell r="B644" t="str">
            <v>DEC</v>
          </cell>
          <cell r="D644" t="str">
            <v>529_4290</v>
          </cell>
          <cell r="E644">
            <v>11117.67</v>
          </cell>
        </row>
        <row r="645">
          <cell r="A645">
            <v>2009</v>
          </cell>
          <cell r="B645" t="str">
            <v>DEC</v>
          </cell>
          <cell r="D645" t="str">
            <v>529_3490</v>
          </cell>
          <cell r="E645">
            <v>75794.47</v>
          </cell>
        </row>
        <row r="646">
          <cell r="A646">
            <v>2009</v>
          </cell>
          <cell r="B646" t="str">
            <v>DEC</v>
          </cell>
          <cell r="D646" t="str">
            <v>524_2890</v>
          </cell>
          <cell r="E646">
            <v>0</v>
          </cell>
        </row>
        <row r="647">
          <cell r="A647">
            <v>2009</v>
          </cell>
          <cell r="B647" t="str">
            <v>DEC</v>
          </cell>
          <cell r="D647" t="str">
            <v>524_1490</v>
          </cell>
          <cell r="E647">
            <v>0</v>
          </cell>
        </row>
        <row r="648">
          <cell r="A648">
            <v>2009</v>
          </cell>
          <cell r="B648" t="str">
            <v>DEC</v>
          </cell>
          <cell r="D648" t="str">
            <v>520_3690</v>
          </cell>
          <cell r="E648">
            <v>0</v>
          </cell>
        </row>
        <row r="649">
          <cell r="A649">
            <v>2010</v>
          </cell>
          <cell r="B649" t="str">
            <v>MAR</v>
          </cell>
          <cell r="D649" t="str">
            <v>506_3190</v>
          </cell>
          <cell r="E649">
            <v>200760.71</v>
          </cell>
        </row>
        <row r="650">
          <cell r="A650">
            <v>2010</v>
          </cell>
          <cell r="B650" t="str">
            <v>MAR</v>
          </cell>
          <cell r="D650" t="str">
            <v>506_2890</v>
          </cell>
          <cell r="E650">
            <v>1992.92</v>
          </cell>
        </row>
        <row r="651">
          <cell r="A651">
            <v>2010</v>
          </cell>
          <cell r="B651" t="str">
            <v>MAR</v>
          </cell>
          <cell r="D651" t="str">
            <v>506_2390</v>
          </cell>
          <cell r="E651">
            <v>2576.5100000000002</v>
          </cell>
        </row>
        <row r="652">
          <cell r="A652">
            <v>2010</v>
          </cell>
          <cell r="B652" t="str">
            <v>MAR</v>
          </cell>
          <cell r="D652" t="str">
            <v>506_2290</v>
          </cell>
          <cell r="E652">
            <v>94215.52</v>
          </cell>
        </row>
        <row r="653">
          <cell r="A653">
            <v>2010</v>
          </cell>
          <cell r="B653" t="str">
            <v>MAR</v>
          </cell>
          <cell r="D653" t="str">
            <v>506_1490</v>
          </cell>
          <cell r="E653">
            <v>0</v>
          </cell>
        </row>
        <row r="654">
          <cell r="A654">
            <v>2010</v>
          </cell>
          <cell r="B654" t="str">
            <v>MAR</v>
          </cell>
          <cell r="D654" t="str">
            <v>506_0890</v>
          </cell>
          <cell r="E654">
            <v>11931.08</v>
          </cell>
        </row>
        <row r="655">
          <cell r="A655">
            <v>2010</v>
          </cell>
          <cell r="B655" t="str">
            <v>MAR</v>
          </cell>
          <cell r="D655" t="str">
            <v>506_0190</v>
          </cell>
          <cell r="E655">
            <v>84801</v>
          </cell>
        </row>
        <row r="656">
          <cell r="A656">
            <v>2010</v>
          </cell>
          <cell r="B656" t="str">
            <v>MAR</v>
          </cell>
          <cell r="D656" t="str">
            <v>502_2590</v>
          </cell>
          <cell r="E656">
            <v>6124.19</v>
          </cell>
        </row>
        <row r="657">
          <cell r="A657">
            <v>2010</v>
          </cell>
          <cell r="B657" t="str">
            <v>MAR</v>
          </cell>
          <cell r="D657" t="str">
            <v>411_8000</v>
          </cell>
          <cell r="E657">
            <v>-14460.86</v>
          </cell>
        </row>
        <row r="658">
          <cell r="A658">
            <v>2010</v>
          </cell>
          <cell r="B658" t="str">
            <v>MAR</v>
          </cell>
          <cell r="D658" t="str">
            <v>407_4040</v>
          </cell>
          <cell r="E658">
            <v>-76658</v>
          </cell>
        </row>
        <row r="659">
          <cell r="A659">
            <v>2010</v>
          </cell>
          <cell r="B659" t="str">
            <v>MAR</v>
          </cell>
          <cell r="D659" t="str">
            <v>407_4020</v>
          </cell>
          <cell r="E659">
            <v>-122066</v>
          </cell>
        </row>
        <row r="660">
          <cell r="A660">
            <v>2010</v>
          </cell>
          <cell r="B660" t="str">
            <v>MAR</v>
          </cell>
          <cell r="D660" t="str">
            <v>407_3730</v>
          </cell>
          <cell r="E660">
            <v>38329</v>
          </cell>
        </row>
        <row r="661">
          <cell r="A661">
            <v>2010</v>
          </cell>
          <cell r="B661" t="str">
            <v>MAR</v>
          </cell>
          <cell r="D661" t="str">
            <v>404_0230</v>
          </cell>
          <cell r="E661">
            <v>84.11</v>
          </cell>
        </row>
        <row r="662">
          <cell r="A662">
            <v>2010</v>
          </cell>
          <cell r="B662" t="str">
            <v>MAR</v>
          </cell>
          <cell r="D662" t="str">
            <v>404_0080</v>
          </cell>
          <cell r="E662">
            <v>6157.9</v>
          </cell>
        </row>
        <row r="663">
          <cell r="A663">
            <v>2010</v>
          </cell>
          <cell r="B663" t="str">
            <v>MAR</v>
          </cell>
          <cell r="D663" t="str">
            <v>404_0030</v>
          </cell>
          <cell r="E663">
            <v>69.12</v>
          </cell>
        </row>
        <row r="664">
          <cell r="A664">
            <v>2010</v>
          </cell>
          <cell r="B664" t="str">
            <v>MAR</v>
          </cell>
          <cell r="D664" t="str">
            <v>403_0270</v>
          </cell>
          <cell r="E664">
            <v>233377.68</v>
          </cell>
        </row>
        <row r="665">
          <cell r="A665">
            <v>2010</v>
          </cell>
          <cell r="B665" t="str">
            <v>MAR</v>
          </cell>
          <cell r="D665" t="str">
            <v>403_0260</v>
          </cell>
          <cell r="E665">
            <v>862.61</v>
          </cell>
        </row>
        <row r="666">
          <cell r="A666">
            <v>2010</v>
          </cell>
          <cell r="B666" t="str">
            <v>MAR</v>
          </cell>
          <cell r="D666" t="str">
            <v>403_0250</v>
          </cell>
          <cell r="E666">
            <v>151820.04999999999</v>
          </cell>
        </row>
        <row r="667">
          <cell r="A667">
            <v>2010</v>
          </cell>
          <cell r="B667" t="str">
            <v>MAR</v>
          </cell>
          <cell r="D667" t="str">
            <v>403_0240</v>
          </cell>
          <cell r="E667">
            <v>70227.649999999994</v>
          </cell>
        </row>
        <row r="668">
          <cell r="A668">
            <v>2010</v>
          </cell>
          <cell r="B668" t="str">
            <v>MAR</v>
          </cell>
          <cell r="D668" t="str">
            <v>403_0230</v>
          </cell>
          <cell r="E668">
            <v>36596.300000000003</v>
          </cell>
        </row>
        <row r="669">
          <cell r="A669">
            <v>2010</v>
          </cell>
          <cell r="B669" t="str">
            <v>MAR</v>
          </cell>
          <cell r="D669" t="str">
            <v>403_0200</v>
          </cell>
          <cell r="E669">
            <v>2198.0700000000002</v>
          </cell>
        </row>
        <row r="670">
          <cell r="A670">
            <v>2010</v>
          </cell>
          <cell r="B670" t="str">
            <v>MAR</v>
          </cell>
          <cell r="D670" t="str">
            <v>403_0160</v>
          </cell>
          <cell r="E670">
            <v>529.41</v>
          </cell>
        </row>
        <row r="671">
          <cell r="A671">
            <v>2010</v>
          </cell>
          <cell r="B671" t="str">
            <v>MAR</v>
          </cell>
          <cell r="D671" t="str">
            <v>403_0120</v>
          </cell>
          <cell r="E671">
            <v>1632.33</v>
          </cell>
        </row>
        <row r="672">
          <cell r="A672">
            <v>2010</v>
          </cell>
          <cell r="B672" t="str">
            <v>MAR</v>
          </cell>
          <cell r="D672" t="str">
            <v>403_0100</v>
          </cell>
          <cell r="E672">
            <v>176.69</v>
          </cell>
        </row>
        <row r="673">
          <cell r="A673">
            <v>2010</v>
          </cell>
          <cell r="B673" t="str">
            <v>MAR</v>
          </cell>
          <cell r="D673" t="str">
            <v>403_0080</v>
          </cell>
          <cell r="E673">
            <v>49.65</v>
          </cell>
        </row>
        <row r="674">
          <cell r="A674">
            <v>2010</v>
          </cell>
          <cell r="B674" t="str">
            <v>MAR</v>
          </cell>
          <cell r="D674" t="str">
            <v>403_0070</v>
          </cell>
          <cell r="E674">
            <v>62.06</v>
          </cell>
        </row>
        <row r="675">
          <cell r="A675">
            <v>2010</v>
          </cell>
          <cell r="B675" t="str">
            <v>MAR</v>
          </cell>
          <cell r="D675" t="str">
            <v>403_0050</v>
          </cell>
          <cell r="E675">
            <v>23328.57</v>
          </cell>
        </row>
        <row r="676">
          <cell r="A676">
            <v>2010</v>
          </cell>
          <cell r="B676" t="str">
            <v>MAR</v>
          </cell>
          <cell r="D676" t="str">
            <v>403_0040</v>
          </cell>
          <cell r="E676">
            <v>69.510000000000005</v>
          </cell>
        </row>
        <row r="677">
          <cell r="A677">
            <v>2010</v>
          </cell>
          <cell r="B677" t="str">
            <v>MAR</v>
          </cell>
          <cell r="D677" t="str">
            <v>403_0030</v>
          </cell>
          <cell r="E677">
            <v>24388.560000000001</v>
          </cell>
        </row>
        <row r="678">
          <cell r="A678">
            <v>2010</v>
          </cell>
          <cell r="B678" t="str">
            <v>MAR</v>
          </cell>
          <cell r="D678" t="str">
            <v>403_0020</v>
          </cell>
          <cell r="E678">
            <v>19775.29</v>
          </cell>
        </row>
        <row r="679">
          <cell r="A679">
            <v>2010</v>
          </cell>
          <cell r="B679" t="str">
            <v>MAR</v>
          </cell>
          <cell r="D679" t="str">
            <v>254_9000</v>
          </cell>
          <cell r="E679">
            <v>14460.86</v>
          </cell>
        </row>
        <row r="680">
          <cell r="A680">
            <v>2010</v>
          </cell>
          <cell r="B680" t="str">
            <v>MAR</v>
          </cell>
          <cell r="D680" t="str">
            <v>440_8940</v>
          </cell>
          <cell r="E680">
            <v>0</v>
          </cell>
        </row>
        <row r="681">
          <cell r="A681">
            <v>2010</v>
          </cell>
          <cell r="B681" t="str">
            <v>MAR</v>
          </cell>
          <cell r="D681" t="str">
            <v>440_8840</v>
          </cell>
          <cell r="E681">
            <v>0</v>
          </cell>
        </row>
        <row r="682">
          <cell r="A682">
            <v>2010</v>
          </cell>
          <cell r="B682" t="str">
            <v>MAR</v>
          </cell>
          <cell r="D682" t="str">
            <v>440_8810</v>
          </cell>
          <cell r="E682">
            <v>0</v>
          </cell>
        </row>
        <row r="683">
          <cell r="A683">
            <v>2010</v>
          </cell>
          <cell r="B683" t="str">
            <v>MAR</v>
          </cell>
          <cell r="D683" t="str">
            <v>255_3120</v>
          </cell>
          <cell r="E683">
            <v>610330</v>
          </cell>
        </row>
        <row r="684">
          <cell r="A684">
            <v>2010</v>
          </cell>
          <cell r="B684" t="str">
            <v>MAR</v>
          </cell>
          <cell r="D684" t="str">
            <v>255_3020</v>
          </cell>
          <cell r="E684">
            <v>-43943870</v>
          </cell>
        </row>
        <row r="685">
          <cell r="A685">
            <v>2010</v>
          </cell>
          <cell r="B685" t="str">
            <v>MAR</v>
          </cell>
          <cell r="D685" t="str">
            <v>108_1260</v>
          </cell>
          <cell r="E685">
            <v>-31977.919999999998</v>
          </cell>
        </row>
        <row r="686">
          <cell r="A686">
            <v>2010</v>
          </cell>
          <cell r="B686" t="str">
            <v>MAR</v>
          </cell>
          <cell r="D686" t="str">
            <v>926_2130</v>
          </cell>
          <cell r="E686">
            <v>3998.98</v>
          </cell>
        </row>
        <row r="687">
          <cell r="A687">
            <v>2010</v>
          </cell>
          <cell r="B687" t="str">
            <v>MAR</v>
          </cell>
          <cell r="D687" t="str">
            <v>592_1990</v>
          </cell>
          <cell r="E687">
            <v>108686.19</v>
          </cell>
        </row>
        <row r="688">
          <cell r="A688">
            <v>2010</v>
          </cell>
          <cell r="B688" t="str">
            <v>MAR</v>
          </cell>
          <cell r="D688" t="str">
            <v>592_1900</v>
          </cell>
          <cell r="E688">
            <v>23343</v>
          </cell>
        </row>
        <row r="689">
          <cell r="A689">
            <v>2010</v>
          </cell>
          <cell r="B689" t="str">
            <v>MAR</v>
          </cell>
          <cell r="D689" t="str">
            <v>591_2390</v>
          </cell>
          <cell r="E689">
            <v>111168.59</v>
          </cell>
        </row>
        <row r="690">
          <cell r="A690">
            <v>2010</v>
          </cell>
          <cell r="B690" t="str">
            <v>MAR</v>
          </cell>
          <cell r="D690" t="str">
            <v>570_1990</v>
          </cell>
          <cell r="E690">
            <v>14689.81</v>
          </cell>
        </row>
        <row r="691">
          <cell r="A691">
            <v>2010</v>
          </cell>
          <cell r="B691" t="str">
            <v>FEB</v>
          </cell>
          <cell r="D691" t="str">
            <v>XAN_8700</v>
          </cell>
          <cell r="E691">
            <v>2E-3</v>
          </cell>
        </row>
        <row r="692">
          <cell r="A692">
            <v>2010</v>
          </cell>
          <cell r="B692" t="str">
            <v>FEB</v>
          </cell>
          <cell r="D692" t="str">
            <v>592_190Y</v>
          </cell>
          <cell r="E692">
            <v>23343</v>
          </cell>
        </row>
        <row r="693">
          <cell r="A693">
            <v>2010</v>
          </cell>
          <cell r="B693" t="str">
            <v>FEB</v>
          </cell>
          <cell r="D693" t="str">
            <v>570_190Y</v>
          </cell>
          <cell r="E693">
            <v>23343</v>
          </cell>
        </row>
        <row r="694">
          <cell r="A694">
            <v>2010</v>
          </cell>
          <cell r="B694" t="str">
            <v>FEB</v>
          </cell>
          <cell r="D694" t="str">
            <v>XAN_8600</v>
          </cell>
          <cell r="E694">
            <v>5.5E-2</v>
          </cell>
        </row>
        <row r="695">
          <cell r="A695">
            <v>2010</v>
          </cell>
          <cell r="B695" t="str">
            <v>FEB</v>
          </cell>
          <cell r="D695" t="str">
            <v>XAN_8500</v>
          </cell>
          <cell r="E695">
            <v>0.35</v>
          </cell>
        </row>
        <row r="696">
          <cell r="A696">
            <v>2010</v>
          </cell>
          <cell r="B696" t="str">
            <v>FEB</v>
          </cell>
          <cell r="D696" t="str">
            <v>XAN_8400</v>
          </cell>
          <cell r="E696">
            <v>5.6640000000000003E-2</v>
          </cell>
        </row>
        <row r="697">
          <cell r="A697">
            <v>2010</v>
          </cell>
          <cell r="B697" t="str">
            <v>FEB</v>
          </cell>
          <cell r="D697" t="str">
            <v>XAN_8300</v>
          </cell>
          <cell r="E697">
            <v>1.8766999999999999E-2</v>
          </cell>
        </row>
        <row r="698">
          <cell r="A698">
            <v>2010</v>
          </cell>
          <cell r="B698" t="str">
            <v>FEB</v>
          </cell>
          <cell r="D698" t="str">
            <v>XAN_8200</v>
          </cell>
          <cell r="E698">
            <v>7.2000000000000005E-4</v>
          </cell>
        </row>
        <row r="699">
          <cell r="A699">
            <v>2010</v>
          </cell>
          <cell r="B699" t="str">
            <v>FEB</v>
          </cell>
          <cell r="D699" t="str">
            <v>XAN_8100</v>
          </cell>
          <cell r="E699">
            <v>2.0999999999999999E-3</v>
          </cell>
        </row>
        <row r="700">
          <cell r="A700">
            <v>2010</v>
          </cell>
          <cell r="B700" t="str">
            <v>FEB</v>
          </cell>
          <cell r="D700" t="str">
            <v>MAN_8014</v>
          </cell>
          <cell r="E700">
            <v>0.14895510000000001</v>
          </cell>
        </row>
        <row r="701">
          <cell r="A701">
            <v>2010</v>
          </cell>
          <cell r="B701" t="str">
            <v>FEB</v>
          </cell>
          <cell r="D701" t="str">
            <v>MAN_8013</v>
          </cell>
          <cell r="E701">
            <v>0.85104489999999999</v>
          </cell>
        </row>
        <row r="702">
          <cell r="A702">
            <v>2010</v>
          </cell>
          <cell r="B702" t="str">
            <v>FEB</v>
          </cell>
          <cell r="D702" t="str">
            <v>440_8940</v>
          </cell>
          <cell r="E702">
            <v>0</v>
          </cell>
        </row>
        <row r="703">
          <cell r="A703">
            <v>2010</v>
          </cell>
          <cell r="B703" t="str">
            <v>FEB</v>
          </cell>
          <cell r="D703" t="str">
            <v>440_8840</v>
          </cell>
          <cell r="E703">
            <v>0</v>
          </cell>
        </row>
        <row r="704">
          <cell r="A704">
            <v>2010</v>
          </cell>
          <cell r="B704" t="str">
            <v>FEB</v>
          </cell>
          <cell r="D704" t="str">
            <v>440_8810</v>
          </cell>
          <cell r="E704">
            <v>0</v>
          </cell>
        </row>
        <row r="705">
          <cell r="A705">
            <v>2010</v>
          </cell>
          <cell r="B705" t="str">
            <v>FEB</v>
          </cell>
          <cell r="D705" t="str">
            <v>108_1260</v>
          </cell>
          <cell r="E705">
            <v>-31115.31</v>
          </cell>
        </row>
        <row r="706">
          <cell r="A706">
            <v>2010</v>
          </cell>
          <cell r="B706" t="str">
            <v>FEB</v>
          </cell>
          <cell r="D706" t="str">
            <v>926_2130</v>
          </cell>
          <cell r="E706">
            <v>928.97</v>
          </cell>
        </row>
        <row r="707">
          <cell r="A707">
            <v>2010</v>
          </cell>
          <cell r="B707" t="str">
            <v>FEB</v>
          </cell>
          <cell r="D707" t="str">
            <v>592_1990</v>
          </cell>
          <cell r="E707">
            <v>126974.89</v>
          </cell>
        </row>
        <row r="708">
          <cell r="A708">
            <v>2010</v>
          </cell>
          <cell r="B708" t="str">
            <v>FEB</v>
          </cell>
          <cell r="D708" t="str">
            <v>592_1900</v>
          </cell>
          <cell r="E708">
            <v>23343</v>
          </cell>
        </row>
        <row r="709">
          <cell r="A709">
            <v>2010</v>
          </cell>
          <cell r="B709" t="str">
            <v>FEB</v>
          </cell>
          <cell r="D709" t="str">
            <v>591_2390</v>
          </cell>
          <cell r="E709">
            <v>27884.25</v>
          </cell>
        </row>
        <row r="710">
          <cell r="A710">
            <v>2010</v>
          </cell>
          <cell r="B710" t="str">
            <v>FEB</v>
          </cell>
          <cell r="D710" t="str">
            <v>570_1990</v>
          </cell>
          <cell r="E710">
            <v>39246.04</v>
          </cell>
        </row>
        <row r="711">
          <cell r="A711">
            <v>2010</v>
          </cell>
          <cell r="B711" t="str">
            <v>FEB</v>
          </cell>
          <cell r="D711" t="str">
            <v>570_1900</v>
          </cell>
          <cell r="E711">
            <v>23343</v>
          </cell>
        </row>
        <row r="712">
          <cell r="A712">
            <v>2010</v>
          </cell>
          <cell r="B712" t="str">
            <v>FEB</v>
          </cell>
          <cell r="D712" t="str">
            <v>569_2390</v>
          </cell>
          <cell r="E712">
            <v>7492.31</v>
          </cell>
        </row>
        <row r="713">
          <cell r="A713">
            <v>2010</v>
          </cell>
          <cell r="B713" t="str">
            <v>FEB</v>
          </cell>
          <cell r="D713" t="str">
            <v>554_3890</v>
          </cell>
          <cell r="E713">
            <v>0</v>
          </cell>
        </row>
        <row r="714">
          <cell r="A714">
            <v>2010</v>
          </cell>
          <cell r="B714" t="str">
            <v>FEB</v>
          </cell>
          <cell r="D714" t="str">
            <v>554_3790</v>
          </cell>
          <cell r="E714">
            <v>5005.1499999999996</v>
          </cell>
        </row>
        <row r="715">
          <cell r="A715">
            <v>2010</v>
          </cell>
          <cell r="B715" t="str">
            <v>FEB</v>
          </cell>
          <cell r="D715" t="str">
            <v>553_3890</v>
          </cell>
          <cell r="E715">
            <v>0</v>
          </cell>
        </row>
        <row r="716">
          <cell r="A716">
            <v>2010</v>
          </cell>
          <cell r="B716" t="str">
            <v>FEB</v>
          </cell>
          <cell r="D716" t="str">
            <v>553_3790</v>
          </cell>
          <cell r="E716">
            <v>5750.42</v>
          </cell>
        </row>
        <row r="717">
          <cell r="A717">
            <v>2010</v>
          </cell>
          <cell r="B717" t="str">
            <v>FEB</v>
          </cell>
          <cell r="D717" t="str">
            <v>553_0390</v>
          </cell>
          <cell r="E717">
            <v>24846.14</v>
          </cell>
        </row>
        <row r="718">
          <cell r="A718">
            <v>2010</v>
          </cell>
          <cell r="B718" t="str">
            <v>FEB</v>
          </cell>
          <cell r="D718" t="str">
            <v>552_3890</v>
          </cell>
          <cell r="E718">
            <v>0</v>
          </cell>
        </row>
        <row r="719">
          <cell r="A719">
            <v>2010</v>
          </cell>
          <cell r="B719" t="str">
            <v>FEB</v>
          </cell>
          <cell r="D719" t="str">
            <v>552_3790</v>
          </cell>
          <cell r="E719">
            <v>11743.42</v>
          </cell>
        </row>
        <row r="720">
          <cell r="A720">
            <v>2010</v>
          </cell>
          <cell r="B720" t="str">
            <v>FEB</v>
          </cell>
          <cell r="D720" t="str">
            <v>552_0590</v>
          </cell>
          <cell r="E720">
            <v>72951.45</v>
          </cell>
        </row>
        <row r="721">
          <cell r="A721">
            <v>2010</v>
          </cell>
          <cell r="B721" t="str">
            <v>FEB</v>
          </cell>
          <cell r="D721" t="str">
            <v>551_3890</v>
          </cell>
          <cell r="E721">
            <v>-207.88</v>
          </cell>
        </row>
        <row r="722">
          <cell r="A722">
            <v>2010</v>
          </cell>
          <cell r="B722" t="str">
            <v>FEB</v>
          </cell>
          <cell r="D722" t="str">
            <v>551_3790</v>
          </cell>
          <cell r="E722">
            <v>3190.87</v>
          </cell>
        </row>
        <row r="723">
          <cell r="A723">
            <v>2010</v>
          </cell>
          <cell r="B723" t="str">
            <v>FEB</v>
          </cell>
          <cell r="D723" t="str">
            <v>549_3890</v>
          </cell>
          <cell r="E723">
            <v>0</v>
          </cell>
        </row>
        <row r="724">
          <cell r="A724">
            <v>2010</v>
          </cell>
          <cell r="B724" t="str">
            <v>FEB</v>
          </cell>
          <cell r="D724" t="str">
            <v>549_3790</v>
          </cell>
          <cell r="E724">
            <v>30317.46</v>
          </cell>
        </row>
        <row r="725">
          <cell r="A725">
            <v>2010</v>
          </cell>
          <cell r="B725" t="str">
            <v>FEB</v>
          </cell>
          <cell r="D725" t="str">
            <v>549_3090</v>
          </cell>
          <cell r="E725">
            <v>1637.47</v>
          </cell>
        </row>
        <row r="726">
          <cell r="A726">
            <v>2010</v>
          </cell>
          <cell r="B726" t="str">
            <v>FEB</v>
          </cell>
          <cell r="D726" t="str">
            <v>549_2990</v>
          </cell>
          <cell r="E726">
            <v>21179.84</v>
          </cell>
        </row>
        <row r="727">
          <cell r="A727">
            <v>2010</v>
          </cell>
          <cell r="B727" t="str">
            <v>FEB</v>
          </cell>
          <cell r="D727" t="str">
            <v>549_2890</v>
          </cell>
          <cell r="E727">
            <v>2546.2600000000002</v>
          </cell>
        </row>
        <row r="728">
          <cell r="A728">
            <v>2010</v>
          </cell>
          <cell r="B728" t="str">
            <v>FEB</v>
          </cell>
          <cell r="D728" t="str">
            <v>549_2790</v>
          </cell>
          <cell r="E728">
            <v>25140.1</v>
          </cell>
        </row>
        <row r="729">
          <cell r="A729">
            <v>2010</v>
          </cell>
          <cell r="B729" t="str">
            <v>FEB</v>
          </cell>
          <cell r="D729" t="str">
            <v>549_2390</v>
          </cell>
          <cell r="E729">
            <v>2260.4899999999998</v>
          </cell>
        </row>
        <row r="730">
          <cell r="A730">
            <v>2010</v>
          </cell>
          <cell r="B730" t="str">
            <v>FEB</v>
          </cell>
          <cell r="D730" t="str">
            <v>549_1490</v>
          </cell>
          <cell r="E730">
            <v>0</v>
          </cell>
        </row>
        <row r="731">
          <cell r="A731">
            <v>2010</v>
          </cell>
          <cell r="B731" t="str">
            <v>FEB</v>
          </cell>
          <cell r="D731" t="str">
            <v>549_0190</v>
          </cell>
          <cell r="E731">
            <v>-26409.47</v>
          </cell>
        </row>
        <row r="732">
          <cell r="A732">
            <v>2010</v>
          </cell>
          <cell r="B732" t="str">
            <v>FEB</v>
          </cell>
          <cell r="D732" t="str">
            <v>546_3890</v>
          </cell>
          <cell r="E732">
            <v>1722.42</v>
          </cell>
        </row>
        <row r="733">
          <cell r="A733">
            <v>2010</v>
          </cell>
          <cell r="B733" t="str">
            <v>FEB</v>
          </cell>
          <cell r="D733" t="str">
            <v>546_3790</v>
          </cell>
          <cell r="E733">
            <v>11029.81</v>
          </cell>
        </row>
        <row r="734">
          <cell r="A734">
            <v>2010</v>
          </cell>
          <cell r="B734" t="str">
            <v>JUN</v>
          </cell>
          <cell r="D734" t="str">
            <v>511_0590</v>
          </cell>
          <cell r="E734">
            <v>53925.82</v>
          </cell>
        </row>
        <row r="735">
          <cell r="A735">
            <v>2010</v>
          </cell>
          <cell r="B735" t="str">
            <v>JUN</v>
          </cell>
          <cell r="D735" t="str">
            <v>509_3190</v>
          </cell>
          <cell r="E735">
            <v>0</v>
          </cell>
        </row>
        <row r="736">
          <cell r="A736">
            <v>2010</v>
          </cell>
          <cell r="B736" t="str">
            <v>JUN</v>
          </cell>
          <cell r="D736" t="str">
            <v>506_4390</v>
          </cell>
          <cell r="E736">
            <v>106850.32</v>
          </cell>
        </row>
        <row r="737">
          <cell r="A737">
            <v>2010</v>
          </cell>
          <cell r="B737" t="str">
            <v>JUN</v>
          </cell>
          <cell r="D737" t="str">
            <v>506_3390</v>
          </cell>
          <cell r="E737">
            <v>184.13</v>
          </cell>
        </row>
        <row r="738">
          <cell r="A738">
            <v>2010</v>
          </cell>
          <cell r="B738" t="str">
            <v>JUN</v>
          </cell>
          <cell r="D738" t="str">
            <v>506_3190</v>
          </cell>
          <cell r="E738">
            <v>73038.14</v>
          </cell>
        </row>
        <row r="739">
          <cell r="A739">
            <v>2010</v>
          </cell>
          <cell r="B739" t="str">
            <v>JUN</v>
          </cell>
          <cell r="D739" t="str">
            <v>506_2890</v>
          </cell>
          <cell r="E739">
            <v>0</v>
          </cell>
        </row>
        <row r="740">
          <cell r="A740">
            <v>2010</v>
          </cell>
          <cell r="B740" t="str">
            <v>JUN</v>
          </cell>
          <cell r="D740" t="str">
            <v>506_2390</v>
          </cell>
          <cell r="E740">
            <v>7294.25</v>
          </cell>
        </row>
        <row r="741">
          <cell r="A741">
            <v>2010</v>
          </cell>
          <cell r="B741" t="str">
            <v>JUN</v>
          </cell>
          <cell r="D741" t="str">
            <v>506_2290</v>
          </cell>
          <cell r="E741">
            <v>11703</v>
          </cell>
        </row>
        <row r="742">
          <cell r="A742">
            <v>2010</v>
          </cell>
          <cell r="B742" t="str">
            <v>JUN</v>
          </cell>
          <cell r="D742" t="str">
            <v>506_1490</v>
          </cell>
          <cell r="E742">
            <v>0</v>
          </cell>
        </row>
        <row r="743">
          <cell r="A743">
            <v>2010</v>
          </cell>
          <cell r="B743" t="str">
            <v>JUN</v>
          </cell>
          <cell r="D743" t="str">
            <v>506_0890</v>
          </cell>
          <cell r="E743">
            <v>15814.77</v>
          </cell>
        </row>
        <row r="744">
          <cell r="A744">
            <v>2010</v>
          </cell>
          <cell r="B744" t="str">
            <v>JUN</v>
          </cell>
          <cell r="D744" t="str">
            <v>506_0190</v>
          </cell>
          <cell r="E744">
            <v>79883</v>
          </cell>
        </row>
        <row r="745">
          <cell r="A745">
            <v>2010</v>
          </cell>
          <cell r="B745" t="str">
            <v>JUN</v>
          </cell>
          <cell r="D745" t="str">
            <v>502_2590</v>
          </cell>
          <cell r="E745">
            <v>13586.2</v>
          </cell>
        </row>
        <row r="746">
          <cell r="A746">
            <v>2010</v>
          </cell>
          <cell r="B746" t="str">
            <v>JUN</v>
          </cell>
          <cell r="D746" t="str">
            <v>411_8000</v>
          </cell>
          <cell r="E746">
            <v>-24705.55</v>
          </cell>
        </row>
        <row r="747">
          <cell r="A747">
            <v>2010</v>
          </cell>
          <cell r="B747" t="str">
            <v>JUN</v>
          </cell>
          <cell r="D747" t="str">
            <v>407_4050</v>
          </cell>
          <cell r="E747">
            <v>-32147</v>
          </cell>
        </row>
        <row r="748">
          <cell r="A748">
            <v>2010</v>
          </cell>
          <cell r="B748" t="str">
            <v>JUN</v>
          </cell>
          <cell r="D748" t="str">
            <v>407_4040</v>
          </cell>
          <cell r="E748">
            <v>-76658</v>
          </cell>
        </row>
        <row r="749">
          <cell r="A749">
            <v>2010</v>
          </cell>
          <cell r="B749" t="str">
            <v>JUN</v>
          </cell>
          <cell r="D749" t="str">
            <v>407_4030</v>
          </cell>
          <cell r="E749">
            <v>-51189</v>
          </cell>
        </row>
        <row r="750">
          <cell r="A750">
            <v>2010</v>
          </cell>
          <cell r="B750" t="str">
            <v>JUN</v>
          </cell>
          <cell r="D750" t="str">
            <v>407_4020</v>
          </cell>
          <cell r="E750">
            <v>-122066</v>
          </cell>
        </row>
        <row r="751">
          <cell r="A751">
            <v>2010</v>
          </cell>
          <cell r="B751" t="str">
            <v>JUN</v>
          </cell>
          <cell r="D751" t="str">
            <v>407_3740</v>
          </cell>
          <cell r="E751">
            <v>16073</v>
          </cell>
        </row>
        <row r="752">
          <cell r="A752">
            <v>2010</v>
          </cell>
          <cell r="B752" t="str">
            <v>JUN</v>
          </cell>
          <cell r="D752" t="str">
            <v>407_3730</v>
          </cell>
          <cell r="E752">
            <v>38329</v>
          </cell>
        </row>
        <row r="753">
          <cell r="A753">
            <v>2010</v>
          </cell>
          <cell r="B753" t="str">
            <v>JUN</v>
          </cell>
          <cell r="D753" t="str">
            <v>404_0230</v>
          </cell>
          <cell r="E753">
            <v>84.11</v>
          </cell>
        </row>
        <row r="754">
          <cell r="A754">
            <v>2010</v>
          </cell>
          <cell r="B754" t="str">
            <v>JUN</v>
          </cell>
          <cell r="D754" t="str">
            <v>404_0080</v>
          </cell>
          <cell r="E754">
            <v>6152.41</v>
          </cell>
        </row>
        <row r="755">
          <cell r="A755">
            <v>2010</v>
          </cell>
          <cell r="B755" t="str">
            <v>JUN</v>
          </cell>
          <cell r="D755" t="str">
            <v>404_0030</v>
          </cell>
          <cell r="E755">
            <v>69.12</v>
          </cell>
        </row>
        <row r="756">
          <cell r="A756">
            <v>2010</v>
          </cell>
          <cell r="B756" t="str">
            <v>JUN</v>
          </cell>
          <cell r="D756" t="str">
            <v>403_0270</v>
          </cell>
          <cell r="E756">
            <v>312067.81</v>
          </cell>
        </row>
        <row r="757">
          <cell r="A757">
            <v>2010</v>
          </cell>
          <cell r="B757" t="str">
            <v>JUN</v>
          </cell>
          <cell r="D757" t="str">
            <v>403_0260</v>
          </cell>
          <cell r="E757">
            <v>862.61</v>
          </cell>
        </row>
        <row r="758">
          <cell r="A758">
            <v>2010</v>
          </cell>
          <cell r="B758" t="str">
            <v>JUN</v>
          </cell>
          <cell r="D758" t="str">
            <v>403_0250</v>
          </cell>
          <cell r="E758">
            <v>151816.6</v>
          </cell>
        </row>
        <row r="759">
          <cell r="A759">
            <v>2010</v>
          </cell>
          <cell r="B759" t="str">
            <v>JUN</v>
          </cell>
          <cell r="D759" t="str">
            <v>403_0240</v>
          </cell>
          <cell r="E759">
            <v>70045.13</v>
          </cell>
        </row>
        <row r="760">
          <cell r="A760">
            <v>2010</v>
          </cell>
          <cell r="B760" t="str">
            <v>JUN</v>
          </cell>
          <cell r="D760" t="str">
            <v>403_0230</v>
          </cell>
          <cell r="E760">
            <v>37364.370000000003</v>
          </cell>
        </row>
        <row r="761">
          <cell r="A761">
            <v>2010</v>
          </cell>
          <cell r="B761" t="str">
            <v>JUN</v>
          </cell>
          <cell r="D761" t="str">
            <v>403_0200</v>
          </cell>
          <cell r="E761">
            <v>2198.0700000000002</v>
          </cell>
        </row>
        <row r="762">
          <cell r="A762">
            <v>2010</v>
          </cell>
          <cell r="B762" t="str">
            <v>JUN</v>
          </cell>
          <cell r="D762" t="str">
            <v>403_0160</v>
          </cell>
          <cell r="E762">
            <v>529.41</v>
          </cell>
        </row>
        <row r="763">
          <cell r="A763">
            <v>2010</v>
          </cell>
          <cell r="B763" t="str">
            <v>JUN</v>
          </cell>
          <cell r="D763" t="str">
            <v>403_0120</v>
          </cell>
          <cell r="E763">
            <v>1632.33</v>
          </cell>
        </row>
        <row r="764">
          <cell r="A764">
            <v>2010</v>
          </cell>
          <cell r="B764" t="str">
            <v>JUN</v>
          </cell>
          <cell r="D764" t="str">
            <v>403_0100</v>
          </cell>
          <cell r="E764">
            <v>176.69</v>
          </cell>
        </row>
        <row r="765">
          <cell r="A765">
            <v>2010</v>
          </cell>
          <cell r="B765" t="str">
            <v>JUN</v>
          </cell>
          <cell r="D765" t="str">
            <v>403_0080</v>
          </cell>
          <cell r="E765">
            <v>49.65</v>
          </cell>
        </row>
        <row r="766">
          <cell r="A766">
            <v>2010</v>
          </cell>
          <cell r="B766" t="str">
            <v>JUN</v>
          </cell>
          <cell r="D766" t="str">
            <v>403_0070</v>
          </cell>
          <cell r="E766">
            <v>62.06</v>
          </cell>
        </row>
        <row r="767">
          <cell r="A767">
            <v>2010</v>
          </cell>
          <cell r="B767" t="str">
            <v>JUN</v>
          </cell>
          <cell r="D767" t="str">
            <v>403_0050</v>
          </cell>
          <cell r="E767">
            <v>23668.18</v>
          </cell>
        </row>
        <row r="768">
          <cell r="A768">
            <v>2010</v>
          </cell>
          <cell r="B768" t="str">
            <v>JUN</v>
          </cell>
          <cell r="D768" t="str">
            <v>403_0040</v>
          </cell>
          <cell r="E768">
            <v>69.510000000000005</v>
          </cell>
        </row>
        <row r="769">
          <cell r="A769">
            <v>2010</v>
          </cell>
          <cell r="B769" t="str">
            <v>JUN</v>
          </cell>
          <cell r="D769" t="str">
            <v>403_0030</v>
          </cell>
          <cell r="E769">
            <v>24388.3</v>
          </cell>
        </row>
        <row r="770">
          <cell r="A770">
            <v>2010</v>
          </cell>
          <cell r="B770" t="str">
            <v>JUN</v>
          </cell>
          <cell r="D770" t="str">
            <v>403_0020</v>
          </cell>
          <cell r="E770">
            <v>19775.29</v>
          </cell>
        </row>
        <row r="771">
          <cell r="A771">
            <v>2010</v>
          </cell>
          <cell r="B771" t="str">
            <v>JUN</v>
          </cell>
          <cell r="D771" t="str">
            <v>254_9000</v>
          </cell>
          <cell r="E771">
            <v>15363.39</v>
          </cell>
        </row>
        <row r="772">
          <cell r="A772">
            <v>2010</v>
          </cell>
          <cell r="B772" t="str">
            <v>JUN</v>
          </cell>
          <cell r="D772" t="str">
            <v>158_1000</v>
          </cell>
          <cell r="E772">
            <v>0</v>
          </cell>
        </row>
        <row r="773">
          <cell r="A773">
            <v>2010</v>
          </cell>
          <cell r="B773" t="str">
            <v>MAR</v>
          </cell>
          <cell r="D773" t="str">
            <v>XAN_8700</v>
          </cell>
          <cell r="E773">
            <v>2.0999999999999999E-3</v>
          </cell>
        </row>
        <row r="774">
          <cell r="A774">
            <v>2010</v>
          </cell>
          <cell r="B774" t="str">
            <v>MAR</v>
          </cell>
          <cell r="D774" t="str">
            <v>592_190Y</v>
          </cell>
          <cell r="E774">
            <v>23343</v>
          </cell>
        </row>
        <row r="775">
          <cell r="A775">
            <v>2010</v>
          </cell>
          <cell r="B775" t="str">
            <v>MAR</v>
          </cell>
          <cell r="D775" t="str">
            <v>570_190Y</v>
          </cell>
          <cell r="E775">
            <v>23343</v>
          </cell>
        </row>
        <row r="776">
          <cell r="A776">
            <v>2010</v>
          </cell>
          <cell r="B776" t="str">
            <v>MAR</v>
          </cell>
          <cell r="D776" t="str">
            <v>XAN_8600</v>
          </cell>
          <cell r="E776">
            <v>5.5E-2</v>
          </cell>
        </row>
        <row r="777">
          <cell r="A777">
            <v>2010</v>
          </cell>
          <cell r="B777" t="str">
            <v>MAR</v>
          </cell>
          <cell r="D777" t="str">
            <v>XAN_8500</v>
          </cell>
          <cell r="E777">
            <v>0.35</v>
          </cell>
        </row>
        <row r="778">
          <cell r="A778">
            <v>2010</v>
          </cell>
          <cell r="B778" t="str">
            <v>MAR</v>
          </cell>
          <cell r="D778" t="str">
            <v>XAN_8400</v>
          </cell>
          <cell r="E778">
            <v>4.7018999999999998E-2</v>
          </cell>
        </row>
        <row r="779">
          <cell r="A779">
            <v>2010</v>
          </cell>
          <cell r="B779" t="str">
            <v>MAR</v>
          </cell>
          <cell r="D779" t="str">
            <v>XAN_8300</v>
          </cell>
          <cell r="E779">
            <v>1.9473000000000001E-2</v>
          </cell>
        </row>
        <row r="780">
          <cell r="A780">
            <v>2010</v>
          </cell>
          <cell r="B780" t="str">
            <v>MAR</v>
          </cell>
          <cell r="D780" t="str">
            <v>XAN_8200</v>
          </cell>
          <cell r="E780">
            <v>7.2000000000000005E-4</v>
          </cell>
        </row>
        <row r="781">
          <cell r="A781">
            <v>2010</v>
          </cell>
          <cell r="B781" t="str">
            <v>MAR</v>
          </cell>
          <cell r="D781" t="str">
            <v>XAN_8100</v>
          </cell>
          <cell r="E781">
            <v>2.0999999999999999E-3</v>
          </cell>
        </row>
        <row r="782">
          <cell r="A782">
            <v>2010</v>
          </cell>
          <cell r="B782" t="str">
            <v>MAR</v>
          </cell>
          <cell r="D782" t="str">
            <v>MAN_8016</v>
          </cell>
          <cell r="E782">
            <v>5.9799999999999999E-2</v>
          </cell>
        </row>
        <row r="783">
          <cell r="A783">
            <v>2010</v>
          </cell>
          <cell r="B783" t="str">
            <v>MAR</v>
          </cell>
          <cell r="D783" t="str">
            <v>MAN_8015</v>
          </cell>
          <cell r="E783">
            <v>2.2100000000000002E-2</v>
          </cell>
        </row>
        <row r="784">
          <cell r="A784">
            <v>2010</v>
          </cell>
          <cell r="B784" t="str">
            <v>MAR</v>
          </cell>
          <cell r="D784" t="str">
            <v>MAN_8014</v>
          </cell>
          <cell r="E784">
            <v>0.14895510000000001</v>
          </cell>
        </row>
        <row r="785">
          <cell r="A785">
            <v>2010</v>
          </cell>
          <cell r="B785" t="str">
            <v>MAR</v>
          </cell>
          <cell r="D785" t="str">
            <v>MAN_8013</v>
          </cell>
          <cell r="E785">
            <v>0.85104489999999999</v>
          </cell>
        </row>
        <row r="786">
          <cell r="A786">
            <v>2010</v>
          </cell>
          <cell r="B786" t="str">
            <v>MAR</v>
          </cell>
          <cell r="D786" t="str">
            <v>570_1900</v>
          </cell>
          <cell r="E786">
            <v>23343</v>
          </cell>
        </row>
        <row r="787">
          <cell r="A787">
            <v>2010</v>
          </cell>
          <cell r="B787" t="str">
            <v>MAR</v>
          </cell>
          <cell r="D787" t="str">
            <v>569_2390</v>
          </cell>
          <cell r="E787">
            <v>9277.89</v>
          </cell>
        </row>
        <row r="788">
          <cell r="A788">
            <v>2010</v>
          </cell>
          <cell r="B788" t="str">
            <v>MAR</v>
          </cell>
          <cell r="D788" t="str">
            <v>554_3890</v>
          </cell>
          <cell r="E788">
            <v>0</v>
          </cell>
        </row>
        <row r="789">
          <cell r="A789">
            <v>2010</v>
          </cell>
          <cell r="B789" t="str">
            <v>MAR</v>
          </cell>
          <cell r="D789" t="str">
            <v>554_3790</v>
          </cell>
          <cell r="E789">
            <v>6698.04</v>
          </cell>
        </row>
        <row r="790">
          <cell r="A790">
            <v>2010</v>
          </cell>
          <cell r="B790" t="str">
            <v>MAR</v>
          </cell>
          <cell r="D790" t="str">
            <v>553_3890</v>
          </cell>
          <cell r="E790">
            <v>0</v>
          </cell>
        </row>
        <row r="791">
          <cell r="A791">
            <v>2010</v>
          </cell>
          <cell r="B791" t="str">
            <v>MAR</v>
          </cell>
          <cell r="D791" t="str">
            <v>553_3790</v>
          </cell>
          <cell r="E791">
            <v>12225.59</v>
          </cell>
        </row>
        <row r="792">
          <cell r="A792">
            <v>2010</v>
          </cell>
          <cell r="B792" t="str">
            <v>MAR</v>
          </cell>
          <cell r="D792" t="str">
            <v>553_0390</v>
          </cell>
          <cell r="E792">
            <v>19763.310000000001</v>
          </cell>
        </row>
        <row r="793">
          <cell r="A793">
            <v>2010</v>
          </cell>
          <cell r="B793" t="str">
            <v>MAR</v>
          </cell>
          <cell r="D793" t="str">
            <v>552_3890</v>
          </cell>
          <cell r="E793">
            <v>0</v>
          </cell>
        </row>
        <row r="794">
          <cell r="A794">
            <v>2010</v>
          </cell>
          <cell r="B794" t="str">
            <v>MAR</v>
          </cell>
          <cell r="D794" t="str">
            <v>552_3790</v>
          </cell>
          <cell r="E794">
            <v>15760.45</v>
          </cell>
        </row>
        <row r="795">
          <cell r="A795">
            <v>2010</v>
          </cell>
          <cell r="B795" t="str">
            <v>MAR</v>
          </cell>
          <cell r="D795" t="str">
            <v>552_0590</v>
          </cell>
          <cell r="E795">
            <v>29692.639999999999</v>
          </cell>
        </row>
        <row r="796">
          <cell r="A796">
            <v>2010</v>
          </cell>
          <cell r="B796" t="str">
            <v>MAR</v>
          </cell>
          <cell r="D796" t="str">
            <v>551_3890</v>
          </cell>
          <cell r="E796">
            <v>379.61</v>
          </cell>
        </row>
        <row r="797">
          <cell r="A797">
            <v>2010</v>
          </cell>
          <cell r="B797" t="str">
            <v>MAR</v>
          </cell>
          <cell r="D797" t="str">
            <v>551_3790</v>
          </cell>
          <cell r="E797">
            <v>3264.15</v>
          </cell>
        </row>
        <row r="798">
          <cell r="A798">
            <v>2010</v>
          </cell>
          <cell r="B798" t="str">
            <v>MAR</v>
          </cell>
          <cell r="D798" t="str">
            <v>549_3890</v>
          </cell>
          <cell r="E798">
            <v>0</v>
          </cell>
        </row>
        <row r="799">
          <cell r="A799">
            <v>2010</v>
          </cell>
          <cell r="B799" t="str">
            <v>MAR</v>
          </cell>
          <cell r="D799" t="str">
            <v>549_3790</v>
          </cell>
          <cell r="E799">
            <v>45687.12</v>
          </cell>
        </row>
        <row r="800">
          <cell r="A800">
            <v>2010</v>
          </cell>
          <cell r="B800" t="str">
            <v>MAR</v>
          </cell>
          <cell r="D800" t="str">
            <v>549_3090</v>
          </cell>
          <cell r="E800">
            <v>1630.84</v>
          </cell>
        </row>
        <row r="801">
          <cell r="A801">
            <v>2010</v>
          </cell>
          <cell r="B801" t="str">
            <v>MAR</v>
          </cell>
          <cell r="D801" t="str">
            <v>549_2990</v>
          </cell>
          <cell r="E801">
            <v>31957.65</v>
          </cell>
        </row>
        <row r="802">
          <cell r="A802">
            <v>2010</v>
          </cell>
          <cell r="B802" t="str">
            <v>MAR</v>
          </cell>
          <cell r="D802" t="str">
            <v>549_2890</v>
          </cell>
          <cell r="E802">
            <v>-2048.04</v>
          </cell>
        </row>
        <row r="803">
          <cell r="A803">
            <v>2010</v>
          </cell>
          <cell r="B803" t="str">
            <v>MAR</v>
          </cell>
          <cell r="D803" t="str">
            <v>549_2790</v>
          </cell>
          <cell r="E803">
            <v>25114.07</v>
          </cell>
        </row>
        <row r="804">
          <cell r="A804">
            <v>2010</v>
          </cell>
          <cell r="B804" t="str">
            <v>MAR</v>
          </cell>
          <cell r="D804" t="str">
            <v>549_2390</v>
          </cell>
          <cell r="E804">
            <v>480</v>
          </cell>
        </row>
        <row r="805">
          <cell r="A805">
            <v>2010</v>
          </cell>
          <cell r="B805" t="str">
            <v>MAR</v>
          </cell>
          <cell r="D805" t="str">
            <v>549_1490</v>
          </cell>
          <cell r="E805">
            <v>0</v>
          </cell>
        </row>
        <row r="806">
          <cell r="A806">
            <v>2010</v>
          </cell>
          <cell r="B806" t="str">
            <v>MAR</v>
          </cell>
          <cell r="D806" t="str">
            <v>549_0190</v>
          </cell>
          <cell r="E806">
            <v>22494</v>
          </cell>
        </row>
        <row r="807">
          <cell r="A807">
            <v>2010</v>
          </cell>
          <cell r="B807" t="str">
            <v>MAR</v>
          </cell>
          <cell r="D807" t="str">
            <v>546_3890</v>
          </cell>
          <cell r="E807">
            <v>1733.46</v>
          </cell>
        </row>
        <row r="808">
          <cell r="A808">
            <v>2010</v>
          </cell>
          <cell r="B808" t="str">
            <v>MAR</v>
          </cell>
          <cell r="D808" t="str">
            <v>546_3790</v>
          </cell>
          <cell r="E808">
            <v>8059.22</v>
          </cell>
        </row>
        <row r="809">
          <cell r="A809">
            <v>2010</v>
          </cell>
          <cell r="B809" t="str">
            <v>MAR</v>
          </cell>
          <cell r="D809" t="str">
            <v>532_1390</v>
          </cell>
          <cell r="E809">
            <v>0</v>
          </cell>
        </row>
        <row r="810">
          <cell r="A810">
            <v>2010</v>
          </cell>
          <cell r="B810" t="str">
            <v>MAR</v>
          </cell>
          <cell r="D810" t="str">
            <v>529_4290</v>
          </cell>
          <cell r="E810">
            <v>108833.48</v>
          </cell>
        </row>
        <row r="811">
          <cell r="A811">
            <v>2010</v>
          </cell>
          <cell r="B811" t="str">
            <v>MAR</v>
          </cell>
          <cell r="D811" t="str">
            <v>529_3490</v>
          </cell>
          <cell r="E811">
            <v>131593.98000000001</v>
          </cell>
        </row>
        <row r="812">
          <cell r="A812">
            <v>2010</v>
          </cell>
          <cell r="B812" t="str">
            <v>MAR</v>
          </cell>
          <cell r="D812" t="str">
            <v>514_1790</v>
          </cell>
          <cell r="E812">
            <v>30543.94</v>
          </cell>
        </row>
        <row r="813">
          <cell r="A813">
            <v>2010</v>
          </cell>
          <cell r="B813" t="str">
            <v>MAR</v>
          </cell>
          <cell r="D813" t="str">
            <v>514_0890</v>
          </cell>
          <cell r="E813">
            <v>95.2</v>
          </cell>
        </row>
        <row r="814">
          <cell r="A814">
            <v>2010</v>
          </cell>
          <cell r="B814" t="str">
            <v>MAR</v>
          </cell>
          <cell r="D814" t="str">
            <v>513_4190</v>
          </cell>
          <cell r="E814">
            <v>0</v>
          </cell>
        </row>
        <row r="815">
          <cell r="A815">
            <v>2010</v>
          </cell>
          <cell r="B815" t="str">
            <v>MAR</v>
          </cell>
          <cell r="D815" t="str">
            <v>512_2590</v>
          </cell>
          <cell r="E815">
            <v>11732.08</v>
          </cell>
        </row>
        <row r="816">
          <cell r="A816">
            <v>2010</v>
          </cell>
          <cell r="B816" t="str">
            <v>MAR</v>
          </cell>
          <cell r="D816" t="str">
            <v>512_2490</v>
          </cell>
          <cell r="E816">
            <v>8026.19</v>
          </cell>
        </row>
        <row r="817">
          <cell r="A817">
            <v>2010</v>
          </cell>
          <cell r="B817" t="str">
            <v>MAR</v>
          </cell>
          <cell r="D817" t="str">
            <v>512_0390</v>
          </cell>
          <cell r="E817">
            <v>26389.7</v>
          </cell>
        </row>
        <row r="818">
          <cell r="A818">
            <v>2010</v>
          </cell>
          <cell r="B818" t="str">
            <v>MAR</v>
          </cell>
          <cell r="D818" t="str">
            <v>511_3590</v>
          </cell>
          <cell r="E818">
            <v>0</v>
          </cell>
        </row>
        <row r="819">
          <cell r="A819">
            <v>2010</v>
          </cell>
          <cell r="B819" t="str">
            <v>MAR</v>
          </cell>
          <cell r="D819" t="str">
            <v>511_0590</v>
          </cell>
          <cell r="E819">
            <v>373030.49</v>
          </cell>
        </row>
        <row r="820">
          <cell r="A820">
            <v>2010</v>
          </cell>
          <cell r="B820" t="str">
            <v>MAR</v>
          </cell>
          <cell r="D820" t="str">
            <v>506_4390</v>
          </cell>
          <cell r="E820">
            <v>470725.45</v>
          </cell>
        </row>
        <row r="821">
          <cell r="A821">
            <v>2010</v>
          </cell>
          <cell r="B821" t="str">
            <v>JAN</v>
          </cell>
          <cell r="D821" t="str">
            <v>OME_8134</v>
          </cell>
          <cell r="E821">
            <v>0</v>
          </cell>
        </row>
        <row r="822">
          <cell r="A822">
            <v>2010</v>
          </cell>
          <cell r="B822" t="str">
            <v>JAN</v>
          </cell>
          <cell r="D822" t="str">
            <v>OME_8134</v>
          </cell>
          <cell r="E822">
            <v>0</v>
          </cell>
        </row>
        <row r="823">
          <cell r="A823">
            <v>2010</v>
          </cell>
          <cell r="B823" t="str">
            <v>JAN</v>
          </cell>
          <cell r="D823" t="str">
            <v>OME_8134</v>
          </cell>
          <cell r="E823">
            <v>0</v>
          </cell>
        </row>
        <row r="824">
          <cell r="A824">
            <v>2010</v>
          </cell>
          <cell r="B824" t="str">
            <v>JAN</v>
          </cell>
          <cell r="D824" t="str">
            <v>OME_8135</v>
          </cell>
          <cell r="E824">
            <v>67433.426170000006</v>
          </cell>
        </row>
        <row r="825">
          <cell r="A825">
            <v>2010</v>
          </cell>
          <cell r="B825" t="str">
            <v>JAN</v>
          </cell>
          <cell r="D825" t="str">
            <v>OME_8135</v>
          </cell>
          <cell r="E825">
            <v>0</v>
          </cell>
        </row>
        <row r="826">
          <cell r="A826">
            <v>2010</v>
          </cell>
          <cell r="B826" t="str">
            <v>JAN</v>
          </cell>
          <cell r="D826" t="str">
            <v>OME_8135</v>
          </cell>
          <cell r="E826">
            <v>44443.632089999999</v>
          </cell>
        </row>
        <row r="827">
          <cell r="A827">
            <v>2010</v>
          </cell>
          <cell r="B827" t="str">
            <v>JAN</v>
          </cell>
          <cell r="D827" t="str">
            <v>OME_8136</v>
          </cell>
          <cell r="E827">
            <v>0</v>
          </cell>
        </row>
        <row r="828">
          <cell r="A828">
            <v>2010</v>
          </cell>
          <cell r="B828" t="str">
            <v>JAN</v>
          </cell>
          <cell r="D828" t="str">
            <v>OME_8137</v>
          </cell>
          <cell r="E828">
            <v>104205.36</v>
          </cell>
        </row>
        <row r="829">
          <cell r="A829">
            <v>2010</v>
          </cell>
          <cell r="B829" t="str">
            <v>JAN</v>
          </cell>
          <cell r="D829" t="str">
            <v>OME_8138</v>
          </cell>
          <cell r="E829">
            <v>23131.317057045901</v>
          </cell>
        </row>
        <row r="830">
          <cell r="A830">
            <v>2010</v>
          </cell>
          <cell r="B830" t="str">
            <v>JAN</v>
          </cell>
          <cell r="D830" t="str">
            <v>OME_8138</v>
          </cell>
          <cell r="E830">
            <v>26403.650762702498</v>
          </cell>
        </row>
        <row r="831">
          <cell r="A831">
            <v>2010</v>
          </cell>
          <cell r="B831" t="str">
            <v>JAN</v>
          </cell>
          <cell r="D831" t="str">
            <v>OME_8139</v>
          </cell>
          <cell r="E831">
            <v>77.303182594000006</v>
          </cell>
        </row>
        <row r="832">
          <cell r="A832">
            <v>2010</v>
          </cell>
          <cell r="B832" t="str">
            <v>JAN</v>
          </cell>
          <cell r="D832" t="str">
            <v>OME_8140</v>
          </cell>
          <cell r="E832">
            <v>6274.0733547359996</v>
          </cell>
        </row>
        <row r="833">
          <cell r="A833">
            <v>2010</v>
          </cell>
          <cell r="B833" t="str">
            <v>JAN</v>
          </cell>
          <cell r="D833" t="str">
            <v>OME_8140</v>
          </cell>
          <cell r="E833">
            <v>0</v>
          </cell>
        </row>
        <row r="834">
          <cell r="A834">
            <v>2010</v>
          </cell>
          <cell r="B834" t="str">
            <v>JAN</v>
          </cell>
          <cell r="D834" t="str">
            <v>OME_8140</v>
          </cell>
          <cell r="E834">
            <v>0</v>
          </cell>
        </row>
        <row r="835">
          <cell r="A835">
            <v>2010</v>
          </cell>
          <cell r="B835" t="str">
            <v>JAN</v>
          </cell>
          <cell r="D835" t="str">
            <v>OME_8140</v>
          </cell>
          <cell r="E835">
            <v>-5450.6126227300001</v>
          </cell>
        </row>
        <row r="836">
          <cell r="A836">
            <v>2010</v>
          </cell>
          <cell r="B836" t="str">
            <v>JUN</v>
          </cell>
          <cell r="D836" t="str">
            <v>MAN_8008</v>
          </cell>
          <cell r="E836">
            <v>0</v>
          </cell>
        </row>
        <row r="837">
          <cell r="A837">
            <v>2010</v>
          </cell>
          <cell r="B837" t="str">
            <v>MAR</v>
          </cell>
          <cell r="D837" t="str">
            <v>MAN_8008</v>
          </cell>
          <cell r="E837">
            <v>0</v>
          </cell>
        </row>
        <row r="838">
          <cell r="A838">
            <v>2010</v>
          </cell>
          <cell r="B838" t="str">
            <v>FEB</v>
          </cell>
          <cell r="D838" t="str">
            <v>MAN_8008</v>
          </cell>
          <cell r="E838">
            <v>0</v>
          </cell>
        </row>
        <row r="839">
          <cell r="A839">
            <v>2009</v>
          </cell>
          <cell r="B839" t="str">
            <v>DEC</v>
          </cell>
          <cell r="D839" t="str">
            <v>MAN_8008</v>
          </cell>
          <cell r="E839">
            <v>0</v>
          </cell>
        </row>
        <row r="840">
          <cell r="A840">
            <v>2010</v>
          </cell>
          <cell r="B840" t="str">
            <v>MAY</v>
          </cell>
          <cell r="D840" t="str">
            <v>MAN_8008</v>
          </cell>
          <cell r="E840">
            <v>0</v>
          </cell>
        </row>
        <row r="841">
          <cell r="A841">
            <v>2010</v>
          </cell>
          <cell r="B841" t="str">
            <v>APR</v>
          </cell>
          <cell r="D841" t="str">
            <v>MAN_8008</v>
          </cell>
          <cell r="E841">
            <v>0</v>
          </cell>
        </row>
        <row r="842">
          <cell r="A842">
            <v>2010</v>
          </cell>
          <cell r="B842" t="str">
            <v>JAN</v>
          </cell>
          <cell r="D842" t="str">
            <v>MAN_8008</v>
          </cell>
          <cell r="E842">
            <v>0</v>
          </cell>
        </row>
        <row r="843">
          <cell r="A843">
            <v>2010</v>
          </cell>
          <cell r="B843" t="str">
            <v>JUN</v>
          </cell>
          <cell r="D843" t="str">
            <v>XAN_8700</v>
          </cell>
          <cell r="E843">
            <v>3.3999999999999998E-3</v>
          </cell>
        </row>
        <row r="844">
          <cell r="A844">
            <v>2010</v>
          </cell>
          <cell r="B844" t="str">
            <v>JUN</v>
          </cell>
          <cell r="D844" t="str">
            <v>592_190Y</v>
          </cell>
          <cell r="E844">
            <v>23343</v>
          </cell>
        </row>
        <row r="845">
          <cell r="A845">
            <v>2010</v>
          </cell>
          <cell r="B845" t="str">
            <v>JUN</v>
          </cell>
          <cell r="D845" t="str">
            <v>570_190Y</v>
          </cell>
          <cell r="E845">
            <v>23343</v>
          </cell>
        </row>
        <row r="846">
          <cell r="A846">
            <v>2010</v>
          </cell>
          <cell r="B846" t="str">
            <v>JUN</v>
          </cell>
          <cell r="D846" t="str">
            <v>XAN_8600</v>
          </cell>
          <cell r="E846">
            <v>5.5E-2</v>
          </cell>
        </row>
        <row r="847">
          <cell r="A847">
            <v>2010</v>
          </cell>
          <cell r="B847" t="str">
            <v>JUN</v>
          </cell>
          <cell r="D847" t="str">
            <v>XAN_8500</v>
          </cell>
          <cell r="E847">
            <v>0.35</v>
          </cell>
        </row>
        <row r="848">
          <cell r="A848">
            <v>2010</v>
          </cell>
          <cell r="B848" t="str">
            <v>JUN</v>
          </cell>
          <cell r="D848" t="str">
            <v>XAN_8400</v>
          </cell>
          <cell r="E848">
            <v>4.7018999999999998E-2</v>
          </cell>
        </row>
        <row r="849">
          <cell r="A849">
            <v>2010</v>
          </cell>
          <cell r="B849" t="str">
            <v>JUN</v>
          </cell>
          <cell r="D849" t="str">
            <v>XAN_8300</v>
          </cell>
          <cell r="E849">
            <v>1.9473000000000001E-2</v>
          </cell>
        </row>
        <row r="850">
          <cell r="A850">
            <v>2010</v>
          </cell>
          <cell r="B850" t="str">
            <v>JUN</v>
          </cell>
          <cell r="D850" t="str">
            <v>XAN_8200</v>
          </cell>
          <cell r="E850">
            <v>7.2000000000000005E-4</v>
          </cell>
        </row>
        <row r="851">
          <cell r="A851">
            <v>2010</v>
          </cell>
          <cell r="B851" t="str">
            <v>JUN</v>
          </cell>
          <cell r="D851" t="str">
            <v>XAN_8100</v>
          </cell>
          <cell r="E851">
            <v>3.5000000000000001E-3</v>
          </cell>
        </row>
        <row r="852">
          <cell r="A852">
            <v>2010</v>
          </cell>
          <cell r="B852" t="str">
            <v>JUN</v>
          </cell>
          <cell r="D852" t="str">
            <v>MAN_8016</v>
          </cell>
          <cell r="E852">
            <v>5.9799999999999999E-2</v>
          </cell>
        </row>
        <row r="853">
          <cell r="A853">
            <v>2010</v>
          </cell>
          <cell r="B853" t="str">
            <v>JUN</v>
          </cell>
          <cell r="D853" t="str">
            <v>MAN_8015</v>
          </cell>
          <cell r="E853">
            <v>2.2100000000000002E-2</v>
          </cell>
        </row>
        <row r="854">
          <cell r="A854">
            <v>2010</v>
          </cell>
          <cell r="B854" t="str">
            <v>JUN</v>
          </cell>
          <cell r="D854" t="str">
            <v>MAN_8014</v>
          </cell>
          <cell r="E854">
            <v>0.14895510000000001</v>
          </cell>
        </row>
        <row r="855">
          <cell r="A855">
            <v>2010</v>
          </cell>
          <cell r="B855" t="str">
            <v>JUN</v>
          </cell>
          <cell r="D855" t="str">
            <v>MAN_8013</v>
          </cell>
          <cell r="E855">
            <v>0.85104489999999999</v>
          </cell>
        </row>
        <row r="856">
          <cell r="A856">
            <v>2010</v>
          </cell>
          <cell r="B856" t="str">
            <v>JUN</v>
          </cell>
          <cell r="D856" t="str">
            <v>440_8940</v>
          </cell>
          <cell r="E856">
            <v>0</v>
          </cell>
        </row>
        <row r="857">
          <cell r="A857">
            <v>2010</v>
          </cell>
          <cell r="B857" t="str">
            <v>JUN</v>
          </cell>
          <cell r="D857" t="str">
            <v>440_8840</v>
          </cell>
          <cell r="E857">
            <v>0</v>
          </cell>
        </row>
        <row r="858">
          <cell r="A858">
            <v>2010</v>
          </cell>
          <cell r="B858" t="str">
            <v>JUN</v>
          </cell>
          <cell r="D858" t="str">
            <v>440_8810</v>
          </cell>
          <cell r="E858">
            <v>0</v>
          </cell>
        </row>
        <row r="859">
          <cell r="A859">
            <v>2010</v>
          </cell>
          <cell r="B859" t="str">
            <v>JUN</v>
          </cell>
          <cell r="D859" t="str">
            <v>255_3140</v>
          </cell>
          <cell r="E859">
            <v>127972</v>
          </cell>
        </row>
        <row r="860">
          <cell r="A860">
            <v>2010</v>
          </cell>
          <cell r="B860" t="str">
            <v>JUN</v>
          </cell>
          <cell r="D860" t="str">
            <v>255_3120</v>
          </cell>
          <cell r="E860">
            <v>976528</v>
          </cell>
        </row>
        <row r="861">
          <cell r="A861">
            <v>2010</v>
          </cell>
          <cell r="B861" t="str">
            <v>JUN</v>
          </cell>
          <cell r="D861" t="str">
            <v>255_3030</v>
          </cell>
          <cell r="E861">
            <v>-18427907</v>
          </cell>
        </row>
        <row r="862">
          <cell r="A862">
            <v>2010</v>
          </cell>
          <cell r="B862" t="str">
            <v>JUN</v>
          </cell>
          <cell r="D862" t="str">
            <v>255_3020</v>
          </cell>
          <cell r="E862">
            <v>-43943870</v>
          </cell>
        </row>
        <row r="863">
          <cell r="A863">
            <v>2010</v>
          </cell>
          <cell r="B863" t="str">
            <v>JUN</v>
          </cell>
          <cell r="D863" t="str">
            <v>108_1260</v>
          </cell>
          <cell r="E863">
            <v>-34565.75</v>
          </cell>
        </row>
        <row r="864">
          <cell r="A864">
            <v>2010</v>
          </cell>
          <cell r="B864" t="str">
            <v>JUN</v>
          </cell>
          <cell r="D864" t="str">
            <v>926_2130</v>
          </cell>
          <cell r="E864">
            <v>0</v>
          </cell>
        </row>
        <row r="865">
          <cell r="A865">
            <v>2010</v>
          </cell>
          <cell r="B865" t="str">
            <v>JUN</v>
          </cell>
          <cell r="D865" t="str">
            <v>592_1990</v>
          </cell>
          <cell r="E865">
            <v>43852.71</v>
          </cell>
        </row>
        <row r="866">
          <cell r="A866">
            <v>2010</v>
          </cell>
          <cell r="B866" t="str">
            <v>JUN</v>
          </cell>
          <cell r="D866" t="str">
            <v>592_1900</v>
          </cell>
          <cell r="E866">
            <v>23343</v>
          </cell>
        </row>
        <row r="867">
          <cell r="A867">
            <v>2010</v>
          </cell>
          <cell r="B867" t="str">
            <v>JUN</v>
          </cell>
          <cell r="D867" t="str">
            <v>591_2390</v>
          </cell>
          <cell r="E867">
            <v>58804.14</v>
          </cell>
        </row>
        <row r="868">
          <cell r="A868">
            <v>2010</v>
          </cell>
          <cell r="B868" t="str">
            <v>JUN</v>
          </cell>
          <cell r="D868" t="str">
            <v>570_1990</v>
          </cell>
          <cell r="E868">
            <v>39668.92</v>
          </cell>
        </row>
        <row r="869">
          <cell r="A869">
            <v>2010</v>
          </cell>
          <cell r="B869" t="str">
            <v>JUN</v>
          </cell>
          <cell r="D869" t="str">
            <v>570_1900</v>
          </cell>
          <cell r="E869">
            <v>23343</v>
          </cell>
        </row>
        <row r="870">
          <cell r="A870">
            <v>2010</v>
          </cell>
          <cell r="B870" t="str">
            <v>JUN</v>
          </cell>
          <cell r="D870" t="str">
            <v>569_2390</v>
          </cell>
          <cell r="E870">
            <v>10717.43</v>
          </cell>
        </row>
        <row r="871">
          <cell r="A871">
            <v>2010</v>
          </cell>
          <cell r="B871" t="str">
            <v>JUN</v>
          </cell>
          <cell r="D871" t="str">
            <v>554_3890</v>
          </cell>
          <cell r="E871">
            <v>874.12</v>
          </cell>
        </row>
        <row r="872">
          <cell r="A872">
            <v>2010</v>
          </cell>
          <cell r="B872" t="str">
            <v>JUN</v>
          </cell>
          <cell r="D872" t="str">
            <v>554_3790</v>
          </cell>
          <cell r="E872">
            <v>3542.9</v>
          </cell>
        </row>
        <row r="873">
          <cell r="A873">
            <v>2010</v>
          </cell>
          <cell r="B873" t="str">
            <v>JUN</v>
          </cell>
          <cell r="D873" t="str">
            <v>553_3890</v>
          </cell>
          <cell r="E873">
            <v>253.33</v>
          </cell>
        </row>
        <row r="874">
          <cell r="A874">
            <v>2010</v>
          </cell>
          <cell r="B874" t="str">
            <v>JUN</v>
          </cell>
          <cell r="D874" t="str">
            <v>553_3790</v>
          </cell>
          <cell r="E874">
            <v>3982.61</v>
          </cell>
        </row>
        <row r="875">
          <cell r="A875">
            <v>2010</v>
          </cell>
          <cell r="B875" t="str">
            <v>JUN</v>
          </cell>
          <cell r="D875" t="str">
            <v>553_0390</v>
          </cell>
          <cell r="E875">
            <v>15696.34</v>
          </cell>
        </row>
        <row r="876">
          <cell r="A876">
            <v>2010</v>
          </cell>
          <cell r="B876" t="str">
            <v>JUN</v>
          </cell>
          <cell r="D876" t="str">
            <v>552_3890</v>
          </cell>
          <cell r="E876">
            <v>1322.13</v>
          </cell>
        </row>
        <row r="877">
          <cell r="A877">
            <v>2010</v>
          </cell>
          <cell r="B877" t="str">
            <v>JUN</v>
          </cell>
          <cell r="D877" t="str">
            <v>552_3790</v>
          </cell>
          <cell r="E877">
            <v>11561.22</v>
          </cell>
        </row>
        <row r="878">
          <cell r="A878">
            <v>2010</v>
          </cell>
          <cell r="B878" t="str">
            <v>JUN</v>
          </cell>
          <cell r="D878" t="str">
            <v>552_0590</v>
          </cell>
          <cell r="E878">
            <v>80306.649999999994</v>
          </cell>
        </row>
        <row r="879">
          <cell r="A879">
            <v>2010</v>
          </cell>
          <cell r="B879" t="str">
            <v>JUN</v>
          </cell>
          <cell r="D879" t="str">
            <v>551_3890</v>
          </cell>
          <cell r="E879">
            <v>8982.84</v>
          </cell>
        </row>
        <row r="880">
          <cell r="A880">
            <v>2010</v>
          </cell>
          <cell r="B880" t="str">
            <v>JUN</v>
          </cell>
          <cell r="D880" t="str">
            <v>551_3790</v>
          </cell>
          <cell r="E880">
            <v>13029.21</v>
          </cell>
        </row>
        <row r="881">
          <cell r="A881">
            <v>2010</v>
          </cell>
          <cell r="B881" t="str">
            <v>JUN</v>
          </cell>
          <cell r="D881" t="str">
            <v>549_3890</v>
          </cell>
          <cell r="E881">
            <v>10270.64</v>
          </cell>
        </row>
        <row r="882">
          <cell r="A882">
            <v>2010</v>
          </cell>
          <cell r="B882" t="str">
            <v>JUN</v>
          </cell>
          <cell r="D882" t="str">
            <v>549_3790</v>
          </cell>
          <cell r="E882">
            <v>29752.34</v>
          </cell>
        </row>
        <row r="883">
          <cell r="A883">
            <v>2010</v>
          </cell>
          <cell r="B883" t="str">
            <v>JUN</v>
          </cell>
          <cell r="D883" t="str">
            <v>549_3090</v>
          </cell>
          <cell r="E883">
            <v>1637.47</v>
          </cell>
        </row>
        <row r="884">
          <cell r="A884">
            <v>2010</v>
          </cell>
          <cell r="B884" t="str">
            <v>JUN</v>
          </cell>
          <cell r="D884" t="str">
            <v>549_2990</v>
          </cell>
          <cell r="E884">
            <v>21636.18</v>
          </cell>
        </row>
        <row r="885">
          <cell r="A885">
            <v>2010</v>
          </cell>
          <cell r="B885" t="str">
            <v>JUN</v>
          </cell>
          <cell r="D885" t="str">
            <v>549_2890</v>
          </cell>
          <cell r="E885">
            <v>0</v>
          </cell>
        </row>
        <row r="886">
          <cell r="A886">
            <v>2010</v>
          </cell>
          <cell r="B886" t="str">
            <v>JUN</v>
          </cell>
          <cell r="D886" t="str">
            <v>549_2790</v>
          </cell>
          <cell r="E886">
            <v>25330.62</v>
          </cell>
        </row>
        <row r="887">
          <cell r="A887">
            <v>2010</v>
          </cell>
          <cell r="B887" t="str">
            <v>JUN</v>
          </cell>
          <cell r="D887" t="str">
            <v>549_2390</v>
          </cell>
          <cell r="E887">
            <v>449.61</v>
          </cell>
        </row>
        <row r="888">
          <cell r="A888">
            <v>2010</v>
          </cell>
          <cell r="B888" t="str">
            <v>JUN</v>
          </cell>
          <cell r="D888" t="str">
            <v>549_1490</v>
          </cell>
          <cell r="E888">
            <v>0</v>
          </cell>
        </row>
        <row r="889">
          <cell r="A889">
            <v>2010</v>
          </cell>
          <cell r="B889" t="str">
            <v>JUN</v>
          </cell>
          <cell r="D889" t="str">
            <v>549_0190</v>
          </cell>
          <cell r="E889">
            <v>22494</v>
          </cell>
        </row>
        <row r="890">
          <cell r="A890">
            <v>2010</v>
          </cell>
          <cell r="B890" t="str">
            <v>JUN</v>
          </cell>
          <cell r="D890" t="str">
            <v>546_3890</v>
          </cell>
          <cell r="E890">
            <v>9969.58</v>
          </cell>
        </row>
        <row r="891">
          <cell r="A891">
            <v>2010</v>
          </cell>
          <cell r="B891" t="str">
            <v>JUN</v>
          </cell>
          <cell r="D891" t="str">
            <v>546_3790</v>
          </cell>
          <cell r="E891">
            <v>21240.03</v>
          </cell>
        </row>
        <row r="892">
          <cell r="A892">
            <v>2010</v>
          </cell>
          <cell r="B892" t="str">
            <v>JUN</v>
          </cell>
          <cell r="D892" t="str">
            <v>532_1390</v>
          </cell>
          <cell r="E892">
            <v>-297.91000000000003</v>
          </cell>
        </row>
        <row r="893">
          <cell r="A893">
            <v>2010</v>
          </cell>
          <cell r="B893" t="str">
            <v>JUN</v>
          </cell>
          <cell r="D893" t="str">
            <v>529_4290</v>
          </cell>
          <cell r="E893">
            <v>213270.06</v>
          </cell>
        </row>
        <row r="894">
          <cell r="A894">
            <v>2010</v>
          </cell>
          <cell r="B894" t="str">
            <v>JUN</v>
          </cell>
          <cell r="D894" t="str">
            <v>529_3490</v>
          </cell>
          <cell r="E894">
            <v>40771.08</v>
          </cell>
        </row>
        <row r="895">
          <cell r="A895">
            <v>2010</v>
          </cell>
          <cell r="B895" t="str">
            <v>JUN</v>
          </cell>
          <cell r="D895" t="str">
            <v>524_2890</v>
          </cell>
          <cell r="E895">
            <v>-1712.98</v>
          </cell>
        </row>
        <row r="896">
          <cell r="A896">
            <v>2010</v>
          </cell>
          <cell r="B896" t="str">
            <v>JUN</v>
          </cell>
          <cell r="D896" t="str">
            <v>524_1490</v>
          </cell>
          <cell r="E896">
            <v>0</v>
          </cell>
        </row>
        <row r="897">
          <cell r="A897">
            <v>2010</v>
          </cell>
          <cell r="B897" t="str">
            <v>JUN</v>
          </cell>
          <cell r="D897" t="str">
            <v>514_1790</v>
          </cell>
          <cell r="E897">
            <v>-74.84</v>
          </cell>
        </row>
        <row r="898">
          <cell r="A898">
            <v>2010</v>
          </cell>
          <cell r="B898" t="str">
            <v>JUN</v>
          </cell>
          <cell r="D898" t="str">
            <v>514_0890</v>
          </cell>
          <cell r="E898">
            <v>95.2</v>
          </cell>
        </row>
        <row r="899">
          <cell r="A899">
            <v>2010</v>
          </cell>
          <cell r="B899" t="str">
            <v>JUN</v>
          </cell>
          <cell r="D899" t="str">
            <v>513_4190</v>
          </cell>
          <cell r="E899">
            <v>523.58000000000004</v>
          </cell>
        </row>
        <row r="900">
          <cell r="A900">
            <v>2010</v>
          </cell>
          <cell r="B900" t="str">
            <v>JUN</v>
          </cell>
          <cell r="D900" t="str">
            <v>512_3390</v>
          </cell>
          <cell r="E900">
            <v>338325.77</v>
          </cell>
        </row>
        <row r="901">
          <cell r="A901">
            <v>2010</v>
          </cell>
          <cell r="B901" t="str">
            <v>JUN</v>
          </cell>
          <cell r="D901" t="str">
            <v>512_3190</v>
          </cell>
          <cell r="E901">
            <v>105.83</v>
          </cell>
        </row>
        <row r="902">
          <cell r="A902">
            <v>2010</v>
          </cell>
          <cell r="B902" t="str">
            <v>JUN</v>
          </cell>
          <cell r="D902" t="str">
            <v>512_2590</v>
          </cell>
          <cell r="E902">
            <v>97709.45</v>
          </cell>
        </row>
        <row r="903">
          <cell r="A903">
            <v>2010</v>
          </cell>
          <cell r="B903" t="str">
            <v>JUN</v>
          </cell>
          <cell r="D903" t="str">
            <v>512_2490</v>
          </cell>
          <cell r="E903">
            <v>9635.68</v>
          </cell>
        </row>
        <row r="904">
          <cell r="A904">
            <v>2010</v>
          </cell>
          <cell r="B904" t="str">
            <v>JUN</v>
          </cell>
          <cell r="D904" t="str">
            <v>512_0390</v>
          </cell>
          <cell r="E904">
            <v>18818.25</v>
          </cell>
        </row>
        <row r="905">
          <cell r="A905">
            <v>2010</v>
          </cell>
          <cell r="B905" t="str">
            <v>JUN</v>
          </cell>
          <cell r="D905" t="str">
            <v>511_3590</v>
          </cell>
          <cell r="E905">
            <v>0</v>
          </cell>
        </row>
        <row r="906">
          <cell r="A906">
            <v>2010</v>
          </cell>
          <cell r="B906" t="str">
            <v>APR</v>
          </cell>
          <cell r="D906" t="str">
            <v>OME_8146</v>
          </cell>
          <cell r="E906">
            <v>1616.0537017019999</v>
          </cell>
        </row>
        <row r="907">
          <cell r="A907">
            <v>2010</v>
          </cell>
          <cell r="B907" t="str">
            <v>JAN</v>
          </cell>
          <cell r="D907" t="str">
            <v>OME_8140</v>
          </cell>
          <cell r="E907">
            <v>9657.6260266419995</v>
          </cell>
        </row>
        <row r="908">
          <cell r="A908">
            <v>2010</v>
          </cell>
          <cell r="B908" t="str">
            <v>JAN</v>
          </cell>
          <cell r="D908" t="str">
            <v>OME_8130</v>
          </cell>
          <cell r="E908">
            <v>83446.428371200003</v>
          </cell>
        </row>
        <row r="909">
          <cell r="A909">
            <v>2010</v>
          </cell>
          <cell r="B909" t="str">
            <v>JAN</v>
          </cell>
          <cell r="D909" t="str">
            <v>OME_8140</v>
          </cell>
          <cell r="E909">
            <v>0</v>
          </cell>
        </row>
        <row r="910">
          <cell r="A910">
            <v>2010</v>
          </cell>
          <cell r="B910" t="str">
            <v>JAN</v>
          </cell>
          <cell r="D910" t="str">
            <v>OME_8140</v>
          </cell>
          <cell r="E910">
            <v>40711.724581417999</v>
          </cell>
        </row>
        <row r="911">
          <cell r="A911">
            <v>2010</v>
          </cell>
          <cell r="B911" t="str">
            <v>JAN</v>
          </cell>
          <cell r="D911" t="str">
            <v>OME_8140</v>
          </cell>
          <cell r="E911">
            <v>0</v>
          </cell>
        </row>
        <row r="912">
          <cell r="A912">
            <v>2010</v>
          </cell>
          <cell r="B912" t="str">
            <v>JAN</v>
          </cell>
          <cell r="D912" t="str">
            <v>OME_8141</v>
          </cell>
          <cell r="E912">
            <v>15491.877284607999</v>
          </cell>
        </row>
        <row r="913">
          <cell r="A913">
            <v>2010</v>
          </cell>
          <cell r="B913" t="str">
            <v>JAN</v>
          </cell>
          <cell r="D913" t="str">
            <v>OME_8141</v>
          </cell>
          <cell r="E913">
            <v>39754.061582975999</v>
          </cell>
        </row>
        <row r="914">
          <cell r="A914">
            <v>2010</v>
          </cell>
          <cell r="B914" t="str">
            <v>JAN</v>
          </cell>
          <cell r="D914" t="str">
            <v>OME_8141</v>
          </cell>
          <cell r="E914">
            <v>976.45142643199995</v>
          </cell>
        </row>
        <row r="915">
          <cell r="A915">
            <v>2010</v>
          </cell>
          <cell r="B915" t="str">
            <v>JAN</v>
          </cell>
          <cell r="D915" t="str">
            <v>OME_8142</v>
          </cell>
          <cell r="E915">
            <v>0</v>
          </cell>
        </row>
        <row r="916">
          <cell r="A916">
            <v>2010</v>
          </cell>
          <cell r="B916" t="str">
            <v>JAN</v>
          </cell>
          <cell r="D916" t="str">
            <v>OME_8142</v>
          </cell>
          <cell r="E916">
            <v>0</v>
          </cell>
        </row>
        <row r="917">
          <cell r="A917">
            <v>2010</v>
          </cell>
          <cell r="B917" t="str">
            <v>JAN</v>
          </cell>
          <cell r="D917" t="str">
            <v>OME_8142</v>
          </cell>
          <cell r="E917">
            <v>0</v>
          </cell>
        </row>
        <row r="918">
          <cell r="A918">
            <v>2010</v>
          </cell>
          <cell r="B918" t="str">
            <v>JAN</v>
          </cell>
          <cell r="D918" t="str">
            <v>OME_8143</v>
          </cell>
          <cell r="E918">
            <v>0</v>
          </cell>
        </row>
        <row r="919">
          <cell r="A919">
            <v>2010</v>
          </cell>
          <cell r="B919" t="str">
            <v>JAN</v>
          </cell>
          <cell r="D919" t="str">
            <v>OME_8143</v>
          </cell>
          <cell r="E919">
            <v>27480.047692614</v>
          </cell>
        </row>
        <row r="920">
          <cell r="A920">
            <v>2010</v>
          </cell>
          <cell r="B920" t="str">
            <v>JAN</v>
          </cell>
          <cell r="D920" t="str">
            <v>OME_8144</v>
          </cell>
          <cell r="E920">
            <v>3035.207744624</v>
          </cell>
        </row>
        <row r="921">
          <cell r="A921">
            <v>2010</v>
          </cell>
          <cell r="B921" t="str">
            <v>JAN</v>
          </cell>
          <cell r="D921" t="str">
            <v>OME_8144</v>
          </cell>
          <cell r="E921">
            <v>0</v>
          </cell>
        </row>
        <row r="922">
          <cell r="A922">
            <v>2010</v>
          </cell>
          <cell r="B922" t="str">
            <v>JAN</v>
          </cell>
          <cell r="D922" t="str">
            <v>OME_8144</v>
          </cell>
          <cell r="E922">
            <v>1077.0916714360001</v>
          </cell>
        </row>
        <row r="923">
          <cell r="A923">
            <v>2010</v>
          </cell>
          <cell r="B923" t="str">
            <v>JAN</v>
          </cell>
          <cell r="D923" t="str">
            <v>OME_8145</v>
          </cell>
          <cell r="E923">
            <v>21198.184988895999</v>
          </cell>
        </row>
        <row r="924">
          <cell r="A924">
            <v>2010</v>
          </cell>
          <cell r="B924" t="str">
            <v>JAN</v>
          </cell>
          <cell r="D924" t="str">
            <v>OME_8146</v>
          </cell>
          <cell r="E924">
            <v>1616.0636110959999</v>
          </cell>
        </row>
        <row r="925">
          <cell r="A925">
            <v>2010</v>
          </cell>
          <cell r="B925" t="str">
            <v>JAN</v>
          </cell>
          <cell r="D925" t="str">
            <v>OME_8147</v>
          </cell>
          <cell r="E925">
            <v>190445.56111283199</v>
          </cell>
        </row>
        <row r="926">
          <cell r="A926">
            <v>2010</v>
          </cell>
          <cell r="B926" t="str">
            <v>JAN</v>
          </cell>
          <cell r="D926" t="str">
            <v>OME_8147</v>
          </cell>
          <cell r="E926">
            <v>0</v>
          </cell>
        </row>
        <row r="927">
          <cell r="A927">
            <v>2010</v>
          </cell>
          <cell r="B927" t="str">
            <v>JAN</v>
          </cell>
          <cell r="D927" t="str">
            <v>OME_8147</v>
          </cell>
          <cell r="E927">
            <v>0</v>
          </cell>
        </row>
        <row r="928">
          <cell r="A928">
            <v>2010</v>
          </cell>
          <cell r="B928" t="str">
            <v>JAN</v>
          </cell>
          <cell r="D928" t="str">
            <v>OME_8147</v>
          </cell>
          <cell r="E928">
            <v>0</v>
          </cell>
        </row>
        <row r="929">
          <cell r="A929">
            <v>2010</v>
          </cell>
          <cell r="B929" t="str">
            <v>JAN</v>
          </cell>
          <cell r="D929" t="str">
            <v>OME_8147</v>
          </cell>
          <cell r="E929">
            <v>0</v>
          </cell>
        </row>
        <row r="930">
          <cell r="A930">
            <v>2010</v>
          </cell>
          <cell r="B930" t="str">
            <v>JAN</v>
          </cell>
          <cell r="D930" t="str">
            <v>OME_8148</v>
          </cell>
          <cell r="E930">
            <v>-14328.375385023999</v>
          </cell>
        </row>
        <row r="931">
          <cell r="A931">
            <v>2010</v>
          </cell>
          <cell r="B931" t="str">
            <v>JAN</v>
          </cell>
          <cell r="D931" t="str">
            <v>OME_8150</v>
          </cell>
          <cell r="E931">
            <v>-23237.158527434902</v>
          </cell>
        </row>
        <row r="932">
          <cell r="A932">
            <v>2010</v>
          </cell>
          <cell r="B932" t="str">
            <v>JAN</v>
          </cell>
          <cell r="D932" t="str">
            <v>OME_8150</v>
          </cell>
          <cell r="E932">
            <v>-23237.158527434902</v>
          </cell>
        </row>
        <row r="933">
          <cell r="A933">
            <v>2010</v>
          </cell>
          <cell r="B933" t="str">
            <v>JAN</v>
          </cell>
          <cell r="D933" t="str">
            <v>OME_8153</v>
          </cell>
          <cell r="E933">
            <v>0</v>
          </cell>
        </row>
        <row r="934">
          <cell r="A934">
            <v>2010</v>
          </cell>
          <cell r="B934" t="str">
            <v>JAN</v>
          </cell>
          <cell r="D934" t="str">
            <v>OME_8153</v>
          </cell>
          <cell r="E934">
            <v>0</v>
          </cell>
        </row>
        <row r="935">
          <cell r="A935">
            <v>2010</v>
          </cell>
          <cell r="B935" t="str">
            <v>JAN</v>
          </cell>
          <cell r="D935" t="str">
            <v>OME_8154</v>
          </cell>
          <cell r="E935">
            <v>0</v>
          </cell>
        </row>
        <row r="936">
          <cell r="A936">
            <v>2010</v>
          </cell>
          <cell r="B936" t="str">
            <v>JAN</v>
          </cell>
          <cell r="D936" t="str">
            <v>OME_8154</v>
          </cell>
          <cell r="E936">
            <v>0</v>
          </cell>
        </row>
        <row r="937">
          <cell r="A937">
            <v>2010</v>
          </cell>
          <cell r="B937" t="str">
            <v>JAN</v>
          </cell>
          <cell r="D937" t="str">
            <v>OME_8155</v>
          </cell>
          <cell r="E937">
            <v>3698.571854368</v>
          </cell>
        </row>
        <row r="938">
          <cell r="A938">
            <v>2010</v>
          </cell>
          <cell r="B938" t="str">
            <v>JAN</v>
          </cell>
          <cell r="D938" t="str">
            <v>OME_8156</v>
          </cell>
          <cell r="E938">
            <v>0</v>
          </cell>
        </row>
        <row r="939">
          <cell r="A939">
            <v>2010</v>
          </cell>
          <cell r="B939" t="str">
            <v>JAN</v>
          </cell>
          <cell r="D939" t="str">
            <v>OME_8156</v>
          </cell>
          <cell r="E939">
            <v>0</v>
          </cell>
        </row>
        <row r="940">
          <cell r="A940">
            <v>2010</v>
          </cell>
          <cell r="B940" t="str">
            <v>JAN</v>
          </cell>
          <cell r="D940" t="str">
            <v>OME_8157</v>
          </cell>
          <cell r="E940">
            <v>0</v>
          </cell>
        </row>
        <row r="941">
          <cell r="A941">
            <v>2010</v>
          </cell>
          <cell r="B941" t="str">
            <v>JAN</v>
          </cell>
          <cell r="D941" t="str">
            <v>OME_8158</v>
          </cell>
          <cell r="E941">
            <v>8283.4705418739995</v>
          </cell>
        </row>
        <row r="942">
          <cell r="A942">
            <v>2010</v>
          </cell>
          <cell r="B942" t="str">
            <v>JAN</v>
          </cell>
          <cell r="D942" t="str">
            <v>OME_8163</v>
          </cell>
          <cell r="E942">
            <v>0</v>
          </cell>
        </row>
        <row r="943">
          <cell r="A943">
            <v>2010</v>
          </cell>
          <cell r="B943" t="str">
            <v>JAN</v>
          </cell>
          <cell r="D943" t="str">
            <v>OME_8164</v>
          </cell>
          <cell r="E943">
            <v>0</v>
          </cell>
        </row>
        <row r="944">
          <cell r="A944">
            <v>2010</v>
          </cell>
          <cell r="B944" t="str">
            <v>JAN</v>
          </cell>
          <cell r="D944" t="str">
            <v>OME_8169</v>
          </cell>
          <cell r="E944">
            <v>179.429397158</v>
          </cell>
        </row>
        <row r="945">
          <cell r="A945">
            <v>2010</v>
          </cell>
          <cell r="B945" t="str">
            <v>JAN</v>
          </cell>
          <cell r="D945" t="str">
            <v>OME_8169</v>
          </cell>
          <cell r="E945">
            <v>0</v>
          </cell>
        </row>
        <row r="946">
          <cell r="A946">
            <v>2010</v>
          </cell>
          <cell r="B946" t="str">
            <v>JAN</v>
          </cell>
          <cell r="D946" t="str">
            <v>OME_8169</v>
          </cell>
          <cell r="E946">
            <v>10538.957619608</v>
          </cell>
        </row>
        <row r="947">
          <cell r="A947">
            <v>2010</v>
          </cell>
          <cell r="B947" t="str">
            <v>JAN</v>
          </cell>
          <cell r="D947" t="str">
            <v>OME_8169</v>
          </cell>
          <cell r="E947">
            <v>1374.97796447</v>
          </cell>
        </row>
        <row r="948">
          <cell r="A948">
            <v>2010</v>
          </cell>
          <cell r="B948" t="str">
            <v>JAN</v>
          </cell>
          <cell r="D948" t="str">
            <v>OME_8169</v>
          </cell>
          <cell r="E948">
            <v>5629.9429259480003</v>
          </cell>
        </row>
        <row r="949">
          <cell r="A949">
            <v>2010</v>
          </cell>
          <cell r="B949" t="str">
            <v>JAN</v>
          </cell>
          <cell r="D949" t="str">
            <v>OME_8169</v>
          </cell>
          <cell r="E949">
            <v>-7273.7231120619999</v>
          </cell>
        </row>
        <row r="950">
          <cell r="A950">
            <v>2010</v>
          </cell>
          <cell r="B950" t="str">
            <v>JAN</v>
          </cell>
          <cell r="D950" t="str">
            <v>OME_8169</v>
          </cell>
          <cell r="E950">
            <v>-2031.6536860619999</v>
          </cell>
        </row>
        <row r="951">
          <cell r="A951">
            <v>2010</v>
          </cell>
          <cell r="B951" t="str">
            <v>JAN</v>
          </cell>
          <cell r="D951" t="str">
            <v>OME_8170</v>
          </cell>
          <cell r="E951">
            <v>1828.9273036100001</v>
          </cell>
        </row>
        <row r="952">
          <cell r="A952">
            <v>2010</v>
          </cell>
          <cell r="B952" t="str">
            <v>JAN</v>
          </cell>
          <cell r="D952" t="str">
            <v>OME_8170</v>
          </cell>
          <cell r="E952">
            <v>0</v>
          </cell>
        </row>
        <row r="953">
          <cell r="A953">
            <v>2010</v>
          </cell>
          <cell r="B953" t="str">
            <v>JAN</v>
          </cell>
          <cell r="D953" t="str">
            <v>OME_8170</v>
          </cell>
          <cell r="E953">
            <v>71.238633465999996</v>
          </cell>
        </row>
        <row r="954">
          <cell r="A954">
            <v>2010</v>
          </cell>
          <cell r="B954" t="str">
            <v>JAN</v>
          </cell>
          <cell r="D954" t="str">
            <v>OME_8170</v>
          </cell>
          <cell r="E954">
            <v>1486.7460193960001</v>
          </cell>
        </row>
        <row r="955">
          <cell r="A955">
            <v>2010</v>
          </cell>
          <cell r="B955" t="str">
            <v>JAN</v>
          </cell>
          <cell r="D955" t="str">
            <v>OME_8170</v>
          </cell>
          <cell r="E955">
            <v>170.90731831799999</v>
          </cell>
        </row>
        <row r="956">
          <cell r="A956">
            <v>2010</v>
          </cell>
          <cell r="B956" t="str">
            <v>JAN</v>
          </cell>
          <cell r="D956" t="str">
            <v>OME_8170</v>
          </cell>
          <cell r="E956">
            <v>1281.8593890520001</v>
          </cell>
        </row>
        <row r="957">
          <cell r="A957">
            <v>2010</v>
          </cell>
          <cell r="B957" t="str">
            <v>JAN</v>
          </cell>
          <cell r="D957" t="str">
            <v>OME_8170</v>
          </cell>
          <cell r="E957">
            <v>256.36593217400002</v>
          </cell>
        </row>
        <row r="958">
          <cell r="A958">
            <v>2010</v>
          </cell>
          <cell r="B958" t="str">
            <v>JAN</v>
          </cell>
          <cell r="D958" t="str">
            <v>OME_8171</v>
          </cell>
          <cell r="E958">
            <v>0</v>
          </cell>
        </row>
        <row r="959">
          <cell r="A959">
            <v>2010</v>
          </cell>
          <cell r="B959" t="str">
            <v>JAN</v>
          </cell>
          <cell r="D959" t="str">
            <v>OME_8171</v>
          </cell>
          <cell r="E959">
            <v>0</v>
          </cell>
        </row>
        <row r="960">
          <cell r="A960">
            <v>2010</v>
          </cell>
          <cell r="B960" t="str">
            <v>JAN</v>
          </cell>
          <cell r="D960" t="str">
            <v>OME_8171</v>
          </cell>
          <cell r="E960">
            <v>0</v>
          </cell>
        </row>
        <row r="961">
          <cell r="A961">
            <v>2010</v>
          </cell>
          <cell r="B961" t="str">
            <v>JAN</v>
          </cell>
          <cell r="D961" t="str">
            <v>OME_8171</v>
          </cell>
          <cell r="E961">
            <v>0</v>
          </cell>
        </row>
        <row r="962">
          <cell r="A962">
            <v>2010</v>
          </cell>
          <cell r="B962" t="str">
            <v>JAN</v>
          </cell>
          <cell r="D962" t="str">
            <v>OME_8171</v>
          </cell>
          <cell r="E962">
            <v>0</v>
          </cell>
        </row>
        <row r="963">
          <cell r="A963">
            <v>2010</v>
          </cell>
          <cell r="B963" t="str">
            <v>JAN</v>
          </cell>
          <cell r="D963" t="str">
            <v>OME_8178</v>
          </cell>
          <cell r="E963">
            <v>0</v>
          </cell>
        </row>
        <row r="964">
          <cell r="A964">
            <v>2010</v>
          </cell>
          <cell r="B964" t="str">
            <v>JAN</v>
          </cell>
          <cell r="D964" t="str">
            <v>OME_8178</v>
          </cell>
          <cell r="E964">
            <v>0</v>
          </cell>
        </row>
        <row r="965">
          <cell r="A965">
            <v>2010</v>
          </cell>
          <cell r="B965" t="str">
            <v>JAN</v>
          </cell>
          <cell r="D965" t="str">
            <v>OME_8180</v>
          </cell>
          <cell r="E965">
            <v>0</v>
          </cell>
        </row>
        <row r="966">
          <cell r="A966">
            <v>2010</v>
          </cell>
          <cell r="B966" t="str">
            <v>JAN</v>
          </cell>
          <cell r="D966" t="str">
            <v>OME_8181</v>
          </cell>
          <cell r="E966">
            <v>7394.359452832</v>
          </cell>
        </row>
        <row r="967">
          <cell r="A967">
            <v>2010</v>
          </cell>
          <cell r="B967" t="str">
            <v>JAN</v>
          </cell>
          <cell r="D967" t="str">
            <v>OME_8183</v>
          </cell>
          <cell r="E967">
            <v>37771.3409700189</v>
          </cell>
        </row>
        <row r="968">
          <cell r="A968">
            <v>2010</v>
          </cell>
          <cell r="B968" t="str">
            <v>JAN</v>
          </cell>
          <cell r="D968" t="str">
            <v>OME_8183</v>
          </cell>
          <cell r="E968">
            <v>-120289.190659039</v>
          </cell>
        </row>
        <row r="969">
          <cell r="A969">
            <v>2010</v>
          </cell>
          <cell r="B969" t="str">
            <v>JAN</v>
          </cell>
          <cell r="D969" t="str">
            <v>OME_8183</v>
          </cell>
          <cell r="E969">
            <v>-75542.681940037801</v>
          </cell>
        </row>
        <row r="970">
          <cell r="A970">
            <v>2010</v>
          </cell>
          <cell r="B970" t="str">
            <v>JAN</v>
          </cell>
          <cell r="D970" t="str">
            <v>OME_8137</v>
          </cell>
          <cell r="E970">
            <v>23343</v>
          </cell>
        </row>
        <row r="971">
          <cell r="A971">
            <v>2010</v>
          </cell>
          <cell r="B971" t="str">
            <v>JAN</v>
          </cell>
          <cell r="D971" t="str">
            <v>OME_8130</v>
          </cell>
          <cell r="E971">
            <v>22287.918969599999</v>
          </cell>
        </row>
        <row r="972">
          <cell r="A972">
            <v>2010</v>
          </cell>
          <cell r="B972" t="str">
            <v>JAN</v>
          </cell>
          <cell r="D972" t="str">
            <v>OME_8131</v>
          </cell>
          <cell r="E972">
            <v>57216.726353568003</v>
          </cell>
        </row>
        <row r="973">
          <cell r="A973">
            <v>2010</v>
          </cell>
          <cell r="B973" t="str">
            <v>JAN</v>
          </cell>
          <cell r="D973" t="str">
            <v>OME_8131</v>
          </cell>
          <cell r="E973">
            <v>132375.44546211199</v>
          </cell>
        </row>
        <row r="974">
          <cell r="A974">
            <v>2010</v>
          </cell>
          <cell r="B974" t="str">
            <v>JAN</v>
          </cell>
          <cell r="D974" t="str">
            <v>OME_8132</v>
          </cell>
          <cell r="E974">
            <v>257.64424400000001</v>
          </cell>
        </row>
        <row r="975">
          <cell r="A975">
            <v>2010</v>
          </cell>
          <cell r="B975" t="str">
            <v>JAN</v>
          </cell>
          <cell r="D975" t="str">
            <v>OME_8132</v>
          </cell>
          <cell r="E975">
            <v>0</v>
          </cell>
        </row>
        <row r="976">
          <cell r="A976">
            <v>2010</v>
          </cell>
          <cell r="B976" t="str">
            <v>JAN</v>
          </cell>
          <cell r="D976" t="str">
            <v>OME_8132</v>
          </cell>
          <cell r="E976">
            <v>29362.32717352</v>
          </cell>
        </row>
        <row r="977">
          <cell r="A977">
            <v>2010</v>
          </cell>
          <cell r="B977" t="str">
            <v>JAN</v>
          </cell>
          <cell r="D977" t="str">
            <v>OME_8133</v>
          </cell>
          <cell r="E977">
            <v>29322.92115152</v>
          </cell>
        </row>
        <row r="978">
          <cell r="A978">
            <v>2010</v>
          </cell>
          <cell r="B978" t="str">
            <v>JAN</v>
          </cell>
          <cell r="D978" t="str">
            <v>OME_8133</v>
          </cell>
          <cell r="E978">
            <v>32.955285183999997</v>
          </cell>
        </row>
        <row r="979">
          <cell r="A979">
            <v>2010</v>
          </cell>
          <cell r="B979" t="str">
            <v>JAN</v>
          </cell>
          <cell r="D979" t="str">
            <v>OME_8134</v>
          </cell>
          <cell r="E979">
            <v>0</v>
          </cell>
        </row>
        <row r="980">
          <cell r="A980">
            <v>2010</v>
          </cell>
          <cell r="B980" t="str">
            <v>APR</v>
          </cell>
          <cell r="D980" t="str">
            <v>OME_8157</v>
          </cell>
          <cell r="E980">
            <v>0</v>
          </cell>
        </row>
        <row r="981">
          <cell r="A981">
            <v>2010</v>
          </cell>
          <cell r="B981" t="str">
            <v>APR</v>
          </cell>
          <cell r="D981" t="str">
            <v>OME_8158</v>
          </cell>
          <cell r="E981">
            <v>347179.94919517799</v>
          </cell>
        </row>
        <row r="982">
          <cell r="A982">
            <v>2010</v>
          </cell>
          <cell r="B982" t="str">
            <v>APR</v>
          </cell>
          <cell r="D982" t="str">
            <v>OME_8163</v>
          </cell>
          <cell r="E982">
            <v>0</v>
          </cell>
        </row>
        <row r="983">
          <cell r="A983">
            <v>2010</v>
          </cell>
          <cell r="B983" t="str">
            <v>APR</v>
          </cell>
          <cell r="D983" t="str">
            <v>OME_8164</v>
          </cell>
          <cell r="E983">
            <v>0</v>
          </cell>
        </row>
        <row r="984">
          <cell r="A984">
            <v>2010</v>
          </cell>
          <cell r="B984" t="str">
            <v>APR</v>
          </cell>
          <cell r="D984" t="str">
            <v>OME_8169</v>
          </cell>
          <cell r="E984">
            <v>11759.735504044</v>
          </cell>
        </row>
        <row r="985">
          <cell r="A985">
            <v>2010</v>
          </cell>
          <cell r="B985" t="str">
            <v>APR</v>
          </cell>
          <cell r="D985" t="str">
            <v>OME_8169</v>
          </cell>
          <cell r="E985">
            <v>0</v>
          </cell>
        </row>
        <row r="986">
          <cell r="A986">
            <v>2010</v>
          </cell>
          <cell r="B986" t="str">
            <v>APR</v>
          </cell>
          <cell r="D986" t="str">
            <v>OME_8169</v>
          </cell>
          <cell r="E986">
            <v>42679.631135878</v>
          </cell>
        </row>
        <row r="987">
          <cell r="A987">
            <v>2010</v>
          </cell>
          <cell r="B987" t="str">
            <v>APR</v>
          </cell>
          <cell r="D987" t="str">
            <v>OME_8169</v>
          </cell>
          <cell r="E987">
            <v>22541.066991497999</v>
          </cell>
        </row>
        <row r="988">
          <cell r="A988">
            <v>2010</v>
          </cell>
          <cell r="B988" t="str">
            <v>APR</v>
          </cell>
          <cell r="D988" t="str">
            <v>OME_8169</v>
          </cell>
          <cell r="E988">
            <v>4659.3970588000002</v>
          </cell>
        </row>
        <row r="989">
          <cell r="A989">
            <v>2010</v>
          </cell>
          <cell r="B989" t="str">
            <v>APR</v>
          </cell>
          <cell r="D989" t="str">
            <v>OME_8169</v>
          </cell>
          <cell r="E989">
            <v>6474.9565899039999</v>
          </cell>
        </row>
        <row r="990">
          <cell r="A990">
            <v>2010</v>
          </cell>
          <cell r="B990" t="str">
            <v>APR</v>
          </cell>
          <cell r="D990" t="str">
            <v>OME_8170</v>
          </cell>
          <cell r="E990">
            <v>2905.8802435299999</v>
          </cell>
        </row>
        <row r="991">
          <cell r="A991">
            <v>2010</v>
          </cell>
          <cell r="B991" t="str">
            <v>APR</v>
          </cell>
          <cell r="D991" t="str">
            <v>OME_8170</v>
          </cell>
          <cell r="E991">
            <v>0</v>
          </cell>
        </row>
        <row r="992">
          <cell r="A992">
            <v>2010</v>
          </cell>
          <cell r="B992" t="str">
            <v>APR</v>
          </cell>
          <cell r="D992" t="str">
            <v>OME_8170</v>
          </cell>
          <cell r="E992">
            <v>828.36588203600002</v>
          </cell>
        </row>
        <row r="993">
          <cell r="A993">
            <v>2010</v>
          </cell>
          <cell r="B993" t="str">
            <v>APR</v>
          </cell>
          <cell r="D993" t="str">
            <v>OME_8170</v>
          </cell>
          <cell r="E993">
            <v>2316.5289447740001</v>
          </cell>
        </row>
        <row r="994">
          <cell r="A994">
            <v>2010</v>
          </cell>
          <cell r="B994" t="str">
            <v>APR</v>
          </cell>
          <cell r="D994" t="str">
            <v>OME_8170</v>
          </cell>
          <cell r="E994">
            <v>1172.003847168</v>
          </cell>
        </row>
        <row r="995">
          <cell r="A995">
            <v>2010</v>
          </cell>
          <cell r="B995" t="str">
            <v>APR</v>
          </cell>
          <cell r="D995" t="str">
            <v>OME_8170</v>
          </cell>
          <cell r="E995">
            <v>457.00143249199999</v>
          </cell>
        </row>
        <row r="996">
          <cell r="A996">
            <v>2010</v>
          </cell>
          <cell r="B996" t="str">
            <v>APR</v>
          </cell>
          <cell r="D996" t="str">
            <v>OME_8171</v>
          </cell>
          <cell r="E996">
            <v>0</v>
          </cell>
        </row>
        <row r="997">
          <cell r="A997">
            <v>2010</v>
          </cell>
          <cell r="B997" t="str">
            <v>APR</v>
          </cell>
          <cell r="D997" t="str">
            <v>OME_8171</v>
          </cell>
          <cell r="E997">
            <v>0</v>
          </cell>
        </row>
        <row r="998">
          <cell r="A998">
            <v>2010</v>
          </cell>
          <cell r="B998" t="str">
            <v>APR</v>
          </cell>
          <cell r="D998" t="str">
            <v>OME_8171</v>
          </cell>
          <cell r="E998">
            <v>0</v>
          </cell>
        </row>
        <row r="999">
          <cell r="A999">
            <v>2010</v>
          </cell>
          <cell r="B999" t="str">
            <v>APR</v>
          </cell>
          <cell r="D999" t="str">
            <v>OME_8171</v>
          </cell>
          <cell r="E999">
            <v>0</v>
          </cell>
        </row>
        <row r="1000">
          <cell r="A1000">
            <v>2010</v>
          </cell>
          <cell r="B1000" t="str">
            <v>APR</v>
          </cell>
          <cell r="D1000" t="str">
            <v>OME_8171</v>
          </cell>
          <cell r="E1000">
            <v>0</v>
          </cell>
        </row>
        <row r="1001">
          <cell r="A1001">
            <v>2010</v>
          </cell>
          <cell r="B1001" t="str">
            <v>APR</v>
          </cell>
          <cell r="D1001" t="str">
            <v>OME_8178</v>
          </cell>
          <cell r="E1001">
            <v>5498.4298079680002</v>
          </cell>
        </row>
        <row r="1002">
          <cell r="A1002">
            <v>2010</v>
          </cell>
          <cell r="B1002" t="str">
            <v>APR</v>
          </cell>
          <cell r="D1002" t="str">
            <v>OME_8178</v>
          </cell>
          <cell r="E1002">
            <v>0</v>
          </cell>
        </row>
        <row r="1003">
          <cell r="A1003">
            <v>2010</v>
          </cell>
          <cell r="B1003" t="str">
            <v>APR</v>
          </cell>
          <cell r="D1003" t="str">
            <v>OME_8180</v>
          </cell>
          <cell r="E1003">
            <v>0</v>
          </cell>
        </row>
        <row r="1004">
          <cell r="A1004">
            <v>2010</v>
          </cell>
          <cell r="B1004" t="str">
            <v>APR</v>
          </cell>
          <cell r="D1004" t="str">
            <v>OME_8181</v>
          </cell>
          <cell r="E1004">
            <v>128925.31642816</v>
          </cell>
        </row>
        <row r="1005">
          <cell r="A1005">
            <v>2010</v>
          </cell>
          <cell r="B1005" t="str">
            <v>APR</v>
          </cell>
          <cell r="D1005" t="str">
            <v>OME_8183</v>
          </cell>
          <cell r="E1005">
            <v>-75962.836951483798</v>
          </cell>
        </row>
        <row r="1006">
          <cell r="A1006">
            <v>2010</v>
          </cell>
          <cell r="B1006" t="str">
            <v>APR</v>
          </cell>
          <cell r="D1006" t="str">
            <v>OME_8170</v>
          </cell>
          <cell r="E1006">
            <v>443.80211968399999</v>
          </cell>
        </row>
        <row r="1007">
          <cell r="A1007">
            <v>2010</v>
          </cell>
          <cell r="B1007" t="str">
            <v>APR</v>
          </cell>
          <cell r="D1007" t="str">
            <v>OME_8183</v>
          </cell>
          <cell r="E1007">
            <v>-120959.06044143801</v>
          </cell>
        </row>
        <row r="1008">
          <cell r="A1008">
            <v>2010</v>
          </cell>
          <cell r="B1008" t="str">
            <v>APR</v>
          </cell>
          <cell r="D1008" t="str">
            <v>OME_8138</v>
          </cell>
          <cell r="E1008">
            <v>3576.6190815168902</v>
          </cell>
        </row>
        <row r="1009">
          <cell r="A1009">
            <v>2010</v>
          </cell>
          <cell r="B1009" t="str">
            <v>APR</v>
          </cell>
          <cell r="D1009" t="str">
            <v>OME_8147</v>
          </cell>
          <cell r="E1009">
            <v>130992.383681472</v>
          </cell>
        </row>
        <row r="1010">
          <cell r="A1010">
            <v>2010</v>
          </cell>
          <cell r="B1010" t="str">
            <v>APR</v>
          </cell>
          <cell r="D1010" t="str">
            <v>OME_8169</v>
          </cell>
          <cell r="E1010">
            <v>4806.1650933339997</v>
          </cell>
        </row>
        <row r="1011">
          <cell r="A1011">
            <v>2010</v>
          </cell>
          <cell r="B1011" t="str">
            <v>APR</v>
          </cell>
          <cell r="D1011" t="str">
            <v>OME_8183</v>
          </cell>
          <cell r="E1011">
            <v>37981.418475741899</v>
          </cell>
        </row>
        <row r="1012">
          <cell r="A1012">
            <v>2010</v>
          </cell>
          <cell r="B1012" t="str">
            <v>APR</v>
          </cell>
          <cell r="D1012" t="str">
            <v>OME_8130</v>
          </cell>
          <cell r="E1012">
            <v>84024.087158399998</v>
          </cell>
        </row>
        <row r="1013">
          <cell r="A1013">
            <v>2010</v>
          </cell>
          <cell r="B1013" t="str">
            <v>APR</v>
          </cell>
          <cell r="D1013" t="str">
            <v>OME_8130</v>
          </cell>
          <cell r="E1013">
            <v>22287.918969599999</v>
          </cell>
        </row>
        <row r="1014">
          <cell r="A1014">
            <v>2010</v>
          </cell>
          <cell r="B1014" t="str">
            <v>APR</v>
          </cell>
          <cell r="D1014" t="str">
            <v>OME_8131</v>
          </cell>
          <cell r="E1014">
            <v>65204.677275071997</v>
          </cell>
        </row>
        <row r="1015">
          <cell r="A1015">
            <v>2010</v>
          </cell>
          <cell r="B1015" t="str">
            <v>APR</v>
          </cell>
          <cell r="D1015" t="str">
            <v>OME_8131</v>
          </cell>
          <cell r="E1015">
            <v>14072.213933472</v>
          </cell>
        </row>
        <row r="1016">
          <cell r="A1016">
            <v>2010</v>
          </cell>
          <cell r="B1016" t="str">
            <v>APR</v>
          </cell>
          <cell r="D1016" t="str">
            <v>OME_8132</v>
          </cell>
          <cell r="E1016">
            <v>336089.920265836</v>
          </cell>
        </row>
        <row r="1017">
          <cell r="A1017">
            <v>2010</v>
          </cell>
          <cell r="B1017" t="str">
            <v>APR</v>
          </cell>
          <cell r="D1017" t="str">
            <v>OME_8132</v>
          </cell>
          <cell r="E1017">
            <v>0</v>
          </cell>
        </row>
        <row r="1018">
          <cell r="A1018">
            <v>2010</v>
          </cell>
          <cell r="B1018" t="str">
            <v>APR</v>
          </cell>
          <cell r="D1018" t="str">
            <v>OME_8132</v>
          </cell>
          <cell r="E1018">
            <v>18258.682736822</v>
          </cell>
        </row>
        <row r="1019">
          <cell r="A1019">
            <v>2010</v>
          </cell>
          <cell r="B1019" t="str">
            <v>APR</v>
          </cell>
          <cell r="D1019" t="str">
            <v>OME_8133</v>
          </cell>
          <cell r="E1019">
            <v>13614.773569344001</v>
          </cell>
        </row>
        <row r="1020">
          <cell r="A1020">
            <v>2010</v>
          </cell>
          <cell r="B1020" t="str">
            <v>APR</v>
          </cell>
          <cell r="D1020" t="str">
            <v>OME_8133</v>
          </cell>
          <cell r="E1020">
            <v>94.32781568</v>
          </cell>
        </row>
        <row r="1021">
          <cell r="A1021">
            <v>2010</v>
          </cell>
          <cell r="B1021" t="str">
            <v>APR</v>
          </cell>
          <cell r="D1021" t="str">
            <v>OME_8134</v>
          </cell>
          <cell r="E1021">
            <v>0</v>
          </cell>
        </row>
        <row r="1022">
          <cell r="A1022">
            <v>2010</v>
          </cell>
          <cell r="B1022" t="str">
            <v>APR</v>
          </cell>
          <cell r="D1022" t="str">
            <v>OME_8134</v>
          </cell>
          <cell r="E1022">
            <v>0</v>
          </cell>
        </row>
        <row r="1023">
          <cell r="A1023">
            <v>2010</v>
          </cell>
          <cell r="B1023" t="str">
            <v>APR</v>
          </cell>
          <cell r="D1023" t="str">
            <v>OME_8134</v>
          </cell>
          <cell r="E1023">
            <v>0</v>
          </cell>
        </row>
        <row r="1024">
          <cell r="A1024">
            <v>2010</v>
          </cell>
          <cell r="B1024" t="str">
            <v>APR</v>
          </cell>
          <cell r="D1024" t="str">
            <v>OME_8134</v>
          </cell>
          <cell r="E1024">
            <v>0</v>
          </cell>
        </row>
        <row r="1025">
          <cell r="A1025">
            <v>2010</v>
          </cell>
          <cell r="B1025" t="str">
            <v>APR</v>
          </cell>
          <cell r="D1025" t="str">
            <v>OME_8135</v>
          </cell>
          <cell r="E1025">
            <v>0</v>
          </cell>
        </row>
        <row r="1026">
          <cell r="A1026">
            <v>2010</v>
          </cell>
          <cell r="B1026" t="str">
            <v>APR</v>
          </cell>
          <cell r="D1026" t="str">
            <v>OME_8135</v>
          </cell>
          <cell r="E1026">
            <v>11395.803099999999</v>
          </cell>
        </row>
        <row r="1027">
          <cell r="A1027">
            <v>2010</v>
          </cell>
          <cell r="B1027" t="str">
            <v>APR</v>
          </cell>
          <cell r="D1027" t="str">
            <v>OME_8135</v>
          </cell>
          <cell r="E1027">
            <v>0</v>
          </cell>
        </row>
        <row r="1028">
          <cell r="A1028">
            <v>2010</v>
          </cell>
          <cell r="B1028" t="str">
            <v>APR</v>
          </cell>
          <cell r="D1028" t="str">
            <v>OME_8136</v>
          </cell>
          <cell r="E1028">
            <v>65801.934845823998</v>
          </cell>
        </row>
        <row r="1029">
          <cell r="A1029">
            <v>2010</v>
          </cell>
          <cell r="B1029" t="str">
            <v>APR</v>
          </cell>
          <cell r="D1029" t="str">
            <v>OME_8137</v>
          </cell>
          <cell r="E1029">
            <v>23343</v>
          </cell>
        </row>
        <row r="1030">
          <cell r="A1030">
            <v>2010</v>
          </cell>
          <cell r="B1030" t="str">
            <v>APR</v>
          </cell>
          <cell r="D1030" t="str">
            <v>OME_8137</v>
          </cell>
          <cell r="E1030">
            <v>114676.13</v>
          </cell>
        </row>
        <row r="1031">
          <cell r="A1031">
            <v>2010</v>
          </cell>
          <cell r="B1031" t="str">
            <v>APR</v>
          </cell>
          <cell r="D1031" t="str">
            <v>OME_8138</v>
          </cell>
          <cell r="E1031">
            <v>23131.317057045901</v>
          </cell>
        </row>
        <row r="1032">
          <cell r="A1032">
            <v>2010</v>
          </cell>
          <cell r="B1032" t="str">
            <v>APR</v>
          </cell>
          <cell r="D1032" t="str">
            <v>OME_8139</v>
          </cell>
          <cell r="E1032">
            <v>768.463595306</v>
          </cell>
        </row>
        <row r="1033">
          <cell r="A1033">
            <v>2010</v>
          </cell>
          <cell r="B1033" t="str">
            <v>APR</v>
          </cell>
          <cell r="D1033" t="str">
            <v>OME_8140</v>
          </cell>
          <cell r="E1033">
            <v>1459.5744610480001</v>
          </cell>
        </row>
        <row r="1034">
          <cell r="A1034">
            <v>2010</v>
          </cell>
          <cell r="B1034" t="str">
            <v>APR</v>
          </cell>
          <cell r="D1034" t="str">
            <v>OME_8140</v>
          </cell>
          <cell r="E1034">
            <v>0</v>
          </cell>
        </row>
        <row r="1035">
          <cell r="A1035">
            <v>2010</v>
          </cell>
          <cell r="B1035" t="str">
            <v>APR</v>
          </cell>
          <cell r="D1035" t="str">
            <v>OME_8140</v>
          </cell>
          <cell r="E1035">
            <v>0</v>
          </cell>
        </row>
        <row r="1036">
          <cell r="A1036">
            <v>2010</v>
          </cell>
          <cell r="B1036" t="str">
            <v>APR</v>
          </cell>
          <cell r="D1036" t="str">
            <v>OME_8140</v>
          </cell>
          <cell r="E1036">
            <v>0</v>
          </cell>
        </row>
        <row r="1037">
          <cell r="A1037">
            <v>2010</v>
          </cell>
          <cell r="B1037" t="str">
            <v>APR</v>
          </cell>
          <cell r="D1037" t="str">
            <v>OME_8140</v>
          </cell>
          <cell r="E1037">
            <v>0</v>
          </cell>
        </row>
        <row r="1038">
          <cell r="A1038">
            <v>2010</v>
          </cell>
          <cell r="B1038" t="str">
            <v>APR</v>
          </cell>
          <cell r="D1038" t="str">
            <v>OME_8140</v>
          </cell>
          <cell r="E1038">
            <v>18065.637832307999</v>
          </cell>
        </row>
        <row r="1039">
          <cell r="A1039">
            <v>2010</v>
          </cell>
          <cell r="B1039" t="str">
            <v>APR</v>
          </cell>
          <cell r="D1039" t="str">
            <v>OME_8140</v>
          </cell>
          <cell r="E1039">
            <v>0</v>
          </cell>
        </row>
        <row r="1040">
          <cell r="A1040">
            <v>2010</v>
          </cell>
          <cell r="B1040" t="str">
            <v>APR</v>
          </cell>
          <cell r="D1040" t="str">
            <v>OME_8140</v>
          </cell>
          <cell r="E1040">
            <v>39218.458180770001</v>
          </cell>
        </row>
        <row r="1041">
          <cell r="A1041">
            <v>2010</v>
          </cell>
          <cell r="B1041" t="str">
            <v>APR</v>
          </cell>
          <cell r="D1041" t="str">
            <v>OME_8140</v>
          </cell>
          <cell r="E1041">
            <v>0</v>
          </cell>
        </row>
        <row r="1042">
          <cell r="A1042">
            <v>2010</v>
          </cell>
          <cell r="B1042" t="str">
            <v>APR</v>
          </cell>
          <cell r="D1042" t="str">
            <v>OME_8141</v>
          </cell>
          <cell r="E1042">
            <v>15565.546119647999</v>
          </cell>
        </row>
        <row r="1043">
          <cell r="A1043">
            <v>2010</v>
          </cell>
          <cell r="B1043" t="str">
            <v>APR</v>
          </cell>
          <cell r="D1043" t="str">
            <v>OME_8141</v>
          </cell>
          <cell r="E1043">
            <v>23821.271118752</v>
          </cell>
        </row>
        <row r="1044">
          <cell r="A1044">
            <v>2010</v>
          </cell>
          <cell r="B1044" t="str">
            <v>APR</v>
          </cell>
          <cell r="D1044" t="str">
            <v>OME_8141</v>
          </cell>
          <cell r="E1044">
            <v>439.50618908799999</v>
          </cell>
        </row>
        <row r="1045">
          <cell r="A1045">
            <v>2010</v>
          </cell>
          <cell r="B1045" t="str">
            <v>APR</v>
          </cell>
          <cell r="D1045" t="str">
            <v>OME_8142</v>
          </cell>
          <cell r="E1045">
            <v>0</v>
          </cell>
        </row>
        <row r="1046">
          <cell r="A1046">
            <v>2010</v>
          </cell>
          <cell r="B1046" t="str">
            <v>APR</v>
          </cell>
          <cell r="D1046" t="str">
            <v>OME_8142</v>
          </cell>
          <cell r="E1046">
            <v>0</v>
          </cell>
        </row>
        <row r="1047">
          <cell r="A1047">
            <v>2010</v>
          </cell>
          <cell r="B1047" t="str">
            <v>APR</v>
          </cell>
          <cell r="D1047" t="str">
            <v>OME_8142</v>
          </cell>
          <cell r="E1047">
            <v>0</v>
          </cell>
        </row>
        <row r="1048">
          <cell r="A1048">
            <v>2010</v>
          </cell>
          <cell r="B1048" t="str">
            <v>APR</v>
          </cell>
          <cell r="D1048" t="str">
            <v>OME_8143</v>
          </cell>
          <cell r="E1048">
            <v>0</v>
          </cell>
        </row>
        <row r="1049">
          <cell r="A1049">
            <v>2010</v>
          </cell>
          <cell r="B1049" t="str">
            <v>APR</v>
          </cell>
          <cell r="D1049" t="str">
            <v>OME_8143</v>
          </cell>
          <cell r="E1049">
            <v>26415.184213373999</v>
          </cell>
        </row>
        <row r="1050">
          <cell r="A1050">
            <v>2010</v>
          </cell>
          <cell r="B1050" t="str">
            <v>APR</v>
          </cell>
          <cell r="D1050" t="str">
            <v>OME_8144</v>
          </cell>
          <cell r="E1050">
            <v>-195907.441068174</v>
          </cell>
        </row>
        <row r="1051">
          <cell r="A1051">
            <v>2010</v>
          </cell>
          <cell r="B1051" t="str">
            <v>APR</v>
          </cell>
          <cell r="D1051" t="str">
            <v>OME_8144</v>
          </cell>
          <cell r="E1051">
            <v>-105114.8877944</v>
          </cell>
        </row>
        <row r="1052">
          <cell r="A1052">
            <v>2010</v>
          </cell>
          <cell r="B1052" t="str">
            <v>APR</v>
          </cell>
          <cell r="D1052" t="str">
            <v>OME_8144</v>
          </cell>
          <cell r="E1052">
            <v>-48976.862744391998</v>
          </cell>
        </row>
        <row r="1053">
          <cell r="A1053">
            <v>2010</v>
          </cell>
          <cell r="B1053" t="str">
            <v>APR</v>
          </cell>
          <cell r="D1053" t="str">
            <v>OME_8145</v>
          </cell>
          <cell r="E1053">
            <v>74064.575896959999</v>
          </cell>
        </row>
        <row r="1054">
          <cell r="A1054">
            <v>2010</v>
          </cell>
          <cell r="B1054" t="str">
            <v>MAY</v>
          </cell>
          <cell r="D1054" t="str">
            <v>OME_8142</v>
          </cell>
          <cell r="E1054">
            <v>0</v>
          </cell>
        </row>
        <row r="1055">
          <cell r="A1055">
            <v>2010</v>
          </cell>
          <cell r="B1055" t="str">
            <v>MAY</v>
          </cell>
          <cell r="D1055" t="str">
            <v>OME_8142</v>
          </cell>
          <cell r="E1055">
            <v>0</v>
          </cell>
        </row>
        <row r="1056">
          <cell r="A1056">
            <v>2010</v>
          </cell>
          <cell r="B1056" t="str">
            <v>MAY</v>
          </cell>
          <cell r="D1056" t="str">
            <v>OME_8142</v>
          </cell>
          <cell r="E1056">
            <v>0</v>
          </cell>
        </row>
        <row r="1057">
          <cell r="A1057">
            <v>2010</v>
          </cell>
          <cell r="B1057" t="str">
            <v>MAY</v>
          </cell>
          <cell r="D1057" t="str">
            <v>OME_8143</v>
          </cell>
          <cell r="E1057">
            <v>0</v>
          </cell>
        </row>
        <row r="1058">
          <cell r="A1058">
            <v>2010</v>
          </cell>
          <cell r="B1058" t="str">
            <v>MAY</v>
          </cell>
          <cell r="D1058" t="str">
            <v>OME_8143</v>
          </cell>
          <cell r="E1058">
            <v>26678.407446196001</v>
          </cell>
        </row>
        <row r="1059">
          <cell r="A1059">
            <v>2010</v>
          </cell>
          <cell r="B1059" t="str">
            <v>MAY</v>
          </cell>
          <cell r="D1059" t="str">
            <v>OME_8144</v>
          </cell>
          <cell r="E1059">
            <v>196213.92871519999</v>
          </cell>
        </row>
        <row r="1060">
          <cell r="A1060">
            <v>2010</v>
          </cell>
          <cell r="B1060" t="str">
            <v>MAY</v>
          </cell>
          <cell r="D1060" t="str">
            <v>OME_8144</v>
          </cell>
          <cell r="E1060">
            <v>105114.8877944</v>
          </cell>
        </row>
        <row r="1061">
          <cell r="A1061">
            <v>2010</v>
          </cell>
          <cell r="B1061" t="str">
            <v>MAY</v>
          </cell>
          <cell r="D1061" t="str">
            <v>OME_8144</v>
          </cell>
          <cell r="E1061">
            <v>49053.482178799997</v>
          </cell>
        </row>
        <row r="1062">
          <cell r="A1062">
            <v>2010</v>
          </cell>
          <cell r="B1062" t="str">
            <v>MAY</v>
          </cell>
          <cell r="D1062" t="str">
            <v>OME_8145</v>
          </cell>
          <cell r="E1062">
            <v>20676.191503008002</v>
          </cell>
        </row>
        <row r="1063">
          <cell r="A1063">
            <v>2010</v>
          </cell>
          <cell r="B1063" t="str">
            <v>MAY</v>
          </cell>
          <cell r="D1063" t="str">
            <v>OME_8146</v>
          </cell>
          <cell r="E1063">
            <v>1616.0636110959999</v>
          </cell>
        </row>
        <row r="1064">
          <cell r="A1064">
            <v>2010</v>
          </cell>
          <cell r="B1064" t="str">
            <v>MAY</v>
          </cell>
          <cell r="D1064" t="str">
            <v>OME_8147</v>
          </cell>
          <cell r="E1064">
            <v>78259.359622047996</v>
          </cell>
        </row>
        <row r="1065">
          <cell r="A1065">
            <v>2010</v>
          </cell>
          <cell r="B1065" t="str">
            <v>MAY</v>
          </cell>
          <cell r="D1065" t="str">
            <v>OME_8147</v>
          </cell>
          <cell r="E1065">
            <v>218069.95735392001</v>
          </cell>
        </row>
        <row r="1066">
          <cell r="A1066">
            <v>2010</v>
          </cell>
          <cell r="B1066" t="str">
            <v>MAY</v>
          </cell>
          <cell r="D1066" t="str">
            <v>OME_8147</v>
          </cell>
          <cell r="E1066">
            <v>-3005.6488360960002</v>
          </cell>
        </row>
        <row r="1067">
          <cell r="A1067">
            <v>2010</v>
          </cell>
          <cell r="B1067" t="str">
            <v>MAY</v>
          </cell>
          <cell r="D1067" t="str">
            <v>OME_8147</v>
          </cell>
          <cell r="E1067">
            <v>0</v>
          </cell>
        </row>
        <row r="1068">
          <cell r="A1068">
            <v>2010</v>
          </cell>
          <cell r="B1068" t="str">
            <v>MAY</v>
          </cell>
          <cell r="D1068" t="str">
            <v>OME_8147</v>
          </cell>
          <cell r="E1068">
            <v>1018.264806912</v>
          </cell>
        </row>
        <row r="1069">
          <cell r="A1069">
            <v>2010</v>
          </cell>
          <cell r="B1069" t="str">
            <v>MAY</v>
          </cell>
          <cell r="D1069" t="str">
            <v>OME_8147</v>
          </cell>
          <cell r="E1069">
            <v>0</v>
          </cell>
        </row>
        <row r="1070">
          <cell r="A1070">
            <v>2010</v>
          </cell>
          <cell r="B1070" t="str">
            <v>MAY</v>
          </cell>
          <cell r="D1070" t="str">
            <v>OME_8147</v>
          </cell>
          <cell r="E1070">
            <v>0</v>
          </cell>
        </row>
        <row r="1071">
          <cell r="A1071">
            <v>2010</v>
          </cell>
          <cell r="B1071" t="str">
            <v>MAY</v>
          </cell>
          <cell r="D1071" t="str">
            <v>OME_8148</v>
          </cell>
          <cell r="E1071">
            <v>-19850.922199648001</v>
          </cell>
        </row>
        <row r="1072">
          <cell r="A1072">
            <v>2010</v>
          </cell>
          <cell r="B1072" t="str">
            <v>MAY</v>
          </cell>
          <cell r="D1072" t="str">
            <v>OME_8150</v>
          </cell>
          <cell r="E1072">
            <v>-23237.158527434902</v>
          </cell>
        </row>
        <row r="1073">
          <cell r="A1073">
            <v>2010</v>
          </cell>
          <cell r="B1073" t="str">
            <v>MAY</v>
          </cell>
          <cell r="D1073" t="str">
            <v>OME_8150</v>
          </cell>
          <cell r="E1073">
            <v>-23237.158527434902</v>
          </cell>
        </row>
        <row r="1074">
          <cell r="A1074">
            <v>2010</v>
          </cell>
          <cell r="B1074" t="str">
            <v>MAY</v>
          </cell>
          <cell r="D1074" t="str">
            <v>OME_8153</v>
          </cell>
          <cell r="E1074">
            <v>0</v>
          </cell>
        </row>
        <row r="1075">
          <cell r="A1075">
            <v>2010</v>
          </cell>
          <cell r="B1075" t="str">
            <v>MAY</v>
          </cell>
          <cell r="D1075" t="str">
            <v>OME_8153</v>
          </cell>
          <cell r="E1075">
            <v>0</v>
          </cell>
        </row>
        <row r="1076">
          <cell r="A1076">
            <v>2010</v>
          </cell>
          <cell r="B1076" t="str">
            <v>MAY</v>
          </cell>
          <cell r="D1076" t="str">
            <v>OME_8154</v>
          </cell>
          <cell r="E1076">
            <v>0</v>
          </cell>
        </row>
        <row r="1077">
          <cell r="A1077">
            <v>2010</v>
          </cell>
          <cell r="B1077" t="str">
            <v>MAY</v>
          </cell>
          <cell r="D1077" t="str">
            <v>OME_8154</v>
          </cell>
          <cell r="E1077">
            <v>0</v>
          </cell>
        </row>
        <row r="1078">
          <cell r="A1078">
            <v>2010</v>
          </cell>
          <cell r="B1078" t="str">
            <v>MAY</v>
          </cell>
          <cell r="D1078" t="str">
            <v>OME_8155</v>
          </cell>
          <cell r="E1078">
            <v>41627.954981823998</v>
          </cell>
        </row>
        <row r="1079">
          <cell r="A1079">
            <v>2010</v>
          </cell>
          <cell r="B1079" t="str">
            <v>MAY</v>
          </cell>
          <cell r="D1079" t="str">
            <v>OME_8156</v>
          </cell>
          <cell r="E1079">
            <v>0</v>
          </cell>
        </row>
        <row r="1080">
          <cell r="A1080">
            <v>2010</v>
          </cell>
          <cell r="B1080" t="str">
            <v>MAY</v>
          </cell>
          <cell r="D1080" t="str">
            <v>OME_8156</v>
          </cell>
          <cell r="E1080">
            <v>0</v>
          </cell>
        </row>
        <row r="1081">
          <cell r="A1081">
            <v>2010</v>
          </cell>
          <cell r="B1081" t="str">
            <v>MAY</v>
          </cell>
          <cell r="D1081" t="str">
            <v>OME_8157</v>
          </cell>
          <cell r="E1081">
            <v>0</v>
          </cell>
        </row>
        <row r="1082">
          <cell r="A1082">
            <v>2010</v>
          </cell>
          <cell r="B1082" t="str">
            <v>MAY</v>
          </cell>
          <cell r="D1082" t="str">
            <v>OME_8158</v>
          </cell>
          <cell r="E1082">
            <v>422719.19029141997</v>
          </cell>
        </row>
        <row r="1083">
          <cell r="A1083">
            <v>2010</v>
          </cell>
          <cell r="B1083" t="str">
            <v>MAY</v>
          </cell>
          <cell r="D1083" t="str">
            <v>OME_8163</v>
          </cell>
          <cell r="E1083">
            <v>0</v>
          </cell>
        </row>
        <row r="1084">
          <cell r="A1084">
            <v>2010</v>
          </cell>
          <cell r="B1084" t="str">
            <v>MAY</v>
          </cell>
          <cell r="D1084" t="str">
            <v>OME_8164</v>
          </cell>
          <cell r="E1084">
            <v>0</v>
          </cell>
        </row>
        <row r="1085">
          <cell r="A1085">
            <v>2010</v>
          </cell>
          <cell r="B1085" t="str">
            <v>MAY</v>
          </cell>
          <cell r="D1085" t="str">
            <v>OME_8169</v>
          </cell>
          <cell r="E1085">
            <v>16289.745605386001</v>
          </cell>
        </row>
        <row r="1086">
          <cell r="A1086">
            <v>2010</v>
          </cell>
          <cell r="B1086" t="str">
            <v>MAY</v>
          </cell>
          <cell r="D1086" t="str">
            <v>OME_8169</v>
          </cell>
          <cell r="E1086">
            <v>0</v>
          </cell>
        </row>
        <row r="1087">
          <cell r="A1087">
            <v>2010</v>
          </cell>
          <cell r="B1087" t="str">
            <v>MAY</v>
          </cell>
          <cell r="D1087" t="str">
            <v>OME_8169</v>
          </cell>
          <cell r="E1087">
            <v>22126.467855931998</v>
          </cell>
        </row>
        <row r="1088">
          <cell r="A1088">
            <v>2010</v>
          </cell>
          <cell r="B1088" t="str">
            <v>MAY</v>
          </cell>
          <cell r="D1088" t="str">
            <v>OME_8169</v>
          </cell>
          <cell r="E1088">
            <v>12841.752144298</v>
          </cell>
        </row>
        <row r="1089">
          <cell r="A1089">
            <v>2010</v>
          </cell>
          <cell r="B1089" t="str">
            <v>MAY</v>
          </cell>
          <cell r="D1089" t="str">
            <v>OME_8169</v>
          </cell>
          <cell r="E1089">
            <v>12504.594922842</v>
          </cell>
        </row>
        <row r="1090">
          <cell r="A1090">
            <v>2010</v>
          </cell>
          <cell r="B1090" t="str">
            <v>MAY</v>
          </cell>
          <cell r="D1090" t="str">
            <v>OME_8169</v>
          </cell>
          <cell r="E1090">
            <v>4259.1070881699998</v>
          </cell>
        </row>
        <row r="1091">
          <cell r="A1091">
            <v>2010</v>
          </cell>
          <cell r="B1091" t="str">
            <v>MAY</v>
          </cell>
          <cell r="D1091" t="str">
            <v>OME_8169</v>
          </cell>
          <cell r="E1091">
            <v>4127.7283425180003</v>
          </cell>
        </row>
        <row r="1092">
          <cell r="A1092">
            <v>2010</v>
          </cell>
          <cell r="B1092" t="str">
            <v>MAY</v>
          </cell>
          <cell r="D1092" t="str">
            <v>OME_8170</v>
          </cell>
          <cell r="E1092">
            <v>7593.0037867419996</v>
          </cell>
        </row>
        <row r="1093">
          <cell r="A1093">
            <v>2010</v>
          </cell>
          <cell r="B1093" t="str">
            <v>MAY</v>
          </cell>
          <cell r="D1093" t="str">
            <v>OME_8170</v>
          </cell>
          <cell r="E1093">
            <v>0</v>
          </cell>
        </row>
        <row r="1094">
          <cell r="A1094">
            <v>2010</v>
          </cell>
          <cell r="B1094" t="str">
            <v>MAY</v>
          </cell>
          <cell r="D1094" t="str">
            <v>OME_8170</v>
          </cell>
          <cell r="E1094">
            <v>1697.558467352</v>
          </cell>
        </row>
        <row r="1095">
          <cell r="A1095">
            <v>2010</v>
          </cell>
          <cell r="B1095" t="str">
            <v>MAY</v>
          </cell>
          <cell r="D1095" t="str">
            <v>OME_8170</v>
          </cell>
          <cell r="E1095">
            <v>6809.6463722540002</v>
          </cell>
        </row>
        <row r="1096">
          <cell r="A1096">
            <v>2010</v>
          </cell>
          <cell r="B1096" t="str">
            <v>MAY</v>
          </cell>
          <cell r="D1096" t="str">
            <v>OME_8170</v>
          </cell>
          <cell r="E1096">
            <v>572.48551016800002</v>
          </cell>
        </row>
        <row r="1097">
          <cell r="A1097">
            <v>2010</v>
          </cell>
          <cell r="B1097" t="str">
            <v>MAY</v>
          </cell>
          <cell r="D1097" t="str">
            <v>OME_8170</v>
          </cell>
          <cell r="E1097">
            <v>1506.267525576</v>
          </cell>
        </row>
        <row r="1098">
          <cell r="A1098">
            <v>2010</v>
          </cell>
          <cell r="B1098" t="str">
            <v>MAY</v>
          </cell>
          <cell r="D1098" t="str">
            <v>OME_8170</v>
          </cell>
          <cell r="E1098">
            <v>592.55203301799997</v>
          </cell>
        </row>
        <row r="1099">
          <cell r="A1099">
            <v>2010</v>
          </cell>
          <cell r="B1099" t="str">
            <v>MAY</v>
          </cell>
          <cell r="D1099" t="str">
            <v>OME_8171</v>
          </cell>
          <cell r="E1099">
            <v>0</v>
          </cell>
        </row>
        <row r="1100">
          <cell r="A1100">
            <v>2010</v>
          </cell>
          <cell r="B1100" t="str">
            <v>MAY</v>
          </cell>
          <cell r="D1100" t="str">
            <v>OME_8171</v>
          </cell>
          <cell r="E1100">
            <v>0</v>
          </cell>
        </row>
        <row r="1101">
          <cell r="A1101">
            <v>2010</v>
          </cell>
          <cell r="B1101" t="str">
            <v>MAY</v>
          </cell>
          <cell r="D1101" t="str">
            <v>OME_8171</v>
          </cell>
          <cell r="E1101">
            <v>0</v>
          </cell>
        </row>
        <row r="1102">
          <cell r="A1102">
            <v>2010</v>
          </cell>
          <cell r="B1102" t="str">
            <v>MAY</v>
          </cell>
          <cell r="D1102" t="str">
            <v>OME_8171</v>
          </cell>
          <cell r="E1102">
            <v>0</v>
          </cell>
        </row>
        <row r="1103">
          <cell r="A1103">
            <v>2010</v>
          </cell>
          <cell r="B1103" t="str">
            <v>MAY</v>
          </cell>
          <cell r="D1103" t="str">
            <v>OME_8171</v>
          </cell>
          <cell r="E1103">
            <v>0</v>
          </cell>
        </row>
        <row r="1104">
          <cell r="A1104">
            <v>2010</v>
          </cell>
          <cell r="B1104" t="str">
            <v>MAY</v>
          </cell>
          <cell r="D1104" t="str">
            <v>OME_8178</v>
          </cell>
          <cell r="E1104">
            <v>1299.9799808</v>
          </cell>
        </row>
        <row r="1105">
          <cell r="A1105">
            <v>2010</v>
          </cell>
          <cell r="B1105" t="str">
            <v>MAY</v>
          </cell>
          <cell r="D1105" t="str">
            <v>OME_8178</v>
          </cell>
          <cell r="E1105">
            <v>0</v>
          </cell>
        </row>
        <row r="1106">
          <cell r="A1106">
            <v>2010</v>
          </cell>
          <cell r="B1106" t="str">
            <v>MAY</v>
          </cell>
          <cell r="D1106" t="str">
            <v>OME_8180</v>
          </cell>
          <cell r="E1106">
            <v>10437.435878078</v>
          </cell>
        </row>
        <row r="1107">
          <cell r="A1107">
            <v>2010</v>
          </cell>
          <cell r="B1107" t="str">
            <v>MAY</v>
          </cell>
          <cell r="D1107" t="str">
            <v>OME_8181</v>
          </cell>
          <cell r="E1107">
            <v>7272.9222985280003</v>
          </cell>
        </row>
        <row r="1108">
          <cell r="A1108">
            <v>2010</v>
          </cell>
          <cell r="B1108" t="str">
            <v>MAY</v>
          </cell>
          <cell r="D1108" t="str">
            <v>OME_8183</v>
          </cell>
          <cell r="E1108">
            <v>37981.418475741899</v>
          </cell>
        </row>
        <row r="1109">
          <cell r="A1109">
            <v>2010</v>
          </cell>
          <cell r="B1109" t="str">
            <v>MAY</v>
          </cell>
          <cell r="D1109" t="str">
            <v>OME_8183</v>
          </cell>
          <cell r="E1109">
            <v>-120959.06044143801</v>
          </cell>
        </row>
        <row r="1110">
          <cell r="A1110">
            <v>2010</v>
          </cell>
          <cell r="B1110" t="str">
            <v>MAY</v>
          </cell>
          <cell r="D1110" t="str">
            <v>OME_8183</v>
          </cell>
          <cell r="E1110">
            <v>-75962.836951483798</v>
          </cell>
        </row>
        <row r="1111">
          <cell r="A1111">
            <v>2010</v>
          </cell>
          <cell r="B1111" t="str">
            <v>MAY</v>
          </cell>
          <cell r="D1111" t="str">
            <v>OME_8186</v>
          </cell>
          <cell r="E1111">
            <v>23891.3616178386</v>
          </cell>
        </row>
        <row r="1112">
          <cell r="A1112">
            <v>2010</v>
          </cell>
          <cell r="B1112" t="str">
            <v>MAY</v>
          </cell>
          <cell r="D1112" t="str">
            <v>OME_8186</v>
          </cell>
          <cell r="E1112">
            <v>-76086.703405329899</v>
          </cell>
        </row>
        <row r="1113">
          <cell r="A1113">
            <v>2010</v>
          </cell>
          <cell r="B1113" t="str">
            <v>MAY</v>
          </cell>
          <cell r="D1113" t="str">
            <v>OME_8186</v>
          </cell>
          <cell r="E1113">
            <v>-47782.723235677302</v>
          </cell>
        </row>
        <row r="1114">
          <cell r="A1114">
            <v>2010</v>
          </cell>
          <cell r="B1114" t="str">
            <v>MAY</v>
          </cell>
          <cell r="D1114" t="str">
            <v>OME_8188</v>
          </cell>
          <cell r="E1114">
            <v>225.39591923200001</v>
          </cell>
        </row>
        <row r="1115">
          <cell r="A1115">
            <v>2010</v>
          </cell>
          <cell r="B1115" t="str">
            <v>MAY</v>
          </cell>
          <cell r="D1115" t="str">
            <v>OME_8188</v>
          </cell>
          <cell r="E1115">
            <v>0</v>
          </cell>
        </row>
        <row r="1116">
          <cell r="A1116">
            <v>2010</v>
          </cell>
          <cell r="B1116" t="str">
            <v>MAY</v>
          </cell>
          <cell r="D1116" t="str">
            <v>OME_8188</v>
          </cell>
          <cell r="E1116">
            <v>192391.55782204799</v>
          </cell>
        </row>
        <row r="1117">
          <cell r="A1117">
            <v>2010</v>
          </cell>
          <cell r="B1117" t="str">
            <v>APR</v>
          </cell>
          <cell r="D1117" t="str">
            <v>OME_8147</v>
          </cell>
          <cell r="E1117">
            <v>316832.21084281598</v>
          </cell>
        </row>
        <row r="1118">
          <cell r="A1118">
            <v>2010</v>
          </cell>
          <cell r="B1118" t="str">
            <v>APR</v>
          </cell>
          <cell r="D1118" t="str">
            <v>OME_8147</v>
          </cell>
          <cell r="E1118">
            <v>0</v>
          </cell>
        </row>
        <row r="1119">
          <cell r="A1119">
            <v>2010</v>
          </cell>
          <cell r="B1119" t="str">
            <v>APR</v>
          </cell>
          <cell r="D1119" t="str">
            <v>OME_8147</v>
          </cell>
          <cell r="E1119">
            <v>0</v>
          </cell>
        </row>
        <row r="1120">
          <cell r="A1120">
            <v>2010</v>
          </cell>
          <cell r="B1120" t="str">
            <v>APR</v>
          </cell>
          <cell r="D1120" t="str">
            <v>OME_8147</v>
          </cell>
          <cell r="E1120">
            <v>0</v>
          </cell>
        </row>
        <row r="1121">
          <cell r="A1121">
            <v>2010</v>
          </cell>
          <cell r="B1121" t="str">
            <v>APR</v>
          </cell>
          <cell r="D1121" t="str">
            <v>OME_8148</v>
          </cell>
          <cell r="E1121">
            <v>-36418.532918368001</v>
          </cell>
        </row>
        <row r="1122">
          <cell r="A1122">
            <v>2010</v>
          </cell>
          <cell r="B1122" t="str">
            <v>APR</v>
          </cell>
          <cell r="D1122" t="str">
            <v>OME_8150</v>
          </cell>
          <cell r="E1122">
            <v>-23237.158527434902</v>
          </cell>
        </row>
        <row r="1123">
          <cell r="A1123">
            <v>2010</v>
          </cell>
          <cell r="B1123" t="str">
            <v>APR</v>
          </cell>
          <cell r="D1123" t="str">
            <v>OME_8150</v>
          </cell>
          <cell r="E1123">
            <v>-23237.158527434902</v>
          </cell>
        </row>
        <row r="1124">
          <cell r="A1124">
            <v>2010</v>
          </cell>
          <cell r="B1124" t="str">
            <v>APR</v>
          </cell>
          <cell r="D1124" t="str">
            <v>OME_8153</v>
          </cell>
          <cell r="E1124">
            <v>0</v>
          </cell>
        </row>
        <row r="1125">
          <cell r="A1125">
            <v>2010</v>
          </cell>
          <cell r="B1125" t="str">
            <v>APR</v>
          </cell>
          <cell r="D1125" t="str">
            <v>OME_8153</v>
          </cell>
          <cell r="E1125">
            <v>0</v>
          </cell>
        </row>
        <row r="1126">
          <cell r="A1126">
            <v>2010</v>
          </cell>
          <cell r="B1126" t="str">
            <v>APR</v>
          </cell>
          <cell r="D1126" t="str">
            <v>OME_8154</v>
          </cell>
          <cell r="E1126">
            <v>0</v>
          </cell>
        </row>
        <row r="1127">
          <cell r="A1127">
            <v>2010</v>
          </cell>
          <cell r="B1127" t="str">
            <v>APR</v>
          </cell>
          <cell r="D1127" t="str">
            <v>OME_8154</v>
          </cell>
          <cell r="E1127">
            <v>0</v>
          </cell>
        </row>
        <row r="1128">
          <cell r="A1128">
            <v>2010</v>
          </cell>
          <cell r="B1128" t="str">
            <v>APR</v>
          </cell>
          <cell r="D1128" t="str">
            <v>OME_8155</v>
          </cell>
          <cell r="E1128">
            <v>145431.366357088</v>
          </cell>
        </row>
        <row r="1129">
          <cell r="A1129">
            <v>2010</v>
          </cell>
          <cell r="B1129" t="str">
            <v>APR</v>
          </cell>
          <cell r="D1129" t="str">
            <v>OME_8156</v>
          </cell>
          <cell r="E1129">
            <v>0</v>
          </cell>
        </row>
        <row r="1130">
          <cell r="A1130">
            <v>2010</v>
          </cell>
          <cell r="B1130" t="str">
            <v>APR</v>
          </cell>
          <cell r="D1130" t="str">
            <v>OME_8156</v>
          </cell>
          <cell r="E1130">
            <v>0</v>
          </cell>
        </row>
        <row r="1131">
          <cell r="A1131">
            <v>2009</v>
          </cell>
          <cell r="B1131" t="str">
            <v>DEC</v>
          </cell>
          <cell r="D1131" t="str">
            <v>OME_8135</v>
          </cell>
          <cell r="E1131">
            <v>0</v>
          </cell>
        </row>
        <row r="1132">
          <cell r="A1132">
            <v>2009</v>
          </cell>
          <cell r="B1132" t="str">
            <v>DEC</v>
          </cell>
          <cell r="D1132" t="str">
            <v>OME_8132</v>
          </cell>
          <cell r="E1132">
            <v>5030.6329023179997</v>
          </cell>
        </row>
        <row r="1133">
          <cell r="A1133">
            <v>2009</v>
          </cell>
          <cell r="B1133" t="str">
            <v>DEC</v>
          </cell>
          <cell r="D1133" t="str">
            <v>OME_8132</v>
          </cell>
          <cell r="E1133">
            <v>0</v>
          </cell>
        </row>
        <row r="1134">
          <cell r="A1134">
            <v>2009</v>
          </cell>
          <cell r="B1134" t="str">
            <v>DEC</v>
          </cell>
          <cell r="D1134" t="str">
            <v>OME_8132</v>
          </cell>
          <cell r="E1134">
            <v>10844.648442</v>
          </cell>
        </row>
        <row r="1135">
          <cell r="A1135">
            <v>2009</v>
          </cell>
          <cell r="B1135" t="str">
            <v>DEC</v>
          </cell>
          <cell r="D1135" t="str">
            <v>OME_8153</v>
          </cell>
          <cell r="E1135">
            <v>0</v>
          </cell>
        </row>
        <row r="1136">
          <cell r="A1136">
            <v>2009</v>
          </cell>
          <cell r="B1136" t="str">
            <v>DEC</v>
          </cell>
          <cell r="D1136" t="str">
            <v>OME_8153</v>
          </cell>
          <cell r="E1136">
            <v>0</v>
          </cell>
        </row>
        <row r="1137">
          <cell r="A1137">
            <v>2009</v>
          </cell>
          <cell r="B1137" t="str">
            <v>DEC</v>
          </cell>
          <cell r="D1137" t="str">
            <v>OME_8155</v>
          </cell>
          <cell r="E1137">
            <v>8326.4685126969998</v>
          </cell>
        </row>
        <row r="1138">
          <cell r="A1138">
            <v>2009</v>
          </cell>
          <cell r="B1138" t="str">
            <v>DEC</v>
          </cell>
          <cell r="D1138" t="str">
            <v>OME_8178</v>
          </cell>
          <cell r="E1138">
            <v>0</v>
          </cell>
        </row>
        <row r="1139">
          <cell r="A1139">
            <v>2009</v>
          </cell>
          <cell r="B1139" t="str">
            <v>DEC</v>
          </cell>
          <cell r="D1139" t="str">
            <v>OME_8178</v>
          </cell>
          <cell r="E1139">
            <v>0</v>
          </cell>
        </row>
        <row r="1140">
          <cell r="A1140">
            <v>2009</v>
          </cell>
          <cell r="B1140" t="str">
            <v>DEC</v>
          </cell>
          <cell r="D1140" t="str">
            <v>OME_8169</v>
          </cell>
          <cell r="E1140">
            <v>25816.920207306001</v>
          </cell>
        </row>
        <row r="1141">
          <cell r="A1141">
            <v>2009</v>
          </cell>
          <cell r="B1141" t="str">
            <v>DEC</v>
          </cell>
          <cell r="D1141" t="str">
            <v>OME_8169</v>
          </cell>
          <cell r="E1141">
            <v>0</v>
          </cell>
        </row>
        <row r="1142">
          <cell r="A1142">
            <v>2009</v>
          </cell>
          <cell r="B1142" t="str">
            <v>DEC</v>
          </cell>
          <cell r="D1142" t="str">
            <v>OME_8169</v>
          </cell>
          <cell r="E1142">
            <v>34461.793936239003</v>
          </cell>
        </row>
        <row r="1143">
          <cell r="A1143">
            <v>2009</v>
          </cell>
          <cell r="B1143" t="str">
            <v>DEC</v>
          </cell>
          <cell r="D1143" t="str">
            <v>OME_8169</v>
          </cell>
          <cell r="E1143">
            <v>1302.266472108</v>
          </cell>
        </row>
        <row r="1144">
          <cell r="A1144">
            <v>2009</v>
          </cell>
          <cell r="B1144" t="str">
            <v>DEC</v>
          </cell>
          <cell r="D1144" t="str">
            <v>OME_8169</v>
          </cell>
          <cell r="E1144">
            <v>18787.415136510001</v>
          </cell>
        </row>
        <row r="1145">
          <cell r="A1145">
            <v>2009</v>
          </cell>
          <cell r="B1145" t="str">
            <v>DEC</v>
          </cell>
          <cell r="D1145" t="str">
            <v>OME_8169</v>
          </cell>
          <cell r="E1145">
            <v>17854.172890029</v>
          </cell>
        </row>
        <row r="1146">
          <cell r="A1146">
            <v>2009</v>
          </cell>
          <cell r="B1146" t="str">
            <v>DEC</v>
          </cell>
          <cell r="D1146" t="str">
            <v>OME_8169</v>
          </cell>
          <cell r="E1146">
            <v>7610.1974756219997</v>
          </cell>
        </row>
        <row r="1147">
          <cell r="A1147">
            <v>2009</v>
          </cell>
          <cell r="B1147" t="str">
            <v>DEC</v>
          </cell>
          <cell r="D1147" t="str">
            <v>OME_8134</v>
          </cell>
          <cell r="E1147">
            <v>0</v>
          </cell>
        </row>
        <row r="1148">
          <cell r="A1148">
            <v>2009</v>
          </cell>
          <cell r="B1148" t="str">
            <v>DEC</v>
          </cell>
          <cell r="D1148" t="str">
            <v>OME_8134</v>
          </cell>
          <cell r="E1148">
            <v>0</v>
          </cell>
        </row>
        <row r="1149">
          <cell r="A1149">
            <v>2009</v>
          </cell>
          <cell r="B1149" t="str">
            <v>DEC</v>
          </cell>
          <cell r="D1149" t="str">
            <v>OME_8134</v>
          </cell>
          <cell r="E1149">
            <v>0</v>
          </cell>
        </row>
        <row r="1150">
          <cell r="A1150">
            <v>2009</v>
          </cell>
          <cell r="B1150" t="str">
            <v>DEC</v>
          </cell>
          <cell r="D1150" t="str">
            <v>OME_8134</v>
          </cell>
          <cell r="E1150">
            <v>0</v>
          </cell>
        </row>
        <row r="1151">
          <cell r="A1151">
            <v>2009</v>
          </cell>
          <cell r="B1151" t="str">
            <v>DEC</v>
          </cell>
          <cell r="D1151" t="str">
            <v>OME_8136</v>
          </cell>
          <cell r="E1151">
            <v>2.9607782999999999E-2</v>
          </cell>
        </row>
        <row r="1152">
          <cell r="A1152">
            <v>2009</v>
          </cell>
          <cell r="B1152" t="str">
            <v>DEC</v>
          </cell>
          <cell r="D1152" t="str">
            <v>OME_8147</v>
          </cell>
          <cell r="E1152">
            <v>298926.15794016601</v>
          </cell>
        </row>
        <row r="1153">
          <cell r="A1153">
            <v>2009</v>
          </cell>
          <cell r="B1153" t="str">
            <v>DEC</v>
          </cell>
          <cell r="D1153" t="str">
            <v>OME_8147</v>
          </cell>
          <cell r="E1153">
            <v>0</v>
          </cell>
        </row>
        <row r="1154">
          <cell r="A1154">
            <v>2009</v>
          </cell>
          <cell r="B1154" t="str">
            <v>DEC</v>
          </cell>
          <cell r="D1154" t="str">
            <v>OME_8147</v>
          </cell>
          <cell r="E1154">
            <v>0</v>
          </cell>
        </row>
        <row r="1155">
          <cell r="A1155">
            <v>2009</v>
          </cell>
          <cell r="B1155" t="str">
            <v>DEC</v>
          </cell>
          <cell r="D1155" t="str">
            <v>OME_8147</v>
          </cell>
          <cell r="E1155">
            <v>0</v>
          </cell>
        </row>
        <row r="1156">
          <cell r="A1156">
            <v>2009</v>
          </cell>
          <cell r="B1156" t="str">
            <v>DEC</v>
          </cell>
          <cell r="D1156" t="str">
            <v>OME_8146</v>
          </cell>
          <cell r="E1156">
            <v>1610.726595507</v>
          </cell>
        </row>
        <row r="1157">
          <cell r="A1157">
            <v>2009</v>
          </cell>
          <cell r="B1157" t="str">
            <v>DEC</v>
          </cell>
          <cell r="D1157" t="str">
            <v>OME_8164</v>
          </cell>
          <cell r="E1157">
            <v>0</v>
          </cell>
        </row>
        <row r="1158">
          <cell r="A1158">
            <v>2009</v>
          </cell>
          <cell r="B1158" t="str">
            <v>DEC</v>
          </cell>
          <cell r="D1158" t="str">
            <v>OME_8148</v>
          </cell>
          <cell r="E1158">
            <v>-24953.863890623001</v>
          </cell>
        </row>
        <row r="1159">
          <cell r="A1159">
            <v>2009</v>
          </cell>
          <cell r="B1159" t="str">
            <v>DEC</v>
          </cell>
          <cell r="D1159" t="str">
            <v>OME_8133</v>
          </cell>
          <cell r="E1159">
            <v>22064.183746866998</v>
          </cell>
        </row>
        <row r="1160">
          <cell r="A1160">
            <v>2009</v>
          </cell>
          <cell r="B1160" t="str">
            <v>DEC</v>
          </cell>
          <cell r="D1160" t="str">
            <v>OME_8133</v>
          </cell>
          <cell r="E1160">
            <v>0</v>
          </cell>
        </row>
        <row r="1161">
          <cell r="A1161">
            <v>2009</v>
          </cell>
          <cell r="B1161" t="str">
            <v>DEC</v>
          </cell>
          <cell r="D1161" t="str">
            <v>OME_8154</v>
          </cell>
          <cell r="E1161">
            <v>0</v>
          </cell>
        </row>
        <row r="1162">
          <cell r="A1162">
            <v>2009</v>
          </cell>
          <cell r="B1162" t="str">
            <v>DEC</v>
          </cell>
          <cell r="D1162" t="str">
            <v>OME_8154</v>
          </cell>
          <cell r="E1162">
            <v>0</v>
          </cell>
        </row>
        <row r="1163">
          <cell r="A1163">
            <v>2009</v>
          </cell>
          <cell r="B1163" t="str">
            <v>DEC</v>
          </cell>
          <cell r="D1163" t="str">
            <v>OME_8145</v>
          </cell>
          <cell r="E1163">
            <v>7652.2203396989999</v>
          </cell>
        </row>
        <row r="1164">
          <cell r="A1164">
            <v>2009</v>
          </cell>
          <cell r="B1164" t="str">
            <v>DEC</v>
          </cell>
          <cell r="D1164" t="str">
            <v>OME_8144</v>
          </cell>
          <cell r="E1164">
            <v>0</v>
          </cell>
        </row>
        <row r="1165">
          <cell r="A1165">
            <v>2009</v>
          </cell>
          <cell r="B1165" t="str">
            <v>DEC</v>
          </cell>
          <cell r="D1165" t="str">
            <v>OME_8144</v>
          </cell>
          <cell r="E1165">
            <v>1794.0880693920001</v>
          </cell>
        </row>
        <row r="1166">
          <cell r="A1166">
            <v>2009</v>
          </cell>
          <cell r="B1166" t="str">
            <v>DEC</v>
          </cell>
          <cell r="D1166" t="str">
            <v>OME_8144</v>
          </cell>
          <cell r="E1166">
            <v>10040.653071213001</v>
          </cell>
        </row>
        <row r="1167">
          <cell r="A1167">
            <v>2009</v>
          </cell>
          <cell r="B1167" t="str">
            <v>DEC</v>
          </cell>
          <cell r="D1167" t="str">
            <v>OME_8181</v>
          </cell>
          <cell r="E1167">
            <v>10972.318694187001</v>
          </cell>
        </row>
        <row r="1168">
          <cell r="A1168">
            <v>2009</v>
          </cell>
          <cell r="B1168" t="str">
            <v>DEC</v>
          </cell>
          <cell r="D1168" t="str">
            <v>OME_8143</v>
          </cell>
          <cell r="E1168">
            <v>48581.229905852997</v>
          </cell>
        </row>
        <row r="1169">
          <cell r="A1169">
            <v>2009</v>
          </cell>
          <cell r="B1169" t="str">
            <v>DEC</v>
          </cell>
          <cell r="D1169" t="str">
            <v>OME_8156</v>
          </cell>
          <cell r="E1169">
            <v>0</v>
          </cell>
        </row>
        <row r="1170">
          <cell r="A1170">
            <v>2009</v>
          </cell>
          <cell r="B1170" t="str">
            <v>DEC</v>
          </cell>
          <cell r="D1170" t="str">
            <v>OME_8156</v>
          </cell>
          <cell r="E1170">
            <v>0</v>
          </cell>
        </row>
        <row r="1171">
          <cell r="A1171">
            <v>2009</v>
          </cell>
          <cell r="B1171" t="str">
            <v>DEC</v>
          </cell>
          <cell r="D1171" t="str">
            <v>OME_8158</v>
          </cell>
          <cell r="E1171">
            <v>74860.143988862998</v>
          </cell>
        </row>
        <row r="1172">
          <cell r="A1172">
            <v>2009</v>
          </cell>
          <cell r="B1172" t="str">
            <v>DEC</v>
          </cell>
          <cell r="D1172" t="str">
            <v>OME_8143</v>
          </cell>
          <cell r="E1172">
            <v>0</v>
          </cell>
        </row>
        <row r="1173">
          <cell r="A1173">
            <v>2010</v>
          </cell>
          <cell r="B1173" t="str">
            <v>MAY</v>
          </cell>
          <cell r="D1173" t="str">
            <v>OME_8130</v>
          </cell>
          <cell r="E1173">
            <v>79151.143907200007</v>
          </cell>
        </row>
        <row r="1174">
          <cell r="A1174">
            <v>2010</v>
          </cell>
          <cell r="B1174" t="str">
            <v>MAY</v>
          </cell>
          <cell r="D1174" t="str">
            <v>OME_8130</v>
          </cell>
          <cell r="E1174">
            <v>22287.918969599999</v>
          </cell>
        </row>
        <row r="1175">
          <cell r="A1175">
            <v>2010</v>
          </cell>
          <cell r="B1175" t="str">
            <v>MAY</v>
          </cell>
          <cell r="D1175" t="str">
            <v>OME_8131</v>
          </cell>
          <cell r="E1175">
            <v>50806.13071456</v>
          </cell>
        </row>
        <row r="1176">
          <cell r="A1176">
            <v>2010</v>
          </cell>
          <cell r="B1176" t="str">
            <v>MAY</v>
          </cell>
          <cell r="D1176" t="str">
            <v>OME_8131</v>
          </cell>
          <cell r="E1176">
            <v>91308.949059648003</v>
          </cell>
        </row>
        <row r="1177">
          <cell r="A1177">
            <v>2010</v>
          </cell>
          <cell r="B1177" t="str">
            <v>MAY</v>
          </cell>
          <cell r="D1177" t="str">
            <v>OME_8132</v>
          </cell>
          <cell r="E1177">
            <v>94083.205376929996</v>
          </cell>
        </row>
        <row r="1178">
          <cell r="A1178">
            <v>2010</v>
          </cell>
          <cell r="B1178" t="str">
            <v>MAY</v>
          </cell>
          <cell r="D1178" t="str">
            <v>OME_8132</v>
          </cell>
          <cell r="E1178">
            <v>0</v>
          </cell>
        </row>
        <row r="1179">
          <cell r="A1179">
            <v>2010</v>
          </cell>
          <cell r="B1179" t="str">
            <v>MAY</v>
          </cell>
          <cell r="D1179" t="str">
            <v>OME_8132</v>
          </cell>
          <cell r="E1179">
            <v>121491.68742607599</v>
          </cell>
        </row>
        <row r="1180">
          <cell r="A1180">
            <v>2010</v>
          </cell>
          <cell r="B1180" t="str">
            <v>MAY</v>
          </cell>
          <cell r="D1180" t="str">
            <v>OME_8133</v>
          </cell>
          <cell r="E1180">
            <v>6919.9163017600004</v>
          </cell>
        </row>
        <row r="1181">
          <cell r="A1181">
            <v>2010</v>
          </cell>
          <cell r="B1181" t="str">
            <v>MAY</v>
          </cell>
          <cell r="D1181" t="str">
            <v>OME_8133</v>
          </cell>
          <cell r="E1181">
            <v>621.94926367999994</v>
          </cell>
        </row>
        <row r="1182">
          <cell r="A1182">
            <v>2010</v>
          </cell>
          <cell r="B1182" t="str">
            <v>MAY</v>
          </cell>
          <cell r="D1182" t="str">
            <v>OME_8134</v>
          </cell>
          <cell r="E1182">
            <v>0</v>
          </cell>
        </row>
        <row r="1183">
          <cell r="A1183">
            <v>2010</v>
          </cell>
          <cell r="B1183" t="str">
            <v>MAY</v>
          </cell>
          <cell r="D1183" t="str">
            <v>OME_8134</v>
          </cell>
          <cell r="E1183">
            <v>0</v>
          </cell>
        </row>
        <row r="1184">
          <cell r="A1184">
            <v>2010</v>
          </cell>
          <cell r="B1184" t="str">
            <v>MAY</v>
          </cell>
          <cell r="D1184" t="str">
            <v>OME_8134</v>
          </cell>
          <cell r="E1184">
            <v>0</v>
          </cell>
        </row>
        <row r="1185">
          <cell r="A1185">
            <v>2010</v>
          </cell>
          <cell r="B1185" t="str">
            <v>MAY</v>
          </cell>
          <cell r="D1185" t="str">
            <v>OME_8134</v>
          </cell>
          <cell r="E1185">
            <v>0</v>
          </cell>
        </row>
        <row r="1186">
          <cell r="A1186">
            <v>2010</v>
          </cell>
          <cell r="B1186" t="str">
            <v>MAY</v>
          </cell>
          <cell r="D1186" t="str">
            <v>OME_8135</v>
          </cell>
          <cell r="E1186">
            <v>0</v>
          </cell>
        </row>
        <row r="1187">
          <cell r="A1187">
            <v>2010</v>
          </cell>
          <cell r="B1187" t="str">
            <v>MAY</v>
          </cell>
          <cell r="D1187" t="str">
            <v>OME_8135</v>
          </cell>
          <cell r="E1187">
            <v>0</v>
          </cell>
        </row>
        <row r="1188">
          <cell r="A1188">
            <v>2010</v>
          </cell>
          <cell r="B1188" t="str">
            <v>MAY</v>
          </cell>
          <cell r="D1188" t="str">
            <v>OME_8135</v>
          </cell>
          <cell r="E1188">
            <v>0</v>
          </cell>
        </row>
        <row r="1189">
          <cell r="A1189">
            <v>2010</v>
          </cell>
          <cell r="B1189" t="str">
            <v>MAY</v>
          </cell>
          <cell r="D1189" t="str">
            <v>OME_8136</v>
          </cell>
          <cell r="E1189">
            <v>30694.895450463999</v>
          </cell>
        </row>
        <row r="1190">
          <cell r="A1190">
            <v>2010</v>
          </cell>
          <cell r="B1190" t="str">
            <v>MAY</v>
          </cell>
          <cell r="D1190" t="str">
            <v>OME_8137</v>
          </cell>
          <cell r="E1190">
            <v>23343</v>
          </cell>
        </row>
        <row r="1191">
          <cell r="A1191">
            <v>2010</v>
          </cell>
          <cell r="B1191" t="str">
            <v>MAY</v>
          </cell>
          <cell r="D1191" t="str">
            <v>OME_8137</v>
          </cell>
          <cell r="E1191">
            <v>63017.32</v>
          </cell>
        </row>
        <row r="1192">
          <cell r="A1192">
            <v>2010</v>
          </cell>
          <cell r="B1192" t="str">
            <v>MAY</v>
          </cell>
          <cell r="D1192" t="str">
            <v>OME_8138</v>
          </cell>
          <cell r="E1192">
            <v>23131.317057045901</v>
          </cell>
        </row>
        <row r="1193">
          <cell r="A1193">
            <v>2010</v>
          </cell>
          <cell r="B1193" t="str">
            <v>MAY</v>
          </cell>
          <cell r="D1193" t="str">
            <v>OME_8138</v>
          </cell>
          <cell r="E1193">
            <v>7205.1827991187101</v>
          </cell>
        </row>
        <row r="1194">
          <cell r="A1194">
            <v>2010</v>
          </cell>
          <cell r="B1194" t="str">
            <v>MAY</v>
          </cell>
          <cell r="D1194" t="str">
            <v>OME_8139</v>
          </cell>
          <cell r="E1194">
            <v>1414.129980164</v>
          </cell>
        </row>
        <row r="1195">
          <cell r="A1195">
            <v>2010</v>
          </cell>
          <cell r="B1195" t="str">
            <v>MAY</v>
          </cell>
          <cell r="D1195" t="str">
            <v>OME_8140</v>
          </cell>
          <cell r="E1195">
            <v>6534.3336787520002</v>
          </cell>
        </row>
        <row r="1196">
          <cell r="A1196">
            <v>2010</v>
          </cell>
          <cell r="B1196" t="str">
            <v>MAY</v>
          </cell>
          <cell r="D1196" t="str">
            <v>OME_8140</v>
          </cell>
          <cell r="E1196">
            <v>0</v>
          </cell>
        </row>
        <row r="1197">
          <cell r="A1197">
            <v>2010</v>
          </cell>
          <cell r="B1197" t="str">
            <v>MAY</v>
          </cell>
          <cell r="D1197" t="str">
            <v>OME_8140</v>
          </cell>
          <cell r="E1197">
            <v>0</v>
          </cell>
        </row>
        <row r="1198">
          <cell r="A1198">
            <v>2010</v>
          </cell>
          <cell r="B1198" t="str">
            <v>MAY</v>
          </cell>
          <cell r="D1198" t="str">
            <v>OME_8140</v>
          </cell>
          <cell r="E1198">
            <v>2398.9354652779998</v>
          </cell>
        </row>
        <row r="1199">
          <cell r="A1199">
            <v>2010</v>
          </cell>
          <cell r="B1199" t="str">
            <v>MAY</v>
          </cell>
          <cell r="D1199" t="str">
            <v>OME_8140</v>
          </cell>
          <cell r="E1199">
            <v>0</v>
          </cell>
        </row>
        <row r="1200">
          <cell r="A1200">
            <v>2010</v>
          </cell>
          <cell r="B1200" t="str">
            <v>MAY</v>
          </cell>
          <cell r="D1200" t="str">
            <v>OME_8140</v>
          </cell>
          <cell r="E1200">
            <v>10144.207000224</v>
          </cell>
        </row>
        <row r="1201">
          <cell r="A1201">
            <v>2010</v>
          </cell>
          <cell r="B1201" t="str">
            <v>MAY</v>
          </cell>
          <cell r="D1201" t="str">
            <v>OME_8140</v>
          </cell>
          <cell r="E1201">
            <v>0</v>
          </cell>
        </row>
        <row r="1202">
          <cell r="A1202">
            <v>2010</v>
          </cell>
          <cell r="B1202" t="str">
            <v>MAY</v>
          </cell>
          <cell r="D1202" t="str">
            <v>OME_8140</v>
          </cell>
          <cell r="E1202">
            <v>77373.400559884001</v>
          </cell>
        </row>
        <row r="1203">
          <cell r="A1203">
            <v>2010</v>
          </cell>
          <cell r="B1203" t="str">
            <v>MAY</v>
          </cell>
          <cell r="D1203" t="str">
            <v>OME_8140</v>
          </cell>
          <cell r="E1203">
            <v>0</v>
          </cell>
        </row>
        <row r="1204">
          <cell r="A1204">
            <v>2010</v>
          </cell>
          <cell r="B1204" t="str">
            <v>MAY</v>
          </cell>
          <cell r="D1204" t="str">
            <v>OME_8141</v>
          </cell>
          <cell r="E1204">
            <v>12000.033954016</v>
          </cell>
        </row>
        <row r="1205">
          <cell r="A1205">
            <v>2010</v>
          </cell>
          <cell r="B1205" t="str">
            <v>MAY</v>
          </cell>
          <cell r="D1205" t="str">
            <v>OME_8141</v>
          </cell>
          <cell r="E1205">
            <v>35736.439763807997</v>
          </cell>
        </row>
        <row r="1206">
          <cell r="A1206">
            <v>2010</v>
          </cell>
          <cell r="B1206" t="str">
            <v>MAY</v>
          </cell>
          <cell r="D1206" t="str">
            <v>OME_8141</v>
          </cell>
          <cell r="E1206">
            <v>0</v>
          </cell>
        </row>
        <row r="1207">
          <cell r="A1207">
            <v>2010</v>
          </cell>
          <cell r="B1207" t="str">
            <v>FEB</v>
          </cell>
          <cell r="D1207" t="str">
            <v>OME_8133</v>
          </cell>
          <cell r="E1207">
            <v>13014.444399552</v>
          </cell>
        </row>
        <row r="1208">
          <cell r="A1208">
            <v>2010</v>
          </cell>
          <cell r="B1208" t="str">
            <v>FEB</v>
          </cell>
          <cell r="D1208" t="str">
            <v>OME_8132</v>
          </cell>
          <cell r="E1208">
            <v>72290.466092129995</v>
          </cell>
        </row>
        <row r="1209">
          <cell r="A1209">
            <v>2010</v>
          </cell>
          <cell r="B1209" t="str">
            <v>FEB</v>
          </cell>
          <cell r="D1209" t="str">
            <v>OME_8132</v>
          </cell>
          <cell r="E1209">
            <v>0</v>
          </cell>
        </row>
        <row r="1210">
          <cell r="A1210">
            <v>2010</v>
          </cell>
          <cell r="B1210" t="str">
            <v>FEB</v>
          </cell>
          <cell r="D1210" t="str">
            <v>OME_8132</v>
          </cell>
          <cell r="E1210">
            <v>125057.74140728</v>
          </cell>
        </row>
        <row r="1211">
          <cell r="A1211">
            <v>2010</v>
          </cell>
          <cell r="B1211" t="str">
            <v>FEB</v>
          </cell>
          <cell r="D1211" t="str">
            <v>OME_8131</v>
          </cell>
          <cell r="E1211">
            <v>24618.509603776001</v>
          </cell>
        </row>
        <row r="1212">
          <cell r="A1212">
            <v>2010</v>
          </cell>
          <cell r="B1212" t="str">
            <v>FEB</v>
          </cell>
          <cell r="D1212" t="str">
            <v>OME_8131</v>
          </cell>
          <cell r="E1212">
            <v>5884.6883414399999</v>
          </cell>
        </row>
        <row r="1213">
          <cell r="A1213">
            <v>2010</v>
          </cell>
          <cell r="B1213" t="str">
            <v>FEB</v>
          </cell>
          <cell r="D1213" t="str">
            <v>OME_8130</v>
          </cell>
          <cell r="E1213">
            <v>-26167.516999648</v>
          </cell>
        </row>
        <row r="1214">
          <cell r="A1214">
            <v>2010</v>
          </cell>
          <cell r="B1214" t="str">
            <v>FEB</v>
          </cell>
          <cell r="D1214" t="str">
            <v>OME_8130</v>
          </cell>
          <cell r="E1214">
            <v>222467.070280288</v>
          </cell>
        </row>
        <row r="1215">
          <cell r="A1215">
            <v>2010</v>
          </cell>
          <cell r="B1215" t="str">
            <v>FEB</v>
          </cell>
          <cell r="D1215" t="str">
            <v>OME_8183</v>
          </cell>
          <cell r="E1215">
            <v>-75962.836951483798</v>
          </cell>
        </row>
        <row r="1216">
          <cell r="A1216">
            <v>2010</v>
          </cell>
          <cell r="B1216" t="str">
            <v>FEB</v>
          </cell>
          <cell r="D1216" t="str">
            <v>OME_8183</v>
          </cell>
          <cell r="E1216">
            <v>-120959.06044143801</v>
          </cell>
        </row>
        <row r="1217">
          <cell r="A1217">
            <v>2010</v>
          </cell>
          <cell r="B1217" t="str">
            <v>FEB</v>
          </cell>
          <cell r="D1217" t="str">
            <v>OME_8183</v>
          </cell>
          <cell r="E1217">
            <v>37981.418475741899</v>
          </cell>
        </row>
        <row r="1218">
          <cell r="A1218">
            <v>2010</v>
          </cell>
          <cell r="B1218" t="str">
            <v>FEB</v>
          </cell>
          <cell r="D1218" t="str">
            <v>OME_8181</v>
          </cell>
          <cell r="E1218">
            <v>166516.09044080001</v>
          </cell>
        </row>
        <row r="1219">
          <cell r="A1219">
            <v>2010</v>
          </cell>
          <cell r="B1219" t="str">
            <v>FEB</v>
          </cell>
          <cell r="D1219" t="str">
            <v>OME_8180</v>
          </cell>
          <cell r="E1219">
            <v>3608.2481808560001</v>
          </cell>
        </row>
        <row r="1220">
          <cell r="A1220">
            <v>2010</v>
          </cell>
          <cell r="B1220" t="str">
            <v>FEB</v>
          </cell>
          <cell r="D1220" t="str">
            <v>OME_8178</v>
          </cell>
          <cell r="E1220">
            <v>0</v>
          </cell>
        </row>
        <row r="1221">
          <cell r="A1221">
            <v>2010</v>
          </cell>
          <cell r="B1221" t="str">
            <v>FEB</v>
          </cell>
          <cell r="D1221" t="str">
            <v>OME_8178</v>
          </cell>
          <cell r="E1221">
            <v>9761.7399167999993</v>
          </cell>
        </row>
        <row r="1222">
          <cell r="A1222">
            <v>2010</v>
          </cell>
          <cell r="B1222" t="str">
            <v>FEB</v>
          </cell>
          <cell r="D1222" t="str">
            <v>OME_8171</v>
          </cell>
          <cell r="E1222">
            <v>0</v>
          </cell>
        </row>
        <row r="1223">
          <cell r="A1223">
            <v>2010</v>
          </cell>
          <cell r="B1223" t="str">
            <v>FEB</v>
          </cell>
          <cell r="D1223" t="str">
            <v>OME_8171</v>
          </cell>
          <cell r="E1223">
            <v>0</v>
          </cell>
        </row>
        <row r="1224">
          <cell r="A1224">
            <v>2010</v>
          </cell>
          <cell r="B1224" t="str">
            <v>FEB</v>
          </cell>
          <cell r="D1224" t="str">
            <v>OME_8171</v>
          </cell>
          <cell r="E1224">
            <v>0</v>
          </cell>
        </row>
        <row r="1225">
          <cell r="A1225">
            <v>2010</v>
          </cell>
          <cell r="B1225" t="str">
            <v>FEB</v>
          </cell>
          <cell r="D1225" t="str">
            <v>OME_8171</v>
          </cell>
          <cell r="E1225">
            <v>0</v>
          </cell>
        </row>
        <row r="1226">
          <cell r="A1226">
            <v>2010</v>
          </cell>
          <cell r="B1226" t="str">
            <v>FEB</v>
          </cell>
          <cell r="D1226" t="str">
            <v>OME_8171</v>
          </cell>
          <cell r="E1226">
            <v>0</v>
          </cell>
        </row>
        <row r="1227">
          <cell r="A1227">
            <v>2010</v>
          </cell>
          <cell r="B1227" t="str">
            <v>FEB</v>
          </cell>
          <cell r="D1227" t="str">
            <v>OME_8170</v>
          </cell>
          <cell r="E1227">
            <v>0</v>
          </cell>
        </row>
        <row r="1228">
          <cell r="A1228">
            <v>2010</v>
          </cell>
          <cell r="B1228" t="str">
            <v>FEB</v>
          </cell>
          <cell r="D1228" t="str">
            <v>OME_8170</v>
          </cell>
          <cell r="E1228">
            <v>0</v>
          </cell>
        </row>
        <row r="1229">
          <cell r="A1229">
            <v>2010</v>
          </cell>
          <cell r="B1229" t="str">
            <v>FEB</v>
          </cell>
          <cell r="D1229" t="str">
            <v>OME_8170</v>
          </cell>
          <cell r="E1229">
            <v>0</v>
          </cell>
        </row>
        <row r="1230">
          <cell r="A1230">
            <v>2010</v>
          </cell>
          <cell r="B1230" t="str">
            <v>FEB</v>
          </cell>
          <cell r="D1230" t="str">
            <v>OME_8170</v>
          </cell>
          <cell r="E1230">
            <v>-205.996482472</v>
          </cell>
        </row>
        <row r="1231">
          <cell r="A1231">
            <v>2010</v>
          </cell>
          <cell r="B1231" t="str">
            <v>FEB</v>
          </cell>
          <cell r="D1231" t="str">
            <v>OME_8170</v>
          </cell>
          <cell r="E1231">
            <v>0</v>
          </cell>
        </row>
        <row r="1232">
          <cell r="A1232">
            <v>2010</v>
          </cell>
          <cell r="B1232" t="str">
            <v>FEB</v>
          </cell>
          <cell r="D1232" t="str">
            <v>OME_8170</v>
          </cell>
          <cell r="E1232">
            <v>0</v>
          </cell>
        </row>
        <row r="1233">
          <cell r="A1233">
            <v>2010</v>
          </cell>
          <cell r="B1233" t="str">
            <v>FEB</v>
          </cell>
          <cell r="D1233" t="str">
            <v>OME_8170</v>
          </cell>
          <cell r="E1233">
            <v>1706.8138413480001</v>
          </cell>
        </row>
        <row r="1234">
          <cell r="A1234">
            <v>2010</v>
          </cell>
          <cell r="B1234" t="str">
            <v>FEB</v>
          </cell>
          <cell r="D1234" t="str">
            <v>OME_8169</v>
          </cell>
          <cell r="E1234">
            <v>4959.8003379100001</v>
          </cell>
        </row>
        <row r="1235">
          <cell r="A1235">
            <v>2010</v>
          </cell>
          <cell r="B1235" t="str">
            <v>FEB</v>
          </cell>
          <cell r="D1235" t="str">
            <v>OME_8169</v>
          </cell>
          <cell r="E1235">
            <v>5698.3177445479996</v>
          </cell>
        </row>
        <row r="1236">
          <cell r="A1236">
            <v>2009</v>
          </cell>
          <cell r="B1236" t="str">
            <v>DEC</v>
          </cell>
          <cell r="D1236" t="str">
            <v>OME_8142</v>
          </cell>
          <cell r="E1236">
            <v>0</v>
          </cell>
        </row>
        <row r="1237">
          <cell r="A1237">
            <v>2009</v>
          </cell>
          <cell r="B1237" t="str">
            <v>DEC</v>
          </cell>
          <cell r="D1237" t="str">
            <v>OME_8142</v>
          </cell>
          <cell r="E1237">
            <v>0</v>
          </cell>
        </row>
        <row r="1238">
          <cell r="A1238">
            <v>2009</v>
          </cell>
          <cell r="B1238" t="str">
            <v>DEC</v>
          </cell>
          <cell r="D1238" t="str">
            <v>OME_8142</v>
          </cell>
          <cell r="E1238">
            <v>0</v>
          </cell>
        </row>
        <row r="1239">
          <cell r="A1239">
            <v>2009</v>
          </cell>
          <cell r="B1239" t="str">
            <v>DEC</v>
          </cell>
          <cell r="D1239" t="str">
            <v>OME_8141</v>
          </cell>
          <cell r="E1239">
            <v>11828.259962194999</v>
          </cell>
        </row>
        <row r="1240">
          <cell r="A1240">
            <v>2009</v>
          </cell>
          <cell r="B1240" t="str">
            <v>DEC</v>
          </cell>
          <cell r="D1240" t="str">
            <v>OME_8141</v>
          </cell>
          <cell r="E1240">
            <v>290783.67219103099</v>
          </cell>
        </row>
        <row r="1241">
          <cell r="A1241">
            <v>2009</v>
          </cell>
          <cell r="B1241" t="str">
            <v>DEC</v>
          </cell>
          <cell r="D1241" t="str">
            <v>OME_8141</v>
          </cell>
          <cell r="E1241">
            <v>1039.470045564</v>
          </cell>
        </row>
        <row r="1242">
          <cell r="A1242">
            <v>2009</v>
          </cell>
          <cell r="B1242" t="str">
            <v>DEC</v>
          </cell>
          <cell r="D1242" t="str">
            <v>OME_8180</v>
          </cell>
          <cell r="E1242">
            <v>0</v>
          </cell>
        </row>
        <row r="1243">
          <cell r="A1243">
            <v>2009</v>
          </cell>
          <cell r="B1243" t="str">
            <v>DEC</v>
          </cell>
          <cell r="D1243" t="str">
            <v>OME_8138</v>
          </cell>
          <cell r="E1243">
            <v>19482.334516458501</v>
          </cell>
        </row>
        <row r="1244">
          <cell r="A1244">
            <v>2009</v>
          </cell>
          <cell r="B1244" t="str">
            <v>DEC</v>
          </cell>
          <cell r="D1244" t="str">
            <v>OME_8138</v>
          </cell>
          <cell r="E1244">
            <v>23053.907539129399</v>
          </cell>
        </row>
        <row r="1245">
          <cell r="A1245">
            <v>2009</v>
          </cell>
          <cell r="B1245" t="str">
            <v>DEC</v>
          </cell>
          <cell r="D1245" t="str">
            <v>OME_8150</v>
          </cell>
          <cell r="E1245">
            <v>-23198.4537615195</v>
          </cell>
        </row>
        <row r="1246">
          <cell r="A1246">
            <v>2009</v>
          </cell>
          <cell r="B1246" t="str">
            <v>DEC</v>
          </cell>
          <cell r="D1246" t="str">
            <v>OME_8150</v>
          </cell>
          <cell r="E1246">
            <v>-23198.4537615195</v>
          </cell>
        </row>
        <row r="1247">
          <cell r="A1247">
            <v>2009</v>
          </cell>
          <cell r="B1247" t="str">
            <v>DEC</v>
          </cell>
          <cell r="D1247" t="str">
            <v>OME_8130</v>
          </cell>
          <cell r="E1247">
            <v>82473.614511514999</v>
          </cell>
        </row>
        <row r="1248">
          <cell r="A1248">
            <v>2009</v>
          </cell>
          <cell r="B1248" t="str">
            <v>DEC</v>
          </cell>
          <cell r="D1248" t="str">
            <v>OME_8130</v>
          </cell>
          <cell r="E1248">
            <v>21827.143836169002</v>
          </cell>
        </row>
        <row r="1249">
          <cell r="A1249">
            <v>2009</v>
          </cell>
          <cell r="B1249" t="str">
            <v>DEC</v>
          </cell>
          <cell r="D1249" t="str">
            <v>OME_8140</v>
          </cell>
          <cell r="E1249">
            <v>0</v>
          </cell>
        </row>
        <row r="1250">
          <cell r="A1250">
            <v>2009</v>
          </cell>
          <cell r="B1250" t="str">
            <v>DEC</v>
          </cell>
          <cell r="D1250" t="str">
            <v>OME_8140</v>
          </cell>
          <cell r="E1250">
            <v>10645.108886013</v>
          </cell>
        </row>
        <row r="1251">
          <cell r="A1251">
            <v>2009</v>
          </cell>
          <cell r="B1251" t="str">
            <v>DEC</v>
          </cell>
          <cell r="D1251" t="str">
            <v>OME_8140</v>
          </cell>
          <cell r="E1251">
            <v>0</v>
          </cell>
        </row>
        <row r="1252">
          <cell r="A1252">
            <v>2009</v>
          </cell>
          <cell r="B1252" t="str">
            <v>DEC</v>
          </cell>
          <cell r="D1252" t="str">
            <v>OME_8140</v>
          </cell>
          <cell r="E1252">
            <v>27153.537942875999</v>
          </cell>
        </row>
        <row r="1253">
          <cell r="A1253">
            <v>2009</v>
          </cell>
          <cell r="B1253" t="str">
            <v>DEC</v>
          </cell>
          <cell r="D1253" t="str">
            <v>OME_8140</v>
          </cell>
          <cell r="E1253">
            <v>0</v>
          </cell>
        </row>
        <row r="1254">
          <cell r="A1254">
            <v>2009</v>
          </cell>
          <cell r="B1254" t="str">
            <v>DEC</v>
          </cell>
          <cell r="D1254" t="str">
            <v>OME_8140</v>
          </cell>
          <cell r="E1254">
            <v>6057.7929648600002</v>
          </cell>
        </row>
        <row r="1255">
          <cell r="A1255">
            <v>2009</v>
          </cell>
          <cell r="B1255" t="str">
            <v>DEC</v>
          </cell>
          <cell r="D1255" t="str">
            <v>OME_8140</v>
          </cell>
          <cell r="E1255">
            <v>119296.831734633</v>
          </cell>
        </row>
        <row r="1256">
          <cell r="A1256">
            <v>2009</v>
          </cell>
          <cell r="B1256" t="str">
            <v>DEC</v>
          </cell>
          <cell r="D1256" t="str">
            <v>OME_8139</v>
          </cell>
          <cell r="E1256">
            <v>55201.591477823997</v>
          </cell>
        </row>
        <row r="1257">
          <cell r="A1257">
            <v>2009</v>
          </cell>
          <cell r="B1257" t="str">
            <v>DEC</v>
          </cell>
          <cell r="D1257" t="str">
            <v>OME_8131</v>
          </cell>
          <cell r="E1257">
            <v>71021.412870464002</v>
          </cell>
        </row>
        <row r="1258">
          <cell r="A1258">
            <v>2009</v>
          </cell>
          <cell r="B1258" t="str">
            <v>DEC</v>
          </cell>
          <cell r="D1258" t="str">
            <v>OME_8131</v>
          </cell>
          <cell r="E1258">
            <v>98947.128371928993</v>
          </cell>
        </row>
        <row r="1259">
          <cell r="A1259">
            <v>2009</v>
          </cell>
          <cell r="B1259" t="str">
            <v>DEC</v>
          </cell>
          <cell r="D1259" t="str">
            <v>OME_8171</v>
          </cell>
          <cell r="E1259">
            <v>0</v>
          </cell>
        </row>
        <row r="1260">
          <cell r="A1260">
            <v>2009</v>
          </cell>
          <cell r="B1260" t="str">
            <v>DEC</v>
          </cell>
          <cell r="D1260" t="str">
            <v>OME_8171</v>
          </cell>
          <cell r="E1260">
            <v>0</v>
          </cell>
        </row>
        <row r="1261">
          <cell r="A1261">
            <v>2009</v>
          </cell>
          <cell r="B1261" t="str">
            <v>DEC</v>
          </cell>
          <cell r="D1261" t="str">
            <v>OME_8171</v>
          </cell>
          <cell r="E1261">
            <v>0</v>
          </cell>
        </row>
        <row r="1262">
          <cell r="A1262">
            <v>2009</v>
          </cell>
          <cell r="B1262" t="str">
            <v>DEC</v>
          </cell>
          <cell r="D1262" t="str">
            <v>OME_8171</v>
          </cell>
          <cell r="E1262">
            <v>0</v>
          </cell>
        </row>
        <row r="1263">
          <cell r="A1263">
            <v>2009</v>
          </cell>
          <cell r="B1263" t="str">
            <v>DEC</v>
          </cell>
          <cell r="D1263" t="str">
            <v>OME_8171</v>
          </cell>
          <cell r="E1263">
            <v>0</v>
          </cell>
        </row>
        <row r="1264">
          <cell r="A1264">
            <v>2009</v>
          </cell>
          <cell r="B1264" t="str">
            <v>DEC</v>
          </cell>
          <cell r="D1264" t="str">
            <v>OME_8183</v>
          </cell>
          <cell r="E1264">
            <v>75917.999936977198</v>
          </cell>
        </row>
        <row r="1265">
          <cell r="A1265">
            <v>2009</v>
          </cell>
          <cell r="B1265" t="str">
            <v>DEC</v>
          </cell>
          <cell r="D1265" t="str">
            <v>OME_8183</v>
          </cell>
          <cell r="E1265">
            <v>-241776.164024606</v>
          </cell>
        </row>
        <row r="1266">
          <cell r="A1266">
            <v>2009</v>
          </cell>
          <cell r="B1266" t="str">
            <v>DEC</v>
          </cell>
          <cell r="D1266" t="str">
            <v>OME_8183</v>
          </cell>
          <cell r="E1266">
            <v>-151835.99987395399</v>
          </cell>
        </row>
        <row r="1267">
          <cell r="A1267">
            <v>2009</v>
          </cell>
          <cell r="B1267" t="str">
            <v>DEC</v>
          </cell>
          <cell r="D1267" t="str">
            <v>OME_8163</v>
          </cell>
          <cell r="E1267">
            <v>0</v>
          </cell>
        </row>
        <row r="1268">
          <cell r="A1268">
            <v>2009</v>
          </cell>
          <cell r="B1268" t="str">
            <v>DEC</v>
          </cell>
          <cell r="D1268" t="str">
            <v>OME_8157</v>
          </cell>
          <cell r="E1268">
            <v>0</v>
          </cell>
        </row>
        <row r="1269">
          <cell r="A1269">
            <v>2009</v>
          </cell>
          <cell r="B1269" t="str">
            <v>DEC</v>
          </cell>
          <cell r="D1269" t="str">
            <v>OME_8137</v>
          </cell>
          <cell r="E1269">
            <v>23343</v>
          </cell>
        </row>
        <row r="1270">
          <cell r="A1270">
            <v>2009</v>
          </cell>
          <cell r="B1270" t="str">
            <v>DEC</v>
          </cell>
          <cell r="D1270" t="str">
            <v>OME_8137</v>
          </cell>
          <cell r="E1270">
            <v>106330</v>
          </cell>
        </row>
        <row r="1271">
          <cell r="A1271">
            <v>2009</v>
          </cell>
          <cell r="B1271" t="str">
            <v>DEC</v>
          </cell>
          <cell r="D1271" t="str">
            <v>OME_8170</v>
          </cell>
          <cell r="E1271">
            <v>9060.3877179629999</v>
          </cell>
        </row>
        <row r="1272">
          <cell r="A1272">
            <v>2009</v>
          </cell>
          <cell r="B1272" t="str">
            <v>DEC</v>
          </cell>
          <cell r="D1272" t="str">
            <v>OME_8170</v>
          </cell>
          <cell r="E1272">
            <v>0</v>
          </cell>
        </row>
        <row r="1273">
          <cell r="A1273">
            <v>2009</v>
          </cell>
          <cell r="B1273" t="str">
            <v>DEC</v>
          </cell>
          <cell r="D1273" t="str">
            <v>OME_8170</v>
          </cell>
          <cell r="E1273">
            <v>193.34684690399999</v>
          </cell>
        </row>
        <row r="1274">
          <cell r="A1274">
            <v>2009</v>
          </cell>
          <cell r="B1274" t="str">
            <v>DEC</v>
          </cell>
          <cell r="D1274" t="str">
            <v>OME_8170</v>
          </cell>
          <cell r="E1274">
            <v>3425.555795799</v>
          </cell>
        </row>
        <row r="1275">
          <cell r="A1275">
            <v>2009</v>
          </cell>
          <cell r="B1275" t="str">
            <v>DEC</v>
          </cell>
          <cell r="D1275" t="str">
            <v>OME_8170</v>
          </cell>
          <cell r="E1275">
            <v>0</v>
          </cell>
        </row>
        <row r="1276">
          <cell r="A1276">
            <v>2009</v>
          </cell>
          <cell r="B1276" t="str">
            <v>DEC</v>
          </cell>
          <cell r="D1276" t="str">
            <v>OME_8170</v>
          </cell>
          <cell r="E1276">
            <v>0</v>
          </cell>
        </row>
        <row r="1277">
          <cell r="A1277">
            <v>2009</v>
          </cell>
          <cell r="B1277" t="str">
            <v>DEC</v>
          </cell>
          <cell r="D1277" t="str">
            <v>OME_8170</v>
          </cell>
          <cell r="E1277">
            <v>0</v>
          </cell>
        </row>
        <row r="1278">
          <cell r="A1278">
            <v>2009</v>
          </cell>
          <cell r="B1278" t="str">
            <v>DEC</v>
          </cell>
          <cell r="D1278" t="str">
            <v>OME_8135</v>
          </cell>
          <cell r="E1278">
            <v>0</v>
          </cell>
        </row>
        <row r="1279">
          <cell r="A1279">
            <v>2009</v>
          </cell>
          <cell r="B1279" t="str">
            <v>DEC</v>
          </cell>
          <cell r="D1279" t="str">
            <v>OME_8135</v>
          </cell>
          <cell r="E1279">
            <v>0</v>
          </cell>
        </row>
        <row r="1280">
          <cell r="A1280">
            <v>2010</v>
          </cell>
          <cell r="B1280" t="str">
            <v>MAR</v>
          </cell>
          <cell r="D1280" t="str">
            <v>OME_8135</v>
          </cell>
          <cell r="E1280">
            <v>0</v>
          </cell>
        </row>
        <row r="1281">
          <cell r="A1281">
            <v>2010</v>
          </cell>
          <cell r="B1281" t="str">
            <v>MAR</v>
          </cell>
          <cell r="D1281" t="str">
            <v>OME_8135</v>
          </cell>
          <cell r="E1281">
            <v>0</v>
          </cell>
        </row>
        <row r="1282">
          <cell r="A1282">
            <v>2010</v>
          </cell>
          <cell r="B1282" t="str">
            <v>MAR</v>
          </cell>
          <cell r="D1282" t="str">
            <v>OME_8135</v>
          </cell>
          <cell r="E1282">
            <v>0</v>
          </cell>
        </row>
        <row r="1283">
          <cell r="A1283">
            <v>2010</v>
          </cell>
          <cell r="B1283" t="str">
            <v>MAR</v>
          </cell>
          <cell r="D1283" t="str">
            <v>OME_8134</v>
          </cell>
          <cell r="E1283">
            <v>0</v>
          </cell>
        </row>
        <row r="1284">
          <cell r="A1284">
            <v>2010</v>
          </cell>
          <cell r="B1284" t="str">
            <v>MAR</v>
          </cell>
          <cell r="D1284" t="str">
            <v>OME_8134</v>
          </cell>
          <cell r="E1284">
            <v>0</v>
          </cell>
        </row>
        <row r="1285">
          <cell r="A1285">
            <v>2010</v>
          </cell>
          <cell r="B1285" t="str">
            <v>MAR</v>
          </cell>
          <cell r="D1285" t="str">
            <v>OME_8134</v>
          </cell>
          <cell r="E1285">
            <v>0</v>
          </cell>
        </row>
        <row r="1286">
          <cell r="A1286">
            <v>2010</v>
          </cell>
          <cell r="B1286" t="str">
            <v>MAR</v>
          </cell>
          <cell r="D1286" t="str">
            <v>OME_8134</v>
          </cell>
          <cell r="E1286">
            <v>0</v>
          </cell>
        </row>
        <row r="1287">
          <cell r="A1287">
            <v>2010</v>
          </cell>
          <cell r="B1287" t="str">
            <v>MAR</v>
          </cell>
          <cell r="D1287" t="str">
            <v>OME_8133</v>
          </cell>
          <cell r="E1287">
            <v>11821.772217472</v>
          </cell>
        </row>
        <row r="1288">
          <cell r="A1288">
            <v>2010</v>
          </cell>
          <cell r="B1288" t="str">
            <v>MAR</v>
          </cell>
          <cell r="D1288" t="str">
            <v>OME_8132</v>
          </cell>
          <cell r="E1288">
            <v>29423.606866016002</v>
          </cell>
        </row>
        <row r="1289">
          <cell r="A1289">
            <v>2010</v>
          </cell>
          <cell r="B1289" t="str">
            <v>MAR</v>
          </cell>
          <cell r="D1289" t="str">
            <v>OME_8132</v>
          </cell>
          <cell r="E1289">
            <v>0</v>
          </cell>
        </row>
        <row r="1290">
          <cell r="A1290">
            <v>2010</v>
          </cell>
          <cell r="B1290" t="str">
            <v>MAR</v>
          </cell>
          <cell r="D1290" t="str">
            <v>OME_8132</v>
          </cell>
          <cell r="E1290">
            <v>369650.60994230601</v>
          </cell>
        </row>
        <row r="1291">
          <cell r="A1291">
            <v>2010</v>
          </cell>
          <cell r="B1291" t="str">
            <v>MAR</v>
          </cell>
          <cell r="D1291" t="str">
            <v>OME_8131</v>
          </cell>
          <cell r="E1291">
            <v>19582.246459104001</v>
          </cell>
        </row>
        <row r="1292">
          <cell r="A1292">
            <v>2010</v>
          </cell>
          <cell r="B1292" t="str">
            <v>MAR</v>
          </cell>
          <cell r="D1292" t="str">
            <v>OME_8131</v>
          </cell>
          <cell r="E1292">
            <v>26147.92812448</v>
          </cell>
        </row>
        <row r="1293">
          <cell r="A1293">
            <v>2010</v>
          </cell>
          <cell r="B1293" t="str">
            <v>MAR</v>
          </cell>
          <cell r="D1293" t="str">
            <v>OME_8130</v>
          </cell>
          <cell r="E1293">
            <v>84024.087158399998</v>
          </cell>
        </row>
        <row r="1294">
          <cell r="A1294">
            <v>2010</v>
          </cell>
          <cell r="B1294" t="str">
            <v>FEB</v>
          </cell>
          <cell r="D1294" t="str">
            <v>OME_8169</v>
          </cell>
          <cell r="E1294">
            <v>11637.017568748</v>
          </cell>
        </row>
        <row r="1295">
          <cell r="A1295">
            <v>2010</v>
          </cell>
          <cell r="B1295" t="str">
            <v>FEB</v>
          </cell>
          <cell r="D1295" t="str">
            <v>OME_8169</v>
          </cell>
          <cell r="E1295">
            <v>3161.9588032779998</v>
          </cell>
        </row>
        <row r="1296">
          <cell r="A1296">
            <v>2010</v>
          </cell>
          <cell r="B1296" t="str">
            <v>FEB</v>
          </cell>
          <cell r="D1296" t="str">
            <v>OME_8169</v>
          </cell>
          <cell r="E1296">
            <v>30042.765621924002</v>
          </cell>
        </row>
        <row r="1297">
          <cell r="A1297">
            <v>2010</v>
          </cell>
          <cell r="B1297" t="str">
            <v>FEB</v>
          </cell>
          <cell r="D1297" t="str">
            <v>OME_8169</v>
          </cell>
          <cell r="E1297">
            <v>0</v>
          </cell>
        </row>
        <row r="1298">
          <cell r="A1298">
            <v>2010</v>
          </cell>
          <cell r="B1298" t="str">
            <v>FEB</v>
          </cell>
          <cell r="D1298" t="str">
            <v>OME_8169</v>
          </cell>
          <cell r="E1298">
            <v>10929.873303513999</v>
          </cell>
        </row>
        <row r="1299">
          <cell r="A1299">
            <v>2010</v>
          </cell>
          <cell r="B1299" t="str">
            <v>FEB</v>
          </cell>
          <cell r="D1299" t="str">
            <v>OME_8164</v>
          </cell>
          <cell r="E1299">
            <v>0</v>
          </cell>
        </row>
        <row r="1300">
          <cell r="A1300">
            <v>2010</v>
          </cell>
          <cell r="B1300" t="str">
            <v>FEB</v>
          </cell>
          <cell r="D1300" t="str">
            <v>OME_8163</v>
          </cell>
          <cell r="E1300">
            <v>0</v>
          </cell>
        </row>
        <row r="1301">
          <cell r="A1301">
            <v>2010</v>
          </cell>
          <cell r="B1301" t="str">
            <v>FEB</v>
          </cell>
          <cell r="D1301" t="str">
            <v>OME_8158</v>
          </cell>
          <cell r="E1301">
            <v>14390.164322556</v>
          </cell>
        </row>
        <row r="1302">
          <cell r="A1302">
            <v>2010</v>
          </cell>
          <cell r="B1302" t="str">
            <v>FEB</v>
          </cell>
          <cell r="D1302" t="str">
            <v>OME_8157</v>
          </cell>
          <cell r="E1302">
            <v>0</v>
          </cell>
        </row>
        <row r="1303">
          <cell r="A1303">
            <v>2010</v>
          </cell>
          <cell r="B1303" t="str">
            <v>FEB</v>
          </cell>
          <cell r="D1303" t="str">
            <v>OME_8156</v>
          </cell>
          <cell r="E1303">
            <v>0</v>
          </cell>
        </row>
        <row r="1304">
          <cell r="A1304">
            <v>2010</v>
          </cell>
          <cell r="B1304" t="str">
            <v>FEB</v>
          </cell>
          <cell r="D1304" t="str">
            <v>OME_8156</v>
          </cell>
          <cell r="E1304">
            <v>0</v>
          </cell>
        </row>
        <row r="1305">
          <cell r="A1305">
            <v>2010</v>
          </cell>
          <cell r="B1305" t="str">
            <v>FEB</v>
          </cell>
          <cell r="D1305" t="str">
            <v>OME_8155</v>
          </cell>
          <cell r="E1305">
            <v>142111.79019072</v>
          </cell>
        </row>
        <row r="1306">
          <cell r="A1306">
            <v>2010</v>
          </cell>
          <cell r="B1306" t="str">
            <v>FEB</v>
          </cell>
          <cell r="D1306" t="str">
            <v>OME_8154</v>
          </cell>
          <cell r="E1306">
            <v>0</v>
          </cell>
        </row>
        <row r="1307">
          <cell r="A1307">
            <v>2010</v>
          </cell>
          <cell r="B1307" t="str">
            <v>FEB</v>
          </cell>
          <cell r="D1307" t="str">
            <v>OME_8154</v>
          </cell>
          <cell r="E1307">
            <v>0</v>
          </cell>
        </row>
        <row r="1308">
          <cell r="A1308">
            <v>2010</v>
          </cell>
          <cell r="B1308" t="str">
            <v>FEB</v>
          </cell>
          <cell r="D1308" t="str">
            <v>OME_8153</v>
          </cell>
          <cell r="E1308">
            <v>0</v>
          </cell>
        </row>
        <row r="1309">
          <cell r="A1309">
            <v>2010</v>
          </cell>
          <cell r="B1309" t="str">
            <v>FEB</v>
          </cell>
          <cell r="D1309" t="str">
            <v>OME_8153</v>
          </cell>
          <cell r="E1309">
            <v>0</v>
          </cell>
        </row>
        <row r="1310">
          <cell r="A1310">
            <v>2010</v>
          </cell>
          <cell r="B1310" t="str">
            <v>FEB</v>
          </cell>
          <cell r="D1310" t="str">
            <v>OME_8150</v>
          </cell>
          <cell r="E1310">
            <v>-23237.158527434902</v>
          </cell>
        </row>
        <row r="1311">
          <cell r="A1311">
            <v>2010</v>
          </cell>
          <cell r="B1311" t="str">
            <v>FEB</v>
          </cell>
          <cell r="D1311" t="str">
            <v>OME_8150</v>
          </cell>
          <cell r="E1311">
            <v>-23237.158527434902</v>
          </cell>
        </row>
        <row r="1312">
          <cell r="A1312">
            <v>2010</v>
          </cell>
          <cell r="B1312" t="str">
            <v>FEB</v>
          </cell>
          <cell r="D1312" t="str">
            <v>OME_8148</v>
          </cell>
          <cell r="E1312">
            <v>-14328.375385023999</v>
          </cell>
        </row>
        <row r="1313">
          <cell r="A1313">
            <v>2010</v>
          </cell>
          <cell r="B1313" t="str">
            <v>FEB</v>
          </cell>
          <cell r="D1313" t="str">
            <v>OME_8147</v>
          </cell>
          <cell r="E1313">
            <v>0</v>
          </cell>
        </row>
        <row r="1314">
          <cell r="A1314">
            <v>2010</v>
          </cell>
          <cell r="B1314" t="str">
            <v>FEB</v>
          </cell>
          <cell r="D1314" t="str">
            <v>OME_8147</v>
          </cell>
          <cell r="E1314">
            <v>0</v>
          </cell>
        </row>
        <row r="1315">
          <cell r="A1315">
            <v>2010</v>
          </cell>
          <cell r="B1315" t="str">
            <v>FEB</v>
          </cell>
          <cell r="D1315" t="str">
            <v>OME_8147</v>
          </cell>
          <cell r="E1315">
            <v>0</v>
          </cell>
        </row>
        <row r="1316">
          <cell r="A1316">
            <v>2010</v>
          </cell>
          <cell r="B1316" t="str">
            <v>FEB</v>
          </cell>
          <cell r="D1316" t="str">
            <v>OME_8147</v>
          </cell>
          <cell r="E1316">
            <v>0</v>
          </cell>
        </row>
        <row r="1317">
          <cell r="A1317">
            <v>2010</v>
          </cell>
          <cell r="B1317" t="str">
            <v>FEB</v>
          </cell>
          <cell r="D1317" t="str">
            <v>OME_8147</v>
          </cell>
          <cell r="E1317">
            <v>459545.608384864</v>
          </cell>
        </row>
        <row r="1318">
          <cell r="A1318">
            <v>2010</v>
          </cell>
          <cell r="B1318" t="str">
            <v>FEB</v>
          </cell>
          <cell r="D1318" t="str">
            <v>OME_8146</v>
          </cell>
          <cell r="E1318">
            <v>1622.633539318</v>
          </cell>
        </row>
        <row r="1319">
          <cell r="A1319">
            <v>2010</v>
          </cell>
          <cell r="B1319" t="str">
            <v>FEB</v>
          </cell>
          <cell r="D1319" t="str">
            <v>OME_8145</v>
          </cell>
          <cell r="E1319">
            <v>20985.798777855998</v>
          </cell>
        </row>
        <row r="1320">
          <cell r="A1320">
            <v>2010</v>
          </cell>
          <cell r="B1320" t="str">
            <v>FEB</v>
          </cell>
          <cell r="D1320" t="str">
            <v>OME_8144</v>
          </cell>
          <cell r="E1320">
            <v>2523.1893566439999</v>
          </cell>
        </row>
        <row r="1321">
          <cell r="A1321">
            <v>2010</v>
          </cell>
          <cell r="B1321" t="str">
            <v>FEB</v>
          </cell>
          <cell r="D1321" t="str">
            <v>OME_8144</v>
          </cell>
          <cell r="E1321">
            <v>0</v>
          </cell>
        </row>
        <row r="1322">
          <cell r="A1322">
            <v>2010</v>
          </cell>
          <cell r="B1322" t="str">
            <v>FEB</v>
          </cell>
          <cell r="D1322" t="str">
            <v>OME_8144</v>
          </cell>
          <cell r="E1322">
            <v>0</v>
          </cell>
        </row>
        <row r="1323">
          <cell r="A1323">
            <v>2010</v>
          </cell>
          <cell r="B1323" t="str">
            <v>FEB</v>
          </cell>
          <cell r="D1323" t="str">
            <v>OME_8143</v>
          </cell>
          <cell r="E1323">
            <v>24912.31560994</v>
          </cell>
        </row>
        <row r="1324">
          <cell r="A1324">
            <v>2010</v>
          </cell>
          <cell r="B1324" t="str">
            <v>FEB</v>
          </cell>
          <cell r="D1324" t="str">
            <v>OME_8143</v>
          </cell>
          <cell r="E1324">
            <v>0</v>
          </cell>
        </row>
        <row r="1325">
          <cell r="A1325">
            <v>2010</v>
          </cell>
          <cell r="B1325" t="str">
            <v>FEB</v>
          </cell>
          <cell r="D1325" t="str">
            <v>OME_8142</v>
          </cell>
          <cell r="E1325">
            <v>0</v>
          </cell>
        </row>
        <row r="1326">
          <cell r="A1326">
            <v>2010</v>
          </cell>
          <cell r="B1326" t="str">
            <v>FEB</v>
          </cell>
          <cell r="D1326" t="str">
            <v>OME_8142</v>
          </cell>
          <cell r="E1326">
            <v>0</v>
          </cell>
        </row>
        <row r="1327">
          <cell r="A1327">
            <v>2010</v>
          </cell>
          <cell r="B1327" t="str">
            <v>FEB</v>
          </cell>
          <cell r="D1327" t="str">
            <v>OME_8142</v>
          </cell>
          <cell r="E1327">
            <v>0</v>
          </cell>
        </row>
        <row r="1328">
          <cell r="A1328">
            <v>2010</v>
          </cell>
          <cell r="B1328" t="str">
            <v>FEB</v>
          </cell>
          <cell r="D1328" t="str">
            <v>OME_8141</v>
          </cell>
          <cell r="E1328">
            <v>920.45914844799995</v>
          </cell>
        </row>
        <row r="1329">
          <cell r="A1329">
            <v>2010</v>
          </cell>
          <cell r="B1329" t="str">
            <v>FEB</v>
          </cell>
          <cell r="D1329" t="str">
            <v>OME_8141</v>
          </cell>
          <cell r="E1329">
            <v>72085.812161855996</v>
          </cell>
        </row>
        <row r="1330">
          <cell r="A1330">
            <v>2010</v>
          </cell>
          <cell r="B1330" t="str">
            <v>FEB</v>
          </cell>
          <cell r="D1330" t="str">
            <v>OME_8141</v>
          </cell>
          <cell r="E1330">
            <v>25609.724522368</v>
          </cell>
        </row>
        <row r="1331">
          <cell r="A1331">
            <v>2010</v>
          </cell>
          <cell r="B1331" t="str">
            <v>FEB</v>
          </cell>
          <cell r="D1331" t="str">
            <v>OME_8140</v>
          </cell>
          <cell r="E1331">
            <v>0</v>
          </cell>
        </row>
        <row r="1332">
          <cell r="A1332">
            <v>2010</v>
          </cell>
          <cell r="B1332" t="str">
            <v>FEB</v>
          </cell>
          <cell r="D1332" t="str">
            <v>OME_8140</v>
          </cell>
          <cell r="E1332">
            <v>27631.601964450001</v>
          </cell>
        </row>
        <row r="1333">
          <cell r="A1333">
            <v>2010</v>
          </cell>
          <cell r="B1333" t="str">
            <v>FEB</v>
          </cell>
          <cell r="D1333" t="str">
            <v>OME_8140</v>
          </cell>
          <cell r="E1333">
            <v>0</v>
          </cell>
        </row>
        <row r="1334">
          <cell r="A1334">
            <v>2010</v>
          </cell>
          <cell r="B1334" t="str">
            <v>FEB</v>
          </cell>
          <cell r="D1334" t="str">
            <v>OME_8140</v>
          </cell>
          <cell r="E1334">
            <v>7424.4251760139996</v>
          </cell>
        </row>
        <row r="1335">
          <cell r="A1335">
            <v>2010</v>
          </cell>
          <cell r="B1335" t="str">
            <v>FEB</v>
          </cell>
          <cell r="D1335" t="str">
            <v>OME_8140</v>
          </cell>
          <cell r="E1335">
            <v>0</v>
          </cell>
        </row>
        <row r="1336">
          <cell r="A1336">
            <v>2010</v>
          </cell>
          <cell r="B1336" t="str">
            <v>FEB</v>
          </cell>
          <cell r="D1336" t="str">
            <v>OME_8140</v>
          </cell>
          <cell r="E1336">
            <v>2240.0086043060001</v>
          </cell>
        </row>
        <row r="1337">
          <cell r="A1337">
            <v>2010</v>
          </cell>
          <cell r="B1337" t="str">
            <v>FEB</v>
          </cell>
          <cell r="D1337" t="str">
            <v>OME_8140</v>
          </cell>
          <cell r="E1337">
            <v>0</v>
          </cell>
        </row>
        <row r="1338">
          <cell r="A1338">
            <v>2010</v>
          </cell>
          <cell r="B1338" t="str">
            <v>FEB</v>
          </cell>
          <cell r="D1338" t="str">
            <v>OME_8140</v>
          </cell>
          <cell r="E1338">
            <v>0</v>
          </cell>
        </row>
        <row r="1339">
          <cell r="A1339">
            <v>2010</v>
          </cell>
          <cell r="B1339" t="str">
            <v>FEB</v>
          </cell>
          <cell r="D1339" t="str">
            <v>OME_8140</v>
          </cell>
          <cell r="E1339">
            <v>1736.4627481959999</v>
          </cell>
        </row>
        <row r="1340">
          <cell r="A1340">
            <v>2010</v>
          </cell>
          <cell r="B1340" t="str">
            <v>FEB</v>
          </cell>
          <cell r="D1340" t="str">
            <v>OME_8139</v>
          </cell>
          <cell r="E1340">
            <v>6143.8242799999998</v>
          </cell>
        </row>
        <row r="1341">
          <cell r="A1341">
            <v>2010</v>
          </cell>
          <cell r="B1341" t="str">
            <v>FEB</v>
          </cell>
          <cell r="D1341" t="str">
            <v>OME_8138</v>
          </cell>
          <cell r="E1341">
            <v>38890.142418434101</v>
          </cell>
        </row>
        <row r="1342">
          <cell r="A1342">
            <v>2010</v>
          </cell>
          <cell r="B1342" t="str">
            <v>FEB</v>
          </cell>
          <cell r="D1342" t="str">
            <v>OME_8138</v>
          </cell>
          <cell r="E1342">
            <v>23131.317057045901</v>
          </cell>
        </row>
        <row r="1343">
          <cell r="A1343">
            <v>2010</v>
          </cell>
          <cell r="B1343" t="str">
            <v>FEB</v>
          </cell>
          <cell r="D1343" t="str">
            <v>OME_8137</v>
          </cell>
          <cell r="E1343">
            <v>126974.89</v>
          </cell>
        </row>
        <row r="1344">
          <cell r="A1344">
            <v>2010</v>
          </cell>
          <cell r="B1344" t="str">
            <v>FEB</v>
          </cell>
          <cell r="D1344" t="str">
            <v>OME_8137</v>
          </cell>
          <cell r="E1344">
            <v>23343</v>
          </cell>
        </row>
        <row r="1345">
          <cell r="A1345">
            <v>2010</v>
          </cell>
          <cell r="B1345" t="str">
            <v>FEB</v>
          </cell>
          <cell r="D1345" t="str">
            <v>OME_8136</v>
          </cell>
          <cell r="E1345">
            <v>2388.6042224960001</v>
          </cell>
        </row>
        <row r="1346">
          <cell r="A1346">
            <v>2010</v>
          </cell>
          <cell r="B1346" t="str">
            <v>FEB</v>
          </cell>
          <cell r="D1346" t="str">
            <v>OME_8135</v>
          </cell>
          <cell r="E1346">
            <v>0</v>
          </cell>
        </row>
        <row r="1347">
          <cell r="A1347">
            <v>2010</v>
          </cell>
          <cell r="B1347" t="str">
            <v>FEB</v>
          </cell>
          <cell r="D1347" t="str">
            <v>OME_8135</v>
          </cell>
          <cell r="E1347">
            <v>0</v>
          </cell>
        </row>
        <row r="1348">
          <cell r="A1348">
            <v>2010</v>
          </cell>
          <cell r="B1348" t="str">
            <v>FEB</v>
          </cell>
          <cell r="D1348" t="str">
            <v>OME_8135</v>
          </cell>
          <cell r="E1348">
            <v>0</v>
          </cell>
        </row>
        <row r="1349">
          <cell r="A1349">
            <v>2010</v>
          </cell>
          <cell r="B1349" t="str">
            <v>FEB</v>
          </cell>
          <cell r="D1349" t="str">
            <v>OME_8134</v>
          </cell>
          <cell r="E1349">
            <v>0</v>
          </cell>
        </row>
        <row r="1350">
          <cell r="A1350">
            <v>2010</v>
          </cell>
          <cell r="B1350" t="str">
            <v>FEB</v>
          </cell>
          <cell r="D1350" t="str">
            <v>OME_8134</v>
          </cell>
          <cell r="E1350">
            <v>1981.8788</v>
          </cell>
        </row>
        <row r="1351">
          <cell r="A1351">
            <v>2010</v>
          </cell>
          <cell r="B1351" t="str">
            <v>FEB</v>
          </cell>
          <cell r="D1351" t="str">
            <v>OME_8134</v>
          </cell>
          <cell r="E1351">
            <v>0</v>
          </cell>
        </row>
        <row r="1352">
          <cell r="A1352">
            <v>2010</v>
          </cell>
          <cell r="B1352" t="str">
            <v>FEB</v>
          </cell>
          <cell r="D1352" t="str">
            <v>OME_8134</v>
          </cell>
          <cell r="E1352">
            <v>0</v>
          </cell>
        </row>
        <row r="1353">
          <cell r="A1353">
            <v>2010</v>
          </cell>
          <cell r="B1353" t="str">
            <v>FEB</v>
          </cell>
          <cell r="D1353" t="str">
            <v>OME_8133</v>
          </cell>
          <cell r="E1353">
            <v>0</v>
          </cell>
        </row>
        <row r="1354">
          <cell r="A1354">
            <v>2010</v>
          </cell>
          <cell r="B1354" t="str">
            <v>MAR</v>
          </cell>
          <cell r="D1354" t="str">
            <v>OME_8138</v>
          </cell>
          <cell r="E1354">
            <v>14556.59737899</v>
          </cell>
        </row>
        <row r="1355">
          <cell r="A1355">
            <v>2010</v>
          </cell>
          <cell r="B1355" t="str">
            <v>MAR</v>
          </cell>
          <cell r="D1355" t="str">
            <v>OME_8183</v>
          </cell>
          <cell r="E1355">
            <v>-120959.06044143801</v>
          </cell>
        </row>
        <row r="1356">
          <cell r="A1356">
            <v>2010</v>
          </cell>
          <cell r="B1356" t="str">
            <v>MAR</v>
          </cell>
          <cell r="D1356" t="str">
            <v>OME_8170</v>
          </cell>
          <cell r="E1356">
            <v>1717.7538123239999</v>
          </cell>
        </row>
        <row r="1357">
          <cell r="A1357">
            <v>2010</v>
          </cell>
          <cell r="B1357" t="str">
            <v>MAR</v>
          </cell>
          <cell r="D1357" t="str">
            <v>OME_8150</v>
          </cell>
          <cell r="E1357">
            <v>-23237.158527434902</v>
          </cell>
        </row>
        <row r="1358">
          <cell r="A1358">
            <v>2010</v>
          </cell>
          <cell r="B1358" t="str">
            <v>MAR</v>
          </cell>
          <cell r="D1358" t="str">
            <v>OME_8144</v>
          </cell>
          <cell r="E1358">
            <v>1974.862949048</v>
          </cell>
        </row>
        <row r="1359">
          <cell r="A1359">
            <v>2010</v>
          </cell>
          <cell r="B1359" t="str">
            <v>MAR</v>
          </cell>
          <cell r="D1359" t="str">
            <v>OME_8139</v>
          </cell>
          <cell r="E1359">
            <v>93361.870859488001</v>
          </cell>
        </row>
        <row r="1360">
          <cell r="A1360">
            <v>2010</v>
          </cell>
          <cell r="B1360" t="str">
            <v>MAR</v>
          </cell>
          <cell r="D1360" t="str">
            <v>OME_8133</v>
          </cell>
          <cell r="E1360">
            <v>94.32781568</v>
          </cell>
        </row>
        <row r="1361">
          <cell r="A1361">
            <v>2010</v>
          </cell>
          <cell r="B1361" t="str">
            <v>MAR</v>
          </cell>
          <cell r="D1361" t="str">
            <v>OME_8130</v>
          </cell>
          <cell r="E1361">
            <v>22287.918969599999</v>
          </cell>
        </row>
        <row r="1362">
          <cell r="A1362">
            <v>2010</v>
          </cell>
          <cell r="B1362" t="str">
            <v>MAR</v>
          </cell>
          <cell r="D1362" t="str">
            <v>OME_8137</v>
          </cell>
          <cell r="E1362">
            <v>23343</v>
          </cell>
        </row>
        <row r="1363">
          <cell r="A1363">
            <v>2010</v>
          </cell>
          <cell r="B1363" t="str">
            <v>MAR</v>
          </cell>
          <cell r="D1363" t="str">
            <v>OME_8183</v>
          </cell>
          <cell r="E1363">
            <v>-75962.836951483798</v>
          </cell>
        </row>
        <row r="1364">
          <cell r="A1364">
            <v>2010</v>
          </cell>
          <cell r="B1364" t="str">
            <v>MAR</v>
          </cell>
          <cell r="D1364" t="str">
            <v>OME_8183</v>
          </cell>
          <cell r="E1364">
            <v>37981.418475741899</v>
          </cell>
        </row>
        <row r="1365">
          <cell r="A1365">
            <v>2010</v>
          </cell>
          <cell r="B1365" t="str">
            <v>MAR</v>
          </cell>
          <cell r="D1365" t="str">
            <v>OME_8181</v>
          </cell>
          <cell r="E1365">
            <v>107836.39118963201</v>
          </cell>
        </row>
        <row r="1366">
          <cell r="A1366">
            <v>2010</v>
          </cell>
          <cell r="B1366" t="str">
            <v>MAR</v>
          </cell>
          <cell r="D1366" t="str">
            <v>OME_8180</v>
          </cell>
          <cell r="E1366">
            <v>0</v>
          </cell>
        </row>
        <row r="1367">
          <cell r="A1367">
            <v>2010</v>
          </cell>
          <cell r="B1367" t="str">
            <v>MAR</v>
          </cell>
          <cell r="D1367" t="str">
            <v>OME_8178</v>
          </cell>
          <cell r="E1367">
            <v>0</v>
          </cell>
        </row>
        <row r="1368">
          <cell r="A1368">
            <v>2010</v>
          </cell>
          <cell r="B1368" t="str">
            <v>MAR</v>
          </cell>
          <cell r="D1368" t="str">
            <v>OME_8178</v>
          </cell>
          <cell r="E1368">
            <v>0</v>
          </cell>
        </row>
        <row r="1369">
          <cell r="A1369">
            <v>2010</v>
          </cell>
          <cell r="B1369" t="str">
            <v>MAR</v>
          </cell>
          <cell r="D1369" t="str">
            <v>OME_8171</v>
          </cell>
          <cell r="E1369">
            <v>0</v>
          </cell>
        </row>
        <row r="1370">
          <cell r="A1370">
            <v>2010</v>
          </cell>
          <cell r="B1370" t="str">
            <v>MAR</v>
          </cell>
          <cell r="D1370" t="str">
            <v>OME_8171</v>
          </cell>
          <cell r="E1370">
            <v>0</v>
          </cell>
        </row>
        <row r="1371">
          <cell r="A1371">
            <v>2010</v>
          </cell>
          <cell r="B1371" t="str">
            <v>MAR</v>
          </cell>
          <cell r="D1371" t="str">
            <v>OME_8171</v>
          </cell>
          <cell r="E1371">
            <v>0</v>
          </cell>
        </row>
        <row r="1372">
          <cell r="A1372">
            <v>2010</v>
          </cell>
          <cell r="B1372" t="str">
            <v>MAR</v>
          </cell>
          <cell r="D1372" t="str">
            <v>OME_8171</v>
          </cell>
          <cell r="E1372">
            <v>0</v>
          </cell>
        </row>
        <row r="1373">
          <cell r="A1373">
            <v>2010</v>
          </cell>
          <cell r="B1373" t="str">
            <v>MAR</v>
          </cell>
          <cell r="D1373" t="str">
            <v>OME_8171</v>
          </cell>
          <cell r="E1373">
            <v>0</v>
          </cell>
        </row>
        <row r="1374">
          <cell r="A1374">
            <v>2010</v>
          </cell>
          <cell r="B1374" t="str">
            <v>MAR</v>
          </cell>
          <cell r="D1374" t="str">
            <v>OME_8170</v>
          </cell>
          <cell r="E1374">
            <v>0</v>
          </cell>
        </row>
        <row r="1375">
          <cell r="A1375">
            <v>2010</v>
          </cell>
          <cell r="B1375" t="str">
            <v>MAR</v>
          </cell>
          <cell r="D1375" t="str">
            <v>OME_8170</v>
          </cell>
          <cell r="E1375">
            <v>0</v>
          </cell>
        </row>
        <row r="1376">
          <cell r="A1376">
            <v>2010</v>
          </cell>
          <cell r="B1376" t="str">
            <v>MAR</v>
          </cell>
          <cell r="D1376" t="str">
            <v>OME_8170</v>
          </cell>
          <cell r="E1376">
            <v>0</v>
          </cell>
        </row>
        <row r="1377">
          <cell r="A1377">
            <v>2010</v>
          </cell>
          <cell r="B1377" t="str">
            <v>MAR</v>
          </cell>
          <cell r="D1377" t="str">
            <v>OME_8170</v>
          </cell>
          <cell r="E1377">
            <v>376.17050563399999</v>
          </cell>
        </row>
        <row r="1378">
          <cell r="A1378">
            <v>2010</v>
          </cell>
          <cell r="B1378" t="str">
            <v>MAR</v>
          </cell>
          <cell r="D1378" t="str">
            <v>OME_8170</v>
          </cell>
          <cell r="E1378">
            <v>0</v>
          </cell>
        </row>
        <row r="1379">
          <cell r="A1379">
            <v>2010</v>
          </cell>
          <cell r="B1379" t="str">
            <v>MAR</v>
          </cell>
          <cell r="D1379" t="str">
            <v>OME_8170</v>
          </cell>
          <cell r="E1379">
            <v>0</v>
          </cell>
        </row>
        <row r="1380">
          <cell r="A1380">
            <v>2010</v>
          </cell>
          <cell r="B1380" t="str">
            <v>MAR</v>
          </cell>
          <cell r="D1380" t="str">
            <v>OME_8169</v>
          </cell>
          <cell r="E1380">
            <v>6637.3517387760003</v>
          </cell>
        </row>
        <row r="1381">
          <cell r="A1381">
            <v>2010</v>
          </cell>
          <cell r="B1381" t="str">
            <v>MAR</v>
          </cell>
          <cell r="D1381" t="str">
            <v>OME_8169</v>
          </cell>
          <cell r="E1381">
            <v>12114.818819246</v>
          </cell>
        </row>
        <row r="1382">
          <cell r="A1382">
            <v>2010</v>
          </cell>
          <cell r="B1382" t="str">
            <v>MAR</v>
          </cell>
          <cell r="D1382" t="str">
            <v>OME_8169</v>
          </cell>
          <cell r="E1382">
            <v>15617.65086673</v>
          </cell>
        </row>
        <row r="1383">
          <cell r="A1383">
            <v>2010</v>
          </cell>
          <cell r="B1383" t="str">
            <v>MAR</v>
          </cell>
          <cell r="D1383" t="str">
            <v>OME_8169</v>
          </cell>
          <cell r="E1383">
            <v>3234.5748425100001</v>
          </cell>
        </row>
        <row r="1384">
          <cell r="A1384">
            <v>2010</v>
          </cell>
          <cell r="B1384" t="str">
            <v>MAR</v>
          </cell>
          <cell r="D1384" t="str">
            <v>OME_8169</v>
          </cell>
          <cell r="E1384">
            <v>45273.167280528003</v>
          </cell>
        </row>
        <row r="1385">
          <cell r="A1385">
            <v>2010</v>
          </cell>
          <cell r="B1385" t="str">
            <v>MAR</v>
          </cell>
          <cell r="D1385" t="str">
            <v>OME_8169</v>
          </cell>
          <cell r="E1385">
            <v>0</v>
          </cell>
        </row>
        <row r="1386">
          <cell r="A1386">
            <v>2010</v>
          </cell>
          <cell r="B1386" t="str">
            <v>MAR</v>
          </cell>
          <cell r="D1386" t="str">
            <v>OME_8169</v>
          </cell>
          <cell r="E1386">
            <v>7986.1986312680001</v>
          </cell>
        </row>
        <row r="1387">
          <cell r="A1387">
            <v>2010</v>
          </cell>
          <cell r="B1387" t="str">
            <v>MAR</v>
          </cell>
          <cell r="D1387" t="str">
            <v>OME_8164</v>
          </cell>
          <cell r="E1387">
            <v>0</v>
          </cell>
        </row>
        <row r="1388">
          <cell r="A1388">
            <v>2010</v>
          </cell>
          <cell r="B1388" t="str">
            <v>MAR</v>
          </cell>
          <cell r="D1388" t="str">
            <v>OME_8163</v>
          </cell>
          <cell r="E1388">
            <v>0</v>
          </cell>
        </row>
        <row r="1389">
          <cell r="A1389">
            <v>2010</v>
          </cell>
          <cell r="B1389" t="str">
            <v>MAR</v>
          </cell>
          <cell r="D1389" t="str">
            <v>OME_8158</v>
          </cell>
          <cell r="E1389">
            <v>130401.65958481201</v>
          </cell>
        </row>
        <row r="1390">
          <cell r="A1390">
            <v>2010</v>
          </cell>
          <cell r="B1390" t="str">
            <v>MAR</v>
          </cell>
          <cell r="D1390" t="str">
            <v>OME_8157</v>
          </cell>
          <cell r="E1390">
            <v>0</v>
          </cell>
        </row>
        <row r="1391">
          <cell r="A1391">
            <v>2010</v>
          </cell>
          <cell r="B1391" t="str">
            <v>MAR</v>
          </cell>
          <cell r="D1391" t="str">
            <v>OME_8156</v>
          </cell>
          <cell r="E1391">
            <v>0</v>
          </cell>
        </row>
        <row r="1392">
          <cell r="A1392">
            <v>2010</v>
          </cell>
          <cell r="B1392" t="str">
            <v>MAR</v>
          </cell>
          <cell r="D1392" t="str">
            <v>OME_8156</v>
          </cell>
          <cell r="E1392">
            <v>0</v>
          </cell>
        </row>
        <row r="1393">
          <cell r="A1393">
            <v>2010</v>
          </cell>
          <cell r="B1393" t="str">
            <v>MAR</v>
          </cell>
          <cell r="D1393" t="str">
            <v>OME_8155</v>
          </cell>
          <cell r="E1393">
            <v>7952.6572576959998</v>
          </cell>
        </row>
        <row r="1394">
          <cell r="A1394">
            <v>2010</v>
          </cell>
          <cell r="B1394" t="str">
            <v>MAR</v>
          </cell>
          <cell r="D1394" t="str">
            <v>OME_8154</v>
          </cell>
          <cell r="E1394">
            <v>0</v>
          </cell>
        </row>
        <row r="1395">
          <cell r="A1395">
            <v>2010</v>
          </cell>
          <cell r="B1395" t="str">
            <v>MAR</v>
          </cell>
          <cell r="D1395" t="str">
            <v>OME_8154</v>
          </cell>
          <cell r="E1395">
            <v>0</v>
          </cell>
        </row>
        <row r="1396">
          <cell r="A1396">
            <v>2010</v>
          </cell>
          <cell r="B1396" t="str">
            <v>MAR</v>
          </cell>
          <cell r="D1396" t="str">
            <v>OME_8153</v>
          </cell>
          <cell r="E1396">
            <v>0</v>
          </cell>
        </row>
        <row r="1397">
          <cell r="A1397">
            <v>2010</v>
          </cell>
          <cell r="B1397" t="str">
            <v>MAR</v>
          </cell>
          <cell r="D1397" t="str">
            <v>OME_8153</v>
          </cell>
          <cell r="E1397">
            <v>0</v>
          </cell>
        </row>
        <row r="1398">
          <cell r="A1398">
            <v>2010</v>
          </cell>
          <cell r="B1398" t="str">
            <v>MAR</v>
          </cell>
          <cell r="D1398" t="str">
            <v>OME_8148</v>
          </cell>
          <cell r="E1398">
            <v>-14328.375385023999</v>
          </cell>
        </row>
        <row r="1399">
          <cell r="A1399">
            <v>2010</v>
          </cell>
          <cell r="B1399" t="str">
            <v>MAR</v>
          </cell>
          <cell r="D1399" t="str">
            <v>OME_8147</v>
          </cell>
          <cell r="E1399">
            <v>0</v>
          </cell>
        </row>
        <row r="1400">
          <cell r="A1400">
            <v>2010</v>
          </cell>
          <cell r="B1400" t="str">
            <v>MAR</v>
          </cell>
          <cell r="D1400" t="str">
            <v>OME_8147</v>
          </cell>
          <cell r="E1400">
            <v>0</v>
          </cell>
        </row>
        <row r="1401">
          <cell r="A1401">
            <v>2010</v>
          </cell>
          <cell r="B1401" t="str">
            <v>MAR</v>
          </cell>
          <cell r="D1401" t="str">
            <v>OME_8147</v>
          </cell>
          <cell r="E1401">
            <v>0</v>
          </cell>
        </row>
        <row r="1402">
          <cell r="A1402">
            <v>2010</v>
          </cell>
          <cell r="B1402" t="str">
            <v>MAR</v>
          </cell>
          <cell r="D1402" t="str">
            <v>OME_8147</v>
          </cell>
          <cell r="E1402">
            <v>466412.85171727999</v>
          </cell>
        </row>
        <row r="1403">
          <cell r="A1403">
            <v>2010</v>
          </cell>
          <cell r="B1403" t="str">
            <v>MAR</v>
          </cell>
          <cell r="D1403" t="str">
            <v>OME_8147</v>
          </cell>
          <cell r="E1403">
            <v>198921.420679264</v>
          </cell>
        </row>
        <row r="1404">
          <cell r="A1404">
            <v>2010</v>
          </cell>
          <cell r="B1404" t="str">
            <v>MAR</v>
          </cell>
          <cell r="D1404" t="str">
            <v>OME_8146</v>
          </cell>
          <cell r="E1404">
            <v>1616.0636110959999</v>
          </cell>
        </row>
        <row r="1405">
          <cell r="A1405">
            <v>2010</v>
          </cell>
          <cell r="B1405" t="str">
            <v>MAR</v>
          </cell>
          <cell r="D1405" t="str">
            <v>OME_8145</v>
          </cell>
          <cell r="E1405">
            <v>31664.86679376</v>
          </cell>
        </row>
        <row r="1406">
          <cell r="A1406">
            <v>2010</v>
          </cell>
          <cell r="B1406" t="str">
            <v>MAR</v>
          </cell>
          <cell r="D1406" t="str">
            <v>OME_8144</v>
          </cell>
          <cell r="E1406">
            <v>-2029.483528776</v>
          </cell>
        </row>
        <row r="1407">
          <cell r="A1407">
            <v>2010</v>
          </cell>
          <cell r="B1407" t="str">
            <v>MAR</v>
          </cell>
          <cell r="D1407" t="str">
            <v>OME_8144</v>
          </cell>
          <cell r="E1407">
            <v>0</v>
          </cell>
        </row>
        <row r="1408">
          <cell r="A1408">
            <v>2010</v>
          </cell>
          <cell r="B1408" t="str">
            <v>MAR</v>
          </cell>
          <cell r="D1408" t="str">
            <v>OME_8143</v>
          </cell>
          <cell r="E1408">
            <v>24886.521457358001</v>
          </cell>
        </row>
        <row r="1409">
          <cell r="A1409">
            <v>2010</v>
          </cell>
          <cell r="B1409" t="str">
            <v>MAR</v>
          </cell>
          <cell r="D1409" t="str">
            <v>OME_8143</v>
          </cell>
          <cell r="E1409">
            <v>0</v>
          </cell>
        </row>
        <row r="1410">
          <cell r="A1410">
            <v>2010</v>
          </cell>
          <cell r="B1410" t="str">
            <v>MAR</v>
          </cell>
          <cell r="D1410" t="str">
            <v>OME_8142</v>
          </cell>
          <cell r="E1410">
            <v>0</v>
          </cell>
        </row>
        <row r="1411">
          <cell r="A1411">
            <v>2010</v>
          </cell>
          <cell r="B1411" t="str">
            <v>MAR</v>
          </cell>
          <cell r="D1411" t="str">
            <v>OME_8142</v>
          </cell>
          <cell r="E1411">
            <v>0</v>
          </cell>
        </row>
        <row r="1412">
          <cell r="A1412">
            <v>2010</v>
          </cell>
          <cell r="B1412" t="str">
            <v>MAR</v>
          </cell>
          <cell r="D1412" t="str">
            <v>OME_8142</v>
          </cell>
          <cell r="E1412">
            <v>0</v>
          </cell>
        </row>
        <row r="1413">
          <cell r="A1413">
            <v>2010</v>
          </cell>
          <cell r="B1413" t="str">
            <v>MAR</v>
          </cell>
          <cell r="D1413" t="str">
            <v>OME_8141</v>
          </cell>
          <cell r="E1413">
            <v>3962.3429448319998</v>
          </cell>
        </row>
        <row r="1414">
          <cell r="A1414">
            <v>2010</v>
          </cell>
          <cell r="B1414" t="str">
            <v>MAR</v>
          </cell>
          <cell r="D1414" t="str">
            <v>OME_8141</v>
          </cell>
          <cell r="E1414">
            <v>11624.595375872001</v>
          </cell>
        </row>
        <row r="1415">
          <cell r="A1415">
            <v>2010</v>
          </cell>
          <cell r="B1415" t="str">
            <v>MAR</v>
          </cell>
          <cell r="D1415" t="str">
            <v>OME_8141</v>
          </cell>
          <cell r="E1415">
            <v>6068.0826208959998</v>
          </cell>
        </row>
        <row r="1416">
          <cell r="A1416">
            <v>2010</v>
          </cell>
          <cell r="B1416" t="str">
            <v>MAR</v>
          </cell>
          <cell r="D1416" t="str">
            <v>OME_8140</v>
          </cell>
          <cell r="E1416">
            <v>0</v>
          </cell>
        </row>
        <row r="1417">
          <cell r="A1417">
            <v>2010</v>
          </cell>
          <cell r="B1417" t="str">
            <v>MAR</v>
          </cell>
          <cell r="D1417" t="str">
            <v>OME_8140</v>
          </cell>
          <cell r="E1417">
            <v>110161.33587344601</v>
          </cell>
        </row>
        <row r="1418">
          <cell r="A1418">
            <v>2010</v>
          </cell>
          <cell r="B1418" t="str">
            <v>MAR</v>
          </cell>
          <cell r="D1418" t="str">
            <v>OME_8140</v>
          </cell>
          <cell r="E1418">
            <v>0</v>
          </cell>
        </row>
        <row r="1419">
          <cell r="A1419">
            <v>2010</v>
          </cell>
          <cell r="B1419" t="str">
            <v>MAR</v>
          </cell>
          <cell r="D1419" t="str">
            <v>OME_8140</v>
          </cell>
          <cell r="E1419">
            <v>9193.8267498660007</v>
          </cell>
        </row>
        <row r="1420">
          <cell r="A1420">
            <v>2010</v>
          </cell>
          <cell r="B1420" t="str">
            <v>MAR</v>
          </cell>
          <cell r="D1420" t="str">
            <v>OME_8140</v>
          </cell>
          <cell r="E1420">
            <v>0</v>
          </cell>
        </row>
        <row r="1421">
          <cell r="A1421">
            <v>2010</v>
          </cell>
          <cell r="B1421" t="str">
            <v>MAR</v>
          </cell>
          <cell r="D1421" t="str">
            <v>OME_8140</v>
          </cell>
          <cell r="E1421">
            <v>475.65091200000001</v>
          </cell>
        </row>
        <row r="1422">
          <cell r="A1422">
            <v>2010</v>
          </cell>
          <cell r="B1422" t="str">
            <v>MAR</v>
          </cell>
          <cell r="D1422" t="str">
            <v>OME_8140</v>
          </cell>
          <cell r="E1422">
            <v>0</v>
          </cell>
        </row>
        <row r="1423">
          <cell r="A1423">
            <v>2010</v>
          </cell>
          <cell r="B1423" t="str">
            <v>MAR</v>
          </cell>
          <cell r="D1423" t="str">
            <v>OME_8140</v>
          </cell>
          <cell r="E1423">
            <v>0</v>
          </cell>
        </row>
        <row r="1424">
          <cell r="A1424">
            <v>2010</v>
          </cell>
          <cell r="B1424" t="str">
            <v>MAR</v>
          </cell>
          <cell r="D1424" t="str">
            <v>OME_8140</v>
          </cell>
          <cell r="E1424">
            <v>2553.1652734939998</v>
          </cell>
        </row>
        <row r="1425">
          <cell r="A1425">
            <v>2010</v>
          </cell>
          <cell r="B1425" t="str">
            <v>MAR</v>
          </cell>
          <cell r="D1425" t="str">
            <v>OME_8138</v>
          </cell>
          <cell r="E1425">
            <v>23131.317057045901</v>
          </cell>
        </row>
        <row r="1426">
          <cell r="A1426">
            <v>2010</v>
          </cell>
          <cell r="B1426" t="str">
            <v>MAR</v>
          </cell>
          <cell r="D1426" t="str">
            <v>OME_8137</v>
          </cell>
          <cell r="E1426">
            <v>108686.19</v>
          </cell>
        </row>
        <row r="1427">
          <cell r="A1427">
            <v>2010</v>
          </cell>
          <cell r="B1427" t="str">
            <v>MAR</v>
          </cell>
          <cell r="D1427" t="str">
            <v>OME_8136</v>
          </cell>
          <cell r="E1427">
            <v>30264.108639295999</v>
          </cell>
        </row>
        <row r="1428">
          <cell r="A1428">
            <v>2010</v>
          </cell>
          <cell r="B1428" t="str">
            <v>JUN</v>
          </cell>
          <cell r="D1428" t="str">
            <v>OME_8183</v>
          </cell>
          <cell r="E1428">
            <v>37981.418475741899</v>
          </cell>
        </row>
        <row r="1429">
          <cell r="A1429">
            <v>2010</v>
          </cell>
          <cell r="B1429" t="str">
            <v>JUN</v>
          </cell>
          <cell r="D1429" t="str">
            <v>OME_8181</v>
          </cell>
          <cell r="E1429">
            <v>211316.16501830399</v>
          </cell>
        </row>
        <row r="1430">
          <cell r="A1430">
            <v>2010</v>
          </cell>
          <cell r="B1430" t="str">
            <v>JUN</v>
          </cell>
          <cell r="D1430" t="str">
            <v>OME_8180</v>
          </cell>
          <cell r="E1430">
            <v>0</v>
          </cell>
        </row>
        <row r="1431">
          <cell r="A1431">
            <v>2010</v>
          </cell>
          <cell r="B1431" t="str">
            <v>JUN</v>
          </cell>
          <cell r="D1431" t="str">
            <v>OME_8178</v>
          </cell>
          <cell r="E1431">
            <v>0</v>
          </cell>
        </row>
        <row r="1432">
          <cell r="A1432">
            <v>2010</v>
          </cell>
          <cell r="B1432" t="str">
            <v>JUN</v>
          </cell>
          <cell r="D1432" t="str">
            <v>OME_8178</v>
          </cell>
          <cell r="E1432">
            <v>518.78316947200005</v>
          </cell>
        </row>
        <row r="1433">
          <cell r="A1433">
            <v>2010</v>
          </cell>
          <cell r="B1433" t="str">
            <v>JUN</v>
          </cell>
          <cell r="D1433" t="str">
            <v>OME_8171</v>
          </cell>
          <cell r="E1433">
            <v>0</v>
          </cell>
        </row>
        <row r="1434">
          <cell r="A1434">
            <v>2010</v>
          </cell>
          <cell r="B1434" t="str">
            <v>JUN</v>
          </cell>
          <cell r="D1434" t="str">
            <v>OME_8171</v>
          </cell>
          <cell r="E1434">
            <v>0</v>
          </cell>
        </row>
        <row r="1435">
          <cell r="A1435">
            <v>2010</v>
          </cell>
          <cell r="B1435" t="str">
            <v>JUN</v>
          </cell>
          <cell r="D1435" t="str">
            <v>OME_8171</v>
          </cell>
          <cell r="E1435">
            <v>0</v>
          </cell>
        </row>
        <row r="1436">
          <cell r="A1436">
            <v>2010</v>
          </cell>
          <cell r="B1436" t="str">
            <v>JUN</v>
          </cell>
          <cell r="D1436" t="str">
            <v>OME_8171</v>
          </cell>
          <cell r="E1436">
            <v>0</v>
          </cell>
        </row>
        <row r="1437">
          <cell r="A1437">
            <v>2010</v>
          </cell>
          <cell r="B1437" t="str">
            <v>JUN</v>
          </cell>
          <cell r="D1437" t="str">
            <v>OME_8171</v>
          </cell>
          <cell r="E1437">
            <v>0</v>
          </cell>
        </row>
        <row r="1438">
          <cell r="A1438">
            <v>2010</v>
          </cell>
          <cell r="B1438" t="str">
            <v>JUN</v>
          </cell>
          <cell r="D1438" t="str">
            <v>OME_8170</v>
          </cell>
          <cell r="E1438">
            <v>866.199948328</v>
          </cell>
        </row>
        <row r="1439">
          <cell r="A1439">
            <v>2010</v>
          </cell>
          <cell r="B1439" t="str">
            <v>JUN</v>
          </cell>
          <cell r="D1439" t="str">
            <v>OME_8170</v>
          </cell>
          <cell r="E1439">
            <v>251.03467820200001</v>
          </cell>
        </row>
        <row r="1440">
          <cell r="A1440">
            <v>2010</v>
          </cell>
          <cell r="B1440" t="str">
            <v>JUN</v>
          </cell>
          <cell r="D1440" t="str">
            <v>OME_8170</v>
          </cell>
          <cell r="E1440">
            <v>1310.1507089219999</v>
          </cell>
        </row>
        <row r="1441">
          <cell r="A1441">
            <v>2010</v>
          </cell>
          <cell r="B1441" t="str">
            <v>JUN</v>
          </cell>
          <cell r="D1441" t="str">
            <v>OME_8170</v>
          </cell>
          <cell r="E1441">
            <v>8901.4500798959998</v>
          </cell>
        </row>
        <row r="1442">
          <cell r="A1442">
            <v>2010</v>
          </cell>
          <cell r="B1442" t="str">
            <v>JUN</v>
          </cell>
          <cell r="D1442" t="str">
            <v>OME_8170</v>
          </cell>
          <cell r="E1442">
            <v>10177.581839216</v>
          </cell>
        </row>
        <row r="1443">
          <cell r="A1443">
            <v>2010</v>
          </cell>
          <cell r="B1443" t="str">
            <v>JUN</v>
          </cell>
          <cell r="D1443" t="str">
            <v>OME_8170</v>
          </cell>
          <cell r="E1443">
            <v>0</v>
          </cell>
        </row>
        <row r="1444">
          <cell r="A1444">
            <v>2010</v>
          </cell>
          <cell r="B1444" t="str">
            <v>JUN</v>
          </cell>
          <cell r="D1444" t="str">
            <v>OME_8170</v>
          </cell>
          <cell r="E1444">
            <v>9879.2496234520004</v>
          </cell>
        </row>
        <row r="1445">
          <cell r="A1445">
            <v>2010</v>
          </cell>
          <cell r="B1445" t="str">
            <v>JUN</v>
          </cell>
          <cell r="D1445" t="str">
            <v>OME_8169</v>
          </cell>
          <cell r="E1445">
            <v>3510.7992002599999</v>
          </cell>
        </row>
        <row r="1446">
          <cell r="A1446">
            <v>2010</v>
          </cell>
          <cell r="B1446" t="str">
            <v>JUN</v>
          </cell>
          <cell r="D1446" t="str">
            <v>OME_8169</v>
          </cell>
          <cell r="E1446">
            <v>3946.5251638340001</v>
          </cell>
        </row>
        <row r="1447">
          <cell r="A1447">
            <v>2010</v>
          </cell>
          <cell r="B1447" t="str">
            <v>JUN</v>
          </cell>
          <cell r="D1447" t="str">
            <v>OME_8169</v>
          </cell>
          <cell r="E1447">
            <v>11456.468410068001</v>
          </cell>
        </row>
        <row r="1448">
          <cell r="A1448">
            <v>2010</v>
          </cell>
          <cell r="B1448" t="str">
            <v>JUN</v>
          </cell>
          <cell r="D1448" t="str">
            <v>OME_8169</v>
          </cell>
          <cell r="E1448">
            <v>12911.157539874001</v>
          </cell>
        </row>
        <row r="1449">
          <cell r="A1449">
            <v>2010</v>
          </cell>
          <cell r="B1449" t="str">
            <v>JUN</v>
          </cell>
          <cell r="D1449" t="str">
            <v>OME_8169</v>
          </cell>
          <cell r="E1449">
            <v>29482.765948196</v>
          </cell>
        </row>
        <row r="1450">
          <cell r="A1450">
            <v>2010</v>
          </cell>
          <cell r="B1450" t="str">
            <v>JUN</v>
          </cell>
          <cell r="D1450" t="str">
            <v>OME_8169</v>
          </cell>
          <cell r="E1450">
            <v>0</v>
          </cell>
        </row>
        <row r="1451">
          <cell r="A1451">
            <v>2010</v>
          </cell>
          <cell r="B1451" t="str">
            <v>JUN</v>
          </cell>
          <cell r="D1451" t="str">
            <v>OME_8169</v>
          </cell>
          <cell r="E1451">
            <v>21047.582584182001</v>
          </cell>
        </row>
        <row r="1452">
          <cell r="A1452">
            <v>2010</v>
          </cell>
          <cell r="B1452" t="str">
            <v>JUN</v>
          </cell>
          <cell r="D1452" t="str">
            <v>OME_8164</v>
          </cell>
          <cell r="E1452">
            <v>0</v>
          </cell>
        </row>
        <row r="1453">
          <cell r="A1453">
            <v>2010</v>
          </cell>
          <cell r="B1453" t="str">
            <v>JUN</v>
          </cell>
          <cell r="D1453" t="str">
            <v>OME_8163</v>
          </cell>
          <cell r="E1453">
            <v>0</v>
          </cell>
        </row>
        <row r="1454">
          <cell r="A1454">
            <v>2010</v>
          </cell>
          <cell r="B1454" t="str">
            <v>JUN</v>
          </cell>
          <cell r="D1454" t="str">
            <v>OME_8158</v>
          </cell>
          <cell r="E1454">
            <v>40401.669552551997</v>
          </cell>
        </row>
        <row r="1455">
          <cell r="A1455">
            <v>2010</v>
          </cell>
          <cell r="B1455" t="str">
            <v>JUN</v>
          </cell>
          <cell r="D1455" t="str">
            <v>OME_8157</v>
          </cell>
          <cell r="E1455">
            <v>0</v>
          </cell>
        </row>
        <row r="1456">
          <cell r="A1456">
            <v>2010</v>
          </cell>
          <cell r="B1456" t="str">
            <v>JUN</v>
          </cell>
          <cell r="D1456" t="str">
            <v>OME_8156</v>
          </cell>
          <cell r="E1456">
            <v>0</v>
          </cell>
        </row>
        <row r="1457">
          <cell r="A1457">
            <v>2010</v>
          </cell>
          <cell r="B1457" t="str">
            <v>JUN</v>
          </cell>
          <cell r="D1457" t="str">
            <v>OME_8156</v>
          </cell>
          <cell r="E1457">
            <v>0</v>
          </cell>
        </row>
        <row r="1458">
          <cell r="A1458">
            <v>2010</v>
          </cell>
          <cell r="B1458" t="str">
            <v>JUN</v>
          </cell>
          <cell r="D1458" t="str">
            <v>OME_8154</v>
          </cell>
          <cell r="E1458">
            <v>0</v>
          </cell>
        </row>
        <row r="1459">
          <cell r="A1459">
            <v>2010</v>
          </cell>
          <cell r="B1459" t="str">
            <v>JUN</v>
          </cell>
          <cell r="D1459" t="str">
            <v>OME_8154</v>
          </cell>
          <cell r="E1459">
            <v>0</v>
          </cell>
        </row>
        <row r="1460">
          <cell r="A1460">
            <v>2010</v>
          </cell>
          <cell r="B1460" t="str">
            <v>JUN</v>
          </cell>
          <cell r="D1460" t="str">
            <v>OME_8153</v>
          </cell>
          <cell r="E1460">
            <v>0</v>
          </cell>
        </row>
        <row r="1461">
          <cell r="A1461">
            <v>2010</v>
          </cell>
          <cell r="B1461" t="str">
            <v>JUN</v>
          </cell>
          <cell r="D1461" t="str">
            <v>OME_8150</v>
          </cell>
          <cell r="E1461">
            <v>-23237.158527434902</v>
          </cell>
        </row>
        <row r="1462">
          <cell r="A1462">
            <v>2010</v>
          </cell>
          <cell r="B1462" t="str">
            <v>JUN</v>
          </cell>
          <cell r="D1462" t="str">
            <v>OME_8150</v>
          </cell>
          <cell r="E1462">
            <v>-23237.158527434902</v>
          </cell>
        </row>
        <row r="1463">
          <cell r="A1463">
            <v>2010</v>
          </cell>
          <cell r="B1463" t="str">
            <v>JUN</v>
          </cell>
          <cell r="D1463" t="str">
            <v>OME_8148</v>
          </cell>
          <cell r="E1463">
            <v>-24479.207633120001</v>
          </cell>
        </row>
        <row r="1464">
          <cell r="A1464">
            <v>2010</v>
          </cell>
          <cell r="B1464" t="str">
            <v>JUN</v>
          </cell>
          <cell r="D1464" t="str">
            <v>OME_8147</v>
          </cell>
          <cell r="E1464">
            <v>0</v>
          </cell>
        </row>
        <row r="1465">
          <cell r="A1465">
            <v>2010</v>
          </cell>
          <cell r="B1465" t="str">
            <v>JUN</v>
          </cell>
          <cell r="D1465" t="str">
            <v>OME_8147</v>
          </cell>
          <cell r="E1465">
            <v>0</v>
          </cell>
        </row>
        <row r="1466">
          <cell r="A1466">
            <v>2010</v>
          </cell>
          <cell r="B1466" t="str">
            <v>JUN</v>
          </cell>
          <cell r="D1466" t="str">
            <v>OME_8147</v>
          </cell>
          <cell r="E1466">
            <v>0</v>
          </cell>
        </row>
        <row r="1467">
          <cell r="A1467">
            <v>2010</v>
          </cell>
          <cell r="B1467" t="str">
            <v>JUN</v>
          </cell>
          <cell r="D1467" t="str">
            <v>OME_8147</v>
          </cell>
          <cell r="E1467">
            <v>0</v>
          </cell>
        </row>
        <row r="1468">
          <cell r="A1468">
            <v>2010</v>
          </cell>
          <cell r="B1468" t="str">
            <v>JUN</v>
          </cell>
          <cell r="D1468" t="str">
            <v>OME_8147</v>
          </cell>
          <cell r="E1468">
            <v>72368.993776575997</v>
          </cell>
        </row>
        <row r="1469">
          <cell r="A1469">
            <v>2010</v>
          </cell>
          <cell r="B1469" t="str">
            <v>JUN</v>
          </cell>
          <cell r="D1469" t="str">
            <v>OME_8146</v>
          </cell>
          <cell r="E1469">
            <v>1622.633539318</v>
          </cell>
        </row>
        <row r="1470">
          <cell r="A1470">
            <v>2010</v>
          </cell>
          <cell r="B1470" t="str">
            <v>JUN</v>
          </cell>
          <cell r="D1470" t="str">
            <v>OME_8145</v>
          </cell>
          <cell r="E1470">
            <v>21437.957973312001</v>
          </cell>
        </row>
        <row r="1471">
          <cell r="A1471">
            <v>2010</v>
          </cell>
          <cell r="B1471" t="str">
            <v>JUN</v>
          </cell>
          <cell r="D1471" t="str">
            <v>OME_8144</v>
          </cell>
          <cell r="E1471">
            <v>0</v>
          </cell>
        </row>
        <row r="1472">
          <cell r="A1472">
            <v>2010</v>
          </cell>
          <cell r="B1472" t="str">
            <v>JUN</v>
          </cell>
          <cell r="D1472" t="str">
            <v>OME_8143</v>
          </cell>
          <cell r="E1472">
            <v>25101.109384428</v>
          </cell>
        </row>
        <row r="1473">
          <cell r="A1473">
            <v>2010</v>
          </cell>
          <cell r="B1473" t="str">
            <v>JUN</v>
          </cell>
          <cell r="D1473" t="str">
            <v>OME_8143</v>
          </cell>
          <cell r="E1473">
            <v>0</v>
          </cell>
        </row>
        <row r="1474">
          <cell r="A1474">
            <v>2010</v>
          </cell>
          <cell r="B1474" t="str">
            <v>JUN</v>
          </cell>
          <cell r="D1474" t="str">
            <v>OME_8142</v>
          </cell>
          <cell r="E1474">
            <v>0</v>
          </cell>
        </row>
        <row r="1475">
          <cell r="A1475">
            <v>2010</v>
          </cell>
          <cell r="B1475" t="str">
            <v>JUN</v>
          </cell>
          <cell r="D1475" t="str">
            <v>OME_8142</v>
          </cell>
          <cell r="E1475">
            <v>0</v>
          </cell>
        </row>
        <row r="1476">
          <cell r="A1476">
            <v>2010</v>
          </cell>
          <cell r="B1476" t="str">
            <v>JUN</v>
          </cell>
          <cell r="D1476" t="str">
            <v>OME_8142</v>
          </cell>
          <cell r="E1476">
            <v>0</v>
          </cell>
        </row>
        <row r="1477">
          <cell r="A1477">
            <v>2010</v>
          </cell>
          <cell r="B1477" t="str">
            <v>JUN</v>
          </cell>
          <cell r="D1477" t="str">
            <v>OME_8141</v>
          </cell>
          <cell r="E1477">
            <v>0</v>
          </cell>
        </row>
        <row r="1478">
          <cell r="A1478">
            <v>2010</v>
          </cell>
          <cell r="B1478" t="str">
            <v>JUN</v>
          </cell>
          <cell r="D1478" t="str">
            <v>OME_8141</v>
          </cell>
          <cell r="E1478">
            <v>96814.275102879998</v>
          </cell>
        </row>
        <row r="1479">
          <cell r="A1479">
            <v>2010</v>
          </cell>
          <cell r="B1479" t="str">
            <v>JUN</v>
          </cell>
          <cell r="D1479" t="str">
            <v>OME_8141</v>
          </cell>
          <cell r="E1479">
            <v>13461.72867008</v>
          </cell>
        </row>
        <row r="1480">
          <cell r="A1480">
            <v>2010</v>
          </cell>
          <cell r="B1480" t="str">
            <v>JUN</v>
          </cell>
          <cell r="D1480" t="str">
            <v>OME_8140</v>
          </cell>
          <cell r="E1480">
            <v>0</v>
          </cell>
        </row>
        <row r="1481">
          <cell r="A1481">
            <v>2010</v>
          </cell>
          <cell r="B1481" t="str">
            <v>JUN</v>
          </cell>
          <cell r="D1481" t="str">
            <v>OME_8140</v>
          </cell>
          <cell r="E1481">
            <v>58271.339209115999</v>
          </cell>
        </row>
        <row r="1482">
          <cell r="A1482">
            <v>2010</v>
          </cell>
          <cell r="B1482" t="str">
            <v>JUN</v>
          </cell>
          <cell r="D1482" t="str">
            <v>OME_8140</v>
          </cell>
          <cell r="E1482">
            <v>0</v>
          </cell>
        </row>
        <row r="1483">
          <cell r="A1483">
            <v>2010</v>
          </cell>
          <cell r="B1483" t="str">
            <v>JUN</v>
          </cell>
          <cell r="D1483" t="str">
            <v>OME_8140</v>
          </cell>
          <cell r="E1483">
            <v>10620.323653742</v>
          </cell>
        </row>
        <row r="1484">
          <cell r="A1484">
            <v>2010</v>
          </cell>
          <cell r="B1484" t="str">
            <v>JUN</v>
          </cell>
          <cell r="D1484" t="str">
            <v>OME_8140</v>
          </cell>
          <cell r="E1484">
            <v>0</v>
          </cell>
        </row>
        <row r="1485">
          <cell r="A1485">
            <v>2010</v>
          </cell>
          <cell r="B1485" t="str">
            <v>JUN</v>
          </cell>
          <cell r="D1485" t="str">
            <v>OME_8140</v>
          </cell>
          <cell r="E1485">
            <v>0</v>
          </cell>
        </row>
        <row r="1486">
          <cell r="A1486">
            <v>2010</v>
          </cell>
          <cell r="B1486" t="str">
            <v>JUN</v>
          </cell>
          <cell r="D1486" t="str">
            <v>OME_8140</v>
          </cell>
          <cell r="E1486">
            <v>0</v>
          </cell>
        </row>
        <row r="1487">
          <cell r="A1487">
            <v>2010</v>
          </cell>
          <cell r="B1487" t="str">
            <v>JUN</v>
          </cell>
          <cell r="D1487" t="str">
            <v>OME_8140</v>
          </cell>
          <cell r="E1487">
            <v>7228.1597184499997</v>
          </cell>
        </row>
        <row r="1488">
          <cell r="A1488">
            <v>2010</v>
          </cell>
          <cell r="B1488" t="str">
            <v>JUN</v>
          </cell>
          <cell r="D1488" t="str">
            <v>OME_8139</v>
          </cell>
          <cell r="E1488">
            <v>11596.9637982</v>
          </cell>
        </row>
        <row r="1489">
          <cell r="A1489">
            <v>2010</v>
          </cell>
          <cell r="B1489" t="str">
            <v>JUN</v>
          </cell>
          <cell r="D1489" t="str">
            <v>OME_8138</v>
          </cell>
          <cell r="E1489">
            <v>23131.317057045901</v>
          </cell>
        </row>
        <row r="1490">
          <cell r="A1490">
            <v>2010</v>
          </cell>
          <cell r="B1490" t="str">
            <v>JUN</v>
          </cell>
          <cell r="D1490" t="str">
            <v>OME_8137</v>
          </cell>
          <cell r="E1490">
            <v>43852.71</v>
          </cell>
        </row>
        <row r="1491">
          <cell r="A1491">
            <v>2010</v>
          </cell>
          <cell r="B1491" t="str">
            <v>JUN</v>
          </cell>
          <cell r="D1491" t="str">
            <v>OME_8137</v>
          </cell>
          <cell r="E1491">
            <v>23343</v>
          </cell>
        </row>
        <row r="1492">
          <cell r="A1492">
            <v>2010</v>
          </cell>
          <cell r="B1492" t="str">
            <v>JUN</v>
          </cell>
          <cell r="D1492" t="str">
            <v>OME_8135</v>
          </cell>
          <cell r="E1492">
            <v>0</v>
          </cell>
        </row>
        <row r="1493">
          <cell r="A1493">
            <v>2010</v>
          </cell>
          <cell r="B1493" t="str">
            <v>JUN</v>
          </cell>
          <cell r="D1493" t="str">
            <v>OME_8134</v>
          </cell>
          <cell r="E1493">
            <v>0</v>
          </cell>
        </row>
        <row r="1494">
          <cell r="A1494">
            <v>2010</v>
          </cell>
          <cell r="B1494" t="str">
            <v>JUN</v>
          </cell>
          <cell r="D1494" t="str">
            <v>OME_8134</v>
          </cell>
          <cell r="E1494">
            <v>-295.21075665400002</v>
          </cell>
        </row>
        <row r="1495">
          <cell r="A1495">
            <v>2010</v>
          </cell>
          <cell r="B1495" t="str">
            <v>JUN</v>
          </cell>
          <cell r="D1495" t="str">
            <v>OME_8134</v>
          </cell>
          <cell r="E1495">
            <v>0</v>
          </cell>
        </row>
        <row r="1496">
          <cell r="A1496">
            <v>2010</v>
          </cell>
          <cell r="B1496" t="str">
            <v>JUN</v>
          </cell>
          <cell r="D1496" t="str">
            <v>OME_8133</v>
          </cell>
          <cell r="E1496">
            <v>94.32781568</v>
          </cell>
        </row>
        <row r="1497">
          <cell r="A1497">
            <v>2010</v>
          </cell>
          <cell r="B1497" t="str">
            <v>JUN</v>
          </cell>
          <cell r="D1497" t="str">
            <v>OME_8133</v>
          </cell>
          <cell r="E1497">
            <v>15669.881403167999</v>
          </cell>
        </row>
        <row r="1498">
          <cell r="A1498">
            <v>2010</v>
          </cell>
          <cell r="B1498" t="str">
            <v>JUN</v>
          </cell>
          <cell r="D1498" t="str">
            <v>OME_8132</v>
          </cell>
          <cell r="E1498">
            <v>79579.023567009994</v>
          </cell>
        </row>
        <row r="1499">
          <cell r="A1499">
            <v>2010</v>
          </cell>
          <cell r="B1499" t="str">
            <v>JUN</v>
          </cell>
          <cell r="D1499" t="str">
            <v>OME_8132</v>
          </cell>
          <cell r="E1499">
            <v>0</v>
          </cell>
        </row>
        <row r="1500">
          <cell r="A1500">
            <v>2010</v>
          </cell>
          <cell r="B1500" t="str">
            <v>JUN</v>
          </cell>
          <cell r="D1500" t="str">
            <v>OME_8132</v>
          </cell>
          <cell r="E1500">
            <v>53437.219715307998</v>
          </cell>
        </row>
        <row r="1501">
          <cell r="A1501">
            <v>2010</v>
          </cell>
          <cell r="B1501" t="str">
            <v>JUN</v>
          </cell>
          <cell r="D1501" t="str">
            <v>OME_8131</v>
          </cell>
          <cell r="E1501">
            <v>15552.536411456</v>
          </cell>
        </row>
        <row r="1502">
          <cell r="A1502">
            <v>2010</v>
          </cell>
          <cell r="B1502" t="str">
            <v>JUN</v>
          </cell>
          <cell r="D1502" t="str">
            <v>OME_8131</v>
          </cell>
          <cell r="E1502">
            <v>18645.8447208</v>
          </cell>
        </row>
        <row r="1503">
          <cell r="A1503">
            <v>2010</v>
          </cell>
          <cell r="B1503" t="str">
            <v>JUN</v>
          </cell>
          <cell r="D1503" t="str">
            <v>OME_8130</v>
          </cell>
          <cell r="E1503">
            <v>79151.143907200007</v>
          </cell>
        </row>
        <row r="1504">
          <cell r="A1504">
            <v>2010</v>
          </cell>
          <cell r="B1504" t="str">
            <v>MAR</v>
          </cell>
          <cell r="D1504" t="str">
            <v>OME_8150</v>
          </cell>
          <cell r="E1504">
            <v>-23237.158527434902</v>
          </cell>
        </row>
        <row r="1505">
          <cell r="A1505">
            <v>2010</v>
          </cell>
          <cell r="B1505" t="str">
            <v>APR</v>
          </cell>
          <cell r="D1505" t="str">
            <v>COB_8024</v>
          </cell>
          <cell r="E1505">
            <v>6275.9347276283197</v>
          </cell>
        </row>
        <row r="1506">
          <cell r="A1506">
            <v>2010</v>
          </cell>
          <cell r="B1506" t="str">
            <v>APR</v>
          </cell>
          <cell r="D1506" t="str">
            <v>COB_8025</v>
          </cell>
          <cell r="E1506">
            <v>15721.6776518813</v>
          </cell>
        </row>
        <row r="1507">
          <cell r="A1507">
            <v>2010</v>
          </cell>
          <cell r="B1507" t="str">
            <v>APR</v>
          </cell>
          <cell r="D1507" t="str">
            <v>COB_8026</v>
          </cell>
          <cell r="E1507">
            <v>105.018300337849</v>
          </cell>
        </row>
        <row r="1508">
          <cell r="A1508">
            <v>2010</v>
          </cell>
          <cell r="B1508" t="str">
            <v>APR</v>
          </cell>
          <cell r="D1508" t="str">
            <v>COB_8031</v>
          </cell>
          <cell r="E1508">
            <v>73266.620419311905</v>
          </cell>
        </row>
        <row r="1509">
          <cell r="A1509">
            <v>2010</v>
          </cell>
          <cell r="B1509" t="str">
            <v>APR</v>
          </cell>
          <cell r="D1509" t="str">
            <v>COB_8033</v>
          </cell>
          <cell r="E1509">
            <v>21897.211454166201</v>
          </cell>
        </row>
        <row r="1510">
          <cell r="A1510">
            <v>2010</v>
          </cell>
          <cell r="B1510" t="str">
            <v>APR</v>
          </cell>
          <cell r="D1510" t="str">
            <v>COB_8035</v>
          </cell>
          <cell r="E1510">
            <v>52.492938720968198</v>
          </cell>
        </row>
        <row r="1511">
          <cell r="A1511">
            <v>2010</v>
          </cell>
          <cell r="B1511" t="str">
            <v>APR</v>
          </cell>
          <cell r="D1511" t="str">
            <v>COB_8036</v>
          </cell>
          <cell r="E1511">
            <v>0</v>
          </cell>
        </row>
        <row r="1512">
          <cell r="A1512">
            <v>2010</v>
          </cell>
          <cell r="B1512" t="str">
            <v>APR</v>
          </cell>
          <cell r="D1512" t="str">
            <v>COB_8037</v>
          </cell>
          <cell r="E1512">
            <v>23998.402533829802</v>
          </cell>
        </row>
        <row r="1513">
          <cell r="A1513">
            <v>2010</v>
          </cell>
          <cell r="B1513" t="str">
            <v>APR</v>
          </cell>
          <cell r="D1513" t="str">
            <v>COB_8038</v>
          </cell>
          <cell r="E1513">
            <v>15184.5412433334</v>
          </cell>
        </row>
        <row r="1514">
          <cell r="A1514">
            <v>2010</v>
          </cell>
          <cell r="B1514" t="str">
            <v>APR</v>
          </cell>
          <cell r="D1514" t="str">
            <v>COB_8039</v>
          </cell>
          <cell r="E1514">
            <v>58219.790788416904</v>
          </cell>
        </row>
        <row r="1515">
          <cell r="A1515">
            <v>2010</v>
          </cell>
          <cell r="B1515" t="str">
            <v>APR</v>
          </cell>
          <cell r="D1515" t="str">
            <v>COB_8040</v>
          </cell>
          <cell r="E1515">
            <v>0</v>
          </cell>
        </row>
        <row r="1516">
          <cell r="A1516">
            <v>2010</v>
          </cell>
          <cell r="B1516" t="str">
            <v>APR</v>
          </cell>
          <cell r="D1516" t="str">
            <v>COB_8041</v>
          </cell>
          <cell r="E1516">
            <v>684.13152903586501</v>
          </cell>
        </row>
        <row r="1517">
          <cell r="A1517">
            <v>2010</v>
          </cell>
          <cell r="B1517" t="str">
            <v>APR</v>
          </cell>
          <cell r="D1517" t="str">
            <v>COB_8042</v>
          </cell>
          <cell r="E1517">
            <v>0</v>
          </cell>
        </row>
        <row r="1518">
          <cell r="A1518">
            <v>2010</v>
          </cell>
          <cell r="B1518" t="str">
            <v>JAN</v>
          </cell>
          <cell r="D1518" t="str">
            <v>COB_8002</v>
          </cell>
          <cell r="E1518">
            <v>573.61886702010497</v>
          </cell>
        </row>
        <row r="1519">
          <cell r="A1519">
            <v>2010</v>
          </cell>
          <cell r="B1519" t="str">
            <v>JAN</v>
          </cell>
          <cell r="D1519" t="str">
            <v>COB_8003</v>
          </cell>
          <cell r="E1519">
            <v>1327.6337163513199</v>
          </cell>
        </row>
        <row r="1520">
          <cell r="A1520">
            <v>2010</v>
          </cell>
          <cell r="B1520" t="str">
            <v>JAN</v>
          </cell>
          <cell r="D1520" t="str">
            <v>COB_8004</v>
          </cell>
          <cell r="E1520">
            <v>5.6565178010582002</v>
          </cell>
        </row>
        <row r="1521">
          <cell r="A1521">
            <v>2010</v>
          </cell>
          <cell r="B1521" t="str">
            <v>JAN</v>
          </cell>
          <cell r="D1521" t="str">
            <v>COB_8005</v>
          </cell>
          <cell r="E1521">
            <v>2704.0497106857101</v>
          </cell>
        </row>
        <row r="1522">
          <cell r="A1522">
            <v>2010</v>
          </cell>
          <cell r="B1522" t="str">
            <v>JAN</v>
          </cell>
          <cell r="D1522" t="str">
            <v>COB_8007</v>
          </cell>
          <cell r="E1522">
            <v>2.77463227089947</v>
          </cell>
        </row>
        <row r="1523">
          <cell r="A1523">
            <v>2010</v>
          </cell>
          <cell r="B1523" t="str">
            <v>JAN</v>
          </cell>
          <cell r="D1523" t="str">
            <v>COB_8008</v>
          </cell>
          <cell r="E1523">
            <v>78.3576639999999</v>
          </cell>
        </row>
        <row r="1524">
          <cell r="A1524">
            <v>2010</v>
          </cell>
          <cell r="B1524" t="str">
            <v>JAN</v>
          </cell>
          <cell r="D1524" t="str">
            <v>COB_8010</v>
          </cell>
          <cell r="E1524">
            <v>18.8780446962962</v>
          </cell>
        </row>
        <row r="1525">
          <cell r="A1525">
            <v>2010</v>
          </cell>
          <cell r="B1525" t="str">
            <v>JAN</v>
          </cell>
          <cell r="D1525" t="str">
            <v>COB_8012</v>
          </cell>
          <cell r="E1525">
            <v>115.76446227936501</v>
          </cell>
        </row>
        <row r="1526">
          <cell r="A1526">
            <v>2010</v>
          </cell>
          <cell r="B1526" t="str">
            <v>JAN</v>
          </cell>
          <cell r="D1526" t="str">
            <v>COB_8016</v>
          </cell>
          <cell r="E1526">
            <v>281.03484372275102</v>
          </cell>
        </row>
        <row r="1527">
          <cell r="A1527">
            <v>2010</v>
          </cell>
          <cell r="B1527" t="str">
            <v>JAN</v>
          </cell>
          <cell r="D1527" t="str">
            <v>COB_8017</v>
          </cell>
          <cell r="E1527">
            <v>0</v>
          </cell>
        </row>
        <row r="1528">
          <cell r="A1528">
            <v>2010</v>
          </cell>
          <cell r="B1528" t="str">
            <v>JAN</v>
          </cell>
          <cell r="D1528" t="str">
            <v>COB_8020</v>
          </cell>
          <cell r="E1528">
            <v>469.75155819894098</v>
          </cell>
        </row>
        <row r="1529">
          <cell r="A1529">
            <v>2010</v>
          </cell>
          <cell r="B1529" t="str">
            <v>JAN</v>
          </cell>
          <cell r="D1529" t="str">
            <v>COB_8022</v>
          </cell>
          <cell r="E1529">
            <v>0</v>
          </cell>
        </row>
        <row r="1530">
          <cell r="A1530">
            <v>2010</v>
          </cell>
          <cell r="B1530" t="str">
            <v>JAN</v>
          </cell>
          <cell r="D1530" t="str">
            <v>COB_8023</v>
          </cell>
          <cell r="E1530">
            <v>4497.43565356613</v>
          </cell>
        </row>
        <row r="1531">
          <cell r="A1531">
            <v>2010</v>
          </cell>
          <cell r="B1531" t="str">
            <v>JAN</v>
          </cell>
          <cell r="D1531" t="str">
            <v>COB_8024</v>
          </cell>
          <cell r="E1531">
            <v>7617.8928131661296</v>
          </cell>
        </row>
        <row r="1532">
          <cell r="A1532">
            <v>2010</v>
          </cell>
          <cell r="B1532" t="str">
            <v>JAN</v>
          </cell>
          <cell r="D1532" t="str">
            <v>COB_8025</v>
          </cell>
          <cell r="E1532">
            <v>19066.515021528001</v>
          </cell>
        </row>
        <row r="1533">
          <cell r="A1533">
            <v>2010</v>
          </cell>
          <cell r="B1533" t="str">
            <v>JAN</v>
          </cell>
          <cell r="D1533" t="str">
            <v>COB_8026</v>
          </cell>
          <cell r="E1533">
            <v>127.21636877248601</v>
          </cell>
        </row>
        <row r="1534">
          <cell r="A1534">
            <v>2010</v>
          </cell>
          <cell r="B1534" t="str">
            <v>JAN</v>
          </cell>
          <cell r="D1534" t="str">
            <v>COB_8031</v>
          </cell>
          <cell r="E1534">
            <v>77140.437147225297</v>
          </cell>
        </row>
        <row r="1535">
          <cell r="A1535">
            <v>2010</v>
          </cell>
          <cell r="B1535" t="str">
            <v>JAN</v>
          </cell>
          <cell r="D1535" t="str">
            <v>COB_8033</v>
          </cell>
          <cell r="E1535">
            <v>24117.223746488798</v>
          </cell>
        </row>
        <row r="1536">
          <cell r="A1536">
            <v>2010</v>
          </cell>
          <cell r="B1536" t="str">
            <v>JAN</v>
          </cell>
          <cell r="D1536" t="str">
            <v>COB_8035</v>
          </cell>
          <cell r="E1536">
            <v>63.572696791534298</v>
          </cell>
        </row>
        <row r="1537">
          <cell r="A1537">
            <v>2010</v>
          </cell>
          <cell r="B1537" t="str">
            <v>JAN</v>
          </cell>
          <cell r="D1537" t="str">
            <v>COB_8036</v>
          </cell>
          <cell r="E1537">
            <v>0</v>
          </cell>
        </row>
        <row r="1538">
          <cell r="A1538">
            <v>2010</v>
          </cell>
          <cell r="B1538" t="str">
            <v>JAN</v>
          </cell>
          <cell r="D1538" t="str">
            <v>COB_8037</v>
          </cell>
          <cell r="E1538">
            <v>41085.185518713202</v>
          </cell>
        </row>
        <row r="1539">
          <cell r="A1539">
            <v>2010</v>
          </cell>
          <cell r="B1539" t="str">
            <v>JAN</v>
          </cell>
          <cell r="D1539" t="str">
            <v>COB_8038</v>
          </cell>
          <cell r="E1539">
            <v>12422.7076228444</v>
          </cell>
        </row>
        <row r="1540">
          <cell r="A1540">
            <v>2010</v>
          </cell>
          <cell r="B1540" t="str">
            <v>JAN</v>
          </cell>
          <cell r="D1540" t="str">
            <v>COB_8039</v>
          </cell>
          <cell r="E1540">
            <v>54861.6735693714</v>
          </cell>
        </row>
        <row r="1541">
          <cell r="A1541">
            <v>2010</v>
          </cell>
          <cell r="B1541" t="str">
            <v>JAN</v>
          </cell>
          <cell r="D1541" t="str">
            <v>COB_8040</v>
          </cell>
          <cell r="E1541">
            <v>0</v>
          </cell>
        </row>
        <row r="1542">
          <cell r="A1542">
            <v>2010</v>
          </cell>
          <cell r="B1542" t="str">
            <v>JAN</v>
          </cell>
          <cell r="D1542" t="str">
            <v>COB_8041</v>
          </cell>
          <cell r="E1542">
            <v>817.34773478518503</v>
          </cell>
        </row>
        <row r="1543">
          <cell r="A1543">
            <v>2010</v>
          </cell>
          <cell r="B1543" t="str">
            <v>JUN</v>
          </cell>
          <cell r="D1543" t="str">
            <v>MAN_800B</v>
          </cell>
          <cell r="E1543">
            <v>4500433</v>
          </cell>
        </row>
        <row r="1544">
          <cell r="A1544">
            <v>2010</v>
          </cell>
          <cell r="B1544" t="str">
            <v>MAR</v>
          </cell>
          <cell r="D1544" t="str">
            <v>MAN_800B</v>
          </cell>
          <cell r="E1544">
            <v>4500433</v>
          </cell>
        </row>
        <row r="1545">
          <cell r="A1545">
            <v>2010</v>
          </cell>
          <cell r="B1545" t="str">
            <v>FEB</v>
          </cell>
          <cell r="D1545" t="str">
            <v>MAN_800B</v>
          </cell>
          <cell r="E1545">
            <v>4500433</v>
          </cell>
        </row>
        <row r="1546">
          <cell r="A1546">
            <v>2009</v>
          </cell>
          <cell r="B1546" t="str">
            <v>DEC</v>
          </cell>
          <cell r="D1546" t="str">
            <v>MAN_800B</v>
          </cell>
          <cell r="E1546">
            <v>2694222</v>
          </cell>
        </row>
        <row r="1547">
          <cell r="A1547">
            <v>2010</v>
          </cell>
          <cell r="B1547" t="str">
            <v>MAY</v>
          </cell>
          <cell r="D1547" t="str">
            <v>MAN_800B</v>
          </cell>
          <cell r="E1547">
            <v>4500433</v>
          </cell>
        </row>
        <row r="1548">
          <cell r="A1548">
            <v>2010</v>
          </cell>
          <cell r="B1548" t="str">
            <v>APR</v>
          </cell>
          <cell r="D1548" t="str">
            <v>MAN_800B</v>
          </cell>
          <cell r="E1548">
            <v>4500433</v>
          </cell>
        </row>
        <row r="1549">
          <cell r="A1549">
            <v>2010</v>
          </cell>
          <cell r="B1549" t="str">
            <v>JAN</v>
          </cell>
          <cell r="D1549" t="str">
            <v>MAN_800B</v>
          </cell>
          <cell r="E1549">
            <v>4500433</v>
          </cell>
        </row>
        <row r="1550">
          <cell r="A1550">
            <v>2010</v>
          </cell>
          <cell r="B1550" t="str">
            <v>JUN</v>
          </cell>
          <cell r="D1550" t="str">
            <v>INT_8YER</v>
          </cell>
          <cell r="E1550">
            <v>3.4499999999999999E-3</v>
          </cell>
        </row>
        <row r="1551">
          <cell r="A1551">
            <v>2010</v>
          </cell>
          <cell r="B1551" t="str">
            <v>MAR</v>
          </cell>
          <cell r="D1551" t="str">
            <v>INT_8YER</v>
          </cell>
          <cell r="E1551">
            <v>2.0999999999999999E-3</v>
          </cell>
        </row>
        <row r="1552">
          <cell r="A1552">
            <v>2010</v>
          </cell>
          <cell r="B1552" t="str">
            <v>FEB</v>
          </cell>
          <cell r="D1552" t="str">
            <v>INT_8YER</v>
          </cell>
          <cell r="E1552">
            <v>2.0500000000000002E-3</v>
          </cell>
        </row>
        <row r="1553">
          <cell r="A1553">
            <v>2009</v>
          </cell>
          <cell r="B1553" t="str">
            <v>DEC</v>
          </cell>
          <cell r="D1553" t="str">
            <v>INT_8YER</v>
          </cell>
          <cell r="E1553">
            <v>2E-3</v>
          </cell>
        </row>
        <row r="1554">
          <cell r="A1554">
            <v>2010</v>
          </cell>
          <cell r="B1554" t="str">
            <v>MAY</v>
          </cell>
          <cell r="D1554" t="str">
            <v>INT_8YER</v>
          </cell>
          <cell r="E1554">
            <v>2.8500000000000001E-3</v>
          </cell>
        </row>
        <row r="1555">
          <cell r="A1555">
            <v>2010</v>
          </cell>
          <cell r="B1555" t="str">
            <v>APR</v>
          </cell>
          <cell r="D1555" t="str">
            <v>INT_8YER</v>
          </cell>
          <cell r="E1555">
            <v>2.2000000000000001E-3</v>
          </cell>
        </row>
        <row r="1556">
          <cell r="A1556">
            <v>2010</v>
          </cell>
          <cell r="B1556" t="str">
            <v>JAN</v>
          </cell>
          <cell r="D1556" t="str">
            <v>INT_8YER</v>
          </cell>
          <cell r="E1556">
            <v>2E-3</v>
          </cell>
        </row>
        <row r="1557">
          <cell r="A1557">
            <v>2010</v>
          </cell>
          <cell r="B1557" t="str">
            <v>JUN</v>
          </cell>
          <cell r="D1557" t="str">
            <v>OME_8144</v>
          </cell>
          <cell r="E1557">
            <v>0</v>
          </cell>
        </row>
        <row r="1558">
          <cell r="A1558">
            <v>2010</v>
          </cell>
          <cell r="B1558" t="str">
            <v>JUN</v>
          </cell>
          <cell r="D1558" t="str">
            <v>OME_8136</v>
          </cell>
          <cell r="E1558">
            <v>-74.154345856000006</v>
          </cell>
        </row>
        <row r="1559">
          <cell r="A1559">
            <v>2010</v>
          </cell>
          <cell r="B1559" t="str">
            <v>JUN</v>
          </cell>
          <cell r="D1559" t="str">
            <v>OME_8155</v>
          </cell>
          <cell r="E1559">
            <v>9547.4017541119993</v>
          </cell>
        </row>
        <row r="1560">
          <cell r="A1560">
            <v>2010</v>
          </cell>
          <cell r="B1560" t="str">
            <v>JUN</v>
          </cell>
          <cell r="D1560" t="str">
            <v>OME_8147</v>
          </cell>
          <cell r="E1560">
            <v>104.860427872</v>
          </cell>
        </row>
        <row r="1561">
          <cell r="A1561">
            <v>2010</v>
          </cell>
          <cell r="B1561" t="str">
            <v>JUN</v>
          </cell>
          <cell r="D1561" t="str">
            <v>OME_8138</v>
          </cell>
          <cell r="E1561">
            <v>39309.187586453801</v>
          </cell>
        </row>
        <row r="1562">
          <cell r="A1562">
            <v>2010</v>
          </cell>
          <cell r="B1562" t="str">
            <v>JUN</v>
          </cell>
          <cell r="D1562" t="str">
            <v>OME_8135</v>
          </cell>
          <cell r="E1562">
            <v>0</v>
          </cell>
        </row>
        <row r="1563">
          <cell r="A1563">
            <v>2010</v>
          </cell>
          <cell r="B1563" t="str">
            <v>JUN</v>
          </cell>
          <cell r="D1563" t="str">
            <v>OME_8130</v>
          </cell>
          <cell r="E1563">
            <v>22287.918969599999</v>
          </cell>
        </row>
        <row r="1564">
          <cell r="A1564">
            <v>2010</v>
          </cell>
          <cell r="B1564" t="str">
            <v>JUN</v>
          </cell>
          <cell r="D1564" t="str">
            <v>OME_8134</v>
          </cell>
          <cell r="E1564">
            <v>0</v>
          </cell>
        </row>
        <row r="1565">
          <cell r="A1565">
            <v>2010</v>
          </cell>
          <cell r="B1565" t="str">
            <v>JUN</v>
          </cell>
          <cell r="D1565" t="str">
            <v>OME_8140</v>
          </cell>
          <cell r="E1565">
            <v>445.53626363400002</v>
          </cell>
        </row>
        <row r="1566">
          <cell r="A1566">
            <v>2010</v>
          </cell>
          <cell r="B1566" t="str">
            <v>JUN</v>
          </cell>
          <cell r="D1566" t="str">
            <v>OME_8144</v>
          </cell>
          <cell r="E1566">
            <v>-1697.4593734120001</v>
          </cell>
        </row>
        <row r="1567">
          <cell r="A1567">
            <v>2010</v>
          </cell>
          <cell r="B1567" t="str">
            <v>JUN</v>
          </cell>
          <cell r="D1567" t="str">
            <v>OME_8153</v>
          </cell>
          <cell r="E1567">
            <v>0</v>
          </cell>
        </row>
        <row r="1568">
          <cell r="A1568">
            <v>2010</v>
          </cell>
          <cell r="B1568" t="str">
            <v>JUN</v>
          </cell>
          <cell r="D1568" t="str">
            <v>OME_8135</v>
          </cell>
          <cell r="E1568">
            <v>0</v>
          </cell>
        </row>
        <row r="1569">
          <cell r="A1569">
            <v>2010</v>
          </cell>
          <cell r="B1569" t="str">
            <v>JUN</v>
          </cell>
          <cell r="D1569" t="str">
            <v>OME_8189</v>
          </cell>
          <cell r="E1569">
            <v>105871.400108288</v>
          </cell>
        </row>
        <row r="1570">
          <cell r="A1570">
            <v>2010</v>
          </cell>
          <cell r="B1570" t="str">
            <v>JUN</v>
          </cell>
          <cell r="D1570" t="str">
            <v>OME_8188</v>
          </cell>
          <cell r="E1570">
            <v>335226.16462556802</v>
          </cell>
        </row>
        <row r="1571">
          <cell r="A1571">
            <v>2010</v>
          </cell>
          <cell r="B1571" t="str">
            <v>JUN</v>
          </cell>
          <cell r="D1571" t="str">
            <v>OME_8188</v>
          </cell>
          <cell r="E1571">
            <v>0</v>
          </cell>
        </row>
        <row r="1572">
          <cell r="A1572">
            <v>2010</v>
          </cell>
          <cell r="B1572" t="str">
            <v>JUN</v>
          </cell>
          <cell r="D1572" t="str">
            <v>OME_8188</v>
          </cell>
          <cell r="E1572">
            <v>182.44307459199999</v>
          </cell>
        </row>
        <row r="1573">
          <cell r="A1573">
            <v>2010</v>
          </cell>
          <cell r="B1573" t="str">
            <v>JUN</v>
          </cell>
          <cell r="D1573" t="str">
            <v>OME_8186</v>
          </cell>
          <cell r="E1573">
            <v>-31855.479134328401</v>
          </cell>
        </row>
        <row r="1574">
          <cell r="A1574">
            <v>2010</v>
          </cell>
          <cell r="B1574" t="str">
            <v>JUN</v>
          </cell>
          <cell r="D1574" t="str">
            <v>OME_8186</v>
          </cell>
          <cell r="E1574">
            <v>-50724.799247430201</v>
          </cell>
        </row>
        <row r="1575">
          <cell r="A1575">
            <v>2010</v>
          </cell>
          <cell r="B1575" t="str">
            <v>JUN</v>
          </cell>
          <cell r="D1575" t="str">
            <v>OME_8186</v>
          </cell>
          <cell r="E1575">
            <v>15927.244101348801</v>
          </cell>
        </row>
        <row r="1576">
          <cell r="A1576">
            <v>2010</v>
          </cell>
          <cell r="B1576" t="str">
            <v>JUN</v>
          </cell>
          <cell r="D1576" t="str">
            <v>OME_8183</v>
          </cell>
          <cell r="E1576">
            <v>-75962.836951483798</v>
          </cell>
        </row>
        <row r="1577">
          <cell r="A1577">
            <v>2010</v>
          </cell>
          <cell r="B1577" t="str">
            <v>JUN</v>
          </cell>
          <cell r="D1577" t="str">
            <v>OME_8183</v>
          </cell>
          <cell r="E1577">
            <v>-120959.06044143801</v>
          </cell>
        </row>
        <row r="1578">
          <cell r="A1578">
            <v>2010</v>
          </cell>
          <cell r="B1578" t="str">
            <v>FEB</v>
          </cell>
          <cell r="D1578" t="str">
            <v>COB_8016</v>
          </cell>
          <cell r="E1578">
            <v>288.184458478306</v>
          </cell>
        </row>
        <row r="1579">
          <cell r="A1579">
            <v>2010</v>
          </cell>
          <cell r="B1579" t="str">
            <v>FEB</v>
          </cell>
          <cell r="D1579" t="str">
            <v>COB_8012</v>
          </cell>
          <cell r="E1579">
            <v>115.316046546031</v>
          </cell>
        </row>
        <row r="1580">
          <cell r="A1580">
            <v>2010</v>
          </cell>
          <cell r="B1580" t="str">
            <v>FEB</v>
          </cell>
          <cell r="D1580" t="str">
            <v>COB_8010</v>
          </cell>
          <cell r="E1580">
            <v>18.8295063640211</v>
          </cell>
        </row>
        <row r="1581">
          <cell r="A1581">
            <v>2010</v>
          </cell>
          <cell r="B1581" t="str">
            <v>FEB</v>
          </cell>
          <cell r="D1581" t="str">
            <v>COB_8008</v>
          </cell>
          <cell r="E1581">
            <v>78.367222499470799</v>
          </cell>
        </row>
        <row r="1582">
          <cell r="A1582">
            <v>2010</v>
          </cell>
          <cell r="B1582" t="str">
            <v>FEB</v>
          </cell>
          <cell r="D1582" t="str">
            <v>COB_8007</v>
          </cell>
          <cell r="E1582">
            <v>2.75758383068783</v>
          </cell>
        </row>
        <row r="1583">
          <cell r="A1583">
            <v>2010</v>
          </cell>
          <cell r="B1583" t="str">
            <v>FEB</v>
          </cell>
          <cell r="D1583" t="str">
            <v>COB_8005</v>
          </cell>
          <cell r="E1583">
            <v>2697.6411426730101</v>
          </cell>
        </row>
        <row r="1584">
          <cell r="A1584">
            <v>2010</v>
          </cell>
          <cell r="B1584" t="str">
            <v>FEB</v>
          </cell>
          <cell r="D1584" t="str">
            <v>COB_8004</v>
          </cell>
          <cell r="E1584">
            <v>5.6374227788359699</v>
          </cell>
        </row>
        <row r="1585">
          <cell r="A1585">
            <v>2010</v>
          </cell>
          <cell r="B1585" t="str">
            <v>FEB</v>
          </cell>
          <cell r="D1585" t="str">
            <v>COB_8003</v>
          </cell>
          <cell r="E1585">
            <v>1330.71326461798</v>
          </cell>
        </row>
        <row r="1586">
          <cell r="A1586">
            <v>2010</v>
          </cell>
          <cell r="B1586" t="str">
            <v>FEB</v>
          </cell>
          <cell r="D1586" t="str">
            <v>COB_8002</v>
          </cell>
          <cell r="E1586">
            <v>568.18641698412603</v>
          </cell>
        </row>
        <row r="1587">
          <cell r="A1587">
            <v>2009</v>
          </cell>
          <cell r="B1587" t="str">
            <v>DEC</v>
          </cell>
          <cell r="D1587" t="str">
            <v>COB_8041</v>
          </cell>
          <cell r="E1587">
            <v>805.72284403809499</v>
          </cell>
        </row>
        <row r="1588">
          <cell r="A1588">
            <v>2009</v>
          </cell>
          <cell r="B1588" t="str">
            <v>DEC</v>
          </cell>
          <cell r="D1588" t="str">
            <v>COB_8040</v>
          </cell>
          <cell r="E1588">
            <v>0</v>
          </cell>
        </row>
        <row r="1589">
          <cell r="A1589">
            <v>2009</v>
          </cell>
          <cell r="B1589" t="str">
            <v>DEC</v>
          </cell>
          <cell r="D1589" t="str">
            <v>COB_8039</v>
          </cell>
          <cell r="E1589">
            <v>47595.481402461301</v>
          </cell>
        </row>
        <row r="1590">
          <cell r="A1590">
            <v>2009</v>
          </cell>
          <cell r="B1590" t="str">
            <v>DEC</v>
          </cell>
          <cell r="D1590" t="str">
            <v>COB_8038</v>
          </cell>
          <cell r="E1590">
            <v>9117.28505942222</v>
          </cell>
        </row>
        <row r="1591">
          <cell r="A1591">
            <v>2009</v>
          </cell>
          <cell r="B1591" t="str">
            <v>DEC</v>
          </cell>
          <cell r="D1591" t="str">
            <v>COB_8037</v>
          </cell>
          <cell r="E1591">
            <v>41176.6716134772</v>
          </cell>
        </row>
        <row r="1592">
          <cell r="A1592">
            <v>2009</v>
          </cell>
          <cell r="B1592" t="str">
            <v>DEC</v>
          </cell>
          <cell r="D1592" t="str">
            <v>COB_8036</v>
          </cell>
          <cell r="E1592">
            <v>0</v>
          </cell>
        </row>
        <row r="1593">
          <cell r="A1593">
            <v>2009</v>
          </cell>
          <cell r="B1593" t="str">
            <v>DEC</v>
          </cell>
          <cell r="D1593" t="str">
            <v>COB_8035</v>
          </cell>
          <cell r="E1593">
            <v>63.674078146031697</v>
          </cell>
        </row>
        <row r="1594">
          <cell r="A1594">
            <v>2009</v>
          </cell>
          <cell r="B1594" t="str">
            <v>DEC</v>
          </cell>
          <cell r="D1594" t="str">
            <v>COB_8033</v>
          </cell>
          <cell r="E1594">
            <v>22699.764902874002</v>
          </cell>
        </row>
        <row r="1595">
          <cell r="A1595">
            <v>2009</v>
          </cell>
          <cell r="B1595" t="str">
            <v>DEC</v>
          </cell>
          <cell r="D1595" t="str">
            <v>COB_8031</v>
          </cell>
          <cell r="E1595">
            <v>71499.604906982</v>
          </cell>
        </row>
        <row r="1596">
          <cell r="A1596">
            <v>2009</v>
          </cell>
          <cell r="B1596" t="str">
            <v>DEC</v>
          </cell>
          <cell r="D1596" t="str">
            <v>COB_8026</v>
          </cell>
          <cell r="E1596">
            <v>127.487186514285</v>
          </cell>
        </row>
        <row r="1597">
          <cell r="A1597">
            <v>2009</v>
          </cell>
          <cell r="B1597" t="str">
            <v>DEC</v>
          </cell>
          <cell r="D1597" t="str">
            <v>COB_8025</v>
          </cell>
          <cell r="E1597">
            <v>19096.283857619001</v>
          </cell>
        </row>
        <row r="1598">
          <cell r="A1598">
            <v>2009</v>
          </cell>
          <cell r="B1598" t="str">
            <v>DEC</v>
          </cell>
          <cell r="D1598" t="str">
            <v>COB_8024</v>
          </cell>
          <cell r="E1598">
            <v>7643.9147682857101</v>
          </cell>
        </row>
        <row r="1599">
          <cell r="A1599">
            <v>2009</v>
          </cell>
          <cell r="B1599" t="str">
            <v>DEC</v>
          </cell>
          <cell r="D1599" t="str">
            <v>COB_8023</v>
          </cell>
          <cell r="E1599">
            <v>4125.95940316825</v>
          </cell>
        </row>
        <row r="1600">
          <cell r="A1600">
            <v>2009</v>
          </cell>
          <cell r="B1600" t="str">
            <v>DEC</v>
          </cell>
          <cell r="D1600" t="str">
            <v>COB_8022</v>
          </cell>
          <cell r="E1600">
            <v>0</v>
          </cell>
        </row>
        <row r="1601">
          <cell r="A1601">
            <v>2009</v>
          </cell>
          <cell r="B1601" t="str">
            <v>DEC</v>
          </cell>
          <cell r="D1601" t="str">
            <v>COB_8020</v>
          </cell>
          <cell r="E1601">
            <v>470.55464110052901</v>
          </cell>
        </row>
        <row r="1602">
          <cell r="A1602">
            <v>2009</v>
          </cell>
          <cell r="B1602" t="str">
            <v>DEC</v>
          </cell>
          <cell r="D1602" t="str">
            <v>COB_8017</v>
          </cell>
          <cell r="E1602">
            <v>0</v>
          </cell>
        </row>
        <row r="1603">
          <cell r="A1603">
            <v>2009</v>
          </cell>
          <cell r="B1603" t="str">
            <v>DEC</v>
          </cell>
          <cell r="D1603" t="str">
            <v>COB_8016</v>
          </cell>
          <cell r="E1603">
            <v>273.85838303068698</v>
          </cell>
        </row>
        <row r="1604">
          <cell r="A1604">
            <v>2009</v>
          </cell>
          <cell r="B1604" t="str">
            <v>DEC</v>
          </cell>
          <cell r="D1604" t="str">
            <v>COB_8012</v>
          </cell>
          <cell r="E1604">
            <v>116.14508257989399</v>
          </cell>
        </row>
        <row r="1605">
          <cell r="A1605">
            <v>2009</v>
          </cell>
          <cell r="B1605" t="str">
            <v>DEC</v>
          </cell>
          <cell r="D1605" t="str">
            <v>COB_8010</v>
          </cell>
          <cell r="E1605">
            <v>18.921189117460301</v>
          </cell>
        </row>
        <row r="1606">
          <cell r="A1606">
            <v>2009</v>
          </cell>
          <cell r="B1606" t="str">
            <v>DEC</v>
          </cell>
          <cell r="D1606" t="str">
            <v>COB_8008</v>
          </cell>
          <cell r="E1606">
            <v>77.771007832804202</v>
          </cell>
        </row>
        <row r="1607">
          <cell r="A1607">
            <v>2009</v>
          </cell>
          <cell r="B1607" t="str">
            <v>DEC</v>
          </cell>
          <cell r="D1607" t="str">
            <v>COB_8007</v>
          </cell>
          <cell r="E1607">
            <v>2.7874186010581998</v>
          </cell>
        </row>
        <row r="1608">
          <cell r="A1608">
            <v>2009</v>
          </cell>
          <cell r="B1608" t="str">
            <v>DEC</v>
          </cell>
          <cell r="D1608" t="str">
            <v>COB_8005</v>
          </cell>
          <cell r="E1608">
            <v>2713.3482434201001</v>
          </cell>
        </row>
        <row r="1609">
          <cell r="A1609">
            <v>2009</v>
          </cell>
          <cell r="B1609" t="str">
            <v>DEC</v>
          </cell>
          <cell r="D1609" t="str">
            <v>COB_8004</v>
          </cell>
          <cell r="E1609">
            <v>5.6812841904761902</v>
          </cell>
        </row>
        <row r="1610">
          <cell r="A1610">
            <v>2009</v>
          </cell>
          <cell r="B1610" t="str">
            <v>DEC</v>
          </cell>
          <cell r="D1610" t="str">
            <v>COB_8003</v>
          </cell>
          <cell r="E1610">
            <v>1325.7310859746001</v>
          </cell>
        </row>
        <row r="1611">
          <cell r="A1611">
            <v>2009</v>
          </cell>
          <cell r="B1611" t="str">
            <v>DEC</v>
          </cell>
          <cell r="D1611" t="str">
            <v>COB_8002</v>
          </cell>
          <cell r="E1611">
            <v>582.36991159576701</v>
          </cell>
        </row>
        <row r="1612">
          <cell r="A1612">
            <v>2010</v>
          </cell>
          <cell r="B1612" t="str">
            <v>MAY</v>
          </cell>
          <cell r="D1612" t="str">
            <v>COB_8002</v>
          </cell>
          <cell r="E1612">
            <v>280.92791196738801</v>
          </cell>
        </row>
        <row r="1613">
          <cell r="A1613">
            <v>2010</v>
          </cell>
          <cell r="B1613" t="str">
            <v>MAY</v>
          </cell>
          <cell r="D1613" t="str">
            <v>COB_8003</v>
          </cell>
          <cell r="E1613">
            <v>985.19886094107903</v>
          </cell>
        </row>
        <row r="1614">
          <cell r="A1614">
            <v>2010</v>
          </cell>
          <cell r="B1614" t="str">
            <v>MAY</v>
          </cell>
          <cell r="D1614" t="str">
            <v>COB_8004</v>
          </cell>
          <cell r="E1614">
            <v>3.20221792497619</v>
          </cell>
        </row>
        <row r="1615">
          <cell r="A1615">
            <v>2010</v>
          </cell>
          <cell r="B1615" t="str">
            <v>MAY</v>
          </cell>
          <cell r="D1615" t="str">
            <v>COB_8005</v>
          </cell>
          <cell r="E1615">
            <v>1864.6951918275399</v>
          </cell>
        </row>
        <row r="1616">
          <cell r="A1616">
            <v>2010</v>
          </cell>
          <cell r="B1616" t="str">
            <v>MAY</v>
          </cell>
          <cell r="D1616" t="str">
            <v>COB_8007</v>
          </cell>
          <cell r="E1616">
            <v>2.2467453419365002</v>
          </cell>
        </row>
        <row r="1617">
          <cell r="A1617">
            <v>2010</v>
          </cell>
          <cell r="B1617" t="str">
            <v>MAY</v>
          </cell>
          <cell r="D1617" t="str">
            <v>COB_8008</v>
          </cell>
          <cell r="E1617">
            <v>60.736569755452301</v>
          </cell>
        </row>
        <row r="1618">
          <cell r="A1618">
            <v>2010</v>
          </cell>
          <cell r="B1618" t="str">
            <v>MAY</v>
          </cell>
          <cell r="D1618" t="str">
            <v>COB_8010</v>
          </cell>
          <cell r="E1618">
            <v>15.510400750864999</v>
          </cell>
        </row>
        <row r="1619">
          <cell r="A1619">
            <v>2010</v>
          </cell>
          <cell r="B1619" t="str">
            <v>MAY</v>
          </cell>
          <cell r="D1619" t="str">
            <v>COB_8012</v>
          </cell>
          <cell r="E1619">
            <v>94.612665906261896</v>
          </cell>
        </row>
        <row r="1620">
          <cell r="A1620">
            <v>2010</v>
          </cell>
          <cell r="B1620" t="str">
            <v>MAY</v>
          </cell>
          <cell r="D1620" t="str">
            <v>COB_8016</v>
          </cell>
          <cell r="E1620">
            <v>238.87364516653099</v>
          </cell>
        </row>
        <row r="1621">
          <cell r="A1621">
            <v>2010</v>
          </cell>
          <cell r="B1621" t="str">
            <v>MAY</v>
          </cell>
          <cell r="D1621" t="str">
            <v>COB_8017</v>
          </cell>
          <cell r="E1621">
            <v>0</v>
          </cell>
        </row>
        <row r="1622">
          <cell r="A1622">
            <v>2010</v>
          </cell>
          <cell r="B1622" t="str">
            <v>MAY</v>
          </cell>
          <cell r="D1622" t="str">
            <v>COB_8020</v>
          </cell>
          <cell r="E1622">
            <v>204.53729782697599</v>
          </cell>
        </row>
        <row r="1623">
          <cell r="A1623">
            <v>2010</v>
          </cell>
          <cell r="B1623" t="str">
            <v>MAY</v>
          </cell>
          <cell r="D1623" t="str">
            <v>COB_8022</v>
          </cell>
          <cell r="E1623">
            <v>0</v>
          </cell>
        </row>
        <row r="1624">
          <cell r="A1624">
            <v>2010</v>
          </cell>
          <cell r="B1624" t="str">
            <v>MAY</v>
          </cell>
          <cell r="D1624" t="str">
            <v>COB_8023</v>
          </cell>
          <cell r="E1624">
            <v>3638.51483192877</v>
          </cell>
        </row>
        <row r="1625">
          <cell r="A1625">
            <v>2010</v>
          </cell>
          <cell r="B1625" t="str">
            <v>MAY</v>
          </cell>
          <cell r="D1625" t="str">
            <v>COB_8024</v>
          </cell>
          <cell r="E1625">
            <v>6259.9297736673398</v>
          </cell>
        </row>
        <row r="1626">
          <cell r="A1626">
            <v>2010</v>
          </cell>
          <cell r="B1626" t="str">
            <v>MAY</v>
          </cell>
          <cell r="D1626" t="str">
            <v>COB_8025</v>
          </cell>
          <cell r="E1626">
            <v>15687.055996740601</v>
          </cell>
        </row>
        <row r="1627">
          <cell r="A1627">
            <v>2010</v>
          </cell>
          <cell r="B1627" t="str">
            <v>MAY</v>
          </cell>
          <cell r="D1627" t="str">
            <v>COB_8026</v>
          </cell>
          <cell r="E1627">
            <v>104.82158281196</v>
          </cell>
        </row>
        <row r="1628">
          <cell r="A1628">
            <v>2010</v>
          </cell>
          <cell r="B1628" t="str">
            <v>MAY</v>
          </cell>
          <cell r="D1628" t="str">
            <v>COB_8031</v>
          </cell>
          <cell r="E1628">
            <v>77184.076730333996</v>
          </cell>
        </row>
        <row r="1629">
          <cell r="A1629">
            <v>2010</v>
          </cell>
          <cell r="B1629" t="str">
            <v>MAY</v>
          </cell>
          <cell r="D1629" t="str">
            <v>COB_8033</v>
          </cell>
          <cell r="E1629">
            <v>22465.987025340099</v>
          </cell>
        </row>
        <row r="1630">
          <cell r="A1630">
            <v>2010</v>
          </cell>
          <cell r="B1630" t="str">
            <v>MAY</v>
          </cell>
          <cell r="D1630" t="str">
            <v>COB_8035</v>
          </cell>
          <cell r="E1630">
            <v>52.398996130904699</v>
          </cell>
        </row>
        <row r="1631">
          <cell r="A1631">
            <v>2010</v>
          </cell>
          <cell r="B1631" t="str">
            <v>MAY</v>
          </cell>
          <cell r="D1631" t="str">
            <v>COB_8036</v>
          </cell>
          <cell r="E1631">
            <v>0</v>
          </cell>
        </row>
        <row r="1632">
          <cell r="A1632">
            <v>2010</v>
          </cell>
          <cell r="B1632" t="str">
            <v>MAY</v>
          </cell>
          <cell r="D1632" t="str">
            <v>COB_8037</v>
          </cell>
          <cell r="E1632">
            <v>23930.493637516101</v>
          </cell>
        </row>
        <row r="1633">
          <cell r="A1633">
            <v>2010</v>
          </cell>
          <cell r="B1633" t="str">
            <v>MAY</v>
          </cell>
          <cell r="D1633" t="str">
            <v>COB_8038</v>
          </cell>
          <cell r="E1633">
            <v>11669.906913594001</v>
          </cell>
        </row>
        <row r="1634">
          <cell r="A1634">
            <v>2010</v>
          </cell>
          <cell r="B1634" t="str">
            <v>MAY</v>
          </cell>
          <cell r="D1634" t="str">
            <v>COB_8039</v>
          </cell>
          <cell r="E1634">
            <v>62802.340502624102</v>
          </cell>
        </row>
        <row r="1635">
          <cell r="A1635">
            <v>2010</v>
          </cell>
          <cell r="B1635" t="str">
            <v>MAY</v>
          </cell>
          <cell r="D1635" t="str">
            <v>COB_8040</v>
          </cell>
          <cell r="E1635">
            <v>0</v>
          </cell>
        </row>
        <row r="1636">
          <cell r="A1636">
            <v>2010</v>
          </cell>
          <cell r="B1636" t="str">
            <v>MAY</v>
          </cell>
          <cell r="D1636" t="str">
            <v>COB_8041</v>
          </cell>
          <cell r="E1636">
            <v>687.13275009159497</v>
          </cell>
        </row>
        <row r="1637">
          <cell r="A1637">
            <v>2010</v>
          </cell>
          <cell r="B1637" t="str">
            <v>MAY</v>
          </cell>
          <cell r="D1637" t="str">
            <v>COB_8042</v>
          </cell>
          <cell r="E1637">
            <v>0</v>
          </cell>
        </row>
        <row r="1638">
          <cell r="A1638">
            <v>2010</v>
          </cell>
          <cell r="B1638" t="str">
            <v>APR</v>
          </cell>
          <cell r="D1638" t="str">
            <v>COB_8002</v>
          </cell>
          <cell r="E1638">
            <v>374.04858190455502</v>
          </cell>
        </row>
        <row r="1639">
          <cell r="A1639">
            <v>2010</v>
          </cell>
          <cell r="B1639" t="str">
            <v>APR</v>
          </cell>
          <cell r="D1639" t="str">
            <v>COB_8003</v>
          </cell>
          <cell r="E1639">
            <v>1042.1553189789699</v>
          </cell>
        </row>
        <row r="1640">
          <cell r="A1640">
            <v>2010</v>
          </cell>
          <cell r="B1640" t="str">
            <v>APR</v>
          </cell>
          <cell r="D1640" t="str">
            <v>COB_8004</v>
          </cell>
          <cell r="E1640">
            <v>3.93313159476984</v>
          </cell>
        </row>
        <row r="1641">
          <cell r="A1641">
            <v>2010</v>
          </cell>
          <cell r="B1641" t="str">
            <v>APR</v>
          </cell>
          <cell r="D1641" t="str">
            <v>COB_8005</v>
          </cell>
          <cell r="E1641">
            <v>2042.8505590654599</v>
          </cell>
        </row>
        <row r="1642">
          <cell r="A1642">
            <v>2010</v>
          </cell>
          <cell r="B1642" t="str">
            <v>APR</v>
          </cell>
          <cell r="D1642" t="str">
            <v>COB_8007</v>
          </cell>
          <cell r="E1642">
            <v>2.2608980756825301</v>
          </cell>
        </row>
        <row r="1643">
          <cell r="A1643">
            <v>2010</v>
          </cell>
          <cell r="B1643" t="str">
            <v>APR</v>
          </cell>
          <cell r="D1643" t="str">
            <v>COB_8008</v>
          </cell>
          <cell r="E1643">
            <v>62.072702073730099</v>
          </cell>
        </row>
        <row r="1644">
          <cell r="A1644">
            <v>2010</v>
          </cell>
          <cell r="B1644" t="str">
            <v>APR</v>
          </cell>
          <cell r="D1644" t="str">
            <v>COB_8010</v>
          </cell>
          <cell r="E1644">
            <v>15.550694765134899</v>
          </cell>
        </row>
        <row r="1645">
          <cell r="A1645">
            <v>2010</v>
          </cell>
          <cell r="B1645" t="str">
            <v>APR</v>
          </cell>
          <cell r="D1645" t="str">
            <v>COB_8012</v>
          </cell>
          <cell r="E1645">
            <v>94.984917467261894</v>
          </cell>
        </row>
        <row r="1646">
          <cell r="A1646">
            <v>2010</v>
          </cell>
          <cell r="B1646" t="str">
            <v>APR</v>
          </cell>
          <cell r="D1646" t="str">
            <v>COB_8016</v>
          </cell>
          <cell r="E1646">
            <v>238.994376696865</v>
          </cell>
        </row>
        <row r="1647">
          <cell r="A1647">
            <v>2010</v>
          </cell>
          <cell r="B1647" t="str">
            <v>APR</v>
          </cell>
          <cell r="D1647" t="str">
            <v>COB_8017</v>
          </cell>
          <cell r="E1647">
            <v>0</v>
          </cell>
        </row>
        <row r="1648">
          <cell r="A1648">
            <v>2010</v>
          </cell>
          <cell r="B1648" t="str">
            <v>APR</v>
          </cell>
          <cell r="D1648" t="str">
            <v>COB_8020</v>
          </cell>
          <cell r="E1648">
            <v>296.74911071937299</v>
          </cell>
        </row>
        <row r="1649">
          <cell r="A1649">
            <v>2010</v>
          </cell>
          <cell r="B1649" t="str">
            <v>APR</v>
          </cell>
          <cell r="D1649" t="str">
            <v>COB_8022</v>
          </cell>
          <cell r="E1649">
            <v>0</v>
          </cell>
        </row>
        <row r="1650">
          <cell r="A1650">
            <v>2010</v>
          </cell>
          <cell r="B1650" t="str">
            <v>APR</v>
          </cell>
          <cell r="D1650" t="str">
            <v>COB_8023</v>
          </cell>
          <cell r="E1650">
            <v>3906.57966375966</v>
          </cell>
        </row>
        <row r="1651">
          <cell r="A1651">
            <v>2010</v>
          </cell>
          <cell r="B1651" t="str">
            <v>MAR</v>
          </cell>
          <cell r="D1651" t="str">
            <v>2MC_8YTD</v>
          </cell>
          <cell r="E1651">
            <v>0</v>
          </cell>
        </row>
        <row r="1652">
          <cell r="A1652">
            <v>2010</v>
          </cell>
          <cell r="B1652" t="str">
            <v>FEB</v>
          </cell>
          <cell r="D1652" t="str">
            <v>2MC_8YTD</v>
          </cell>
          <cell r="E1652">
            <v>0</v>
          </cell>
        </row>
        <row r="1653">
          <cell r="A1653">
            <v>2009</v>
          </cell>
          <cell r="B1653" t="str">
            <v>DEC</v>
          </cell>
          <cell r="D1653" t="str">
            <v>2MC_8YTD</v>
          </cell>
          <cell r="E1653">
            <v>0</v>
          </cell>
        </row>
        <row r="1654">
          <cell r="A1654">
            <v>2010</v>
          </cell>
          <cell r="B1654" t="str">
            <v>MAY</v>
          </cell>
          <cell r="D1654" t="str">
            <v>2MC_8YTD</v>
          </cell>
          <cell r="E1654">
            <v>0</v>
          </cell>
        </row>
        <row r="1655">
          <cell r="A1655">
            <v>2010</v>
          </cell>
          <cell r="B1655" t="str">
            <v>APR</v>
          </cell>
          <cell r="D1655" t="str">
            <v>2MC_8YTD</v>
          </cell>
          <cell r="E1655">
            <v>0</v>
          </cell>
        </row>
        <row r="1656">
          <cell r="A1656">
            <v>2010</v>
          </cell>
          <cell r="B1656" t="str">
            <v>JAN</v>
          </cell>
          <cell r="D1656" t="str">
            <v>2MC_8YTD</v>
          </cell>
          <cell r="E1656">
            <v>0</v>
          </cell>
        </row>
        <row r="1657">
          <cell r="A1657">
            <v>2010</v>
          </cell>
          <cell r="B1657" t="str">
            <v>JUN</v>
          </cell>
          <cell r="D1657" t="str">
            <v>COB_8042</v>
          </cell>
          <cell r="E1657">
            <v>0</v>
          </cell>
        </row>
        <row r="1658">
          <cell r="A1658">
            <v>2010</v>
          </cell>
          <cell r="B1658" t="str">
            <v>JUN</v>
          </cell>
          <cell r="D1658" t="str">
            <v>COB_8041</v>
          </cell>
          <cell r="E1658">
            <v>690.05058951600699</v>
          </cell>
        </row>
        <row r="1659">
          <cell r="A1659">
            <v>2010</v>
          </cell>
          <cell r="B1659" t="str">
            <v>JUN</v>
          </cell>
          <cell r="D1659" t="str">
            <v>COB_8040</v>
          </cell>
          <cell r="E1659">
            <v>0</v>
          </cell>
        </row>
        <row r="1660">
          <cell r="A1660">
            <v>2010</v>
          </cell>
          <cell r="B1660" t="str">
            <v>JUN</v>
          </cell>
          <cell r="D1660" t="str">
            <v>COB_8039</v>
          </cell>
          <cell r="E1660">
            <v>66536.205127329493</v>
          </cell>
        </row>
        <row r="1661">
          <cell r="A1661">
            <v>2010</v>
          </cell>
          <cell r="B1661" t="str">
            <v>JUN</v>
          </cell>
          <cell r="D1661" t="str">
            <v>COB_8038</v>
          </cell>
          <cell r="E1661">
            <v>11688.923731667101</v>
          </cell>
        </row>
        <row r="1662">
          <cell r="A1662">
            <v>2010</v>
          </cell>
          <cell r="B1662" t="str">
            <v>JUN</v>
          </cell>
          <cell r="D1662" t="str">
            <v>COB_8037</v>
          </cell>
          <cell r="E1662">
            <v>23894.910481311599</v>
          </cell>
        </row>
        <row r="1663">
          <cell r="A1663">
            <v>2010</v>
          </cell>
          <cell r="B1663" t="str">
            <v>JUN</v>
          </cell>
          <cell r="D1663" t="str">
            <v>COB_8036</v>
          </cell>
          <cell r="E1663">
            <v>0</v>
          </cell>
        </row>
        <row r="1664">
          <cell r="A1664">
            <v>2010</v>
          </cell>
          <cell r="B1664" t="str">
            <v>JUN</v>
          </cell>
          <cell r="D1664" t="str">
            <v>COB_8035</v>
          </cell>
          <cell r="E1664">
            <v>52.3050535408412</v>
          </cell>
        </row>
        <row r="1665">
          <cell r="A1665">
            <v>2010</v>
          </cell>
          <cell r="B1665" t="str">
            <v>JUN</v>
          </cell>
          <cell r="D1665" t="str">
            <v>COB_8033</v>
          </cell>
          <cell r="E1665">
            <v>22661.073136237301</v>
          </cell>
        </row>
        <row r="1666">
          <cell r="A1666">
            <v>2010</v>
          </cell>
          <cell r="B1666" t="str">
            <v>JUN</v>
          </cell>
          <cell r="D1666" t="str">
            <v>COB_8031</v>
          </cell>
          <cell r="E1666">
            <v>82343.162139102598</v>
          </cell>
        </row>
        <row r="1667">
          <cell r="A1667">
            <v>2010</v>
          </cell>
          <cell r="B1667" t="str">
            <v>JUN</v>
          </cell>
          <cell r="D1667" t="str">
            <v>COB_8026</v>
          </cell>
          <cell r="E1667">
            <v>104.624865286071</v>
          </cell>
        </row>
        <row r="1668">
          <cell r="A1668">
            <v>2010</v>
          </cell>
          <cell r="B1668" t="str">
            <v>JUN</v>
          </cell>
          <cell r="D1668" t="str">
            <v>COB_8025</v>
          </cell>
          <cell r="E1668">
            <v>15652.434341599999</v>
          </cell>
        </row>
        <row r="1669">
          <cell r="A1669">
            <v>2010</v>
          </cell>
          <cell r="B1669" t="str">
            <v>JUN</v>
          </cell>
          <cell r="D1669" t="str">
            <v>COB_8024</v>
          </cell>
          <cell r="E1669">
            <v>6243.9456314769204</v>
          </cell>
        </row>
        <row r="1670">
          <cell r="A1670">
            <v>2010</v>
          </cell>
          <cell r="B1670" t="str">
            <v>JUN</v>
          </cell>
          <cell r="D1670" t="str">
            <v>COB_8023</v>
          </cell>
          <cell r="E1670">
            <v>3665.0067141621798</v>
          </cell>
        </row>
        <row r="1671">
          <cell r="A1671">
            <v>2010</v>
          </cell>
          <cell r="B1671" t="str">
            <v>JUN</v>
          </cell>
          <cell r="D1671" t="str">
            <v>COB_8022</v>
          </cell>
          <cell r="E1671">
            <v>0</v>
          </cell>
        </row>
        <row r="1672">
          <cell r="A1672">
            <v>2010</v>
          </cell>
          <cell r="B1672" t="str">
            <v>JUN</v>
          </cell>
          <cell r="D1672" t="str">
            <v>COB_8020</v>
          </cell>
          <cell r="E1672">
            <v>204.03602970797601</v>
          </cell>
        </row>
        <row r="1673">
          <cell r="A1673">
            <v>2010</v>
          </cell>
          <cell r="B1673" t="str">
            <v>JUN</v>
          </cell>
          <cell r="D1673" t="str">
            <v>COB_8017</v>
          </cell>
          <cell r="E1673">
            <v>0</v>
          </cell>
        </row>
        <row r="1674">
          <cell r="A1674">
            <v>2010</v>
          </cell>
          <cell r="B1674" t="str">
            <v>JUN</v>
          </cell>
          <cell r="D1674" t="str">
            <v>COB_8016</v>
          </cell>
          <cell r="E1674">
            <v>238.752913636198</v>
          </cell>
        </row>
        <row r="1675">
          <cell r="A1675">
            <v>2010</v>
          </cell>
          <cell r="B1675" t="str">
            <v>JUN</v>
          </cell>
          <cell r="D1675" t="str">
            <v>COB_8012</v>
          </cell>
          <cell r="E1675">
            <v>94.240414345261897</v>
          </cell>
        </row>
        <row r="1676">
          <cell r="A1676">
            <v>2010</v>
          </cell>
          <cell r="B1676" t="str">
            <v>JUN</v>
          </cell>
          <cell r="D1676" t="str">
            <v>COB_8010</v>
          </cell>
          <cell r="E1676">
            <v>15.4701067365952</v>
          </cell>
        </row>
        <row r="1677">
          <cell r="A1677">
            <v>2010</v>
          </cell>
          <cell r="B1677" t="str">
            <v>JUN</v>
          </cell>
          <cell r="D1677" t="str">
            <v>COB_8008</v>
          </cell>
          <cell r="E1677">
            <v>59.400521815380898</v>
          </cell>
        </row>
        <row r="1678">
          <cell r="A1678">
            <v>2010</v>
          </cell>
          <cell r="B1678" t="str">
            <v>JUN</v>
          </cell>
          <cell r="D1678" t="str">
            <v>COB_8007</v>
          </cell>
          <cell r="E1678">
            <v>2.2325926081904699</v>
          </cell>
        </row>
        <row r="1679">
          <cell r="A1679">
            <v>2010</v>
          </cell>
          <cell r="B1679" t="str">
            <v>JUN</v>
          </cell>
          <cell r="D1679" t="str">
            <v>COB_8005</v>
          </cell>
          <cell r="E1679">
            <v>1881.6238043670301</v>
          </cell>
        </row>
        <row r="1680">
          <cell r="A1680">
            <v>2010</v>
          </cell>
          <cell r="B1680" t="str">
            <v>JUN</v>
          </cell>
          <cell r="D1680" t="str">
            <v>COB_8004</v>
          </cell>
          <cell r="E1680">
            <v>3.1863662246428501</v>
          </cell>
        </row>
        <row r="1681">
          <cell r="A1681">
            <v>2010</v>
          </cell>
          <cell r="B1681" t="str">
            <v>JUN</v>
          </cell>
          <cell r="D1681" t="str">
            <v>COB_8003</v>
          </cell>
          <cell r="E1681">
            <v>979.62136572072995</v>
          </cell>
        </row>
        <row r="1682">
          <cell r="A1682">
            <v>2010</v>
          </cell>
          <cell r="B1682" t="str">
            <v>JUN</v>
          </cell>
          <cell r="D1682" t="str">
            <v>COB_8002</v>
          </cell>
          <cell r="E1682">
            <v>276.41817277756297</v>
          </cell>
        </row>
        <row r="1683">
          <cell r="A1683">
            <v>2010</v>
          </cell>
          <cell r="B1683" t="str">
            <v>MAR</v>
          </cell>
          <cell r="D1683" t="str">
            <v>COB_8041</v>
          </cell>
          <cell r="E1683">
            <v>681.79628007743599</v>
          </cell>
        </row>
        <row r="1684">
          <cell r="A1684">
            <v>2010</v>
          </cell>
          <cell r="B1684" t="str">
            <v>MAR</v>
          </cell>
          <cell r="D1684" t="str">
            <v>COB_8040</v>
          </cell>
          <cell r="E1684">
            <v>0</v>
          </cell>
        </row>
        <row r="1685">
          <cell r="A1685">
            <v>2010</v>
          </cell>
          <cell r="B1685" t="str">
            <v>MAR</v>
          </cell>
          <cell r="D1685" t="str">
            <v>COB_8039</v>
          </cell>
          <cell r="E1685">
            <v>53905.512810524597</v>
          </cell>
        </row>
        <row r="1686">
          <cell r="A1686">
            <v>2010</v>
          </cell>
          <cell r="B1686" t="str">
            <v>MAR</v>
          </cell>
          <cell r="D1686" t="str">
            <v>COB_8038</v>
          </cell>
          <cell r="E1686">
            <v>14212.679930305099</v>
          </cell>
        </row>
        <row r="1687">
          <cell r="A1687">
            <v>2010</v>
          </cell>
          <cell r="B1687" t="str">
            <v>MAR</v>
          </cell>
          <cell r="D1687" t="str">
            <v>COB_8037</v>
          </cell>
          <cell r="E1687">
            <v>24051.7180209527</v>
          </cell>
        </row>
        <row r="1688">
          <cell r="A1688">
            <v>2010</v>
          </cell>
          <cell r="B1688" t="str">
            <v>MAR</v>
          </cell>
          <cell r="D1688" t="str">
            <v>COB_8036</v>
          </cell>
          <cell r="E1688">
            <v>0</v>
          </cell>
        </row>
        <row r="1689">
          <cell r="A1689">
            <v>2010</v>
          </cell>
          <cell r="B1689" t="str">
            <v>MAR</v>
          </cell>
          <cell r="D1689" t="str">
            <v>COB_8035</v>
          </cell>
          <cell r="E1689">
            <v>52.586881311031703</v>
          </cell>
        </row>
        <row r="1690">
          <cell r="A1690">
            <v>2010</v>
          </cell>
          <cell r="B1690" t="str">
            <v>MAR</v>
          </cell>
          <cell r="D1690" t="str">
            <v>COB_8033</v>
          </cell>
          <cell r="E1690">
            <v>21150.5948542195</v>
          </cell>
        </row>
        <row r="1691">
          <cell r="A1691">
            <v>2010</v>
          </cell>
          <cell r="B1691" t="str">
            <v>MAR</v>
          </cell>
          <cell r="D1691" t="str">
            <v>COB_8031</v>
          </cell>
          <cell r="E1691">
            <v>69124.622213215902</v>
          </cell>
        </row>
        <row r="1692">
          <cell r="A1692">
            <v>2010</v>
          </cell>
          <cell r="B1692" t="str">
            <v>MAR</v>
          </cell>
          <cell r="D1692" t="str">
            <v>COB_8026</v>
          </cell>
          <cell r="E1692">
            <v>105.215017863738</v>
          </cell>
        </row>
        <row r="1693">
          <cell r="A1693">
            <v>2010</v>
          </cell>
          <cell r="B1693" t="str">
            <v>MAR</v>
          </cell>
          <cell r="D1693" t="str">
            <v>COB_8025</v>
          </cell>
          <cell r="E1693">
            <v>15756.7101194232</v>
          </cell>
        </row>
        <row r="1694">
          <cell r="A1694">
            <v>2010</v>
          </cell>
          <cell r="B1694" t="str">
            <v>MAR</v>
          </cell>
          <cell r="D1694" t="str">
            <v>COB_8024</v>
          </cell>
          <cell r="E1694">
            <v>6291.95008747459</v>
          </cell>
        </row>
        <row r="1695">
          <cell r="A1695">
            <v>2010</v>
          </cell>
          <cell r="B1695" t="str">
            <v>MAR</v>
          </cell>
          <cell r="D1695" t="str">
            <v>COB_8023</v>
          </cell>
          <cell r="E1695">
            <v>4104.7813840543004</v>
          </cell>
        </row>
        <row r="1696">
          <cell r="A1696">
            <v>2010</v>
          </cell>
          <cell r="B1696" t="str">
            <v>MAR</v>
          </cell>
          <cell r="D1696" t="str">
            <v>COB_8022</v>
          </cell>
          <cell r="E1696">
            <v>0</v>
          </cell>
        </row>
        <row r="1697">
          <cell r="A1697">
            <v>2010</v>
          </cell>
          <cell r="B1697" t="str">
            <v>MAR</v>
          </cell>
          <cell r="D1697" t="str">
            <v>COB_8020</v>
          </cell>
          <cell r="E1697">
            <v>388.96092361176898</v>
          </cell>
        </row>
        <row r="1698">
          <cell r="A1698">
            <v>2010</v>
          </cell>
          <cell r="B1698" t="str">
            <v>MAR</v>
          </cell>
          <cell r="D1698" t="str">
            <v>COB_8017</v>
          </cell>
          <cell r="E1698">
            <v>0</v>
          </cell>
        </row>
        <row r="1699">
          <cell r="A1699">
            <v>2010</v>
          </cell>
          <cell r="B1699" t="str">
            <v>MAR</v>
          </cell>
          <cell r="D1699" t="str">
            <v>COB_8016</v>
          </cell>
          <cell r="E1699">
            <v>239.11510822719799</v>
          </cell>
        </row>
        <row r="1700">
          <cell r="A1700">
            <v>2010</v>
          </cell>
          <cell r="B1700" t="str">
            <v>MAR</v>
          </cell>
          <cell r="D1700" t="str">
            <v>COB_8012</v>
          </cell>
          <cell r="E1700">
            <v>95.357169028261893</v>
          </cell>
        </row>
        <row r="1701">
          <cell r="A1701">
            <v>2010</v>
          </cell>
          <cell r="B1701" t="str">
            <v>MAR</v>
          </cell>
          <cell r="D1701" t="str">
            <v>COB_8010</v>
          </cell>
          <cell r="E1701">
            <v>15.5909887794047</v>
          </cell>
        </row>
        <row r="1702">
          <cell r="A1702">
            <v>2010</v>
          </cell>
          <cell r="B1702" t="str">
            <v>MAR</v>
          </cell>
          <cell r="D1702" t="str">
            <v>COB_8008</v>
          </cell>
          <cell r="E1702">
            <v>63.396567625198401</v>
          </cell>
        </row>
        <row r="1703">
          <cell r="A1703">
            <v>2010</v>
          </cell>
          <cell r="B1703" t="str">
            <v>MAR</v>
          </cell>
          <cell r="D1703" t="str">
            <v>COB_8007</v>
          </cell>
          <cell r="E1703">
            <v>2.2750508094285702</v>
          </cell>
        </row>
        <row r="1704">
          <cell r="A1704">
            <v>2010</v>
          </cell>
          <cell r="B1704" t="str">
            <v>MAR</v>
          </cell>
          <cell r="D1704" t="str">
            <v>COB_8005</v>
          </cell>
          <cell r="E1704">
            <v>2234.1221604431098</v>
          </cell>
        </row>
        <row r="1705">
          <cell r="A1705">
            <v>2010</v>
          </cell>
          <cell r="B1705" t="str">
            <v>MAR</v>
          </cell>
          <cell r="D1705" t="str">
            <v>COB_8004</v>
          </cell>
          <cell r="E1705">
            <v>4.66404526456349</v>
          </cell>
        </row>
        <row r="1706">
          <cell r="A1706">
            <v>2010</v>
          </cell>
          <cell r="B1706" t="str">
            <v>MAR</v>
          </cell>
          <cell r="D1706" t="str">
            <v>COB_8003</v>
          </cell>
          <cell r="E1706">
            <v>1099.11180666326</v>
          </cell>
        </row>
        <row r="1707">
          <cell r="A1707">
            <v>2010</v>
          </cell>
          <cell r="B1707" t="str">
            <v>MAR</v>
          </cell>
          <cell r="D1707" t="str">
            <v>COB_8002</v>
          </cell>
          <cell r="E1707">
            <v>467.16925184172197</v>
          </cell>
        </row>
        <row r="1708">
          <cell r="A1708">
            <v>2010</v>
          </cell>
          <cell r="B1708" t="str">
            <v>FEB</v>
          </cell>
          <cell r="D1708" t="str">
            <v>COB_8041</v>
          </cell>
          <cell r="E1708">
            <v>816.746446243386</v>
          </cell>
        </row>
        <row r="1709">
          <cell r="A1709">
            <v>2010</v>
          </cell>
          <cell r="B1709" t="str">
            <v>FEB</v>
          </cell>
          <cell r="D1709" t="str">
            <v>COB_8040</v>
          </cell>
          <cell r="E1709">
            <v>0</v>
          </cell>
        </row>
        <row r="1710">
          <cell r="A1710">
            <v>2010</v>
          </cell>
          <cell r="B1710" t="str">
            <v>FEB</v>
          </cell>
          <cell r="D1710" t="str">
            <v>COB_8039</v>
          </cell>
          <cell r="E1710">
            <v>60210.085466177698</v>
          </cell>
        </row>
        <row r="1711">
          <cell r="A1711">
            <v>2010</v>
          </cell>
          <cell r="B1711" t="str">
            <v>FEB</v>
          </cell>
          <cell r="D1711" t="str">
            <v>COB_8038</v>
          </cell>
          <cell r="E1711">
            <v>15226.8175108296</v>
          </cell>
        </row>
        <row r="1712">
          <cell r="A1712">
            <v>2010</v>
          </cell>
          <cell r="B1712" t="str">
            <v>FEB</v>
          </cell>
          <cell r="D1712" t="str">
            <v>COB_8037</v>
          </cell>
          <cell r="E1712">
            <v>40980.307279417902</v>
          </cell>
        </row>
        <row r="1713">
          <cell r="A1713">
            <v>2010</v>
          </cell>
          <cell r="B1713" t="str">
            <v>FEB</v>
          </cell>
          <cell r="D1713" t="str">
            <v>COB_8036</v>
          </cell>
          <cell r="E1713">
            <v>0</v>
          </cell>
        </row>
        <row r="1714">
          <cell r="A1714">
            <v>2010</v>
          </cell>
          <cell r="B1714" t="str">
            <v>FEB</v>
          </cell>
          <cell r="D1714" t="str">
            <v>COB_8035</v>
          </cell>
          <cell r="E1714">
            <v>63.459533168253898</v>
          </cell>
        </row>
        <row r="1715">
          <cell r="A1715">
            <v>2010</v>
          </cell>
          <cell r="B1715" t="str">
            <v>FEB</v>
          </cell>
          <cell r="D1715" t="str">
            <v>COB_8033</v>
          </cell>
          <cell r="E1715">
            <v>24629.9292769735</v>
          </cell>
        </row>
        <row r="1716">
          <cell r="A1716">
            <v>2010</v>
          </cell>
          <cell r="B1716" t="str">
            <v>FEB</v>
          </cell>
          <cell r="D1716" t="str">
            <v>COB_8031</v>
          </cell>
          <cell r="E1716">
            <v>79491.465311913198</v>
          </cell>
        </row>
        <row r="1717">
          <cell r="A1717">
            <v>2010</v>
          </cell>
          <cell r="B1717" t="str">
            <v>FEB</v>
          </cell>
          <cell r="D1717" t="str">
            <v>COB_8026</v>
          </cell>
          <cell r="E1717">
            <v>126.97940204656</v>
          </cell>
        </row>
        <row r="1718">
          <cell r="A1718">
            <v>2010</v>
          </cell>
          <cell r="B1718" t="str">
            <v>FEB</v>
          </cell>
          <cell r="D1718" t="str">
            <v>COB_8025</v>
          </cell>
          <cell r="E1718">
            <v>19023.8274482899</v>
          </cell>
        </row>
        <row r="1719">
          <cell r="A1719">
            <v>2010</v>
          </cell>
          <cell r="B1719" t="str">
            <v>FEB</v>
          </cell>
          <cell r="D1719" t="str">
            <v>COB_8024</v>
          </cell>
          <cell r="E1719">
            <v>7598.6006460338604</v>
          </cell>
        </row>
        <row r="1720">
          <cell r="A1720">
            <v>2010</v>
          </cell>
          <cell r="B1720" t="str">
            <v>FEB</v>
          </cell>
          <cell r="D1720" t="str">
            <v>COB_8023</v>
          </cell>
          <cell r="E1720">
            <v>4870.4268457777698</v>
          </cell>
        </row>
        <row r="1721">
          <cell r="A1721">
            <v>2010</v>
          </cell>
          <cell r="B1721" t="str">
            <v>FEB</v>
          </cell>
          <cell r="D1721" t="str">
            <v>COB_8022</v>
          </cell>
          <cell r="E1721">
            <v>0</v>
          </cell>
        </row>
        <row r="1722">
          <cell r="A1722">
            <v>2010</v>
          </cell>
          <cell r="B1722" t="str">
            <v>FEB</v>
          </cell>
          <cell r="D1722" t="str">
            <v>COB_8020</v>
          </cell>
          <cell r="E1722">
            <v>469.147728598941</v>
          </cell>
        </row>
        <row r="1723">
          <cell r="A1723">
            <v>2010</v>
          </cell>
          <cell r="B1723" t="str">
            <v>FEB</v>
          </cell>
          <cell r="D1723" t="str">
            <v>COB_8017</v>
          </cell>
          <cell r="E1723">
            <v>0</v>
          </cell>
        </row>
        <row r="1724">
          <cell r="A1724">
            <v>2010</v>
          </cell>
          <cell r="B1724" t="str">
            <v>APR</v>
          </cell>
          <cell r="D1724" t="str">
            <v>COC_8035</v>
          </cell>
          <cell r="E1724">
            <v>513.91688258290606</v>
          </cell>
        </row>
        <row r="1725">
          <cell r="A1725">
            <v>2010</v>
          </cell>
          <cell r="B1725" t="str">
            <v>APR</v>
          </cell>
          <cell r="D1725" t="str">
            <v>COC_8036</v>
          </cell>
          <cell r="E1725">
            <v>0</v>
          </cell>
        </row>
        <row r="1726">
          <cell r="A1726">
            <v>2010</v>
          </cell>
          <cell r="B1726" t="str">
            <v>APR</v>
          </cell>
          <cell r="D1726" t="str">
            <v>COC_8037</v>
          </cell>
          <cell r="E1726">
            <v>234949.39543609601</v>
          </cell>
        </row>
        <row r="1727">
          <cell r="A1727">
            <v>2010</v>
          </cell>
          <cell r="B1727" t="str">
            <v>APR</v>
          </cell>
          <cell r="D1727" t="str">
            <v>COC_8038</v>
          </cell>
          <cell r="E1727">
            <v>148659.84434032699</v>
          </cell>
        </row>
        <row r="1728">
          <cell r="A1728">
            <v>2010</v>
          </cell>
          <cell r="B1728" t="str">
            <v>APR</v>
          </cell>
          <cell r="D1728" t="str">
            <v>COC_8039</v>
          </cell>
          <cell r="E1728">
            <v>569983.96576072497</v>
          </cell>
        </row>
        <row r="1729">
          <cell r="A1729">
            <v>2010</v>
          </cell>
          <cell r="B1729" t="str">
            <v>APR</v>
          </cell>
          <cell r="D1729" t="str">
            <v>COC_8040</v>
          </cell>
          <cell r="E1729">
            <v>0</v>
          </cell>
        </row>
        <row r="1730">
          <cell r="A1730">
            <v>2010</v>
          </cell>
          <cell r="B1730" t="str">
            <v>APR</v>
          </cell>
          <cell r="D1730" t="str">
            <v>COC_8041</v>
          </cell>
          <cell r="E1730">
            <v>6697.7911933581199</v>
          </cell>
        </row>
        <row r="1731">
          <cell r="A1731">
            <v>2010</v>
          </cell>
          <cell r="B1731" t="str">
            <v>APR</v>
          </cell>
          <cell r="D1731" t="str">
            <v>COC_8042</v>
          </cell>
          <cell r="E1731">
            <v>0</v>
          </cell>
        </row>
        <row r="1732">
          <cell r="A1732">
            <v>2010</v>
          </cell>
          <cell r="B1732" t="str">
            <v>APR</v>
          </cell>
          <cell r="D1732" t="str">
            <v>COC_8002</v>
          </cell>
          <cell r="E1732">
            <v>3662.0140885760602</v>
          </cell>
        </row>
        <row r="1733">
          <cell r="A1733">
            <v>2010</v>
          </cell>
          <cell r="B1733" t="str">
            <v>APR</v>
          </cell>
          <cell r="D1733" t="str">
            <v>COC_8003</v>
          </cell>
          <cell r="E1733">
            <v>10202.919206787101</v>
          </cell>
        </row>
        <row r="1734">
          <cell r="A1734">
            <v>2010</v>
          </cell>
          <cell r="B1734" t="str">
            <v>APR</v>
          </cell>
          <cell r="D1734" t="str">
            <v>COC_8004</v>
          </cell>
          <cell r="E1734">
            <v>38.506183445299101</v>
          </cell>
        </row>
        <row r="1735">
          <cell r="A1735">
            <v>2010</v>
          </cell>
          <cell r="B1735" t="str">
            <v>APR</v>
          </cell>
          <cell r="D1735" t="str">
            <v>COC_8005</v>
          </cell>
          <cell r="E1735">
            <v>19999.935543298201</v>
          </cell>
        </row>
        <row r="1736">
          <cell r="A1736">
            <v>2010</v>
          </cell>
          <cell r="B1736" t="str">
            <v>APR</v>
          </cell>
          <cell r="D1736" t="str">
            <v>COC_8007</v>
          </cell>
          <cell r="E1736">
            <v>22.134666475213599</v>
          </cell>
        </row>
        <row r="1737">
          <cell r="A1737">
            <v>2010</v>
          </cell>
          <cell r="B1737" t="str">
            <v>APR</v>
          </cell>
          <cell r="D1737" t="str">
            <v>COC_8008</v>
          </cell>
          <cell r="E1737">
            <v>607.70477554700801</v>
          </cell>
        </row>
        <row r="1738">
          <cell r="A1738">
            <v>2010</v>
          </cell>
          <cell r="B1738" t="str">
            <v>JAN</v>
          </cell>
          <cell r="D1738" t="str">
            <v>COC_8002</v>
          </cell>
          <cell r="E1738">
            <v>5615.8490477492796</v>
          </cell>
        </row>
        <row r="1739">
          <cell r="A1739">
            <v>2010</v>
          </cell>
          <cell r="B1739" t="str">
            <v>JAN</v>
          </cell>
          <cell r="D1739" t="str">
            <v>COC_8003</v>
          </cell>
          <cell r="E1739">
            <v>12997.8126076353</v>
          </cell>
        </row>
        <row r="1740">
          <cell r="A1740">
            <v>2010</v>
          </cell>
          <cell r="B1740" t="str">
            <v>JAN</v>
          </cell>
          <cell r="D1740" t="str">
            <v>COC_8004</v>
          </cell>
          <cell r="E1740">
            <v>55.378495954415897</v>
          </cell>
        </row>
        <row r="1741">
          <cell r="A1741">
            <v>2010</v>
          </cell>
          <cell r="B1741" t="str">
            <v>JAN</v>
          </cell>
          <cell r="D1741" t="str">
            <v>COC_8005</v>
          </cell>
          <cell r="E1741">
            <v>26473.213950769201</v>
          </cell>
        </row>
        <row r="1742">
          <cell r="A1742">
            <v>2010</v>
          </cell>
          <cell r="B1742" t="str">
            <v>JAN</v>
          </cell>
          <cell r="D1742" t="str">
            <v>COC_8007</v>
          </cell>
          <cell r="E1742">
            <v>27.164232022792</v>
          </cell>
        </row>
        <row r="1743">
          <cell r="A1743">
            <v>2010</v>
          </cell>
          <cell r="B1743" t="str">
            <v>JAN</v>
          </cell>
          <cell r="D1743" t="str">
            <v>COC_8008</v>
          </cell>
          <cell r="E1743">
            <v>767.13796923076904</v>
          </cell>
        </row>
        <row r="1744">
          <cell r="A1744">
            <v>2010</v>
          </cell>
          <cell r="B1744" t="str">
            <v>JAN</v>
          </cell>
          <cell r="D1744" t="str">
            <v>COC_8010</v>
          </cell>
          <cell r="E1744">
            <v>184.82001800569799</v>
          </cell>
        </row>
        <row r="1745">
          <cell r="A1745">
            <v>2010</v>
          </cell>
          <cell r="B1745" t="str">
            <v>JAN</v>
          </cell>
          <cell r="D1745" t="str">
            <v>COC_8012</v>
          </cell>
          <cell r="E1745">
            <v>1133.35837196581</v>
          </cell>
        </row>
        <row r="1746">
          <cell r="A1746">
            <v>2010</v>
          </cell>
          <cell r="B1746" t="str">
            <v>JAN</v>
          </cell>
          <cell r="D1746" t="str">
            <v>COC_8016</v>
          </cell>
          <cell r="E1746">
            <v>2751.39007840455</v>
          </cell>
        </row>
        <row r="1747">
          <cell r="A1747">
            <v>2010</v>
          </cell>
          <cell r="B1747" t="str">
            <v>JAN</v>
          </cell>
          <cell r="D1747" t="str">
            <v>COC_8017</v>
          </cell>
          <cell r="E1747">
            <v>0</v>
          </cell>
        </row>
        <row r="1748">
          <cell r="A1748">
            <v>2010</v>
          </cell>
          <cell r="B1748" t="str">
            <v>JAN</v>
          </cell>
          <cell r="D1748" t="str">
            <v>COC_8020</v>
          </cell>
          <cell r="E1748">
            <v>4598.9663040455798</v>
          </cell>
        </row>
        <row r="1749">
          <cell r="A1749">
            <v>2010</v>
          </cell>
          <cell r="B1749" t="str">
            <v>JAN</v>
          </cell>
          <cell r="D1749" t="str">
            <v>COC_8022</v>
          </cell>
          <cell r="E1749">
            <v>0</v>
          </cell>
        </row>
        <row r="1750">
          <cell r="A1750">
            <v>2010</v>
          </cell>
          <cell r="B1750" t="str">
            <v>JAN</v>
          </cell>
          <cell r="D1750" t="str">
            <v>COC_8023</v>
          </cell>
          <cell r="E1750">
            <v>44030.838566381703</v>
          </cell>
        </row>
        <row r="1751">
          <cell r="A1751">
            <v>2010</v>
          </cell>
          <cell r="B1751" t="str">
            <v>JAN</v>
          </cell>
          <cell r="D1751" t="str">
            <v>COC_8024</v>
          </cell>
          <cell r="E1751">
            <v>74580.768800227903</v>
          </cell>
        </row>
        <row r="1752">
          <cell r="A1752">
            <v>2010</v>
          </cell>
          <cell r="B1752" t="str">
            <v>JAN</v>
          </cell>
          <cell r="D1752" t="str">
            <v>COC_8025</v>
          </cell>
          <cell r="E1752">
            <v>186665.18202894501</v>
          </cell>
        </row>
        <row r="1753">
          <cell r="A1753">
            <v>2010</v>
          </cell>
          <cell r="B1753" t="str">
            <v>JAN</v>
          </cell>
          <cell r="D1753" t="str">
            <v>COC_8026</v>
          </cell>
          <cell r="E1753">
            <v>1245.47493903133</v>
          </cell>
        </row>
        <row r="1754">
          <cell r="A1754">
            <v>2010</v>
          </cell>
          <cell r="B1754" t="str">
            <v>JAN</v>
          </cell>
          <cell r="D1754" t="str">
            <v>COC_8031</v>
          </cell>
          <cell r="E1754">
            <v>755221.06297982903</v>
          </cell>
        </row>
        <row r="1755">
          <cell r="A1755">
            <v>2010</v>
          </cell>
          <cell r="B1755" t="str">
            <v>JAN</v>
          </cell>
          <cell r="D1755" t="str">
            <v>COC_8033</v>
          </cell>
          <cell r="E1755">
            <v>236112.68003555501</v>
          </cell>
        </row>
        <row r="1756">
          <cell r="A1756">
            <v>2010</v>
          </cell>
          <cell r="B1756" t="str">
            <v>JAN</v>
          </cell>
          <cell r="D1756" t="str">
            <v>COC_8035</v>
          </cell>
          <cell r="E1756">
            <v>622.39003851851805</v>
          </cell>
        </row>
        <row r="1757">
          <cell r="A1757">
            <v>2010</v>
          </cell>
          <cell r="B1757" t="str">
            <v>JAN</v>
          </cell>
          <cell r="D1757" t="str">
            <v>COC_8036</v>
          </cell>
          <cell r="E1757">
            <v>0</v>
          </cell>
        </row>
        <row r="1758">
          <cell r="A1758">
            <v>2010</v>
          </cell>
          <cell r="B1758" t="str">
            <v>JAN</v>
          </cell>
          <cell r="D1758" t="str">
            <v>COC_8037</v>
          </cell>
          <cell r="E1758">
            <v>402232.58549789101</v>
          </cell>
        </row>
        <row r="1759">
          <cell r="A1759">
            <v>2010</v>
          </cell>
          <cell r="B1759" t="str">
            <v>JAN</v>
          </cell>
          <cell r="D1759" t="str">
            <v>COC_8038</v>
          </cell>
          <cell r="E1759">
            <v>121620.913790085</v>
          </cell>
        </row>
        <row r="1760">
          <cell r="A1760">
            <v>2010</v>
          </cell>
          <cell r="B1760" t="str">
            <v>JAN</v>
          </cell>
          <cell r="D1760" t="str">
            <v>COC_8039</v>
          </cell>
          <cell r="E1760">
            <v>537107.29368615302</v>
          </cell>
        </row>
        <row r="1761">
          <cell r="A1761">
            <v>2010</v>
          </cell>
          <cell r="B1761" t="str">
            <v>JAN</v>
          </cell>
          <cell r="D1761" t="str">
            <v>COC_8040</v>
          </cell>
          <cell r="E1761">
            <v>0</v>
          </cell>
        </row>
        <row r="1762">
          <cell r="A1762">
            <v>2010</v>
          </cell>
          <cell r="B1762" t="str">
            <v>JAN</v>
          </cell>
          <cell r="D1762" t="str">
            <v>COC_8041</v>
          </cell>
          <cell r="E1762">
            <v>8002.0057950997098</v>
          </cell>
        </row>
        <row r="1763">
          <cell r="A1763">
            <v>2010</v>
          </cell>
          <cell r="B1763" t="str">
            <v>JUN</v>
          </cell>
          <cell r="D1763" t="str">
            <v>RR8_8187</v>
          </cell>
          <cell r="E1763">
            <v>0.35</v>
          </cell>
        </row>
        <row r="1764">
          <cell r="A1764">
            <v>2010</v>
          </cell>
          <cell r="B1764" t="str">
            <v>JUN</v>
          </cell>
          <cell r="D1764" t="str">
            <v>RR8_8184</v>
          </cell>
          <cell r="E1764">
            <v>0.35</v>
          </cell>
        </row>
        <row r="1765">
          <cell r="A1765">
            <v>2010</v>
          </cell>
          <cell r="B1765" t="str">
            <v>JUN</v>
          </cell>
          <cell r="D1765" t="str">
            <v>RR8_8149</v>
          </cell>
          <cell r="E1765">
            <v>0.35</v>
          </cell>
        </row>
        <row r="1766">
          <cell r="A1766">
            <v>2010</v>
          </cell>
          <cell r="B1766" t="str">
            <v>MAR</v>
          </cell>
          <cell r="D1766" t="str">
            <v>RR8_8184</v>
          </cell>
          <cell r="E1766">
            <v>0.35</v>
          </cell>
        </row>
        <row r="1767">
          <cell r="A1767">
            <v>2010</v>
          </cell>
          <cell r="B1767" t="str">
            <v>MAR</v>
          </cell>
          <cell r="D1767" t="str">
            <v>RR8_8149</v>
          </cell>
          <cell r="E1767">
            <v>0.35</v>
          </cell>
        </row>
        <row r="1768">
          <cell r="A1768">
            <v>2010</v>
          </cell>
          <cell r="B1768" t="str">
            <v>FEB</v>
          </cell>
          <cell r="D1768" t="str">
            <v>RR8_8149</v>
          </cell>
          <cell r="E1768">
            <v>0.35</v>
          </cell>
        </row>
        <row r="1769">
          <cell r="A1769">
            <v>2009</v>
          </cell>
          <cell r="B1769" t="str">
            <v>DEC</v>
          </cell>
          <cell r="D1769" t="str">
            <v>RR8_8149</v>
          </cell>
          <cell r="E1769">
            <v>0.35</v>
          </cell>
        </row>
        <row r="1770">
          <cell r="A1770">
            <v>2010</v>
          </cell>
          <cell r="B1770" t="str">
            <v>MAY</v>
          </cell>
          <cell r="D1770" t="str">
            <v>RR8_8149</v>
          </cell>
          <cell r="E1770">
            <v>0.35</v>
          </cell>
        </row>
        <row r="1771">
          <cell r="A1771">
            <v>2010</v>
          </cell>
          <cell r="B1771" t="str">
            <v>MAY</v>
          </cell>
          <cell r="D1771" t="str">
            <v>RR8_8184</v>
          </cell>
          <cell r="E1771">
            <v>0.35</v>
          </cell>
        </row>
        <row r="1772">
          <cell r="A1772">
            <v>2010</v>
          </cell>
          <cell r="B1772" t="str">
            <v>MAY</v>
          </cell>
          <cell r="D1772" t="str">
            <v>RR8_8187</v>
          </cell>
          <cell r="E1772">
            <v>0.35</v>
          </cell>
        </row>
        <row r="1773">
          <cell r="A1773">
            <v>2010</v>
          </cell>
          <cell r="B1773" t="str">
            <v>APR</v>
          </cell>
          <cell r="D1773" t="str">
            <v>RR8_8149</v>
          </cell>
          <cell r="E1773">
            <v>0.35</v>
          </cell>
        </row>
        <row r="1774">
          <cell r="A1774">
            <v>2010</v>
          </cell>
          <cell r="B1774" t="str">
            <v>APR</v>
          </cell>
          <cell r="D1774" t="str">
            <v>RR8_8184</v>
          </cell>
          <cell r="E1774">
            <v>0.35</v>
          </cell>
        </row>
        <row r="1775">
          <cell r="A1775">
            <v>2010</v>
          </cell>
          <cell r="B1775" t="str">
            <v>JAN</v>
          </cell>
          <cell r="D1775" t="str">
            <v>RR8_8149</v>
          </cell>
          <cell r="E1775">
            <v>0.35</v>
          </cell>
        </row>
        <row r="1776">
          <cell r="A1776">
            <v>2010</v>
          </cell>
          <cell r="B1776" t="str">
            <v>JUN</v>
          </cell>
          <cell r="D1776" t="str">
            <v>TRU_8YTD</v>
          </cell>
          <cell r="E1776">
            <v>2623739.5833333302</v>
          </cell>
        </row>
        <row r="1777">
          <cell r="A1777">
            <v>2010</v>
          </cell>
          <cell r="B1777" t="str">
            <v>MAR</v>
          </cell>
          <cell r="D1777" t="str">
            <v>TRU_8YTD</v>
          </cell>
          <cell r="E1777">
            <v>1049495.83333333</v>
          </cell>
        </row>
        <row r="1778">
          <cell r="A1778">
            <v>2010</v>
          </cell>
          <cell r="B1778" t="str">
            <v>FEB</v>
          </cell>
          <cell r="D1778" t="str">
            <v>TRU_8YTD</v>
          </cell>
          <cell r="E1778">
            <v>524747.91666666605</v>
          </cell>
        </row>
        <row r="1779">
          <cell r="A1779">
            <v>2009</v>
          </cell>
          <cell r="B1779" t="str">
            <v>DEC</v>
          </cell>
          <cell r="D1779" t="str">
            <v>TRU_8YTD</v>
          </cell>
          <cell r="E1779">
            <v>-2341347.25</v>
          </cell>
        </row>
        <row r="1780">
          <cell r="A1780">
            <v>2010</v>
          </cell>
          <cell r="B1780" t="str">
            <v>MAY</v>
          </cell>
          <cell r="D1780" t="str">
            <v>TRU_8YTD</v>
          </cell>
          <cell r="E1780">
            <v>2098991.66666666</v>
          </cell>
        </row>
        <row r="1781">
          <cell r="A1781">
            <v>2010</v>
          </cell>
          <cell r="B1781" t="str">
            <v>APR</v>
          </cell>
          <cell r="D1781" t="str">
            <v>TRU_8YTD</v>
          </cell>
          <cell r="E1781">
            <v>1574243.75</v>
          </cell>
        </row>
        <row r="1782">
          <cell r="A1782">
            <v>2010</v>
          </cell>
          <cell r="B1782" t="str">
            <v>JAN</v>
          </cell>
          <cell r="D1782" t="str">
            <v>TRU_8YTD</v>
          </cell>
          <cell r="E1782">
            <v>0</v>
          </cell>
        </row>
        <row r="1783">
          <cell r="A1783">
            <v>2010</v>
          </cell>
          <cell r="B1783" t="str">
            <v>JUN</v>
          </cell>
          <cell r="D1783" t="str">
            <v>MAN_8010</v>
          </cell>
          <cell r="E1783">
            <v>0.99093940000000003</v>
          </cell>
        </row>
        <row r="1784">
          <cell r="A1784">
            <v>2010</v>
          </cell>
          <cell r="B1784" t="str">
            <v>MAR</v>
          </cell>
          <cell r="D1784" t="str">
            <v>MAN_8010</v>
          </cell>
          <cell r="E1784">
            <v>0.99093940000000003</v>
          </cell>
        </row>
        <row r="1785">
          <cell r="A1785">
            <v>2010</v>
          </cell>
          <cell r="B1785" t="str">
            <v>FEB</v>
          </cell>
          <cell r="D1785" t="str">
            <v>MAN_8010</v>
          </cell>
          <cell r="E1785">
            <v>0.99093940000000003</v>
          </cell>
        </row>
        <row r="1786">
          <cell r="A1786">
            <v>2009</v>
          </cell>
          <cell r="B1786" t="str">
            <v>DEC</v>
          </cell>
          <cell r="D1786" t="str">
            <v>MAN_8010</v>
          </cell>
          <cell r="E1786">
            <v>0.98767289999999996</v>
          </cell>
        </row>
        <row r="1787">
          <cell r="A1787">
            <v>2010</v>
          </cell>
          <cell r="B1787" t="str">
            <v>MAY</v>
          </cell>
          <cell r="D1787" t="str">
            <v>MAN_8010</v>
          </cell>
          <cell r="E1787">
            <v>0.99093940000000003</v>
          </cell>
        </row>
        <row r="1788">
          <cell r="A1788">
            <v>2010</v>
          </cell>
          <cell r="B1788" t="str">
            <v>APR</v>
          </cell>
          <cell r="D1788" t="str">
            <v>MAN_8010</v>
          </cell>
          <cell r="E1788">
            <v>0.99093940000000003</v>
          </cell>
        </row>
        <row r="1789">
          <cell r="A1789">
            <v>2010</v>
          </cell>
          <cell r="B1789" t="str">
            <v>JAN</v>
          </cell>
          <cell r="D1789" t="str">
            <v>MAN_8010</v>
          </cell>
          <cell r="E1789">
            <v>0.99093940000000003</v>
          </cell>
        </row>
        <row r="1790">
          <cell r="A1790">
            <v>2010</v>
          </cell>
          <cell r="B1790" t="str">
            <v>JUN</v>
          </cell>
          <cell r="D1790" t="str">
            <v>REV_8MON</v>
          </cell>
          <cell r="E1790">
            <v>17264755.247116201</v>
          </cell>
        </row>
        <row r="1791">
          <cell r="A1791">
            <v>2010</v>
          </cell>
          <cell r="B1791" t="str">
            <v>MAR</v>
          </cell>
          <cell r="D1791" t="str">
            <v>REV_8MON</v>
          </cell>
          <cell r="E1791">
            <v>12548474.2461186</v>
          </cell>
        </row>
        <row r="1792">
          <cell r="A1792">
            <v>2010</v>
          </cell>
          <cell r="B1792" t="str">
            <v>FEB</v>
          </cell>
          <cell r="D1792" t="str">
            <v>REV_8MON</v>
          </cell>
          <cell r="E1792">
            <v>13031927.588909</v>
          </cell>
        </row>
        <row r="1793">
          <cell r="A1793">
            <v>2009</v>
          </cell>
          <cell r="B1793" t="str">
            <v>DEC</v>
          </cell>
          <cell r="D1793" t="str">
            <v>REV_8MON</v>
          </cell>
          <cell r="E1793">
            <v>6859916.5191224003</v>
          </cell>
        </row>
        <row r="1794">
          <cell r="A1794">
            <v>2010</v>
          </cell>
          <cell r="B1794" t="str">
            <v>MAY</v>
          </cell>
          <cell r="D1794" t="str">
            <v>REV_8MON</v>
          </cell>
          <cell r="E1794">
            <v>14360544.555441801</v>
          </cell>
        </row>
        <row r="1795">
          <cell r="A1795">
            <v>2010</v>
          </cell>
          <cell r="B1795" t="str">
            <v>APR</v>
          </cell>
          <cell r="D1795" t="str">
            <v>REV_8MON</v>
          </cell>
          <cell r="E1795">
            <v>11932673.652007399</v>
          </cell>
        </row>
        <row r="1796">
          <cell r="A1796">
            <v>2010</v>
          </cell>
          <cell r="B1796" t="str">
            <v>JAN</v>
          </cell>
          <cell r="D1796" t="str">
            <v>REV_8MON</v>
          </cell>
          <cell r="E1796">
            <v>15817976.7182074</v>
          </cell>
        </row>
        <row r="1797">
          <cell r="A1797">
            <v>2010</v>
          </cell>
          <cell r="B1797" t="str">
            <v>JUN</v>
          </cell>
          <cell r="D1797" t="str">
            <v>2MC_8YTD</v>
          </cell>
          <cell r="E1797">
            <v>0</v>
          </cell>
        </row>
        <row r="1798">
          <cell r="A1798">
            <v>2010</v>
          </cell>
          <cell r="B1798" t="str">
            <v>FEB</v>
          </cell>
          <cell r="D1798" t="str">
            <v>COC_8020</v>
          </cell>
          <cell r="E1798">
            <v>4593.0546855840403</v>
          </cell>
        </row>
        <row r="1799">
          <cell r="A1799">
            <v>2010</v>
          </cell>
          <cell r="B1799" t="str">
            <v>FEB</v>
          </cell>
          <cell r="D1799" t="str">
            <v>COC_8017</v>
          </cell>
          <cell r="E1799">
            <v>0</v>
          </cell>
        </row>
        <row r="1800">
          <cell r="A1800">
            <v>2010</v>
          </cell>
          <cell r="B1800" t="str">
            <v>FEB</v>
          </cell>
          <cell r="D1800" t="str">
            <v>COC_8016</v>
          </cell>
          <cell r="E1800">
            <v>2821.3863067806201</v>
          </cell>
        </row>
        <row r="1801">
          <cell r="A1801">
            <v>2010</v>
          </cell>
          <cell r="B1801" t="str">
            <v>FEB</v>
          </cell>
          <cell r="D1801" t="str">
            <v>COC_8012</v>
          </cell>
          <cell r="E1801">
            <v>1128.96828786324</v>
          </cell>
        </row>
        <row r="1802">
          <cell r="A1802">
            <v>2010</v>
          </cell>
          <cell r="B1802" t="str">
            <v>FEB</v>
          </cell>
          <cell r="D1802" t="str">
            <v>COC_8010</v>
          </cell>
          <cell r="E1802">
            <v>184.344817549857</v>
          </cell>
        </row>
        <row r="1803">
          <cell r="A1803">
            <v>2010</v>
          </cell>
          <cell r="B1803" t="str">
            <v>FEB</v>
          </cell>
          <cell r="D1803" t="str">
            <v>COC_8008</v>
          </cell>
          <cell r="E1803">
            <v>767.23154894586798</v>
          </cell>
        </row>
        <row r="1804">
          <cell r="A1804">
            <v>2010</v>
          </cell>
          <cell r="B1804" t="str">
            <v>FEB</v>
          </cell>
          <cell r="D1804" t="str">
            <v>COC_8007</v>
          </cell>
          <cell r="E1804">
            <v>26.997324216524198</v>
          </cell>
        </row>
        <row r="1805">
          <cell r="A1805">
            <v>2010</v>
          </cell>
          <cell r="B1805" t="str">
            <v>FEB</v>
          </cell>
          <cell r="D1805" t="str">
            <v>COC_8005</v>
          </cell>
          <cell r="E1805">
            <v>26410.472725470001</v>
          </cell>
        </row>
        <row r="1806">
          <cell r="A1806">
            <v>2010</v>
          </cell>
          <cell r="B1806" t="str">
            <v>FEB</v>
          </cell>
          <cell r="D1806" t="str">
            <v>COC_8004</v>
          </cell>
          <cell r="E1806">
            <v>55.191551680911601</v>
          </cell>
        </row>
        <row r="1807">
          <cell r="A1807">
            <v>2010</v>
          </cell>
          <cell r="B1807" t="str">
            <v>FEB</v>
          </cell>
          <cell r="D1807" t="str">
            <v>COC_8003</v>
          </cell>
          <cell r="E1807">
            <v>13027.962031225001</v>
          </cell>
        </row>
        <row r="1808">
          <cell r="A1808">
            <v>2010</v>
          </cell>
          <cell r="B1808" t="str">
            <v>FEB</v>
          </cell>
          <cell r="D1808" t="str">
            <v>COC_8002</v>
          </cell>
          <cell r="E1808">
            <v>5562.6642222222199</v>
          </cell>
        </row>
        <row r="1809">
          <cell r="A1809">
            <v>2009</v>
          </cell>
          <cell r="B1809" t="str">
            <v>DEC</v>
          </cell>
          <cell r="D1809" t="str">
            <v>COC_8041</v>
          </cell>
          <cell r="E1809">
            <v>7888.1956758974302</v>
          </cell>
        </row>
        <row r="1810">
          <cell r="A1810">
            <v>2009</v>
          </cell>
          <cell r="B1810" t="str">
            <v>DEC</v>
          </cell>
          <cell r="D1810" t="str">
            <v>COC_8040</v>
          </cell>
          <cell r="E1810">
            <v>0</v>
          </cell>
        </row>
        <row r="1811">
          <cell r="A1811">
            <v>2009</v>
          </cell>
          <cell r="B1811" t="str">
            <v>DEC</v>
          </cell>
          <cell r="D1811" t="str">
            <v>COC_8039</v>
          </cell>
          <cell r="E1811">
            <v>465969.74799612502</v>
          </cell>
        </row>
        <row r="1812">
          <cell r="A1812">
            <v>2009</v>
          </cell>
          <cell r="B1812" t="str">
            <v>DEC</v>
          </cell>
          <cell r="D1812" t="str">
            <v>COC_8038</v>
          </cell>
          <cell r="E1812">
            <v>89260.133448888795</v>
          </cell>
        </row>
        <row r="1813">
          <cell r="A1813">
            <v>2009</v>
          </cell>
          <cell r="B1813" t="str">
            <v>DEC</v>
          </cell>
          <cell r="D1813" t="str">
            <v>COC_8037</v>
          </cell>
          <cell r="E1813">
            <v>403128.25355851802</v>
          </cell>
        </row>
        <row r="1814">
          <cell r="A1814">
            <v>2009</v>
          </cell>
          <cell r="B1814" t="str">
            <v>DEC</v>
          </cell>
          <cell r="D1814" t="str">
            <v>COC_8036</v>
          </cell>
          <cell r="E1814">
            <v>0</v>
          </cell>
        </row>
        <row r="1815">
          <cell r="A1815">
            <v>2009</v>
          </cell>
          <cell r="B1815" t="str">
            <v>DEC</v>
          </cell>
          <cell r="D1815" t="str">
            <v>COC_8035</v>
          </cell>
          <cell r="E1815">
            <v>623.38258324786295</v>
          </cell>
        </row>
        <row r="1816">
          <cell r="A1816">
            <v>2009</v>
          </cell>
          <cell r="B1816" t="str">
            <v>DEC</v>
          </cell>
          <cell r="D1816" t="str">
            <v>COC_8033</v>
          </cell>
          <cell r="E1816">
            <v>222235.46058757801</v>
          </cell>
        </row>
        <row r="1817">
          <cell r="A1817">
            <v>2009</v>
          </cell>
          <cell r="B1817" t="str">
            <v>DEC</v>
          </cell>
          <cell r="D1817" t="str">
            <v>COC_8031</v>
          </cell>
          <cell r="E1817">
            <v>699996.13195646706</v>
          </cell>
        </row>
        <row r="1818">
          <cell r="A1818">
            <v>2009</v>
          </cell>
          <cell r="B1818" t="str">
            <v>DEC</v>
          </cell>
          <cell r="D1818" t="str">
            <v>COC_8026</v>
          </cell>
          <cell r="E1818">
            <v>1248.12630153846</v>
          </cell>
        </row>
        <row r="1819">
          <cell r="A1819">
            <v>2009</v>
          </cell>
          <cell r="B1819" t="str">
            <v>DEC</v>
          </cell>
          <cell r="D1819" t="str">
            <v>COC_8025</v>
          </cell>
          <cell r="E1819">
            <v>186956.62517948699</v>
          </cell>
        </row>
        <row r="1820">
          <cell r="A1820">
            <v>2009</v>
          </cell>
          <cell r="B1820" t="str">
            <v>DEC</v>
          </cell>
          <cell r="D1820" t="str">
            <v>COC_8024</v>
          </cell>
          <cell r="E1820">
            <v>74835.529200000004</v>
          </cell>
        </row>
        <row r="1821">
          <cell r="A1821">
            <v>2009</v>
          </cell>
          <cell r="B1821" t="str">
            <v>DEC</v>
          </cell>
          <cell r="D1821" t="str">
            <v>COC_8023</v>
          </cell>
          <cell r="E1821">
            <v>40394.008142905899</v>
          </cell>
        </row>
        <row r="1822">
          <cell r="A1822">
            <v>2009</v>
          </cell>
          <cell r="B1822" t="str">
            <v>DEC</v>
          </cell>
          <cell r="D1822" t="str">
            <v>COC_8022</v>
          </cell>
          <cell r="E1822">
            <v>0</v>
          </cell>
        </row>
        <row r="1823">
          <cell r="A1823">
            <v>2009</v>
          </cell>
          <cell r="B1823" t="str">
            <v>DEC</v>
          </cell>
          <cell r="D1823" t="str">
            <v>COC_8020</v>
          </cell>
          <cell r="E1823">
            <v>4606.8286541310499</v>
          </cell>
        </row>
        <row r="1824">
          <cell r="A1824">
            <v>2009</v>
          </cell>
          <cell r="B1824" t="str">
            <v>DEC</v>
          </cell>
          <cell r="D1824" t="str">
            <v>COC_8017</v>
          </cell>
          <cell r="E1824">
            <v>0</v>
          </cell>
        </row>
        <row r="1825">
          <cell r="A1825">
            <v>2009</v>
          </cell>
          <cell r="B1825" t="str">
            <v>DEC</v>
          </cell>
          <cell r="D1825" t="str">
            <v>COC_8016</v>
          </cell>
          <cell r="E1825">
            <v>2681.1310226780602</v>
          </cell>
        </row>
        <row r="1826">
          <cell r="A1826">
            <v>2009</v>
          </cell>
          <cell r="B1826" t="str">
            <v>DEC</v>
          </cell>
          <cell r="D1826" t="str">
            <v>COC_8012</v>
          </cell>
          <cell r="E1826">
            <v>1137.0847245584</v>
          </cell>
        </row>
        <row r="1827">
          <cell r="A1827">
            <v>2009</v>
          </cell>
          <cell r="B1827" t="str">
            <v>DEC</v>
          </cell>
          <cell r="D1827" t="str">
            <v>COC_8010</v>
          </cell>
          <cell r="E1827">
            <v>185.24241094017</v>
          </cell>
        </row>
        <row r="1828">
          <cell r="A1828">
            <v>2009</v>
          </cell>
          <cell r="B1828" t="str">
            <v>DEC</v>
          </cell>
          <cell r="D1828" t="str">
            <v>COC_8008</v>
          </cell>
          <cell r="E1828">
            <v>761.39448227920195</v>
          </cell>
        </row>
        <row r="1829">
          <cell r="A1829">
            <v>2009</v>
          </cell>
          <cell r="B1829" t="str">
            <v>DEC</v>
          </cell>
          <cell r="D1829" t="str">
            <v>COC_8007</v>
          </cell>
          <cell r="E1829">
            <v>27.289412877492801</v>
          </cell>
        </row>
        <row r="1830">
          <cell r="A1830">
            <v>2009</v>
          </cell>
          <cell r="B1830" t="str">
            <v>DEC</v>
          </cell>
          <cell r="D1830" t="str">
            <v>COC_8005</v>
          </cell>
          <cell r="E1830">
            <v>26564.248536980002</v>
          </cell>
        </row>
        <row r="1831">
          <cell r="A1831">
            <v>2009</v>
          </cell>
          <cell r="B1831" t="str">
            <v>DEC</v>
          </cell>
          <cell r="D1831" t="str">
            <v>COC_8004</v>
          </cell>
          <cell r="E1831">
            <v>55.620964102564102</v>
          </cell>
        </row>
        <row r="1832">
          <cell r="A1832">
            <v>2009</v>
          </cell>
          <cell r="B1832" t="str">
            <v>DEC</v>
          </cell>
          <cell r="D1832" t="str">
            <v>COC_8003</v>
          </cell>
          <cell r="E1832">
            <v>12979.185457094</v>
          </cell>
        </row>
        <row r="1833">
          <cell r="A1833">
            <v>2009</v>
          </cell>
          <cell r="B1833" t="str">
            <v>DEC</v>
          </cell>
          <cell r="D1833" t="str">
            <v>COC_8002</v>
          </cell>
          <cell r="E1833">
            <v>5701.5236100284901</v>
          </cell>
        </row>
        <row r="1834">
          <cell r="A1834">
            <v>2010</v>
          </cell>
          <cell r="B1834" t="str">
            <v>MAY</v>
          </cell>
          <cell r="D1834" t="str">
            <v>COC_8002</v>
          </cell>
          <cell r="E1834">
            <v>2750.3431940863202</v>
          </cell>
        </row>
        <row r="1835">
          <cell r="A1835">
            <v>2010</v>
          </cell>
          <cell r="B1835" t="str">
            <v>MAY</v>
          </cell>
          <cell r="D1835" t="str">
            <v>COC_8003</v>
          </cell>
          <cell r="E1835">
            <v>9645.3035336888806</v>
          </cell>
        </row>
        <row r="1836">
          <cell r="A1836">
            <v>2010</v>
          </cell>
          <cell r="B1836" t="str">
            <v>MAY</v>
          </cell>
          <cell r="D1836" t="str">
            <v>COC_8004</v>
          </cell>
          <cell r="E1836">
            <v>31.350385279487099</v>
          </cell>
        </row>
        <row r="1837">
          <cell r="A1837">
            <v>2010</v>
          </cell>
          <cell r="B1837" t="str">
            <v>MAY</v>
          </cell>
          <cell r="D1837" t="str">
            <v>COC_8005</v>
          </cell>
          <cell r="E1837">
            <v>18255.757122787101</v>
          </cell>
        </row>
        <row r="1838">
          <cell r="A1838">
            <v>2010</v>
          </cell>
          <cell r="B1838" t="str">
            <v>MAY</v>
          </cell>
          <cell r="D1838" t="str">
            <v>COC_8007</v>
          </cell>
          <cell r="E1838">
            <v>21.996108242735001</v>
          </cell>
        </row>
        <row r="1839">
          <cell r="A1839">
            <v>2010</v>
          </cell>
          <cell r="B1839" t="str">
            <v>MAY</v>
          </cell>
          <cell r="D1839" t="str">
            <v>COC_8008</v>
          </cell>
          <cell r="E1839">
            <v>594.62375984358903</v>
          </cell>
        </row>
        <row r="1840">
          <cell r="A1840">
            <v>2010</v>
          </cell>
          <cell r="B1840" t="str">
            <v>MAY</v>
          </cell>
          <cell r="D1840" t="str">
            <v>COC_8010</v>
          </cell>
          <cell r="E1840">
            <v>151.85007728119601</v>
          </cell>
        </row>
        <row r="1841">
          <cell r="A1841">
            <v>2010</v>
          </cell>
          <cell r="B1841" t="str">
            <v>MAY</v>
          </cell>
          <cell r="D1841" t="str">
            <v>COC_8012</v>
          </cell>
          <cell r="E1841">
            <v>926.27784803333304</v>
          </cell>
        </row>
        <row r="1842">
          <cell r="A1842">
            <v>2010</v>
          </cell>
          <cell r="B1842" t="str">
            <v>MAY</v>
          </cell>
          <cell r="D1842" t="str">
            <v>COC_8016</v>
          </cell>
          <cell r="E1842">
            <v>2338.62309953247</v>
          </cell>
        </row>
        <row r="1843">
          <cell r="A1843">
            <v>2010</v>
          </cell>
          <cell r="B1843" t="str">
            <v>MAY</v>
          </cell>
          <cell r="D1843" t="str">
            <v>COC_8017</v>
          </cell>
          <cell r="E1843">
            <v>0</v>
          </cell>
        </row>
        <row r="1844">
          <cell r="A1844">
            <v>2010</v>
          </cell>
          <cell r="B1844" t="str">
            <v>MAY</v>
          </cell>
          <cell r="D1844" t="str">
            <v>COC_8020</v>
          </cell>
          <cell r="E1844">
            <v>2002.46305564871</v>
          </cell>
        </row>
        <row r="1845">
          <cell r="A1845">
            <v>2010</v>
          </cell>
          <cell r="B1845" t="str">
            <v>MAY</v>
          </cell>
          <cell r="D1845" t="str">
            <v>COC_8022</v>
          </cell>
          <cell r="E1845">
            <v>0</v>
          </cell>
        </row>
        <row r="1846">
          <cell r="A1846">
            <v>2010</v>
          </cell>
          <cell r="B1846" t="str">
            <v>MAY</v>
          </cell>
          <cell r="D1846" t="str">
            <v>COC_8023</v>
          </cell>
          <cell r="E1846">
            <v>35621.823529372603</v>
          </cell>
        </row>
        <row r="1847">
          <cell r="A1847">
            <v>2010</v>
          </cell>
          <cell r="B1847" t="str">
            <v>MAY</v>
          </cell>
          <cell r="D1847" t="str">
            <v>COC_8024</v>
          </cell>
          <cell r="E1847">
            <v>61286.025756183699</v>
          </cell>
        </row>
        <row r="1848">
          <cell r="A1848">
            <v>2010</v>
          </cell>
          <cell r="B1848" t="str">
            <v>MAY</v>
          </cell>
          <cell r="D1848" t="str">
            <v>COC_8025</v>
          </cell>
          <cell r="E1848">
            <v>153579.56919885901</v>
          </cell>
        </row>
        <row r="1849">
          <cell r="A1849">
            <v>2010</v>
          </cell>
          <cell r="B1849" t="str">
            <v>MAY</v>
          </cell>
          <cell r="D1849" t="str">
            <v>COC_8026</v>
          </cell>
          <cell r="E1849">
            <v>1026.2252862709399</v>
          </cell>
        </row>
        <row r="1850">
          <cell r="A1850">
            <v>2010</v>
          </cell>
          <cell r="B1850" t="str">
            <v>MAY</v>
          </cell>
          <cell r="D1850" t="str">
            <v>COC_8031</v>
          </cell>
          <cell r="E1850">
            <v>755648.30365361902</v>
          </cell>
        </row>
        <row r="1851">
          <cell r="A1851">
            <v>2010</v>
          </cell>
          <cell r="B1851" t="str">
            <v>MAY</v>
          </cell>
          <cell r="D1851" t="str">
            <v>COC_8033</v>
          </cell>
          <cell r="E1851">
            <v>219946.726122211</v>
          </cell>
        </row>
        <row r="1852">
          <cell r="A1852">
            <v>2010</v>
          </cell>
          <cell r="B1852" t="str">
            <v>MAY</v>
          </cell>
          <cell r="D1852" t="str">
            <v>COC_8035</v>
          </cell>
          <cell r="E1852">
            <v>512.997164917948</v>
          </cell>
        </row>
        <row r="1853">
          <cell r="A1853">
            <v>2010</v>
          </cell>
          <cell r="B1853" t="str">
            <v>MAY</v>
          </cell>
          <cell r="D1853" t="str">
            <v>COC_8036</v>
          </cell>
          <cell r="E1853">
            <v>0</v>
          </cell>
        </row>
        <row r="1854">
          <cell r="A1854">
            <v>2010</v>
          </cell>
          <cell r="B1854" t="str">
            <v>MAY</v>
          </cell>
          <cell r="D1854" t="str">
            <v>COC_8037</v>
          </cell>
          <cell r="E1854">
            <v>234284.55309456299</v>
          </cell>
        </row>
        <row r="1855">
          <cell r="A1855">
            <v>2010</v>
          </cell>
          <cell r="B1855" t="str">
            <v>MAY</v>
          </cell>
          <cell r="D1855" t="str">
            <v>COC_8038</v>
          </cell>
          <cell r="E1855">
            <v>114250.83691630499</v>
          </cell>
        </row>
        <row r="1856">
          <cell r="A1856">
            <v>2010</v>
          </cell>
          <cell r="B1856" t="str">
            <v>MAY</v>
          </cell>
          <cell r="D1856" t="str">
            <v>COC_8039</v>
          </cell>
          <cell r="E1856">
            <v>614848.088836879</v>
          </cell>
        </row>
        <row r="1857">
          <cell r="A1857">
            <v>2010</v>
          </cell>
          <cell r="B1857" t="str">
            <v>MAY</v>
          </cell>
          <cell r="D1857" t="str">
            <v>COC_8040</v>
          </cell>
          <cell r="E1857">
            <v>0</v>
          </cell>
        </row>
        <row r="1858">
          <cell r="A1858">
            <v>2010</v>
          </cell>
          <cell r="B1858" t="str">
            <v>MAY</v>
          </cell>
          <cell r="D1858" t="str">
            <v>COC_8041</v>
          </cell>
          <cell r="E1858">
            <v>6727.1737771205098</v>
          </cell>
        </row>
        <row r="1859">
          <cell r="A1859">
            <v>2010</v>
          </cell>
          <cell r="B1859" t="str">
            <v>MAY</v>
          </cell>
          <cell r="D1859" t="str">
            <v>COC_8042</v>
          </cell>
          <cell r="E1859">
            <v>0</v>
          </cell>
        </row>
        <row r="1860">
          <cell r="A1860">
            <v>2010</v>
          </cell>
          <cell r="B1860" t="str">
            <v>APR</v>
          </cell>
          <cell r="D1860" t="str">
            <v>COC_8010</v>
          </cell>
          <cell r="E1860">
            <v>152.24456413418801</v>
          </cell>
        </row>
        <row r="1861">
          <cell r="A1861">
            <v>2010</v>
          </cell>
          <cell r="B1861" t="str">
            <v>APR</v>
          </cell>
          <cell r="D1861" t="str">
            <v>COC_8012</v>
          </cell>
          <cell r="E1861">
            <v>929.92226891025598</v>
          </cell>
        </row>
        <row r="1862">
          <cell r="A1862">
            <v>2010</v>
          </cell>
          <cell r="B1862" t="str">
            <v>APR</v>
          </cell>
          <cell r="D1862" t="str">
            <v>COC_8016</v>
          </cell>
          <cell r="E1862">
            <v>2339.8050865427299</v>
          </cell>
        </row>
        <row r="1863">
          <cell r="A1863">
            <v>2010</v>
          </cell>
          <cell r="B1863" t="str">
            <v>APR</v>
          </cell>
          <cell r="D1863" t="str">
            <v>COC_8017</v>
          </cell>
          <cell r="E1863">
            <v>0</v>
          </cell>
        </row>
        <row r="1864">
          <cell r="A1864">
            <v>2010</v>
          </cell>
          <cell r="B1864" t="str">
            <v>APR</v>
          </cell>
          <cell r="D1864" t="str">
            <v>COC_8020</v>
          </cell>
          <cell r="E1864">
            <v>2905.23604900085</v>
          </cell>
        </row>
        <row r="1865">
          <cell r="A1865">
            <v>2010</v>
          </cell>
          <cell r="B1865" t="str">
            <v>APR</v>
          </cell>
          <cell r="D1865" t="str">
            <v>COC_8022</v>
          </cell>
          <cell r="E1865">
            <v>0</v>
          </cell>
        </row>
        <row r="1866">
          <cell r="A1866">
            <v>2010</v>
          </cell>
          <cell r="B1866" t="str">
            <v>APR</v>
          </cell>
          <cell r="D1866" t="str">
            <v>COC_8023</v>
          </cell>
          <cell r="E1866">
            <v>38246.2344703743</v>
          </cell>
        </row>
        <row r="1867">
          <cell r="A1867">
            <v>2010</v>
          </cell>
          <cell r="B1867" t="str">
            <v>APR</v>
          </cell>
          <cell r="D1867" t="str">
            <v>COC_8024</v>
          </cell>
          <cell r="E1867">
            <v>61442.717613144399</v>
          </cell>
        </row>
        <row r="1868">
          <cell r="A1868">
            <v>2010</v>
          </cell>
          <cell r="B1868" t="str">
            <v>APR</v>
          </cell>
          <cell r="D1868" t="str">
            <v>COC_8025</v>
          </cell>
          <cell r="E1868">
            <v>153918.52246596999</v>
          </cell>
        </row>
        <row r="1869">
          <cell r="A1869">
            <v>2010</v>
          </cell>
          <cell r="B1869" t="str">
            <v>APR</v>
          </cell>
          <cell r="D1869" t="str">
            <v>COC_8026</v>
          </cell>
          <cell r="E1869">
            <v>1028.1511921188001</v>
          </cell>
        </row>
        <row r="1870">
          <cell r="A1870">
            <v>2010</v>
          </cell>
          <cell r="B1870" t="str">
            <v>APR</v>
          </cell>
          <cell r="D1870" t="str">
            <v>COC_8031</v>
          </cell>
          <cell r="E1870">
            <v>717295.58452473197</v>
          </cell>
        </row>
        <row r="1871">
          <cell r="A1871">
            <v>2010</v>
          </cell>
          <cell r="B1871" t="str">
            <v>APR</v>
          </cell>
          <cell r="D1871" t="str">
            <v>COC_8033</v>
          </cell>
          <cell r="E1871">
            <v>214378.29395687199</v>
          </cell>
        </row>
        <row r="1872">
          <cell r="A1872">
            <v>2010</v>
          </cell>
          <cell r="B1872" t="str">
            <v>JUN</v>
          </cell>
          <cell r="D1872" t="str">
            <v>GLE_8MON</v>
          </cell>
          <cell r="E1872">
            <v>5182516.59821516</v>
          </cell>
        </row>
        <row r="1873">
          <cell r="A1873">
            <v>2010</v>
          </cell>
          <cell r="B1873" t="str">
            <v>MAR</v>
          </cell>
          <cell r="D1873" t="str">
            <v>GLE_8MON</v>
          </cell>
          <cell r="E1873">
            <v>1329762.9742962299</v>
          </cell>
        </row>
        <row r="1874">
          <cell r="A1874">
            <v>2010</v>
          </cell>
          <cell r="B1874" t="str">
            <v>FEB</v>
          </cell>
          <cell r="D1874" t="str">
            <v>GLE_8MON</v>
          </cell>
          <cell r="E1874">
            <v>1457477.62564201</v>
          </cell>
        </row>
        <row r="1875">
          <cell r="A1875">
            <v>2009</v>
          </cell>
          <cell r="B1875" t="str">
            <v>DEC</v>
          </cell>
          <cell r="D1875" t="str">
            <v>GLE_8MON</v>
          </cell>
          <cell r="E1875">
            <v>-2905410.13431426</v>
          </cell>
        </row>
        <row r="1876">
          <cell r="A1876">
            <v>2010</v>
          </cell>
          <cell r="B1876" t="str">
            <v>MAY</v>
          </cell>
          <cell r="D1876" t="str">
            <v>GLE_8MON</v>
          </cell>
          <cell r="E1876">
            <v>1980682.8362366101</v>
          </cell>
        </row>
        <row r="1877">
          <cell r="A1877">
            <v>2010</v>
          </cell>
          <cell r="B1877" t="str">
            <v>APR</v>
          </cell>
          <cell r="D1877" t="str">
            <v>GLE_8MON</v>
          </cell>
          <cell r="E1877">
            <v>430624.29559408099</v>
          </cell>
        </row>
        <row r="1878">
          <cell r="A1878">
            <v>2010</v>
          </cell>
          <cell r="B1878" t="str">
            <v>JAN</v>
          </cell>
          <cell r="D1878" t="str">
            <v>GLE_8MON</v>
          </cell>
          <cell r="E1878">
            <v>5297207.1469915202</v>
          </cell>
        </row>
        <row r="1879">
          <cell r="A1879">
            <v>2010</v>
          </cell>
          <cell r="B1879" t="str">
            <v>JUN</v>
          </cell>
          <cell r="D1879" t="str">
            <v>COC_8042</v>
          </cell>
          <cell r="E1879">
            <v>0</v>
          </cell>
        </row>
        <row r="1880">
          <cell r="A1880">
            <v>2010</v>
          </cell>
          <cell r="B1880" t="str">
            <v>JUN</v>
          </cell>
          <cell r="D1880" t="str">
            <v>COC_8041</v>
          </cell>
          <cell r="E1880">
            <v>6755.7400372196498</v>
          </cell>
        </row>
        <row r="1881">
          <cell r="A1881">
            <v>2010</v>
          </cell>
          <cell r="B1881" t="str">
            <v>JUN</v>
          </cell>
          <cell r="D1881" t="str">
            <v>COC_8040</v>
          </cell>
          <cell r="E1881">
            <v>0</v>
          </cell>
        </row>
        <row r="1882">
          <cell r="A1882">
            <v>2010</v>
          </cell>
          <cell r="B1882" t="str">
            <v>JUN</v>
          </cell>
          <cell r="D1882" t="str">
            <v>COC_8039</v>
          </cell>
          <cell r="E1882">
            <v>651403.40684098797</v>
          </cell>
        </row>
        <row r="1883">
          <cell r="A1883">
            <v>2010</v>
          </cell>
          <cell r="B1883" t="str">
            <v>JUN</v>
          </cell>
          <cell r="D1883" t="str">
            <v>COC_8038</v>
          </cell>
          <cell r="E1883">
            <v>114437.01555478301</v>
          </cell>
        </row>
        <row r="1884">
          <cell r="A1884">
            <v>2010</v>
          </cell>
          <cell r="B1884" t="str">
            <v>JUN</v>
          </cell>
          <cell r="D1884" t="str">
            <v>COC_8037</v>
          </cell>
          <cell r="E1884">
            <v>233936.186530323</v>
          </cell>
        </row>
        <row r="1885">
          <cell r="A1885">
            <v>2010</v>
          </cell>
          <cell r="B1885" t="str">
            <v>JUN</v>
          </cell>
          <cell r="D1885" t="str">
            <v>COC_8036</v>
          </cell>
          <cell r="E1885">
            <v>0</v>
          </cell>
        </row>
        <row r="1886">
          <cell r="A1886">
            <v>2010</v>
          </cell>
          <cell r="B1886" t="str">
            <v>JUN</v>
          </cell>
          <cell r="D1886" t="str">
            <v>COC_8035</v>
          </cell>
          <cell r="E1886">
            <v>512.07744725299096</v>
          </cell>
        </row>
        <row r="1887">
          <cell r="A1887">
            <v>2010</v>
          </cell>
          <cell r="B1887" t="str">
            <v>JUN</v>
          </cell>
          <cell r="D1887" t="str">
            <v>COC_8033</v>
          </cell>
          <cell r="E1887">
            <v>221856.66007505101</v>
          </cell>
        </row>
        <row r="1888">
          <cell r="A1888">
            <v>2010</v>
          </cell>
          <cell r="B1888" t="str">
            <v>JUN</v>
          </cell>
          <cell r="D1888" t="str">
            <v>COC_8031</v>
          </cell>
          <cell r="E1888">
            <v>806156.83213107497</v>
          </cell>
        </row>
        <row r="1889">
          <cell r="A1889">
            <v>2010</v>
          </cell>
          <cell r="B1889" t="str">
            <v>JUN</v>
          </cell>
          <cell r="D1889" t="str">
            <v>COC_8026</v>
          </cell>
          <cell r="E1889">
            <v>1024.29938042307</v>
          </cell>
        </row>
        <row r="1890">
          <cell r="A1890">
            <v>2010</v>
          </cell>
          <cell r="B1890" t="str">
            <v>JUN</v>
          </cell>
          <cell r="D1890" t="str">
            <v>COC_8025</v>
          </cell>
          <cell r="E1890">
            <v>153240.61593174801</v>
          </cell>
        </row>
        <row r="1891">
          <cell r="A1891">
            <v>2010</v>
          </cell>
          <cell r="B1891" t="str">
            <v>JUN</v>
          </cell>
          <cell r="D1891" t="str">
            <v>COC_8024</v>
          </cell>
          <cell r="E1891">
            <v>61129.537650822997</v>
          </cell>
        </row>
        <row r="1892">
          <cell r="A1892">
            <v>2010</v>
          </cell>
          <cell r="B1892" t="str">
            <v>JUN</v>
          </cell>
          <cell r="D1892" t="str">
            <v>COC_8023</v>
          </cell>
          <cell r="E1892">
            <v>35881.184614175203</v>
          </cell>
        </row>
        <row r="1893">
          <cell r="A1893">
            <v>2010</v>
          </cell>
          <cell r="B1893" t="str">
            <v>JUN</v>
          </cell>
          <cell r="D1893" t="str">
            <v>COC_8022</v>
          </cell>
          <cell r="E1893">
            <v>0</v>
          </cell>
        </row>
        <row r="1894">
          <cell r="A1894">
            <v>2010</v>
          </cell>
          <cell r="B1894" t="str">
            <v>JUN</v>
          </cell>
          <cell r="D1894" t="str">
            <v>COC_8020</v>
          </cell>
          <cell r="E1894">
            <v>1997.55553560256</v>
          </cell>
        </row>
        <row r="1895">
          <cell r="A1895">
            <v>2010</v>
          </cell>
          <cell r="B1895" t="str">
            <v>JUN</v>
          </cell>
          <cell r="D1895" t="str">
            <v>COC_8017</v>
          </cell>
          <cell r="E1895">
            <v>0</v>
          </cell>
        </row>
        <row r="1896">
          <cell r="A1896">
            <v>2010</v>
          </cell>
          <cell r="B1896" t="str">
            <v>JUN</v>
          </cell>
          <cell r="D1896" t="str">
            <v>COC_8016</v>
          </cell>
          <cell r="E1896">
            <v>2337.44111252222</v>
          </cell>
        </row>
        <row r="1897">
          <cell r="A1897">
            <v>2010</v>
          </cell>
          <cell r="B1897" t="str">
            <v>JUN</v>
          </cell>
          <cell r="D1897" t="str">
            <v>COC_8012</v>
          </cell>
          <cell r="E1897">
            <v>922.63342715640999</v>
          </cell>
        </row>
        <row r="1898">
          <cell r="A1898">
            <v>2010</v>
          </cell>
          <cell r="B1898" t="str">
            <v>JUN</v>
          </cell>
          <cell r="D1898" t="str">
            <v>COC_8010</v>
          </cell>
          <cell r="E1898">
            <v>151.455590428205</v>
          </cell>
        </row>
        <row r="1899">
          <cell r="A1899">
            <v>2010</v>
          </cell>
          <cell r="B1899" t="str">
            <v>JUN</v>
          </cell>
          <cell r="D1899" t="str">
            <v>COC_8008</v>
          </cell>
          <cell r="E1899">
            <v>581.54357022051204</v>
          </cell>
        </row>
        <row r="1900">
          <cell r="A1900">
            <v>2010</v>
          </cell>
          <cell r="B1900" t="str">
            <v>JUN</v>
          </cell>
          <cell r="D1900" t="str">
            <v>COC_8007</v>
          </cell>
          <cell r="E1900">
            <v>21.8575500102564</v>
          </cell>
        </row>
        <row r="1901">
          <cell r="A1901">
            <v>2010</v>
          </cell>
          <cell r="B1901" t="str">
            <v>JUN</v>
          </cell>
          <cell r="D1901" t="str">
            <v>COC_8005</v>
          </cell>
          <cell r="E1901">
            <v>18421.491791005901</v>
          </cell>
        </row>
        <row r="1902">
          <cell r="A1902">
            <v>2010</v>
          </cell>
          <cell r="B1902" t="str">
            <v>JUN</v>
          </cell>
          <cell r="D1902" t="str">
            <v>COC_8004</v>
          </cell>
          <cell r="E1902">
            <v>31.195193807692299</v>
          </cell>
        </row>
        <row r="1903">
          <cell r="A1903">
            <v>2010</v>
          </cell>
          <cell r="B1903" t="str">
            <v>JUN</v>
          </cell>
          <cell r="D1903" t="str">
            <v>COC_8003</v>
          </cell>
          <cell r="E1903">
            <v>9590.6986853777707</v>
          </cell>
        </row>
        <row r="1904">
          <cell r="A1904">
            <v>2010</v>
          </cell>
          <cell r="B1904" t="str">
            <v>JUN</v>
          </cell>
          <cell r="D1904" t="str">
            <v>COC_8002</v>
          </cell>
          <cell r="E1904">
            <v>2706.1919013187999</v>
          </cell>
        </row>
        <row r="1905">
          <cell r="A1905">
            <v>2010</v>
          </cell>
          <cell r="B1905" t="str">
            <v>MAR</v>
          </cell>
          <cell r="D1905" t="str">
            <v>COC_8023</v>
          </cell>
          <cell r="E1905">
            <v>40186.670892839298</v>
          </cell>
        </row>
        <row r="1906">
          <cell r="A1906">
            <v>2010</v>
          </cell>
          <cell r="B1906" t="str">
            <v>MAR</v>
          </cell>
          <cell r="D1906" t="str">
            <v>COC_8022</v>
          </cell>
          <cell r="E1906">
            <v>0</v>
          </cell>
        </row>
        <row r="1907">
          <cell r="A1907">
            <v>2010</v>
          </cell>
          <cell r="B1907" t="str">
            <v>MAR</v>
          </cell>
          <cell r="D1907" t="str">
            <v>COC_8020</v>
          </cell>
          <cell r="E1907">
            <v>3808.00904235299</v>
          </cell>
        </row>
        <row r="1908">
          <cell r="A1908">
            <v>2010</v>
          </cell>
          <cell r="B1908" t="str">
            <v>MAR</v>
          </cell>
          <cell r="D1908" t="str">
            <v>COC_8017</v>
          </cell>
          <cell r="E1908">
            <v>0</v>
          </cell>
        </row>
        <row r="1909">
          <cell r="A1909">
            <v>2010</v>
          </cell>
          <cell r="B1909" t="str">
            <v>MAR</v>
          </cell>
          <cell r="D1909" t="str">
            <v>COC_8016</v>
          </cell>
          <cell r="E1909">
            <v>2340.9870735529898</v>
          </cell>
        </row>
        <row r="1910">
          <cell r="A1910">
            <v>2010</v>
          </cell>
          <cell r="B1910" t="str">
            <v>MAR</v>
          </cell>
          <cell r="D1910" t="str">
            <v>COC_8012</v>
          </cell>
          <cell r="E1910">
            <v>933.56668978717903</v>
          </cell>
        </row>
        <row r="1911">
          <cell r="A1911">
            <v>2010</v>
          </cell>
          <cell r="B1911" t="str">
            <v>MAR</v>
          </cell>
          <cell r="D1911" t="str">
            <v>COC_8010</v>
          </cell>
          <cell r="E1911">
            <v>152.63905098717899</v>
          </cell>
        </row>
        <row r="1912">
          <cell r="A1912">
            <v>2010</v>
          </cell>
          <cell r="B1912" t="str">
            <v>MAR</v>
          </cell>
          <cell r="D1912" t="str">
            <v>COC_8008</v>
          </cell>
          <cell r="E1912">
            <v>620.66569702991399</v>
          </cell>
        </row>
        <row r="1913">
          <cell r="A1913">
            <v>2010</v>
          </cell>
          <cell r="B1913" t="str">
            <v>MAR</v>
          </cell>
          <cell r="D1913" t="str">
            <v>COC_8007</v>
          </cell>
          <cell r="E1913">
            <v>22.2732247076923</v>
          </cell>
        </row>
        <row r="1914">
          <cell r="A1914">
            <v>2010</v>
          </cell>
          <cell r="B1914" t="str">
            <v>MAR</v>
          </cell>
          <cell r="D1914" t="str">
            <v>COC_8005</v>
          </cell>
          <cell r="E1914">
            <v>21872.524647694801</v>
          </cell>
        </row>
        <row r="1915">
          <cell r="A1915">
            <v>2010</v>
          </cell>
          <cell r="B1915" t="str">
            <v>MAR</v>
          </cell>
          <cell r="D1915" t="str">
            <v>COC_8004</v>
          </cell>
          <cell r="E1915">
            <v>45.661981611111102</v>
          </cell>
        </row>
        <row r="1916">
          <cell r="A1916">
            <v>2010</v>
          </cell>
          <cell r="B1916" t="str">
            <v>MAR</v>
          </cell>
          <cell r="D1916" t="str">
            <v>COC_8003</v>
          </cell>
          <cell r="E1916">
            <v>10760.535170129901</v>
          </cell>
        </row>
        <row r="1917">
          <cell r="A1917">
            <v>2010</v>
          </cell>
          <cell r="B1917" t="str">
            <v>MAR</v>
          </cell>
          <cell r="D1917" t="str">
            <v>COC_8002</v>
          </cell>
          <cell r="E1917">
            <v>4573.6849830658102</v>
          </cell>
        </row>
        <row r="1918">
          <cell r="A1918">
            <v>2010</v>
          </cell>
          <cell r="B1918" t="str">
            <v>MAR</v>
          </cell>
          <cell r="D1918" t="str">
            <v>COC_8041</v>
          </cell>
          <cell r="E1918">
            <v>6674.9286161427299</v>
          </cell>
        </row>
        <row r="1919">
          <cell r="A1919">
            <v>2010</v>
          </cell>
          <cell r="B1919" t="str">
            <v>MAR</v>
          </cell>
          <cell r="D1919" t="str">
            <v>COC_8040</v>
          </cell>
          <cell r="E1919">
            <v>0</v>
          </cell>
        </row>
        <row r="1920">
          <cell r="A1920">
            <v>2010</v>
          </cell>
          <cell r="B1920" t="str">
            <v>MAR</v>
          </cell>
          <cell r="D1920" t="str">
            <v>COC_8039</v>
          </cell>
          <cell r="E1920">
            <v>527746.27926387696</v>
          </cell>
        </row>
        <row r="1921">
          <cell r="A1921">
            <v>2010</v>
          </cell>
          <cell r="B1921" t="str">
            <v>MAR</v>
          </cell>
          <cell r="D1921" t="str">
            <v>COC_8038</v>
          </cell>
          <cell r="E1921">
            <v>139145.11819879099</v>
          </cell>
        </row>
        <row r="1922">
          <cell r="A1922">
            <v>2010</v>
          </cell>
          <cell r="B1922" t="str">
            <v>MAR</v>
          </cell>
          <cell r="D1922" t="str">
            <v>COC_8037</v>
          </cell>
          <cell r="E1922">
            <v>235471.365240096</v>
          </cell>
        </row>
        <row r="1923">
          <cell r="A1923">
            <v>2010</v>
          </cell>
          <cell r="B1923" t="str">
            <v>MAR</v>
          </cell>
          <cell r="D1923" t="str">
            <v>COC_8036</v>
          </cell>
          <cell r="E1923">
            <v>0</v>
          </cell>
        </row>
        <row r="1924">
          <cell r="A1924">
            <v>2010</v>
          </cell>
          <cell r="B1924" t="str">
            <v>MAR</v>
          </cell>
          <cell r="D1924" t="str">
            <v>COC_8035</v>
          </cell>
          <cell r="E1924">
            <v>514.83660024786298</v>
          </cell>
        </row>
        <row r="1925">
          <cell r="A1925">
            <v>2010</v>
          </cell>
          <cell r="B1925" t="str">
            <v>MAR</v>
          </cell>
          <cell r="D1925" t="str">
            <v>COC_8033</v>
          </cell>
          <cell r="E1925">
            <v>207068.76081054099</v>
          </cell>
        </row>
        <row r="1926">
          <cell r="A1926">
            <v>2010</v>
          </cell>
          <cell r="B1926" t="str">
            <v>MAR</v>
          </cell>
          <cell r="D1926" t="str">
            <v>COC_8031</v>
          </cell>
          <cell r="E1926">
            <v>676744.55313637899</v>
          </cell>
        </row>
        <row r="1927">
          <cell r="A1927">
            <v>2010</v>
          </cell>
          <cell r="B1927" t="str">
            <v>MAR</v>
          </cell>
          <cell r="D1927" t="str">
            <v>COC_8026</v>
          </cell>
          <cell r="E1927">
            <v>1030.0770979666599</v>
          </cell>
        </row>
        <row r="1928">
          <cell r="A1928">
            <v>2010</v>
          </cell>
          <cell r="B1928" t="str">
            <v>MAR</v>
          </cell>
          <cell r="D1928" t="str">
            <v>COC_8025</v>
          </cell>
          <cell r="E1928">
            <v>154261.497672675</v>
          </cell>
        </row>
        <row r="1929">
          <cell r="A1929">
            <v>2010</v>
          </cell>
          <cell r="B1929" t="str">
            <v>MAR</v>
          </cell>
          <cell r="D1929" t="str">
            <v>COC_8024</v>
          </cell>
          <cell r="E1929">
            <v>61599.511345905099</v>
          </cell>
        </row>
        <row r="1930">
          <cell r="A1930">
            <v>2010</v>
          </cell>
          <cell r="B1930" t="str">
            <v>FEB</v>
          </cell>
          <cell r="D1930" t="str">
            <v>COC_8041</v>
          </cell>
          <cell r="E1930">
            <v>7996.1190541310498</v>
          </cell>
        </row>
        <row r="1931">
          <cell r="A1931">
            <v>2010</v>
          </cell>
          <cell r="B1931" t="str">
            <v>FEB</v>
          </cell>
          <cell r="D1931" t="str">
            <v>COC_8040</v>
          </cell>
          <cell r="E1931">
            <v>0</v>
          </cell>
        </row>
        <row r="1932">
          <cell r="A1932">
            <v>2010</v>
          </cell>
          <cell r="B1932" t="str">
            <v>FEB</v>
          </cell>
          <cell r="D1932" t="str">
            <v>COC_8039</v>
          </cell>
          <cell r="E1932">
            <v>589469.36820034101</v>
          </cell>
        </row>
        <row r="1933">
          <cell r="A1933">
            <v>2010</v>
          </cell>
          <cell r="B1933" t="str">
            <v>FEB</v>
          </cell>
          <cell r="D1933" t="str">
            <v>COC_8038</v>
          </cell>
          <cell r="E1933">
            <v>149073.73786826199</v>
          </cell>
        </row>
        <row r="1934">
          <cell r="A1934">
            <v>2010</v>
          </cell>
          <cell r="B1934" t="str">
            <v>FEB</v>
          </cell>
          <cell r="D1934" t="str">
            <v>COC_8037</v>
          </cell>
          <cell r="E1934">
            <v>401205.80553276301</v>
          </cell>
        </row>
        <row r="1935">
          <cell r="A1935">
            <v>2010</v>
          </cell>
          <cell r="B1935" t="str">
            <v>FEB</v>
          </cell>
          <cell r="D1935" t="str">
            <v>COC_8036</v>
          </cell>
          <cell r="E1935">
            <v>0</v>
          </cell>
        </row>
        <row r="1936">
          <cell r="A1936">
            <v>2010</v>
          </cell>
          <cell r="B1936" t="str">
            <v>FEB</v>
          </cell>
          <cell r="D1936" t="str">
            <v>COC_8035</v>
          </cell>
          <cell r="E1936">
            <v>621.28214290598203</v>
          </cell>
        </row>
        <row r="1937">
          <cell r="A1937">
            <v>2010</v>
          </cell>
          <cell r="B1937" t="str">
            <v>FEB</v>
          </cell>
          <cell r="D1937" t="str">
            <v>COC_8033</v>
          </cell>
          <cell r="E1937">
            <v>241132.174739601</v>
          </cell>
        </row>
        <row r="1938">
          <cell r="A1938">
            <v>2010</v>
          </cell>
          <cell r="B1938" t="str">
            <v>FEB</v>
          </cell>
          <cell r="D1938" t="str">
            <v>COC_8031</v>
          </cell>
          <cell r="E1938">
            <v>778238.12193481403</v>
          </cell>
        </row>
        <row r="1939">
          <cell r="A1939">
            <v>2010</v>
          </cell>
          <cell r="B1939" t="str">
            <v>FEB</v>
          </cell>
          <cell r="D1939" t="str">
            <v>COC_8026</v>
          </cell>
          <cell r="E1939">
            <v>1243.1549850712199</v>
          </cell>
        </row>
        <row r="1940">
          <cell r="A1940">
            <v>2010</v>
          </cell>
          <cell r="B1940" t="str">
            <v>FEB</v>
          </cell>
          <cell r="D1940" t="str">
            <v>COC_8025</v>
          </cell>
          <cell r="E1940">
            <v>186247.261731509</v>
          </cell>
        </row>
        <row r="1941">
          <cell r="A1941">
            <v>2010</v>
          </cell>
          <cell r="B1941" t="str">
            <v>FEB</v>
          </cell>
          <cell r="D1941" t="str">
            <v>COC_8024</v>
          </cell>
          <cell r="E1941">
            <v>74391.894436695104</v>
          </cell>
        </row>
        <row r="1942">
          <cell r="A1942">
            <v>2010</v>
          </cell>
          <cell r="B1942" t="str">
            <v>FEB</v>
          </cell>
          <cell r="D1942" t="str">
            <v>COC_8023</v>
          </cell>
          <cell r="E1942">
            <v>47682.500588034098</v>
          </cell>
        </row>
        <row r="1943">
          <cell r="A1943">
            <v>2010</v>
          </cell>
          <cell r="B1943" t="str">
            <v>FEB</v>
          </cell>
          <cell r="D1943" t="str">
            <v>COC_8022</v>
          </cell>
          <cell r="E1943">
            <v>0</v>
          </cell>
        </row>
        <row r="1944">
          <cell r="A1944">
            <v>2010</v>
          </cell>
          <cell r="B1944" t="str">
            <v>JAN</v>
          </cell>
          <cell r="D1944" t="str">
            <v>COA_8035</v>
          </cell>
          <cell r="E1944">
            <v>1092.2945176000001</v>
          </cell>
        </row>
        <row r="1945">
          <cell r="A1945">
            <v>2010</v>
          </cell>
          <cell r="B1945" t="str">
            <v>JAN</v>
          </cell>
          <cell r="D1945" t="str">
            <v>COA_8036</v>
          </cell>
          <cell r="E1945">
            <v>0</v>
          </cell>
        </row>
        <row r="1946">
          <cell r="A1946">
            <v>2010</v>
          </cell>
          <cell r="B1946" t="str">
            <v>JUN</v>
          </cell>
          <cell r="D1946" t="str">
            <v>RR1_8187</v>
          </cell>
          <cell r="E1946">
            <v>18351124</v>
          </cell>
        </row>
        <row r="1947">
          <cell r="A1947">
            <v>2010</v>
          </cell>
          <cell r="B1947" t="str">
            <v>JUN</v>
          </cell>
          <cell r="D1947" t="str">
            <v>RR1_8184</v>
          </cell>
          <cell r="E1947">
            <v>43089408</v>
          </cell>
        </row>
        <row r="1948">
          <cell r="A1948">
            <v>2010</v>
          </cell>
          <cell r="B1948" t="str">
            <v>JUN</v>
          </cell>
          <cell r="D1948" t="str">
            <v>RR1_8149</v>
          </cell>
          <cell r="E1948">
            <v>-2194223.19</v>
          </cell>
        </row>
        <row r="1949">
          <cell r="A1949">
            <v>2010</v>
          </cell>
          <cell r="B1949" t="str">
            <v>MAR</v>
          </cell>
          <cell r="D1949" t="str">
            <v>RR1_8149</v>
          </cell>
          <cell r="E1949">
            <v>-2194916.3199999998</v>
          </cell>
        </row>
        <row r="1950">
          <cell r="A1950">
            <v>2010</v>
          </cell>
          <cell r="B1950" t="str">
            <v>MAR</v>
          </cell>
          <cell r="D1950" t="str">
            <v>RR1_8184</v>
          </cell>
          <cell r="E1950">
            <v>43455606</v>
          </cell>
        </row>
        <row r="1951">
          <cell r="A1951">
            <v>2010</v>
          </cell>
          <cell r="B1951" t="str">
            <v>FEB</v>
          </cell>
          <cell r="D1951" t="str">
            <v>RR1_8149</v>
          </cell>
          <cell r="E1951">
            <v>-2209377.1800000002</v>
          </cell>
        </row>
        <row r="1952">
          <cell r="A1952">
            <v>2009</v>
          </cell>
          <cell r="B1952" t="str">
            <v>DEC</v>
          </cell>
          <cell r="D1952" t="str">
            <v>RR1_8149</v>
          </cell>
          <cell r="E1952">
            <v>-2249122.4700000002</v>
          </cell>
        </row>
        <row r="1953">
          <cell r="A1953">
            <v>2010</v>
          </cell>
          <cell r="B1953" t="str">
            <v>MAY</v>
          </cell>
          <cell r="D1953" t="str">
            <v>RR1_8149</v>
          </cell>
          <cell r="E1953">
            <v>-2214257.66</v>
          </cell>
        </row>
        <row r="1954">
          <cell r="A1954">
            <v>2010</v>
          </cell>
          <cell r="B1954" t="str">
            <v>MAY</v>
          </cell>
          <cell r="D1954" t="str">
            <v>RR1_8184</v>
          </cell>
          <cell r="E1954">
            <v>43211474</v>
          </cell>
        </row>
        <row r="1955">
          <cell r="A1955">
            <v>2010</v>
          </cell>
          <cell r="B1955" t="str">
            <v>MAY</v>
          </cell>
          <cell r="D1955" t="str">
            <v>RR1_8187</v>
          </cell>
          <cell r="E1955">
            <v>18427907</v>
          </cell>
        </row>
        <row r="1956">
          <cell r="A1956">
            <v>2010</v>
          </cell>
          <cell r="B1956" t="str">
            <v>APR</v>
          </cell>
          <cell r="D1956" t="str">
            <v>RR1_8184</v>
          </cell>
          <cell r="E1956">
            <v>43333540</v>
          </cell>
        </row>
        <row r="1957">
          <cell r="A1957">
            <v>2010</v>
          </cell>
          <cell r="B1957" t="str">
            <v>APR</v>
          </cell>
          <cell r="D1957" t="str">
            <v>RR1_8149</v>
          </cell>
          <cell r="E1957">
            <v>-2180455.46</v>
          </cell>
        </row>
        <row r="1958">
          <cell r="A1958">
            <v>2010</v>
          </cell>
          <cell r="B1958" t="str">
            <v>APR</v>
          </cell>
          <cell r="D1958" t="str">
            <v>RR1_8187</v>
          </cell>
          <cell r="E1958">
            <v>18427907</v>
          </cell>
        </row>
        <row r="1959">
          <cell r="A1959">
            <v>2010</v>
          </cell>
          <cell r="B1959" t="str">
            <v>JAN</v>
          </cell>
          <cell r="D1959" t="str">
            <v>RR1_8149</v>
          </cell>
          <cell r="E1959">
            <v>-2223838.04</v>
          </cell>
        </row>
        <row r="1960">
          <cell r="A1960">
            <v>2010</v>
          </cell>
          <cell r="B1960" t="str">
            <v>JUN</v>
          </cell>
          <cell r="D1960" t="str">
            <v>INT_8YTD</v>
          </cell>
          <cell r="E1960">
            <v>16658.112246455799</v>
          </cell>
        </row>
        <row r="1961">
          <cell r="A1961">
            <v>2010</v>
          </cell>
          <cell r="B1961" t="str">
            <v>MAR</v>
          </cell>
          <cell r="D1961" t="str">
            <v>INT_8YTD</v>
          </cell>
          <cell r="E1961">
            <v>5148.8866174039204</v>
          </cell>
        </row>
        <row r="1962">
          <cell r="A1962">
            <v>2010</v>
          </cell>
          <cell r="B1962" t="str">
            <v>FEB</v>
          </cell>
          <cell r="D1962" t="str">
            <v>INT_8YTD</v>
          </cell>
          <cell r="E1962">
            <v>2249.0778101855199</v>
          </cell>
        </row>
        <row r="1963">
          <cell r="A1963">
            <v>2009</v>
          </cell>
          <cell r="B1963" t="str">
            <v>DEC</v>
          </cell>
          <cell r="D1963" t="str">
            <v>INT_8YTD</v>
          </cell>
          <cell r="E1963">
            <v>27032.504595819599</v>
          </cell>
        </row>
        <row r="1964">
          <cell r="A1964">
            <v>2010</v>
          </cell>
          <cell r="B1964" t="str">
            <v>MAY</v>
          </cell>
          <cell r="D1964" t="str">
            <v>INT_8YTD</v>
          </cell>
          <cell r="E1964">
            <v>11836.767409099601</v>
          </cell>
        </row>
        <row r="1965">
          <cell r="A1965">
            <v>2010</v>
          </cell>
          <cell r="B1965" t="str">
            <v>APR</v>
          </cell>
          <cell r="D1965" t="str">
            <v>INT_8YTD</v>
          </cell>
          <cell r="E1965">
            <v>8336.5777681350592</v>
          </cell>
        </row>
        <row r="1966">
          <cell r="A1966">
            <v>2010</v>
          </cell>
          <cell r="B1966" t="str">
            <v>JAN</v>
          </cell>
          <cell r="D1966" t="str">
            <v>INT_8YTD</v>
          </cell>
          <cell r="E1966">
            <v>0</v>
          </cell>
        </row>
        <row r="1967">
          <cell r="A1967">
            <v>2010</v>
          </cell>
          <cell r="B1967" t="str">
            <v>JUN</v>
          </cell>
          <cell r="D1967" t="str">
            <v>REV_8NET</v>
          </cell>
          <cell r="E1967">
            <v>16740007.3304496</v>
          </cell>
        </row>
        <row r="1968">
          <cell r="A1968">
            <v>2010</v>
          </cell>
          <cell r="B1968" t="str">
            <v>JUN</v>
          </cell>
          <cell r="D1968" t="str">
            <v>RAF_8FEE</v>
          </cell>
          <cell r="E1968">
            <v>12061.4895504</v>
          </cell>
        </row>
        <row r="1969">
          <cell r="A1969">
            <v>2010</v>
          </cell>
          <cell r="B1969" t="str">
            <v>MAR</v>
          </cell>
          <cell r="D1969" t="str">
            <v>REV_8NET</v>
          </cell>
          <cell r="E1969">
            <v>12023726.329452001</v>
          </cell>
        </row>
        <row r="1970">
          <cell r="A1970">
            <v>2010</v>
          </cell>
          <cell r="B1970" t="str">
            <v>MAR</v>
          </cell>
          <cell r="D1970" t="str">
            <v>RAF_8FEE</v>
          </cell>
          <cell r="E1970">
            <v>8663.3205479999997</v>
          </cell>
        </row>
        <row r="1971">
          <cell r="A1971">
            <v>2010</v>
          </cell>
          <cell r="B1971" t="str">
            <v>FEB</v>
          </cell>
          <cell r="D1971" t="str">
            <v>REV_8NET</v>
          </cell>
          <cell r="E1971">
            <v>12507179.672242399</v>
          </cell>
        </row>
        <row r="1972">
          <cell r="A1972">
            <v>2010</v>
          </cell>
          <cell r="B1972" t="str">
            <v>FEB</v>
          </cell>
          <cell r="D1972" t="str">
            <v>RAF_8FEE</v>
          </cell>
          <cell r="E1972">
            <v>9011.6577576</v>
          </cell>
        </row>
        <row r="1973">
          <cell r="A1973">
            <v>2009</v>
          </cell>
          <cell r="B1973" t="str">
            <v>DEC</v>
          </cell>
          <cell r="D1973" t="str">
            <v>REV_8NET</v>
          </cell>
          <cell r="E1973">
            <v>7072766.2691224003</v>
          </cell>
        </row>
        <row r="1974">
          <cell r="A1974">
            <v>2009</v>
          </cell>
          <cell r="B1974" t="str">
            <v>DEC</v>
          </cell>
          <cell r="D1974" t="str">
            <v>RAF_8FEE</v>
          </cell>
          <cell r="E1974">
            <v>5096.0608775999999</v>
          </cell>
        </row>
        <row r="1975">
          <cell r="A1975">
            <v>2010</v>
          </cell>
          <cell r="B1975" t="str">
            <v>MAY</v>
          </cell>
          <cell r="D1975" t="str">
            <v>RAF_8FEE</v>
          </cell>
          <cell r="E1975">
            <v>9968.9512247999992</v>
          </cell>
        </row>
        <row r="1976">
          <cell r="A1976">
            <v>2010</v>
          </cell>
          <cell r="B1976" t="str">
            <v>MAY</v>
          </cell>
          <cell r="D1976" t="str">
            <v>REV_8NET</v>
          </cell>
          <cell r="E1976">
            <v>13835796.6387752</v>
          </cell>
        </row>
        <row r="1977">
          <cell r="A1977">
            <v>2010</v>
          </cell>
          <cell r="B1977" t="str">
            <v>APR</v>
          </cell>
          <cell r="D1977" t="str">
            <v>RAF_8FEE</v>
          </cell>
          <cell r="E1977">
            <v>8219.6246592000007</v>
          </cell>
        </row>
        <row r="1978">
          <cell r="A1978">
            <v>2010</v>
          </cell>
          <cell r="B1978" t="str">
            <v>APR</v>
          </cell>
          <cell r="D1978" t="str">
            <v>REV_8NET</v>
          </cell>
          <cell r="E1978">
            <v>11407925.7353408</v>
          </cell>
        </row>
        <row r="1979">
          <cell r="A1979">
            <v>2010</v>
          </cell>
          <cell r="B1979" t="str">
            <v>JAN</v>
          </cell>
          <cell r="D1979" t="str">
            <v>RAF_8FEE</v>
          </cell>
          <cell r="E1979">
            <v>11019.0584592</v>
          </cell>
        </row>
        <row r="1980">
          <cell r="A1980">
            <v>2010</v>
          </cell>
          <cell r="B1980" t="str">
            <v>JAN</v>
          </cell>
          <cell r="D1980" t="str">
            <v>REV_8NET</v>
          </cell>
          <cell r="E1980">
            <v>15293228.801540799</v>
          </cell>
        </row>
        <row r="1981">
          <cell r="A1981">
            <v>2010</v>
          </cell>
          <cell r="B1981" t="str">
            <v>JUN</v>
          </cell>
          <cell r="D1981" t="str">
            <v>RR2_8187</v>
          </cell>
          <cell r="E1981">
            <v>0</v>
          </cell>
        </row>
        <row r="1982">
          <cell r="A1982">
            <v>2010</v>
          </cell>
          <cell r="B1982" t="str">
            <v>JUN</v>
          </cell>
          <cell r="D1982" t="str">
            <v>RR2_8184</v>
          </cell>
          <cell r="E1982">
            <v>0</v>
          </cell>
        </row>
        <row r="1983">
          <cell r="A1983">
            <v>2010</v>
          </cell>
          <cell r="B1983" t="str">
            <v>JUN</v>
          </cell>
          <cell r="D1983" t="str">
            <v>RR2_8149</v>
          </cell>
          <cell r="E1983">
            <v>15363.39</v>
          </cell>
        </row>
        <row r="1984">
          <cell r="A1984">
            <v>2010</v>
          </cell>
          <cell r="B1984" t="str">
            <v>MAR</v>
          </cell>
          <cell r="D1984" t="str">
            <v>RR2_8184</v>
          </cell>
          <cell r="E1984">
            <v>0</v>
          </cell>
        </row>
        <row r="1985">
          <cell r="A1985">
            <v>2010</v>
          </cell>
          <cell r="B1985" t="str">
            <v>MAR</v>
          </cell>
          <cell r="D1985" t="str">
            <v>RR2_8149</v>
          </cell>
          <cell r="E1985">
            <v>14460.86</v>
          </cell>
        </row>
        <row r="1986">
          <cell r="A1986">
            <v>2010</v>
          </cell>
          <cell r="B1986" t="str">
            <v>FEB</v>
          </cell>
          <cell r="D1986" t="str">
            <v>RR2_8149</v>
          </cell>
          <cell r="E1986">
            <v>14460.86</v>
          </cell>
        </row>
        <row r="1987">
          <cell r="A1987">
            <v>2009</v>
          </cell>
          <cell r="B1987" t="str">
            <v>DEC</v>
          </cell>
          <cell r="D1987" t="str">
            <v>RR2_8149</v>
          </cell>
          <cell r="E1987">
            <v>25284.43</v>
          </cell>
        </row>
        <row r="1988">
          <cell r="A1988">
            <v>2010</v>
          </cell>
          <cell r="B1988" t="str">
            <v>MAY</v>
          </cell>
          <cell r="D1988" t="str">
            <v>RR2_8149</v>
          </cell>
          <cell r="E1988">
            <v>20034.47</v>
          </cell>
        </row>
        <row r="1989">
          <cell r="A1989">
            <v>2010</v>
          </cell>
          <cell r="B1989" t="str">
            <v>MAY</v>
          </cell>
          <cell r="D1989" t="str">
            <v>RR2_8184</v>
          </cell>
          <cell r="E1989">
            <v>0</v>
          </cell>
        </row>
        <row r="1990">
          <cell r="A1990">
            <v>2010</v>
          </cell>
          <cell r="B1990" t="str">
            <v>MAY</v>
          </cell>
          <cell r="D1990" t="str">
            <v>RR2_8187</v>
          </cell>
          <cell r="E1990">
            <v>0</v>
          </cell>
        </row>
        <row r="1991">
          <cell r="A1991">
            <v>2010</v>
          </cell>
          <cell r="B1991" t="str">
            <v>APR</v>
          </cell>
          <cell r="D1991" t="str">
            <v>RR2_8149</v>
          </cell>
          <cell r="E1991">
            <v>-33802.199999999997</v>
          </cell>
        </row>
        <row r="1992">
          <cell r="A1992">
            <v>2010</v>
          </cell>
          <cell r="B1992" t="str">
            <v>APR</v>
          </cell>
          <cell r="D1992" t="str">
            <v>RR2_8184</v>
          </cell>
          <cell r="E1992">
            <v>0</v>
          </cell>
        </row>
        <row r="1993">
          <cell r="A1993">
            <v>2010</v>
          </cell>
          <cell r="B1993" t="str">
            <v>JAN</v>
          </cell>
          <cell r="D1993" t="str">
            <v>RR2_8149</v>
          </cell>
          <cell r="E1993">
            <v>14460.86</v>
          </cell>
        </row>
        <row r="1994">
          <cell r="A1994">
            <v>2010</v>
          </cell>
          <cell r="B1994" t="str">
            <v>JUN</v>
          </cell>
          <cell r="D1994" t="str">
            <v>RRP_8187</v>
          </cell>
          <cell r="E1994">
            <v>166863.69896765999</v>
          </cell>
        </row>
        <row r="1995">
          <cell r="A1995">
            <v>2010</v>
          </cell>
          <cell r="B1995" t="str">
            <v>JUN</v>
          </cell>
          <cell r="D1995" t="str">
            <v>RRP_8184</v>
          </cell>
          <cell r="E1995">
            <v>391796.254131024</v>
          </cell>
        </row>
        <row r="1996">
          <cell r="A1996">
            <v>2010</v>
          </cell>
          <cell r="B1996" t="str">
            <v>JUN</v>
          </cell>
          <cell r="D1996" t="str">
            <v>RRP_8149</v>
          </cell>
          <cell r="E1996">
            <v>0</v>
          </cell>
        </row>
        <row r="1997">
          <cell r="A1997">
            <v>2010</v>
          </cell>
          <cell r="B1997" t="str">
            <v>MAR</v>
          </cell>
          <cell r="D1997" t="str">
            <v>RRP_8184</v>
          </cell>
          <cell r="E1997">
            <v>395130.68181206699</v>
          </cell>
        </row>
        <row r="1998">
          <cell r="A1998">
            <v>2010</v>
          </cell>
          <cell r="B1998" t="str">
            <v>MAR</v>
          </cell>
          <cell r="D1998" t="str">
            <v>RRP_8149</v>
          </cell>
          <cell r="E1998">
            <v>0</v>
          </cell>
        </row>
        <row r="1999">
          <cell r="A1999">
            <v>2010</v>
          </cell>
          <cell r="B1999" t="str">
            <v>FEB</v>
          </cell>
          <cell r="D1999" t="str">
            <v>RRP_8149</v>
          </cell>
          <cell r="E1999">
            <v>0</v>
          </cell>
        </row>
        <row r="2000">
          <cell r="A2000">
            <v>2009</v>
          </cell>
          <cell r="B2000" t="str">
            <v>DEC</v>
          </cell>
          <cell r="D2000" t="str">
            <v>RRP_8149</v>
          </cell>
          <cell r="E2000">
            <v>0</v>
          </cell>
        </row>
        <row r="2001">
          <cell r="A2001">
            <v>2010</v>
          </cell>
          <cell r="B2001" t="str">
            <v>MAY</v>
          </cell>
          <cell r="D2001" t="str">
            <v>RRP_8149</v>
          </cell>
          <cell r="E2001">
            <v>0</v>
          </cell>
        </row>
        <row r="2002">
          <cell r="A2002">
            <v>2010</v>
          </cell>
          <cell r="B2002" t="str">
            <v>MAY</v>
          </cell>
          <cell r="D2002" t="str">
            <v>RRP_8184</v>
          </cell>
          <cell r="E2002">
            <v>392907.730024705</v>
          </cell>
        </row>
        <row r="2003">
          <cell r="A2003">
            <v>2010</v>
          </cell>
          <cell r="B2003" t="str">
            <v>MAY</v>
          </cell>
          <cell r="D2003" t="str">
            <v>RRP_8187</v>
          </cell>
          <cell r="E2003">
            <v>167446.32555109001</v>
          </cell>
        </row>
        <row r="2004">
          <cell r="A2004">
            <v>2010</v>
          </cell>
          <cell r="B2004" t="str">
            <v>APR</v>
          </cell>
          <cell r="D2004" t="str">
            <v>RRP_8149</v>
          </cell>
          <cell r="E2004">
            <v>0</v>
          </cell>
        </row>
        <row r="2005">
          <cell r="A2005">
            <v>2010</v>
          </cell>
          <cell r="B2005" t="str">
            <v>APR</v>
          </cell>
          <cell r="D2005" t="str">
            <v>RRP_8184</v>
          </cell>
          <cell r="E2005">
            <v>394019.205918386</v>
          </cell>
        </row>
        <row r="2006">
          <cell r="A2006">
            <v>2010</v>
          </cell>
          <cell r="B2006" t="str">
            <v>JAN</v>
          </cell>
          <cell r="D2006" t="str">
            <v>RRP_8149</v>
          </cell>
          <cell r="E2006">
            <v>0</v>
          </cell>
        </row>
        <row r="2007">
          <cell r="A2007">
            <v>2010</v>
          </cell>
          <cell r="B2007" t="str">
            <v>JUN</v>
          </cell>
          <cell r="D2007" t="str">
            <v>RRH_8187</v>
          </cell>
          <cell r="E2007">
            <v>0</v>
          </cell>
        </row>
        <row r="2008">
          <cell r="A2008">
            <v>2010</v>
          </cell>
          <cell r="B2008" t="str">
            <v>JUN</v>
          </cell>
          <cell r="D2008" t="str">
            <v>RRH_8184</v>
          </cell>
          <cell r="E2008">
            <v>0</v>
          </cell>
        </row>
        <row r="2009">
          <cell r="A2009">
            <v>2010</v>
          </cell>
          <cell r="B2009" t="str">
            <v>JUN</v>
          </cell>
          <cell r="D2009" t="str">
            <v>RRH_8149</v>
          </cell>
          <cell r="E2009">
            <v>0</v>
          </cell>
        </row>
        <row r="2010">
          <cell r="A2010">
            <v>2010</v>
          </cell>
          <cell r="B2010" t="str">
            <v>MAR</v>
          </cell>
          <cell r="D2010" t="str">
            <v>RRH_8184</v>
          </cell>
          <cell r="E2010">
            <v>0</v>
          </cell>
        </row>
        <row r="2011">
          <cell r="A2011">
            <v>2010</v>
          </cell>
          <cell r="B2011" t="str">
            <v>MAR</v>
          </cell>
          <cell r="D2011" t="str">
            <v>RRH_8149</v>
          </cell>
          <cell r="E2011">
            <v>0</v>
          </cell>
        </row>
        <row r="2012">
          <cell r="A2012">
            <v>2010</v>
          </cell>
          <cell r="B2012" t="str">
            <v>FEB</v>
          </cell>
          <cell r="D2012" t="str">
            <v>RRH_8149</v>
          </cell>
          <cell r="E2012">
            <v>0</v>
          </cell>
        </row>
        <row r="2013">
          <cell r="A2013">
            <v>2009</v>
          </cell>
          <cell r="B2013" t="str">
            <v>DEC</v>
          </cell>
          <cell r="D2013" t="str">
            <v>RRH_8149</v>
          </cell>
          <cell r="E2013">
            <v>0</v>
          </cell>
        </row>
        <row r="2014">
          <cell r="A2014">
            <v>2010</v>
          </cell>
          <cell r="B2014" t="str">
            <v>MAY</v>
          </cell>
          <cell r="D2014" t="str">
            <v>RRH_8149</v>
          </cell>
          <cell r="E2014">
            <v>0</v>
          </cell>
        </row>
        <row r="2015">
          <cell r="A2015">
            <v>2010</v>
          </cell>
          <cell r="B2015" t="str">
            <v>MAY</v>
          </cell>
          <cell r="D2015" t="str">
            <v>RRH_8184</v>
          </cell>
          <cell r="E2015">
            <v>0</v>
          </cell>
        </row>
        <row r="2016">
          <cell r="A2016">
            <v>2010</v>
          </cell>
          <cell r="B2016" t="str">
            <v>MAY</v>
          </cell>
          <cell r="D2016" t="str">
            <v>RRH_8187</v>
          </cell>
          <cell r="E2016">
            <v>0</v>
          </cell>
        </row>
        <row r="2017">
          <cell r="A2017">
            <v>2010</v>
          </cell>
          <cell r="B2017" t="str">
            <v>APR</v>
          </cell>
          <cell r="D2017" t="str">
            <v>RRH_8149</v>
          </cell>
          <cell r="E2017">
            <v>0</v>
          </cell>
        </row>
        <row r="2018">
          <cell r="A2018">
            <v>2010</v>
          </cell>
          <cell r="B2018" t="str">
            <v>APR</v>
          </cell>
          <cell r="D2018" t="str">
            <v>RRH_8184</v>
          </cell>
          <cell r="E2018">
            <v>0</v>
          </cell>
        </row>
        <row r="2019">
          <cell r="A2019">
            <v>2010</v>
          </cell>
          <cell r="B2019" t="str">
            <v>JAN</v>
          </cell>
          <cell r="D2019" t="str">
            <v>RRH_8149</v>
          </cell>
          <cell r="E2019">
            <v>0</v>
          </cell>
        </row>
        <row r="2020">
          <cell r="A2020">
            <v>2010</v>
          </cell>
          <cell r="B2020" t="str">
            <v>MAY</v>
          </cell>
          <cell r="D2020" t="str">
            <v>COA_8003</v>
          </cell>
          <cell r="E2020">
            <v>16927.507701623999</v>
          </cell>
        </row>
        <row r="2021">
          <cell r="A2021">
            <v>2010</v>
          </cell>
          <cell r="B2021" t="str">
            <v>MAY</v>
          </cell>
          <cell r="D2021" t="str">
            <v>COA_8004</v>
          </cell>
          <cell r="E2021">
            <v>55.019926165500003</v>
          </cell>
        </row>
        <row r="2022">
          <cell r="A2022">
            <v>2010</v>
          </cell>
          <cell r="B2022" t="str">
            <v>MAY</v>
          </cell>
          <cell r="D2022" t="str">
            <v>COA_8005</v>
          </cell>
          <cell r="E2022">
            <v>32038.8537504915</v>
          </cell>
        </row>
        <row r="2023">
          <cell r="A2023">
            <v>2010</v>
          </cell>
          <cell r="B2023" t="str">
            <v>MAY</v>
          </cell>
          <cell r="D2023" t="str">
            <v>COA_8007</v>
          </cell>
          <cell r="E2023">
            <v>38.603169966000003</v>
          </cell>
        </row>
        <row r="2024">
          <cell r="A2024">
            <v>2010</v>
          </cell>
          <cell r="B2024" t="str">
            <v>MAY</v>
          </cell>
          <cell r="D2024" t="str">
            <v>COA_8008</v>
          </cell>
          <cell r="E2024">
            <v>1043.5646985255</v>
          </cell>
        </row>
        <row r="2025">
          <cell r="A2025">
            <v>2010</v>
          </cell>
          <cell r="B2025" t="str">
            <v>MAY</v>
          </cell>
          <cell r="D2025" t="str">
            <v>COA_8010</v>
          </cell>
          <cell r="E2025">
            <v>266.49688562850002</v>
          </cell>
        </row>
        <row r="2026">
          <cell r="A2026">
            <v>2010</v>
          </cell>
          <cell r="B2026" t="str">
            <v>MAY</v>
          </cell>
          <cell r="D2026" t="str">
            <v>COA_8012</v>
          </cell>
          <cell r="E2026">
            <v>1625.6176232984999</v>
          </cell>
        </row>
        <row r="2027">
          <cell r="A2027">
            <v>2010</v>
          </cell>
          <cell r="B2027" t="str">
            <v>MAY</v>
          </cell>
          <cell r="D2027" t="str">
            <v>COA_8016</v>
          </cell>
          <cell r="E2027">
            <v>4104.2835396794999</v>
          </cell>
        </row>
        <row r="2028">
          <cell r="A2028">
            <v>2010</v>
          </cell>
          <cell r="B2028" t="str">
            <v>MAY</v>
          </cell>
          <cell r="D2028" t="str">
            <v>COA_8017</v>
          </cell>
          <cell r="E2028">
            <v>0</v>
          </cell>
        </row>
        <row r="2029">
          <cell r="A2029">
            <v>2010</v>
          </cell>
          <cell r="B2029" t="str">
            <v>MAY</v>
          </cell>
          <cell r="D2029" t="str">
            <v>COA_8020</v>
          </cell>
          <cell r="E2029">
            <v>3514.3226626635001</v>
          </cell>
        </row>
        <row r="2030">
          <cell r="A2030">
            <v>2010</v>
          </cell>
          <cell r="B2030" t="str">
            <v>MAY</v>
          </cell>
          <cell r="D2030" t="str">
            <v>COA_8022</v>
          </cell>
          <cell r="E2030">
            <v>0</v>
          </cell>
        </row>
        <row r="2031">
          <cell r="A2031">
            <v>2010</v>
          </cell>
          <cell r="B2031" t="str">
            <v>MAY</v>
          </cell>
          <cell r="D2031" t="str">
            <v>COA_8023</v>
          </cell>
          <cell r="E2031">
            <v>62516.300294048997</v>
          </cell>
        </row>
        <row r="2032">
          <cell r="A2032">
            <v>2010</v>
          </cell>
          <cell r="B2032" t="str">
            <v>MAY</v>
          </cell>
          <cell r="D2032" t="str">
            <v>COA_8024</v>
          </cell>
          <cell r="E2032">
            <v>107556.975202102</v>
          </cell>
        </row>
        <row r="2033">
          <cell r="A2033">
            <v>2010</v>
          </cell>
          <cell r="B2033" t="str">
            <v>MAY</v>
          </cell>
          <cell r="D2033" t="str">
            <v>COA_8025</v>
          </cell>
          <cell r="E2033">
            <v>269532.14394399902</v>
          </cell>
        </row>
        <row r="2034">
          <cell r="A2034">
            <v>2010</v>
          </cell>
          <cell r="B2034" t="str">
            <v>MAY</v>
          </cell>
          <cell r="D2034" t="str">
            <v>COA_8026</v>
          </cell>
          <cell r="E2034">
            <v>1801.0253774055</v>
          </cell>
        </row>
        <row r="2035">
          <cell r="A2035">
            <v>2010</v>
          </cell>
          <cell r="B2035" t="str">
            <v>MAY</v>
          </cell>
          <cell r="D2035" t="str">
            <v>COA_8031</v>
          </cell>
          <cell r="E2035">
            <v>1326162.7729121</v>
          </cell>
        </row>
        <row r="2036">
          <cell r="A2036">
            <v>2010</v>
          </cell>
          <cell r="B2036" t="str">
            <v>MAY</v>
          </cell>
          <cell r="D2036" t="str">
            <v>COA_8033</v>
          </cell>
          <cell r="E2036">
            <v>386006.50434448</v>
          </cell>
        </row>
        <row r="2037">
          <cell r="A2037">
            <v>2010</v>
          </cell>
          <cell r="B2037" t="str">
            <v>MAY</v>
          </cell>
          <cell r="D2037" t="str">
            <v>COA_8035</v>
          </cell>
          <cell r="E2037">
            <v>900.31002443099999</v>
          </cell>
        </row>
        <row r="2038">
          <cell r="A2038">
            <v>2010</v>
          </cell>
          <cell r="B2038" t="str">
            <v>MAY</v>
          </cell>
          <cell r="D2038" t="str">
            <v>COA_8036</v>
          </cell>
          <cell r="E2038">
            <v>0</v>
          </cell>
        </row>
        <row r="2039">
          <cell r="A2039">
            <v>2010</v>
          </cell>
          <cell r="B2039" t="str">
            <v>MAY</v>
          </cell>
          <cell r="D2039" t="str">
            <v>COA_8037</v>
          </cell>
          <cell r="E2039">
            <v>411169.39068095799</v>
          </cell>
        </row>
        <row r="2040">
          <cell r="A2040">
            <v>2010</v>
          </cell>
          <cell r="B2040" t="str">
            <v>MAY</v>
          </cell>
          <cell r="D2040" t="str">
            <v>COA_8038</v>
          </cell>
          <cell r="E2040">
            <v>200510.21878811499</v>
          </cell>
        </row>
        <row r="2041">
          <cell r="A2041">
            <v>2010</v>
          </cell>
          <cell r="B2041" t="str">
            <v>MAY</v>
          </cell>
          <cell r="D2041" t="str">
            <v>COA_8039</v>
          </cell>
          <cell r="E2041">
            <v>1079058.3959087201</v>
          </cell>
        </row>
        <row r="2042">
          <cell r="A2042">
            <v>2010</v>
          </cell>
          <cell r="B2042" t="str">
            <v>MAY</v>
          </cell>
          <cell r="D2042" t="str">
            <v>COA_8040</v>
          </cell>
          <cell r="E2042">
            <v>0</v>
          </cell>
        </row>
        <row r="2043">
          <cell r="A2043">
            <v>2010</v>
          </cell>
          <cell r="B2043" t="str">
            <v>MAY</v>
          </cell>
          <cell r="D2043" t="str">
            <v>COA_8041</v>
          </cell>
          <cell r="E2043">
            <v>11806.1899788465</v>
          </cell>
        </row>
        <row r="2044">
          <cell r="A2044">
            <v>2010</v>
          </cell>
          <cell r="B2044" t="str">
            <v>MAY</v>
          </cell>
          <cell r="D2044" t="str">
            <v>COA_8042</v>
          </cell>
          <cell r="E2044">
            <v>0</v>
          </cell>
        </row>
        <row r="2045">
          <cell r="A2045">
            <v>2010</v>
          </cell>
          <cell r="B2045" t="str">
            <v>APR</v>
          </cell>
          <cell r="D2045" t="str">
            <v>COA_8002</v>
          </cell>
          <cell r="E2045">
            <v>6426.8347254509999</v>
          </cell>
        </row>
        <row r="2046">
          <cell r="A2046">
            <v>2010</v>
          </cell>
          <cell r="B2046" t="str">
            <v>APR</v>
          </cell>
          <cell r="D2046" t="str">
            <v>COA_8003</v>
          </cell>
          <cell r="E2046">
            <v>17906.1232079115</v>
          </cell>
        </row>
        <row r="2047">
          <cell r="A2047">
            <v>2010</v>
          </cell>
          <cell r="B2047" t="str">
            <v>APR</v>
          </cell>
          <cell r="D2047" t="str">
            <v>COA_8004</v>
          </cell>
          <cell r="E2047">
            <v>67.578351946500007</v>
          </cell>
        </row>
        <row r="2048">
          <cell r="A2048">
            <v>2010</v>
          </cell>
          <cell r="B2048" t="str">
            <v>APR</v>
          </cell>
          <cell r="D2048" t="str">
            <v>COA_8005</v>
          </cell>
          <cell r="E2048">
            <v>35099.886878488498</v>
          </cell>
        </row>
        <row r="2049">
          <cell r="A2049">
            <v>2010</v>
          </cell>
          <cell r="B2049" t="str">
            <v>APR</v>
          </cell>
          <cell r="D2049" t="str">
            <v>COA_8007</v>
          </cell>
          <cell r="E2049">
            <v>38.846339663999998</v>
          </cell>
        </row>
        <row r="2050">
          <cell r="A2050">
            <v>2010</v>
          </cell>
          <cell r="B2050" t="str">
            <v>APR</v>
          </cell>
          <cell r="D2050" t="str">
            <v>COA_8008</v>
          </cell>
          <cell r="E2050">
            <v>1066.5218810849999</v>
          </cell>
        </row>
        <row r="2051">
          <cell r="A2051">
            <v>2010</v>
          </cell>
          <cell r="B2051" t="str">
            <v>APR</v>
          </cell>
          <cell r="D2051" t="str">
            <v>COA_8010</v>
          </cell>
          <cell r="E2051">
            <v>267.18921005549998</v>
          </cell>
        </row>
        <row r="2052">
          <cell r="A2052">
            <v>2010</v>
          </cell>
          <cell r="B2052" t="str">
            <v>APR</v>
          </cell>
          <cell r="D2052" t="str">
            <v>COA_8012</v>
          </cell>
          <cell r="E2052">
            <v>1632.0135819375</v>
          </cell>
        </row>
        <row r="2053">
          <cell r="A2053">
            <v>2010</v>
          </cell>
          <cell r="B2053" t="str">
            <v>APR</v>
          </cell>
          <cell r="D2053" t="str">
            <v>COA_8016</v>
          </cell>
          <cell r="E2053">
            <v>4106.3579268824997</v>
          </cell>
        </row>
        <row r="2054">
          <cell r="A2054">
            <v>2010</v>
          </cell>
          <cell r="B2054" t="str">
            <v>APR</v>
          </cell>
          <cell r="D2054" t="str">
            <v>COA_8017</v>
          </cell>
          <cell r="E2054">
            <v>0</v>
          </cell>
        </row>
        <row r="2055">
          <cell r="A2055">
            <v>2010</v>
          </cell>
          <cell r="B2055" t="str">
            <v>APR</v>
          </cell>
          <cell r="D2055" t="str">
            <v>COA_8020</v>
          </cell>
          <cell r="E2055">
            <v>5098.6892659964997</v>
          </cell>
        </row>
        <row r="2056">
          <cell r="A2056">
            <v>2010</v>
          </cell>
          <cell r="B2056" t="str">
            <v>APR</v>
          </cell>
          <cell r="D2056" t="str">
            <v>COA_8022</v>
          </cell>
          <cell r="E2056">
            <v>0</v>
          </cell>
        </row>
        <row r="2057">
          <cell r="A2057">
            <v>2010</v>
          </cell>
          <cell r="B2057" t="str">
            <v>APR</v>
          </cell>
          <cell r="D2057" t="str">
            <v>COA_8023</v>
          </cell>
          <cell r="E2057">
            <v>67122.141495507007</v>
          </cell>
        </row>
        <row r="2058">
          <cell r="A2058">
            <v>2010</v>
          </cell>
          <cell r="B2058" t="str">
            <v>APR</v>
          </cell>
          <cell r="D2058" t="str">
            <v>COA_8024</v>
          </cell>
          <cell r="E2058">
            <v>107831.969411068</v>
          </cell>
        </row>
        <row r="2059">
          <cell r="A2059">
            <v>2010</v>
          </cell>
          <cell r="B2059" t="str">
            <v>APR</v>
          </cell>
          <cell r="D2059" t="str">
            <v>COA_8025</v>
          </cell>
          <cell r="E2059">
            <v>270127.006927779</v>
          </cell>
        </row>
        <row r="2060">
          <cell r="A2060">
            <v>2010</v>
          </cell>
          <cell r="B2060" t="str">
            <v>APR</v>
          </cell>
          <cell r="D2060" t="str">
            <v>COA_8026</v>
          </cell>
          <cell r="E2060">
            <v>1804.4053421685001</v>
          </cell>
        </row>
        <row r="2061">
          <cell r="A2061">
            <v>2010</v>
          </cell>
          <cell r="B2061" t="str">
            <v>APR</v>
          </cell>
          <cell r="D2061" t="str">
            <v>COA_8031</v>
          </cell>
          <cell r="E2061">
            <v>1258853.7508409</v>
          </cell>
        </row>
        <row r="2062">
          <cell r="A2062">
            <v>2010</v>
          </cell>
          <cell r="B2062" t="str">
            <v>APR</v>
          </cell>
          <cell r="D2062" t="str">
            <v>COA_8033</v>
          </cell>
          <cell r="E2062">
            <v>376233.90589431103</v>
          </cell>
        </row>
        <row r="2063">
          <cell r="A2063">
            <v>2010</v>
          </cell>
          <cell r="B2063" t="str">
            <v>APR</v>
          </cell>
          <cell r="D2063" t="str">
            <v>COA_8035</v>
          </cell>
          <cell r="E2063">
            <v>901.92412893300002</v>
          </cell>
        </row>
        <row r="2064">
          <cell r="A2064">
            <v>2010</v>
          </cell>
          <cell r="B2064" t="str">
            <v>APR</v>
          </cell>
          <cell r="D2064" t="str">
            <v>COA_8036</v>
          </cell>
          <cell r="E2064">
            <v>0</v>
          </cell>
        </row>
        <row r="2065">
          <cell r="A2065">
            <v>2010</v>
          </cell>
          <cell r="B2065" t="str">
            <v>APR</v>
          </cell>
          <cell r="D2065" t="str">
            <v>COA_8037</v>
          </cell>
          <cell r="E2065">
            <v>412336.18899034901</v>
          </cell>
        </row>
        <row r="2066">
          <cell r="A2066">
            <v>2010</v>
          </cell>
          <cell r="B2066" t="str">
            <v>APR</v>
          </cell>
          <cell r="D2066" t="str">
            <v>COA_8038</v>
          </cell>
          <cell r="E2066">
            <v>260898.02681727399</v>
          </cell>
        </row>
        <row r="2067">
          <cell r="A2067">
            <v>2010</v>
          </cell>
          <cell r="B2067" t="str">
            <v>APR</v>
          </cell>
          <cell r="D2067" t="str">
            <v>COA_8039</v>
          </cell>
          <cell r="E2067">
            <v>1000321.85991007</v>
          </cell>
        </row>
        <row r="2068">
          <cell r="A2068">
            <v>2010</v>
          </cell>
          <cell r="B2068" t="str">
            <v>APR</v>
          </cell>
          <cell r="D2068" t="str">
            <v>COA_8040</v>
          </cell>
          <cell r="E2068">
            <v>0</v>
          </cell>
        </row>
        <row r="2069">
          <cell r="A2069">
            <v>2010</v>
          </cell>
          <cell r="B2069" t="str">
            <v>APR</v>
          </cell>
          <cell r="D2069" t="str">
            <v>COA_8041</v>
          </cell>
          <cell r="E2069">
            <v>11754.6235443435</v>
          </cell>
        </row>
        <row r="2070">
          <cell r="A2070">
            <v>2010</v>
          </cell>
          <cell r="B2070" t="str">
            <v>APR</v>
          </cell>
          <cell r="D2070" t="str">
            <v>COA_8042</v>
          </cell>
          <cell r="E2070">
            <v>0</v>
          </cell>
        </row>
        <row r="2071">
          <cell r="A2071">
            <v>2010</v>
          </cell>
          <cell r="B2071" t="str">
            <v>JAN</v>
          </cell>
          <cell r="D2071" t="str">
            <v>COA_8037</v>
          </cell>
          <cell r="E2071">
            <v>705918.18754880002</v>
          </cell>
        </row>
        <row r="2072">
          <cell r="A2072">
            <v>2010</v>
          </cell>
          <cell r="B2072" t="str">
            <v>JAN</v>
          </cell>
          <cell r="D2072" t="str">
            <v>COA_8038</v>
          </cell>
          <cell r="E2072">
            <v>213444.70370159901</v>
          </cell>
        </row>
        <row r="2073">
          <cell r="A2073">
            <v>2010</v>
          </cell>
          <cell r="B2073" t="str">
            <v>JAN</v>
          </cell>
          <cell r="D2073" t="str">
            <v>COA_8039</v>
          </cell>
          <cell r="E2073">
            <v>942623.30041919998</v>
          </cell>
        </row>
        <row r="2074">
          <cell r="A2074">
            <v>2010</v>
          </cell>
          <cell r="B2074" t="str">
            <v>JAN</v>
          </cell>
          <cell r="D2074" t="str">
            <v>COA_8040</v>
          </cell>
          <cell r="E2074">
            <v>0</v>
          </cell>
        </row>
        <row r="2075">
          <cell r="A2075">
            <v>2010</v>
          </cell>
          <cell r="B2075" t="str">
            <v>JAN</v>
          </cell>
          <cell r="D2075" t="str">
            <v>COA_8041</v>
          </cell>
          <cell r="E2075">
            <v>14043.520170399999</v>
          </cell>
        </row>
        <row r="2076">
          <cell r="A2076">
            <v>2010</v>
          </cell>
          <cell r="B2076" t="str">
            <v>JAN</v>
          </cell>
          <cell r="D2076" t="str">
            <v>COA_8002</v>
          </cell>
          <cell r="E2076">
            <v>9855.8150788000003</v>
          </cell>
        </row>
        <row r="2077">
          <cell r="A2077">
            <v>2010</v>
          </cell>
          <cell r="B2077" t="str">
            <v>JAN</v>
          </cell>
          <cell r="D2077" t="str">
            <v>COA_8003</v>
          </cell>
          <cell r="E2077">
            <v>22811.161126399998</v>
          </cell>
        </row>
        <row r="2078">
          <cell r="A2078">
            <v>2010</v>
          </cell>
          <cell r="B2078" t="str">
            <v>JAN</v>
          </cell>
          <cell r="D2078" t="str">
            <v>COA_8004</v>
          </cell>
          <cell r="E2078">
            <v>97.189260399999995</v>
          </cell>
        </row>
        <row r="2079">
          <cell r="A2079">
            <v>2010</v>
          </cell>
          <cell r="B2079" t="str">
            <v>JAN</v>
          </cell>
          <cell r="D2079" t="str">
            <v>COA_8005</v>
          </cell>
          <cell r="E2079">
            <v>46460.490483599999</v>
          </cell>
        </row>
        <row r="2080">
          <cell r="A2080">
            <v>2010</v>
          </cell>
          <cell r="B2080" t="str">
            <v>JAN</v>
          </cell>
          <cell r="D2080" t="str">
            <v>COA_8007</v>
          </cell>
          <cell r="E2080">
            <v>47.673227199999999</v>
          </cell>
        </row>
        <row r="2081">
          <cell r="A2081">
            <v>2010</v>
          </cell>
          <cell r="B2081" t="str">
            <v>JAN</v>
          </cell>
          <cell r="D2081" t="str">
            <v>COA_8008</v>
          </cell>
          <cell r="E2081">
            <v>1346.3271360000001</v>
          </cell>
        </row>
        <row r="2082">
          <cell r="A2082">
            <v>2010</v>
          </cell>
          <cell r="B2082" t="str">
            <v>JAN</v>
          </cell>
          <cell r="D2082" t="str">
            <v>COA_8010</v>
          </cell>
          <cell r="E2082">
            <v>324.35913160000001</v>
          </cell>
        </row>
        <row r="2083">
          <cell r="A2083">
            <v>2010</v>
          </cell>
          <cell r="B2083" t="str">
            <v>JAN</v>
          </cell>
          <cell r="D2083" t="str">
            <v>COA_8012</v>
          </cell>
          <cell r="E2083">
            <v>1989.0439428</v>
          </cell>
        </row>
        <row r="2084">
          <cell r="A2084">
            <v>2010</v>
          </cell>
          <cell r="B2084" t="str">
            <v>JAN</v>
          </cell>
          <cell r="D2084" t="str">
            <v>COA_8016</v>
          </cell>
          <cell r="E2084">
            <v>4828.6895875999999</v>
          </cell>
        </row>
        <row r="2085">
          <cell r="A2085">
            <v>2010</v>
          </cell>
          <cell r="B2085" t="str">
            <v>JAN</v>
          </cell>
          <cell r="D2085" t="str">
            <v>COA_8017</v>
          </cell>
          <cell r="E2085">
            <v>0</v>
          </cell>
        </row>
        <row r="2086">
          <cell r="A2086">
            <v>2010</v>
          </cell>
          <cell r="B2086" t="str">
            <v>JAN</v>
          </cell>
          <cell r="D2086" t="str">
            <v>COA_8020</v>
          </cell>
          <cell r="E2086">
            <v>8071.1858635999997</v>
          </cell>
        </row>
        <row r="2087">
          <cell r="A2087">
            <v>2010</v>
          </cell>
          <cell r="B2087" t="str">
            <v>JAN</v>
          </cell>
          <cell r="D2087" t="str">
            <v>COA_8022</v>
          </cell>
          <cell r="E2087">
            <v>0</v>
          </cell>
        </row>
        <row r="2088">
          <cell r="A2088">
            <v>2010</v>
          </cell>
          <cell r="B2088" t="str">
            <v>JAN</v>
          </cell>
          <cell r="D2088" t="str">
            <v>COA_8023</v>
          </cell>
          <cell r="E2088">
            <v>77274.121683999998</v>
          </cell>
        </row>
        <row r="2089">
          <cell r="A2089">
            <v>2010</v>
          </cell>
          <cell r="B2089" t="str">
            <v>JAN</v>
          </cell>
          <cell r="D2089" t="str">
            <v>COA_8024</v>
          </cell>
          <cell r="E2089">
            <v>130889.24924439999</v>
          </cell>
        </row>
        <row r="2090">
          <cell r="A2090">
            <v>2010</v>
          </cell>
          <cell r="B2090" t="str">
            <v>JAN</v>
          </cell>
          <cell r="D2090" t="str">
            <v>COA_8025</v>
          </cell>
          <cell r="E2090">
            <v>327597.39446079999</v>
          </cell>
        </row>
        <row r="2091">
          <cell r="A2091">
            <v>2010</v>
          </cell>
          <cell r="B2091" t="str">
            <v>JAN</v>
          </cell>
          <cell r="D2091" t="str">
            <v>COA_8026</v>
          </cell>
          <cell r="E2091">
            <v>2185.8085179999998</v>
          </cell>
        </row>
        <row r="2092">
          <cell r="A2092">
            <v>2010</v>
          </cell>
          <cell r="B2092" t="str">
            <v>JAN</v>
          </cell>
          <cell r="D2092" t="str">
            <v>COA_8031</v>
          </cell>
          <cell r="E2092">
            <v>1325412.9655295999</v>
          </cell>
        </row>
        <row r="2093">
          <cell r="A2093">
            <v>2010</v>
          </cell>
          <cell r="B2093" t="str">
            <v>JAN</v>
          </cell>
          <cell r="D2093" t="str">
            <v>COA_8033</v>
          </cell>
          <cell r="E2093">
            <v>414377.7534624</v>
          </cell>
        </row>
        <row r="2094">
          <cell r="A2094">
            <v>2010</v>
          </cell>
          <cell r="B2094" t="str">
            <v>MAR</v>
          </cell>
          <cell r="D2094" t="str">
            <v>COA_8037</v>
          </cell>
          <cell r="E2094">
            <v>413252.24599636899</v>
          </cell>
        </row>
        <row r="2095">
          <cell r="A2095">
            <v>2010</v>
          </cell>
          <cell r="B2095" t="str">
            <v>MAR</v>
          </cell>
          <cell r="D2095" t="str">
            <v>COA_8036</v>
          </cell>
          <cell r="E2095">
            <v>0</v>
          </cell>
        </row>
        <row r="2096">
          <cell r="A2096">
            <v>2010</v>
          </cell>
          <cell r="B2096" t="str">
            <v>MAR</v>
          </cell>
          <cell r="D2096" t="str">
            <v>COA_8035</v>
          </cell>
          <cell r="E2096">
            <v>903.53823343500005</v>
          </cell>
        </row>
        <row r="2097">
          <cell r="A2097">
            <v>2010</v>
          </cell>
          <cell r="B2097" t="str">
            <v>MAR</v>
          </cell>
          <cell r="D2097" t="str">
            <v>COA_8033</v>
          </cell>
          <cell r="E2097">
            <v>363405.67522249901</v>
          </cell>
        </row>
        <row r="2098">
          <cell r="A2098">
            <v>2010</v>
          </cell>
          <cell r="B2098" t="str">
            <v>MAR</v>
          </cell>
          <cell r="D2098" t="str">
            <v>COA_8031</v>
          </cell>
          <cell r="E2098">
            <v>1187686.69075434</v>
          </cell>
        </row>
        <row r="2099">
          <cell r="A2099">
            <v>2010</v>
          </cell>
          <cell r="B2099" t="str">
            <v>MAR</v>
          </cell>
          <cell r="D2099" t="str">
            <v>COA_8026</v>
          </cell>
          <cell r="E2099">
            <v>1807.7853069314999</v>
          </cell>
        </row>
        <row r="2100">
          <cell r="A2100">
            <v>2010</v>
          </cell>
          <cell r="B2100" t="str">
            <v>MAR</v>
          </cell>
          <cell r="D2100" t="str">
            <v>COA_8025</v>
          </cell>
          <cell r="E2100">
            <v>270728.92841554497</v>
          </cell>
        </row>
        <row r="2101">
          <cell r="A2101">
            <v>2010</v>
          </cell>
          <cell r="B2101" t="str">
            <v>MAR</v>
          </cell>
          <cell r="D2101" t="str">
            <v>COA_8024</v>
          </cell>
          <cell r="E2101">
            <v>108107.142412063</v>
          </cell>
        </row>
        <row r="2102">
          <cell r="A2102">
            <v>2010</v>
          </cell>
          <cell r="B2102" t="str">
            <v>MAR</v>
          </cell>
          <cell r="D2102" t="str">
            <v>COA_8023</v>
          </cell>
          <cell r="E2102">
            <v>70527.607416932995</v>
          </cell>
        </row>
        <row r="2103">
          <cell r="A2103">
            <v>2010</v>
          </cell>
          <cell r="B2103" t="str">
            <v>MAR</v>
          </cell>
          <cell r="D2103" t="str">
            <v>COA_8022</v>
          </cell>
          <cell r="E2103">
            <v>0</v>
          </cell>
        </row>
        <row r="2104">
          <cell r="A2104">
            <v>2010</v>
          </cell>
          <cell r="B2104" t="str">
            <v>MAR</v>
          </cell>
          <cell r="D2104" t="str">
            <v>COA_8020</v>
          </cell>
          <cell r="E2104">
            <v>6683.0558693294997</v>
          </cell>
        </row>
        <row r="2105">
          <cell r="A2105">
            <v>2010</v>
          </cell>
          <cell r="B2105" t="str">
            <v>MAR</v>
          </cell>
          <cell r="D2105" t="str">
            <v>COA_8017</v>
          </cell>
          <cell r="E2105">
            <v>0</v>
          </cell>
        </row>
        <row r="2106">
          <cell r="A2106">
            <v>2010</v>
          </cell>
          <cell r="B2106" t="str">
            <v>MAR</v>
          </cell>
          <cell r="D2106" t="str">
            <v>COA_8016</v>
          </cell>
          <cell r="E2106">
            <v>4108.4323140855004</v>
          </cell>
        </row>
        <row r="2107">
          <cell r="A2107">
            <v>2010</v>
          </cell>
          <cell r="B2107" t="str">
            <v>MAR</v>
          </cell>
          <cell r="D2107" t="str">
            <v>COA_8012</v>
          </cell>
          <cell r="E2107">
            <v>1638.4095405764999</v>
          </cell>
        </row>
        <row r="2108">
          <cell r="A2108">
            <v>2010</v>
          </cell>
          <cell r="B2108" t="str">
            <v>MAR</v>
          </cell>
          <cell r="D2108" t="str">
            <v>COA_8010</v>
          </cell>
          <cell r="E2108">
            <v>267.8815344825</v>
          </cell>
        </row>
        <row r="2109">
          <cell r="A2109">
            <v>2010</v>
          </cell>
          <cell r="B2109" t="str">
            <v>MAR</v>
          </cell>
          <cell r="D2109" t="str">
            <v>COA_8008</v>
          </cell>
          <cell r="E2109">
            <v>1089.2682982875001</v>
          </cell>
        </row>
        <row r="2110">
          <cell r="A2110">
            <v>2010</v>
          </cell>
          <cell r="B2110" t="str">
            <v>MAR</v>
          </cell>
          <cell r="D2110" t="str">
            <v>COA_8007</v>
          </cell>
          <cell r="E2110">
            <v>39.089509362000001</v>
          </cell>
        </row>
        <row r="2111">
          <cell r="A2111">
            <v>2010</v>
          </cell>
          <cell r="B2111" t="str">
            <v>MAR</v>
          </cell>
          <cell r="D2111" t="str">
            <v>COA_8005</v>
          </cell>
          <cell r="E2111">
            <v>38386.280756704502</v>
          </cell>
        </row>
        <row r="2112">
          <cell r="A2112">
            <v>2010</v>
          </cell>
          <cell r="B2112" t="str">
            <v>MAR</v>
          </cell>
          <cell r="D2112" t="str">
            <v>COA_8004</v>
          </cell>
          <cell r="E2112">
            <v>80.136777727500004</v>
          </cell>
        </row>
        <row r="2113">
          <cell r="A2113">
            <v>2010</v>
          </cell>
          <cell r="B2113" t="str">
            <v>MAR</v>
          </cell>
          <cell r="D2113" t="str">
            <v>COA_8003</v>
          </cell>
          <cell r="E2113">
            <v>18884.739223577999</v>
          </cell>
        </row>
        <row r="2114">
          <cell r="A2114">
            <v>2010</v>
          </cell>
          <cell r="B2114" t="str">
            <v>MAR</v>
          </cell>
          <cell r="D2114" t="str">
            <v>COA_8002</v>
          </cell>
          <cell r="E2114">
            <v>8026.8171452805</v>
          </cell>
        </row>
        <row r="2115">
          <cell r="A2115">
            <v>2010</v>
          </cell>
          <cell r="B2115" t="str">
            <v>FEB</v>
          </cell>
          <cell r="D2115" t="str">
            <v>COA_8038</v>
          </cell>
          <cell r="E2115">
            <v>261624.40995880001</v>
          </cell>
        </row>
        <row r="2116">
          <cell r="A2116">
            <v>2010</v>
          </cell>
          <cell r="B2116" t="str">
            <v>FEB</v>
          </cell>
          <cell r="D2116" t="str">
            <v>COA_8037</v>
          </cell>
          <cell r="E2116">
            <v>704116.18871000002</v>
          </cell>
        </row>
        <row r="2117">
          <cell r="A2117">
            <v>2010</v>
          </cell>
          <cell r="B2117" t="str">
            <v>FEB</v>
          </cell>
          <cell r="D2117" t="str">
            <v>COA_8036</v>
          </cell>
          <cell r="E2117">
            <v>0</v>
          </cell>
        </row>
        <row r="2118">
          <cell r="A2118">
            <v>2010</v>
          </cell>
          <cell r="B2118" t="str">
            <v>FEB</v>
          </cell>
          <cell r="D2118" t="str">
            <v>COA_8035</v>
          </cell>
          <cell r="E2118">
            <v>1090.3501607999999</v>
          </cell>
        </row>
        <row r="2119">
          <cell r="A2119">
            <v>2010</v>
          </cell>
          <cell r="B2119" t="str">
            <v>FEB</v>
          </cell>
          <cell r="D2119" t="str">
            <v>COA_8033</v>
          </cell>
          <cell r="E2119">
            <v>423186.96666799998</v>
          </cell>
        </row>
        <row r="2120">
          <cell r="A2120">
            <v>2010</v>
          </cell>
          <cell r="B2120" t="str">
            <v>FEB</v>
          </cell>
          <cell r="D2120" t="str">
            <v>COA_8031</v>
          </cell>
          <cell r="E2120">
            <v>1365807.9039956001</v>
          </cell>
        </row>
        <row r="2121">
          <cell r="A2121">
            <v>2010</v>
          </cell>
          <cell r="B2121" t="str">
            <v>FEB</v>
          </cell>
          <cell r="D2121" t="str">
            <v>COA_8026</v>
          </cell>
          <cell r="E2121">
            <v>2181.7369988</v>
          </cell>
        </row>
        <row r="2122">
          <cell r="A2122">
            <v>2010</v>
          </cell>
          <cell r="B2122" t="str">
            <v>FEB</v>
          </cell>
          <cell r="D2122" t="str">
            <v>COA_8025</v>
          </cell>
          <cell r="E2122">
            <v>326863.94433879998</v>
          </cell>
        </row>
        <row r="2123">
          <cell r="A2123">
            <v>2010</v>
          </cell>
          <cell r="B2123" t="str">
            <v>FEB</v>
          </cell>
          <cell r="D2123" t="str">
            <v>COA_8024</v>
          </cell>
          <cell r="E2123">
            <v>130557.7747364</v>
          </cell>
        </row>
        <row r="2124">
          <cell r="A2124">
            <v>2010</v>
          </cell>
          <cell r="B2124" t="str">
            <v>FEB</v>
          </cell>
          <cell r="D2124" t="str">
            <v>COA_8023</v>
          </cell>
          <cell r="E2124">
            <v>83682.788532000006</v>
          </cell>
        </row>
        <row r="2125">
          <cell r="A2125">
            <v>2010</v>
          </cell>
          <cell r="B2125" t="str">
            <v>FEB</v>
          </cell>
          <cell r="D2125" t="str">
            <v>COA_8022</v>
          </cell>
          <cell r="E2125">
            <v>0</v>
          </cell>
        </row>
        <row r="2126">
          <cell r="A2126">
            <v>2010</v>
          </cell>
          <cell r="B2126" t="str">
            <v>FEB</v>
          </cell>
          <cell r="D2126" t="str">
            <v>COA_8020</v>
          </cell>
          <cell r="E2126">
            <v>8060.8109732000003</v>
          </cell>
        </row>
        <row r="2127">
          <cell r="A2127">
            <v>2010</v>
          </cell>
          <cell r="B2127" t="str">
            <v>FEB</v>
          </cell>
          <cell r="D2127" t="str">
            <v>COA_8017</v>
          </cell>
          <cell r="E2127">
            <v>0</v>
          </cell>
        </row>
        <row r="2128">
          <cell r="A2128">
            <v>2010</v>
          </cell>
          <cell r="B2128" t="str">
            <v>FEB</v>
          </cell>
          <cell r="D2128" t="str">
            <v>COA_8016</v>
          </cell>
          <cell r="E2128">
            <v>4951.5329683999998</v>
          </cell>
        </row>
        <row r="2129">
          <cell r="A2129">
            <v>2010</v>
          </cell>
          <cell r="B2129" t="str">
            <v>FEB</v>
          </cell>
          <cell r="D2129" t="str">
            <v>COA_8012</v>
          </cell>
          <cell r="E2129">
            <v>1981.3393452</v>
          </cell>
        </row>
        <row r="2130">
          <cell r="A2130">
            <v>2010</v>
          </cell>
          <cell r="B2130" t="str">
            <v>FEB</v>
          </cell>
          <cell r="D2130" t="str">
            <v>COA_8010</v>
          </cell>
          <cell r="E2130">
            <v>323.5251548</v>
          </cell>
        </row>
        <row r="2131">
          <cell r="A2131">
            <v>2010</v>
          </cell>
          <cell r="B2131" t="str">
            <v>FEB</v>
          </cell>
          <cell r="D2131" t="str">
            <v>COA_8008</v>
          </cell>
          <cell r="E2131">
            <v>1346.4913684000001</v>
          </cell>
        </row>
        <row r="2132">
          <cell r="A2132">
            <v>2010</v>
          </cell>
          <cell r="B2132" t="str">
            <v>FEB</v>
          </cell>
          <cell r="D2132" t="str">
            <v>COA_8007</v>
          </cell>
          <cell r="E2132">
            <v>47.380304000000002</v>
          </cell>
        </row>
        <row r="2133">
          <cell r="A2133">
            <v>2010</v>
          </cell>
          <cell r="B2133" t="str">
            <v>FEB</v>
          </cell>
          <cell r="D2133" t="str">
            <v>COA_8005</v>
          </cell>
          <cell r="E2133">
            <v>46350.379633199998</v>
          </cell>
        </row>
        <row r="2134">
          <cell r="A2134">
            <v>2010</v>
          </cell>
          <cell r="B2134" t="str">
            <v>FEB</v>
          </cell>
          <cell r="D2134" t="str">
            <v>COA_8004</v>
          </cell>
          <cell r="E2134">
            <v>96.861173199999996</v>
          </cell>
        </row>
        <row r="2135">
          <cell r="A2135">
            <v>2010</v>
          </cell>
          <cell r="B2135" t="str">
            <v>FEB</v>
          </cell>
          <cell r="D2135" t="str">
            <v>COA_8003</v>
          </cell>
          <cell r="E2135">
            <v>22864.073364799999</v>
          </cell>
        </row>
        <row r="2136">
          <cell r="A2136">
            <v>2010</v>
          </cell>
          <cell r="B2136" t="str">
            <v>FEB</v>
          </cell>
          <cell r="D2136" t="str">
            <v>COA_8002</v>
          </cell>
          <cell r="E2136">
            <v>9762.4757100000006</v>
          </cell>
        </row>
        <row r="2137">
          <cell r="A2137">
            <v>2010</v>
          </cell>
          <cell r="B2137" t="str">
            <v>FEB</v>
          </cell>
          <cell r="D2137" t="str">
            <v>COA_8041</v>
          </cell>
          <cell r="E2137">
            <v>14033.18894</v>
          </cell>
        </row>
        <row r="2138">
          <cell r="A2138">
            <v>2010</v>
          </cell>
          <cell r="B2138" t="str">
            <v>FEB</v>
          </cell>
          <cell r="D2138" t="str">
            <v>COA_8040</v>
          </cell>
          <cell r="E2138">
            <v>0</v>
          </cell>
        </row>
        <row r="2139">
          <cell r="A2139">
            <v>2010</v>
          </cell>
          <cell r="B2139" t="str">
            <v>FEB</v>
          </cell>
          <cell r="D2139" t="str">
            <v>COA_8039</v>
          </cell>
          <cell r="E2139">
            <v>1034518.7411916</v>
          </cell>
        </row>
        <row r="2140">
          <cell r="A2140">
            <v>2009</v>
          </cell>
          <cell r="B2140" t="str">
            <v>DEC</v>
          </cell>
          <cell r="D2140" t="str">
            <v>COA_8041</v>
          </cell>
          <cell r="E2140">
            <v>13843.7834112</v>
          </cell>
        </row>
        <row r="2141">
          <cell r="A2141">
            <v>2009</v>
          </cell>
          <cell r="B2141" t="str">
            <v>DEC</v>
          </cell>
          <cell r="D2141" t="str">
            <v>COA_8040</v>
          </cell>
          <cell r="E2141">
            <v>0</v>
          </cell>
        </row>
        <row r="2142">
          <cell r="A2142">
            <v>2009</v>
          </cell>
          <cell r="B2142" t="str">
            <v>DEC</v>
          </cell>
          <cell r="D2142" t="str">
            <v>COA_8039</v>
          </cell>
          <cell r="E2142">
            <v>817776.9077332</v>
          </cell>
        </row>
        <row r="2143">
          <cell r="A2143">
            <v>2009</v>
          </cell>
          <cell r="B2143" t="str">
            <v>DEC</v>
          </cell>
          <cell r="D2143" t="str">
            <v>COA_8038</v>
          </cell>
          <cell r="E2143">
            <v>156651.534202799</v>
          </cell>
        </row>
        <row r="2144">
          <cell r="A2144">
            <v>2009</v>
          </cell>
          <cell r="B2144" t="str">
            <v>DEC</v>
          </cell>
          <cell r="D2144" t="str">
            <v>COA_8037</v>
          </cell>
          <cell r="E2144">
            <v>707490.08499520004</v>
          </cell>
        </row>
        <row r="2145">
          <cell r="A2145">
            <v>2009</v>
          </cell>
          <cell r="B2145" t="str">
            <v>DEC</v>
          </cell>
          <cell r="D2145" t="str">
            <v>COA_8036</v>
          </cell>
          <cell r="E2145">
            <v>0</v>
          </cell>
        </row>
        <row r="2146">
          <cell r="A2146">
            <v>2009</v>
          </cell>
          <cell r="B2146" t="str">
            <v>DEC</v>
          </cell>
          <cell r="D2146" t="str">
            <v>COA_8035</v>
          </cell>
          <cell r="E2146">
            <v>1094.0364336</v>
          </cell>
        </row>
        <row r="2147">
          <cell r="A2147">
            <v>2009</v>
          </cell>
          <cell r="B2147" t="str">
            <v>DEC</v>
          </cell>
          <cell r="D2147" t="str">
            <v>COA_8033</v>
          </cell>
          <cell r="E2147">
            <v>390023.23333120003</v>
          </cell>
        </row>
        <row r="2148">
          <cell r="A2148">
            <v>2009</v>
          </cell>
          <cell r="B2148" t="str">
            <v>DEC</v>
          </cell>
          <cell r="D2148" t="str">
            <v>COA_8031</v>
          </cell>
          <cell r="E2148">
            <v>1228493.2115835999</v>
          </cell>
        </row>
        <row r="2149">
          <cell r="A2149">
            <v>2009</v>
          </cell>
          <cell r="B2149" t="str">
            <v>DEC</v>
          </cell>
          <cell r="D2149" t="str">
            <v>COA_8026</v>
          </cell>
          <cell r="E2149">
            <v>2190.4616592000002</v>
          </cell>
        </row>
        <row r="2150">
          <cell r="A2150">
            <v>2009</v>
          </cell>
          <cell r="B2150" t="str">
            <v>DEC</v>
          </cell>
          <cell r="D2150" t="str">
            <v>COA_8025</v>
          </cell>
          <cell r="E2150">
            <v>328108.87719000003</v>
          </cell>
        </row>
        <row r="2151">
          <cell r="A2151">
            <v>2009</v>
          </cell>
          <cell r="B2151" t="str">
            <v>DEC</v>
          </cell>
          <cell r="D2151" t="str">
            <v>COA_8024</v>
          </cell>
          <cell r="E2151">
            <v>131336.35374600001</v>
          </cell>
        </row>
        <row r="2152">
          <cell r="A2152">
            <v>2009</v>
          </cell>
          <cell r="B2152" t="str">
            <v>DEC</v>
          </cell>
          <cell r="D2152" t="str">
            <v>COA_8023</v>
          </cell>
          <cell r="E2152">
            <v>70891.484290799999</v>
          </cell>
        </row>
        <row r="2153">
          <cell r="A2153">
            <v>2009</v>
          </cell>
          <cell r="B2153" t="str">
            <v>DEC</v>
          </cell>
          <cell r="D2153" t="str">
            <v>COA_8022</v>
          </cell>
          <cell r="E2153">
            <v>0</v>
          </cell>
        </row>
        <row r="2154">
          <cell r="A2154">
            <v>2009</v>
          </cell>
          <cell r="B2154" t="str">
            <v>DEC</v>
          </cell>
          <cell r="D2154" t="str">
            <v>COA_8020</v>
          </cell>
          <cell r="E2154">
            <v>8084.9842879999997</v>
          </cell>
        </row>
        <row r="2155">
          <cell r="A2155">
            <v>2009</v>
          </cell>
          <cell r="B2155" t="str">
            <v>DEC</v>
          </cell>
          <cell r="D2155" t="str">
            <v>COA_8017</v>
          </cell>
          <cell r="E2155">
            <v>0</v>
          </cell>
        </row>
        <row r="2156">
          <cell r="A2156">
            <v>2009</v>
          </cell>
          <cell r="B2156" t="str">
            <v>DEC</v>
          </cell>
          <cell r="D2156" t="str">
            <v>COA_8016</v>
          </cell>
          <cell r="E2156">
            <v>4705.3849448000001</v>
          </cell>
        </row>
        <row r="2157">
          <cell r="A2157">
            <v>2009</v>
          </cell>
          <cell r="B2157" t="str">
            <v>DEC</v>
          </cell>
          <cell r="D2157" t="str">
            <v>COA_8012</v>
          </cell>
          <cell r="E2157">
            <v>1995.5836916000001</v>
          </cell>
        </row>
        <row r="2158">
          <cell r="A2158">
            <v>2009</v>
          </cell>
          <cell r="B2158" t="str">
            <v>DEC</v>
          </cell>
          <cell r="D2158" t="str">
            <v>COA_8010</v>
          </cell>
          <cell r="E2158">
            <v>325.1004312</v>
          </cell>
        </row>
        <row r="2159">
          <cell r="A2159">
            <v>2009</v>
          </cell>
          <cell r="B2159" t="str">
            <v>DEC</v>
          </cell>
          <cell r="D2159" t="str">
            <v>COA_8008</v>
          </cell>
          <cell r="E2159">
            <v>1336.2473164</v>
          </cell>
        </row>
        <row r="2160">
          <cell r="A2160">
            <v>2009</v>
          </cell>
          <cell r="B2160" t="str">
            <v>DEC</v>
          </cell>
          <cell r="D2160" t="str">
            <v>COA_8007</v>
          </cell>
          <cell r="E2160">
            <v>47.892919599999999</v>
          </cell>
        </row>
        <row r="2161">
          <cell r="A2161">
            <v>2009</v>
          </cell>
          <cell r="B2161" t="str">
            <v>DEC</v>
          </cell>
          <cell r="D2161" t="str">
            <v>COA_8005</v>
          </cell>
          <cell r="E2161">
            <v>46620.2561824</v>
          </cell>
        </row>
        <row r="2162">
          <cell r="A2162">
            <v>2009</v>
          </cell>
          <cell r="B2162" t="str">
            <v>DEC</v>
          </cell>
          <cell r="D2162" t="str">
            <v>COA_8004</v>
          </cell>
          <cell r="E2162">
            <v>97.614791999999994</v>
          </cell>
        </row>
        <row r="2163">
          <cell r="A2163">
            <v>2009</v>
          </cell>
          <cell r="B2163" t="str">
            <v>DEC</v>
          </cell>
          <cell r="D2163" t="str">
            <v>COA_8003</v>
          </cell>
          <cell r="E2163">
            <v>22778.4704772</v>
          </cell>
        </row>
        <row r="2164">
          <cell r="A2164">
            <v>2009</v>
          </cell>
          <cell r="B2164" t="str">
            <v>DEC</v>
          </cell>
          <cell r="D2164" t="str">
            <v>COA_8002</v>
          </cell>
          <cell r="E2164">
            <v>10006.1739356</v>
          </cell>
        </row>
        <row r="2165">
          <cell r="A2165">
            <v>2010</v>
          </cell>
          <cell r="B2165" t="str">
            <v>MAY</v>
          </cell>
          <cell r="D2165" t="str">
            <v>COA_8002</v>
          </cell>
          <cell r="E2165">
            <v>4826.8523056214999</v>
          </cell>
        </row>
        <row r="2166">
          <cell r="A2166">
            <v>2010</v>
          </cell>
          <cell r="B2166" t="str">
            <v>JUN</v>
          </cell>
          <cell r="D2166" t="str">
            <v>TRU_8BEG</v>
          </cell>
          <cell r="E2166">
            <v>21293160.4687321</v>
          </cell>
        </row>
        <row r="2167">
          <cell r="A2167">
            <v>2010</v>
          </cell>
          <cell r="B2167" t="str">
            <v>MAR</v>
          </cell>
          <cell r="D2167" t="str">
            <v>TRU_8BEG</v>
          </cell>
          <cell r="E2167">
            <v>17552090.362605099</v>
          </cell>
        </row>
        <row r="2168">
          <cell r="A2168">
            <v>2010</v>
          </cell>
          <cell r="B2168" t="str">
            <v>FEB</v>
          </cell>
          <cell r="D2168" t="str">
            <v>TRU_8BEG</v>
          </cell>
          <cell r="E2168">
            <v>16094612.736963101</v>
          </cell>
        </row>
        <row r="2169">
          <cell r="A2169">
            <v>2009</v>
          </cell>
          <cell r="B2169" t="str">
            <v>DEC</v>
          </cell>
          <cell r="D2169" t="str">
            <v>TRU_8BEG</v>
          </cell>
          <cell r="E2169">
            <v>13702618.3403407</v>
          </cell>
        </row>
        <row r="2170">
          <cell r="A2170">
            <v>2010</v>
          </cell>
          <cell r="B2170" t="str">
            <v>MAY</v>
          </cell>
          <cell r="D2170" t="str">
            <v>TRU_8BEG</v>
          </cell>
          <cell r="E2170">
            <v>19312477.6324955</v>
          </cell>
        </row>
        <row r="2171">
          <cell r="A2171">
            <v>2010</v>
          </cell>
          <cell r="B2171" t="str">
            <v>APR</v>
          </cell>
          <cell r="D2171" t="str">
            <v>TRU_8BEG</v>
          </cell>
          <cell r="E2171">
            <v>18881853.3369014</v>
          </cell>
        </row>
        <row r="2172">
          <cell r="A2172">
            <v>2010</v>
          </cell>
          <cell r="B2172" t="str">
            <v>JAN</v>
          </cell>
          <cell r="D2172" t="str">
            <v>TRU_8BEG</v>
          </cell>
          <cell r="E2172">
            <v>10797408.479971601</v>
          </cell>
        </row>
        <row r="2173">
          <cell r="A2173">
            <v>2010</v>
          </cell>
          <cell r="B2173" t="str">
            <v>JUN</v>
          </cell>
          <cell r="D2173" t="str">
            <v>INT_8MON</v>
          </cell>
          <cell r="E2173">
            <v>2.875E-4</v>
          </cell>
        </row>
        <row r="2174">
          <cell r="A2174">
            <v>2010</v>
          </cell>
          <cell r="B2174" t="str">
            <v>MAR</v>
          </cell>
          <cell r="D2174" t="str">
            <v>INT_8MON</v>
          </cell>
          <cell r="E2174">
            <v>1.75E-4</v>
          </cell>
        </row>
        <row r="2175">
          <cell r="A2175">
            <v>2010</v>
          </cell>
          <cell r="B2175" t="str">
            <v>FEB</v>
          </cell>
          <cell r="D2175" t="str">
            <v>INT_8MON</v>
          </cell>
          <cell r="E2175">
            <v>1.708E-4</v>
          </cell>
        </row>
        <row r="2176">
          <cell r="A2176">
            <v>2009</v>
          </cell>
          <cell r="B2176" t="str">
            <v>DEC</v>
          </cell>
          <cell r="D2176" t="str">
            <v>INT_8MON</v>
          </cell>
          <cell r="E2176">
            <v>1.6670000000000001E-4</v>
          </cell>
        </row>
        <row r="2177">
          <cell r="A2177">
            <v>2010</v>
          </cell>
          <cell r="B2177" t="str">
            <v>MAY</v>
          </cell>
          <cell r="D2177" t="str">
            <v>INT_8MON</v>
          </cell>
          <cell r="E2177">
            <v>2.375E-4</v>
          </cell>
        </row>
        <row r="2178">
          <cell r="A2178">
            <v>2010</v>
          </cell>
          <cell r="B2178" t="str">
            <v>APR</v>
          </cell>
          <cell r="D2178" t="str">
            <v>INT_8MON</v>
          </cell>
          <cell r="E2178">
            <v>1.8330000000000001E-4</v>
          </cell>
        </row>
        <row r="2179">
          <cell r="A2179">
            <v>2010</v>
          </cell>
          <cell r="B2179" t="str">
            <v>JAN</v>
          </cell>
          <cell r="D2179" t="str">
            <v>INT_8MON</v>
          </cell>
          <cell r="E2179">
            <v>1.6670000000000001E-4</v>
          </cell>
        </row>
        <row r="2180">
          <cell r="A2180">
            <v>2010</v>
          </cell>
          <cell r="B2180" t="str">
            <v>JUN</v>
          </cell>
          <cell r="D2180" t="str">
            <v>RRL_8187</v>
          </cell>
          <cell r="E2180">
            <v>14032.451277917</v>
          </cell>
        </row>
        <row r="2181">
          <cell r="A2181">
            <v>2010</v>
          </cell>
          <cell r="B2181" t="str">
            <v>JUN</v>
          </cell>
          <cell r="D2181" t="str">
            <v>RRL_8184</v>
          </cell>
          <cell r="E2181">
            <v>32948.219900300501</v>
          </cell>
        </row>
        <row r="2182">
          <cell r="A2182">
            <v>2010</v>
          </cell>
          <cell r="B2182" t="str">
            <v>JUN</v>
          </cell>
          <cell r="D2182" t="str">
            <v>RRL_8149</v>
          </cell>
          <cell r="E2182">
            <v>-17496.265064921099</v>
          </cell>
        </row>
        <row r="2183">
          <cell r="A2183">
            <v>2010</v>
          </cell>
          <cell r="B2183" t="str">
            <v>MAR</v>
          </cell>
          <cell r="D2183" t="str">
            <v>RRL_8184</v>
          </cell>
          <cell r="E2183">
            <v>33228.629565574898</v>
          </cell>
        </row>
        <row r="2184">
          <cell r="A2184">
            <v>2010</v>
          </cell>
          <cell r="B2184" t="str">
            <v>MAR</v>
          </cell>
          <cell r="D2184" t="str">
            <v>RRL_8149</v>
          </cell>
          <cell r="E2184">
            <v>-17505.4222834348</v>
          </cell>
        </row>
        <row r="2185">
          <cell r="A2185">
            <v>2010</v>
          </cell>
          <cell r="B2185" t="str">
            <v>FEB</v>
          </cell>
          <cell r="D2185" t="str">
            <v>RRL_8149</v>
          </cell>
          <cell r="E2185">
            <v>-20365.6021944698</v>
          </cell>
        </row>
        <row r="2186">
          <cell r="A2186">
            <v>2009</v>
          </cell>
          <cell r="B2186" t="str">
            <v>DEC</v>
          </cell>
          <cell r="D2186" t="str">
            <v>RRL_8149</v>
          </cell>
          <cell r="E2186">
            <v>-20683.1207725446</v>
          </cell>
        </row>
        <row r="2187">
          <cell r="A2187">
            <v>2010</v>
          </cell>
          <cell r="B2187" t="str">
            <v>MAY</v>
          </cell>
          <cell r="D2187" t="str">
            <v>RRL_8149</v>
          </cell>
          <cell r="E2187">
            <v>-17637.8883413847</v>
          </cell>
        </row>
        <row r="2188">
          <cell r="A2188">
            <v>2010</v>
          </cell>
          <cell r="B2188" t="str">
            <v>MAY</v>
          </cell>
          <cell r="D2188" t="str">
            <v>RRL_8184</v>
          </cell>
          <cell r="E2188">
            <v>33041.6897887253</v>
          </cell>
        </row>
        <row r="2189">
          <cell r="A2189">
            <v>2010</v>
          </cell>
          <cell r="B2189" t="str">
            <v>MAY</v>
          </cell>
          <cell r="D2189" t="str">
            <v>RRL_8187</v>
          </cell>
          <cell r="E2189">
            <v>14081.447429841</v>
          </cell>
        </row>
        <row r="2190">
          <cell r="A2190">
            <v>2010</v>
          </cell>
          <cell r="B2190" t="str">
            <v>APR</v>
          </cell>
          <cell r="D2190" t="str">
            <v>RRL_8149</v>
          </cell>
          <cell r="E2190">
            <v>-17582.805038832899</v>
          </cell>
        </row>
        <row r="2191">
          <cell r="A2191">
            <v>2010</v>
          </cell>
          <cell r="B2191" t="str">
            <v>APR</v>
          </cell>
          <cell r="D2191" t="str">
            <v>RRL_8184</v>
          </cell>
          <cell r="E2191">
            <v>33135.159677150099</v>
          </cell>
        </row>
        <row r="2192">
          <cell r="A2192">
            <v>2010</v>
          </cell>
          <cell r="B2192" t="str">
            <v>JAN</v>
          </cell>
          <cell r="D2192" t="str">
            <v>RRL_8149</v>
          </cell>
          <cell r="E2192">
            <v>-20499.337206521101</v>
          </cell>
        </row>
        <row r="2193">
          <cell r="A2193">
            <v>2010</v>
          </cell>
          <cell r="B2193" t="str">
            <v>JUN</v>
          </cell>
          <cell r="D2193" t="str">
            <v>RRR_8187</v>
          </cell>
          <cell r="E2193">
            <v>13903.8915722892</v>
          </cell>
        </row>
        <row r="2194">
          <cell r="A2194">
            <v>2010</v>
          </cell>
          <cell r="B2194" t="str">
            <v>JUN</v>
          </cell>
          <cell r="D2194" t="str">
            <v>RRR_8184</v>
          </cell>
          <cell r="E2194">
            <v>32646.361488861901</v>
          </cell>
        </row>
        <row r="2195">
          <cell r="A2195">
            <v>2010</v>
          </cell>
          <cell r="B2195" t="str">
            <v>JUN</v>
          </cell>
          <cell r="D2195" t="str">
            <v>RRR_8149</v>
          </cell>
          <cell r="E2195">
            <v>-17335.971282902301</v>
          </cell>
        </row>
        <row r="2196">
          <cell r="A2196">
            <v>2010</v>
          </cell>
          <cell r="B2196" t="str">
            <v>MAR</v>
          </cell>
          <cell r="D2196" t="str">
            <v>RRR_8184</v>
          </cell>
          <cell r="E2196">
            <v>32924.202152946898</v>
          </cell>
        </row>
        <row r="2197">
          <cell r="A2197">
            <v>2010</v>
          </cell>
          <cell r="B2197" t="str">
            <v>MAR</v>
          </cell>
          <cell r="D2197" t="str">
            <v>RRR_8149</v>
          </cell>
          <cell r="E2197">
            <v>-17345.044606642899</v>
          </cell>
        </row>
        <row r="2198">
          <cell r="A2198">
            <v>2010</v>
          </cell>
          <cell r="B2198" t="str">
            <v>FEB</v>
          </cell>
          <cell r="D2198" t="str">
            <v>RRR_8149</v>
          </cell>
          <cell r="E2198">
            <v>-20179.020693405</v>
          </cell>
        </row>
        <row r="2199">
          <cell r="A2199">
            <v>2009</v>
          </cell>
          <cell r="B2199" t="str">
            <v>DEC</v>
          </cell>
          <cell r="D2199" t="str">
            <v>RRR_8149</v>
          </cell>
          <cell r="E2199">
            <v>-20412.711719876399</v>
          </cell>
        </row>
        <row r="2200">
          <cell r="A2200">
            <v>2010</v>
          </cell>
          <cell r="B2200" t="str">
            <v>MAY</v>
          </cell>
          <cell r="D2200" t="str">
            <v>RRR_8149</v>
          </cell>
          <cell r="E2200">
            <v>-17476.2970635563</v>
          </cell>
        </row>
        <row r="2201">
          <cell r="A2201">
            <v>2010</v>
          </cell>
          <cell r="B2201" t="str">
            <v>MAY</v>
          </cell>
          <cell r="D2201" t="str">
            <v>RRR_8184</v>
          </cell>
          <cell r="E2201">
            <v>32738.9750435569</v>
          </cell>
        </row>
        <row r="2202">
          <cell r="A2202">
            <v>2010</v>
          </cell>
          <cell r="B2202" t="str">
            <v>MAY</v>
          </cell>
          <cell r="D2202" t="str">
            <v>RRR_8187</v>
          </cell>
          <cell r="E2202">
            <v>13952.4388410677</v>
          </cell>
        </row>
        <row r="2203">
          <cell r="A2203">
            <v>2010</v>
          </cell>
          <cell r="B2203" t="str">
            <v>APR</v>
          </cell>
          <cell r="D2203" t="str">
            <v>RRR_8149</v>
          </cell>
          <cell r="E2203">
            <v>-17421.7184121891</v>
          </cell>
        </row>
        <row r="2204">
          <cell r="A2204">
            <v>2010</v>
          </cell>
          <cell r="B2204" t="str">
            <v>APR</v>
          </cell>
          <cell r="D2204" t="str">
            <v>RRR_8184</v>
          </cell>
          <cell r="E2204">
            <v>32831.588598251903</v>
          </cell>
        </row>
        <row r="2205">
          <cell r="A2205">
            <v>2010</v>
          </cell>
          <cell r="B2205" t="str">
            <v>JAN</v>
          </cell>
          <cell r="D2205" t="str">
            <v>RRR_8149</v>
          </cell>
          <cell r="E2205">
            <v>-20311.530478769899</v>
          </cell>
        </row>
        <row r="2206">
          <cell r="A2206">
            <v>2010</v>
          </cell>
          <cell r="B2206" t="str">
            <v>JUN</v>
          </cell>
          <cell r="D2206" t="str">
            <v>COA_8042</v>
          </cell>
          <cell r="E2206">
            <v>0</v>
          </cell>
        </row>
        <row r="2207">
          <cell r="A2207">
            <v>2010</v>
          </cell>
          <cell r="B2207" t="str">
            <v>JUN</v>
          </cell>
          <cell r="D2207" t="str">
            <v>COA_8041</v>
          </cell>
          <cell r="E2207">
            <v>11856.3237653205</v>
          </cell>
        </row>
        <row r="2208">
          <cell r="A2208">
            <v>2010</v>
          </cell>
          <cell r="B2208" t="str">
            <v>JUN</v>
          </cell>
          <cell r="D2208" t="str">
            <v>COA_8040</v>
          </cell>
          <cell r="E2208">
            <v>0</v>
          </cell>
        </row>
        <row r="2209">
          <cell r="A2209">
            <v>2010</v>
          </cell>
          <cell r="B2209" t="str">
            <v>JUN</v>
          </cell>
          <cell r="D2209" t="str">
            <v>COA_8039</v>
          </cell>
          <cell r="E2209">
            <v>1143212.97900593</v>
          </cell>
        </row>
        <row r="2210">
          <cell r="A2210">
            <v>2010</v>
          </cell>
          <cell r="B2210" t="str">
            <v>JUN</v>
          </cell>
          <cell r="D2210" t="str">
            <v>COA_8038</v>
          </cell>
          <cell r="E2210">
            <v>200836.962298645</v>
          </cell>
        </row>
        <row r="2211">
          <cell r="A2211">
            <v>2010</v>
          </cell>
          <cell r="B2211" t="str">
            <v>JUN</v>
          </cell>
          <cell r="D2211" t="str">
            <v>COA_8037</v>
          </cell>
          <cell r="E2211">
            <v>410558.00736071798</v>
          </cell>
        </row>
        <row r="2212">
          <cell r="A2212">
            <v>2010</v>
          </cell>
          <cell r="B2212" t="str">
            <v>JUN</v>
          </cell>
          <cell r="D2212" t="str">
            <v>COA_8036</v>
          </cell>
          <cell r="E2212">
            <v>0</v>
          </cell>
        </row>
        <row r="2213">
          <cell r="A2213">
            <v>2010</v>
          </cell>
          <cell r="B2213" t="str">
            <v>JUN</v>
          </cell>
          <cell r="D2213" t="str">
            <v>COA_8035</v>
          </cell>
          <cell r="E2213">
            <v>898.69591992899996</v>
          </cell>
        </row>
        <row r="2214">
          <cell r="A2214">
            <v>2010</v>
          </cell>
          <cell r="B2214" t="str">
            <v>JUN</v>
          </cell>
          <cell r="D2214" t="str">
            <v>COA_8033</v>
          </cell>
          <cell r="E2214">
            <v>389358.43843171501</v>
          </cell>
        </row>
        <row r="2215">
          <cell r="A2215">
            <v>2010</v>
          </cell>
          <cell r="B2215" t="str">
            <v>JUN</v>
          </cell>
          <cell r="D2215" t="str">
            <v>COA_8031</v>
          </cell>
          <cell r="E2215">
            <v>1414805.24039003</v>
          </cell>
        </row>
        <row r="2216">
          <cell r="A2216">
            <v>2010</v>
          </cell>
          <cell r="B2216" t="str">
            <v>JUN</v>
          </cell>
          <cell r="D2216" t="str">
            <v>COA_8026</v>
          </cell>
          <cell r="E2216">
            <v>1797.6454126425001</v>
          </cell>
        </row>
        <row r="2217">
          <cell r="A2217">
            <v>2010</v>
          </cell>
          <cell r="B2217" t="str">
            <v>JUN</v>
          </cell>
          <cell r="D2217" t="str">
            <v>COA_8025</v>
          </cell>
          <cell r="E2217">
            <v>268937.28096021898</v>
          </cell>
        </row>
        <row r="2218">
          <cell r="A2218">
            <v>2010</v>
          </cell>
          <cell r="B2218" t="str">
            <v>JUN</v>
          </cell>
          <cell r="D2218" t="str">
            <v>COA_8024</v>
          </cell>
          <cell r="E2218">
            <v>107282.33857719399</v>
          </cell>
        </row>
        <row r="2219">
          <cell r="A2219">
            <v>2010</v>
          </cell>
          <cell r="B2219" t="str">
            <v>JUN</v>
          </cell>
          <cell r="D2219" t="str">
            <v>COA_8023</v>
          </cell>
          <cell r="E2219">
            <v>62971.478997877501</v>
          </cell>
        </row>
        <row r="2220">
          <cell r="A2220">
            <v>2010</v>
          </cell>
          <cell r="B2220" t="str">
            <v>JUN</v>
          </cell>
          <cell r="D2220" t="str">
            <v>COA_8022</v>
          </cell>
          <cell r="E2220">
            <v>0</v>
          </cell>
        </row>
        <row r="2221">
          <cell r="A2221">
            <v>2010</v>
          </cell>
          <cell r="B2221" t="str">
            <v>JUN</v>
          </cell>
          <cell r="D2221" t="str">
            <v>COA_8020</v>
          </cell>
          <cell r="E2221">
            <v>3505.7099649825</v>
          </cell>
        </row>
        <row r="2222">
          <cell r="A2222">
            <v>2010</v>
          </cell>
          <cell r="B2222" t="str">
            <v>JUN</v>
          </cell>
          <cell r="D2222" t="str">
            <v>COA_8017</v>
          </cell>
          <cell r="E2222">
            <v>0</v>
          </cell>
        </row>
        <row r="2223">
          <cell r="A2223">
            <v>2010</v>
          </cell>
          <cell r="B2223" t="str">
            <v>JUN</v>
          </cell>
          <cell r="D2223" t="str">
            <v>COA_8016</v>
          </cell>
          <cell r="E2223">
            <v>4102.2091524765001</v>
          </cell>
        </row>
        <row r="2224">
          <cell r="A2224">
            <v>2010</v>
          </cell>
          <cell r="B2224" t="str">
            <v>JUN</v>
          </cell>
          <cell r="D2224" t="str">
            <v>COA_8012</v>
          </cell>
          <cell r="E2224">
            <v>1619.2216646595</v>
          </cell>
        </row>
        <row r="2225">
          <cell r="A2225">
            <v>2010</v>
          </cell>
          <cell r="B2225" t="str">
            <v>JUN</v>
          </cell>
          <cell r="D2225" t="str">
            <v>COA_8010</v>
          </cell>
          <cell r="E2225">
            <v>265.80456120150001</v>
          </cell>
        </row>
        <row r="2226">
          <cell r="A2226">
            <v>2010</v>
          </cell>
          <cell r="B2226" t="str">
            <v>JUN</v>
          </cell>
          <cell r="D2226" t="str">
            <v>COA_8008</v>
          </cell>
          <cell r="E2226">
            <v>1020.6089657369999</v>
          </cell>
        </row>
        <row r="2227">
          <cell r="A2227">
            <v>2010</v>
          </cell>
          <cell r="B2227" t="str">
            <v>JUN</v>
          </cell>
          <cell r="D2227" t="str">
            <v>COA_8007</v>
          </cell>
          <cell r="E2227">
            <v>38.360000268</v>
          </cell>
        </row>
        <row r="2228">
          <cell r="A2228">
            <v>2010</v>
          </cell>
          <cell r="B2228" t="str">
            <v>JUN</v>
          </cell>
          <cell r="D2228" t="str">
            <v>COA_8005</v>
          </cell>
          <cell r="E2228">
            <v>32329.718093215499</v>
          </cell>
        </row>
        <row r="2229">
          <cell r="A2229">
            <v>2010</v>
          </cell>
          <cell r="B2229" t="str">
            <v>JUN</v>
          </cell>
          <cell r="D2229" t="str">
            <v>COA_8004</v>
          </cell>
          <cell r="E2229">
            <v>54.7475651325</v>
          </cell>
        </row>
        <row r="2230">
          <cell r="A2230">
            <v>2010</v>
          </cell>
          <cell r="B2230" t="str">
            <v>JUN</v>
          </cell>
          <cell r="D2230" t="str">
            <v>COA_8003</v>
          </cell>
          <cell r="E2230">
            <v>16831.676192838</v>
          </cell>
        </row>
        <row r="2231">
          <cell r="A2231">
            <v>2010</v>
          </cell>
          <cell r="B2231" t="str">
            <v>JUN</v>
          </cell>
          <cell r="D2231" t="str">
            <v>COA_8002</v>
          </cell>
          <cell r="E2231">
            <v>4749.3667868145003</v>
          </cell>
        </row>
        <row r="2232">
          <cell r="A2232">
            <v>2010</v>
          </cell>
          <cell r="B2232" t="str">
            <v>MAR</v>
          </cell>
          <cell r="D2232" t="str">
            <v>COA_8041</v>
          </cell>
          <cell r="E2232">
            <v>11714.4997213305</v>
          </cell>
        </row>
        <row r="2233">
          <cell r="A2233">
            <v>2010</v>
          </cell>
          <cell r="B2233" t="str">
            <v>MAR</v>
          </cell>
          <cell r="D2233" t="str">
            <v>COA_8040</v>
          </cell>
          <cell r="E2233">
            <v>0</v>
          </cell>
        </row>
        <row r="2234">
          <cell r="A2234">
            <v>2010</v>
          </cell>
          <cell r="B2234" t="str">
            <v>MAR</v>
          </cell>
          <cell r="D2234" t="str">
            <v>COA_8039</v>
          </cell>
          <cell r="E2234">
            <v>926194.72010810499</v>
          </cell>
        </row>
        <row r="2235">
          <cell r="A2235">
            <v>2010</v>
          </cell>
          <cell r="B2235" t="str">
            <v>MAR</v>
          </cell>
          <cell r="D2235" t="str">
            <v>COA_8038</v>
          </cell>
          <cell r="E2235">
            <v>244199.68243887799</v>
          </cell>
        </row>
        <row r="2236">
          <cell r="A2236">
            <v>2009</v>
          </cell>
          <cell r="B2236" t="str">
            <v>DEC</v>
          </cell>
          <cell r="D2236" t="str">
            <v>CI6_8037</v>
          </cell>
          <cell r="E2236">
            <v>-85528.79</v>
          </cell>
        </row>
        <row r="2237">
          <cell r="A2237">
            <v>2009</v>
          </cell>
          <cell r="B2237" t="str">
            <v>DEC</v>
          </cell>
          <cell r="D2237" t="str">
            <v>CI6_8031</v>
          </cell>
          <cell r="E2237">
            <v>-58629.98</v>
          </cell>
        </row>
        <row r="2238">
          <cell r="A2238">
            <v>2009</v>
          </cell>
          <cell r="B2238" t="str">
            <v>DEC</v>
          </cell>
          <cell r="D2238" t="str">
            <v>CI6_8025</v>
          </cell>
          <cell r="E2238">
            <v>-58369.03</v>
          </cell>
        </row>
        <row r="2239">
          <cell r="A2239">
            <v>2009</v>
          </cell>
          <cell r="B2239" t="str">
            <v>DEC</v>
          </cell>
          <cell r="D2239" t="str">
            <v>CI6_8024</v>
          </cell>
          <cell r="E2239">
            <v>0</v>
          </cell>
        </row>
        <row r="2240">
          <cell r="A2240">
            <v>2010</v>
          </cell>
          <cell r="B2240" t="str">
            <v>MAY</v>
          </cell>
          <cell r="D2240" t="str">
            <v>CI6_8024</v>
          </cell>
          <cell r="E2240">
            <v>0</v>
          </cell>
        </row>
        <row r="2241">
          <cell r="A2241">
            <v>2010</v>
          </cell>
          <cell r="B2241" t="str">
            <v>MAY</v>
          </cell>
          <cell r="D2241" t="str">
            <v>CI6_8025</v>
          </cell>
          <cell r="E2241">
            <v>0</v>
          </cell>
        </row>
        <row r="2242">
          <cell r="A2242">
            <v>2010</v>
          </cell>
          <cell r="B2242" t="str">
            <v>MAY</v>
          </cell>
          <cell r="D2242" t="str">
            <v>CI6_8031</v>
          </cell>
          <cell r="E2242">
            <v>-16301986.92</v>
          </cell>
        </row>
        <row r="2243">
          <cell r="A2243">
            <v>2010</v>
          </cell>
          <cell r="B2243" t="str">
            <v>MAY</v>
          </cell>
          <cell r="D2243" t="str">
            <v>CI6_8033</v>
          </cell>
          <cell r="E2243">
            <v>0</v>
          </cell>
        </row>
        <row r="2244">
          <cell r="A2244">
            <v>2010</v>
          </cell>
          <cell r="B2244" t="str">
            <v>MAY</v>
          </cell>
          <cell r="D2244" t="str">
            <v>CI6_8037</v>
          </cell>
          <cell r="E2244">
            <v>0</v>
          </cell>
        </row>
        <row r="2245">
          <cell r="A2245">
            <v>2010</v>
          </cell>
          <cell r="B2245" t="str">
            <v>MAY</v>
          </cell>
          <cell r="D2245" t="str">
            <v>CI6_8038</v>
          </cell>
          <cell r="E2245">
            <v>0</v>
          </cell>
        </row>
        <row r="2246">
          <cell r="A2246">
            <v>2010</v>
          </cell>
          <cell r="B2246" t="str">
            <v>MAY</v>
          </cell>
          <cell r="D2246" t="str">
            <v>CI6_8039</v>
          </cell>
          <cell r="E2246">
            <v>0</v>
          </cell>
        </row>
        <row r="2247">
          <cell r="A2247">
            <v>2010</v>
          </cell>
          <cell r="B2247" t="str">
            <v>APR</v>
          </cell>
          <cell r="D2247" t="str">
            <v>CI6_8024</v>
          </cell>
          <cell r="E2247">
            <v>0</v>
          </cell>
        </row>
        <row r="2248">
          <cell r="A2248">
            <v>2010</v>
          </cell>
          <cell r="B2248" t="str">
            <v>APR</v>
          </cell>
          <cell r="D2248" t="str">
            <v>CI6_8025</v>
          </cell>
          <cell r="E2248">
            <v>0</v>
          </cell>
        </row>
        <row r="2249">
          <cell r="A2249">
            <v>2010</v>
          </cell>
          <cell r="B2249" t="str">
            <v>APR</v>
          </cell>
          <cell r="D2249" t="str">
            <v>CI6_8031</v>
          </cell>
          <cell r="E2249">
            <v>0</v>
          </cell>
        </row>
        <row r="2250">
          <cell r="A2250">
            <v>2010</v>
          </cell>
          <cell r="B2250" t="str">
            <v>APR</v>
          </cell>
          <cell r="D2250" t="str">
            <v>CI6_8033</v>
          </cell>
          <cell r="E2250">
            <v>-94277605</v>
          </cell>
        </row>
        <row r="2251">
          <cell r="A2251">
            <v>2010</v>
          </cell>
          <cell r="B2251" t="str">
            <v>APR</v>
          </cell>
          <cell r="D2251" t="str">
            <v>CI6_8037</v>
          </cell>
          <cell r="E2251">
            <v>0</v>
          </cell>
        </row>
        <row r="2252">
          <cell r="A2252">
            <v>2010</v>
          </cell>
          <cell r="B2252" t="str">
            <v>APR</v>
          </cell>
          <cell r="D2252" t="str">
            <v>CI6_8038</v>
          </cell>
          <cell r="E2252">
            <v>-61128633.560000002</v>
          </cell>
        </row>
        <row r="2253">
          <cell r="A2253">
            <v>2010</v>
          </cell>
          <cell r="B2253" t="str">
            <v>APR</v>
          </cell>
          <cell r="D2253" t="str">
            <v>CI6_8039</v>
          </cell>
          <cell r="E2253">
            <v>0</v>
          </cell>
        </row>
        <row r="2254">
          <cell r="A2254">
            <v>2010</v>
          </cell>
          <cell r="B2254" t="str">
            <v>JAN</v>
          </cell>
          <cell r="D2254" t="str">
            <v>CI6_8024</v>
          </cell>
          <cell r="E2254">
            <v>0</v>
          </cell>
        </row>
        <row r="2255">
          <cell r="A2255">
            <v>2010</v>
          </cell>
          <cell r="B2255" t="str">
            <v>JAN</v>
          </cell>
          <cell r="D2255" t="str">
            <v>CI6_8025</v>
          </cell>
          <cell r="E2255">
            <v>0</v>
          </cell>
        </row>
        <row r="2256">
          <cell r="A2256">
            <v>2010</v>
          </cell>
          <cell r="B2256" t="str">
            <v>JAN</v>
          </cell>
          <cell r="D2256" t="str">
            <v>CI6_8031</v>
          </cell>
          <cell r="E2256">
            <v>0</v>
          </cell>
        </row>
        <row r="2257">
          <cell r="A2257">
            <v>2010</v>
          </cell>
          <cell r="B2257" t="str">
            <v>JAN</v>
          </cell>
          <cell r="D2257" t="str">
            <v>CI6_8037</v>
          </cell>
          <cell r="E2257">
            <v>0</v>
          </cell>
        </row>
        <row r="2258">
          <cell r="A2258">
            <v>2010</v>
          </cell>
          <cell r="B2258" t="str">
            <v>JAN</v>
          </cell>
          <cell r="D2258" t="str">
            <v>CI6_8038</v>
          </cell>
          <cell r="E2258">
            <v>0</v>
          </cell>
        </row>
        <row r="2259">
          <cell r="A2259">
            <v>2010</v>
          </cell>
          <cell r="B2259" t="str">
            <v>JAN</v>
          </cell>
          <cell r="D2259" t="str">
            <v>CI6_8039</v>
          </cell>
          <cell r="E2259">
            <v>0</v>
          </cell>
        </row>
        <row r="2260">
          <cell r="A2260">
            <v>2010</v>
          </cell>
          <cell r="B2260" t="str">
            <v>JUN</v>
          </cell>
          <cell r="D2260" t="str">
            <v>RRK_8187</v>
          </cell>
          <cell r="E2260">
            <v>0</v>
          </cell>
        </row>
        <row r="2261">
          <cell r="A2261">
            <v>2010</v>
          </cell>
          <cell r="B2261" t="str">
            <v>JUN</v>
          </cell>
          <cell r="D2261" t="str">
            <v>RRK_8184</v>
          </cell>
          <cell r="E2261">
            <v>0</v>
          </cell>
        </row>
        <row r="2262">
          <cell r="A2262">
            <v>2010</v>
          </cell>
          <cell r="B2262" t="str">
            <v>JUN</v>
          </cell>
          <cell r="D2262" t="str">
            <v>RRK_8149</v>
          </cell>
          <cell r="E2262">
            <v>0</v>
          </cell>
        </row>
        <row r="2263">
          <cell r="A2263">
            <v>2010</v>
          </cell>
          <cell r="B2263" t="str">
            <v>MAR</v>
          </cell>
          <cell r="D2263" t="str">
            <v>RRK_8184</v>
          </cell>
          <cell r="E2263">
            <v>0</v>
          </cell>
        </row>
        <row r="2264">
          <cell r="A2264">
            <v>2010</v>
          </cell>
          <cell r="B2264" t="str">
            <v>MAR</v>
          </cell>
          <cell r="D2264" t="str">
            <v>RRK_8149</v>
          </cell>
          <cell r="E2264">
            <v>0</v>
          </cell>
        </row>
        <row r="2265">
          <cell r="A2265">
            <v>2010</v>
          </cell>
          <cell r="B2265" t="str">
            <v>FEB</v>
          </cell>
          <cell r="D2265" t="str">
            <v>RRK_8149</v>
          </cell>
          <cell r="E2265">
            <v>0</v>
          </cell>
        </row>
        <row r="2266">
          <cell r="A2266">
            <v>2009</v>
          </cell>
          <cell r="B2266" t="str">
            <v>DEC</v>
          </cell>
          <cell r="D2266" t="str">
            <v>RRK_8149</v>
          </cell>
          <cell r="E2266">
            <v>0</v>
          </cell>
        </row>
        <row r="2267">
          <cell r="A2267">
            <v>2010</v>
          </cell>
          <cell r="B2267" t="str">
            <v>MAY</v>
          </cell>
          <cell r="D2267" t="str">
            <v>RRK_8149</v>
          </cell>
          <cell r="E2267">
            <v>0</v>
          </cell>
        </row>
        <row r="2268">
          <cell r="A2268">
            <v>2010</v>
          </cell>
          <cell r="B2268" t="str">
            <v>MAY</v>
          </cell>
          <cell r="D2268" t="str">
            <v>RRK_8184</v>
          </cell>
          <cell r="E2268">
            <v>0</v>
          </cell>
        </row>
        <row r="2269">
          <cell r="A2269">
            <v>2010</v>
          </cell>
          <cell r="B2269" t="str">
            <v>MAY</v>
          </cell>
          <cell r="D2269" t="str">
            <v>RRK_8187</v>
          </cell>
          <cell r="E2269">
            <v>0</v>
          </cell>
        </row>
        <row r="2270">
          <cell r="A2270">
            <v>2010</v>
          </cell>
          <cell r="B2270" t="str">
            <v>APR</v>
          </cell>
          <cell r="D2270" t="str">
            <v>RRK_8149</v>
          </cell>
          <cell r="E2270">
            <v>0</v>
          </cell>
        </row>
        <row r="2271">
          <cell r="A2271">
            <v>2010</v>
          </cell>
          <cell r="B2271" t="str">
            <v>APR</v>
          </cell>
          <cell r="D2271" t="str">
            <v>RRK_8184</v>
          </cell>
          <cell r="E2271">
            <v>0</v>
          </cell>
        </row>
        <row r="2272">
          <cell r="A2272">
            <v>2010</v>
          </cell>
          <cell r="B2272" t="str">
            <v>JAN</v>
          </cell>
          <cell r="D2272" t="str">
            <v>RRK_8149</v>
          </cell>
          <cell r="E2272">
            <v>0</v>
          </cell>
        </row>
        <row r="2273">
          <cell r="A2273">
            <v>2010</v>
          </cell>
          <cell r="B2273" t="str">
            <v>JUN</v>
          </cell>
          <cell r="D2273" t="str">
            <v>440_8000</v>
          </cell>
          <cell r="E2273">
            <v>16752068.82</v>
          </cell>
        </row>
        <row r="2274">
          <cell r="A2274">
            <v>2010</v>
          </cell>
          <cell r="B2274" t="str">
            <v>MAR</v>
          </cell>
          <cell r="D2274" t="str">
            <v>440_8000</v>
          </cell>
          <cell r="E2274">
            <v>12032389.65</v>
          </cell>
        </row>
        <row r="2275">
          <cell r="A2275">
            <v>2010</v>
          </cell>
          <cell r="B2275" t="str">
            <v>FEB</v>
          </cell>
          <cell r="D2275" t="str">
            <v>440_8000</v>
          </cell>
          <cell r="E2275">
            <v>12516191.33</v>
          </cell>
        </row>
        <row r="2276">
          <cell r="A2276">
            <v>2009</v>
          </cell>
          <cell r="B2276" t="str">
            <v>DEC</v>
          </cell>
          <cell r="D2276" t="str">
            <v>440_8000</v>
          </cell>
          <cell r="E2276">
            <v>7077862.3300000001</v>
          </cell>
        </row>
        <row r="2277">
          <cell r="A2277">
            <v>2010</v>
          </cell>
          <cell r="B2277" t="str">
            <v>MAY</v>
          </cell>
          <cell r="D2277" t="str">
            <v>440_8000</v>
          </cell>
          <cell r="E2277">
            <v>13845765.59</v>
          </cell>
        </row>
        <row r="2278">
          <cell r="A2278">
            <v>2010</v>
          </cell>
          <cell r="B2278" t="str">
            <v>APR</v>
          </cell>
          <cell r="D2278" t="str">
            <v>440_8000</v>
          </cell>
          <cell r="E2278">
            <v>11416145.359999999</v>
          </cell>
        </row>
        <row r="2279">
          <cell r="A2279">
            <v>2010</v>
          </cell>
          <cell r="B2279" t="str">
            <v>JAN</v>
          </cell>
          <cell r="D2279" t="str">
            <v>440_8000</v>
          </cell>
          <cell r="E2279">
            <v>15304247.859999999</v>
          </cell>
        </row>
        <row r="2280">
          <cell r="A2280">
            <v>2010</v>
          </cell>
          <cell r="B2280" t="str">
            <v>JUN</v>
          </cell>
          <cell r="D2280" t="str">
            <v>RRM_8187</v>
          </cell>
          <cell r="E2280">
            <v>0.99093940000000003</v>
          </cell>
        </row>
        <row r="2281">
          <cell r="A2281">
            <v>2010</v>
          </cell>
          <cell r="B2281" t="str">
            <v>JUN</v>
          </cell>
          <cell r="D2281" t="str">
            <v>RRM_8184</v>
          </cell>
          <cell r="E2281">
            <v>0.99093940000000003</v>
          </cell>
        </row>
        <row r="2282">
          <cell r="A2282">
            <v>2010</v>
          </cell>
          <cell r="B2282" t="str">
            <v>JUN</v>
          </cell>
          <cell r="D2282" t="str">
            <v>RRM_8149</v>
          </cell>
          <cell r="E2282">
            <v>0.99093940000000003</v>
          </cell>
        </row>
        <row r="2283">
          <cell r="A2283">
            <v>2010</v>
          </cell>
          <cell r="B2283" t="str">
            <v>MAR</v>
          </cell>
          <cell r="D2283" t="str">
            <v>RRM_8184</v>
          </cell>
          <cell r="E2283">
            <v>0.99093940000000003</v>
          </cell>
        </row>
        <row r="2284">
          <cell r="A2284">
            <v>2010</v>
          </cell>
          <cell r="B2284" t="str">
            <v>MAR</v>
          </cell>
          <cell r="D2284" t="str">
            <v>RRM_8149</v>
          </cell>
          <cell r="E2284">
            <v>0.99093940000000003</v>
          </cell>
        </row>
        <row r="2285">
          <cell r="A2285">
            <v>2010</v>
          </cell>
          <cell r="B2285" t="str">
            <v>FEB</v>
          </cell>
          <cell r="D2285" t="str">
            <v>RRM_8149</v>
          </cell>
          <cell r="E2285">
            <v>0.99093940000000003</v>
          </cell>
        </row>
        <row r="2286">
          <cell r="A2286">
            <v>2009</v>
          </cell>
          <cell r="B2286" t="str">
            <v>DEC</v>
          </cell>
          <cell r="D2286" t="str">
            <v>RRM_8149</v>
          </cell>
          <cell r="E2286">
            <v>0.98767289999999996</v>
          </cell>
        </row>
        <row r="2287">
          <cell r="A2287">
            <v>2010</v>
          </cell>
          <cell r="B2287" t="str">
            <v>MAY</v>
          </cell>
          <cell r="D2287" t="str">
            <v>RRM_8149</v>
          </cell>
          <cell r="E2287">
            <v>0.99093940000000003</v>
          </cell>
        </row>
        <row r="2288">
          <cell r="A2288">
            <v>2010</v>
          </cell>
          <cell r="B2288" t="str">
            <v>MAY</v>
          </cell>
          <cell r="D2288" t="str">
            <v>RRM_8184</v>
          </cell>
          <cell r="E2288">
            <v>0.99093940000000003</v>
          </cell>
        </row>
        <row r="2289">
          <cell r="A2289">
            <v>2010</v>
          </cell>
          <cell r="B2289" t="str">
            <v>MAY</v>
          </cell>
          <cell r="D2289" t="str">
            <v>RRM_8187</v>
          </cell>
          <cell r="E2289">
            <v>0.99093940000000003</v>
          </cell>
        </row>
        <row r="2290">
          <cell r="A2290">
            <v>2010</v>
          </cell>
          <cell r="B2290" t="str">
            <v>APR</v>
          </cell>
          <cell r="D2290" t="str">
            <v>RRM_8149</v>
          </cell>
          <cell r="E2290">
            <v>0.99093940000000003</v>
          </cell>
        </row>
        <row r="2291">
          <cell r="A2291">
            <v>2010</v>
          </cell>
          <cell r="B2291" t="str">
            <v>APR</v>
          </cell>
          <cell r="D2291" t="str">
            <v>RRM_8184</v>
          </cell>
          <cell r="E2291">
            <v>0.99093940000000003</v>
          </cell>
        </row>
        <row r="2292">
          <cell r="A2292">
            <v>2010</v>
          </cell>
          <cell r="B2292" t="str">
            <v>JAN</v>
          </cell>
          <cell r="D2292" t="str">
            <v>RRM_8149</v>
          </cell>
          <cell r="E2292">
            <v>0.99093940000000003</v>
          </cell>
        </row>
        <row r="2293">
          <cell r="A2293">
            <v>2010</v>
          </cell>
          <cell r="B2293" t="str">
            <v>JUN</v>
          </cell>
          <cell r="D2293" t="str">
            <v>ADJ_8PRI</v>
          </cell>
          <cell r="E2293">
            <v>18.126022623485898</v>
          </cell>
        </row>
        <row r="2294">
          <cell r="A2294">
            <v>2010</v>
          </cell>
          <cell r="B2294" t="str">
            <v>MAR</v>
          </cell>
          <cell r="D2294" t="str">
            <v>ADJ_8PRI</v>
          </cell>
          <cell r="E2294">
            <v>0</v>
          </cell>
        </row>
        <row r="2295">
          <cell r="A2295">
            <v>2010</v>
          </cell>
          <cell r="B2295" t="str">
            <v>FEB</v>
          </cell>
          <cell r="D2295" t="str">
            <v>ADJ_8PRI</v>
          </cell>
          <cell r="E2295">
            <v>0</v>
          </cell>
        </row>
        <row r="2296">
          <cell r="A2296">
            <v>2009</v>
          </cell>
          <cell r="B2296" t="str">
            <v>DEC</v>
          </cell>
          <cell r="D2296" t="str">
            <v>ADJ_8PRI</v>
          </cell>
          <cell r="E2296">
            <v>-197.383945191115</v>
          </cell>
        </row>
        <row r="2297">
          <cell r="A2297">
            <v>2010</v>
          </cell>
          <cell r="B2297" t="str">
            <v>MAY</v>
          </cell>
          <cell r="D2297" t="str">
            <v>ADJ_8PRI</v>
          </cell>
          <cell r="E2297">
            <v>0</v>
          </cell>
        </row>
        <row r="2298">
          <cell r="A2298">
            <v>2010</v>
          </cell>
          <cell r="B2298" t="str">
            <v>APR</v>
          </cell>
          <cell r="D2298" t="str">
            <v>ADJ_8PRI</v>
          </cell>
          <cell r="E2298">
            <v>0</v>
          </cell>
        </row>
        <row r="2299">
          <cell r="A2299">
            <v>2010</v>
          </cell>
          <cell r="B2299" t="str">
            <v>JAN</v>
          </cell>
          <cell r="D2299" t="str">
            <v>ADJ_8PRI</v>
          </cell>
          <cell r="E2299">
            <v>0</v>
          </cell>
        </row>
        <row r="2300">
          <cell r="A2300">
            <v>2010</v>
          </cell>
          <cell r="B2300" t="str">
            <v>JUN</v>
          </cell>
          <cell r="D2300" t="str">
            <v>RRE_8187</v>
          </cell>
          <cell r="E2300">
            <v>33750.127680149999</v>
          </cell>
        </row>
        <row r="2301">
          <cell r="A2301">
            <v>2010</v>
          </cell>
          <cell r="B2301" t="str">
            <v>JUN</v>
          </cell>
          <cell r="D2301" t="str">
            <v>RRE_8184</v>
          </cell>
          <cell r="E2301">
            <v>79245.358237499997</v>
          </cell>
        </row>
        <row r="2302">
          <cell r="A2302">
            <v>2010</v>
          </cell>
          <cell r="B2302" t="str">
            <v>JUN</v>
          </cell>
          <cell r="D2302" t="str">
            <v>RRE_8149</v>
          </cell>
          <cell r="E2302">
            <v>-3548.3195380860002</v>
          </cell>
        </row>
        <row r="2303">
          <cell r="A2303">
            <v>2010</v>
          </cell>
          <cell r="B2303" t="str">
            <v>MAR</v>
          </cell>
          <cell r="D2303" t="str">
            <v>RRE_8184</v>
          </cell>
          <cell r="E2303">
            <v>79919.785094100007</v>
          </cell>
        </row>
        <row r="2304">
          <cell r="A2304">
            <v>2010</v>
          </cell>
          <cell r="B2304" t="str">
            <v>MAR</v>
          </cell>
          <cell r="D2304" t="str">
            <v>RRE_8149</v>
          </cell>
          <cell r="E2304">
            <v>-3550.1766622919999</v>
          </cell>
        </row>
        <row r="2305">
          <cell r="A2305">
            <v>2010</v>
          </cell>
          <cell r="B2305" t="str">
            <v>FEB</v>
          </cell>
          <cell r="D2305" t="str">
            <v>RRE_8149</v>
          </cell>
          <cell r="E2305">
            <v>-3443.937302325</v>
          </cell>
        </row>
        <row r="2306">
          <cell r="A2306">
            <v>2009</v>
          </cell>
          <cell r="B2306" t="str">
            <v>DEC</v>
          </cell>
          <cell r="D2306" t="str">
            <v>RRE_8149</v>
          </cell>
          <cell r="E2306">
            <v>-3497.6314707944998</v>
          </cell>
        </row>
        <row r="2307">
          <cell r="A2307">
            <v>2010</v>
          </cell>
          <cell r="B2307" t="str">
            <v>MAY</v>
          </cell>
          <cell r="D2307" t="str">
            <v>RRE_8149</v>
          </cell>
          <cell r="E2307">
            <v>-3577.04136169</v>
          </cell>
        </row>
        <row r="2308">
          <cell r="A2308">
            <v>2010</v>
          </cell>
          <cell r="B2308" t="str">
            <v>MAY</v>
          </cell>
          <cell r="D2308" t="str">
            <v>RRE_8184</v>
          </cell>
          <cell r="E2308">
            <v>79470.167189700005</v>
          </cell>
        </row>
        <row r="2309">
          <cell r="A2309">
            <v>2010</v>
          </cell>
          <cell r="B2309" t="str">
            <v>MAY</v>
          </cell>
          <cell r="D2309" t="str">
            <v>RRE_8187</v>
          </cell>
          <cell r="E2309">
            <v>33867.970696349999</v>
          </cell>
        </row>
        <row r="2310">
          <cell r="A2310">
            <v>2010</v>
          </cell>
          <cell r="B2310" t="str">
            <v>APR</v>
          </cell>
          <cell r="D2310" t="str">
            <v>RRE_8149</v>
          </cell>
          <cell r="E2310">
            <v>-3565.870225568</v>
          </cell>
        </row>
        <row r="2311">
          <cell r="A2311">
            <v>2010</v>
          </cell>
          <cell r="B2311" t="str">
            <v>APR</v>
          </cell>
          <cell r="D2311" t="str">
            <v>RRE_8184</v>
          </cell>
          <cell r="E2311">
            <v>79694.976141899999</v>
          </cell>
        </row>
        <row r="2312">
          <cell r="A2312">
            <v>2010</v>
          </cell>
          <cell r="B2312" t="str">
            <v>JAN</v>
          </cell>
          <cell r="D2312" t="str">
            <v>RRE_8149</v>
          </cell>
          <cell r="E2312">
            <v>-3466.552641279</v>
          </cell>
        </row>
        <row r="2313">
          <cell r="A2313">
            <v>2010</v>
          </cell>
          <cell r="B2313" t="str">
            <v>JAN</v>
          </cell>
          <cell r="D2313" t="str">
            <v>CIS_8022</v>
          </cell>
          <cell r="E2313">
            <v>0</v>
          </cell>
        </row>
        <row r="2314">
          <cell r="A2314">
            <v>2010</v>
          </cell>
          <cell r="B2314" t="str">
            <v>JAN</v>
          </cell>
          <cell r="D2314" t="str">
            <v>CIS_8023</v>
          </cell>
          <cell r="E2314">
            <v>2984633.74</v>
          </cell>
        </row>
        <row r="2315">
          <cell r="A2315">
            <v>2010</v>
          </cell>
          <cell r="B2315" t="str">
            <v>JAN</v>
          </cell>
          <cell r="D2315" t="str">
            <v>CIS_8024</v>
          </cell>
          <cell r="E2315">
            <v>4717104.13</v>
          </cell>
        </row>
        <row r="2316">
          <cell r="A2316">
            <v>2010</v>
          </cell>
          <cell r="B2316" t="str">
            <v>JAN</v>
          </cell>
          <cell r="D2316" t="str">
            <v>CIS_8025</v>
          </cell>
          <cell r="E2316">
            <v>12581762.33</v>
          </cell>
        </row>
        <row r="2317">
          <cell r="A2317">
            <v>2010</v>
          </cell>
          <cell r="B2317" t="str">
            <v>JAN</v>
          </cell>
          <cell r="D2317" t="str">
            <v>CIS_8026</v>
          </cell>
          <cell r="E2317">
            <v>30252.7</v>
          </cell>
        </row>
        <row r="2318">
          <cell r="A2318">
            <v>2010</v>
          </cell>
          <cell r="B2318" t="str">
            <v>JAN</v>
          </cell>
          <cell r="D2318" t="str">
            <v>CIS_8031</v>
          </cell>
          <cell r="E2318">
            <v>1675173.09</v>
          </cell>
        </row>
        <row r="2319">
          <cell r="A2319">
            <v>2010</v>
          </cell>
          <cell r="B2319" t="str">
            <v>JAN</v>
          </cell>
          <cell r="D2319" t="str">
            <v>CIS_8033</v>
          </cell>
          <cell r="E2319">
            <v>0</v>
          </cell>
        </row>
        <row r="2320">
          <cell r="A2320">
            <v>2010</v>
          </cell>
          <cell r="B2320" t="str">
            <v>JAN</v>
          </cell>
          <cell r="D2320" t="str">
            <v>CIS_8035</v>
          </cell>
          <cell r="E2320">
            <v>4178.96</v>
          </cell>
        </row>
        <row r="2321">
          <cell r="A2321">
            <v>2010</v>
          </cell>
          <cell r="B2321" t="str">
            <v>JAN</v>
          </cell>
          <cell r="D2321" t="str">
            <v>CIS_8036</v>
          </cell>
          <cell r="E2321">
            <v>0</v>
          </cell>
        </row>
        <row r="2322">
          <cell r="A2322">
            <v>2010</v>
          </cell>
          <cell r="B2322" t="str">
            <v>JAN</v>
          </cell>
          <cell r="D2322" t="str">
            <v>CIS_8037</v>
          </cell>
          <cell r="E2322">
            <v>1332356.04</v>
          </cell>
        </row>
        <row r="2323">
          <cell r="A2323">
            <v>2010</v>
          </cell>
          <cell r="B2323" t="str">
            <v>JAN</v>
          </cell>
          <cell r="D2323" t="str">
            <v>CIS_8038</v>
          </cell>
          <cell r="E2323">
            <v>0</v>
          </cell>
        </row>
        <row r="2324">
          <cell r="A2324">
            <v>2010</v>
          </cell>
          <cell r="B2324" t="str">
            <v>JAN</v>
          </cell>
          <cell r="D2324" t="str">
            <v>CIS_8039</v>
          </cell>
          <cell r="E2324">
            <v>21671.200000000001</v>
          </cell>
        </row>
        <row r="2325">
          <cell r="A2325">
            <v>2010</v>
          </cell>
          <cell r="B2325" t="str">
            <v>JAN</v>
          </cell>
          <cell r="D2325" t="str">
            <v>CIS_8040</v>
          </cell>
          <cell r="E2325">
            <v>0</v>
          </cell>
        </row>
        <row r="2326">
          <cell r="A2326">
            <v>2010</v>
          </cell>
          <cell r="B2326" t="str">
            <v>JAN</v>
          </cell>
          <cell r="D2326" t="str">
            <v>CIS_8041</v>
          </cell>
          <cell r="E2326">
            <v>4977.92</v>
          </cell>
        </row>
        <row r="2327">
          <cell r="A2327">
            <v>2010</v>
          </cell>
          <cell r="B2327" t="str">
            <v>JUN</v>
          </cell>
          <cell r="D2327" t="str">
            <v>CIE_8037</v>
          </cell>
          <cell r="E2327">
            <v>-76658</v>
          </cell>
        </row>
        <row r="2328">
          <cell r="A2328">
            <v>2010</v>
          </cell>
          <cell r="B2328" t="str">
            <v>JUN</v>
          </cell>
          <cell r="D2328" t="str">
            <v>CID_8037</v>
          </cell>
          <cell r="E2328">
            <v>38329</v>
          </cell>
        </row>
        <row r="2329">
          <cell r="A2329">
            <v>2010</v>
          </cell>
          <cell r="B2329" t="str">
            <v>MAR</v>
          </cell>
          <cell r="D2329" t="str">
            <v>CIE_8037</v>
          </cell>
          <cell r="E2329">
            <v>-76658</v>
          </cell>
        </row>
        <row r="2330">
          <cell r="A2330">
            <v>2010</v>
          </cell>
          <cell r="B2330" t="str">
            <v>MAR</v>
          </cell>
          <cell r="D2330" t="str">
            <v>CID_8037</v>
          </cell>
          <cell r="E2330">
            <v>38329</v>
          </cell>
        </row>
        <row r="2331">
          <cell r="A2331">
            <v>2010</v>
          </cell>
          <cell r="B2331" t="str">
            <v>FEB</v>
          </cell>
          <cell r="D2331" t="str">
            <v>CIE_8037</v>
          </cell>
          <cell r="E2331">
            <v>-76658</v>
          </cell>
        </row>
        <row r="2332">
          <cell r="A2332">
            <v>2010</v>
          </cell>
          <cell r="B2332" t="str">
            <v>FEB</v>
          </cell>
          <cell r="D2332" t="str">
            <v>CID_8037</v>
          </cell>
          <cell r="E2332">
            <v>38329</v>
          </cell>
        </row>
        <row r="2333">
          <cell r="A2333">
            <v>2009</v>
          </cell>
          <cell r="B2333" t="str">
            <v>DEC</v>
          </cell>
          <cell r="D2333" t="str">
            <v>CIE_8037</v>
          </cell>
          <cell r="E2333">
            <v>-153740</v>
          </cell>
        </row>
        <row r="2334">
          <cell r="A2334">
            <v>2009</v>
          </cell>
          <cell r="B2334" t="str">
            <v>DEC</v>
          </cell>
          <cell r="D2334" t="str">
            <v>CID_8037</v>
          </cell>
          <cell r="E2334">
            <v>76870</v>
          </cell>
        </row>
        <row r="2335">
          <cell r="A2335">
            <v>2010</v>
          </cell>
          <cell r="B2335" t="str">
            <v>MAY</v>
          </cell>
          <cell r="D2335" t="str">
            <v>CID_8037</v>
          </cell>
          <cell r="E2335">
            <v>38329</v>
          </cell>
        </row>
        <row r="2336">
          <cell r="A2336">
            <v>2010</v>
          </cell>
          <cell r="B2336" t="str">
            <v>MAY</v>
          </cell>
          <cell r="D2336" t="str">
            <v>CIE_8037</v>
          </cell>
          <cell r="E2336">
            <v>-76658</v>
          </cell>
        </row>
        <row r="2337">
          <cell r="A2337">
            <v>2010</v>
          </cell>
          <cell r="B2337" t="str">
            <v>APR</v>
          </cell>
          <cell r="D2337" t="str">
            <v>CID_8037</v>
          </cell>
          <cell r="E2337">
            <v>38329</v>
          </cell>
        </row>
        <row r="2338">
          <cell r="A2338">
            <v>2010</v>
          </cell>
          <cell r="B2338" t="str">
            <v>APR</v>
          </cell>
          <cell r="D2338" t="str">
            <v>CIE_8037</v>
          </cell>
          <cell r="E2338">
            <v>-76658</v>
          </cell>
        </row>
        <row r="2339">
          <cell r="A2339">
            <v>2010</v>
          </cell>
          <cell r="B2339" t="str">
            <v>JAN</v>
          </cell>
          <cell r="D2339" t="str">
            <v>CID_8037</v>
          </cell>
          <cell r="E2339">
            <v>38117</v>
          </cell>
        </row>
        <row r="2340">
          <cell r="A2340">
            <v>2010</v>
          </cell>
          <cell r="B2340" t="str">
            <v>JAN</v>
          </cell>
          <cell r="D2340" t="str">
            <v>CIE_8037</v>
          </cell>
          <cell r="E2340">
            <v>-76234</v>
          </cell>
        </row>
        <row r="2341">
          <cell r="A2341">
            <v>2010</v>
          </cell>
          <cell r="B2341" t="str">
            <v>JUN</v>
          </cell>
          <cell r="D2341" t="str">
            <v>TRU_8END</v>
          </cell>
          <cell r="E2341">
            <v>26468793.160090499</v>
          </cell>
        </row>
        <row r="2342">
          <cell r="A2342">
            <v>2010</v>
          </cell>
          <cell r="B2342" t="str">
            <v>MAR</v>
          </cell>
          <cell r="D2342" t="str">
            <v>TRU_8END</v>
          </cell>
          <cell r="E2342">
            <v>18878665.645750601</v>
          </cell>
        </row>
        <row r="2343">
          <cell r="A2343">
            <v>2010</v>
          </cell>
          <cell r="B2343" t="str">
            <v>FEB</v>
          </cell>
          <cell r="D2343" t="str">
            <v>TRU_8END</v>
          </cell>
          <cell r="E2343">
            <v>17549217.1795303</v>
          </cell>
        </row>
        <row r="2344">
          <cell r="A2344">
            <v>2009</v>
          </cell>
          <cell r="B2344" t="str">
            <v>DEC</v>
          </cell>
          <cell r="D2344" t="str">
            <v>TRU_8END</v>
          </cell>
          <cell r="E2344">
            <v>10795363.6831699</v>
          </cell>
        </row>
        <row r="2345">
          <cell r="A2345">
            <v>2010</v>
          </cell>
          <cell r="B2345" t="str">
            <v>MAY</v>
          </cell>
          <cell r="D2345" t="str">
            <v>TRU_8END</v>
          </cell>
          <cell r="E2345">
            <v>21288339.121742502</v>
          </cell>
        </row>
        <row r="2346">
          <cell r="A2346">
            <v>2010</v>
          </cell>
          <cell r="B2346" t="str">
            <v>APR</v>
          </cell>
          <cell r="D2346" t="str">
            <v>TRU_8END</v>
          </cell>
          <cell r="E2346">
            <v>19308977.442854501</v>
          </cell>
        </row>
        <row r="2347">
          <cell r="A2347">
            <v>2010</v>
          </cell>
          <cell r="B2347" t="str">
            <v>JAN</v>
          </cell>
          <cell r="D2347" t="str">
            <v>TRU_8END</v>
          </cell>
          <cell r="E2347">
            <v>16092371.473804001</v>
          </cell>
        </row>
        <row r="2348">
          <cell r="A2348">
            <v>2010</v>
          </cell>
          <cell r="B2348" t="str">
            <v>JUN</v>
          </cell>
          <cell r="D2348" t="str">
            <v>MAN_8003</v>
          </cell>
          <cell r="E2348">
            <v>0</v>
          </cell>
        </row>
        <row r="2349">
          <cell r="A2349">
            <v>2010</v>
          </cell>
          <cell r="B2349" t="str">
            <v>MAR</v>
          </cell>
          <cell r="D2349" t="str">
            <v>MAN_8003</v>
          </cell>
          <cell r="E2349">
            <v>0</v>
          </cell>
        </row>
        <row r="2350">
          <cell r="A2350">
            <v>2010</v>
          </cell>
          <cell r="B2350" t="str">
            <v>FEB</v>
          </cell>
          <cell r="D2350" t="str">
            <v>MAN_8003</v>
          </cell>
          <cell r="E2350">
            <v>0</v>
          </cell>
        </row>
        <row r="2351">
          <cell r="A2351">
            <v>2009</v>
          </cell>
          <cell r="B2351" t="str">
            <v>DEC</v>
          </cell>
          <cell r="D2351" t="str">
            <v>MAN_8003</v>
          </cell>
          <cell r="E2351">
            <v>0</v>
          </cell>
        </row>
        <row r="2352">
          <cell r="A2352">
            <v>2010</v>
          </cell>
          <cell r="B2352" t="str">
            <v>MAY</v>
          </cell>
          <cell r="D2352" t="str">
            <v>MAN_8003</v>
          </cell>
          <cell r="E2352">
            <v>0</v>
          </cell>
        </row>
        <row r="2353">
          <cell r="A2353">
            <v>2010</v>
          </cell>
          <cell r="B2353" t="str">
            <v>APR</v>
          </cell>
          <cell r="D2353" t="str">
            <v>MAN_8003</v>
          </cell>
          <cell r="E2353">
            <v>0</v>
          </cell>
        </row>
        <row r="2354">
          <cell r="A2354">
            <v>2010</v>
          </cell>
          <cell r="B2354" t="str">
            <v>JAN</v>
          </cell>
          <cell r="D2354" t="str">
            <v>MAN_8003</v>
          </cell>
          <cell r="E2354">
            <v>2.89</v>
          </cell>
        </row>
        <row r="2355">
          <cell r="A2355">
            <v>2010</v>
          </cell>
          <cell r="B2355" t="str">
            <v>JUN</v>
          </cell>
          <cell r="D2355" t="str">
            <v>RRQ_8187</v>
          </cell>
          <cell r="E2355">
            <v>0</v>
          </cell>
        </row>
        <row r="2356">
          <cell r="A2356">
            <v>2010</v>
          </cell>
          <cell r="B2356" t="str">
            <v>JUN</v>
          </cell>
          <cell r="D2356" t="str">
            <v>RRQ_8184</v>
          </cell>
          <cell r="E2356">
            <v>0</v>
          </cell>
        </row>
        <row r="2357">
          <cell r="A2357">
            <v>2010</v>
          </cell>
          <cell r="B2357" t="str">
            <v>JUN</v>
          </cell>
          <cell r="D2357" t="str">
            <v>RRQ_8149</v>
          </cell>
          <cell r="E2357">
            <v>0</v>
          </cell>
        </row>
        <row r="2358">
          <cell r="A2358">
            <v>2010</v>
          </cell>
          <cell r="B2358" t="str">
            <v>MAR</v>
          </cell>
          <cell r="D2358" t="str">
            <v>RRQ_8184</v>
          </cell>
          <cell r="E2358">
            <v>0</v>
          </cell>
        </row>
        <row r="2359">
          <cell r="A2359">
            <v>2010</v>
          </cell>
          <cell r="B2359" t="str">
            <v>MAR</v>
          </cell>
          <cell r="D2359" t="str">
            <v>RRQ_8149</v>
          </cell>
          <cell r="E2359">
            <v>0</v>
          </cell>
        </row>
        <row r="2360">
          <cell r="A2360">
            <v>2010</v>
          </cell>
          <cell r="B2360" t="str">
            <v>FEB</v>
          </cell>
          <cell r="D2360" t="str">
            <v>RRQ_8149</v>
          </cell>
          <cell r="E2360">
            <v>0</v>
          </cell>
        </row>
        <row r="2361">
          <cell r="A2361">
            <v>2009</v>
          </cell>
          <cell r="B2361" t="str">
            <v>DEC</v>
          </cell>
          <cell r="D2361" t="str">
            <v>RRQ_8149</v>
          </cell>
          <cell r="E2361">
            <v>0</v>
          </cell>
        </row>
        <row r="2362">
          <cell r="A2362">
            <v>2010</v>
          </cell>
          <cell r="B2362" t="str">
            <v>MAY</v>
          </cell>
          <cell r="D2362" t="str">
            <v>RRQ_8149</v>
          </cell>
          <cell r="E2362">
            <v>0</v>
          </cell>
        </row>
        <row r="2363">
          <cell r="A2363">
            <v>2010</v>
          </cell>
          <cell r="B2363" t="str">
            <v>MAY</v>
          </cell>
          <cell r="D2363" t="str">
            <v>RRQ_8184</v>
          </cell>
          <cell r="E2363">
            <v>0</v>
          </cell>
        </row>
        <row r="2364">
          <cell r="A2364">
            <v>2010</v>
          </cell>
          <cell r="B2364" t="str">
            <v>MAY</v>
          </cell>
          <cell r="D2364" t="str">
            <v>RRQ_8187</v>
          </cell>
          <cell r="E2364">
            <v>0</v>
          </cell>
        </row>
        <row r="2365">
          <cell r="A2365">
            <v>2010</v>
          </cell>
          <cell r="B2365" t="str">
            <v>APR</v>
          </cell>
          <cell r="D2365" t="str">
            <v>RRQ_8149</v>
          </cell>
          <cell r="E2365">
            <v>0</v>
          </cell>
        </row>
        <row r="2366">
          <cell r="A2366">
            <v>2010</v>
          </cell>
          <cell r="B2366" t="str">
            <v>APR</v>
          </cell>
          <cell r="D2366" t="str">
            <v>RRQ_8184</v>
          </cell>
          <cell r="E2366">
            <v>0</v>
          </cell>
        </row>
        <row r="2367">
          <cell r="A2367">
            <v>2010</v>
          </cell>
          <cell r="B2367" t="str">
            <v>JAN</v>
          </cell>
          <cell r="D2367" t="str">
            <v>RRQ_8149</v>
          </cell>
          <cell r="E2367">
            <v>0</v>
          </cell>
        </row>
        <row r="2368">
          <cell r="A2368">
            <v>2010</v>
          </cell>
          <cell r="B2368" t="str">
            <v>JUN</v>
          </cell>
          <cell r="D2368" t="str">
            <v>CI6_8039</v>
          </cell>
          <cell r="E2368">
            <v>0</v>
          </cell>
        </row>
        <row r="2369">
          <cell r="A2369">
            <v>2010</v>
          </cell>
          <cell r="B2369" t="str">
            <v>JUN</v>
          </cell>
          <cell r="D2369" t="str">
            <v>CI6_8038</v>
          </cell>
          <cell r="E2369">
            <v>0</v>
          </cell>
        </row>
        <row r="2370">
          <cell r="A2370">
            <v>2010</v>
          </cell>
          <cell r="B2370" t="str">
            <v>JUN</v>
          </cell>
          <cell r="D2370" t="str">
            <v>CI6_8037</v>
          </cell>
          <cell r="E2370">
            <v>0</v>
          </cell>
        </row>
        <row r="2371">
          <cell r="A2371">
            <v>2010</v>
          </cell>
          <cell r="B2371" t="str">
            <v>JUN</v>
          </cell>
          <cell r="D2371" t="str">
            <v>CI6_8033</v>
          </cell>
          <cell r="E2371">
            <v>0</v>
          </cell>
        </row>
        <row r="2372">
          <cell r="A2372">
            <v>2010</v>
          </cell>
          <cell r="B2372" t="str">
            <v>JUN</v>
          </cell>
          <cell r="D2372" t="str">
            <v>CI6_8031</v>
          </cell>
          <cell r="E2372">
            <v>9955673.0500000007</v>
          </cell>
        </row>
        <row r="2373">
          <cell r="A2373">
            <v>2010</v>
          </cell>
          <cell r="B2373" t="str">
            <v>JUN</v>
          </cell>
          <cell r="D2373" t="str">
            <v>CI6_8025</v>
          </cell>
          <cell r="E2373">
            <v>0</v>
          </cell>
        </row>
        <row r="2374">
          <cell r="A2374">
            <v>2010</v>
          </cell>
          <cell r="B2374" t="str">
            <v>JUN</v>
          </cell>
          <cell r="D2374" t="str">
            <v>CI6_8024</v>
          </cell>
          <cell r="E2374">
            <v>0</v>
          </cell>
        </row>
        <row r="2375">
          <cell r="A2375">
            <v>2010</v>
          </cell>
          <cell r="B2375" t="str">
            <v>MAR</v>
          </cell>
          <cell r="D2375" t="str">
            <v>CI6_8039</v>
          </cell>
          <cell r="E2375">
            <v>0</v>
          </cell>
        </row>
        <row r="2376">
          <cell r="A2376">
            <v>2010</v>
          </cell>
          <cell r="B2376" t="str">
            <v>MAR</v>
          </cell>
          <cell r="D2376" t="str">
            <v>CI6_8038</v>
          </cell>
          <cell r="E2376">
            <v>0</v>
          </cell>
        </row>
        <row r="2377">
          <cell r="A2377">
            <v>2010</v>
          </cell>
          <cell r="B2377" t="str">
            <v>MAR</v>
          </cell>
          <cell r="D2377" t="str">
            <v>CI6_8037</v>
          </cell>
          <cell r="E2377">
            <v>0</v>
          </cell>
        </row>
        <row r="2378">
          <cell r="A2378">
            <v>2010</v>
          </cell>
          <cell r="B2378" t="str">
            <v>MAR</v>
          </cell>
          <cell r="D2378" t="str">
            <v>CI6_8031</v>
          </cell>
          <cell r="E2378">
            <v>-23602587.920000002</v>
          </cell>
        </row>
        <row r="2379">
          <cell r="A2379">
            <v>2010</v>
          </cell>
          <cell r="B2379" t="str">
            <v>MAR</v>
          </cell>
          <cell r="D2379" t="str">
            <v>CI6_8025</v>
          </cell>
          <cell r="E2379">
            <v>0</v>
          </cell>
        </row>
        <row r="2380">
          <cell r="A2380">
            <v>2010</v>
          </cell>
          <cell r="B2380" t="str">
            <v>MAR</v>
          </cell>
          <cell r="D2380" t="str">
            <v>CI6_8024</v>
          </cell>
          <cell r="E2380">
            <v>0</v>
          </cell>
        </row>
        <row r="2381">
          <cell r="A2381">
            <v>2010</v>
          </cell>
          <cell r="B2381" t="str">
            <v>FEB</v>
          </cell>
          <cell r="D2381" t="str">
            <v>CI6_8039</v>
          </cell>
          <cell r="E2381">
            <v>0</v>
          </cell>
        </row>
        <row r="2382">
          <cell r="A2382">
            <v>2010</v>
          </cell>
          <cell r="B2382" t="str">
            <v>FEB</v>
          </cell>
          <cell r="D2382" t="str">
            <v>CI6_8038</v>
          </cell>
          <cell r="E2382">
            <v>-2476616.0499999998</v>
          </cell>
        </row>
        <row r="2383">
          <cell r="A2383">
            <v>2010</v>
          </cell>
          <cell r="B2383" t="str">
            <v>FEB</v>
          </cell>
          <cell r="D2383" t="str">
            <v>CI6_8037</v>
          </cell>
          <cell r="E2383">
            <v>0</v>
          </cell>
        </row>
        <row r="2384">
          <cell r="A2384">
            <v>2010</v>
          </cell>
          <cell r="B2384" t="str">
            <v>FEB</v>
          </cell>
          <cell r="D2384" t="str">
            <v>CI6_8031</v>
          </cell>
          <cell r="E2384">
            <v>0</v>
          </cell>
        </row>
        <row r="2385">
          <cell r="A2385">
            <v>2010</v>
          </cell>
          <cell r="B2385" t="str">
            <v>FEB</v>
          </cell>
          <cell r="D2385" t="str">
            <v>CI6_8025</v>
          </cell>
          <cell r="E2385">
            <v>0</v>
          </cell>
        </row>
        <row r="2386">
          <cell r="A2386">
            <v>2010</v>
          </cell>
          <cell r="B2386" t="str">
            <v>FEB</v>
          </cell>
          <cell r="D2386" t="str">
            <v>CI6_8024</v>
          </cell>
          <cell r="E2386">
            <v>0</v>
          </cell>
        </row>
        <row r="2387">
          <cell r="A2387">
            <v>2009</v>
          </cell>
          <cell r="B2387" t="str">
            <v>DEC</v>
          </cell>
          <cell r="D2387" t="str">
            <v>CI6_8039</v>
          </cell>
          <cell r="E2387">
            <v>0</v>
          </cell>
        </row>
        <row r="2388">
          <cell r="A2388">
            <v>2009</v>
          </cell>
          <cell r="B2388" t="str">
            <v>DEC</v>
          </cell>
          <cell r="D2388" t="str">
            <v>CI6_8038</v>
          </cell>
          <cell r="E2388">
            <v>0</v>
          </cell>
        </row>
        <row r="2389">
          <cell r="A2389">
            <v>2009</v>
          </cell>
          <cell r="B2389" t="str">
            <v>DEC</v>
          </cell>
          <cell r="D2389" t="str">
            <v>CIS_8024</v>
          </cell>
          <cell r="E2389">
            <v>4646876.4800000004</v>
          </cell>
        </row>
        <row r="2390">
          <cell r="A2390">
            <v>2009</v>
          </cell>
          <cell r="B2390" t="str">
            <v>DEC</v>
          </cell>
          <cell r="D2390" t="str">
            <v>CIS_8023</v>
          </cell>
          <cell r="E2390">
            <v>2695988.56</v>
          </cell>
        </row>
        <row r="2391">
          <cell r="A2391">
            <v>2009</v>
          </cell>
          <cell r="B2391" t="str">
            <v>DEC</v>
          </cell>
          <cell r="D2391" t="str">
            <v>CIS_8022</v>
          </cell>
          <cell r="E2391">
            <v>0</v>
          </cell>
        </row>
        <row r="2392">
          <cell r="A2392">
            <v>2009</v>
          </cell>
          <cell r="B2392" t="str">
            <v>DEC</v>
          </cell>
          <cell r="D2392" t="str">
            <v>CIS_8020</v>
          </cell>
          <cell r="E2392">
            <v>650565.74</v>
          </cell>
        </row>
        <row r="2393">
          <cell r="A2393">
            <v>2009</v>
          </cell>
          <cell r="B2393" t="str">
            <v>DEC</v>
          </cell>
          <cell r="D2393" t="str">
            <v>CIS_8017</v>
          </cell>
          <cell r="E2393">
            <v>0</v>
          </cell>
        </row>
        <row r="2394">
          <cell r="A2394">
            <v>2009</v>
          </cell>
          <cell r="B2394" t="str">
            <v>DEC</v>
          </cell>
          <cell r="D2394" t="str">
            <v>CIS_8016</v>
          </cell>
          <cell r="E2394">
            <v>-710487.62</v>
          </cell>
        </row>
        <row r="2395">
          <cell r="A2395">
            <v>2009</v>
          </cell>
          <cell r="B2395" t="str">
            <v>DEC</v>
          </cell>
          <cell r="D2395" t="str">
            <v>CIS_8012</v>
          </cell>
          <cell r="E2395">
            <v>442036.64</v>
          </cell>
        </row>
        <row r="2396">
          <cell r="A2396">
            <v>2009</v>
          </cell>
          <cell r="B2396" t="str">
            <v>DEC</v>
          </cell>
          <cell r="D2396" t="str">
            <v>CIS_8010</v>
          </cell>
          <cell r="E2396">
            <v>48985.33</v>
          </cell>
        </row>
        <row r="2397">
          <cell r="A2397">
            <v>2009</v>
          </cell>
          <cell r="B2397" t="str">
            <v>DEC</v>
          </cell>
          <cell r="D2397" t="str">
            <v>CIS_8008</v>
          </cell>
          <cell r="E2397">
            <v>205264.16</v>
          </cell>
        </row>
        <row r="2398">
          <cell r="A2398">
            <v>2009</v>
          </cell>
          <cell r="B2398" t="str">
            <v>DEC</v>
          </cell>
          <cell r="D2398" t="str">
            <v>CIS_8007</v>
          </cell>
          <cell r="E2398">
            <v>20898.71</v>
          </cell>
        </row>
        <row r="2399">
          <cell r="A2399">
            <v>2009</v>
          </cell>
          <cell r="B2399" t="str">
            <v>DEC</v>
          </cell>
          <cell r="D2399" t="str">
            <v>CIS_8005</v>
          </cell>
          <cell r="E2399">
            <v>3789558.16</v>
          </cell>
        </row>
        <row r="2400">
          <cell r="A2400">
            <v>2009</v>
          </cell>
          <cell r="B2400" t="str">
            <v>DEC</v>
          </cell>
          <cell r="D2400" t="str">
            <v>CIS_8004</v>
          </cell>
          <cell r="E2400">
            <v>38240.080000000002</v>
          </cell>
        </row>
        <row r="2401">
          <cell r="A2401">
            <v>2009</v>
          </cell>
          <cell r="B2401" t="str">
            <v>DEC</v>
          </cell>
          <cell r="D2401" t="str">
            <v>CIS_8003</v>
          </cell>
          <cell r="E2401">
            <v>7057138.4199999999</v>
          </cell>
        </row>
        <row r="2402">
          <cell r="A2402">
            <v>2009</v>
          </cell>
          <cell r="B2402" t="str">
            <v>DEC</v>
          </cell>
          <cell r="D2402" t="str">
            <v>CIS_8002</v>
          </cell>
          <cell r="E2402">
            <v>14861547.34</v>
          </cell>
        </row>
        <row r="2403">
          <cell r="A2403">
            <v>2010</v>
          </cell>
          <cell r="B2403" t="str">
            <v>MAY</v>
          </cell>
          <cell r="D2403" t="str">
            <v>CIS_8002</v>
          </cell>
          <cell r="E2403">
            <v>8674816.4399999995</v>
          </cell>
        </row>
        <row r="2404">
          <cell r="A2404">
            <v>2010</v>
          </cell>
          <cell r="B2404" t="str">
            <v>MAY</v>
          </cell>
          <cell r="D2404" t="str">
            <v>CIS_8003</v>
          </cell>
          <cell r="E2404">
            <v>5923718.6299999999</v>
          </cell>
        </row>
        <row r="2405">
          <cell r="A2405">
            <v>2010</v>
          </cell>
          <cell r="B2405" t="str">
            <v>MAY</v>
          </cell>
          <cell r="D2405" t="str">
            <v>CIS_8004</v>
          </cell>
          <cell r="E2405">
            <v>27604.55</v>
          </cell>
        </row>
        <row r="2406">
          <cell r="A2406">
            <v>2010</v>
          </cell>
          <cell r="B2406" t="str">
            <v>MAY</v>
          </cell>
          <cell r="D2406" t="str">
            <v>CIS_8005</v>
          </cell>
          <cell r="E2406">
            <v>3554136.01</v>
          </cell>
        </row>
        <row r="2407">
          <cell r="A2407">
            <v>2010</v>
          </cell>
          <cell r="B2407" t="str">
            <v>MAY</v>
          </cell>
          <cell r="D2407" t="str">
            <v>CIS_8007</v>
          </cell>
          <cell r="E2407">
            <v>21209.01</v>
          </cell>
        </row>
        <row r="2408">
          <cell r="A2408">
            <v>2010</v>
          </cell>
          <cell r="B2408" t="str">
            <v>MAY</v>
          </cell>
          <cell r="D2408" t="str">
            <v>CIS_8008</v>
          </cell>
          <cell r="E2408">
            <v>238270.29</v>
          </cell>
        </row>
        <row r="2409">
          <cell r="A2409">
            <v>2010</v>
          </cell>
          <cell r="B2409" t="str">
            <v>MAY</v>
          </cell>
          <cell r="D2409" t="str">
            <v>CIS_8010</v>
          </cell>
          <cell r="E2409">
            <v>49868.78</v>
          </cell>
        </row>
        <row r="2410">
          <cell r="A2410">
            <v>2010</v>
          </cell>
          <cell r="B2410" t="str">
            <v>MAY</v>
          </cell>
          <cell r="D2410" t="str">
            <v>CIS_8012</v>
          </cell>
          <cell r="E2410">
            <v>450198.29</v>
          </cell>
        </row>
        <row r="2411">
          <cell r="A2411">
            <v>2010</v>
          </cell>
          <cell r="B2411" t="str">
            <v>MAY</v>
          </cell>
          <cell r="D2411" t="str">
            <v>CIS_8016</v>
          </cell>
          <cell r="E2411">
            <v>-694258.32</v>
          </cell>
        </row>
        <row r="2412">
          <cell r="A2412">
            <v>2010</v>
          </cell>
          <cell r="B2412" t="str">
            <v>MAY</v>
          </cell>
          <cell r="D2412" t="str">
            <v>CIS_8017</v>
          </cell>
          <cell r="E2412">
            <v>0</v>
          </cell>
        </row>
        <row r="2413">
          <cell r="A2413">
            <v>2010</v>
          </cell>
          <cell r="B2413" t="str">
            <v>MAY</v>
          </cell>
          <cell r="D2413" t="str">
            <v>CIS_8020</v>
          </cell>
          <cell r="E2413">
            <v>198573.22</v>
          </cell>
        </row>
        <row r="2414">
          <cell r="A2414">
            <v>2010</v>
          </cell>
          <cell r="B2414" t="str">
            <v>MAY</v>
          </cell>
          <cell r="D2414" t="str">
            <v>CIS_8022</v>
          </cell>
          <cell r="E2414">
            <v>0</v>
          </cell>
        </row>
        <row r="2415">
          <cell r="A2415">
            <v>2010</v>
          </cell>
          <cell r="B2415" t="str">
            <v>MAY</v>
          </cell>
          <cell r="D2415" t="str">
            <v>CIS_8023</v>
          </cell>
          <cell r="E2415">
            <v>2836900.54</v>
          </cell>
        </row>
        <row r="2416">
          <cell r="A2416">
            <v>2010</v>
          </cell>
          <cell r="B2416" t="str">
            <v>MAY</v>
          </cell>
          <cell r="D2416" t="str">
            <v>CIS_8024</v>
          </cell>
          <cell r="E2416">
            <v>4913682.47</v>
          </cell>
        </row>
        <row r="2417">
          <cell r="A2417">
            <v>2010</v>
          </cell>
          <cell r="B2417" t="str">
            <v>MAY</v>
          </cell>
          <cell r="D2417" t="str">
            <v>CIS_8025</v>
          </cell>
          <cell r="E2417">
            <v>13189046.26</v>
          </cell>
        </row>
        <row r="2418">
          <cell r="A2418">
            <v>2010</v>
          </cell>
          <cell r="B2418" t="str">
            <v>MAY</v>
          </cell>
          <cell r="D2418" t="str">
            <v>CIS_8026</v>
          </cell>
          <cell r="E2418">
            <v>33703.14</v>
          </cell>
        </row>
        <row r="2419">
          <cell r="A2419">
            <v>2010</v>
          </cell>
          <cell r="B2419" t="str">
            <v>MAY</v>
          </cell>
          <cell r="D2419" t="str">
            <v>CIS_8031</v>
          </cell>
          <cell r="E2419">
            <v>2654669.12</v>
          </cell>
        </row>
        <row r="2420">
          <cell r="A2420">
            <v>2010</v>
          </cell>
          <cell r="B2420" t="str">
            <v>MAY</v>
          </cell>
          <cell r="D2420" t="str">
            <v>CIS_8033</v>
          </cell>
          <cell r="E2420">
            <v>319931.37</v>
          </cell>
        </row>
        <row r="2421">
          <cell r="A2421">
            <v>2010</v>
          </cell>
          <cell r="B2421" t="str">
            <v>MAY</v>
          </cell>
          <cell r="D2421" t="str">
            <v>CIS_8035</v>
          </cell>
          <cell r="E2421">
            <v>5826.72</v>
          </cell>
        </row>
        <row r="2422">
          <cell r="A2422">
            <v>2010</v>
          </cell>
          <cell r="B2422" t="str">
            <v>MAY</v>
          </cell>
          <cell r="D2422" t="str">
            <v>CIS_8036</v>
          </cell>
          <cell r="E2422">
            <v>0</v>
          </cell>
        </row>
        <row r="2423">
          <cell r="A2423">
            <v>2010</v>
          </cell>
          <cell r="B2423" t="str">
            <v>MAY</v>
          </cell>
          <cell r="D2423" t="str">
            <v>CIS_8037</v>
          </cell>
          <cell r="E2423">
            <v>3003889.59</v>
          </cell>
        </row>
        <row r="2424">
          <cell r="A2424">
            <v>2010</v>
          </cell>
          <cell r="B2424" t="str">
            <v>MAY</v>
          </cell>
          <cell r="D2424" t="str">
            <v>CIS_8038</v>
          </cell>
          <cell r="E2424">
            <v>304847.46000000002</v>
          </cell>
        </row>
        <row r="2425">
          <cell r="A2425">
            <v>2010</v>
          </cell>
          <cell r="B2425" t="str">
            <v>MAY</v>
          </cell>
          <cell r="D2425" t="str">
            <v>CIS_8039</v>
          </cell>
          <cell r="E2425">
            <v>37342.6</v>
          </cell>
        </row>
        <row r="2426">
          <cell r="A2426">
            <v>2010</v>
          </cell>
          <cell r="B2426" t="str">
            <v>MAY</v>
          </cell>
          <cell r="D2426" t="str">
            <v>CIS_8040</v>
          </cell>
          <cell r="E2426">
            <v>0</v>
          </cell>
        </row>
        <row r="2427">
          <cell r="A2427">
            <v>2010</v>
          </cell>
          <cell r="B2427" t="str">
            <v>MAY</v>
          </cell>
          <cell r="D2427" t="str">
            <v>CIS_8041</v>
          </cell>
          <cell r="E2427">
            <v>15754.4</v>
          </cell>
        </row>
        <row r="2428">
          <cell r="A2428">
            <v>2010</v>
          </cell>
          <cell r="B2428" t="str">
            <v>MAY</v>
          </cell>
          <cell r="D2428" t="str">
            <v>CIS_8042</v>
          </cell>
          <cell r="E2428">
            <v>0</v>
          </cell>
        </row>
        <row r="2429">
          <cell r="A2429">
            <v>2010</v>
          </cell>
          <cell r="B2429" t="str">
            <v>APR</v>
          </cell>
          <cell r="D2429" t="str">
            <v>CIS_8002</v>
          </cell>
          <cell r="E2429">
            <v>8655041.1500000004</v>
          </cell>
        </row>
        <row r="2430">
          <cell r="A2430">
            <v>2010</v>
          </cell>
          <cell r="B2430" t="str">
            <v>APR</v>
          </cell>
          <cell r="D2430" t="str">
            <v>CIS_8003</v>
          </cell>
          <cell r="E2430">
            <v>5899261.21</v>
          </cell>
        </row>
        <row r="2431">
          <cell r="A2431">
            <v>2010</v>
          </cell>
          <cell r="B2431" t="str">
            <v>APR</v>
          </cell>
          <cell r="D2431" t="str">
            <v>CIS_8004</v>
          </cell>
          <cell r="E2431">
            <v>27535.040000000001</v>
          </cell>
        </row>
        <row r="2432">
          <cell r="A2432">
            <v>2010</v>
          </cell>
          <cell r="B2432" t="str">
            <v>APR</v>
          </cell>
          <cell r="D2432" t="str">
            <v>CIS_8005</v>
          </cell>
          <cell r="E2432">
            <v>3530682.69</v>
          </cell>
        </row>
        <row r="2433">
          <cell r="A2433">
            <v>2010</v>
          </cell>
          <cell r="B2433" t="str">
            <v>APR</v>
          </cell>
          <cell r="D2433" t="str">
            <v>CIS_8007</v>
          </cell>
          <cell r="E2433">
            <v>21146.95</v>
          </cell>
        </row>
        <row r="2434">
          <cell r="A2434">
            <v>2010</v>
          </cell>
          <cell r="B2434" t="str">
            <v>APR</v>
          </cell>
          <cell r="D2434" t="str">
            <v>CIS_8008</v>
          </cell>
          <cell r="E2434">
            <v>234421.96</v>
          </cell>
        </row>
        <row r="2435">
          <cell r="A2435">
            <v>2010</v>
          </cell>
          <cell r="B2435" t="str">
            <v>APR</v>
          </cell>
          <cell r="D2435" t="str">
            <v>CIS_8010</v>
          </cell>
          <cell r="E2435">
            <v>49692.09</v>
          </cell>
        </row>
        <row r="2436">
          <cell r="A2436">
            <v>2010</v>
          </cell>
          <cell r="B2436" t="str">
            <v>APR</v>
          </cell>
          <cell r="D2436" t="str">
            <v>CIS_8012</v>
          </cell>
          <cell r="E2436">
            <v>448565.96</v>
          </cell>
        </row>
        <row r="2437">
          <cell r="A2437">
            <v>2010</v>
          </cell>
          <cell r="B2437" t="str">
            <v>APR</v>
          </cell>
          <cell r="D2437" t="str">
            <v>CIS_8016</v>
          </cell>
          <cell r="E2437">
            <v>-694787.73</v>
          </cell>
        </row>
        <row r="2438">
          <cell r="A2438">
            <v>2010</v>
          </cell>
          <cell r="B2438" t="str">
            <v>APR</v>
          </cell>
          <cell r="D2438" t="str">
            <v>CIS_8017</v>
          </cell>
          <cell r="E2438">
            <v>0</v>
          </cell>
        </row>
        <row r="2439">
          <cell r="A2439">
            <v>2010</v>
          </cell>
          <cell r="B2439" t="str">
            <v>APR</v>
          </cell>
          <cell r="D2439" t="str">
            <v>CIS_8020</v>
          </cell>
          <cell r="E2439">
            <v>196375.15</v>
          </cell>
        </row>
        <row r="2440">
          <cell r="A2440">
            <v>2010</v>
          </cell>
          <cell r="B2440" t="str">
            <v>APR</v>
          </cell>
          <cell r="D2440" t="str">
            <v>CIS_8022</v>
          </cell>
          <cell r="E2440">
            <v>0</v>
          </cell>
        </row>
        <row r="2441">
          <cell r="A2441">
            <v>2010</v>
          </cell>
          <cell r="B2441" t="str">
            <v>APR</v>
          </cell>
          <cell r="D2441" t="str">
            <v>CIS_8023</v>
          </cell>
          <cell r="E2441">
            <v>2799605.18</v>
          </cell>
        </row>
        <row r="2442">
          <cell r="A2442">
            <v>2010</v>
          </cell>
          <cell r="B2442" t="str">
            <v>APR</v>
          </cell>
          <cell r="D2442" t="str">
            <v>CIS_8024</v>
          </cell>
          <cell r="E2442">
            <v>4927787.08</v>
          </cell>
        </row>
        <row r="2443">
          <cell r="A2443">
            <v>2010</v>
          </cell>
          <cell r="B2443" t="str">
            <v>APR</v>
          </cell>
          <cell r="D2443" t="str">
            <v>CIS_8025</v>
          </cell>
          <cell r="E2443">
            <v>13037229.66</v>
          </cell>
        </row>
        <row r="2444">
          <cell r="A2444">
            <v>2010</v>
          </cell>
          <cell r="B2444" t="str">
            <v>APR</v>
          </cell>
          <cell r="D2444" t="str">
            <v>CIS_8026</v>
          </cell>
          <cell r="E2444">
            <v>32840.53</v>
          </cell>
        </row>
        <row r="2445">
          <cell r="A2445">
            <v>2010</v>
          </cell>
          <cell r="B2445" t="str">
            <v>APR</v>
          </cell>
          <cell r="D2445" t="str">
            <v>CIS_8031</v>
          </cell>
          <cell r="E2445">
            <v>2374360.4700000002</v>
          </cell>
        </row>
        <row r="2446">
          <cell r="A2446">
            <v>2010</v>
          </cell>
          <cell r="B2446" t="str">
            <v>APR</v>
          </cell>
          <cell r="D2446" t="str">
            <v>CIS_8033</v>
          </cell>
          <cell r="E2446">
            <v>106023.42</v>
          </cell>
        </row>
        <row r="2447">
          <cell r="A2447">
            <v>2010</v>
          </cell>
          <cell r="B2447" t="str">
            <v>APR</v>
          </cell>
          <cell r="D2447" t="str">
            <v>CIS_8035</v>
          </cell>
          <cell r="E2447">
            <v>5414.78</v>
          </cell>
        </row>
        <row r="2448">
          <cell r="A2448">
            <v>2010</v>
          </cell>
          <cell r="B2448" t="str">
            <v>APR</v>
          </cell>
          <cell r="D2448" t="str">
            <v>CIS_8036</v>
          </cell>
          <cell r="E2448">
            <v>0</v>
          </cell>
        </row>
        <row r="2449">
          <cell r="A2449">
            <v>2010</v>
          </cell>
          <cell r="B2449" t="str">
            <v>APR</v>
          </cell>
          <cell r="D2449" t="str">
            <v>CIS_8037</v>
          </cell>
          <cell r="E2449">
            <v>2585784.9</v>
          </cell>
        </row>
        <row r="2450">
          <cell r="A2450">
            <v>2010</v>
          </cell>
          <cell r="B2450" t="str">
            <v>APR</v>
          </cell>
          <cell r="D2450" t="str">
            <v>CIS_8038</v>
          </cell>
          <cell r="E2450">
            <v>109680.11</v>
          </cell>
        </row>
        <row r="2451">
          <cell r="A2451">
            <v>2010</v>
          </cell>
          <cell r="B2451" t="str">
            <v>APR</v>
          </cell>
          <cell r="D2451" t="str">
            <v>CIS_8039</v>
          </cell>
          <cell r="E2451">
            <v>33424.75</v>
          </cell>
        </row>
        <row r="2452">
          <cell r="A2452">
            <v>2010</v>
          </cell>
          <cell r="B2452" t="str">
            <v>APR</v>
          </cell>
          <cell r="D2452" t="str">
            <v>CIS_8040</v>
          </cell>
          <cell r="E2452">
            <v>0</v>
          </cell>
        </row>
        <row r="2453">
          <cell r="A2453">
            <v>2010</v>
          </cell>
          <cell r="B2453" t="str">
            <v>APR</v>
          </cell>
          <cell r="D2453" t="str">
            <v>CIS_8041</v>
          </cell>
          <cell r="E2453">
            <v>13353.46</v>
          </cell>
        </row>
        <row r="2454">
          <cell r="A2454">
            <v>2010</v>
          </cell>
          <cell r="B2454" t="str">
            <v>APR</v>
          </cell>
          <cell r="D2454" t="str">
            <v>CIS_8042</v>
          </cell>
          <cell r="E2454">
            <v>0</v>
          </cell>
        </row>
        <row r="2455">
          <cell r="A2455">
            <v>2010</v>
          </cell>
          <cell r="B2455" t="str">
            <v>JAN</v>
          </cell>
          <cell r="D2455" t="str">
            <v>CIS_8002</v>
          </cell>
          <cell r="E2455">
            <v>14881322.630000001</v>
          </cell>
        </row>
        <row r="2456">
          <cell r="A2456">
            <v>2010</v>
          </cell>
          <cell r="B2456" t="str">
            <v>JAN</v>
          </cell>
          <cell r="D2456" t="str">
            <v>CIS_8003</v>
          </cell>
          <cell r="E2456">
            <v>7113237.71</v>
          </cell>
        </row>
        <row r="2457">
          <cell r="A2457">
            <v>2010</v>
          </cell>
          <cell r="B2457" t="str">
            <v>JAN</v>
          </cell>
          <cell r="D2457" t="str">
            <v>CIS_8004</v>
          </cell>
          <cell r="E2457">
            <v>38309.589999999997</v>
          </cell>
        </row>
        <row r="2458">
          <cell r="A2458">
            <v>2010</v>
          </cell>
          <cell r="B2458" t="str">
            <v>JAN</v>
          </cell>
          <cell r="D2458" t="str">
            <v>CIS_8005</v>
          </cell>
          <cell r="E2458">
            <v>3812886.73</v>
          </cell>
        </row>
        <row r="2459">
          <cell r="A2459">
            <v>2010</v>
          </cell>
          <cell r="B2459" t="str">
            <v>JAN</v>
          </cell>
          <cell r="D2459" t="str">
            <v>CIS_8007</v>
          </cell>
          <cell r="E2459">
            <v>20960.77</v>
          </cell>
        </row>
        <row r="2460">
          <cell r="A2460">
            <v>2010</v>
          </cell>
          <cell r="B2460" t="str">
            <v>JAN</v>
          </cell>
          <cell r="D2460" t="str">
            <v>CIS_8008</v>
          </cell>
          <cell r="E2460">
            <v>220425.18</v>
          </cell>
        </row>
        <row r="2461">
          <cell r="A2461">
            <v>2010</v>
          </cell>
          <cell r="B2461" t="str">
            <v>JAN</v>
          </cell>
          <cell r="D2461" t="str">
            <v>CIS_8010</v>
          </cell>
          <cell r="E2461">
            <v>49162.02</v>
          </cell>
        </row>
        <row r="2462">
          <cell r="A2462">
            <v>2010</v>
          </cell>
          <cell r="B2462" t="str">
            <v>JAN</v>
          </cell>
          <cell r="D2462" t="str">
            <v>CIS_8012</v>
          </cell>
          <cell r="E2462">
            <v>443668.97</v>
          </cell>
        </row>
        <row r="2463">
          <cell r="A2463">
            <v>2010</v>
          </cell>
          <cell r="B2463" t="str">
            <v>JAN</v>
          </cell>
          <cell r="D2463" t="str">
            <v>CIS_8016</v>
          </cell>
          <cell r="E2463">
            <v>-696375.96</v>
          </cell>
        </row>
        <row r="2464">
          <cell r="A2464">
            <v>2010</v>
          </cell>
          <cell r="B2464" t="str">
            <v>JAN</v>
          </cell>
          <cell r="D2464" t="str">
            <v>CIS_8017</v>
          </cell>
          <cell r="E2464">
            <v>0</v>
          </cell>
        </row>
        <row r="2465">
          <cell r="A2465">
            <v>2010</v>
          </cell>
          <cell r="B2465" t="str">
            <v>JAN</v>
          </cell>
          <cell r="D2465" t="str">
            <v>CIS_8020</v>
          </cell>
          <cell r="E2465">
            <v>652763.81000000006</v>
          </cell>
        </row>
        <row r="2466">
          <cell r="A2466">
            <v>2010</v>
          </cell>
          <cell r="B2466" t="str">
            <v>JUN</v>
          </cell>
          <cell r="D2466" t="str">
            <v>CIS_8026</v>
          </cell>
          <cell r="E2466">
            <v>34565.75</v>
          </cell>
        </row>
        <row r="2467">
          <cell r="A2467">
            <v>2010</v>
          </cell>
          <cell r="B2467" t="str">
            <v>JUN</v>
          </cell>
          <cell r="D2467" t="str">
            <v>CIS_8025</v>
          </cell>
          <cell r="E2467">
            <v>13340862.859999999</v>
          </cell>
        </row>
        <row r="2468">
          <cell r="A2468">
            <v>2010</v>
          </cell>
          <cell r="B2468" t="str">
            <v>JUN</v>
          </cell>
          <cell r="D2468" t="str">
            <v>CIS_8024</v>
          </cell>
          <cell r="E2468">
            <v>4983727.5999999996</v>
          </cell>
        </row>
        <row r="2469">
          <cell r="A2469">
            <v>2010</v>
          </cell>
          <cell r="B2469" t="str">
            <v>JUN</v>
          </cell>
          <cell r="D2469" t="str">
            <v>CIS_8023</v>
          </cell>
          <cell r="E2469">
            <v>2655174.2000000002</v>
          </cell>
        </row>
        <row r="2470">
          <cell r="A2470">
            <v>2010</v>
          </cell>
          <cell r="B2470" t="str">
            <v>JUN</v>
          </cell>
          <cell r="D2470" t="str">
            <v>CIS_8022</v>
          </cell>
          <cell r="E2470">
            <v>0</v>
          </cell>
        </row>
        <row r="2471">
          <cell r="A2471">
            <v>2010</v>
          </cell>
          <cell r="B2471" t="str">
            <v>JUN</v>
          </cell>
          <cell r="D2471" t="str">
            <v>CIS_8020</v>
          </cell>
          <cell r="E2471">
            <v>200771.29</v>
          </cell>
        </row>
        <row r="2472">
          <cell r="A2472">
            <v>2010</v>
          </cell>
          <cell r="B2472" t="str">
            <v>JUN</v>
          </cell>
          <cell r="D2472" t="str">
            <v>CIS_8017</v>
          </cell>
          <cell r="E2472">
            <v>0</v>
          </cell>
        </row>
        <row r="2473">
          <cell r="A2473">
            <v>2010</v>
          </cell>
          <cell r="B2473" t="str">
            <v>JUN</v>
          </cell>
          <cell r="D2473" t="str">
            <v>CIS_8016</v>
          </cell>
          <cell r="E2473">
            <v>-693728.91</v>
          </cell>
        </row>
        <row r="2474">
          <cell r="A2474">
            <v>2010</v>
          </cell>
          <cell r="B2474" t="str">
            <v>JUN</v>
          </cell>
          <cell r="D2474" t="str">
            <v>CIS_8012</v>
          </cell>
          <cell r="E2474">
            <v>451830.62</v>
          </cell>
        </row>
        <row r="2475">
          <cell r="A2475">
            <v>2010</v>
          </cell>
          <cell r="B2475" t="str">
            <v>JUN</v>
          </cell>
          <cell r="D2475" t="str">
            <v>CIS_8010</v>
          </cell>
          <cell r="E2475">
            <v>50045.47</v>
          </cell>
        </row>
        <row r="2476">
          <cell r="A2476">
            <v>2010</v>
          </cell>
          <cell r="B2476" t="str">
            <v>JUN</v>
          </cell>
          <cell r="D2476" t="str">
            <v>CIS_8008</v>
          </cell>
          <cell r="E2476">
            <v>244472.35</v>
          </cell>
        </row>
        <row r="2477">
          <cell r="A2477">
            <v>2010</v>
          </cell>
          <cell r="B2477" t="str">
            <v>JUN</v>
          </cell>
          <cell r="D2477" t="str">
            <v>CIS_8007</v>
          </cell>
          <cell r="E2477">
            <v>21271.07</v>
          </cell>
        </row>
        <row r="2478">
          <cell r="A2478">
            <v>2010</v>
          </cell>
          <cell r="B2478" t="str">
            <v>JUN</v>
          </cell>
          <cell r="D2478" t="str">
            <v>CIS_8005</v>
          </cell>
          <cell r="E2478">
            <v>3577804.19</v>
          </cell>
        </row>
        <row r="2479">
          <cell r="A2479">
            <v>2010</v>
          </cell>
          <cell r="B2479" t="str">
            <v>JUN</v>
          </cell>
          <cell r="D2479" t="str">
            <v>CIS_8004</v>
          </cell>
          <cell r="E2479">
            <v>27674.06</v>
          </cell>
        </row>
        <row r="2480">
          <cell r="A2480">
            <v>2010</v>
          </cell>
          <cell r="B2480" t="str">
            <v>JUN</v>
          </cell>
          <cell r="D2480" t="str">
            <v>CIS_8003</v>
          </cell>
          <cell r="E2480">
            <v>5948176.0499999998</v>
          </cell>
        </row>
        <row r="2481">
          <cell r="A2481">
            <v>2010</v>
          </cell>
          <cell r="B2481" t="str">
            <v>JUN</v>
          </cell>
          <cell r="D2481" t="str">
            <v>CIS_8002</v>
          </cell>
          <cell r="E2481">
            <v>8694591.7300000004</v>
          </cell>
        </row>
        <row r="2482">
          <cell r="A2482">
            <v>2010</v>
          </cell>
          <cell r="B2482" t="str">
            <v>MAR</v>
          </cell>
          <cell r="D2482" t="str">
            <v>CIS_8041</v>
          </cell>
          <cell r="E2482">
            <v>10961.08</v>
          </cell>
        </row>
        <row r="2483">
          <cell r="A2483">
            <v>2010</v>
          </cell>
          <cell r="B2483" t="str">
            <v>MAR</v>
          </cell>
          <cell r="D2483" t="str">
            <v>CIS_8040</v>
          </cell>
          <cell r="E2483">
            <v>0</v>
          </cell>
        </row>
        <row r="2484">
          <cell r="A2484">
            <v>2010</v>
          </cell>
          <cell r="B2484" t="str">
            <v>MAR</v>
          </cell>
          <cell r="D2484" t="str">
            <v>CIS_8039</v>
          </cell>
          <cell r="E2484">
            <v>29506.9</v>
          </cell>
        </row>
        <row r="2485">
          <cell r="A2485">
            <v>2010</v>
          </cell>
          <cell r="B2485" t="str">
            <v>MAR</v>
          </cell>
          <cell r="D2485" t="str">
            <v>CIS_8038</v>
          </cell>
          <cell r="E2485">
            <v>8238.58</v>
          </cell>
        </row>
        <row r="2486">
          <cell r="A2486">
            <v>2010</v>
          </cell>
          <cell r="B2486" t="str">
            <v>MAR</v>
          </cell>
          <cell r="D2486" t="str">
            <v>CIS_8037</v>
          </cell>
          <cell r="E2486">
            <v>2167720.19</v>
          </cell>
        </row>
        <row r="2487">
          <cell r="A2487">
            <v>2010</v>
          </cell>
          <cell r="B2487" t="str">
            <v>MAR</v>
          </cell>
          <cell r="D2487" t="str">
            <v>CIS_8036</v>
          </cell>
          <cell r="E2487">
            <v>0</v>
          </cell>
        </row>
        <row r="2488">
          <cell r="A2488">
            <v>2010</v>
          </cell>
          <cell r="B2488" t="str">
            <v>MAR</v>
          </cell>
          <cell r="D2488" t="str">
            <v>CIS_8035</v>
          </cell>
          <cell r="E2488">
            <v>5002.84</v>
          </cell>
        </row>
        <row r="2489">
          <cell r="A2489">
            <v>2010</v>
          </cell>
          <cell r="B2489" t="str">
            <v>MAR</v>
          </cell>
          <cell r="D2489" t="str">
            <v>CIS_8033</v>
          </cell>
          <cell r="E2489">
            <v>0</v>
          </cell>
        </row>
        <row r="2490">
          <cell r="A2490">
            <v>2010</v>
          </cell>
          <cell r="B2490" t="str">
            <v>MAR</v>
          </cell>
          <cell r="D2490" t="str">
            <v>CIS_8031</v>
          </cell>
          <cell r="E2490">
            <v>2114259.2999999998</v>
          </cell>
        </row>
        <row r="2491">
          <cell r="A2491">
            <v>2010</v>
          </cell>
          <cell r="B2491" t="str">
            <v>MAR</v>
          </cell>
          <cell r="D2491" t="str">
            <v>CIS_8026</v>
          </cell>
          <cell r="E2491">
            <v>31977.919999999998</v>
          </cell>
        </row>
        <row r="2492">
          <cell r="A2492">
            <v>2010</v>
          </cell>
          <cell r="B2492" t="str">
            <v>MAR</v>
          </cell>
          <cell r="D2492" t="str">
            <v>CIS_8025</v>
          </cell>
          <cell r="E2492">
            <v>12885413.060000001</v>
          </cell>
        </row>
        <row r="2493">
          <cell r="A2493">
            <v>2010</v>
          </cell>
          <cell r="B2493" t="str">
            <v>MAR</v>
          </cell>
          <cell r="D2493" t="str">
            <v>CIS_8024</v>
          </cell>
          <cell r="E2493">
            <v>4857559.43</v>
          </cell>
        </row>
        <row r="2494">
          <cell r="A2494">
            <v>2010</v>
          </cell>
          <cell r="B2494" t="str">
            <v>MAR</v>
          </cell>
          <cell r="D2494" t="str">
            <v>CIS_8023</v>
          </cell>
          <cell r="E2494">
            <v>3057381.53</v>
          </cell>
        </row>
        <row r="2495">
          <cell r="A2495">
            <v>2010</v>
          </cell>
          <cell r="B2495" t="str">
            <v>MAR</v>
          </cell>
          <cell r="D2495" t="str">
            <v>CIS_8022</v>
          </cell>
          <cell r="E2495">
            <v>0</v>
          </cell>
        </row>
        <row r="2496">
          <cell r="A2496">
            <v>2010</v>
          </cell>
          <cell r="B2496" t="str">
            <v>MAR</v>
          </cell>
          <cell r="D2496" t="str">
            <v>CIS_8020</v>
          </cell>
          <cell r="E2496">
            <v>657159.94999999995</v>
          </cell>
        </row>
        <row r="2497">
          <cell r="A2497">
            <v>2010</v>
          </cell>
          <cell r="B2497" t="str">
            <v>MAR</v>
          </cell>
          <cell r="D2497" t="str">
            <v>CIS_8017</v>
          </cell>
          <cell r="E2497">
            <v>0</v>
          </cell>
        </row>
        <row r="2498">
          <cell r="A2498">
            <v>2010</v>
          </cell>
          <cell r="B2498" t="str">
            <v>MAR</v>
          </cell>
          <cell r="D2498" t="str">
            <v>CIS_8016</v>
          </cell>
          <cell r="E2498">
            <v>-695317.14</v>
          </cell>
        </row>
        <row r="2499">
          <cell r="A2499">
            <v>2010</v>
          </cell>
          <cell r="B2499" t="str">
            <v>MAR</v>
          </cell>
          <cell r="D2499" t="str">
            <v>CIS_8012</v>
          </cell>
          <cell r="E2499">
            <v>446933.63</v>
          </cell>
        </row>
        <row r="2500">
          <cell r="A2500">
            <v>2010</v>
          </cell>
          <cell r="B2500" t="str">
            <v>MAR</v>
          </cell>
          <cell r="D2500" t="str">
            <v>CIS_8010</v>
          </cell>
          <cell r="E2500">
            <v>49515.4</v>
          </cell>
        </row>
        <row r="2501">
          <cell r="A2501">
            <v>2010</v>
          </cell>
          <cell r="B2501" t="str">
            <v>MAR</v>
          </cell>
          <cell r="D2501" t="str">
            <v>CIS_8008</v>
          </cell>
          <cell r="E2501">
            <v>228219.16</v>
          </cell>
        </row>
        <row r="2502">
          <cell r="A2502">
            <v>2010</v>
          </cell>
          <cell r="B2502" t="str">
            <v>MAR</v>
          </cell>
          <cell r="D2502" t="str">
            <v>CIS_8007</v>
          </cell>
          <cell r="E2502">
            <v>21084.89</v>
          </cell>
        </row>
        <row r="2503">
          <cell r="A2503">
            <v>2010</v>
          </cell>
          <cell r="B2503" t="str">
            <v>MAR</v>
          </cell>
          <cell r="D2503" t="str">
            <v>CIS_8005</v>
          </cell>
          <cell r="E2503">
            <v>3859543.87</v>
          </cell>
        </row>
        <row r="2504">
          <cell r="A2504">
            <v>2010</v>
          </cell>
          <cell r="B2504" t="str">
            <v>MAR</v>
          </cell>
          <cell r="D2504" t="str">
            <v>CIS_8004</v>
          </cell>
          <cell r="E2504">
            <v>38448.61</v>
          </cell>
        </row>
        <row r="2505">
          <cell r="A2505">
            <v>2010</v>
          </cell>
          <cell r="B2505" t="str">
            <v>MAR</v>
          </cell>
          <cell r="D2505" t="str">
            <v>CIS_8003</v>
          </cell>
          <cell r="E2505">
            <v>7162153.0700000003</v>
          </cell>
        </row>
        <row r="2506">
          <cell r="A2506">
            <v>2010</v>
          </cell>
          <cell r="B2506" t="str">
            <v>MAR</v>
          </cell>
          <cell r="D2506" t="str">
            <v>CIS_8002</v>
          </cell>
          <cell r="E2506">
            <v>14920873.210000001</v>
          </cell>
        </row>
        <row r="2507">
          <cell r="A2507">
            <v>2010</v>
          </cell>
          <cell r="B2507" t="str">
            <v>FEB</v>
          </cell>
          <cell r="D2507" t="str">
            <v>CIS_8041</v>
          </cell>
          <cell r="E2507">
            <v>6047.08</v>
          </cell>
        </row>
        <row r="2508">
          <cell r="A2508">
            <v>2010</v>
          </cell>
          <cell r="B2508" t="str">
            <v>FEB</v>
          </cell>
          <cell r="D2508" t="str">
            <v>CIS_8040</v>
          </cell>
          <cell r="E2508">
            <v>0</v>
          </cell>
        </row>
        <row r="2509">
          <cell r="A2509">
            <v>2010</v>
          </cell>
          <cell r="B2509" t="str">
            <v>FEB</v>
          </cell>
          <cell r="D2509" t="str">
            <v>CIS_8039</v>
          </cell>
          <cell r="E2509">
            <v>25589.05</v>
          </cell>
        </row>
        <row r="2510">
          <cell r="A2510">
            <v>2010</v>
          </cell>
          <cell r="B2510" t="str">
            <v>FEB</v>
          </cell>
          <cell r="D2510" t="str">
            <v>CIS_8038</v>
          </cell>
          <cell r="E2510">
            <v>2741.68</v>
          </cell>
        </row>
        <row r="2511">
          <cell r="A2511">
            <v>2010</v>
          </cell>
          <cell r="B2511" t="str">
            <v>FEB</v>
          </cell>
          <cell r="D2511" t="str">
            <v>CIS_8037</v>
          </cell>
          <cell r="E2511">
            <v>1743844.14</v>
          </cell>
        </row>
        <row r="2512">
          <cell r="A2512">
            <v>2010</v>
          </cell>
          <cell r="B2512" t="str">
            <v>FEB</v>
          </cell>
          <cell r="D2512" t="str">
            <v>CIS_8036</v>
          </cell>
          <cell r="E2512">
            <v>0</v>
          </cell>
        </row>
        <row r="2513">
          <cell r="A2513">
            <v>2010</v>
          </cell>
          <cell r="B2513" t="str">
            <v>FEB</v>
          </cell>
          <cell r="D2513" t="str">
            <v>CIS_8035</v>
          </cell>
          <cell r="E2513">
            <v>4590.8999999999996</v>
          </cell>
        </row>
        <row r="2514">
          <cell r="A2514">
            <v>2010</v>
          </cell>
          <cell r="B2514" t="str">
            <v>FEB</v>
          </cell>
          <cell r="D2514" t="str">
            <v>CIS_8033</v>
          </cell>
          <cell r="E2514">
            <v>0</v>
          </cell>
        </row>
        <row r="2515">
          <cell r="A2515">
            <v>2010</v>
          </cell>
          <cell r="B2515" t="str">
            <v>FEB</v>
          </cell>
          <cell r="D2515" t="str">
            <v>CIS_8031</v>
          </cell>
          <cell r="E2515">
            <v>1880881.62</v>
          </cell>
        </row>
        <row r="2516">
          <cell r="A2516">
            <v>2010</v>
          </cell>
          <cell r="B2516" t="str">
            <v>FEB</v>
          </cell>
          <cell r="D2516" t="str">
            <v>CIS_8026</v>
          </cell>
          <cell r="E2516">
            <v>31115.31</v>
          </cell>
        </row>
        <row r="2517">
          <cell r="A2517">
            <v>2010</v>
          </cell>
          <cell r="B2517" t="str">
            <v>FEB</v>
          </cell>
          <cell r="D2517" t="str">
            <v>CIS_8025</v>
          </cell>
          <cell r="E2517">
            <v>12733593.01</v>
          </cell>
        </row>
        <row r="2518">
          <cell r="A2518">
            <v>2010</v>
          </cell>
          <cell r="B2518" t="str">
            <v>FEB</v>
          </cell>
          <cell r="D2518" t="str">
            <v>CIS_8024</v>
          </cell>
          <cell r="E2518">
            <v>4787331.78</v>
          </cell>
        </row>
        <row r="2519">
          <cell r="A2519">
            <v>2010</v>
          </cell>
          <cell r="B2519" t="str">
            <v>FEB</v>
          </cell>
          <cell r="D2519" t="str">
            <v>CIS_8023</v>
          </cell>
          <cell r="E2519">
            <v>3020701.12</v>
          </cell>
        </row>
        <row r="2520">
          <cell r="A2520">
            <v>2010</v>
          </cell>
          <cell r="B2520" t="str">
            <v>FEB</v>
          </cell>
          <cell r="D2520" t="str">
            <v>CIS_8022</v>
          </cell>
          <cell r="E2520">
            <v>0</v>
          </cell>
        </row>
        <row r="2521">
          <cell r="A2521">
            <v>2010</v>
          </cell>
          <cell r="B2521" t="str">
            <v>FEB</v>
          </cell>
          <cell r="D2521" t="str">
            <v>CIS_8020</v>
          </cell>
          <cell r="E2521">
            <v>654961.88</v>
          </cell>
        </row>
        <row r="2522">
          <cell r="A2522">
            <v>2010</v>
          </cell>
          <cell r="B2522" t="str">
            <v>FEB</v>
          </cell>
          <cell r="D2522" t="str">
            <v>CIS_8017</v>
          </cell>
          <cell r="E2522">
            <v>0</v>
          </cell>
        </row>
        <row r="2523">
          <cell r="A2523">
            <v>2010</v>
          </cell>
          <cell r="B2523" t="str">
            <v>FEB</v>
          </cell>
          <cell r="D2523" t="str">
            <v>CIS_8016</v>
          </cell>
          <cell r="E2523">
            <v>-695846.55</v>
          </cell>
        </row>
        <row r="2524">
          <cell r="A2524">
            <v>2010</v>
          </cell>
          <cell r="B2524" t="str">
            <v>FEB</v>
          </cell>
          <cell r="D2524" t="str">
            <v>CIS_8012</v>
          </cell>
          <cell r="E2524">
            <v>445301.3</v>
          </cell>
        </row>
        <row r="2525">
          <cell r="A2525">
            <v>2010</v>
          </cell>
          <cell r="B2525" t="str">
            <v>FEB</v>
          </cell>
          <cell r="D2525" t="str">
            <v>CIS_8010</v>
          </cell>
          <cell r="E2525">
            <v>49338.71</v>
          </cell>
        </row>
        <row r="2526">
          <cell r="A2526">
            <v>2010</v>
          </cell>
          <cell r="B2526" t="str">
            <v>FEB</v>
          </cell>
          <cell r="D2526" t="str">
            <v>CIS_8008</v>
          </cell>
          <cell r="E2526">
            <v>226374.57</v>
          </cell>
        </row>
        <row r="2527">
          <cell r="A2527">
            <v>2010</v>
          </cell>
          <cell r="B2527" t="str">
            <v>FEB</v>
          </cell>
          <cell r="D2527" t="str">
            <v>CIS_8007</v>
          </cell>
          <cell r="E2527">
            <v>21022.83</v>
          </cell>
        </row>
        <row r="2528">
          <cell r="A2528">
            <v>2010</v>
          </cell>
          <cell r="B2528" t="str">
            <v>FEB</v>
          </cell>
          <cell r="D2528" t="str">
            <v>CIS_8005</v>
          </cell>
          <cell r="E2528">
            <v>3836215.3</v>
          </cell>
        </row>
        <row r="2529">
          <cell r="A2529">
            <v>2010</v>
          </cell>
          <cell r="B2529" t="str">
            <v>FEB</v>
          </cell>
          <cell r="D2529" t="str">
            <v>CIS_8004</v>
          </cell>
          <cell r="E2529">
            <v>38379.1</v>
          </cell>
        </row>
        <row r="2530">
          <cell r="A2530">
            <v>2010</v>
          </cell>
          <cell r="B2530" t="str">
            <v>FEB</v>
          </cell>
          <cell r="D2530" t="str">
            <v>CIS_8003</v>
          </cell>
          <cell r="E2530">
            <v>7137695.3899999997</v>
          </cell>
        </row>
        <row r="2531">
          <cell r="A2531">
            <v>2010</v>
          </cell>
          <cell r="B2531" t="str">
            <v>FEB</v>
          </cell>
          <cell r="D2531" t="str">
            <v>CIS_8002</v>
          </cell>
          <cell r="E2531">
            <v>14901097.92</v>
          </cell>
        </row>
        <row r="2532">
          <cell r="A2532">
            <v>2009</v>
          </cell>
          <cell r="B2532" t="str">
            <v>DEC</v>
          </cell>
          <cell r="D2532" t="str">
            <v>CIS_8041</v>
          </cell>
          <cell r="E2532">
            <v>3868.47</v>
          </cell>
        </row>
        <row r="2533">
          <cell r="A2533">
            <v>2009</v>
          </cell>
          <cell r="B2533" t="str">
            <v>DEC</v>
          </cell>
          <cell r="D2533" t="str">
            <v>CIS_8040</v>
          </cell>
          <cell r="E2533">
            <v>0</v>
          </cell>
        </row>
        <row r="2534">
          <cell r="A2534">
            <v>2009</v>
          </cell>
          <cell r="B2534" t="str">
            <v>DEC</v>
          </cell>
          <cell r="D2534" t="str">
            <v>CIS_8039</v>
          </cell>
          <cell r="E2534">
            <v>17856.490000000002</v>
          </cell>
        </row>
        <row r="2535">
          <cell r="A2535">
            <v>2009</v>
          </cell>
          <cell r="B2535" t="str">
            <v>DEC</v>
          </cell>
          <cell r="D2535" t="str">
            <v>CIS_8038</v>
          </cell>
          <cell r="E2535">
            <v>0</v>
          </cell>
        </row>
        <row r="2536">
          <cell r="A2536">
            <v>2009</v>
          </cell>
          <cell r="B2536" t="str">
            <v>DEC</v>
          </cell>
          <cell r="D2536" t="str">
            <v>CIS_8037</v>
          </cell>
          <cell r="E2536">
            <v>914893.77</v>
          </cell>
        </row>
        <row r="2537">
          <cell r="A2537">
            <v>2009</v>
          </cell>
          <cell r="B2537" t="str">
            <v>DEC</v>
          </cell>
          <cell r="D2537" t="str">
            <v>CIS_8036</v>
          </cell>
          <cell r="E2537">
            <v>0</v>
          </cell>
        </row>
        <row r="2538">
          <cell r="A2538">
            <v>2009</v>
          </cell>
          <cell r="B2538" t="str">
            <v>DEC</v>
          </cell>
          <cell r="D2538" t="str">
            <v>CIS_8035</v>
          </cell>
          <cell r="E2538">
            <v>3767.02</v>
          </cell>
        </row>
        <row r="2539">
          <cell r="A2539">
            <v>2009</v>
          </cell>
          <cell r="B2539" t="str">
            <v>DEC</v>
          </cell>
          <cell r="D2539" t="str">
            <v>CIS_8033</v>
          </cell>
          <cell r="E2539">
            <v>0</v>
          </cell>
        </row>
        <row r="2540">
          <cell r="A2540">
            <v>2009</v>
          </cell>
          <cell r="B2540" t="str">
            <v>DEC</v>
          </cell>
          <cell r="D2540" t="str">
            <v>CIS_8031</v>
          </cell>
          <cell r="E2540">
            <v>1470706.17</v>
          </cell>
        </row>
        <row r="2541">
          <cell r="A2541">
            <v>2009</v>
          </cell>
          <cell r="B2541" t="str">
            <v>DEC</v>
          </cell>
          <cell r="D2541" t="str">
            <v>CIS_8026</v>
          </cell>
          <cell r="E2541">
            <v>29390.09</v>
          </cell>
        </row>
        <row r="2542">
          <cell r="A2542">
            <v>2009</v>
          </cell>
          <cell r="B2542" t="str">
            <v>DEC</v>
          </cell>
          <cell r="D2542" t="str">
            <v>CIS_8025</v>
          </cell>
          <cell r="E2542">
            <v>12429924.83</v>
          </cell>
        </row>
        <row r="2543">
          <cell r="A2543">
            <v>2009</v>
          </cell>
          <cell r="B2543" t="str">
            <v>DEC</v>
          </cell>
          <cell r="D2543" t="str">
            <v>CI7_8010</v>
          </cell>
          <cell r="E2543">
            <v>0</v>
          </cell>
        </row>
        <row r="2544">
          <cell r="A2544">
            <v>2009</v>
          </cell>
          <cell r="B2544" t="str">
            <v>DEC</v>
          </cell>
          <cell r="D2544" t="str">
            <v>CI7_8008</v>
          </cell>
          <cell r="E2544">
            <v>1091.58</v>
          </cell>
        </row>
        <row r="2545">
          <cell r="A2545">
            <v>2009</v>
          </cell>
          <cell r="B2545" t="str">
            <v>DEC</v>
          </cell>
          <cell r="D2545" t="str">
            <v>CI7_8007</v>
          </cell>
          <cell r="E2545">
            <v>0</v>
          </cell>
        </row>
        <row r="2546">
          <cell r="A2546">
            <v>2009</v>
          </cell>
          <cell r="B2546" t="str">
            <v>DEC</v>
          </cell>
          <cell r="D2546" t="str">
            <v>CI7_8005</v>
          </cell>
          <cell r="E2546">
            <v>0</v>
          </cell>
        </row>
        <row r="2547">
          <cell r="A2547">
            <v>2009</v>
          </cell>
          <cell r="B2547" t="str">
            <v>DEC</v>
          </cell>
          <cell r="D2547" t="str">
            <v>CI7_8004</v>
          </cell>
          <cell r="E2547">
            <v>0</v>
          </cell>
        </row>
        <row r="2548">
          <cell r="A2548">
            <v>2009</v>
          </cell>
          <cell r="B2548" t="str">
            <v>DEC</v>
          </cell>
          <cell r="D2548" t="str">
            <v>CI7_8003</v>
          </cell>
          <cell r="E2548">
            <v>-49.27</v>
          </cell>
        </row>
        <row r="2549">
          <cell r="A2549">
            <v>2009</v>
          </cell>
          <cell r="B2549" t="str">
            <v>DEC</v>
          </cell>
          <cell r="D2549" t="str">
            <v>CI7_8002</v>
          </cell>
          <cell r="E2549">
            <v>0</v>
          </cell>
        </row>
        <row r="2550">
          <cell r="A2550">
            <v>2010</v>
          </cell>
          <cell r="B2550" t="str">
            <v>MAY</v>
          </cell>
          <cell r="D2550" t="str">
            <v>CI7_8002</v>
          </cell>
          <cell r="E2550">
            <v>0</v>
          </cell>
        </row>
        <row r="2551">
          <cell r="A2551">
            <v>2010</v>
          </cell>
          <cell r="B2551" t="str">
            <v>MAY</v>
          </cell>
          <cell r="D2551" t="str">
            <v>CI7_8003</v>
          </cell>
          <cell r="E2551">
            <v>0</v>
          </cell>
        </row>
        <row r="2552">
          <cell r="A2552">
            <v>2010</v>
          </cell>
          <cell r="B2552" t="str">
            <v>MAY</v>
          </cell>
          <cell r="D2552" t="str">
            <v>CI7_8004</v>
          </cell>
          <cell r="E2552">
            <v>0</v>
          </cell>
        </row>
        <row r="2553">
          <cell r="A2553">
            <v>2010</v>
          </cell>
          <cell r="B2553" t="str">
            <v>MAY</v>
          </cell>
          <cell r="D2553" t="str">
            <v>CI7_8005</v>
          </cell>
          <cell r="E2553">
            <v>115154.61</v>
          </cell>
        </row>
        <row r="2554">
          <cell r="A2554">
            <v>2010</v>
          </cell>
          <cell r="B2554" t="str">
            <v>MAY</v>
          </cell>
          <cell r="D2554" t="str">
            <v>CI7_8007</v>
          </cell>
          <cell r="E2554">
            <v>0</v>
          </cell>
        </row>
        <row r="2555">
          <cell r="A2555">
            <v>2010</v>
          </cell>
          <cell r="B2555" t="str">
            <v>MAY</v>
          </cell>
          <cell r="D2555" t="str">
            <v>CI7_8008</v>
          </cell>
          <cell r="E2555">
            <v>800</v>
          </cell>
        </row>
        <row r="2556">
          <cell r="A2556">
            <v>2010</v>
          </cell>
          <cell r="B2556" t="str">
            <v>MAY</v>
          </cell>
          <cell r="D2556" t="str">
            <v>CI7_8010</v>
          </cell>
          <cell r="E2556">
            <v>0</v>
          </cell>
        </row>
        <row r="2557">
          <cell r="A2557">
            <v>2010</v>
          </cell>
          <cell r="B2557" t="str">
            <v>MAY</v>
          </cell>
          <cell r="D2557" t="str">
            <v>CI7_8012</v>
          </cell>
          <cell r="E2557">
            <v>0</v>
          </cell>
        </row>
        <row r="2558">
          <cell r="A2558">
            <v>2010</v>
          </cell>
          <cell r="B2558" t="str">
            <v>MAY</v>
          </cell>
          <cell r="D2558" t="str">
            <v>CI7_8016</v>
          </cell>
          <cell r="E2558">
            <v>0</v>
          </cell>
        </row>
        <row r="2559">
          <cell r="A2559">
            <v>2010</v>
          </cell>
          <cell r="B2559" t="str">
            <v>MAY</v>
          </cell>
          <cell r="D2559" t="str">
            <v>CI7_8017</v>
          </cell>
          <cell r="E2559">
            <v>0</v>
          </cell>
        </row>
        <row r="2560">
          <cell r="A2560">
            <v>2010</v>
          </cell>
          <cell r="B2560" t="str">
            <v>MAY</v>
          </cell>
          <cell r="D2560" t="str">
            <v>CI7_8020</v>
          </cell>
          <cell r="E2560">
            <v>0</v>
          </cell>
        </row>
        <row r="2561">
          <cell r="A2561">
            <v>2010</v>
          </cell>
          <cell r="B2561" t="str">
            <v>MAY</v>
          </cell>
          <cell r="D2561" t="str">
            <v>CI7_8023</v>
          </cell>
          <cell r="E2561">
            <v>936.98</v>
          </cell>
        </row>
        <row r="2562">
          <cell r="A2562">
            <v>2010</v>
          </cell>
          <cell r="B2562" t="str">
            <v>MAY</v>
          </cell>
          <cell r="D2562" t="str">
            <v>CI7_8024</v>
          </cell>
          <cell r="E2562">
            <v>0</v>
          </cell>
        </row>
        <row r="2563">
          <cell r="A2563">
            <v>2010</v>
          </cell>
          <cell r="B2563" t="str">
            <v>MAY</v>
          </cell>
          <cell r="D2563" t="str">
            <v>CI7_8025</v>
          </cell>
          <cell r="E2563">
            <v>0</v>
          </cell>
        </row>
        <row r="2564">
          <cell r="A2564">
            <v>2010</v>
          </cell>
          <cell r="B2564" t="str">
            <v>MAY</v>
          </cell>
          <cell r="D2564" t="str">
            <v>CI7_8026</v>
          </cell>
          <cell r="E2564">
            <v>0</v>
          </cell>
        </row>
        <row r="2565">
          <cell r="A2565">
            <v>2010</v>
          </cell>
          <cell r="B2565" t="str">
            <v>MAY</v>
          </cell>
          <cell r="D2565" t="str">
            <v>CI7_8031</v>
          </cell>
          <cell r="E2565">
            <v>18554689.859999999</v>
          </cell>
        </row>
        <row r="2566">
          <cell r="A2566">
            <v>2010</v>
          </cell>
          <cell r="B2566" t="str">
            <v>MAY</v>
          </cell>
          <cell r="D2566" t="str">
            <v>CI7_8033</v>
          </cell>
          <cell r="E2566">
            <v>1717944.4</v>
          </cell>
        </row>
        <row r="2567">
          <cell r="A2567">
            <v>2010</v>
          </cell>
          <cell r="B2567" t="str">
            <v>MAY</v>
          </cell>
          <cell r="D2567" t="str">
            <v>CI7_8035</v>
          </cell>
          <cell r="E2567">
            <v>0</v>
          </cell>
        </row>
        <row r="2568">
          <cell r="A2568">
            <v>2010</v>
          </cell>
          <cell r="B2568" t="str">
            <v>MAY</v>
          </cell>
          <cell r="D2568" t="str">
            <v>CI7_8037</v>
          </cell>
          <cell r="E2568">
            <v>36245.870000000003</v>
          </cell>
        </row>
        <row r="2569">
          <cell r="A2569">
            <v>2010</v>
          </cell>
          <cell r="B2569" t="str">
            <v>MAY</v>
          </cell>
          <cell r="D2569" t="str">
            <v>CI7_8038</v>
          </cell>
          <cell r="E2569">
            <v>390048.42</v>
          </cell>
        </row>
        <row r="2570">
          <cell r="A2570">
            <v>2010</v>
          </cell>
          <cell r="B2570" t="str">
            <v>MAY</v>
          </cell>
          <cell r="D2570" t="str">
            <v>CI7_8039</v>
          </cell>
          <cell r="E2570">
            <v>0</v>
          </cell>
        </row>
        <row r="2571">
          <cell r="A2571">
            <v>2010</v>
          </cell>
          <cell r="B2571" t="str">
            <v>MAY</v>
          </cell>
          <cell r="D2571" t="str">
            <v>CI7_8041</v>
          </cell>
          <cell r="E2571">
            <v>31298.35</v>
          </cell>
        </row>
        <row r="2572">
          <cell r="A2572">
            <v>2010</v>
          </cell>
          <cell r="B2572" t="str">
            <v>APR</v>
          </cell>
          <cell r="D2572" t="str">
            <v>CI7_8002</v>
          </cell>
          <cell r="E2572">
            <v>0</v>
          </cell>
        </row>
        <row r="2573">
          <cell r="A2573">
            <v>2010</v>
          </cell>
          <cell r="B2573" t="str">
            <v>APR</v>
          </cell>
          <cell r="D2573" t="str">
            <v>CI7_8003</v>
          </cell>
          <cell r="E2573">
            <v>-75</v>
          </cell>
        </row>
        <row r="2574">
          <cell r="A2574">
            <v>2010</v>
          </cell>
          <cell r="B2574" t="str">
            <v>APR</v>
          </cell>
          <cell r="D2574" t="str">
            <v>CI7_8004</v>
          </cell>
          <cell r="E2574">
            <v>0</v>
          </cell>
        </row>
        <row r="2575">
          <cell r="A2575">
            <v>2010</v>
          </cell>
          <cell r="B2575" t="str">
            <v>APR</v>
          </cell>
          <cell r="D2575" t="str">
            <v>CI7_8005</v>
          </cell>
          <cell r="E2575">
            <v>0</v>
          </cell>
        </row>
        <row r="2576">
          <cell r="A2576">
            <v>2010</v>
          </cell>
          <cell r="B2576" t="str">
            <v>APR</v>
          </cell>
          <cell r="D2576" t="str">
            <v>CI7_8007</v>
          </cell>
          <cell r="E2576">
            <v>0</v>
          </cell>
        </row>
        <row r="2577">
          <cell r="A2577">
            <v>2010</v>
          </cell>
          <cell r="B2577" t="str">
            <v>APR</v>
          </cell>
          <cell r="D2577" t="str">
            <v>CI7_8008</v>
          </cell>
          <cell r="E2577">
            <v>0</v>
          </cell>
        </row>
        <row r="2578">
          <cell r="A2578">
            <v>2010</v>
          </cell>
          <cell r="B2578" t="str">
            <v>APR</v>
          </cell>
          <cell r="D2578" t="str">
            <v>CI7_8010</v>
          </cell>
          <cell r="E2578">
            <v>0</v>
          </cell>
        </row>
        <row r="2579">
          <cell r="A2579">
            <v>2010</v>
          </cell>
          <cell r="B2579" t="str">
            <v>APR</v>
          </cell>
          <cell r="D2579" t="str">
            <v>CI7_8012</v>
          </cell>
          <cell r="E2579">
            <v>0</v>
          </cell>
        </row>
        <row r="2580">
          <cell r="A2580">
            <v>2010</v>
          </cell>
          <cell r="B2580" t="str">
            <v>APR</v>
          </cell>
          <cell r="D2580" t="str">
            <v>CI7_8016</v>
          </cell>
          <cell r="E2580">
            <v>0</v>
          </cell>
        </row>
        <row r="2581">
          <cell r="A2581">
            <v>2010</v>
          </cell>
          <cell r="B2581" t="str">
            <v>APR</v>
          </cell>
          <cell r="D2581" t="str">
            <v>CI7_8017</v>
          </cell>
          <cell r="E2581">
            <v>0</v>
          </cell>
        </row>
        <row r="2582">
          <cell r="A2582">
            <v>2010</v>
          </cell>
          <cell r="B2582" t="str">
            <v>APR</v>
          </cell>
          <cell r="D2582" t="str">
            <v>CI7_8020</v>
          </cell>
          <cell r="E2582">
            <v>0</v>
          </cell>
        </row>
        <row r="2583">
          <cell r="A2583">
            <v>2010</v>
          </cell>
          <cell r="B2583" t="str">
            <v>APR</v>
          </cell>
          <cell r="D2583" t="str">
            <v>CI7_8023</v>
          </cell>
          <cell r="E2583">
            <v>495.84</v>
          </cell>
        </row>
        <row r="2584">
          <cell r="A2584">
            <v>2010</v>
          </cell>
          <cell r="B2584" t="str">
            <v>APR</v>
          </cell>
          <cell r="D2584" t="str">
            <v>CI7_8024</v>
          </cell>
          <cell r="E2584">
            <v>0</v>
          </cell>
        </row>
        <row r="2585">
          <cell r="A2585">
            <v>2010</v>
          </cell>
          <cell r="B2585" t="str">
            <v>APR</v>
          </cell>
          <cell r="D2585" t="str">
            <v>CI7_8025</v>
          </cell>
          <cell r="E2585">
            <v>0</v>
          </cell>
        </row>
        <row r="2586">
          <cell r="A2586">
            <v>2010</v>
          </cell>
          <cell r="B2586" t="str">
            <v>APR</v>
          </cell>
          <cell r="D2586" t="str">
            <v>CI7_8026</v>
          </cell>
          <cell r="E2586">
            <v>0</v>
          </cell>
        </row>
        <row r="2587">
          <cell r="A2587">
            <v>2010</v>
          </cell>
          <cell r="B2587" t="str">
            <v>APR</v>
          </cell>
          <cell r="D2587" t="str">
            <v>CI7_8031</v>
          </cell>
          <cell r="E2587">
            <v>98422.91</v>
          </cell>
        </row>
        <row r="2588">
          <cell r="A2588">
            <v>2010</v>
          </cell>
          <cell r="B2588" t="str">
            <v>APR</v>
          </cell>
          <cell r="D2588" t="str">
            <v>CI7_8033</v>
          </cell>
          <cell r="E2588">
            <v>97867774.829999998</v>
          </cell>
        </row>
        <row r="2589">
          <cell r="A2589">
            <v>2010</v>
          </cell>
          <cell r="B2589" t="str">
            <v>APR</v>
          </cell>
          <cell r="D2589" t="str">
            <v>CI7_8035</v>
          </cell>
          <cell r="E2589">
            <v>0</v>
          </cell>
        </row>
        <row r="2590">
          <cell r="A2590">
            <v>2010</v>
          </cell>
          <cell r="B2590" t="str">
            <v>APR</v>
          </cell>
          <cell r="D2590" t="str">
            <v>CI7_8037</v>
          </cell>
          <cell r="E2590">
            <v>-48277.14</v>
          </cell>
        </row>
        <row r="2591">
          <cell r="A2591">
            <v>2010</v>
          </cell>
          <cell r="B2591" t="str">
            <v>APR</v>
          </cell>
          <cell r="D2591" t="str">
            <v>CI7_8038</v>
          </cell>
          <cell r="E2591">
            <v>66990751.560000002</v>
          </cell>
        </row>
        <row r="2592">
          <cell r="A2592">
            <v>2010</v>
          </cell>
          <cell r="B2592" t="str">
            <v>APR</v>
          </cell>
          <cell r="D2592" t="str">
            <v>CI7_8039</v>
          </cell>
          <cell r="E2592">
            <v>0</v>
          </cell>
        </row>
        <row r="2593">
          <cell r="A2593">
            <v>2010</v>
          </cell>
          <cell r="B2593" t="str">
            <v>APR</v>
          </cell>
          <cell r="D2593" t="str">
            <v>CI7_8041</v>
          </cell>
          <cell r="E2593">
            <v>-184.21</v>
          </cell>
        </row>
        <row r="2594">
          <cell r="A2594">
            <v>2010</v>
          </cell>
          <cell r="B2594" t="str">
            <v>JAN</v>
          </cell>
          <cell r="D2594" t="str">
            <v>CI7_8002</v>
          </cell>
          <cell r="E2594">
            <v>0</v>
          </cell>
        </row>
        <row r="2595">
          <cell r="A2595">
            <v>2010</v>
          </cell>
          <cell r="B2595" t="str">
            <v>JAN</v>
          </cell>
          <cell r="D2595" t="str">
            <v>CI7_8003</v>
          </cell>
          <cell r="E2595">
            <v>0</v>
          </cell>
        </row>
        <row r="2596">
          <cell r="A2596">
            <v>2010</v>
          </cell>
          <cell r="B2596" t="str">
            <v>JAN</v>
          </cell>
          <cell r="D2596" t="str">
            <v>CI7_8004</v>
          </cell>
          <cell r="E2596">
            <v>0</v>
          </cell>
        </row>
        <row r="2597">
          <cell r="A2597">
            <v>2010</v>
          </cell>
          <cell r="B2597" t="str">
            <v>JAN</v>
          </cell>
          <cell r="D2597" t="str">
            <v>CI7_8005</v>
          </cell>
          <cell r="E2597">
            <v>0</v>
          </cell>
        </row>
        <row r="2598">
          <cell r="A2598">
            <v>2010</v>
          </cell>
          <cell r="B2598" t="str">
            <v>JAN</v>
          </cell>
          <cell r="D2598" t="str">
            <v>CI7_8007</v>
          </cell>
          <cell r="E2598">
            <v>0</v>
          </cell>
        </row>
        <row r="2599">
          <cell r="A2599">
            <v>2010</v>
          </cell>
          <cell r="B2599" t="str">
            <v>JAN</v>
          </cell>
          <cell r="D2599" t="str">
            <v>CI7_8008</v>
          </cell>
          <cell r="E2599">
            <v>0</v>
          </cell>
        </row>
        <row r="2600">
          <cell r="A2600">
            <v>2010</v>
          </cell>
          <cell r="B2600" t="str">
            <v>JAN</v>
          </cell>
          <cell r="D2600" t="str">
            <v>CI7_8010</v>
          </cell>
          <cell r="E2600">
            <v>0</v>
          </cell>
        </row>
        <row r="2601">
          <cell r="A2601">
            <v>2010</v>
          </cell>
          <cell r="B2601" t="str">
            <v>JAN</v>
          </cell>
          <cell r="D2601" t="str">
            <v>CI7_8012</v>
          </cell>
          <cell r="E2601">
            <v>0</v>
          </cell>
        </row>
        <row r="2602">
          <cell r="A2602">
            <v>2010</v>
          </cell>
          <cell r="B2602" t="str">
            <v>JAN</v>
          </cell>
          <cell r="D2602" t="str">
            <v>CI7_8016</v>
          </cell>
          <cell r="E2602">
            <v>0</v>
          </cell>
        </row>
        <row r="2603">
          <cell r="A2603">
            <v>2010</v>
          </cell>
          <cell r="B2603" t="str">
            <v>JAN</v>
          </cell>
          <cell r="D2603" t="str">
            <v>CI7_8017</v>
          </cell>
          <cell r="E2603">
            <v>0</v>
          </cell>
        </row>
        <row r="2604">
          <cell r="A2604">
            <v>2010</v>
          </cell>
          <cell r="B2604" t="str">
            <v>JAN</v>
          </cell>
          <cell r="D2604" t="str">
            <v>CI7_8020</v>
          </cell>
          <cell r="E2604">
            <v>0</v>
          </cell>
        </row>
        <row r="2605">
          <cell r="A2605">
            <v>2010</v>
          </cell>
          <cell r="B2605" t="str">
            <v>JAN</v>
          </cell>
          <cell r="D2605" t="str">
            <v>CI7_8023</v>
          </cell>
          <cell r="E2605">
            <v>0</v>
          </cell>
        </row>
        <row r="2606">
          <cell r="A2606">
            <v>2010</v>
          </cell>
          <cell r="B2606" t="str">
            <v>JAN</v>
          </cell>
          <cell r="D2606" t="str">
            <v>CI7_8024</v>
          </cell>
          <cell r="E2606">
            <v>0</v>
          </cell>
        </row>
        <row r="2607">
          <cell r="A2607">
            <v>2010</v>
          </cell>
          <cell r="B2607" t="str">
            <v>JAN</v>
          </cell>
          <cell r="D2607" t="str">
            <v>CI7_8025</v>
          </cell>
          <cell r="E2607">
            <v>373.14</v>
          </cell>
        </row>
        <row r="2608">
          <cell r="A2608">
            <v>2010</v>
          </cell>
          <cell r="B2608" t="str">
            <v>JAN</v>
          </cell>
          <cell r="D2608" t="str">
            <v>CI7_8026</v>
          </cell>
          <cell r="E2608">
            <v>0</v>
          </cell>
        </row>
        <row r="2609">
          <cell r="A2609">
            <v>2010</v>
          </cell>
          <cell r="B2609" t="str">
            <v>JAN</v>
          </cell>
          <cell r="D2609" t="str">
            <v>CI7_8031</v>
          </cell>
          <cell r="E2609">
            <v>174975.2</v>
          </cell>
        </row>
        <row r="2610">
          <cell r="A2610">
            <v>2010</v>
          </cell>
          <cell r="B2610" t="str">
            <v>JAN</v>
          </cell>
          <cell r="D2610" t="str">
            <v>CI7_8035</v>
          </cell>
          <cell r="E2610">
            <v>0</v>
          </cell>
        </row>
        <row r="2611">
          <cell r="A2611">
            <v>2010</v>
          </cell>
          <cell r="B2611" t="str">
            <v>JAN</v>
          </cell>
          <cell r="D2611" t="str">
            <v>CI7_8037</v>
          </cell>
          <cell r="E2611">
            <v>37721.93</v>
          </cell>
        </row>
        <row r="2612">
          <cell r="A2612">
            <v>2010</v>
          </cell>
          <cell r="B2612" t="str">
            <v>JAN</v>
          </cell>
          <cell r="D2612" t="str">
            <v>CI7_8038</v>
          </cell>
          <cell r="E2612">
            <v>0</v>
          </cell>
        </row>
        <row r="2613">
          <cell r="A2613">
            <v>2010</v>
          </cell>
          <cell r="B2613" t="str">
            <v>JAN</v>
          </cell>
          <cell r="D2613" t="str">
            <v>CI7_8039</v>
          </cell>
          <cell r="E2613">
            <v>9.44</v>
          </cell>
        </row>
        <row r="2614">
          <cell r="A2614">
            <v>2010</v>
          </cell>
          <cell r="B2614" t="str">
            <v>JAN</v>
          </cell>
          <cell r="D2614" t="str">
            <v>CI7_8041</v>
          </cell>
          <cell r="E2614">
            <v>-13323.55</v>
          </cell>
        </row>
        <row r="2615">
          <cell r="A2615">
            <v>2010</v>
          </cell>
          <cell r="B2615" t="str">
            <v>JUN</v>
          </cell>
          <cell r="D2615" t="str">
            <v>CIS_8042</v>
          </cell>
          <cell r="E2615">
            <v>0</v>
          </cell>
        </row>
        <row r="2616">
          <cell r="A2616">
            <v>2010</v>
          </cell>
          <cell r="B2616" t="str">
            <v>JUN</v>
          </cell>
          <cell r="D2616" t="str">
            <v>CIS_8041</v>
          </cell>
          <cell r="E2616">
            <v>18167.63</v>
          </cell>
        </row>
        <row r="2617">
          <cell r="A2617">
            <v>2010</v>
          </cell>
          <cell r="B2617" t="str">
            <v>JUN</v>
          </cell>
          <cell r="D2617" t="str">
            <v>CIS_8040</v>
          </cell>
          <cell r="E2617">
            <v>0</v>
          </cell>
        </row>
        <row r="2618">
          <cell r="A2618">
            <v>2010</v>
          </cell>
          <cell r="B2618" t="str">
            <v>JUN</v>
          </cell>
          <cell r="D2618" t="str">
            <v>CIS_8039</v>
          </cell>
          <cell r="E2618">
            <v>41260.449999999997</v>
          </cell>
        </row>
        <row r="2619">
          <cell r="A2619">
            <v>2010</v>
          </cell>
          <cell r="B2619" t="str">
            <v>JUN</v>
          </cell>
          <cell r="D2619" t="str">
            <v>CIS_8038</v>
          </cell>
          <cell r="E2619">
            <v>500700.78</v>
          </cell>
        </row>
        <row r="2620">
          <cell r="A2620">
            <v>2010</v>
          </cell>
          <cell r="B2620" t="str">
            <v>JUN</v>
          </cell>
          <cell r="D2620" t="str">
            <v>CIS_8037</v>
          </cell>
          <cell r="E2620">
            <v>3422378.82</v>
          </cell>
        </row>
        <row r="2621">
          <cell r="A2621">
            <v>2010</v>
          </cell>
          <cell r="B2621" t="str">
            <v>JUN</v>
          </cell>
          <cell r="D2621" t="str">
            <v>CIS_8036</v>
          </cell>
          <cell r="E2621">
            <v>0</v>
          </cell>
        </row>
        <row r="2622">
          <cell r="A2622">
            <v>2010</v>
          </cell>
          <cell r="B2622" t="str">
            <v>JUN</v>
          </cell>
          <cell r="D2622" t="str">
            <v>CIS_8035</v>
          </cell>
          <cell r="E2622">
            <v>6238.66</v>
          </cell>
        </row>
        <row r="2623">
          <cell r="A2623">
            <v>2010</v>
          </cell>
          <cell r="B2623" t="str">
            <v>JUN</v>
          </cell>
          <cell r="D2623" t="str">
            <v>CIS_8033</v>
          </cell>
          <cell r="E2623">
            <v>536158.79</v>
          </cell>
        </row>
        <row r="2624">
          <cell r="A2624">
            <v>2010</v>
          </cell>
          <cell r="B2624" t="str">
            <v>JUN</v>
          </cell>
          <cell r="D2624" t="str">
            <v>CIS_8031</v>
          </cell>
          <cell r="E2624">
            <v>2966736.93</v>
          </cell>
        </row>
        <row r="2625">
          <cell r="A2625">
            <v>2010</v>
          </cell>
          <cell r="B2625" t="str">
            <v>MAY</v>
          </cell>
          <cell r="D2625" t="str">
            <v>RES_8PRI</v>
          </cell>
          <cell r="E2625">
            <v>0</v>
          </cell>
        </row>
        <row r="2626">
          <cell r="A2626">
            <v>2010</v>
          </cell>
          <cell r="B2626" t="str">
            <v>APR</v>
          </cell>
          <cell r="D2626" t="str">
            <v>RES_8PRI</v>
          </cell>
          <cell r="E2626">
            <v>0</v>
          </cell>
        </row>
        <row r="2627">
          <cell r="A2627">
            <v>2010</v>
          </cell>
          <cell r="B2627" t="str">
            <v>JAN</v>
          </cell>
          <cell r="D2627" t="str">
            <v>RES_8PRI</v>
          </cell>
          <cell r="E2627">
            <v>0</v>
          </cell>
        </row>
        <row r="2628">
          <cell r="A2628">
            <v>2010</v>
          </cell>
          <cell r="B2628" t="str">
            <v>JUN</v>
          </cell>
          <cell r="D2628" t="str">
            <v>CI7_8041</v>
          </cell>
          <cell r="E2628">
            <v>-894.62</v>
          </cell>
        </row>
        <row r="2629">
          <cell r="A2629">
            <v>2010</v>
          </cell>
          <cell r="B2629" t="str">
            <v>JUN</v>
          </cell>
          <cell r="D2629" t="str">
            <v>CI7_8039</v>
          </cell>
          <cell r="E2629">
            <v>0</v>
          </cell>
        </row>
        <row r="2630">
          <cell r="A2630">
            <v>2010</v>
          </cell>
          <cell r="B2630" t="str">
            <v>JUN</v>
          </cell>
          <cell r="D2630" t="str">
            <v>CI7_8038</v>
          </cell>
          <cell r="E2630">
            <v>39778.449999999997</v>
          </cell>
        </row>
        <row r="2631">
          <cell r="A2631">
            <v>2010</v>
          </cell>
          <cell r="B2631" t="str">
            <v>JUN</v>
          </cell>
          <cell r="D2631" t="str">
            <v>CI7_8037</v>
          </cell>
          <cell r="E2631">
            <v>237597.7</v>
          </cell>
        </row>
        <row r="2632">
          <cell r="A2632">
            <v>2010</v>
          </cell>
          <cell r="B2632" t="str">
            <v>JUN</v>
          </cell>
          <cell r="D2632" t="str">
            <v>CI7_8035</v>
          </cell>
          <cell r="E2632">
            <v>0</v>
          </cell>
        </row>
        <row r="2633">
          <cell r="A2633">
            <v>2010</v>
          </cell>
          <cell r="B2633" t="str">
            <v>JUN</v>
          </cell>
          <cell r="D2633" t="str">
            <v>CI7_8033</v>
          </cell>
          <cell r="E2633">
            <v>423103.4</v>
          </cell>
        </row>
        <row r="2634">
          <cell r="A2634">
            <v>2010</v>
          </cell>
          <cell r="B2634" t="str">
            <v>JUN</v>
          </cell>
          <cell r="D2634" t="str">
            <v>CI7_8031</v>
          </cell>
          <cell r="E2634">
            <v>10761449.720000001</v>
          </cell>
        </row>
        <row r="2635">
          <cell r="A2635">
            <v>2010</v>
          </cell>
          <cell r="B2635" t="str">
            <v>JUN</v>
          </cell>
          <cell r="D2635" t="str">
            <v>CI7_8026</v>
          </cell>
          <cell r="E2635">
            <v>0</v>
          </cell>
        </row>
        <row r="2636">
          <cell r="A2636">
            <v>2010</v>
          </cell>
          <cell r="B2636" t="str">
            <v>JUN</v>
          </cell>
          <cell r="D2636" t="str">
            <v>CI7_8025</v>
          </cell>
          <cell r="E2636">
            <v>0</v>
          </cell>
        </row>
        <row r="2637">
          <cell r="A2637">
            <v>2010</v>
          </cell>
          <cell r="B2637" t="str">
            <v>JUN</v>
          </cell>
          <cell r="D2637" t="str">
            <v>CI7_8024</v>
          </cell>
          <cell r="E2637">
            <v>0</v>
          </cell>
        </row>
        <row r="2638">
          <cell r="A2638">
            <v>2010</v>
          </cell>
          <cell r="B2638" t="str">
            <v>JUN</v>
          </cell>
          <cell r="D2638" t="str">
            <v>CI7_8023</v>
          </cell>
          <cell r="E2638">
            <v>-2.81</v>
          </cell>
        </row>
        <row r="2639">
          <cell r="A2639">
            <v>2010</v>
          </cell>
          <cell r="B2639" t="str">
            <v>JUN</v>
          </cell>
          <cell r="D2639" t="str">
            <v>CI7_8020</v>
          </cell>
          <cell r="E2639">
            <v>0</v>
          </cell>
        </row>
        <row r="2640">
          <cell r="A2640">
            <v>2010</v>
          </cell>
          <cell r="B2640" t="str">
            <v>JUN</v>
          </cell>
          <cell r="D2640" t="str">
            <v>CI7_8017</v>
          </cell>
          <cell r="E2640">
            <v>0</v>
          </cell>
        </row>
        <row r="2641">
          <cell r="A2641">
            <v>2010</v>
          </cell>
          <cell r="B2641" t="str">
            <v>JUN</v>
          </cell>
          <cell r="D2641" t="str">
            <v>CI7_8016</v>
          </cell>
          <cell r="E2641">
            <v>0</v>
          </cell>
        </row>
        <row r="2642">
          <cell r="A2642">
            <v>2010</v>
          </cell>
          <cell r="B2642" t="str">
            <v>JUN</v>
          </cell>
          <cell r="D2642" t="str">
            <v>CI7_8012</v>
          </cell>
          <cell r="E2642">
            <v>0</v>
          </cell>
        </row>
        <row r="2643">
          <cell r="A2643">
            <v>2010</v>
          </cell>
          <cell r="B2643" t="str">
            <v>JUN</v>
          </cell>
          <cell r="D2643" t="str">
            <v>CI7_8010</v>
          </cell>
          <cell r="E2643">
            <v>0</v>
          </cell>
        </row>
        <row r="2644">
          <cell r="A2644">
            <v>2010</v>
          </cell>
          <cell r="B2644" t="str">
            <v>JUN</v>
          </cell>
          <cell r="D2644" t="str">
            <v>CI7_8008</v>
          </cell>
          <cell r="E2644">
            <v>0</v>
          </cell>
        </row>
        <row r="2645">
          <cell r="A2645">
            <v>2010</v>
          </cell>
          <cell r="B2645" t="str">
            <v>JUN</v>
          </cell>
          <cell r="D2645" t="str">
            <v>CI7_8007</v>
          </cell>
          <cell r="E2645">
            <v>0</v>
          </cell>
        </row>
        <row r="2646">
          <cell r="A2646">
            <v>2010</v>
          </cell>
          <cell r="B2646" t="str">
            <v>JUN</v>
          </cell>
          <cell r="D2646" t="str">
            <v>CI7_8005</v>
          </cell>
          <cell r="E2646">
            <v>80431.45</v>
          </cell>
        </row>
        <row r="2647">
          <cell r="A2647">
            <v>2010</v>
          </cell>
          <cell r="B2647" t="str">
            <v>JUN</v>
          </cell>
          <cell r="D2647" t="str">
            <v>CI7_8004</v>
          </cell>
          <cell r="E2647">
            <v>0</v>
          </cell>
        </row>
        <row r="2648">
          <cell r="A2648">
            <v>2010</v>
          </cell>
          <cell r="B2648" t="str">
            <v>JUN</v>
          </cell>
          <cell r="D2648" t="str">
            <v>CI7_8003</v>
          </cell>
          <cell r="E2648">
            <v>0</v>
          </cell>
        </row>
        <row r="2649">
          <cell r="A2649">
            <v>2010</v>
          </cell>
          <cell r="B2649" t="str">
            <v>JUN</v>
          </cell>
          <cell r="D2649" t="str">
            <v>CI7_8002</v>
          </cell>
          <cell r="E2649">
            <v>0</v>
          </cell>
        </row>
        <row r="2650">
          <cell r="A2650">
            <v>2010</v>
          </cell>
          <cell r="B2650" t="str">
            <v>MAR</v>
          </cell>
          <cell r="D2650" t="str">
            <v>CI7_8041</v>
          </cell>
          <cell r="E2650">
            <v>27970.81</v>
          </cell>
        </row>
        <row r="2651">
          <cell r="A2651">
            <v>2010</v>
          </cell>
          <cell r="B2651" t="str">
            <v>MAR</v>
          </cell>
          <cell r="D2651" t="str">
            <v>CI7_8039</v>
          </cell>
          <cell r="E2651">
            <v>-0.01</v>
          </cell>
        </row>
        <row r="2652">
          <cell r="A2652">
            <v>2010</v>
          </cell>
          <cell r="B2652" t="str">
            <v>MAR</v>
          </cell>
          <cell r="D2652" t="str">
            <v>CI7_8038</v>
          </cell>
          <cell r="E2652">
            <v>17950.21</v>
          </cell>
        </row>
        <row r="2653">
          <cell r="A2653">
            <v>2010</v>
          </cell>
          <cell r="B2653" t="str">
            <v>MAR</v>
          </cell>
          <cell r="D2653" t="str">
            <v>CI7_8037</v>
          </cell>
          <cell r="E2653">
            <v>176982.62</v>
          </cell>
        </row>
        <row r="2654">
          <cell r="A2654">
            <v>2010</v>
          </cell>
          <cell r="B2654" t="str">
            <v>MAR</v>
          </cell>
          <cell r="D2654" t="str">
            <v>CI7_8035</v>
          </cell>
          <cell r="E2654">
            <v>0</v>
          </cell>
        </row>
        <row r="2655">
          <cell r="A2655">
            <v>2010</v>
          </cell>
          <cell r="B2655" t="str">
            <v>MAR</v>
          </cell>
          <cell r="D2655" t="str">
            <v>CI7_8031</v>
          </cell>
          <cell r="E2655">
            <v>24569460.75</v>
          </cell>
        </row>
        <row r="2656">
          <cell r="A2656">
            <v>2010</v>
          </cell>
          <cell r="B2656" t="str">
            <v>MAR</v>
          </cell>
          <cell r="D2656" t="str">
            <v>CI7_8026</v>
          </cell>
          <cell r="E2656">
            <v>0</v>
          </cell>
        </row>
        <row r="2657">
          <cell r="A2657">
            <v>2010</v>
          </cell>
          <cell r="B2657" t="str">
            <v>MAR</v>
          </cell>
          <cell r="D2657" t="str">
            <v>CI7_8025</v>
          </cell>
          <cell r="E2657">
            <v>-3599.39</v>
          </cell>
        </row>
        <row r="2658">
          <cell r="A2658">
            <v>2010</v>
          </cell>
          <cell r="B2658" t="str">
            <v>MAR</v>
          </cell>
          <cell r="D2658" t="str">
            <v>CI7_8024</v>
          </cell>
          <cell r="E2658">
            <v>0</v>
          </cell>
        </row>
        <row r="2659">
          <cell r="A2659">
            <v>2010</v>
          </cell>
          <cell r="B2659" t="str">
            <v>MAR</v>
          </cell>
          <cell r="D2659" t="str">
            <v>CI7_8023</v>
          </cell>
          <cell r="E2659">
            <v>613024.11</v>
          </cell>
        </row>
        <row r="2660">
          <cell r="A2660">
            <v>2010</v>
          </cell>
          <cell r="B2660" t="str">
            <v>MAR</v>
          </cell>
          <cell r="D2660" t="str">
            <v>CI7_8020</v>
          </cell>
          <cell r="E2660">
            <v>0</v>
          </cell>
        </row>
        <row r="2661">
          <cell r="A2661">
            <v>2010</v>
          </cell>
          <cell r="B2661" t="str">
            <v>MAR</v>
          </cell>
          <cell r="D2661" t="str">
            <v>CI7_8017</v>
          </cell>
          <cell r="E2661">
            <v>0</v>
          </cell>
        </row>
        <row r="2662">
          <cell r="A2662">
            <v>2010</v>
          </cell>
          <cell r="B2662" t="str">
            <v>MAR</v>
          </cell>
          <cell r="D2662" t="str">
            <v>CI7_8016</v>
          </cell>
          <cell r="E2662">
            <v>0</v>
          </cell>
        </row>
        <row r="2663">
          <cell r="A2663">
            <v>2010</v>
          </cell>
          <cell r="B2663" t="str">
            <v>MAR</v>
          </cell>
          <cell r="D2663" t="str">
            <v>CI7_8012</v>
          </cell>
          <cell r="E2663">
            <v>0</v>
          </cell>
        </row>
        <row r="2664">
          <cell r="A2664">
            <v>2010</v>
          </cell>
          <cell r="B2664" t="str">
            <v>MAR</v>
          </cell>
          <cell r="D2664" t="str">
            <v>CI7_8010</v>
          </cell>
          <cell r="E2664">
            <v>0</v>
          </cell>
        </row>
        <row r="2665">
          <cell r="A2665">
            <v>2010</v>
          </cell>
          <cell r="B2665" t="str">
            <v>MAR</v>
          </cell>
          <cell r="D2665" t="str">
            <v>CI7_8008</v>
          </cell>
          <cell r="E2665">
            <v>800</v>
          </cell>
        </row>
        <row r="2666">
          <cell r="A2666">
            <v>2010</v>
          </cell>
          <cell r="B2666" t="str">
            <v>MAR</v>
          </cell>
          <cell r="D2666" t="str">
            <v>CI7_8007</v>
          </cell>
          <cell r="E2666">
            <v>0</v>
          </cell>
        </row>
        <row r="2667">
          <cell r="A2667">
            <v>2010</v>
          </cell>
          <cell r="B2667" t="str">
            <v>MAR</v>
          </cell>
          <cell r="D2667" t="str">
            <v>CI7_8005</v>
          </cell>
          <cell r="E2667">
            <v>0</v>
          </cell>
        </row>
        <row r="2668">
          <cell r="A2668">
            <v>2010</v>
          </cell>
          <cell r="B2668" t="str">
            <v>MAR</v>
          </cell>
          <cell r="D2668" t="str">
            <v>CI7_8004</v>
          </cell>
          <cell r="E2668">
            <v>0</v>
          </cell>
        </row>
        <row r="2669">
          <cell r="A2669">
            <v>2010</v>
          </cell>
          <cell r="B2669" t="str">
            <v>MAR</v>
          </cell>
          <cell r="D2669" t="str">
            <v>CI7_8003</v>
          </cell>
          <cell r="E2669">
            <v>0</v>
          </cell>
        </row>
        <row r="2670">
          <cell r="A2670">
            <v>2010</v>
          </cell>
          <cell r="B2670" t="str">
            <v>MAR</v>
          </cell>
          <cell r="D2670" t="str">
            <v>CI7_8002</v>
          </cell>
          <cell r="E2670">
            <v>0</v>
          </cell>
        </row>
        <row r="2671">
          <cell r="A2671">
            <v>2010</v>
          </cell>
          <cell r="B2671" t="str">
            <v>FEB</v>
          </cell>
          <cell r="D2671" t="str">
            <v>CI7_8041</v>
          </cell>
          <cell r="E2671">
            <v>11124.52</v>
          </cell>
        </row>
        <row r="2672">
          <cell r="A2672">
            <v>2010</v>
          </cell>
          <cell r="B2672" t="str">
            <v>FEB</v>
          </cell>
          <cell r="D2672" t="str">
            <v>CI7_8039</v>
          </cell>
          <cell r="E2672">
            <v>0.01</v>
          </cell>
        </row>
        <row r="2673">
          <cell r="A2673">
            <v>2010</v>
          </cell>
          <cell r="B2673" t="str">
            <v>FEB</v>
          </cell>
          <cell r="D2673" t="str">
            <v>CI7_8038</v>
          </cell>
          <cell r="E2673">
            <v>2565811.59</v>
          </cell>
        </row>
        <row r="2674">
          <cell r="A2674">
            <v>2010</v>
          </cell>
          <cell r="B2674" t="str">
            <v>FEB</v>
          </cell>
          <cell r="D2674" t="str">
            <v>CI7_8037</v>
          </cell>
          <cell r="E2674">
            <v>27669.61</v>
          </cell>
        </row>
        <row r="2675">
          <cell r="A2675">
            <v>2010</v>
          </cell>
          <cell r="B2675" t="str">
            <v>FEB</v>
          </cell>
          <cell r="D2675" t="str">
            <v>CI7_8035</v>
          </cell>
          <cell r="E2675">
            <v>0</v>
          </cell>
        </row>
        <row r="2676">
          <cell r="A2676">
            <v>2010</v>
          </cell>
          <cell r="B2676" t="str">
            <v>FEB</v>
          </cell>
          <cell r="D2676" t="str">
            <v>CI7_8031</v>
          </cell>
          <cell r="E2676">
            <v>971862.65</v>
          </cell>
        </row>
        <row r="2677">
          <cell r="A2677">
            <v>2010</v>
          </cell>
          <cell r="B2677" t="str">
            <v>FEB</v>
          </cell>
          <cell r="D2677" t="str">
            <v>CI7_8026</v>
          </cell>
          <cell r="E2677">
            <v>0</v>
          </cell>
        </row>
        <row r="2678">
          <cell r="A2678">
            <v>2010</v>
          </cell>
          <cell r="B2678" t="str">
            <v>FEB</v>
          </cell>
          <cell r="D2678" t="str">
            <v>CI7_8025</v>
          </cell>
          <cell r="E2678">
            <v>-7488.91</v>
          </cell>
        </row>
        <row r="2679">
          <cell r="A2679">
            <v>2010</v>
          </cell>
          <cell r="B2679" t="str">
            <v>FEB</v>
          </cell>
          <cell r="D2679" t="str">
            <v>CI7_8024</v>
          </cell>
          <cell r="E2679">
            <v>0</v>
          </cell>
        </row>
        <row r="2680">
          <cell r="A2680">
            <v>2010</v>
          </cell>
          <cell r="B2680" t="str">
            <v>FEB</v>
          </cell>
          <cell r="D2680" t="str">
            <v>CI7_8023</v>
          </cell>
          <cell r="E2680">
            <v>0</v>
          </cell>
        </row>
        <row r="2681">
          <cell r="A2681">
            <v>2010</v>
          </cell>
          <cell r="B2681" t="str">
            <v>FEB</v>
          </cell>
          <cell r="D2681" t="str">
            <v>CI7_8020</v>
          </cell>
          <cell r="E2681">
            <v>0</v>
          </cell>
        </row>
        <row r="2682">
          <cell r="A2682">
            <v>2010</v>
          </cell>
          <cell r="B2682" t="str">
            <v>FEB</v>
          </cell>
          <cell r="D2682" t="str">
            <v>CI7_8017</v>
          </cell>
          <cell r="E2682">
            <v>0</v>
          </cell>
        </row>
        <row r="2683">
          <cell r="A2683">
            <v>2010</v>
          </cell>
          <cell r="B2683" t="str">
            <v>FEB</v>
          </cell>
          <cell r="D2683" t="str">
            <v>CI7_8016</v>
          </cell>
          <cell r="E2683">
            <v>0</v>
          </cell>
        </row>
        <row r="2684">
          <cell r="A2684">
            <v>2010</v>
          </cell>
          <cell r="B2684" t="str">
            <v>FEB</v>
          </cell>
          <cell r="D2684" t="str">
            <v>CI7_8012</v>
          </cell>
          <cell r="E2684">
            <v>0</v>
          </cell>
        </row>
        <row r="2685">
          <cell r="A2685">
            <v>2010</v>
          </cell>
          <cell r="B2685" t="str">
            <v>FEB</v>
          </cell>
          <cell r="D2685" t="str">
            <v>CI7_8010</v>
          </cell>
          <cell r="E2685">
            <v>0</v>
          </cell>
        </row>
        <row r="2686">
          <cell r="A2686">
            <v>2010</v>
          </cell>
          <cell r="B2686" t="str">
            <v>FEB</v>
          </cell>
          <cell r="D2686" t="str">
            <v>CI7_8008</v>
          </cell>
          <cell r="E2686">
            <v>-3200</v>
          </cell>
        </row>
        <row r="2687">
          <cell r="A2687">
            <v>2010</v>
          </cell>
          <cell r="B2687" t="str">
            <v>FEB</v>
          </cell>
          <cell r="D2687" t="str">
            <v>CI7_8007</v>
          </cell>
          <cell r="E2687">
            <v>0</v>
          </cell>
        </row>
        <row r="2688">
          <cell r="A2688">
            <v>2010</v>
          </cell>
          <cell r="B2688" t="str">
            <v>FEB</v>
          </cell>
          <cell r="D2688" t="str">
            <v>CI7_8005</v>
          </cell>
          <cell r="E2688">
            <v>0</v>
          </cell>
        </row>
        <row r="2689">
          <cell r="A2689">
            <v>2010</v>
          </cell>
          <cell r="B2689" t="str">
            <v>FEB</v>
          </cell>
          <cell r="D2689" t="str">
            <v>CI7_8004</v>
          </cell>
          <cell r="E2689">
            <v>0</v>
          </cell>
        </row>
        <row r="2690">
          <cell r="A2690">
            <v>2010</v>
          </cell>
          <cell r="B2690" t="str">
            <v>FEB</v>
          </cell>
          <cell r="D2690" t="str">
            <v>CI7_8003</v>
          </cell>
          <cell r="E2690">
            <v>0</v>
          </cell>
        </row>
        <row r="2691">
          <cell r="A2691">
            <v>2010</v>
          </cell>
          <cell r="B2691" t="str">
            <v>FEB</v>
          </cell>
          <cell r="D2691" t="str">
            <v>CI7_8002</v>
          </cell>
          <cell r="E2691">
            <v>0</v>
          </cell>
        </row>
        <row r="2692">
          <cell r="A2692">
            <v>2009</v>
          </cell>
          <cell r="B2692" t="str">
            <v>DEC</v>
          </cell>
          <cell r="D2692" t="str">
            <v>CI7_8041</v>
          </cell>
          <cell r="E2692">
            <v>76622.34</v>
          </cell>
        </row>
        <row r="2693">
          <cell r="A2693">
            <v>2009</v>
          </cell>
          <cell r="B2693" t="str">
            <v>DEC</v>
          </cell>
          <cell r="D2693" t="str">
            <v>CI7_8039</v>
          </cell>
          <cell r="E2693">
            <v>212309.81</v>
          </cell>
        </row>
        <row r="2694">
          <cell r="A2694">
            <v>2009</v>
          </cell>
          <cell r="B2694" t="str">
            <v>DEC</v>
          </cell>
          <cell r="D2694" t="str">
            <v>CI7_8038</v>
          </cell>
          <cell r="E2694">
            <v>0</v>
          </cell>
        </row>
        <row r="2695">
          <cell r="A2695">
            <v>2009</v>
          </cell>
          <cell r="B2695" t="str">
            <v>DEC</v>
          </cell>
          <cell r="D2695" t="str">
            <v>CI7_8037</v>
          </cell>
          <cell r="E2695">
            <v>211348.08</v>
          </cell>
        </row>
        <row r="2696">
          <cell r="A2696">
            <v>2009</v>
          </cell>
          <cell r="B2696" t="str">
            <v>DEC</v>
          </cell>
          <cell r="D2696" t="str">
            <v>CI7_8035</v>
          </cell>
          <cell r="E2696">
            <v>7.31</v>
          </cell>
        </row>
        <row r="2697">
          <cell r="A2697">
            <v>2009</v>
          </cell>
          <cell r="B2697" t="str">
            <v>DEC</v>
          </cell>
          <cell r="D2697" t="str">
            <v>CI7_8031</v>
          </cell>
          <cell r="E2697">
            <v>209259.2</v>
          </cell>
        </row>
        <row r="2698">
          <cell r="A2698">
            <v>2009</v>
          </cell>
          <cell r="B2698" t="str">
            <v>DEC</v>
          </cell>
          <cell r="D2698" t="str">
            <v>CI7_8026</v>
          </cell>
          <cell r="E2698">
            <v>0</v>
          </cell>
        </row>
        <row r="2699">
          <cell r="A2699">
            <v>2009</v>
          </cell>
          <cell r="B2699" t="str">
            <v>DEC</v>
          </cell>
          <cell r="D2699" t="str">
            <v>CI7_8025</v>
          </cell>
          <cell r="E2699">
            <v>269974.45</v>
          </cell>
        </row>
        <row r="2700">
          <cell r="A2700">
            <v>2009</v>
          </cell>
          <cell r="B2700" t="str">
            <v>DEC</v>
          </cell>
          <cell r="D2700" t="str">
            <v>CI7_8024</v>
          </cell>
          <cell r="E2700">
            <v>0</v>
          </cell>
        </row>
        <row r="2701">
          <cell r="A2701">
            <v>2009</v>
          </cell>
          <cell r="B2701" t="str">
            <v>DEC</v>
          </cell>
          <cell r="D2701" t="str">
            <v>CI7_8023</v>
          </cell>
          <cell r="E2701">
            <v>-12.29</v>
          </cell>
        </row>
        <row r="2702">
          <cell r="A2702">
            <v>2009</v>
          </cell>
          <cell r="B2702" t="str">
            <v>DEC</v>
          </cell>
          <cell r="D2702" t="str">
            <v>CI7_8020</v>
          </cell>
          <cell r="E2702">
            <v>0</v>
          </cell>
        </row>
        <row r="2703">
          <cell r="A2703">
            <v>2009</v>
          </cell>
          <cell r="B2703" t="str">
            <v>DEC</v>
          </cell>
          <cell r="D2703" t="str">
            <v>CI7_8017</v>
          </cell>
          <cell r="E2703">
            <v>0</v>
          </cell>
        </row>
        <row r="2704">
          <cell r="A2704">
            <v>2009</v>
          </cell>
          <cell r="B2704" t="str">
            <v>DEC</v>
          </cell>
          <cell r="D2704" t="str">
            <v>CI7_8016</v>
          </cell>
          <cell r="E2704">
            <v>0</v>
          </cell>
        </row>
        <row r="2705">
          <cell r="A2705">
            <v>2009</v>
          </cell>
          <cell r="B2705" t="str">
            <v>DEC</v>
          </cell>
          <cell r="D2705" t="str">
            <v>CI7_8012</v>
          </cell>
          <cell r="E2705">
            <v>0</v>
          </cell>
        </row>
        <row r="2706">
          <cell r="A2706">
            <v>2010</v>
          </cell>
          <cell r="B2706" t="str">
            <v>MAY</v>
          </cell>
          <cell r="D2706" t="str">
            <v>COD_8026</v>
          </cell>
          <cell r="E2706">
            <v>745.91123253800004</v>
          </cell>
        </row>
        <row r="2707">
          <cell r="A2707">
            <v>2010</v>
          </cell>
          <cell r="B2707" t="str">
            <v>MAY</v>
          </cell>
          <cell r="D2707" t="str">
            <v>COD_8031</v>
          </cell>
          <cell r="E2707">
            <v>549242.51534638996</v>
          </cell>
        </row>
        <row r="2708">
          <cell r="A2708">
            <v>2010</v>
          </cell>
          <cell r="B2708" t="str">
            <v>MAY</v>
          </cell>
          <cell r="D2708" t="str">
            <v>COD_8033</v>
          </cell>
          <cell r="E2708">
            <v>159868.145688238</v>
          </cell>
        </row>
        <row r="2709">
          <cell r="A2709">
            <v>2010</v>
          </cell>
          <cell r="B2709" t="str">
            <v>MAY</v>
          </cell>
          <cell r="D2709" t="str">
            <v>COD_8035</v>
          </cell>
          <cell r="E2709">
            <v>372.87168099600001</v>
          </cell>
        </row>
        <row r="2710">
          <cell r="A2710">
            <v>2010</v>
          </cell>
          <cell r="B2710" t="str">
            <v>MAY</v>
          </cell>
          <cell r="D2710" t="str">
            <v>COD_8036</v>
          </cell>
          <cell r="E2710">
            <v>0</v>
          </cell>
        </row>
        <row r="2711">
          <cell r="A2711">
            <v>2010</v>
          </cell>
          <cell r="B2711" t="str">
            <v>MAY</v>
          </cell>
          <cell r="D2711" t="str">
            <v>COD_8037</v>
          </cell>
          <cell r="E2711">
            <v>170289.586605686</v>
          </cell>
        </row>
        <row r="2712">
          <cell r="A2712">
            <v>2010</v>
          </cell>
          <cell r="B2712" t="str">
            <v>MAY</v>
          </cell>
          <cell r="D2712" t="str">
            <v>COD_8038</v>
          </cell>
          <cell r="E2712">
            <v>83043.152144898006</v>
          </cell>
        </row>
        <row r="2713">
          <cell r="A2713">
            <v>2010</v>
          </cell>
          <cell r="B2713" t="str">
            <v>MAY</v>
          </cell>
          <cell r="D2713" t="str">
            <v>COD_8039</v>
          </cell>
          <cell r="E2713">
            <v>446901.963831425</v>
          </cell>
        </row>
        <row r="2714">
          <cell r="A2714">
            <v>2010</v>
          </cell>
          <cell r="B2714" t="str">
            <v>MAY</v>
          </cell>
          <cell r="D2714" t="str">
            <v>COD_8040</v>
          </cell>
          <cell r="E2714">
            <v>0</v>
          </cell>
        </row>
        <row r="2715">
          <cell r="A2715">
            <v>2010</v>
          </cell>
          <cell r="B2715" t="str">
            <v>MAY</v>
          </cell>
          <cell r="D2715" t="str">
            <v>COD_8041</v>
          </cell>
          <cell r="E2715">
            <v>4889.6422166940001</v>
          </cell>
        </row>
        <row r="2716">
          <cell r="A2716">
            <v>2010</v>
          </cell>
          <cell r="B2716" t="str">
            <v>MAY</v>
          </cell>
          <cell r="D2716" t="str">
            <v>COD_8042</v>
          </cell>
          <cell r="E2716">
            <v>0</v>
          </cell>
        </row>
        <row r="2717">
          <cell r="A2717">
            <v>2010</v>
          </cell>
          <cell r="B2717" t="str">
            <v>APR</v>
          </cell>
          <cell r="D2717" t="str">
            <v>COD_8002</v>
          </cell>
          <cell r="E2717">
            <v>2661.7327393159999</v>
          </cell>
        </row>
        <row r="2718">
          <cell r="A2718">
            <v>2010</v>
          </cell>
          <cell r="B2718" t="str">
            <v>APR</v>
          </cell>
          <cell r="D2718" t="str">
            <v>COD_8003</v>
          </cell>
          <cell r="E2718">
            <v>7415.9856932339999</v>
          </cell>
        </row>
        <row r="2719">
          <cell r="A2719">
            <v>2010</v>
          </cell>
          <cell r="B2719" t="str">
            <v>APR</v>
          </cell>
          <cell r="D2719" t="str">
            <v>COD_8004</v>
          </cell>
          <cell r="E2719">
            <v>27.988196294000002</v>
          </cell>
        </row>
        <row r="2720">
          <cell r="A2720">
            <v>2010</v>
          </cell>
          <cell r="B2720" t="str">
            <v>APR</v>
          </cell>
          <cell r="D2720" t="str">
            <v>COD_8005</v>
          </cell>
          <cell r="E2720">
            <v>14536.941129166</v>
          </cell>
        </row>
        <row r="2721">
          <cell r="A2721">
            <v>2010</v>
          </cell>
          <cell r="B2721" t="str">
            <v>APR</v>
          </cell>
          <cell r="D2721" t="str">
            <v>COD_8007</v>
          </cell>
          <cell r="E2721">
            <v>16.088569024000002</v>
          </cell>
        </row>
        <row r="2722">
          <cell r="A2722">
            <v>2010</v>
          </cell>
          <cell r="B2722" t="str">
            <v>APR</v>
          </cell>
          <cell r="D2722" t="str">
            <v>COD_8008</v>
          </cell>
          <cell r="E2722">
            <v>441.70985086000002</v>
          </cell>
        </row>
        <row r="2723">
          <cell r="A2723">
            <v>2010</v>
          </cell>
          <cell r="B2723" t="str">
            <v>APR</v>
          </cell>
          <cell r="D2723" t="str">
            <v>COD_8010</v>
          </cell>
          <cell r="E2723">
            <v>110.658869938</v>
          </cell>
        </row>
        <row r="2724">
          <cell r="A2724">
            <v>2010</v>
          </cell>
          <cell r="B2724" t="str">
            <v>APR</v>
          </cell>
          <cell r="D2724" t="str">
            <v>COD_8012</v>
          </cell>
          <cell r="E2724">
            <v>675.91344225</v>
          </cell>
        </row>
        <row r="2725">
          <cell r="A2725">
            <v>2010</v>
          </cell>
          <cell r="B2725" t="str">
            <v>APR</v>
          </cell>
          <cell r="D2725" t="str">
            <v>COD_8016</v>
          </cell>
          <cell r="E2725">
            <v>1700.68592087</v>
          </cell>
        </row>
        <row r="2726">
          <cell r="A2726">
            <v>2010</v>
          </cell>
          <cell r="B2726" t="str">
            <v>APR</v>
          </cell>
          <cell r="D2726" t="str">
            <v>COD_8017</v>
          </cell>
          <cell r="E2726">
            <v>0</v>
          </cell>
        </row>
        <row r="2727">
          <cell r="A2727">
            <v>2010</v>
          </cell>
          <cell r="B2727" t="str">
            <v>APR</v>
          </cell>
          <cell r="D2727" t="str">
            <v>COD_8020</v>
          </cell>
          <cell r="E2727">
            <v>2111.669076094</v>
          </cell>
        </row>
        <row r="2728">
          <cell r="A2728">
            <v>2010</v>
          </cell>
          <cell r="B2728" t="str">
            <v>APR</v>
          </cell>
          <cell r="D2728" t="str">
            <v>COD_8022</v>
          </cell>
          <cell r="E2728">
            <v>0</v>
          </cell>
        </row>
        <row r="2729">
          <cell r="A2729">
            <v>2010</v>
          </cell>
          <cell r="B2729" t="str">
            <v>APR</v>
          </cell>
          <cell r="D2729" t="str">
            <v>COD_8023</v>
          </cell>
          <cell r="E2729">
            <v>27799.252537812001</v>
          </cell>
        </row>
        <row r="2730">
          <cell r="A2730">
            <v>2010</v>
          </cell>
          <cell r="B2730" t="str">
            <v>APR</v>
          </cell>
          <cell r="D2730" t="str">
            <v>COD_8024</v>
          </cell>
          <cell r="E2730">
            <v>44659.602368446001</v>
          </cell>
        </row>
        <row r="2731">
          <cell r="A2731">
            <v>2010</v>
          </cell>
          <cell r="B2731" t="str">
            <v>APR</v>
          </cell>
          <cell r="D2731" t="str">
            <v>COD_8025</v>
          </cell>
          <cell r="E2731">
            <v>111875.585545364</v>
          </cell>
        </row>
        <row r="2732">
          <cell r="A2732">
            <v>2010</v>
          </cell>
          <cell r="B2732" t="str">
            <v>APR</v>
          </cell>
          <cell r="D2732" t="str">
            <v>COD_8026</v>
          </cell>
          <cell r="E2732">
            <v>747.31107604600004</v>
          </cell>
        </row>
        <row r="2733">
          <cell r="A2733">
            <v>2010</v>
          </cell>
          <cell r="B2733" t="str">
            <v>APR</v>
          </cell>
          <cell r="D2733" t="str">
            <v>COD_8031</v>
          </cell>
          <cell r="E2733">
            <v>521365.86449853802</v>
          </cell>
        </row>
        <row r="2734">
          <cell r="A2734">
            <v>2010</v>
          </cell>
          <cell r="B2734" t="str">
            <v>APR</v>
          </cell>
          <cell r="D2734" t="str">
            <v>COD_8033</v>
          </cell>
          <cell r="E2734">
            <v>155820.734115634</v>
          </cell>
        </row>
        <row r="2735">
          <cell r="A2735">
            <v>2010</v>
          </cell>
          <cell r="B2735" t="str">
            <v>APR</v>
          </cell>
          <cell r="D2735" t="str">
            <v>COD_8035</v>
          </cell>
          <cell r="E2735">
            <v>373.540177228</v>
          </cell>
        </row>
        <row r="2736">
          <cell r="A2736">
            <v>2010</v>
          </cell>
          <cell r="B2736" t="str">
            <v>APR</v>
          </cell>
          <cell r="D2736" t="str">
            <v>COD_8036</v>
          </cell>
          <cell r="E2736">
            <v>0</v>
          </cell>
        </row>
        <row r="2737">
          <cell r="A2737">
            <v>2010</v>
          </cell>
          <cell r="B2737" t="str">
            <v>APR</v>
          </cell>
          <cell r="D2737" t="str">
            <v>COD_8037</v>
          </cell>
          <cell r="E2737">
            <v>170772.82686204201</v>
          </cell>
        </row>
        <row r="2738">
          <cell r="A2738">
            <v>2010</v>
          </cell>
          <cell r="B2738" t="str">
            <v>APR</v>
          </cell>
          <cell r="D2738" t="str">
            <v>COD_8038</v>
          </cell>
          <cell r="E2738">
            <v>108053.318510342</v>
          </cell>
        </row>
        <row r="2739">
          <cell r="A2739">
            <v>2010</v>
          </cell>
          <cell r="B2739" t="str">
            <v>APR</v>
          </cell>
          <cell r="D2739" t="str">
            <v>COD_8039</v>
          </cell>
          <cell r="E2739">
            <v>414292.50293802499</v>
          </cell>
        </row>
        <row r="2740">
          <cell r="A2740">
            <v>2010</v>
          </cell>
          <cell r="B2740" t="str">
            <v>APR</v>
          </cell>
          <cell r="D2740" t="str">
            <v>COD_8040</v>
          </cell>
          <cell r="E2740">
            <v>0</v>
          </cell>
        </row>
        <row r="2741">
          <cell r="A2741">
            <v>2010</v>
          </cell>
          <cell r="B2741" t="str">
            <v>APR</v>
          </cell>
          <cell r="D2741" t="str">
            <v>COD_8041</v>
          </cell>
          <cell r="E2741">
            <v>4868.285503346</v>
          </cell>
        </row>
        <row r="2742">
          <cell r="A2742">
            <v>2010</v>
          </cell>
          <cell r="B2742" t="str">
            <v>APR</v>
          </cell>
          <cell r="D2742" t="str">
            <v>COD_8042</v>
          </cell>
          <cell r="E2742">
            <v>0</v>
          </cell>
        </row>
        <row r="2743">
          <cell r="A2743">
            <v>2010</v>
          </cell>
          <cell r="B2743" t="str">
            <v>JAN</v>
          </cell>
          <cell r="D2743" t="str">
            <v>COD_8007</v>
          </cell>
          <cell r="E2743">
            <v>15.795796614</v>
          </cell>
        </row>
        <row r="2744">
          <cell r="A2744">
            <v>2010</v>
          </cell>
          <cell r="B2744" t="str">
            <v>JAN</v>
          </cell>
          <cell r="D2744" t="str">
            <v>COD_8008</v>
          </cell>
          <cell r="E2744">
            <v>446.08495932</v>
          </cell>
        </row>
        <row r="2745">
          <cell r="A2745">
            <v>2010</v>
          </cell>
          <cell r="B2745" t="str">
            <v>JAN</v>
          </cell>
          <cell r="D2745" t="str">
            <v>COD_8010</v>
          </cell>
          <cell r="E2745">
            <v>107.4714504045</v>
          </cell>
        </row>
        <row r="2746">
          <cell r="A2746">
            <v>2010</v>
          </cell>
          <cell r="B2746" t="str">
            <v>JAN</v>
          </cell>
          <cell r="D2746" t="str">
            <v>COD_8012</v>
          </cell>
          <cell r="E2746">
            <v>659.03936909849995</v>
          </cell>
        </row>
        <row r="2747">
          <cell r="A2747">
            <v>2010</v>
          </cell>
          <cell r="B2747" t="str">
            <v>JAN</v>
          </cell>
          <cell r="D2747" t="str">
            <v>COD_8016</v>
          </cell>
          <cell r="E2747">
            <v>1599.9126368745001</v>
          </cell>
        </row>
        <row r="2748">
          <cell r="A2748">
            <v>2010</v>
          </cell>
          <cell r="B2748" t="str">
            <v>JAN</v>
          </cell>
          <cell r="D2748" t="str">
            <v>COD_8017</v>
          </cell>
          <cell r="E2748">
            <v>0</v>
          </cell>
        </row>
        <row r="2749">
          <cell r="A2749">
            <v>2010</v>
          </cell>
          <cell r="B2749" t="str">
            <v>JAN</v>
          </cell>
          <cell r="D2749" t="str">
            <v>COD_8020</v>
          </cell>
          <cell r="E2749">
            <v>2674.2643161195001</v>
          </cell>
        </row>
        <row r="2750">
          <cell r="A2750">
            <v>2010</v>
          </cell>
          <cell r="B2750" t="str">
            <v>JAN</v>
          </cell>
          <cell r="D2750" t="str">
            <v>COD_8022</v>
          </cell>
          <cell r="E2750">
            <v>0</v>
          </cell>
        </row>
        <row r="2751">
          <cell r="A2751">
            <v>2010</v>
          </cell>
          <cell r="B2751" t="str">
            <v>JAN</v>
          </cell>
          <cell r="D2751" t="str">
            <v>COD_8023</v>
          </cell>
          <cell r="E2751">
            <v>25603.601462204999</v>
          </cell>
        </row>
        <row r="2752">
          <cell r="A2752">
            <v>2010</v>
          </cell>
          <cell r="B2752" t="str">
            <v>JAN</v>
          </cell>
          <cell r="D2752" t="str">
            <v>COD_8024</v>
          </cell>
          <cell r="E2752">
            <v>43368.156121465501</v>
          </cell>
        </row>
        <row r="2753">
          <cell r="A2753">
            <v>2010</v>
          </cell>
          <cell r="B2753" t="str">
            <v>JAN</v>
          </cell>
          <cell r="D2753" t="str">
            <v>COD_8025</v>
          </cell>
          <cell r="E2753">
            <v>108544.399406196</v>
          </cell>
        </row>
        <row r="2754">
          <cell r="A2754">
            <v>2010</v>
          </cell>
          <cell r="B2754" t="str">
            <v>JAN</v>
          </cell>
          <cell r="D2754" t="str">
            <v>COD_8026</v>
          </cell>
          <cell r="E2754">
            <v>724.23430959749999</v>
          </cell>
        </row>
        <row r="2755">
          <cell r="A2755">
            <v>2010</v>
          </cell>
          <cell r="B2755" t="str">
            <v>JAN</v>
          </cell>
          <cell r="D2755" t="str">
            <v>COD_8031</v>
          </cell>
          <cell r="E2755">
            <v>439155.36796435202</v>
          </cell>
        </row>
        <row r="2756">
          <cell r="A2756">
            <v>2010</v>
          </cell>
          <cell r="B2756" t="str">
            <v>JAN</v>
          </cell>
          <cell r="D2756" t="str">
            <v>COD_8033</v>
          </cell>
          <cell r="E2756">
            <v>137297.74759318799</v>
          </cell>
        </row>
        <row r="2757">
          <cell r="A2757">
            <v>2010</v>
          </cell>
          <cell r="B2757" t="str">
            <v>JAN</v>
          </cell>
          <cell r="D2757" t="str">
            <v>COD_8035</v>
          </cell>
          <cell r="E2757">
            <v>361.91512628700002</v>
          </cell>
        </row>
        <row r="2758">
          <cell r="A2758">
            <v>2010</v>
          </cell>
          <cell r="B2758" t="str">
            <v>JAN</v>
          </cell>
          <cell r="D2758" t="str">
            <v>COD_8036</v>
          </cell>
          <cell r="E2758">
            <v>0</v>
          </cell>
        </row>
        <row r="2759">
          <cell r="A2759">
            <v>2010</v>
          </cell>
          <cell r="B2759" t="str">
            <v>JAN</v>
          </cell>
          <cell r="D2759" t="str">
            <v>COD_8037</v>
          </cell>
          <cell r="E2759">
            <v>233895.22320075601</v>
          </cell>
        </row>
        <row r="2760">
          <cell r="A2760">
            <v>2010</v>
          </cell>
          <cell r="B2760" t="str">
            <v>JAN</v>
          </cell>
          <cell r="D2760" t="str">
            <v>COD_8038</v>
          </cell>
          <cell r="E2760">
            <v>70721.646635366895</v>
          </cell>
        </row>
        <row r="2761">
          <cell r="A2761">
            <v>2010</v>
          </cell>
          <cell r="B2761" t="str">
            <v>JAN</v>
          </cell>
          <cell r="D2761" t="str">
            <v>COD_8039</v>
          </cell>
          <cell r="E2761">
            <v>312323.85159440403</v>
          </cell>
        </row>
        <row r="2762">
          <cell r="A2762">
            <v>2010</v>
          </cell>
          <cell r="B2762" t="str">
            <v>JAN</v>
          </cell>
          <cell r="D2762" t="str">
            <v>COD_8040</v>
          </cell>
          <cell r="E2762">
            <v>0</v>
          </cell>
        </row>
        <row r="2763">
          <cell r="A2763">
            <v>2010</v>
          </cell>
          <cell r="B2763" t="str">
            <v>JAN</v>
          </cell>
          <cell r="D2763" t="str">
            <v>COD_8041</v>
          </cell>
          <cell r="E2763">
            <v>4653.1061852729999</v>
          </cell>
        </row>
        <row r="2764">
          <cell r="A2764">
            <v>2010</v>
          </cell>
          <cell r="B2764" t="str">
            <v>JAN</v>
          </cell>
          <cell r="D2764" t="str">
            <v>COD_8002</v>
          </cell>
          <cell r="E2764">
            <v>3265.5739834185001</v>
          </cell>
        </row>
        <row r="2765">
          <cell r="A2765">
            <v>2010</v>
          </cell>
          <cell r="B2765" t="str">
            <v>JAN</v>
          </cell>
          <cell r="D2765" t="str">
            <v>COD_8003</v>
          </cell>
          <cell r="E2765">
            <v>7558.1302723680001</v>
          </cell>
        </row>
        <row r="2766">
          <cell r="A2766">
            <v>2010</v>
          </cell>
          <cell r="B2766" t="str">
            <v>JAN</v>
          </cell>
          <cell r="D2766" t="str">
            <v>COD_8004</v>
          </cell>
          <cell r="E2766">
            <v>32.202178885499997</v>
          </cell>
        </row>
        <row r="2767">
          <cell r="A2767">
            <v>2010</v>
          </cell>
          <cell r="B2767" t="str">
            <v>JAN</v>
          </cell>
          <cell r="D2767" t="str">
            <v>COD_8005</v>
          </cell>
          <cell r="E2767">
            <v>15393.974802394499</v>
          </cell>
        </row>
        <row r="2768">
          <cell r="A2768">
            <v>2010</v>
          </cell>
          <cell r="B2768" t="str">
            <v>JUN</v>
          </cell>
          <cell r="D2768" t="str">
            <v>MAN_8009</v>
          </cell>
          <cell r="E2768">
            <v>0</v>
          </cell>
        </row>
        <row r="2769">
          <cell r="A2769">
            <v>2010</v>
          </cell>
          <cell r="B2769" t="str">
            <v>MAR</v>
          </cell>
          <cell r="D2769" t="str">
            <v>MAN_8009</v>
          </cell>
          <cell r="E2769">
            <v>0</v>
          </cell>
        </row>
        <row r="2770">
          <cell r="A2770">
            <v>2010</v>
          </cell>
          <cell r="B2770" t="str">
            <v>FEB</v>
          </cell>
          <cell r="D2770" t="str">
            <v>MAN_8009</v>
          </cell>
          <cell r="E2770">
            <v>0</v>
          </cell>
        </row>
        <row r="2771">
          <cell r="A2771">
            <v>2009</v>
          </cell>
          <cell r="B2771" t="str">
            <v>DEC</v>
          </cell>
          <cell r="D2771" t="str">
            <v>MAN_8009</v>
          </cell>
          <cell r="E2771">
            <v>0</v>
          </cell>
        </row>
        <row r="2772">
          <cell r="A2772">
            <v>2010</v>
          </cell>
          <cell r="B2772" t="str">
            <v>MAY</v>
          </cell>
          <cell r="D2772" t="str">
            <v>MAN_8009</v>
          </cell>
          <cell r="E2772">
            <v>0</v>
          </cell>
        </row>
        <row r="2773">
          <cell r="A2773">
            <v>2010</v>
          </cell>
          <cell r="B2773" t="str">
            <v>APR</v>
          </cell>
          <cell r="D2773" t="str">
            <v>MAN_8009</v>
          </cell>
          <cell r="E2773">
            <v>0</v>
          </cell>
        </row>
        <row r="2774">
          <cell r="A2774">
            <v>2010</v>
          </cell>
          <cell r="B2774" t="str">
            <v>JAN</v>
          </cell>
          <cell r="D2774" t="str">
            <v>MAN_8009</v>
          </cell>
          <cell r="E2774">
            <v>0</v>
          </cell>
        </row>
        <row r="2775">
          <cell r="A2775">
            <v>2010</v>
          </cell>
          <cell r="B2775" t="str">
            <v>JUN</v>
          </cell>
          <cell r="D2775" t="str">
            <v>RES_8PRI</v>
          </cell>
          <cell r="E2775">
            <v>0</v>
          </cell>
        </row>
        <row r="2776">
          <cell r="A2776">
            <v>2010</v>
          </cell>
          <cell r="B2776" t="str">
            <v>MAR</v>
          </cell>
          <cell r="D2776" t="str">
            <v>RES_8PRI</v>
          </cell>
          <cell r="E2776">
            <v>-93764.875698682503</v>
          </cell>
        </row>
        <row r="2777">
          <cell r="A2777">
            <v>2010</v>
          </cell>
          <cell r="B2777" t="str">
            <v>FEB</v>
          </cell>
          <cell r="D2777" t="str">
            <v>RES_8PRI</v>
          </cell>
          <cell r="E2777">
            <v>0</v>
          </cell>
        </row>
        <row r="2778">
          <cell r="A2778">
            <v>2009</v>
          </cell>
          <cell r="B2778" t="str">
            <v>DEC</v>
          </cell>
          <cell r="D2778" t="str">
            <v>RES_8PRI</v>
          </cell>
          <cell r="E2778">
            <v>0</v>
          </cell>
        </row>
        <row r="2779">
          <cell r="A2779">
            <v>2010</v>
          </cell>
          <cell r="B2779" t="str">
            <v>MAR</v>
          </cell>
          <cell r="D2779" t="str">
            <v>COD_8016</v>
          </cell>
          <cell r="E2779">
            <v>1701.545047418</v>
          </cell>
        </row>
        <row r="2780">
          <cell r="A2780">
            <v>2010</v>
          </cell>
          <cell r="B2780" t="str">
            <v>MAR</v>
          </cell>
          <cell r="D2780" t="str">
            <v>COD_8012</v>
          </cell>
          <cell r="E2780">
            <v>678.56238737399997</v>
          </cell>
        </row>
        <row r="2781">
          <cell r="A2781">
            <v>2010</v>
          </cell>
          <cell r="B2781" t="str">
            <v>MAR</v>
          </cell>
          <cell r="D2781" t="str">
            <v>COD_8010</v>
          </cell>
          <cell r="E2781">
            <v>110.94560247</v>
          </cell>
        </row>
        <row r="2782">
          <cell r="A2782">
            <v>2010</v>
          </cell>
          <cell r="B2782" t="str">
            <v>MAR</v>
          </cell>
          <cell r="D2782" t="str">
            <v>COD_8008</v>
          </cell>
          <cell r="E2782">
            <v>451.13048885000001</v>
          </cell>
        </row>
        <row r="2783">
          <cell r="A2783">
            <v>2010</v>
          </cell>
          <cell r="B2783" t="str">
            <v>MAR</v>
          </cell>
          <cell r="D2783" t="str">
            <v>COD_8007</v>
          </cell>
          <cell r="E2783">
            <v>16.189279991999999</v>
          </cell>
        </row>
        <row r="2784">
          <cell r="A2784">
            <v>2010</v>
          </cell>
          <cell r="B2784" t="str">
            <v>MAR</v>
          </cell>
          <cell r="D2784" t="str">
            <v>COD_8005</v>
          </cell>
          <cell r="E2784">
            <v>15898.031394222</v>
          </cell>
        </row>
        <row r="2785">
          <cell r="A2785">
            <v>2010</v>
          </cell>
          <cell r="B2785" t="str">
            <v>MAR</v>
          </cell>
          <cell r="D2785" t="str">
            <v>COD_8004</v>
          </cell>
          <cell r="E2785">
            <v>33.189383890000002</v>
          </cell>
        </row>
        <row r="2786">
          <cell r="A2786">
            <v>2010</v>
          </cell>
          <cell r="B2786" t="str">
            <v>MAR</v>
          </cell>
          <cell r="D2786" t="str">
            <v>COD_8003</v>
          </cell>
          <cell r="E2786">
            <v>7821.2885210479999</v>
          </cell>
        </row>
        <row r="2787">
          <cell r="A2787">
            <v>2010</v>
          </cell>
          <cell r="B2787" t="str">
            <v>MAR</v>
          </cell>
          <cell r="D2787" t="str">
            <v>COD_8002</v>
          </cell>
          <cell r="E2787">
            <v>3324.380181038</v>
          </cell>
        </row>
        <row r="2788">
          <cell r="A2788">
            <v>2010</v>
          </cell>
          <cell r="B2788" t="str">
            <v>FEB</v>
          </cell>
          <cell r="D2788" t="str">
            <v>COD_8041</v>
          </cell>
          <cell r="E2788">
            <v>4649.6830896749998</v>
          </cell>
        </row>
        <row r="2789">
          <cell r="A2789">
            <v>2010</v>
          </cell>
          <cell r="B2789" t="str">
            <v>FEB</v>
          </cell>
          <cell r="D2789" t="str">
            <v>COD_8040</v>
          </cell>
          <cell r="E2789">
            <v>0</v>
          </cell>
        </row>
        <row r="2790">
          <cell r="A2790">
            <v>2010</v>
          </cell>
          <cell r="B2790" t="str">
            <v>FEB</v>
          </cell>
          <cell r="D2790" t="str">
            <v>COD_8039</v>
          </cell>
          <cell r="E2790">
            <v>342772.004099479</v>
          </cell>
        </row>
        <row r="2791">
          <cell r="A2791">
            <v>2010</v>
          </cell>
          <cell r="B2791" t="str">
            <v>FEB</v>
          </cell>
          <cell r="D2791" t="str">
            <v>COD_8038</v>
          </cell>
          <cell r="E2791">
            <v>86685.257359018506</v>
          </cell>
        </row>
        <row r="2792">
          <cell r="A2792">
            <v>2010</v>
          </cell>
          <cell r="B2792" t="str">
            <v>FEB</v>
          </cell>
          <cell r="D2792" t="str">
            <v>COD_8037</v>
          </cell>
          <cell r="E2792">
            <v>233298.15837363701</v>
          </cell>
        </row>
        <row r="2793">
          <cell r="A2793">
            <v>2010</v>
          </cell>
          <cell r="B2793" t="str">
            <v>FEB</v>
          </cell>
          <cell r="D2793" t="str">
            <v>COD_8036</v>
          </cell>
          <cell r="E2793">
            <v>0</v>
          </cell>
        </row>
        <row r="2794">
          <cell r="A2794">
            <v>2010</v>
          </cell>
          <cell r="B2794" t="str">
            <v>FEB</v>
          </cell>
          <cell r="D2794" t="str">
            <v>COD_8035</v>
          </cell>
          <cell r="E2794">
            <v>361.27089332100002</v>
          </cell>
        </row>
        <row r="2795">
          <cell r="A2795">
            <v>2010</v>
          </cell>
          <cell r="B2795" t="str">
            <v>FEB</v>
          </cell>
          <cell r="D2795" t="str">
            <v>COD_8033</v>
          </cell>
          <cell r="E2795">
            <v>140216.54601103501</v>
          </cell>
        </row>
        <row r="2796">
          <cell r="A2796">
            <v>2010</v>
          </cell>
          <cell r="B2796" t="str">
            <v>FEB</v>
          </cell>
          <cell r="D2796" t="str">
            <v>COD_8031</v>
          </cell>
          <cell r="E2796">
            <v>452539.61463108403</v>
          </cell>
        </row>
        <row r="2797">
          <cell r="A2797">
            <v>2010</v>
          </cell>
          <cell r="B2797" t="str">
            <v>FEB</v>
          </cell>
          <cell r="D2797" t="str">
            <v>COD_8026</v>
          </cell>
          <cell r="E2797">
            <v>722.88527381849997</v>
          </cell>
        </row>
        <row r="2798">
          <cell r="A2798">
            <v>2010</v>
          </cell>
          <cell r="B2798" t="str">
            <v>FEB</v>
          </cell>
          <cell r="D2798" t="str">
            <v>COD_8025</v>
          </cell>
          <cell r="E2798">
            <v>108301.381896493</v>
          </cell>
        </row>
        <row r="2799">
          <cell r="A2799">
            <v>2010</v>
          </cell>
          <cell r="B2799" t="str">
            <v>FEB</v>
          </cell>
          <cell r="D2799" t="str">
            <v>COD_8024</v>
          </cell>
          <cell r="E2799">
            <v>43258.3270996305</v>
          </cell>
        </row>
        <row r="2800">
          <cell r="A2800">
            <v>2010</v>
          </cell>
          <cell r="B2800" t="str">
            <v>FEB</v>
          </cell>
          <cell r="D2800" t="str">
            <v>COD_8023</v>
          </cell>
          <cell r="E2800">
            <v>27727.015462964999</v>
          </cell>
        </row>
        <row r="2801">
          <cell r="A2801">
            <v>2010</v>
          </cell>
          <cell r="B2801" t="str">
            <v>FEB</v>
          </cell>
          <cell r="D2801" t="str">
            <v>COD_8022</v>
          </cell>
          <cell r="E2801">
            <v>0</v>
          </cell>
        </row>
        <row r="2802">
          <cell r="A2802">
            <v>2010</v>
          </cell>
          <cell r="B2802" t="str">
            <v>FEB</v>
          </cell>
          <cell r="D2802" t="str">
            <v>COD_8020</v>
          </cell>
          <cell r="E2802">
            <v>2670.8267544465002</v>
          </cell>
        </row>
        <row r="2803">
          <cell r="A2803">
            <v>2010</v>
          </cell>
          <cell r="B2803" t="str">
            <v>FEB</v>
          </cell>
          <cell r="D2803" t="str">
            <v>COD_8017</v>
          </cell>
          <cell r="E2803">
            <v>0</v>
          </cell>
        </row>
        <row r="2804">
          <cell r="A2804">
            <v>2010</v>
          </cell>
          <cell r="B2804" t="str">
            <v>FEB</v>
          </cell>
          <cell r="D2804" t="str">
            <v>COD_8016</v>
          </cell>
          <cell r="E2804">
            <v>1640.6149172205</v>
          </cell>
        </row>
        <row r="2805">
          <cell r="A2805">
            <v>2010</v>
          </cell>
          <cell r="B2805" t="str">
            <v>FEB</v>
          </cell>
          <cell r="D2805" t="str">
            <v>COD_8012</v>
          </cell>
          <cell r="E2805">
            <v>656.48656821149996</v>
          </cell>
        </row>
        <row r="2806">
          <cell r="A2806">
            <v>2010</v>
          </cell>
          <cell r="B2806" t="str">
            <v>FEB</v>
          </cell>
          <cell r="D2806" t="str">
            <v>COD_8010</v>
          </cell>
          <cell r="E2806">
            <v>107.1951249135</v>
          </cell>
        </row>
        <row r="2807">
          <cell r="A2807">
            <v>2010</v>
          </cell>
          <cell r="B2807" t="str">
            <v>FEB</v>
          </cell>
          <cell r="D2807" t="str">
            <v>COD_8008</v>
          </cell>
          <cell r="E2807">
            <v>446.13937522050003</v>
          </cell>
        </row>
        <row r="2808">
          <cell r="A2808">
            <v>2010</v>
          </cell>
          <cell r="B2808" t="str">
            <v>FEB</v>
          </cell>
          <cell r="D2808" t="str">
            <v>COD_8007</v>
          </cell>
          <cell r="E2808">
            <v>15.69874098</v>
          </cell>
        </row>
        <row r="2809">
          <cell r="A2809">
            <v>2010</v>
          </cell>
          <cell r="B2809" t="str">
            <v>FEB</v>
          </cell>
          <cell r="D2809" t="str">
            <v>COD_8005</v>
          </cell>
          <cell r="E2809">
            <v>15357.4912517715</v>
          </cell>
        </row>
        <row r="2810">
          <cell r="A2810">
            <v>2010</v>
          </cell>
          <cell r="B2810" t="str">
            <v>FEB</v>
          </cell>
          <cell r="D2810" t="str">
            <v>COD_8004</v>
          </cell>
          <cell r="E2810">
            <v>32.093472196500002</v>
          </cell>
        </row>
        <row r="2811">
          <cell r="A2811">
            <v>2010</v>
          </cell>
          <cell r="B2811" t="str">
            <v>FEB</v>
          </cell>
          <cell r="D2811" t="str">
            <v>COD_8003</v>
          </cell>
          <cell r="E2811">
            <v>7575.6619354260001</v>
          </cell>
        </row>
        <row r="2812">
          <cell r="A2812">
            <v>2010</v>
          </cell>
          <cell r="B2812" t="str">
            <v>FEB</v>
          </cell>
          <cell r="D2812" t="str">
            <v>COD_8002</v>
          </cell>
          <cell r="E2812">
            <v>3234.6474073875002</v>
          </cell>
        </row>
        <row r="2813">
          <cell r="A2813">
            <v>2009</v>
          </cell>
          <cell r="B2813" t="str">
            <v>DEC</v>
          </cell>
          <cell r="D2813" t="str">
            <v>COD_8039</v>
          </cell>
          <cell r="E2813">
            <v>270957.90381439601</v>
          </cell>
        </row>
        <row r="2814">
          <cell r="A2814">
            <v>2009</v>
          </cell>
          <cell r="B2814" t="str">
            <v>DEC</v>
          </cell>
          <cell r="D2814" t="str">
            <v>COD_8038</v>
          </cell>
          <cell r="E2814">
            <v>51904.0962584234</v>
          </cell>
        </row>
        <row r="2815">
          <cell r="A2815">
            <v>2009</v>
          </cell>
          <cell r="B2815" t="str">
            <v>DEC</v>
          </cell>
          <cell r="D2815" t="str">
            <v>COD_8037</v>
          </cell>
          <cell r="E2815">
            <v>234416.04744152399</v>
          </cell>
        </row>
        <row r="2816">
          <cell r="A2816">
            <v>2009</v>
          </cell>
          <cell r="B2816" t="str">
            <v>DEC</v>
          </cell>
          <cell r="D2816" t="str">
            <v>COD_8036</v>
          </cell>
          <cell r="E2816">
            <v>0</v>
          </cell>
        </row>
        <row r="2817">
          <cell r="A2817">
            <v>2009</v>
          </cell>
          <cell r="B2817" t="str">
            <v>DEC</v>
          </cell>
          <cell r="D2817" t="str">
            <v>COD_8035</v>
          </cell>
          <cell r="E2817">
            <v>362.49228358200003</v>
          </cell>
        </row>
        <row r="2818">
          <cell r="A2818">
            <v>2009</v>
          </cell>
          <cell r="B2818" t="str">
            <v>DEC</v>
          </cell>
          <cell r="D2818" t="str">
            <v>COD_8033</v>
          </cell>
          <cell r="E2818">
            <v>129228.24885734401</v>
          </cell>
        </row>
        <row r="2819">
          <cell r="A2819">
            <v>2009</v>
          </cell>
          <cell r="B2819" t="str">
            <v>DEC</v>
          </cell>
          <cell r="D2819" t="str">
            <v>COD_8031</v>
          </cell>
          <cell r="E2819">
            <v>407042.48593126901</v>
          </cell>
        </row>
        <row r="2820">
          <cell r="A2820">
            <v>2009</v>
          </cell>
          <cell r="B2820" t="str">
            <v>DEC</v>
          </cell>
          <cell r="D2820" t="str">
            <v>COD_8026</v>
          </cell>
          <cell r="E2820">
            <v>725.77605695399996</v>
          </cell>
        </row>
        <row r="2821">
          <cell r="A2821">
            <v>2009</v>
          </cell>
          <cell r="B2821" t="str">
            <v>DEC</v>
          </cell>
          <cell r="D2821" t="str">
            <v>COD_8025</v>
          </cell>
          <cell r="E2821">
            <v>108713.871406237</v>
          </cell>
        </row>
        <row r="2822">
          <cell r="A2822">
            <v>2009</v>
          </cell>
          <cell r="B2822" t="str">
            <v>DEC</v>
          </cell>
          <cell r="D2822" t="str">
            <v>COD_8024</v>
          </cell>
          <cell r="E2822">
            <v>43516.297377832503</v>
          </cell>
        </row>
        <row r="2823">
          <cell r="A2823">
            <v>2009</v>
          </cell>
          <cell r="B2823" t="str">
            <v>DEC</v>
          </cell>
          <cell r="D2823" t="str">
            <v>COD_8023</v>
          </cell>
          <cell r="E2823">
            <v>23488.811924233501</v>
          </cell>
        </row>
        <row r="2824">
          <cell r="A2824">
            <v>2009</v>
          </cell>
          <cell r="B2824" t="str">
            <v>DEC</v>
          </cell>
          <cell r="D2824" t="str">
            <v>COD_8022</v>
          </cell>
          <cell r="E2824">
            <v>0</v>
          </cell>
        </row>
        <row r="2825">
          <cell r="A2825">
            <v>2009</v>
          </cell>
          <cell r="B2825" t="str">
            <v>DEC</v>
          </cell>
          <cell r="D2825" t="str">
            <v>COD_8020</v>
          </cell>
          <cell r="E2825">
            <v>2678.83621356</v>
          </cell>
        </row>
        <row r="2826">
          <cell r="A2826">
            <v>2009</v>
          </cell>
          <cell r="B2826" t="str">
            <v>DEC</v>
          </cell>
          <cell r="D2826" t="str">
            <v>COD_8017</v>
          </cell>
          <cell r="E2826">
            <v>0</v>
          </cell>
        </row>
        <row r="2827">
          <cell r="A2827">
            <v>2009</v>
          </cell>
          <cell r="B2827" t="str">
            <v>DEC</v>
          </cell>
          <cell r="D2827" t="str">
            <v>COD_8016</v>
          </cell>
          <cell r="E2827">
            <v>1559.0575244009999</v>
          </cell>
        </row>
        <row r="2828">
          <cell r="A2828">
            <v>2009</v>
          </cell>
          <cell r="B2828" t="str">
            <v>DEC</v>
          </cell>
          <cell r="D2828" t="str">
            <v>COD_8012</v>
          </cell>
          <cell r="E2828">
            <v>661.20621510449996</v>
          </cell>
        </row>
        <row r="2829">
          <cell r="A2829">
            <v>2009</v>
          </cell>
          <cell r="B2829" t="str">
            <v>DEC</v>
          </cell>
          <cell r="D2829" t="str">
            <v>COD_8010</v>
          </cell>
          <cell r="E2829">
            <v>107.717068719</v>
          </cell>
        </row>
        <row r="2830">
          <cell r="A2830">
            <v>2009</v>
          </cell>
          <cell r="B2830" t="str">
            <v>DEC</v>
          </cell>
          <cell r="D2830" t="str">
            <v>COD_8008</v>
          </cell>
          <cell r="E2830">
            <v>442.74516485549998</v>
          </cell>
        </row>
        <row r="2831">
          <cell r="A2831">
            <v>2009</v>
          </cell>
          <cell r="B2831" t="str">
            <v>DEC</v>
          </cell>
          <cell r="D2831" t="str">
            <v>COD_8007</v>
          </cell>
          <cell r="E2831">
            <v>15.8685883395</v>
          </cell>
        </row>
        <row r="2832">
          <cell r="A2832">
            <v>2009</v>
          </cell>
          <cell r="B2832" t="str">
            <v>DEC</v>
          </cell>
          <cell r="D2832" t="str">
            <v>COD_8005</v>
          </cell>
          <cell r="E2832">
            <v>15446.910729588</v>
          </cell>
        </row>
        <row r="2833">
          <cell r="A2833">
            <v>2009</v>
          </cell>
          <cell r="B2833" t="str">
            <v>DEC</v>
          </cell>
          <cell r="D2833" t="str">
            <v>COD_8004</v>
          </cell>
          <cell r="E2833">
            <v>32.343172289999998</v>
          </cell>
        </row>
        <row r="2834">
          <cell r="A2834">
            <v>2009</v>
          </cell>
          <cell r="B2834" t="str">
            <v>DEC</v>
          </cell>
          <cell r="D2834" t="str">
            <v>COD_8003</v>
          </cell>
          <cell r="E2834">
            <v>7547.2987244264996</v>
          </cell>
        </row>
        <row r="2835">
          <cell r="A2835">
            <v>2009</v>
          </cell>
          <cell r="B2835" t="str">
            <v>DEC</v>
          </cell>
          <cell r="D2835" t="str">
            <v>COD_8002</v>
          </cell>
          <cell r="E2835">
            <v>3315.3930970094998</v>
          </cell>
        </row>
        <row r="2836">
          <cell r="A2836">
            <v>2009</v>
          </cell>
          <cell r="B2836" t="str">
            <v>DEC</v>
          </cell>
          <cell r="D2836" t="str">
            <v>COD_8041</v>
          </cell>
          <cell r="E2836">
            <v>4586.9264569440002</v>
          </cell>
        </row>
        <row r="2837">
          <cell r="A2837">
            <v>2009</v>
          </cell>
          <cell r="B2837" t="str">
            <v>DEC</v>
          </cell>
          <cell r="D2837" t="str">
            <v>COD_8040</v>
          </cell>
          <cell r="E2837">
            <v>0</v>
          </cell>
        </row>
        <row r="2838">
          <cell r="A2838">
            <v>2010</v>
          </cell>
          <cell r="B2838" t="str">
            <v>MAY</v>
          </cell>
          <cell r="D2838" t="str">
            <v>COD_8002</v>
          </cell>
          <cell r="E2838">
            <v>1999.0852975939999</v>
          </cell>
        </row>
        <row r="2839">
          <cell r="A2839">
            <v>2010</v>
          </cell>
          <cell r="B2839" t="str">
            <v>MAY</v>
          </cell>
          <cell r="D2839" t="str">
            <v>COD_8003</v>
          </cell>
          <cell r="E2839">
            <v>7010.6830763839998</v>
          </cell>
        </row>
        <row r="2840">
          <cell r="A2840">
            <v>2010</v>
          </cell>
          <cell r="B2840" t="str">
            <v>MAY</v>
          </cell>
          <cell r="D2840" t="str">
            <v>COD_8004</v>
          </cell>
          <cell r="E2840">
            <v>22.787008698000001</v>
          </cell>
        </row>
        <row r="2841">
          <cell r="A2841">
            <v>2010</v>
          </cell>
          <cell r="B2841" t="str">
            <v>MAY</v>
          </cell>
          <cell r="D2841" t="str">
            <v>COD_8005</v>
          </cell>
          <cell r="E2841">
            <v>13269.186092514001</v>
          </cell>
        </row>
        <row r="2842">
          <cell r="A2842">
            <v>2010</v>
          </cell>
          <cell r="B2842" t="str">
            <v>MAY</v>
          </cell>
          <cell r="D2842" t="str">
            <v>COD_8007</v>
          </cell>
          <cell r="E2842">
            <v>15.987858056</v>
          </cell>
        </row>
        <row r="2843">
          <cell r="A2843">
            <v>2010</v>
          </cell>
          <cell r="B2843" t="str">
            <v>MAY</v>
          </cell>
          <cell r="D2843" t="str">
            <v>COD_8008</v>
          </cell>
          <cell r="E2843">
            <v>432.20192245800001</v>
          </cell>
        </row>
        <row r="2844">
          <cell r="A2844">
            <v>2010</v>
          </cell>
          <cell r="B2844" t="str">
            <v>MAY</v>
          </cell>
          <cell r="D2844" t="str">
            <v>COD_8010</v>
          </cell>
          <cell r="E2844">
            <v>110.37213740599999</v>
          </cell>
        </row>
        <row r="2845">
          <cell r="A2845">
            <v>2010</v>
          </cell>
          <cell r="B2845" t="str">
            <v>MAY</v>
          </cell>
          <cell r="D2845" t="str">
            <v>COD_8012</v>
          </cell>
          <cell r="E2845">
            <v>673.26449712600004</v>
          </cell>
        </row>
        <row r="2846">
          <cell r="A2846">
            <v>2010</v>
          </cell>
          <cell r="B2846" t="str">
            <v>MAY</v>
          </cell>
          <cell r="D2846" t="str">
            <v>COD_8016</v>
          </cell>
          <cell r="E2846">
            <v>1699.8267943220001</v>
          </cell>
        </row>
        <row r="2847">
          <cell r="A2847">
            <v>2010</v>
          </cell>
          <cell r="B2847" t="str">
            <v>MAY</v>
          </cell>
          <cell r="D2847" t="str">
            <v>COD_8017</v>
          </cell>
          <cell r="E2847">
            <v>0</v>
          </cell>
        </row>
        <row r="2848">
          <cell r="A2848">
            <v>2010</v>
          </cell>
          <cell r="B2848" t="str">
            <v>MAY</v>
          </cell>
          <cell r="D2848" t="str">
            <v>COD_8020</v>
          </cell>
          <cell r="E2848">
            <v>1455.4890684659999</v>
          </cell>
        </row>
        <row r="2849">
          <cell r="A2849">
            <v>2010</v>
          </cell>
          <cell r="B2849" t="str">
            <v>MAY</v>
          </cell>
          <cell r="D2849" t="str">
            <v>COD_8022</v>
          </cell>
          <cell r="E2849">
            <v>0</v>
          </cell>
        </row>
        <row r="2850">
          <cell r="A2850">
            <v>2010</v>
          </cell>
          <cell r="B2850" t="str">
            <v>MAY</v>
          </cell>
          <cell r="D2850" t="str">
            <v>COD_8023</v>
          </cell>
          <cell r="E2850">
            <v>25891.701022683999</v>
          </cell>
        </row>
        <row r="2851">
          <cell r="A2851">
            <v>2010</v>
          </cell>
          <cell r="B2851" t="str">
            <v>MAY</v>
          </cell>
          <cell r="D2851" t="str">
            <v>COD_8024</v>
          </cell>
          <cell r="E2851">
            <v>44545.710986389997</v>
          </cell>
        </row>
        <row r="2852">
          <cell r="A2852">
            <v>2010</v>
          </cell>
          <cell r="B2852" t="str">
            <v>MAY</v>
          </cell>
          <cell r="D2852" t="str">
            <v>COD_8025</v>
          </cell>
          <cell r="E2852">
            <v>111629.21756688401</v>
          </cell>
        </row>
        <row r="2853">
          <cell r="A2853">
            <v>2010</v>
          </cell>
          <cell r="B2853" t="str">
            <v>JUN</v>
          </cell>
          <cell r="D2853" t="str">
            <v>AVG_8AMT</v>
          </cell>
          <cell r="E2853">
            <v>23880976.814411301</v>
          </cell>
        </row>
        <row r="2854">
          <cell r="A2854">
            <v>2010</v>
          </cell>
          <cell r="B2854" t="str">
            <v>MAR</v>
          </cell>
          <cell r="D2854" t="str">
            <v>AVG_8AMT</v>
          </cell>
          <cell r="E2854">
            <v>18215378.004177898</v>
          </cell>
        </row>
        <row r="2855">
          <cell r="A2855">
            <v>2010</v>
          </cell>
          <cell r="B2855" t="str">
            <v>FEB</v>
          </cell>
          <cell r="D2855" t="str">
            <v>AVG_8AMT</v>
          </cell>
          <cell r="E2855">
            <v>16821914.9582467</v>
          </cell>
        </row>
        <row r="2856">
          <cell r="A2856">
            <v>2009</v>
          </cell>
          <cell r="B2856" t="str">
            <v>DEC</v>
          </cell>
          <cell r="D2856" t="str">
            <v>AVG_8AMT</v>
          </cell>
          <cell r="E2856">
            <v>12248991.011755301</v>
          </cell>
        </row>
        <row r="2857">
          <cell r="A2857">
            <v>2010</v>
          </cell>
          <cell r="B2857" t="str">
            <v>MAY</v>
          </cell>
          <cell r="D2857" t="str">
            <v>AVG_8AMT</v>
          </cell>
          <cell r="E2857">
            <v>20300408.377119001</v>
          </cell>
        </row>
        <row r="2858">
          <cell r="A2858">
            <v>2010</v>
          </cell>
          <cell r="B2858" t="str">
            <v>APR</v>
          </cell>
          <cell r="D2858" t="str">
            <v>AVG_8AMT</v>
          </cell>
          <cell r="E2858">
            <v>19095415.3898779</v>
          </cell>
        </row>
        <row r="2859">
          <cell r="A2859">
            <v>2010</v>
          </cell>
          <cell r="B2859" t="str">
            <v>JAN</v>
          </cell>
          <cell r="D2859" t="str">
            <v>AVG_8AMT</v>
          </cell>
          <cell r="E2859">
            <v>13444889.9768878</v>
          </cell>
        </row>
        <row r="2860">
          <cell r="A2860">
            <v>2010</v>
          </cell>
          <cell r="B2860" t="str">
            <v>JUN</v>
          </cell>
          <cell r="D2860" t="str">
            <v>RRN_8187</v>
          </cell>
          <cell r="E2860">
            <v>1</v>
          </cell>
        </row>
        <row r="2861">
          <cell r="A2861">
            <v>2010</v>
          </cell>
          <cell r="B2861" t="str">
            <v>JUN</v>
          </cell>
          <cell r="D2861" t="str">
            <v>RRN_8184</v>
          </cell>
          <cell r="E2861">
            <v>1</v>
          </cell>
        </row>
        <row r="2862">
          <cell r="A2862">
            <v>2010</v>
          </cell>
          <cell r="B2862" t="str">
            <v>JUN</v>
          </cell>
          <cell r="D2862" t="str">
            <v>RRN_8149</v>
          </cell>
          <cell r="E2862">
            <v>1</v>
          </cell>
        </row>
        <row r="2863">
          <cell r="A2863">
            <v>2010</v>
          </cell>
          <cell r="B2863" t="str">
            <v>MAR</v>
          </cell>
          <cell r="D2863" t="str">
            <v>RRN_8184</v>
          </cell>
          <cell r="E2863">
            <v>1</v>
          </cell>
        </row>
        <row r="2864">
          <cell r="A2864">
            <v>2010</v>
          </cell>
          <cell r="B2864" t="str">
            <v>MAR</v>
          </cell>
          <cell r="D2864" t="str">
            <v>RRN_8149</v>
          </cell>
          <cell r="E2864">
            <v>1</v>
          </cell>
        </row>
        <row r="2865">
          <cell r="A2865">
            <v>2010</v>
          </cell>
          <cell r="B2865" t="str">
            <v>FEB</v>
          </cell>
          <cell r="D2865" t="str">
            <v>RRN_8149</v>
          </cell>
          <cell r="E2865">
            <v>1</v>
          </cell>
        </row>
        <row r="2866">
          <cell r="A2866">
            <v>2009</v>
          </cell>
          <cell r="B2866" t="str">
            <v>DEC</v>
          </cell>
          <cell r="D2866" t="str">
            <v>RRN_8149</v>
          </cell>
          <cell r="E2866">
            <v>1</v>
          </cell>
        </row>
        <row r="2867">
          <cell r="A2867">
            <v>2010</v>
          </cell>
          <cell r="B2867" t="str">
            <v>MAY</v>
          </cell>
          <cell r="D2867" t="str">
            <v>RRN_8149</v>
          </cell>
          <cell r="E2867">
            <v>1</v>
          </cell>
        </row>
        <row r="2868">
          <cell r="A2868">
            <v>2010</v>
          </cell>
          <cell r="B2868" t="str">
            <v>MAY</v>
          </cell>
          <cell r="D2868" t="str">
            <v>RRN_8184</v>
          </cell>
          <cell r="E2868">
            <v>1</v>
          </cell>
        </row>
        <row r="2869">
          <cell r="A2869">
            <v>2010</v>
          </cell>
          <cell r="B2869" t="str">
            <v>MAY</v>
          </cell>
          <cell r="D2869" t="str">
            <v>RRN_8187</v>
          </cell>
          <cell r="E2869">
            <v>1</v>
          </cell>
        </row>
        <row r="2870">
          <cell r="A2870">
            <v>2010</v>
          </cell>
          <cell r="B2870" t="str">
            <v>APR</v>
          </cell>
          <cell r="D2870" t="str">
            <v>RRN_8149</v>
          </cell>
          <cell r="E2870">
            <v>1</v>
          </cell>
        </row>
        <row r="2871">
          <cell r="A2871">
            <v>2010</v>
          </cell>
          <cell r="B2871" t="str">
            <v>APR</v>
          </cell>
          <cell r="D2871" t="str">
            <v>RRN_8184</v>
          </cell>
          <cell r="E2871">
            <v>1</v>
          </cell>
        </row>
        <row r="2872">
          <cell r="A2872">
            <v>2010</v>
          </cell>
          <cell r="B2872" t="str">
            <v>JAN</v>
          </cell>
          <cell r="D2872" t="str">
            <v>RRN_8149</v>
          </cell>
          <cell r="E2872">
            <v>1</v>
          </cell>
        </row>
        <row r="2873">
          <cell r="A2873">
            <v>2010</v>
          </cell>
          <cell r="B2873" t="str">
            <v>JUN</v>
          </cell>
          <cell r="D2873" t="str">
            <v>RRC_8187</v>
          </cell>
          <cell r="E2873">
            <v>5315.0144059833301</v>
          </cell>
        </row>
        <row r="2874">
          <cell r="A2874">
            <v>2010</v>
          </cell>
          <cell r="B2874" t="str">
            <v>JUN</v>
          </cell>
          <cell r="D2874" t="str">
            <v>RRC_8184</v>
          </cell>
          <cell r="E2874">
            <v>12479.663029166601</v>
          </cell>
        </row>
        <row r="2875">
          <cell r="A2875">
            <v>2010</v>
          </cell>
          <cell r="B2875" t="str">
            <v>JUN</v>
          </cell>
          <cell r="D2875" t="str">
            <v>RRC_8149</v>
          </cell>
          <cell r="E2875">
            <v>-498.63905258435699</v>
          </cell>
        </row>
        <row r="2876">
          <cell r="A2876">
            <v>2010</v>
          </cell>
          <cell r="B2876" t="str">
            <v>MAR</v>
          </cell>
          <cell r="D2876" t="str">
            <v>RRC_8184</v>
          </cell>
          <cell r="E2876">
            <v>12585.8726557666</v>
          </cell>
        </row>
        <row r="2877">
          <cell r="A2877">
            <v>2010</v>
          </cell>
          <cell r="B2877" t="str">
            <v>MAR</v>
          </cell>
          <cell r="D2877" t="str">
            <v>RRC_8149</v>
          </cell>
          <cell r="E2877">
            <v>-498.90003095585701</v>
          </cell>
        </row>
        <row r="2878">
          <cell r="A2878">
            <v>2010</v>
          </cell>
          <cell r="B2878" t="str">
            <v>FEB</v>
          </cell>
          <cell r="D2878" t="str">
            <v>RRC_8149</v>
          </cell>
          <cell r="E2878">
            <v>-604.94951989417905</v>
          </cell>
        </row>
        <row r="2879">
          <cell r="A2879">
            <v>2009</v>
          </cell>
          <cell r="B2879" t="str">
            <v>DEC</v>
          </cell>
          <cell r="D2879" t="str">
            <v>RRC_8149</v>
          </cell>
          <cell r="E2879">
            <v>-614.38124253756598</v>
          </cell>
        </row>
        <row r="2880">
          <cell r="A2880">
            <v>2010</v>
          </cell>
          <cell r="B2880" t="str">
            <v>MAY</v>
          </cell>
          <cell r="D2880" t="str">
            <v>RRC_8149</v>
          </cell>
          <cell r="E2880">
            <v>-502.67527952408699</v>
          </cell>
        </row>
        <row r="2881">
          <cell r="A2881">
            <v>2010</v>
          </cell>
          <cell r="B2881" t="str">
            <v>MAY</v>
          </cell>
          <cell r="D2881" t="str">
            <v>RRC_8184</v>
          </cell>
          <cell r="E2881">
            <v>12515.0662380333</v>
          </cell>
        </row>
        <row r="2882">
          <cell r="A2882">
            <v>2010</v>
          </cell>
          <cell r="B2882" t="str">
            <v>MAY</v>
          </cell>
          <cell r="D2882" t="str">
            <v>RRC_8187</v>
          </cell>
          <cell r="E2882">
            <v>5333.5724788499901</v>
          </cell>
        </row>
        <row r="2883">
          <cell r="A2883">
            <v>2010</v>
          </cell>
          <cell r="B2883" t="str">
            <v>APR</v>
          </cell>
          <cell r="D2883" t="str">
            <v>RRC_8149</v>
          </cell>
          <cell r="E2883">
            <v>-501.10541957422203</v>
          </cell>
        </row>
        <row r="2884">
          <cell r="A2884">
            <v>2010</v>
          </cell>
          <cell r="B2884" t="str">
            <v>APR</v>
          </cell>
          <cell r="D2884" t="str">
            <v>RRC_8184</v>
          </cell>
          <cell r="E2884">
            <v>12550.469446899901</v>
          </cell>
        </row>
        <row r="2885">
          <cell r="A2885">
            <v>2010</v>
          </cell>
          <cell r="B2885" t="str">
            <v>JAN</v>
          </cell>
          <cell r="D2885" t="str">
            <v>RRC_8149</v>
          </cell>
          <cell r="E2885">
            <v>-608.92204820740699</v>
          </cell>
        </row>
        <row r="2886">
          <cell r="A2886">
            <v>2010</v>
          </cell>
          <cell r="B2886" t="str">
            <v>JUN</v>
          </cell>
          <cell r="D2886" t="str">
            <v>COD_8042</v>
          </cell>
          <cell r="E2886">
            <v>0</v>
          </cell>
        </row>
        <row r="2887">
          <cell r="A2887">
            <v>2010</v>
          </cell>
          <cell r="B2887" t="str">
            <v>JUN</v>
          </cell>
          <cell r="D2887" t="str">
            <v>COD_8041</v>
          </cell>
          <cell r="E2887">
            <v>4910.4055856779996</v>
          </cell>
        </row>
        <row r="2888">
          <cell r="A2888">
            <v>2010</v>
          </cell>
          <cell r="B2888" t="str">
            <v>JUN</v>
          </cell>
          <cell r="D2888" t="str">
            <v>COD_8040</v>
          </cell>
          <cell r="E2888">
            <v>0</v>
          </cell>
        </row>
        <row r="2889">
          <cell r="A2889">
            <v>2010</v>
          </cell>
          <cell r="B2889" t="str">
            <v>JUN</v>
          </cell>
          <cell r="D2889" t="str">
            <v>COD_8039</v>
          </cell>
          <cell r="E2889">
            <v>473472.17475201702</v>
          </cell>
        </row>
        <row r="2890">
          <cell r="A2890">
            <v>2010</v>
          </cell>
          <cell r="B2890" t="str">
            <v>JUN</v>
          </cell>
          <cell r="D2890" t="str">
            <v>COD_8038</v>
          </cell>
          <cell r="E2890">
            <v>83178.475976378002</v>
          </cell>
        </row>
        <row r="2891">
          <cell r="A2891">
            <v>2010</v>
          </cell>
          <cell r="B2891" t="str">
            <v>JUN</v>
          </cell>
          <cell r="D2891" t="str">
            <v>COD_8037</v>
          </cell>
          <cell r="E2891">
            <v>170036.37657784601</v>
          </cell>
        </row>
        <row r="2892">
          <cell r="A2892">
            <v>2010</v>
          </cell>
          <cell r="B2892" t="str">
            <v>JUN</v>
          </cell>
          <cell r="D2892" t="str">
            <v>COD_8036</v>
          </cell>
          <cell r="E2892">
            <v>0</v>
          </cell>
        </row>
        <row r="2893">
          <cell r="A2893">
            <v>2010</v>
          </cell>
          <cell r="B2893" t="str">
            <v>JUN</v>
          </cell>
          <cell r="D2893" t="str">
            <v>COD_8035</v>
          </cell>
          <cell r="E2893">
            <v>372.20318476400001</v>
          </cell>
        </row>
        <row r="2894">
          <cell r="A2894">
            <v>2010</v>
          </cell>
          <cell r="B2894" t="str">
            <v>JUN</v>
          </cell>
          <cell r="D2894" t="str">
            <v>COD_8033</v>
          </cell>
          <cell r="E2894">
            <v>161256.38003393999</v>
          </cell>
        </row>
        <row r="2895">
          <cell r="A2895">
            <v>2010</v>
          </cell>
          <cell r="B2895" t="str">
            <v>JUN</v>
          </cell>
          <cell r="D2895" t="str">
            <v>COD_8031</v>
          </cell>
          <cell r="E2895">
            <v>585954.60891329194</v>
          </cell>
        </row>
        <row r="2896">
          <cell r="A2896">
            <v>2010</v>
          </cell>
          <cell r="B2896" t="str">
            <v>JUN</v>
          </cell>
          <cell r="D2896" t="str">
            <v>COD_8026</v>
          </cell>
          <cell r="E2896">
            <v>744.51138903000003</v>
          </cell>
        </row>
        <row r="2897">
          <cell r="A2897">
            <v>2010</v>
          </cell>
          <cell r="B2897" t="str">
            <v>JUN</v>
          </cell>
          <cell r="D2897" t="str">
            <v>COD_8025</v>
          </cell>
          <cell r="E2897">
            <v>111382.849588404</v>
          </cell>
        </row>
        <row r="2898">
          <cell r="A2898">
            <v>2010</v>
          </cell>
          <cell r="B2898" t="str">
            <v>JUN</v>
          </cell>
          <cell r="D2898" t="str">
            <v>COD_8024</v>
          </cell>
          <cell r="E2898">
            <v>44431.967701062</v>
          </cell>
        </row>
        <row r="2899">
          <cell r="A2899">
            <v>2010</v>
          </cell>
          <cell r="B2899" t="str">
            <v>JUN</v>
          </cell>
          <cell r="D2899" t="str">
            <v>COD_8023</v>
          </cell>
          <cell r="E2899">
            <v>26080.217471290001</v>
          </cell>
        </row>
        <row r="2900">
          <cell r="A2900">
            <v>2010</v>
          </cell>
          <cell r="B2900" t="str">
            <v>JUN</v>
          </cell>
          <cell r="D2900" t="str">
            <v>COD_8022</v>
          </cell>
          <cell r="E2900">
            <v>0</v>
          </cell>
        </row>
        <row r="2901">
          <cell r="A2901">
            <v>2010</v>
          </cell>
          <cell r="B2901" t="str">
            <v>JUN</v>
          </cell>
          <cell r="D2901" t="str">
            <v>COD_8020</v>
          </cell>
          <cell r="E2901">
            <v>1451.92204047</v>
          </cell>
        </row>
        <row r="2902">
          <cell r="A2902">
            <v>2010</v>
          </cell>
          <cell r="B2902" t="str">
            <v>JUN</v>
          </cell>
          <cell r="D2902" t="str">
            <v>COD_8017</v>
          </cell>
          <cell r="E2902">
            <v>0</v>
          </cell>
        </row>
        <row r="2903">
          <cell r="A2903">
            <v>2010</v>
          </cell>
          <cell r="B2903" t="str">
            <v>JUN</v>
          </cell>
          <cell r="D2903" t="str">
            <v>COD_8016</v>
          </cell>
          <cell r="E2903">
            <v>1698.9676677739999</v>
          </cell>
        </row>
        <row r="2904">
          <cell r="A2904">
            <v>2010</v>
          </cell>
          <cell r="B2904" t="str">
            <v>JUN</v>
          </cell>
          <cell r="D2904" t="str">
            <v>COD_8012</v>
          </cell>
          <cell r="E2904">
            <v>670.61555200199996</v>
          </cell>
        </row>
        <row r="2905">
          <cell r="A2905">
            <v>2010</v>
          </cell>
          <cell r="B2905" t="str">
            <v>JUN</v>
          </cell>
          <cell r="D2905" t="str">
            <v>COD_8010</v>
          </cell>
          <cell r="E2905">
            <v>110.08540487400001</v>
          </cell>
        </row>
        <row r="2906">
          <cell r="A2906">
            <v>2010</v>
          </cell>
          <cell r="B2906" t="str">
            <v>JUN</v>
          </cell>
          <cell r="D2906" t="str">
            <v>COD_8008</v>
          </cell>
          <cell r="E2906">
            <v>422.69459449200002</v>
          </cell>
        </row>
        <row r="2907">
          <cell r="A2907">
            <v>2010</v>
          </cell>
          <cell r="B2907" t="str">
            <v>JUN</v>
          </cell>
          <cell r="D2907" t="str">
            <v>COD_8007</v>
          </cell>
          <cell r="E2907">
            <v>15.887147088000001</v>
          </cell>
        </row>
        <row r="2908">
          <cell r="A2908">
            <v>2010</v>
          </cell>
          <cell r="B2908" t="str">
            <v>JUN</v>
          </cell>
          <cell r="D2908" t="str">
            <v>COD_8005</v>
          </cell>
          <cell r="E2908">
            <v>13389.650236498001</v>
          </cell>
        </row>
        <row r="2909">
          <cell r="A2909">
            <v>2010</v>
          </cell>
          <cell r="B2909" t="str">
            <v>JUN</v>
          </cell>
          <cell r="D2909" t="str">
            <v>COD_8004</v>
          </cell>
          <cell r="E2909">
            <v>22.67420787</v>
          </cell>
        </row>
        <row r="2910">
          <cell r="A2910">
            <v>2010</v>
          </cell>
          <cell r="B2910" t="str">
            <v>JUN</v>
          </cell>
          <cell r="D2910" t="str">
            <v>COD_8003</v>
          </cell>
          <cell r="E2910">
            <v>6970.993575208</v>
          </cell>
        </row>
        <row r="2911">
          <cell r="A2911">
            <v>2010</v>
          </cell>
          <cell r="B2911" t="str">
            <v>JUN</v>
          </cell>
          <cell r="D2911" t="str">
            <v>COD_8002</v>
          </cell>
          <cell r="E2911">
            <v>1966.9939569820001</v>
          </cell>
        </row>
        <row r="2912">
          <cell r="A2912">
            <v>2010</v>
          </cell>
          <cell r="B2912" t="str">
            <v>MAR</v>
          </cell>
          <cell r="D2912" t="str">
            <v>COD_8041</v>
          </cell>
          <cell r="E2912">
            <v>4851.6678528379998</v>
          </cell>
        </row>
        <row r="2913">
          <cell r="A2913">
            <v>2010</v>
          </cell>
          <cell r="B2913" t="str">
            <v>MAR</v>
          </cell>
          <cell r="D2913" t="str">
            <v>COD_8040</v>
          </cell>
          <cell r="E2913">
            <v>0</v>
          </cell>
        </row>
        <row r="2914">
          <cell r="A2914">
            <v>2010</v>
          </cell>
          <cell r="B2914" t="str">
            <v>MAR</v>
          </cell>
          <cell r="D2914" t="str">
            <v>COD_8039</v>
          </cell>
          <cell r="E2914">
            <v>383592.06589373702</v>
          </cell>
        </row>
        <row r="2915">
          <cell r="A2915">
            <v>2010</v>
          </cell>
          <cell r="B2915" t="str">
            <v>MAR</v>
          </cell>
          <cell r="D2915" t="str">
            <v>COD_8038</v>
          </cell>
          <cell r="E2915">
            <v>101137.54553296301</v>
          </cell>
        </row>
        <row r="2916">
          <cell r="A2916">
            <v>2010</v>
          </cell>
          <cell r="B2916" t="str">
            <v>MAR</v>
          </cell>
          <cell r="D2916" t="str">
            <v>COD_8037</v>
          </cell>
          <cell r="E2916">
            <v>171152.22030036201</v>
          </cell>
        </row>
        <row r="2917">
          <cell r="A2917">
            <v>2010</v>
          </cell>
          <cell r="B2917" t="str">
            <v>MAR</v>
          </cell>
          <cell r="D2917" t="str">
            <v>COD_8036</v>
          </cell>
          <cell r="E2917">
            <v>0</v>
          </cell>
        </row>
        <row r="2918">
          <cell r="A2918">
            <v>2010</v>
          </cell>
          <cell r="B2918" t="str">
            <v>MAR</v>
          </cell>
          <cell r="D2918" t="str">
            <v>COD_8035</v>
          </cell>
          <cell r="E2918">
            <v>374.20867346</v>
          </cell>
        </row>
        <row r="2919">
          <cell r="A2919">
            <v>2010</v>
          </cell>
          <cell r="B2919" t="str">
            <v>MAR</v>
          </cell>
          <cell r="D2919" t="str">
            <v>COD_8033</v>
          </cell>
          <cell r="E2919">
            <v>150507.80434144201</v>
          </cell>
        </row>
        <row r="2920">
          <cell r="A2920">
            <v>2010</v>
          </cell>
          <cell r="B2920" t="str">
            <v>MAR</v>
          </cell>
          <cell r="D2920" t="str">
            <v>COD_8031</v>
          </cell>
          <cell r="E2920">
            <v>491891.37170613598</v>
          </cell>
        </row>
        <row r="2921">
          <cell r="A2921">
            <v>2010</v>
          </cell>
          <cell r="B2921" t="str">
            <v>MAR</v>
          </cell>
          <cell r="D2921" t="str">
            <v>COD_8026</v>
          </cell>
          <cell r="E2921">
            <v>748.71091955400004</v>
          </cell>
        </row>
        <row r="2922">
          <cell r="A2922">
            <v>2010</v>
          </cell>
          <cell r="B2922" t="str">
            <v>MAR</v>
          </cell>
          <cell r="D2922" t="str">
            <v>COD_8025</v>
          </cell>
          <cell r="E2922">
            <v>112124.87686822</v>
          </cell>
        </row>
        <row r="2923">
          <cell r="A2923">
            <v>2010</v>
          </cell>
          <cell r="B2923" t="str">
            <v>MAR</v>
          </cell>
          <cell r="D2923" t="str">
            <v>COD_8024</v>
          </cell>
          <cell r="E2923">
            <v>44773.567798866003</v>
          </cell>
        </row>
        <row r="2924">
          <cell r="A2924">
            <v>2010</v>
          </cell>
          <cell r="B2924" t="str">
            <v>MAR</v>
          </cell>
          <cell r="D2924" t="str">
            <v>COD_8023</v>
          </cell>
          <cell r="E2924">
            <v>29209.657585228</v>
          </cell>
        </row>
        <row r="2925">
          <cell r="A2925">
            <v>2010</v>
          </cell>
          <cell r="B2925" t="str">
            <v>MAR</v>
          </cell>
          <cell r="D2925" t="str">
            <v>COD_8022</v>
          </cell>
          <cell r="E2925">
            <v>0</v>
          </cell>
        </row>
        <row r="2926">
          <cell r="A2926">
            <v>2010</v>
          </cell>
          <cell r="B2926" t="str">
            <v>MAR</v>
          </cell>
          <cell r="D2926" t="str">
            <v>COD_8020</v>
          </cell>
          <cell r="E2926">
            <v>2767.8490837220002</v>
          </cell>
        </row>
        <row r="2927">
          <cell r="A2927">
            <v>2010</v>
          </cell>
          <cell r="B2927" t="str">
            <v>MAR</v>
          </cell>
          <cell r="D2927" t="str">
            <v>COD_8017</v>
          </cell>
          <cell r="E2927">
            <v>0</v>
          </cell>
        </row>
        <row r="2928">
          <cell r="A2928">
            <v>2009</v>
          </cell>
          <cell r="B2928" t="str">
            <v>DEC</v>
          </cell>
          <cell r="D2928" t="str">
            <v>CIC_8008</v>
          </cell>
          <cell r="E2928">
            <v>0</v>
          </cell>
        </row>
        <row r="2929">
          <cell r="A2929">
            <v>2009</v>
          </cell>
          <cell r="B2929" t="str">
            <v>DEC</v>
          </cell>
          <cell r="D2929" t="str">
            <v>CIC_8007</v>
          </cell>
          <cell r="E2929">
            <v>0</v>
          </cell>
        </row>
        <row r="2930">
          <cell r="A2930">
            <v>2009</v>
          </cell>
          <cell r="B2930" t="str">
            <v>DEC</v>
          </cell>
          <cell r="D2930" t="str">
            <v>CIC_8005</v>
          </cell>
          <cell r="E2930">
            <v>0</v>
          </cell>
        </row>
        <row r="2931">
          <cell r="A2931">
            <v>2009</v>
          </cell>
          <cell r="B2931" t="str">
            <v>DEC</v>
          </cell>
          <cell r="D2931" t="str">
            <v>CIC_8004</v>
          </cell>
          <cell r="E2931">
            <v>0</v>
          </cell>
        </row>
        <row r="2932">
          <cell r="A2932">
            <v>2009</v>
          </cell>
          <cell r="B2932" t="str">
            <v>DEC</v>
          </cell>
          <cell r="D2932" t="str">
            <v>CIC_8003</v>
          </cell>
          <cell r="E2932">
            <v>0</v>
          </cell>
        </row>
        <row r="2933">
          <cell r="A2933">
            <v>2009</v>
          </cell>
          <cell r="B2933" t="str">
            <v>DEC</v>
          </cell>
          <cell r="D2933" t="str">
            <v>CIC_8002</v>
          </cell>
          <cell r="E2933">
            <v>0</v>
          </cell>
        </row>
        <row r="2934">
          <cell r="A2934">
            <v>2010</v>
          </cell>
          <cell r="B2934" t="str">
            <v>MAY</v>
          </cell>
          <cell r="D2934" t="str">
            <v>CIC_8002</v>
          </cell>
          <cell r="E2934">
            <v>0</v>
          </cell>
        </row>
        <row r="2935">
          <cell r="A2935">
            <v>2010</v>
          </cell>
          <cell r="B2935" t="str">
            <v>MAY</v>
          </cell>
          <cell r="D2935" t="str">
            <v>CIC_8003</v>
          </cell>
          <cell r="E2935">
            <v>0</v>
          </cell>
        </row>
        <row r="2936">
          <cell r="A2936">
            <v>2010</v>
          </cell>
          <cell r="B2936" t="str">
            <v>MAY</v>
          </cell>
          <cell r="D2936" t="str">
            <v>CIC_8004</v>
          </cell>
          <cell r="E2936">
            <v>0</v>
          </cell>
        </row>
        <row r="2937">
          <cell r="A2937">
            <v>2010</v>
          </cell>
          <cell r="B2937" t="str">
            <v>MAY</v>
          </cell>
          <cell r="D2937" t="str">
            <v>CIC_8005</v>
          </cell>
          <cell r="E2937">
            <v>0</v>
          </cell>
        </row>
        <row r="2938">
          <cell r="A2938">
            <v>2010</v>
          </cell>
          <cell r="B2938" t="str">
            <v>MAY</v>
          </cell>
          <cell r="D2938" t="str">
            <v>CIC_8007</v>
          </cell>
          <cell r="E2938">
            <v>0</v>
          </cell>
        </row>
        <row r="2939">
          <cell r="A2939">
            <v>2010</v>
          </cell>
          <cell r="B2939" t="str">
            <v>MAY</v>
          </cell>
          <cell r="D2939" t="str">
            <v>CIC_8008</v>
          </cell>
          <cell r="E2939">
            <v>0</v>
          </cell>
        </row>
        <row r="2940">
          <cell r="A2940">
            <v>2010</v>
          </cell>
          <cell r="B2940" t="str">
            <v>MAY</v>
          </cell>
          <cell r="D2940" t="str">
            <v>CIC_8010</v>
          </cell>
          <cell r="E2940">
            <v>0</v>
          </cell>
        </row>
        <row r="2941">
          <cell r="A2941">
            <v>2010</v>
          </cell>
          <cell r="B2941" t="str">
            <v>MAY</v>
          </cell>
          <cell r="D2941" t="str">
            <v>CIC_8012</v>
          </cell>
          <cell r="E2941">
            <v>0</v>
          </cell>
        </row>
        <row r="2942">
          <cell r="A2942">
            <v>2010</v>
          </cell>
          <cell r="B2942" t="str">
            <v>MAY</v>
          </cell>
          <cell r="D2942" t="str">
            <v>CIC_8016</v>
          </cell>
          <cell r="E2942">
            <v>0</v>
          </cell>
        </row>
        <row r="2943">
          <cell r="A2943">
            <v>2010</v>
          </cell>
          <cell r="B2943" t="str">
            <v>MAY</v>
          </cell>
          <cell r="D2943" t="str">
            <v>CIC_8017</v>
          </cell>
          <cell r="E2943">
            <v>0</v>
          </cell>
        </row>
        <row r="2944">
          <cell r="A2944">
            <v>2010</v>
          </cell>
          <cell r="B2944" t="str">
            <v>MAY</v>
          </cell>
          <cell r="D2944" t="str">
            <v>CIC_8020</v>
          </cell>
          <cell r="E2944">
            <v>0</v>
          </cell>
        </row>
        <row r="2945">
          <cell r="A2945">
            <v>2010</v>
          </cell>
          <cell r="B2945" t="str">
            <v>MAY</v>
          </cell>
          <cell r="D2945" t="str">
            <v>CIC_8023</v>
          </cell>
          <cell r="E2945">
            <v>0</v>
          </cell>
        </row>
        <row r="2946">
          <cell r="A2946">
            <v>2010</v>
          </cell>
          <cell r="B2946" t="str">
            <v>MAY</v>
          </cell>
          <cell r="D2946" t="str">
            <v>CIC_8024</v>
          </cell>
          <cell r="E2946">
            <v>0</v>
          </cell>
        </row>
        <row r="2947">
          <cell r="A2947">
            <v>2010</v>
          </cell>
          <cell r="B2947" t="str">
            <v>MAY</v>
          </cell>
          <cell r="D2947" t="str">
            <v>CIC_8025</v>
          </cell>
          <cell r="E2947">
            <v>0</v>
          </cell>
        </row>
        <row r="2948">
          <cell r="A2948">
            <v>2010</v>
          </cell>
          <cell r="B2948" t="str">
            <v>MAY</v>
          </cell>
          <cell r="D2948" t="str">
            <v>CIC_8026</v>
          </cell>
          <cell r="E2948">
            <v>0</v>
          </cell>
        </row>
        <row r="2949">
          <cell r="A2949">
            <v>2010</v>
          </cell>
          <cell r="B2949" t="str">
            <v>MAY</v>
          </cell>
          <cell r="D2949" t="str">
            <v>CIC_8031</v>
          </cell>
          <cell r="E2949">
            <v>0</v>
          </cell>
        </row>
        <row r="2950">
          <cell r="A2950">
            <v>2010</v>
          </cell>
          <cell r="B2950" t="str">
            <v>MAY</v>
          </cell>
          <cell r="D2950" t="str">
            <v>CIC_8033</v>
          </cell>
          <cell r="E2950">
            <v>0</v>
          </cell>
        </row>
        <row r="2951">
          <cell r="A2951">
            <v>2010</v>
          </cell>
          <cell r="B2951" t="str">
            <v>MAY</v>
          </cell>
          <cell r="D2951" t="str">
            <v>CIC_8035</v>
          </cell>
          <cell r="E2951">
            <v>0</v>
          </cell>
        </row>
        <row r="2952">
          <cell r="A2952">
            <v>2010</v>
          </cell>
          <cell r="B2952" t="str">
            <v>MAY</v>
          </cell>
          <cell r="D2952" t="str">
            <v>CIC_8037</v>
          </cell>
          <cell r="E2952">
            <v>0</v>
          </cell>
        </row>
        <row r="2953">
          <cell r="A2953">
            <v>2010</v>
          </cell>
          <cell r="B2953" t="str">
            <v>MAY</v>
          </cell>
          <cell r="D2953" t="str">
            <v>CIC_8038</v>
          </cell>
          <cell r="E2953">
            <v>0</v>
          </cell>
        </row>
        <row r="2954">
          <cell r="A2954">
            <v>2010</v>
          </cell>
          <cell r="B2954" t="str">
            <v>MAY</v>
          </cell>
          <cell r="D2954" t="str">
            <v>CIC_8039</v>
          </cell>
          <cell r="E2954">
            <v>0</v>
          </cell>
        </row>
        <row r="2955">
          <cell r="A2955">
            <v>2010</v>
          </cell>
          <cell r="B2955" t="str">
            <v>MAY</v>
          </cell>
          <cell r="D2955" t="str">
            <v>CIC_8041</v>
          </cell>
          <cell r="E2955">
            <v>0</v>
          </cell>
        </row>
        <row r="2956">
          <cell r="A2956">
            <v>2010</v>
          </cell>
          <cell r="B2956" t="str">
            <v>APR</v>
          </cell>
          <cell r="D2956" t="str">
            <v>CIC_8002</v>
          </cell>
          <cell r="E2956">
            <v>-6285607.3499999996</v>
          </cell>
        </row>
        <row r="2957">
          <cell r="A2957">
            <v>2010</v>
          </cell>
          <cell r="B2957" t="str">
            <v>APR</v>
          </cell>
          <cell r="D2957" t="str">
            <v>CIC_8003</v>
          </cell>
          <cell r="E2957">
            <v>-1287349.4099999999</v>
          </cell>
        </row>
        <row r="2958">
          <cell r="A2958">
            <v>2010</v>
          </cell>
          <cell r="B2958" t="str">
            <v>APR</v>
          </cell>
          <cell r="D2958" t="str">
            <v>CIC_8004</v>
          </cell>
          <cell r="E2958">
            <v>-10983.08</v>
          </cell>
        </row>
        <row r="2959">
          <cell r="A2959">
            <v>2010</v>
          </cell>
          <cell r="B2959" t="str">
            <v>APR</v>
          </cell>
          <cell r="D2959" t="str">
            <v>CIC_8005</v>
          </cell>
          <cell r="E2959">
            <v>-352189.75</v>
          </cell>
        </row>
        <row r="2960">
          <cell r="A2960">
            <v>2010</v>
          </cell>
          <cell r="B2960" t="str">
            <v>APR</v>
          </cell>
          <cell r="D2960" t="str">
            <v>CIC_8007</v>
          </cell>
          <cell r="E2960">
            <v>0</v>
          </cell>
        </row>
        <row r="2961">
          <cell r="A2961">
            <v>2010</v>
          </cell>
          <cell r="B2961" t="str">
            <v>APR</v>
          </cell>
          <cell r="D2961" t="str">
            <v>CIC_8008</v>
          </cell>
          <cell r="E2961">
            <v>0</v>
          </cell>
        </row>
        <row r="2962">
          <cell r="A2962">
            <v>2010</v>
          </cell>
          <cell r="B2962" t="str">
            <v>APR</v>
          </cell>
          <cell r="D2962" t="str">
            <v>CIC_8010</v>
          </cell>
          <cell r="E2962">
            <v>0</v>
          </cell>
        </row>
        <row r="2963">
          <cell r="A2963">
            <v>2010</v>
          </cell>
          <cell r="B2963" t="str">
            <v>APR</v>
          </cell>
          <cell r="D2963" t="str">
            <v>CIC_8012</v>
          </cell>
          <cell r="E2963">
            <v>0</v>
          </cell>
        </row>
        <row r="2964">
          <cell r="A2964">
            <v>2010</v>
          </cell>
          <cell r="B2964" t="str">
            <v>APR</v>
          </cell>
          <cell r="D2964" t="str">
            <v>CIC_8016</v>
          </cell>
          <cell r="E2964">
            <v>0</v>
          </cell>
        </row>
        <row r="2965">
          <cell r="A2965">
            <v>2010</v>
          </cell>
          <cell r="B2965" t="str">
            <v>APR</v>
          </cell>
          <cell r="D2965" t="str">
            <v>CIC_8017</v>
          </cell>
          <cell r="E2965">
            <v>0</v>
          </cell>
        </row>
        <row r="2966">
          <cell r="A2966">
            <v>2010</v>
          </cell>
          <cell r="B2966" t="str">
            <v>APR</v>
          </cell>
          <cell r="D2966" t="str">
            <v>CIC_8020</v>
          </cell>
          <cell r="E2966">
            <v>-462982.87</v>
          </cell>
        </row>
        <row r="2967">
          <cell r="A2967">
            <v>2010</v>
          </cell>
          <cell r="B2967" t="str">
            <v>APR</v>
          </cell>
          <cell r="D2967" t="str">
            <v>CIC_8023</v>
          </cell>
          <cell r="E2967">
            <v>-295070.28000000003</v>
          </cell>
        </row>
        <row r="2968">
          <cell r="A2968">
            <v>2010</v>
          </cell>
          <cell r="B2968" t="str">
            <v>APR</v>
          </cell>
          <cell r="D2968" t="str">
            <v>CIC_8024</v>
          </cell>
          <cell r="E2968">
            <v>0</v>
          </cell>
        </row>
        <row r="2969">
          <cell r="A2969">
            <v>2010</v>
          </cell>
          <cell r="B2969" t="str">
            <v>APR</v>
          </cell>
          <cell r="D2969" t="str">
            <v>CIC_8025</v>
          </cell>
          <cell r="E2969">
            <v>0</v>
          </cell>
        </row>
        <row r="2970">
          <cell r="A2970">
            <v>2010</v>
          </cell>
          <cell r="B2970" t="str">
            <v>APR</v>
          </cell>
          <cell r="D2970" t="str">
            <v>CIC_8026</v>
          </cell>
          <cell r="E2970">
            <v>0</v>
          </cell>
        </row>
        <row r="2971">
          <cell r="A2971">
            <v>2010</v>
          </cell>
          <cell r="B2971" t="str">
            <v>APR</v>
          </cell>
          <cell r="D2971" t="str">
            <v>CIC_8031</v>
          </cell>
          <cell r="E2971">
            <v>0</v>
          </cell>
        </row>
        <row r="2972">
          <cell r="A2972">
            <v>2010</v>
          </cell>
          <cell r="B2972" t="str">
            <v>APR</v>
          </cell>
          <cell r="D2972" t="str">
            <v>CIC_8033</v>
          </cell>
          <cell r="E2972">
            <v>0</v>
          </cell>
        </row>
        <row r="2973">
          <cell r="A2973">
            <v>2010</v>
          </cell>
          <cell r="B2973" t="str">
            <v>APR</v>
          </cell>
          <cell r="D2973" t="str">
            <v>CIC_8035</v>
          </cell>
          <cell r="E2973">
            <v>0</v>
          </cell>
        </row>
        <row r="2974">
          <cell r="A2974">
            <v>2010</v>
          </cell>
          <cell r="B2974" t="str">
            <v>APR</v>
          </cell>
          <cell r="D2974" t="str">
            <v>CIC_8037</v>
          </cell>
          <cell r="E2974">
            <v>0</v>
          </cell>
        </row>
        <row r="2975">
          <cell r="A2975">
            <v>2010</v>
          </cell>
          <cell r="B2975" t="str">
            <v>APR</v>
          </cell>
          <cell r="D2975" t="str">
            <v>CIC_8038</v>
          </cell>
          <cell r="E2975">
            <v>0</v>
          </cell>
        </row>
        <row r="2976">
          <cell r="A2976">
            <v>2010</v>
          </cell>
          <cell r="B2976" t="str">
            <v>APR</v>
          </cell>
          <cell r="D2976" t="str">
            <v>CIC_8039</v>
          </cell>
          <cell r="E2976">
            <v>0</v>
          </cell>
        </row>
        <row r="2977">
          <cell r="A2977">
            <v>2010</v>
          </cell>
          <cell r="B2977" t="str">
            <v>APR</v>
          </cell>
          <cell r="D2977" t="str">
            <v>CIC_8041</v>
          </cell>
          <cell r="E2977">
            <v>0</v>
          </cell>
        </row>
        <row r="2978">
          <cell r="A2978">
            <v>2010</v>
          </cell>
          <cell r="B2978" t="str">
            <v>JAN</v>
          </cell>
          <cell r="D2978" t="str">
            <v>CIC_8002</v>
          </cell>
          <cell r="E2978">
            <v>0</v>
          </cell>
        </row>
        <row r="2979">
          <cell r="A2979">
            <v>2010</v>
          </cell>
          <cell r="B2979" t="str">
            <v>JAN</v>
          </cell>
          <cell r="D2979" t="str">
            <v>CIC_8003</v>
          </cell>
          <cell r="E2979">
            <v>31641.61</v>
          </cell>
        </row>
        <row r="2980">
          <cell r="A2980">
            <v>2010</v>
          </cell>
          <cell r="B2980" t="str">
            <v>JAN</v>
          </cell>
          <cell r="D2980" t="str">
            <v>CIC_8004</v>
          </cell>
          <cell r="E2980">
            <v>0</v>
          </cell>
        </row>
        <row r="2981">
          <cell r="A2981">
            <v>2010</v>
          </cell>
          <cell r="B2981" t="str">
            <v>JAN</v>
          </cell>
          <cell r="D2981" t="str">
            <v>CIC_8005</v>
          </cell>
          <cell r="E2981">
            <v>0</v>
          </cell>
        </row>
        <row r="2982">
          <cell r="A2982">
            <v>2010</v>
          </cell>
          <cell r="B2982" t="str">
            <v>JAN</v>
          </cell>
          <cell r="D2982" t="str">
            <v>CIC_8007</v>
          </cell>
          <cell r="E2982">
            <v>0</v>
          </cell>
        </row>
        <row r="2983">
          <cell r="A2983">
            <v>2010</v>
          </cell>
          <cell r="B2983" t="str">
            <v>JAN</v>
          </cell>
          <cell r="D2983" t="str">
            <v>CIC_8008</v>
          </cell>
          <cell r="E2983">
            <v>8852.32</v>
          </cell>
        </row>
        <row r="2984">
          <cell r="A2984">
            <v>2010</v>
          </cell>
          <cell r="B2984" t="str">
            <v>JAN</v>
          </cell>
          <cell r="D2984" t="str">
            <v>CIC_8010</v>
          </cell>
          <cell r="E2984">
            <v>0</v>
          </cell>
        </row>
        <row r="2985">
          <cell r="A2985">
            <v>2010</v>
          </cell>
          <cell r="B2985" t="str">
            <v>JAN</v>
          </cell>
          <cell r="D2985" t="str">
            <v>CIC_8012</v>
          </cell>
          <cell r="E2985">
            <v>0</v>
          </cell>
        </row>
        <row r="2986">
          <cell r="A2986">
            <v>2010</v>
          </cell>
          <cell r="B2986" t="str">
            <v>JAN</v>
          </cell>
          <cell r="D2986" t="str">
            <v>CIC_8016</v>
          </cell>
          <cell r="E2986">
            <v>13582.25</v>
          </cell>
        </row>
        <row r="2987">
          <cell r="A2987">
            <v>2010</v>
          </cell>
          <cell r="B2987" t="str">
            <v>JAN</v>
          </cell>
          <cell r="D2987" t="str">
            <v>CIC_8017</v>
          </cell>
          <cell r="E2987">
            <v>0</v>
          </cell>
        </row>
        <row r="2988">
          <cell r="A2988">
            <v>2010</v>
          </cell>
          <cell r="B2988" t="str">
            <v>JAN</v>
          </cell>
          <cell r="D2988" t="str">
            <v>CIC_8020</v>
          </cell>
          <cell r="E2988">
            <v>0</v>
          </cell>
        </row>
        <row r="2989">
          <cell r="A2989">
            <v>2010</v>
          </cell>
          <cell r="B2989" t="str">
            <v>JAN</v>
          </cell>
          <cell r="D2989" t="str">
            <v>CIC_8023</v>
          </cell>
          <cell r="E2989">
            <v>252577.8</v>
          </cell>
        </row>
        <row r="2990">
          <cell r="A2990">
            <v>2010</v>
          </cell>
          <cell r="B2990" t="str">
            <v>JAN</v>
          </cell>
          <cell r="D2990" t="str">
            <v>CIC_8024</v>
          </cell>
          <cell r="E2990">
            <v>0</v>
          </cell>
        </row>
        <row r="2991">
          <cell r="A2991">
            <v>2010</v>
          </cell>
          <cell r="B2991" t="str">
            <v>JAN</v>
          </cell>
          <cell r="D2991" t="str">
            <v>CIC_8025</v>
          </cell>
          <cell r="E2991">
            <v>0</v>
          </cell>
        </row>
        <row r="2992">
          <cell r="A2992">
            <v>2010</v>
          </cell>
          <cell r="B2992" t="str">
            <v>JAN</v>
          </cell>
          <cell r="D2992" t="str">
            <v>CIC_8026</v>
          </cell>
          <cell r="E2992">
            <v>0</v>
          </cell>
        </row>
        <row r="2993">
          <cell r="A2993">
            <v>2010</v>
          </cell>
          <cell r="B2993" t="str">
            <v>JAN</v>
          </cell>
          <cell r="D2993" t="str">
            <v>CIC_8031</v>
          </cell>
          <cell r="E2993">
            <v>0</v>
          </cell>
        </row>
        <row r="2994">
          <cell r="A2994">
            <v>2010</v>
          </cell>
          <cell r="B2994" t="str">
            <v>JAN</v>
          </cell>
          <cell r="D2994" t="str">
            <v>CIC_8035</v>
          </cell>
          <cell r="E2994">
            <v>0</v>
          </cell>
        </row>
        <row r="2995">
          <cell r="A2995">
            <v>2010</v>
          </cell>
          <cell r="B2995" t="str">
            <v>JAN</v>
          </cell>
          <cell r="D2995" t="str">
            <v>CIC_8037</v>
          </cell>
          <cell r="E2995">
            <v>0</v>
          </cell>
        </row>
        <row r="2996">
          <cell r="A2996">
            <v>2010</v>
          </cell>
          <cell r="B2996" t="str">
            <v>JAN</v>
          </cell>
          <cell r="D2996" t="str">
            <v>CIC_8038</v>
          </cell>
          <cell r="E2996">
            <v>0</v>
          </cell>
        </row>
        <row r="2997">
          <cell r="A2997">
            <v>2010</v>
          </cell>
          <cell r="B2997" t="str">
            <v>JAN</v>
          </cell>
          <cell r="D2997" t="str">
            <v>CIC_8039</v>
          </cell>
          <cell r="E2997">
            <v>0</v>
          </cell>
        </row>
        <row r="2998">
          <cell r="A2998">
            <v>2010</v>
          </cell>
          <cell r="B2998" t="str">
            <v>JAN</v>
          </cell>
          <cell r="D2998" t="str">
            <v>CIC_8041</v>
          </cell>
          <cell r="E2998">
            <v>0</v>
          </cell>
        </row>
        <row r="2999">
          <cell r="A2999">
            <v>2010</v>
          </cell>
          <cell r="B2999" t="str">
            <v>JUN</v>
          </cell>
          <cell r="D2999" t="str">
            <v>GLB_8END</v>
          </cell>
          <cell r="E2999">
            <v>26475658.9409246</v>
          </cell>
        </row>
        <row r="3000">
          <cell r="A3000">
            <v>2010</v>
          </cell>
          <cell r="B3000" t="str">
            <v>MAR</v>
          </cell>
          <cell r="D3000" t="str">
            <v>GLB_8END</v>
          </cell>
          <cell r="E3000">
            <v>18881853.3369014</v>
          </cell>
        </row>
        <row r="3001">
          <cell r="A3001">
            <v>2010</v>
          </cell>
          <cell r="B3001" t="str">
            <v>FEB</v>
          </cell>
          <cell r="D3001" t="str">
            <v>GLB_8END</v>
          </cell>
          <cell r="E3001">
            <v>17552090.362605099</v>
          </cell>
        </row>
        <row r="3002">
          <cell r="A3002">
            <v>2009</v>
          </cell>
          <cell r="B3002" t="str">
            <v>DEC</v>
          </cell>
          <cell r="D3002" t="str">
            <v>GLB_8END</v>
          </cell>
          <cell r="E3002">
            <v>10797405.5899716</v>
          </cell>
        </row>
        <row r="3003">
          <cell r="A3003">
            <v>2010</v>
          </cell>
          <cell r="B3003" t="str">
            <v>MAY</v>
          </cell>
          <cell r="D3003" t="str">
            <v>GLB_8END</v>
          </cell>
          <cell r="E3003">
            <v>21293160.4687321</v>
          </cell>
        </row>
        <row r="3004">
          <cell r="A3004">
            <v>2010</v>
          </cell>
          <cell r="B3004" t="str">
            <v>APR</v>
          </cell>
          <cell r="D3004" t="str">
            <v>GLB_8END</v>
          </cell>
          <cell r="E3004">
            <v>19312477.6324955</v>
          </cell>
        </row>
        <row r="3005">
          <cell r="A3005">
            <v>2010</v>
          </cell>
          <cell r="B3005" t="str">
            <v>JAN</v>
          </cell>
          <cell r="D3005" t="str">
            <v>GLB_8END</v>
          </cell>
          <cell r="E3005">
            <v>16094612.736963101</v>
          </cell>
        </row>
        <row r="3006">
          <cell r="A3006">
            <v>2010</v>
          </cell>
          <cell r="B3006" t="str">
            <v>JAN</v>
          </cell>
          <cell r="D3006" t="str">
            <v>RR5_8149</v>
          </cell>
          <cell r="E3006">
            <v>5.6640000000000003E-2</v>
          </cell>
        </row>
        <row r="3007">
          <cell r="A3007">
            <v>2010</v>
          </cell>
          <cell r="B3007" t="str">
            <v>JUN</v>
          </cell>
          <cell r="D3007" t="str">
            <v>CIC_8041</v>
          </cell>
          <cell r="E3007">
            <v>0</v>
          </cell>
        </row>
        <row r="3008">
          <cell r="A3008">
            <v>2010</v>
          </cell>
          <cell r="B3008" t="str">
            <v>JUN</v>
          </cell>
          <cell r="D3008" t="str">
            <v>CIC_8039</v>
          </cell>
          <cell r="E3008">
            <v>0</v>
          </cell>
        </row>
        <row r="3009">
          <cell r="A3009">
            <v>2010</v>
          </cell>
          <cell r="B3009" t="str">
            <v>JUN</v>
          </cell>
          <cell r="D3009" t="str">
            <v>CIC_8038</v>
          </cell>
          <cell r="E3009">
            <v>0</v>
          </cell>
        </row>
        <row r="3010">
          <cell r="A3010">
            <v>2010</v>
          </cell>
          <cell r="B3010" t="str">
            <v>JUN</v>
          </cell>
          <cell r="D3010" t="str">
            <v>CIC_8037</v>
          </cell>
          <cell r="E3010">
            <v>0</v>
          </cell>
        </row>
        <row r="3011">
          <cell r="A3011">
            <v>2010</v>
          </cell>
          <cell r="B3011" t="str">
            <v>JUN</v>
          </cell>
          <cell r="D3011" t="str">
            <v>CIC_8035</v>
          </cell>
          <cell r="E3011">
            <v>0</v>
          </cell>
        </row>
        <row r="3012">
          <cell r="A3012">
            <v>2010</v>
          </cell>
          <cell r="B3012" t="str">
            <v>JUN</v>
          </cell>
          <cell r="D3012" t="str">
            <v>CIC_8033</v>
          </cell>
          <cell r="E3012">
            <v>0</v>
          </cell>
        </row>
        <row r="3013">
          <cell r="A3013">
            <v>2010</v>
          </cell>
          <cell r="B3013" t="str">
            <v>JUN</v>
          </cell>
          <cell r="D3013" t="str">
            <v>CIC_8031</v>
          </cell>
          <cell r="E3013">
            <v>0</v>
          </cell>
        </row>
        <row r="3014">
          <cell r="A3014">
            <v>2010</v>
          </cell>
          <cell r="B3014" t="str">
            <v>JUN</v>
          </cell>
          <cell r="D3014" t="str">
            <v>CIC_8026</v>
          </cell>
          <cell r="E3014">
            <v>0</v>
          </cell>
        </row>
        <row r="3015">
          <cell r="A3015">
            <v>2010</v>
          </cell>
          <cell r="B3015" t="str">
            <v>JUN</v>
          </cell>
          <cell r="D3015" t="str">
            <v>CIC_8025</v>
          </cell>
          <cell r="E3015">
            <v>0</v>
          </cell>
        </row>
        <row r="3016">
          <cell r="A3016">
            <v>2010</v>
          </cell>
          <cell r="B3016" t="str">
            <v>JUN</v>
          </cell>
          <cell r="D3016" t="str">
            <v>CIC_8024</v>
          </cell>
          <cell r="E3016">
            <v>0</v>
          </cell>
        </row>
        <row r="3017">
          <cell r="A3017">
            <v>2010</v>
          </cell>
          <cell r="B3017" t="str">
            <v>JUN</v>
          </cell>
          <cell r="D3017" t="str">
            <v>CIC_8023</v>
          </cell>
          <cell r="E3017">
            <v>-219174.82</v>
          </cell>
        </row>
        <row r="3018">
          <cell r="A3018">
            <v>2010</v>
          </cell>
          <cell r="B3018" t="str">
            <v>JUN</v>
          </cell>
          <cell r="D3018" t="str">
            <v>CIC_8020</v>
          </cell>
          <cell r="E3018">
            <v>0</v>
          </cell>
        </row>
        <row r="3019">
          <cell r="A3019">
            <v>2010</v>
          </cell>
          <cell r="B3019" t="str">
            <v>JUN</v>
          </cell>
          <cell r="D3019" t="str">
            <v>CIC_8017</v>
          </cell>
          <cell r="E3019">
            <v>0</v>
          </cell>
        </row>
        <row r="3020">
          <cell r="A3020">
            <v>2010</v>
          </cell>
          <cell r="B3020" t="str">
            <v>JUN</v>
          </cell>
          <cell r="D3020" t="str">
            <v>CIC_8016</v>
          </cell>
          <cell r="E3020">
            <v>0</v>
          </cell>
        </row>
        <row r="3021">
          <cell r="A3021">
            <v>2010</v>
          </cell>
          <cell r="B3021" t="str">
            <v>JUN</v>
          </cell>
          <cell r="D3021" t="str">
            <v>CIC_8012</v>
          </cell>
          <cell r="E3021">
            <v>0</v>
          </cell>
        </row>
        <row r="3022">
          <cell r="A3022">
            <v>2010</v>
          </cell>
          <cell r="B3022" t="str">
            <v>JUN</v>
          </cell>
          <cell r="D3022" t="str">
            <v>CIC_8010</v>
          </cell>
          <cell r="E3022">
            <v>0</v>
          </cell>
        </row>
        <row r="3023">
          <cell r="A3023">
            <v>2010</v>
          </cell>
          <cell r="B3023" t="str">
            <v>JUN</v>
          </cell>
          <cell r="D3023" t="str">
            <v>CIC_8008</v>
          </cell>
          <cell r="E3023">
            <v>0</v>
          </cell>
        </row>
        <row r="3024">
          <cell r="A3024">
            <v>2010</v>
          </cell>
          <cell r="B3024" t="str">
            <v>JUN</v>
          </cell>
          <cell r="D3024" t="str">
            <v>CIC_8007</v>
          </cell>
          <cell r="E3024">
            <v>0</v>
          </cell>
        </row>
        <row r="3025">
          <cell r="A3025">
            <v>2010</v>
          </cell>
          <cell r="B3025" t="str">
            <v>JUN</v>
          </cell>
          <cell r="D3025" t="str">
            <v>CIC_8005</v>
          </cell>
          <cell r="E3025">
            <v>0</v>
          </cell>
        </row>
        <row r="3026">
          <cell r="A3026">
            <v>2010</v>
          </cell>
          <cell r="B3026" t="str">
            <v>JUN</v>
          </cell>
          <cell r="D3026" t="str">
            <v>CIC_8004</v>
          </cell>
          <cell r="E3026">
            <v>0</v>
          </cell>
        </row>
        <row r="3027">
          <cell r="A3027">
            <v>2010</v>
          </cell>
          <cell r="B3027" t="str">
            <v>JUN</v>
          </cell>
          <cell r="D3027" t="str">
            <v>CIC_8003</v>
          </cell>
          <cell r="E3027">
            <v>0</v>
          </cell>
        </row>
        <row r="3028">
          <cell r="A3028">
            <v>2010</v>
          </cell>
          <cell r="B3028" t="str">
            <v>JUN</v>
          </cell>
          <cell r="D3028" t="str">
            <v>CIC_8002</v>
          </cell>
          <cell r="E3028">
            <v>0</v>
          </cell>
        </row>
        <row r="3029">
          <cell r="A3029">
            <v>2010</v>
          </cell>
          <cell r="B3029" t="str">
            <v>MAR</v>
          </cell>
          <cell r="D3029" t="str">
            <v>CIC_8041</v>
          </cell>
          <cell r="E3029">
            <v>0</v>
          </cell>
        </row>
        <row r="3030">
          <cell r="A3030">
            <v>2010</v>
          </cell>
          <cell r="B3030" t="str">
            <v>MAR</v>
          </cell>
          <cell r="D3030" t="str">
            <v>CIC_8039</v>
          </cell>
          <cell r="E3030">
            <v>0</v>
          </cell>
        </row>
        <row r="3031">
          <cell r="A3031">
            <v>2010</v>
          </cell>
          <cell r="B3031" t="str">
            <v>MAR</v>
          </cell>
          <cell r="D3031" t="str">
            <v>CIC_8038</v>
          </cell>
          <cell r="E3031">
            <v>0</v>
          </cell>
        </row>
        <row r="3032">
          <cell r="A3032">
            <v>2010</v>
          </cell>
          <cell r="B3032" t="str">
            <v>MAR</v>
          </cell>
          <cell r="D3032" t="str">
            <v>CIC_8037</v>
          </cell>
          <cell r="E3032">
            <v>0</v>
          </cell>
        </row>
        <row r="3033">
          <cell r="A3033">
            <v>2010</v>
          </cell>
          <cell r="B3033" t="str">
            <v>MAR</v>
          </cell>
          <cell r="D3033" t="str">
            <v>CIC_8035</v>
          </cell>
          <cell r="E3033">
            <v>0</v>
          </cell>
        </row>
        <row r="3034">
          <cell r="A3034">
            <v>2010</v>
          </cell>
          <cell r="B3034" t="str">
            <v>MAR</v>
          </cell>
          <cell r="D3034" t="str">
            <v>CIC_8031</v>
          </cell>
          <cell r="E3034">
            <v>0</v>
          </cell>
        </row>
        <row r="3035">
          <cell r="A3035">
            <v>2010</v>
          </cell>
          <cell r="B3035" t="str">
            <v>MAR</v>
          </cell>
          <cell r="D3035" t="str">
            <v>CIC_8026</v>
          </cell>
          <cell r="E3035">
            <v>0</v>
          </cell>
        </row>
        <row r="3036">
          <cell r="A3036">
            <v>2010</v>
          </cell>
          <cell r="B3036" t="str">
            <v>MAR</v>
          </cell>
          <cell r="D3036" t="str">
            <v>CIC_8025</v>
          </cell>
          <cell r="E3036">
            <v>0</v>
          </cell>
        </row>
        <row r="3037">
          <cell r="A3037">
            <v>2010</v>
          </cell>
          <cell r="B3037" t="str">
            <v>MAR</v>
          </cell>
          <cell r="D3037" t="str">
            <v>CIC_8024</v>
          </cell>
          <cell r="E3037">
            <v>0</v>
          </cell>
        </row>
        <row r="3038">
          <cell r="A3038">
            <v>2010</v>
          </cell>
          <cell r="B3038" t="str">
            <v>MAR</v>
          </cell>
          <cell r="D3038" t="str">
            <v>CIC_8023</v>
          </cell>
          <cell r="E3038">
            <v>0</v>
          </cell>
        </row>
        <row r="3039">
          <cell r="A3039">
            <v>2010</v>
          </cell>
          <cell r="B3039" t="str">
            <v>MAR</v>
          </cell>
          <cell r="D3039" t="str">
            <v>CIC_8020</v>
          </cell>
          <cell r="E3039">
            <v>0</v>
          </cell>
        </row>
        <row r="3040">
          <cell r="A3040">
            <v>2010</v>
          </cell>
          <cell r="B3040" t="str">
            <v>MAR</v>
          </cell>
          <cell r="D3040" t="str">
            <v>CIC_8017</v>
          </cell>
          <cell r="E3040">
            <v>0</v>
          </cell>
        </row>
        <row r="3041">
          <cell r="A3041">
            <v>2010</v>
          </cell>
          <cell r="B3041" t="str">
            <v>MAR</v>
          </cell>
          <cell r="D3041" t="str">
            <v>CIC_8016</v>
          </cell>
          <cell r="E3041">
            <v>0</v>
          </cell>
        </row>
        <row r="3042">
          <cell r="A3042">
            <v>2010</v>
          </cell>
          <cell r="B3042" t="str">
            <v>MAR</v>
          </cell>
          <cell r="D3042" t="str">
            <v>CIC_8012</v>
          </cell>
          <cell r="E3042">
            <v>0</v>
          </cell>
        </row>
        <row r="3043">
          <cell r="A3043">
            <v>2010</v>
          </cell>
          <cell r="B3043" t="str">
            <v>MAR</v>
          </cell>
          <cell r="D3043" t="str">
            <v>CIC_8010</v>
          </cell>
          <cell r="E3043">
            <v>0</v>
          </cell>
        </row>
        <row r="3044">
          <cell r="A3044">
            <v>2010</v>
          </cell>
          <cell r="B3044" t="str">
            <v>MAR</v>
          </cell>
          <cell r="D3044" t="str">
            <v>CIC_8008</v>
          </cell>
          <cell r="E3044">
            <v>0</v>
          </cell>
        </row>
        <row r="3045">
          <cell r="A3045">
            <v>2010</v>
          </cell>
          <cell r="B3045" t="str">
            <v>MAR</v>
          </cell>
          <cell r="D3045" t="str">
            <v>CIC_8007</v>
          </cell>
          <cell r="E3045">
            <v>0</v>
          </cell>
        </row>
        <row r="3046">
          <cell r="A3046">
            <v>2010</v>
          </cell>
          <cell r="B3046" t="str">
            <v>MAR</v>
          </cell>
          <cell r="D3046" t="str">
            <v>CIC_8005</v>
          </cell>
          <cell r="E3046">
            <v>0</v>
          </cell>
        </row>
        <row r="3047">
          <cell r="A3047">
            <v>2010</v>
          </cell>
          <cell r="B3047" t="str">
            <v>MAR</v>
          </cell>
          <cell r="D3047" t="str">
            <v>CIC_8004</v>
          </cell>
          <cell r="E3047">
            <v>0</v>
          </cell>
        </row>
        <row r="3048">
          <cell r="A3048">
            <v>2010</v>
          </cell>
          <cell r="B3048" t="str">
            <v>MAR</v>
          </cell>
          <cell r="D3048" t="str">
            <v>CIC_8003</v>
          </cell>
          <cell r="E3048">
            <v>0</v>
          </cell>
        </row>
        <row r="3049">
          <cell r="A3049">
            <v>2010</v>
          </cell>
          <cell r="B3049" t="str">
            <v>MAR</v>
          </cell>
          <cell r="D3049" t="str">
            <v>CIC_8002</v>
          </cell>
          <cell r="E3049">
            <v>0</v>
          </cell>
        </row>
        <row r="3050">
          <cell r="A3050">
            <v>2010</v>
          </cell>
          <cell r="B3050" t="str">
            <v>FEB</v>
          </cell>
          <cell r="D3050" t="str">
            <v>CIC_8041</v>
          </cell>
          <cell r="E3050">
            <v>0</v>
          </cell>
        </row>
        <row r="3051">
          <cell r="A3051">
            <v>2010</v>
          </cell>
          <cell r="B3051" t="str">
            <v>FEB</v>
          </cell>
          <cell r="D3051" t="str">
            <v>CIC_8039</v>
          </cell>
          <cell r="E3051">
            <v>0</v>
          </cell>
        </row>
        <row r="3052">
          <cell r="A3052">
            <v>2010</v>
          </cell>
          <cell r="B3052" t="str">
            <v>FEB</v>
          </cell>
          <cell r="D3052" t="str">
            <v>CIC_8038</v>
          </cell>
          <cell r="E3052">
            <v>0</v>
          </cell>
        </row>
        <row r="3053">
          <cell r="A3053">
            <v>2010</v>
          </cell>
          <cell r="B3053" t="str">
            <v>FEB</v>
          </cell>
          <cell r="D3053" t="str">
            <v>CIC_8037</v>
          </cell>
          <cell r="E3053">
            <v>0</v>
          </cell>
        </row>
        <row r="3054">
          <cell r="A3054">
            <v>2010</v>
          </cell>
          <cell r="B3054" t="str">
            <v>FEB</v>
          </cell>
          <cell r="D3054" t="str">
            <v>CIC_8035</v>
          </cell>
          <cell r="E3054">
            <v>0</v>
          </cell>
        </row>
        <row r="3055">
          <cell r="A3055">
            <v>2010</v>
          </cell>
          <cell r="B3055" t="str">
            <v>FEB</v>
          </cell>
          <cell r="D3055" t="str">
            <v>CIC_8031</v>
          </cell>
          <cell r="E3055">
            <v>0</v>
          </cell>
        </row>
        <row r="3056">
          <cell r="A3056">
            <v>2010</v>
          </cell>
          <cell r="B3056" t="str">
            <v>FEB</v>
          </cell>
          <cell r="D3056" t="str">
            <v>CIC_8026</v>
          </cell>
          <cell r="E3056">
            <v>0</v>
          </cell>
        </row>
        <row r="3057">
          <cell r="A3057">
            <v>2010</v>
          </cell>
          <cell r="B3057" t="str">
            <v>FEB</v>
          </cell>
          <cell r="D3057" t="str">
            <v>CIC_8025</v>
          </cell>
          <cell r="E3057">
            <v>0</v>
          </cell>
        </row>
        <row r="3058">
          <cell r="A3058">
            <v>2010</v>
          </cell>
          <cell r="B3058" t="str">
            <v>FEB</v>
          </cell>
          <cell r="D3058" t="str">
            <v>CIC_8024</v>
          </cell>
          <cell r="E3058">
            <v>0</v>
          </cell>
        </row>
        <row r="3059">
          <cell r="A3059">
            <v>2010</v>
          </cell>
          <cell r="B3059" t="str">
            <v>FEB</v>
          </cell>
          <cell r="D3059" t="str">
            <v>CIC_8023</v>
          </cell>
          <cell r="E3059">
            <v>0</v>
          </cell>
        </row>
        <row r="3060">
          <cell r="A3060">
            <v>2010</v>
          </cell>
          <cell r="B3060" t="str">
            <v>FEB</v>
          </cell>
          <cell r="D3060" t="str">
            <v>CIC_8020</v>
          </cell>
          <cell r="E3060">
            <v>0</v>
          </cell>
        </row>
        <row r="3061">
          <cell r="A3061">
            <v>2010</v>
          </cell>
          <cell r="B3061" t="str">
            <v>FEB</v>
          </cell>
          <cell r="D3061" t="str">
            <v>CIC_8017</v>
          </cell>
          <cell r="E3061">
            <v>0</v>
          </cell>
        </row>
        <row r="3062">
          <cell r="A3062">
            <v>2010</v>
          </cell>
          <cell r="B3062" t="str">
            <v>FEB</v>
          </cell>
          <cell r="D3062" t="str">
            <v>CIC_8016</v>
          </cell>
          <cell r="E3062">
            <v>0</v>
          </cell>
        </row>
        <row r="3063">
          <cell r="A3063">
            <v>2010</v>
          </cell>
          <cell r="B3063" t="str">
            <v>FEB</v>
          </cell>
          <cell r="D3063" t="str">
            <v>CIC_8012</v>
          </cell>
          <cell r="E3063">
            <v>0</v>
          </cell>
        </row>
        <row r="3064">
          <cell r="A3064">
            <v>2010</v>
          </cell>
          <cell r="B3064" t="str">
            <v>FEB</v>
          </cell>
          <cell r="D3064" t="str">
            <v>CIC_8010</v>
          </cell>
          <cell r="E3064">
            <v>0</v>
          </cell>
        </row>
        <row r="3065">
          <cell r="A3065">
            <v>2010</v>
          </cell>
          <cell r="B3065" t="str">
            <v>FEB</v>
          </cell>
          <cell r="D3065" t="str">
            <v>CIC_8008</v>
          </cell>
          <cell r="E3065">
            <v>0</v>
          </cell>
        </row>
        <row r="3066">
          <cell r="A3066">
            <v>2010</v>
          </cell>
          <cell r="B3066" t="str">
            <v>FEB</v>
          </cell>
          <cell r="D3066" t="str">
            <v>CIC_8007</v>
          </cell>
          <cell r="E3066">
            <v>0</v>
          </cell>
        </row>
        <row r="3067">
          <cell r="A3067">
            <v>2010</v>
          </cell>
          <cell r="B3067" t="str">
            <v>FEB</v>
          </cell>
          <cell r="D3067" t="str">
            <v>CIC_8005</v>
          </cell>
          <cell r="E3067">
            <v>0</v>
          </cell>
        </row>
        <row r="3068">
          <cell r="A3068">
            <v>2010</v>
          </cell>
          <cell r="B3068" t="str">
            <v>FEB</v>
          </cell>
          <cell r="D3068" t="str">
            <v>CIC_8004</v>
          </cell>
          <cell r="E3068">
            <v>0</v>
          </cell>
        </row>
        <row r="3069">
          <cell r="A3069">
            <v>2010</v>
          </cell>
          <cell r="B3069" t="str">
            <v>FEB</v>
          </cell>
          <cell r="D3069" t="str">
            <v>CIC_8003</v>
          </cell>
          <cell r="E3069">
            <v>0</v>
          </cell>
        </row>
        <row r="3070">
          <cell r="A3070">
            <v>2010</v>
          </cell>
          <cell r="B3070" t="str">
            <v>FEB</v>
          </cell>
          <cell r="D3070" t="str">
            <v>CIC_8002</v>
          </cell>
          <cell r="E3070">
            <v>0</v>
          </cell>
        </row>
        <row r="3071">
          <cell r="A3071">
            <v>2009</v>
          </cell>
          <cell r="B3071" t="str">
            <v>DEC</v>
          </cell>
          <cell r="D3071" t="str">
            <v>CIC_8041</v>
          </cell>
          <cell r="E3071">
            <v>254.73</v>
          </cell>
        </row>
        <row r="3072">
          <cell r="A3072">
            <v>2009</v>
          </cell>
          <cell r="B3072" t="str">
            <v>DEC</v>
          </cell>
          <cell r="D3072" t="str">
            <v>CIC_8039</v>
          </cell>
          <cell r="E3072">
            <v>0</v>
          </cell>
        </row>
        <row r="3073">
          <cell r="A3073">
            <v>2009</v>
          </cell>
          <cell r="B3073" t="str">
            <v>DEC</v>
          </cell>
          <cell r="D3073" t="str">
            <v>CIC_8038</v>
          </cell>
          <cell r="E3073">
            <v>7.99</v>
          </cell>
        </row>
        <row r="3074">
          <cell r="A3074">
            <v>2009</v>
          </cell>
          <cell r="B3074" t="str">
            <v>DEC</v>
          </cell>
          <cell r="D3074" t="str">
            <v>CIC_8037</v>
          </cell>
          <cell r="E3074">
            <v>-7.99</v>
          </cell>
        </row>
        <row r="3075">
          <cell r="A3075">
            <v>2009</v>
          </cell>
          <cell r="B3075" t="str">
            <v>DEC</v>
          </cell>
          <cell r="D3075" t="str">
            <v>CIC_8035</v>
          </cell>
          <cell r="E3075">
            <v>0</v>
          </cell>
        </row>
        <row r="3076">
          <cell r="A3076">
            <v>2009</v>
          </cell>
          <cell r="B3076" t="str">
            <v>DEC</v>
          </cell>
          <cell r="D3076" t="str">
            <v>CIC_8031</v>
          </cell>
          <cell r="E3076">
            <v>0</v>
          </cell>
        </row>
        <row r="3077">
          <cell r="A3077">
            <v>2009</v>
          </cell>
          <cell r="B3077" t="str">
            <v>DEC</v>
          </cell>
          <cell r="D3077" t="str">
            <v>CIC_8026</v>
          </cell>
          <cell r="E3077">
            <v>0</v>
          </cell>
        </row>
        <row r="3078">
          <cell r="A3078">
            <v>2009</v>
          </cell>
          <cell r="B3078" t="str">
            <v>DEC</v>
          </cell>
          <cell r="D3078" t="str">
            <v>CIC_8025</v>
          </cell>
          <cell r="E3078">
            <v>0</v>
          </cell>
        </row>
        <row r="3079">
          <cell r="A3079">
            <v>2009</v>
          </cell>
          <cell r="B3079" t="str">
            <v>DEC</v>
          </cell>
          <cell r="D3079" t="str">
            <v>CIC_8024</v>
          </cell>
          <cell r="E3079">
            <v>0</v>
          </cell>
        </row>
        <row r="3080">
          <cell r="A3080">
            <v>2009</v>
          </cell>
          <cell r="B3080" t="str">
            <v>DEC</v>
          </cell>
          <cell r="D3080" t="str">
            <v>CIC_8023</v>
          </cell>
          <cell r="E3080">
            <v>0</v>
          </cell>
        </row>
        <row r="3081">
          <cell r="A3081">
            <v>2009</v>
          </cell>
          <cell r="B3081" t="str">
            <v>DEC</v>
          </cell>
          <cell r="D3081" t="str">
            <v>CIC_8020</v>
          </cell>
          <cell r="E3081">
            <v>0</v>
          </cell>
        </row>
        <row r="3082">
          <cell r="A3082">
            <v>2009</v>
          </cell>
          <cell r="B3082" t="str">
            <v>DEC</v>
          </cell>
          <cell r="D3082" t="str">
            <v>CIC_8017</v>
          </cell>
          <cell r="E3082">
            <v>0</v>
          </cell>
        </row>
        <row r="3083">
          <cell r="A3083">
            <v>2009</v>
          </cell>
          <cell r="B3083" t="str">
            <v>DEC</v>
          </cell>
          <cell r="D3083" t="str">
            <v>CIC_8016</v>
          </cell>
          <cell r="E3083">
            <v>0</v>
          </cell>
        </row>
        <row r="3084">
          <cell r="A3084">
            <v>2009</v>
          </cell>
          <cell r="B3084" t="str">
            <v>DEC</v>
          </cell>
          <cell r="D3084" t="str">
            <v>CIC_8012</v>
          </cell>
          <cell r="E3084">
            <v>0</v>
          </cell>
        </row>
        <row r="3085">
          <cell r="A3085">
            <v>2009</v>
          </cell>
          <cell r="B3085" t="str">
            <v>DEC</v>
          </cell>
          <cell r="D3085" t="str">
            <v>CIC_8010</v>
          </cell>
          <cell r="E3085">
            <v>0</v>
          </cell>
        </row>
        <row r="3086">
          <cell r="A3086">
            <v>2010</v>
          </cell>
          <cell r="B3086" t="str">
            <v>JAN</v>
          </cell>
          <cell r="D3086" t="str">
            <v>CIP_8040</v>
          </cell>
          <cell r="E3086">
            <v>0</v>
          </cell>
        </row>
        <row r="3087">
          <cell r="A3087">
            <v>2010</v>
          </cell>
          <cell r="B3087" t="str">
            <v>JAN</v>
          </cell>
          <cell r="D3087" t="str">
            <v>CIP_8041</v>
          </cell>
          <cell r="E3087">
            <v>2986407.04</v>
          </cell>
        </row>
        <row r="3088">
          <cell r="A3088">
            <v>2010</v>
          </cell>
          <cell r="B3088" t="str">
            <v>JUN</v>
          </cell>
          <cell r="D3088" t="str">
            <v>O/U_8MON</v>
          </cell>
          <cell r="E3088">
            <v>5700380.60802506</v>
          </cell>
        </row>
        <row r="3089">
          <cell r="A3089">
            <v>2010</v>
          </cell>
          <cell r="B3089" t="str">
            <v>MAR</v>
          </cell>
          <cell r="D3089" t="str">
            <v>O/U_8MON</v>
          </cell>
          <cell r="E3089">
            <v>1851323.1998121699</v>
          </cell>
        </row>
        <row r="3090">
          <cell r="A3090">
            <v>2010</v>
          </cell>
          <cell r="B3090" t="str">
            <v>FEB</v>
          </cell>
          <cell r="D3090" t="str">
            <v>O/U_8MON</v>
          </cell>
          <cell r="E3090">
            <v>1979352.3592338101</v>
          </cell>
        </row>
        <row r="3091">
          <cell r="A3091">
            <v>2009</v>
          </cell>
          <cell r="B3091" t="str">
            <v>DEC</v>
          </cell>
          <cell r="D3091" t="str">
            <v>O/U_8MON</v>
          </cell>
          <cell r="E3091">
            <v>-3120104.4071707302</v>
          </cell>
        </row>
        <row r="3092">
          <cell r="A3092">
            <v>2010</v>
          </cell>
          <cell r="B3092" t="str">
            <v>MAY</v>
          </cell>
          <cell r="D3092" t="str">
            <v>O/U_8MON</v>
          </cell>
          <cell r="E3092">
            <v>2500609.4059137101</v>
          </cell>
        </row>
        <row r="3093">
          <cell r="A3093">
            <v>2010</v>
          </cell>
          <cell r="B3093" t="str">
            <v>APR</v>
          </cell>
          <cell r="D3093" t="str">
            <v>O/U_8MON</v>
          </cell>
          <cell r="E3093">
            <v>951872.02261978295</v>
          </cell>
        </row>
        <row r="3094">
          <cell r="A3094">
            <v>2010</v>
          </cell>
          <cell r="B3094" t="str">
            <v>JAN</v>
          </cell>
          <cell r="D3094" t="str">
            <v>O/U_8MON</v>
          </cell>
          <cell r="E3094">
            <v>5819710.91049904</v>
          </cell>
        </row>
        <row r="3095">
          <cell r="A3095">
            <v>2010</v>
          </cell>
          <cell r="B3095" t="str">
            <v>JUN</v>
          </cell>
          <cell r="D3095" t="str">
            <v>RRF_8187</v>
          </cell>
          <cell r="E3095">
            <v>182421.85931604699</v>
          </cell>
        </row>
        <row r="3096">
          <cell r="A3096">
            <v>2010</v>
          </cell>
          <cell r="B3096" t="str">
            <v>JUN</v>
          </cell>
          <cell r="D3096" t="str">
            <v>RRF_8184</v>
          </cell>
          <cell r="E3096">
            <v>428326.841570833</v>
          </cell>
        </row>
        <row r="3097">
          <cell r="A3097">
            <v>2010</v>
          </cell>
          <cell r="B3097" t="str">
            <v>JUN</v>
          </cell>
          <cell r="D3097" t="str">
            <v>RRF_8149</v>
          </cell>
          <cell r="E3097">
            <v>-17496.265064921099</v>
          </cell>
        </row>
        <row r="3098">
          <cell r="A3098">
            <v>2010</v>
          </cell>
          <cell r="B3098" t="str">
            <v>MAR</v>
          </cell>
          <cell r="D3098" t="str">
            <v>RRF_8184</v>
          </cell>
          <cell r="E3098">
            <v>431972.16707358701</v>
          </cell>
        </row>
        <row r="3099">
          <cell r="A3099">
            <v>2010</v>
          </cell>
          <cell r="B3099" t="str">
            <v>MAR</v>
          </cell>
          <cell r="D3099" t="str">
            <v>RRF_8149</v>
          </cell>
          <cell r="E3099">
            <v>-17505.4222834348</v>
          </cell>
        </row>
        <row r="3100">
          <cell r="A3100">
            <v>2010</v>
          </cell>
          <cell r="B3100" t="str">
            <v>FEB</v>
          </cell>
          <cell r="D3100" t="str">
            <v>RRF_8149</v>
          </cell>
          <cell r="E3100">
            <v>-20365.6021944698</v>
          </cell>
        </row>
        <row r="3101">
          <cell r="A3101">
            <v>2009</v>
          </cell>
          <cell r="B3101" t="str">
            <v>DEC</v>
          </cell>
          <cell r="D3101" t="str">
            <v>RRF_8149</v>
          </cell>
          <cell r="E3101">
            <v>-20683.1207725446</v>
          </cell>
        </row>
        <row r="3102">
          <cell r="A3102">
            <v>2010</v>
          </cell>
          <cell r="B3102" t="str">
            <v>MAY</v>
          </cell>
          <cell r="D3102" t="str">
            <v>RRF_8149</v>
          </cell>
          <cell r="E3102">
            <v>-17637.8883413847</v>
          </cell>
        </row>
        <row r="3103">
          <cell r="A3103">
            <v>2010</v>
          </cell>
          <cell r="B3103" t="str">
            <v>MAY</v>
          </cell>
          <cell r="D3103" t="str">
            <v>RRF_8184</v>
          </cell>
          <cell r="E3103">
            <v>429541.95007175102</v>
          </cell>
        </row>
        <row r="3104">
          <cell r="A3104">
            <v>2010</v>
          </cell>
          <cell r="B3104" t="str">
            <v>MAY</v>
          </cell>
          <cell r="D3104" t="str">
            <v>RRF_8187</v>
          </cell>
          <cell r="E3104">
            <v>183058.80926558</v>
          </cell>
        </row>
        <row r="3105">
          <cell r="A3105">
            <v>2010</v>
          </cell>
          <cell r="B3105" t="str">
            <v>APR</v>
          </cell>
          <cell r="D3105" t="str">
            <v>RRF_8149</v>
          </cell>
          <cell r="E3105">
            <v>-17582.805038832899</v>
          </cell>
        </row>
        <row r="3106">
          <cell r="A3106">
            <v>2010</v>
          </cell>
          <cell r="B3106" t="str">
            <v>APR</v>
          </cell>
          <cell r="D3106" t="str">
            <v>RRF_8184</v>
          </cell>
          <cell r="E3106">
            <v>430757.05857266899</v>
          </cell>
        </row>
        <row r="3107">
          <cell r="A3107">
            <v>2010</v>
          </cell>
          <cell r="B3107" t="str">
            <v>JAN</v>
          </cell>
          <cell r="D3107" t="str">
            <v>RRF_8149</v>
          </cell>
          <cell r="E3107">
            <v>-20499.337206521101</v>
          </cell>
        </row>
        <row r="3108">
          <cell r="A3108">
            <v>2010</v>
          </cell>
          <cell r="B3108" t="str">
            <v>JUN</v>
          </cell>
          <cell r="D3108" t="str">
            <v>TRU_8TOT</v>
          </cell>
          <cell r="E3108">
            <v>6296975</v>
          </cell>
        </row>
        <row r="3109">
          <cell r="A3109">
            <v>2010</v>
          </cell>
          <cell r="B3109" t="str">
            <v>JUN</v>
          </cell>
          <cell r="D3109" t="str">
            <v>2MC_8TOT</v>
          </cell>
          <cell r="E3109">
            <v>0</v>
          </cell>
        </row>
        <row r="3110">
          <cell r="A3110">
            <v>2010</v>
          </cell>
          <cell r="B3110" t="str">
            <v>JUN</v>
          </cell>
          <cell r="D3110" t="str">
            <v>1MC_8TOT</v>
          </cell>
          <cell r="E3110">
            <v>0</v>
          </cell>
        </row>
        <row r="3111">
          <cell r="A3111">
            <v>2010</v>
          </cell>
          <cell r="B3111" t="str">
            <v>MAR</v>
          </cell>
          <cell r="D3111" t="str">
            <v>TRU_8TOT</v>
          </cell>
          <cell r="E3111">
            <v>6296975</v>
          </cell>
        </row>
        <row r="3112">
          <cell r="A3112">
            <v>2010</v>
          </cell>
          <cell r="B3112" t="str">
            <v>MAR</v>
          </cell>
          <cell r="D3112" t="str">
            <v>2MC_8TOT</v>
          </cell>
          <cell r="E3112">
            <v>0</v>
          </cell>
        </row>
        <row r="3113">
          <cell r="A3113">
            <v>2010</v>
          </cell>
          <cell r="B3113" t="str">
            <v>MAR</v>
          </cell>
          <cell r="D3113" t="str">
            <v>1MC_8TOT</v>
          </cell>
          <cell r="E3113">
            <v>0</v>
          </cell>
        </row>
        <row r="3114">
          <cell r="A3114">
            <v>2010</v>
          </cell>
          <cell r="B3114" t="str">
            <v>FEB</v>
          </cell>
          <cell r="D3114" t="str">
            <v>TRU_8TOT</v>
          </cell>
          <cell r="E3114">
            <v>6296975</v>
          </cell>
        </row>
        <row r="3115">
          <cell r="A3115">
            <v>2010</v>
          </cell>
          <cell r="B3115" t="str">
            <v>FEB</v>
          </cell>
          <cell r="D3115" t="str">
            <v>2MC_8TOT</v>
          </cell>
          <cell r="E3115">
            <v>0</v>
          </cell>
        </row>
        <row r="3116">
          <cell r="A3116">
            <v>2010</v>
          </cell>
          <cell r="B3116" t="str">
            <v>FEB</v>
          </cell>
          <cell r="D3116" t="str">
            <v>1MC_8TOT</v>
          </cell>
          <cell r="E3116">
            <v>0</v>
          </cell>
        </row>
        <row r="3117">
          <cell r="A3117">
            <v>2009</v>
          </cell>
          <cell r="B3117" t="str">
            <v>DEC</v>
          </cell>
          <cell r="D3117" t="str">
            <v>1MC_8TOT</v>
          </cell>
          <cell r="E3117">
            <v>0</v>
          </cell>
        </row>
        <row r="3118">
          <cell r="A3118">
            <v>2009</v>
          </cell>
          <cell r="B3118" t="str">
            <v>DEC</v>
          </cell>
          <cell r="D3118" t="str">
            <v>TRU_8TOT</v>
          </cell>
          <cell r="E3118">
            <v>-2554197</v>
          </cell>
        </row>
        <row r="3119">
          <cell r="A3119">
            <v>2009</v>
          </cell>
          <cell r="B3119" t="str">
            <v>DEC</v>
          </cell>
          <cell r="D3119" t="str">
            <v>2MC_8TOT</v>
          </cell>
          <cell r="E3119">
            <v>0</v>
          </cell>
        </row>
        <row r="3120">
          <cell r="A3120">
            <v>2010</v>
          </cell>
          <cell r="B3120" t="str">
            <v>MAY</v>
          </cell>
          <cell r="D3120" t="str">
            <v>1MC_8TOT</v>
          </cell>
          <cell r="E3120">
            <v>0</v>
          </cell>
        </row>
        <row r="3121">
          <cell r="A3121">
            <v>2010</v>
          </cell>
          <cell r="B3121" t="str">
            <v>MAY</v>
          </cell>
          <cell r="D3121" t="str">
            <v>2MC_8TOT</v>
          </cell>
          <cell r="E3121">
            <v>0</v>
          </cell>
        </row>
        <row r="3122">
          <cell r="A3122">
            <v>2010</v>
          </cell>
          <cell r="B3122" t="str">
            <v>MAY</v>
          </cell>
          <cell r="D3122" t="str">
            <v>TRU_8TOT</v>
          </cell>
          <cell r="E3122">
            <v>6296975</v>
          </cell>
        </row>
        <row r="3123">
          <cell r="A3123">
            <v>2010</v>
          </cell>
          <cell r="B3123" t="str">
            <v>APR</v>
          </cell>
          <cell r="D3123" t="str">
            <v>1MC_8TOT</v>
          </cell>
          <cell r="E3123">
            <v>0</v>
          </cell>
        </row>
        <row r="3124">
          <cell r="A3124">
            <v>2010</v>
          </cell>
          <cell r="B3124" t="str">
            <v>APR</v>
          </cell>
          <cell r="D3124" t="str">
            <v>2MC_8TOT</v>
          </cell>
          <cell r="E3124">
            <v>0</v>
          </cell>
        </row>
        <row r="3125">
          <cell r="A3125">
            <v>2010</v>
          </cell>
          <cell r="B3125" t="str">
            <v>APR</v>
          </cell>
          <cell r="D3125" t="str">
            <v>TRU_8TOT</v>
          </cell>
          <cell r="E3125">
            <v>6296975</v>
          </cell>
        </row>
        <row r="3126">
          <cell r="A3126">
            <v>2010</v>
          </cell>
          <cell r="B3126" t="str">
            <v>JAN</v>
          </cell>
          <cell r="D3126" t="str">
            <v>1MC_8TOT</v>
          </cell>
          <cell r="E3126">
            <v>0</v>
          </cell>
        </row>
        <row r="3127">
          <cell r="A3127">
            <v>2010</v>
          </cell>
          <cell r="B3127" t="str">
            <v>JAN</v>
          </cell>
          <cell r="D3127" t="str">
            <v>2MC_8TOT</v>
          </cell>
          <cell r="E3127">
            <v>0</v>
          </cell>
        </row>
        <row r="3128">
          <cell r="A3128">
            <v>2010</v>
          </cell>
          <cell r="B3128" t="str">
            <v>JAN</v>
          </cell>
          <cell r="D3128" t="str">
            <v>TRU_8TOT</v>
          </cell>
          <cell r="E3128">
            <v>6296975</v>
          </cell>
        </row>
        <row r="3129">
          <cell r="A3129">
            <v>2010</v>
          </cell>
          <cell r="B3129" t="str">
            <v>JUN</v>
          </cell>
          <cell r="D3129" t="str">
            <v>RRS_8187</v>
          </cell>
          <cell r="E3129">
            <v>180767.59053994899</v>
          </cell>
        </row>
        <row r="3130">
          <cell r="A3130">
            <v>2010</v>
          </cell>
          <cell r="B3130" t="str">
            <v>JUN</v>
          </cell>
          <cell r="D3130" t="str">
            <v>RRS_8184</v>
          </cell>
          <cell r="E3130">
            <v>424442.61561988603</v>
          </cell>
        </row>
        <row r="3131">
          <cell r="A3131">
            <v>2010</v>
          </cell>
          <cell r="B3131" t="str">
            <v>JUN</v>
          </cell>
          <cell r="D3131" t="str">
            <v>RRS_8149</v>
          </cell>
          <cell r="E3131">
            <v>-17335.971282902301</v>
          </cell>
        </row>
        <row r="3132">
          <cell r="A3132">
            <v>2010</v>
          </cell>
          <cell r="B3132" t="str">
            <v>MAR</v>
          </cell>
          <cell r="D3132" t="str">
            <v>RRS_8184</v>
          </cell>
          <cell r="E3132">
            <v>428054.88396501401</v>
          </cell>
        </row>
        <row r="3133">
          <cell r="A3133">
            <v>2010</v>
          </cell>
          <cell r="B3133" t="str">
            <v>MAR</v>
          </cell>
          <cell r="D3133" t="str">
            <v>RRS_8149</v>
          </cell>
          <cell r="E3133">
            <v>-17345.044606642899</v>
          </cell>
        </row>
        <row r="3134">
          <cell r="A3134">
            <v>2010</v>
          </cell>
          <cell r="B3134" t="str">
            <v>FEB</v>
          </cell>
          <cell r="D3134" t="str">
            <v>RRS_8149</v>
          </cell>
          <cell r="E3134">
            <v>-20179.020693405</v>
          </cell>
        </row>
        <row r="3135">
          <cell r="A3135">
            <v>2009</v>
          </cell>
          <cell r="B3135" t="str">
            <v>DEC</v>
          </cell>
          <cell r="D3135" t="str">
            <v>RRS_8149</v>
          </cell>
          <cell r="E3135">
            <v>-20412.711719876399</v>
          </cell>
        </row>
        <row r="3136">
          <cell r="A3136">
            <v>2010</v>
          </cell>
          <cell r="B3136" t="str">
            <v>MAY</v>
          </cell>
          <cell r="D3136" t="str">
            <v>RRS_8149</v>
          </cell>
          <cell r="E3136">
            <v>-17476.2970635563</v>
          </cell>
        </row>
        <row r="3137">
          <cell r="A3137">
            <v>2010</v>
          </cell>
          <cell r="B3137" t="str">
            <v>MAY</v>
          </cell>
          <cell r="D3137" t="str">
            <v>RRS_8184</v>
          </cell>
          <cell r="E3137">
            <v>425646.705068262</v>
          </cell>
        </row>
        <row r="3138">
          <cell r="A3138">
            <v>2010</v>
          </cell>
          <cell r="B3138" t="str">
            <v>MAY</v>
          </cell>
          <cell r="D3138" t="str">
            <v>RRS_8187</v>
          </cell>
          <cell r="E3138">
            <v>181398.76439215799</v>
          </cell>
        </row>
        <row r="3139">
          <cell r="A3139">
            <v>2010</v>
          </cell>
          <cell r="B3139" t="str">
            <v>APR</v>
          </cell>
          <cell r="D3139" t="str">
            <v>RRS_8149</v>
          </cell>
          <cell r="E3139">
            <v>-17421.7184121891</v>
          </cell>
        </row>
        <row r="3140">
          <cell r="A3140">
            <v>2010</v>
          </cell>
          <cell r="B3140" t="str">
            <v>APR</v>
          </cell>
          <cell r="D3140" t="str">
            <v>RRS_8184</v>
          </cell>
          <cell r="E3140">
            <v>426850.79451663798</v>
          </cell>
        </row>
        <row r="3141">
          <cell r="A3141">
            <v>2010</v>
          </cell>
          <cell r="B3141" t="str">
            <v>JAN</v>
          </cell>
          <cell r="D3141" t="str">
            <v>RRS_8149</v>
          </cell>
          <cell r="E3141">
            <v>-20311.530478769899</v>
          </cell>
        </row>
        <row r="3142">
          <cell r="A3142">
            <v>2010</v>
          </cell>
          <cell r="B3142" t="str">
            <v>JUN</v>
          </cell>
          <cell r="D3142" t="str">
            <v>RR5_8187</v>
          </cell>
          <cell r="E3142">
            <v>5.9799999999999999E-2</v>
          </cell>
        </row>
        <row r="3143">
          <cell r="A3143">
            <v>2010</v>
          </cell>
          <cell r="B3143" t="str">
            <v>JUN</v>
          </cell>
          <cell r="D3143" t="str">
            <v>RR5_8184</v>
          </cell>
          <cell r="E3143">
            <v>5.9799999999999999E-2</v>
          </cell>
        </row>
        <row r="3144">
          <cell r="A3144">
            <v>2010</v>
          </cell>
          <cell r="B3144" t="str">
            <v>JUN</v>
          </cell>
          <cell r="D3144" t="str">
            <v>RR5_8149</v>
          </cell>
          <cell r="E3144">
            <v>4.7018999999999998E-2</v>
          </cell>
        </row>
        <row r="3145">
          <cell r="A3145">
            <v>2010</v>
          </cell>
          <cell r="B3145" t="str">
            <v>MAR</v>
          </cell>
          <cell r="D3145" t="str">
            <v>RR5_8184</v>
          </cell>
          <cell r="E3145">
            <v>5.9799999999999999E-2</v>
          </cell>
        </row>
        <row r="3146">
          <cell r="A3146">
            <v>2010</v>
          </cell>
          <cell r="B3146" t="str">
            <v>MAR</v>
          </cell>
          <cell r="D3146" t="str">
            <v>RR5_8149</v>
          </cell>
          <cell r="E3146">
            <v>4.7018999999999998E-2</v>
          </cell>
        </row>
        <row r="3147">
          <cell r="A3147">
            <v>2010</v>
          </cell>
          <cell r="B3147" t="str">
            <v>FEB</v>
          </cell>
          <cell r="D3147" t="str">
            <v>RR5_8149</v>
          </cell>
          <cell r="E3147">
            <v>5.6640000000000003E-2</v>
          </cell>
        </row>
        <row r="3148">
          <cell r="A3148">
            <v>2009</v>
          </cell>
          <cell r="B3148" t="str">
            <v>DEC</v>
          </cell>
          <cell r="D3148" t="str">
            <v>RR5_8149</v>
          </cell>
          <cell r="E3148">
            <v>5.6640000000000003E-2</v>
          </cell>
        </row>
        <row r="3149">
          <cell r="A3149">
            <v>2010</v>
          </cell>
          <cell r="B3149" t="str">
            <v>MAY</v>
          </cell>
          <cell r="D3149" t="str">
            <v>RR5_8149</v>
          </cell>
          <cell r="E3149">
            <v>4.7018999999999998E-2</v>
          </cell>
        </row>
        <row r="3150">
          <cell r="A3150">
            <v>2010</v>
          </cell>
          <cell r="B3150" t="str">
            <v>MAY</v>
          </cell>
          <cell r="D3150" t="str">
            <v>RR5_8184</v>
          </cell>
          <cell r="E3150">
            <v>5.9799999999999999E-2</v>
          </cell>
        </row>
        <row r="3151">
          <cell r="A3151">
            <v>2010</v>
          </cell>
          <cell r="B3151" t="str">
            <v>MAY</v>
          </cell>
          <cell r="D3151" t="str">
            <v>RR5_8187</v>
          </cell>
          <cell r="E3151">
            <v>5.9799999999999999E-2</v>
          </cell>
        </row>
        <row r="3152">
          <cell r="A3152">
            <v>2010</v>
          </cell>
          <cell r="B3152" t="str">
            <v>APR</v>
          </cell>
          <cell r="D3152" t="str">
            <v>RR5_8149</v>
          </cell>
          <cell r="E3152">
            <v>4.7018999999999998E-2</v>
          </cell>
        </row>
        <row r="3153">
          <cell r="A3153">
            <v>2010</v>
          </cell>
          <cell r="B3153" t="str">
            <v>APR</v>
          </cell>
          <cell r="D3153" t="str">
            <v>RR5_8184</v>
          </cell>
          <cell r="E3153">
            <v>5.9799999999999999E-2</v>
          </cell>
        </row>
        <row r="3154">
          <cell r="A3154">
            <v>2010</v>
          </cell>
          <cell r="B3154" t="str">
            <v>MAY</v>
          </cell>
          <cell r="D3154" t="str">
            <v>CIP_8016</v>
          </cell>
          <cell r="E3154">
            <v>352942.34</v>
          </cell>
        </row>
        <row r="3155">
          <cell r="A3155">
            <v>2010</v>
          </cell>
          <cell r="B3155" t="str">
            <v>MAY</v>
          </cell>
          <cell r="D3155" t="str">
            <v>CIP_8017</v>
          </cell>
          <cell r="E3155">
            <v>0</v>
          </cell>
        </row>
        <row r="3156">
          <cell r="A3156">
            <v>2010</v>
          </cell>
          <cell r="B3156" t="str">
            <v>MAY</v>
          </cell>
          <cell r="D3156" t="str">
            <v>CIP_8020</v>
          </cell>
          <cell r="E3156">
            <v>1094374.03</v>
          </cell>
        </row>
        <row r="3157">
          <cell r="A3157">
            <v>2010</v>
          </cell>
          <cell r="B3157" t="str">
            <v>MAY</v>
          </cell>
          <cell r="D3157" t="str">
            <v>CIP_8023</v>
          </cell>
          <cell r="E3157">
            <v>18772739.399999999</v>
          </cell>
        </row>
        <row r="3158">
          <cell r="A3158">
            <v>2010</v>
          </cell>
          <cell r="B3158" t="str">
            <v>MAY</v>
          </cell>
          <cell r="D3158" t="str">
            <v>CIP_8024</v>
          </cell>
          <cell r="E3158">
            <v>32412763.449999999</v>
          </cell>
        </row>
        <row r="3159">
          <cell r="A3159">
            <v>2010</v>
          </cell>
          <cell r="B3159" t="str">
            <v>MAY</v>
          </cell>
          <cell r="D3159" t="str">
            <v>CIP_8025</v>
          </cell>
          <cell r="E3159">
            <v>81901169.489999995</v>
          </cell>
        </row>
        <row r="3160">
          <cell r="A3160">
            <v>2010</v>
          </cell>
          <cell r="B3160" t="str">
            <v>MAY</v>
          </cell>
          <cell r="D3160" t="str">
            <v>CIP_8022</v>
          </cell>
          <cell r="E3160">
            <v>0</v>
          </cell>
        </row>
        <row r="3161">
          <cell r="A3161">
            <v>2010</v>
          </cell>
          <cell r="B3161" t="str">
            <v>MAY</v>
          </cell>
          <cell r="D3161" t="str">
            <v>CIP_8031</v>
          </cell>
          <cell r="E3161">
            <v>120058466.06999999</v>
          </cell>
        </row>
        <row r="3162">
          <cell r="A3162">
            <v>2010</v>
          </cell>
          <cell r="B3162" t="str">
            <v>MAY</v>
          </cell>
          <cell r="D3162" t="str">
            <v>CIP_8033</v>
          </cell>
          <cell r="E3162">
            <v>97867774.829999998</v>
          </cell>
        </row>
        <row r="3163">
          <cell r="A3163">
            <v>2010</v>
          </cell>
          <cell r="B3163" t="str">
            <v>MAY</v>
          </cell>
          <cell r="D3163" t="str">
            <v>CIP_8026</v>
          </cell>
          <cell r="E3163">
            <v>492916.42</v>
          </cell>
        </row>
        <row r="3164">
          <cell r="A3164">
            <v>2010</v>
          </cell>
          <cell r="B3164" t="str">
            <v>MAY</v>
          </cell>
          <cell r="D3164" t="str">
            <v>CIP_8035</v>
          </cell>
          <cell r="E3164">
            <v>235391.32</v>
          </cell>
        </row>
        <row r="3165">
          <cell r="A3165">
            <v>2010</v>
          </cell>
          <cell r="B3165" t="str">
            <v>MAY</v>
          </cell>
          <cell r="D3165" t="str">
            <v>CIP_8036</v>
          </cell>
          <cell r="E3165">
            <v>0</v>
          </cell>
        </row>
        <row r="3166">
          <cell r="A3166">
            <v>2010</v>
          </cell>
          <cell r="B3166" t="str">
            <v>MAY</v>
          </cell>
          <cell r="D3166" t="str">
            <v>CIP_8038</v>
          </cell>
          <cell r="E3166">
            <v>69574513.359999999</v>
          </cell>
        </row>
        <row r="3167">
          <cell r="A3167">
            <v>2010</v>
          </cell>
          <cell r="B3167" t="str">
            <v>MAY</v>
          </cell>
          <cell r="D3167" t="str">
            <v>CIP_8037</v>
          </cell>
          <cell r="E3167">
            <v>150857520.91</v>
          </cell>
        </row>
        <row r="3168">
          <cell r="A3168">
            <v>2010</v>
          </cell>
          <cell r="B3168" t="str">
            <v>MAY</v>
          </cell>
          <cell r="D3168" t="str">
            <v>CIP_8039</v>
          </cell>
          <cell r="E3168">
            <v>1318065.25</v>
          </cell>
        </row>
        <row r="3169">
          <cell r="A3169">
            <v>2010</v>
          </cell>
          <cell r="B3169" t="str">
            <v>MAY</v>
          </cell>
          <cell r="D3169" t="str">
            <v>CIP_8040</v>
          </cell>
          <cell r="E3169">
            <v>0</v>
          </cell>
        </row>
        <row r="3170">
          <cell r="A3170">
            <v>2010</v>
          </cell>
          <cell r="B3170" t="str">
            <v>MAY</v>
          </cell>
          <cell r="D3170" t="str">
            <v>CIP_8041</v>
          </cell>
          <cell r="E3170">
            <v>3011994.61</v>
          </cell>
        </row>
        <row r="3171">
          <cell r="A3171">
            <v>2010</v>
          </cell>
          <cell r="B3171" t="str">
            <v>MAY</v>
          </cell>
          <cell r="D3171" t="str">
            <v>CIP_8042</v>
          </cell>
          <cell r="E3171">
            <v>0</v>
          </cell>
        </row>
        <row r="3172">
          <cell r="A3172">
            <v>2010</v>
          </cell>
          <cell r="B3172" t="str">
            <v>MAY</v>
          </cell>
          <cell r="D3172" t="str">
            <v>CIP_8002</v>
          </cell>
          <cell r="E3172">
            <v>9896802.9000000004</v>
          </cell>
        </row>
        <row r="3173">
          <cell r="A3173">
            <v>2010</v>
          </cell>
          <cell r="B3173" t="str">
            <v>MAY</v>
          </cell>
          <cell r="D3173" t="str">
            <v>CIP_8003</v>
          </cell>
          <cell r="E3173">
            <v>10231605.199999999</v>
          </cell>
        </row>
        <row r="3174">
          <cell r="A3174">
            <v>2010</v>
          </cell>
          <cell r="B3174" t="str">
            <v>MAY</v>
          </cell>
          <cell r="D3174" t="str">
            <v>CIP_8004</v>
          </cell>
          <cell r="E3174">
            <v>41611.58</v>
          </cell>
        </row>
        <row r="3175">
          <cell r="A3175">
            <v>2010</v>
          </cell>
          <cell r="B3175" t="str">
            <v>MAY</v>
          </cell>
          <cell r="D3175" t="str">
            <v>CIP_8005</v>
          </cell>
          <cell r="E3175">
            <v>11661555.050000001</v>
          </cell>
        </row>
        <row r="3176">
          <cell r="A3176">
            <v>2010</v>
          </cell>
          <cell r="B3176" t="str">
            <v>MAY</v>
          </cell>
          <cell r="D3176" t="str">
            <v>CIP_8007</v>
          </cell>
          <cell r="E3176">
            <v>31030</v>
          </cell>
        </row>
        <row r="3177">
          <cell r="A3177">
            <v>2010</v>
          </cell>
          <cell r="B3177" t="str">
            <v>APR</v>
          </cell>
          <cell r="D3177" t="str">
            <v>CIP_8040</v>
          </cell>
          <cell r="E3177">
            <v>0</v>
          </cell>
        </row>
        <row r="3178">
          <cell r="A3178">
            <v>2010</v>
          </cell>
          <cell r="B3178" t="str">
            <v>APR</v>
          </cell>
          <cell r="D3178" t="str">
            <v>CIP_8041</v>
          </cell>
          <cell r="E3178">
            <v>3012178.82</v>
          </cell>
        </row>
        <row r="3179">
          <cell r="A3179">
            <v>2010</v>
          </cell>
          <cell r="B3179" t="str">
            <v>APR</v>
          </cell>
          <cell r="D3179" t="str">
            <v>CIP_8042</v>
          </cell>
          <cell r="E3179">
            <v>0</v>
          </cell>
        </row>
        <row r="3180">
          <cell r="A3180">
            <v>2010</v>
          </cell>
          <cell r="B3180" t="str">
            <v>APR</v>
          </cell>
          <cell r="D3180" t="str">
            <v>CIP_8002</v>
          </cell>
          <cell r="E3180">
            <v>16959531.399999999</v>
          </cell>
        </row>
        <row r="3181">
          <cell r="A3181">
            <v>2010</v>
          </cell>
          <cell r="B3181" t="str">
            <v>APR</v>
          </cell>
          <cell r="D3181" t="str">
            <v>CIP_8003</v>
          </cell>
          <cell r="E3181">
            <v>11969549.890000001</v>
          </cell>
        </row>
        <row r="3182">
          <cell r="A3182">
            <v>2010</v>
          </cell>
          <cell r="B3182" t="str">
            <v>APR</v>
          </cell>
          <cell r="D3182" t="str">
            <v>CIP_8004</v>
          </cell>
          <cell r="E3182">
            <v>58865.78</v>
          </cell>
        </row>
        <row r="3183">
          <cell r="A3183">
            <v>2010</v>
          </cell>
          <cell r="B3183" t="str">
            <v>APR</v>
          </cell>
          <cell r="D3183" t="str">
            <v>CIP_8005</v>
          </cell>
          <cell r="E3183">
            <v>13644546.699999999</v>
          </cell>
        </row>
        <row r="3184">
          <cell r="A3184">
            <v>2010</v>
          </cell>
          <cell r="B3184" t="str">
            <v>APR</v>
          </cell>
          <cell r="D3184" t="str">
            <v>CIP_8007</v>
          </cell>
          <cell r="E3184">
            <v>31030</v>
          </cell>
        </row>
        <row r="3185">
          <cell r="A3185">
            <v>2010</v>
          </cell>
          <cell r="B3185" t="str">
            <v>APR</v>
          </cell>
          <cell r="D3185" t="str">
            <v>CIP_8008</v>
          </cell>
          <cell r="E3185">
            <v>503510.51</v>
          </cell>
        </row>
        <row r="3186">
          <cell r="A3186">
            <v>2010</v>
          </cell>
          <cell r="B3186" t="str">
            <v>APR</v>
          </cell>
          <cell r="D3186" t="str">
            <v>CIP_8010</v>
          </cell>
          <cell r="E3186">
            <v>117793.83</v>
          </cell>
        </row>
        <row r="3187">
          <cell r="A3187">
            <v>2010</v>
          </cell>
          <cell r="B3187" t="str">
            <v>APR</v>
          </cell>
          <cell r="D3187" t="str">
            <v>CIP_8012</v>
          </cell>
          <cell r="E3187">
            <v>864260.42</v>
          </cell>
        </row>
        <row r="3188">
          <cell r="A3188">
            <v>2010</v>
          </cell>
          <cell r="B3188" t="str">
            <v>APR</v>
          </cell>
          <cell r="D3188" t="str">
            <v>CIP_8016</v>
          </cell>
          <cell r="E3188">
            <v>352942.34</v>
          </cell>
        </row>
        <row r="3189">
          <cell r="A3189">
            <v>2010</v>
          </cell>
          <cell r="B3189" t="str">
            <v>APR</v>
          </cell>
          <cell r="D3189" t="str">
            <v>CIP_8017</v>
          </cell>
          <cell r="E3189">
            <v>0</v>
          </cell>
        </row>
        <row r="3190">
          <cell r="A3190">
            <v>2010</v>
          </cell>
          <cell r="B3190" t="str">
            <v>APR</v>
          </cell>
          <cell r="D3190" t="str">
            <v>CIP_8020</v>
          </cell>
          <cell r="E3190">
            <v>2361661.7799999998</v>
          </cell>
        </row>
        <row r="3191">
          <cell r="A3191">
            <v>2010</v>
          </cell>
          <cell r="B3191" t="str">
            <v>APR</v>
          </cell>
          <cell r="D3191" t="str">
            <v>CIP_8023</v>
          </cell>
          <cell r="E3191">
            <v>21345095.890000001</v>
          </cell>
        </row>
        <row r="3192">
          <cell r="A3192">
            <v>2010</v>
          </cell>
          <cell r="B3192" t="str">
            <v>APR</v>
          </cell>
          <cell r="D3192" t="str">
            <v>CIP_8024</v>
          </cell>
          <cell r="E3192">
            <v>32412763.449999999</v>
          </cell>
        </row>
        <row r="3193">
          <cell r="A3193">
            <v>2010</v>
          </cell>
          <cell r="B3193" t="str">
            <v>APR</v>
          </cell>
          <cell r="D3193" t="str">
            <v>CIP_8025</v>
          </cell>
          <cell r="E3193">
            <v>81901169.489999995</v>
          </cell>
        </row>
        <row r="3194">
          <cell r="A3194">
            <v>2010</v>
          </cell>
          <cell r="B3194" t="str">
            <v>APR</v>
          </cell>
          <cell r="D3194" t="str">
            <v>CIP_8022</v>
          </cell>
          <cell r="E3194">
            <v>0</v>
          </cell>
        </row>
        <row r="3195">
          <cell r="A3195">
            <v>2010</v>
          </cell>
          <cell r="B3195" t="str">
            <v>APR</v>
          </cell>
          <cell r="D3195" t="str">
            <v>CIP_8031</v>
          </cell>
          <cell r="E3195">
            <v>119960043.16</v>
          </cell>
        </row>
        <row r="3196">
          <cell r="A3196">
            <v>2010</v>
          </cell>
          <cell r="B3196" t="str">
            <v>APR</v>
          </cell>
          <cell r="D3196" t="str">
            <v>CIP_8033</v>
          </cell>
          <cell r="E3196">
            <v>0</v>
          </cell>
        </row>
        <row r="3197">
          <cell r="A3197">
            <v>2010</v>
          </cell>
          <cell r="B3197" t="str">
            <v>APR</v>
          </cell>
          <cell r="D3197" t="str">
            <v>CIP_8026</v>
          </cell>
          <cell r="E3197">
            <v>492916.42</v>
          </cell>
        </row>
        <row r="3198">
          <cell r="A3198">
            <v>2010</v>
          </cell>
          <cell r="B3198" t="str">
            <v>APR</v>
          </cell>
          <cell r="D3198" t="str">
            <v>CIP_8035</v>
          </cell>
          <cell r="E3198">
            <v>235391.32</v>
          </cell>
        </row>
        <row r="3199">
          <cell r="A3199">
            <v>2010</v>
          </cell>
          <cell r="B3199" t="str">
            <v>APR</v>
          </cell>
          <cell r="D3199" t="str">
            <v>CIP_8036</v>
          </cell>
          <cell r="E3199">
            <v>0</v>
          </cell>
        </row>
        <row r="3200">
          <cell r="A3200">
            <v>2010</v>
          </cell>
          <cell r="B3200" t="str">
            <v>APR</v>
          </cell>
          <cell r="D3200" t="str">
            <v>CIP_8038</v>
          </cell>
          <cell r="E3200">
            <v>2583761.7999999998</v>
          </cell>
        </row>
        <row r="3201">
          <cell r="A3201">
            <v>2010</v>
          </cell>
          <cell r="B3201" t="str">
            <v>APR</v>
          </cell>
          <cell r="D3201" t="str">
            <v>CIP_8037</v>
          </cell>
          <cell r="E3201">
            <v>150905798.05000001</v>
          </cell>
        </row>
        <row r="3202">
          <cell r="A3202">
            <v>2010</v>
          </cell>
          <cell r="B3202" t="str">
            <v>APR</v>
          </cell>
          <cell r="D3202" t="str">
            <v>CIP_8039</v>
          </cell>
          <cell r="E3202">
            <v>1318065.25</v>
          </cell>
        </row>
        <row r="3203">
          <cell r="A3203">
            <v>2010</v>
          </cell>
          <cell r="B3203" t="str">
            <v>JAN</v>
          </cell>
          <cell r="D3203" t="str">
            <v>CIP_8002</v>
          </cell>
          <cell r="E3203">
            <v>16959531.399999999</v>
          </cell>
        </row>
        <row r="3204">
          <cell r="A3204">
            <v>2010</v>
          </cell>
          <cell r="B3204" t="str">
            <v>JAN</v>
          </cell>
          <cell r="D3204" t="str">
            <v>CIP_8003</v>
          </cell>
          <cell r="E3204">
            <v>11866572.48</v>
          </cell>
        </row>
        <row r="3205">
          <cell r="A3205">
            <v>2010</v>
          </cell>
          <cell r="B3205" t="str">
            <v>JAN</v>
          </cell>
          <cell r="D3205" t="str">
            <v>CIP_8004</v>
          </cell>
          <cell r="E3205">
            <v>58865.78</v>
          </cell>
        </row>
        <row r="3206">
          <cell r="A3206">
            <v>2010</v>
          </cell>
          <cell r="B3206" t="str">
            <v>JAN</v>
          </cell>
          <cell r="D3206" t="str">
            <v>CIP_8005</v>
          </cell>
          <cell r="E3206">
            <v>13644546.699999999</v>
          </cell>
        </row>
        <row r="3207">
          <cell r="A3207">
            <v>2010</v>
          </cell>
          <cell r="B3207" t="str">
            <v>JAN</v>
          </cell>
          <cell r="D3207" t="str">
            <v>CIP_8007</v>
          </cell>
          <cell r="E3207">
            <v>31030</v>
          </cell>
        </row>
        <row r="3208">
          <cell r="A3208">
            <v>2010</v>
          </cell>
          <cell r="B3208" t="str">
            <v>JAN</v>
          </cell>
          <cell r="D3208" t="str">
            <v>CIP_8008</v>
          </cell>
          <cell r="E3208">
            <v>485893.47</v>
          </cell>
        </row>
        <row r="3209">
          <cell r="A3209">
            <v>2010</v>
          </cell>
          <cell r="B3209" t="str">
            <v>JAN</v>
          </cell>
          <cell r="D3209" t="str">
            <v>CIP_8010</v>
          </cell>
          <cell r="E3209">
            <v>117793.83</v>
          </cell>
        </row>
        <row r="3210">
          <cell r="A3210">
            <v>2010</v>
          </cell>
          <cell r="B3210" t="str">
            <v>JAN</v>
          </cell>
          <cell r="D3210" t="str">
            <v>CIP_8012</v>
          </cell>
          <cell r="E3210">
            <v>864260.42</v>
          </cell>
        </row>
        <row r="3211">
          <cell r="A3211">
            <v>2010</v>
          </cell>
          <cell r="B3211" t="str">
            <v>JAN</v>
          </cell>
          <cell r="D3211" t="str">
            <v>CIP_8016</v>
          </cell>
          <cell r="E3211">
            <v>286248.99</v>
          </cell>
        </row>
        <row r="3212">
          <cell r="A3212">
            <v>2010</v>
          </cell>
          <cell r="B3212" t="str">
            <v>JAN</v>
          </cell>
          <cell r="D3212" t="str">
            <v>CIP_8017</v>
          </cell>
          <cell r="E3212">
            <v>0</v>
          </cell>
        </row>
        <row r="3213">
          <cell r="A3213">
            <v>2010</v>
          </cell>
          <cell r="B3213" t="str">
            <v>JAN</v>
          </cell>
          <cell r="D3213" t="str">
            <v>CIP_8020</v>
          </cell>
          <cell r="E3213">
            <v>2361661.7799999998</v>
          </cell>
        </row>
        <row r="3214">
          <cell r="A3214">
            <v>2010</v>
          </cell>
          <cell r="B3214" t="str">
            <v>JAN</v>
          </cell>
          <cell r="D3214" t="str">
            <v>CIP_8023</v>
          </cell>
          <cell r="E3214">
            <v>17691822.420000002</v>
          </cell>
        </row>
        <row r="3215">
          <cell r="A3215">
            <v>2010</v>
          </cell>
          <cell r="B3215" t="str">
            <v>JAN</v>
          </cell>
          <cell r="D3215" t="str">
            <v>CIP_8024</v>
          </cell>
          <cell r="E3215">
            <v>32412763.449999999</v>
          </cell>
        </row>
        <row r="3216">
          <cell r="A3216">
            <v>2010</v>
          </cell>
          <cell r="B3216" t="str">
            <v>JAN</v>
          </cell>
          <cell r="D3216" t="str">
            <v>CIP_8025</v>
          </cell>
          <cell r="E3216">
            <v>81911884.650000006</v>
          </cell>
        </row>
        <row r="3217">
          <cell r="A3217">
            <v>2010</v>
          </cell>
          <cell r="B3217" t="str">
            <v>JAN</v>
          </cell>
          <cell r="D3217" t="str">
            <v>CIP_8022</v>
          </cell>
          <cell r="E3217">
            <v>0</v>
          </cell>
        </row>
        <row r="3218">
          <cell r="A3218">
            <v>2010</v>
          </cell>
          <cell r="B3218" t="str">
            <v>JAN</v>
          </cell>
          <cell r="D3218" t="str">
            <v>CIP_8031</v>
          </cell>
          <cell r="E3218">
            <v>94243744.560000002</v>
          </cell>
        </row>
        <row r="3219">
          <cell r="A3219">
            <v>2010</v>
          </cell>
          <cell r="B3219" t="str">
            <v>JAN</v>
          </cell>
          <cell r="D3219" t="str">
            <v>CIP_8033</v>
          </cell>
          <cell r="E3219">
            <v>0</v>
          </cell>
        </row>
        <row r="3220">
          <cell r="A3220">
            <v>2010</v>
          </cell>
          <cell r="B3220" t="str">
            <v>JAN</v>
          </cell>
          <cell r="D3220" t="str">
            <v>CIP_8026</v>
          </cell>
          <cell r="E3220">
            <v>492916.42</v>
          </cell>
        </row>
        <row r="3221">
          <cell r="A3221">
            <v>2010</v>
          </cell>
          <cell r="B3221" t="str">
            <v>JAN</v>
          </cell>
          <cell r="D3221" t="str">
            <v>CIP_8035</v>
          </cell>
          <cell r="E3221">
            <v>235391.32</v>
          </cell>
        </row>
        <row r="3222">
          <cell r="A3222">
            <v>2010</v>
          </cell>
          <cell r="B3222" t="str">
            <v>JAN</v>
          </cell>
          <cell r="D3222" t="str">
            <v>CIP_8036</v>
          </cell>
          <cell r="E3222">
            <v>0</v>
          </cell>
        </row>
        <row r="3223">
          <cell r="A3223">
            <v>2010</v>
          </cell>
          <cell r="B3223" t="str">
            <v>JAN</v>
          </cell>
          <cell r="D3223" t="str">
            <v>CIP_8038</v>
          </cell>
          <cell r="E3223">
            <v>0</v>
          </cell>
        </row>
        <row r="3224">
          <cell r="A3224">
            <v>2010</v>
          </cell>
          <cell r="B3224" t="str">
            <v>JAN</v>
          </cell>
          <cell r="D3224" t="str">
            <v>CIP_8037</v>
          </cell>
          <cell r="E3224">
            <v>150663423.88999999</v>
          </cell>
        </row>
        <row r="3225">
          <cell r="A3225">
            <v>2010</v>
          </cell>
          <cell r="B3225" t="str">
            <v>JAN</v>
          </cell>
          <cell r="D3225" t="str">
            <v>CIP_8039</v>
          </cell>
          <cell r="E3225">
            <v>1318055.81</v>
          </cell>
        </row>
        <row r="3226">
          <cell r="A3226">
            <v>2010</v>
          </cell>
          <cell r="B3226" t="str">
            <v>MAR</v>
          </cell>
          <cell r="D3226" t="str">
            <v>CIP_8031</v>
          </cell>
          <cell r="E3226">
            <v>95390582.409999996</v>
          </cell>
        </row>
        <row r="3227">
          <cell r="A3227">
            <v>2010</v>
          </cell>
          <cell r="B3227" t="str">
            <v>MAR</v>
          </cell>
          <cell r="D3227" t="str">
            <v>CIP_8022</v>
          </cell>
          <cell r="E3227">
            <v>0</v>
          </cell>
        </row>
        <row r="3228">
          <cell r="A3228">
            <v>2010</v>
          </cell>
          <cell r="B3228" t="str">
            <v>MAR</v>
          </cell>
          <cell r="D3228" t="str">
            <v>CIP_8025</v>
          </cell>
          <cell r="E3228">
            <v>81904768.879999995</v>
          </cell>
        </row>
        <row r="3229">
          <cell r="A3229">
            <v>2010</v>
          </cell>
          <cell r="B3229" t="str">
            <v>MAR</v>
          </cell>
          <cell r="D3229" t="str">
            <v>CIP_8024</v>
          </cell>
          <cell r="E3229">
            <v>32412763.449999999</v>
          </cell>
        </row>
        <row r="3230">
          <cell r="A3230">
            <v>2010</v>
          </cell>
          <cell r="B3230" t="str">
            <v>MAR</v>
          </cell>
          <cell r="D3230" t="str">
            <v>CIP_8023</v>
          </cell>
          <cell r="E3230">
            <v>20732071.780000001</v>
          </cell>
        </row>
        <row r="3231">
          <cell r="A3231">
            <v>2010</v>
          </cell>
          <cell r="B3231" t="str">
            <v>MAR</v>
          </cell>
          <cell r="D3231" t="str">
            <v>CIP_8020</v>
          </cell>
          <cell r="E3231">
            <v>2361661.7799999998</v>
          </cell>
        </row>
        <row r="3232">
          <cell r="A3232">
            <v>2010</v>
          </cell>
          <cell r="B3232" t="str">
            <v>MAR</v>
          </cell>
          <cell r="D3232" t="str">
            <v>CIP_8017</v>
          </cell>
          <cell r="E3232">
            <v>0</v>
          </cell>
        </row>
        <row r="3233">
          <cell r="A3233">
            <v>2010</v>
          </cell>
          <cell r="B3233" t="str">
            <v>MAR</v>
          </cell>
          <cell r="D3233" t="str">
            <v>CIP_8016</v>
          </cell>
          <cell r="E3233">
            <v>352942.34</v>
          </cell>
        </row>
        <row r="3234">
          <cell r="A3234">
            <v>2010</v>
          </cell>
          <cell r="B3234" t="str">
            <v>MAR</v>
          </cell>
          <cell r="D3234" t="str">
            <v>CIP_8012</v>
          </cell>
          <cell r="E3234">
            <v>864260.42</v>
          </cell>
        </row>
        <row r="3235">
          <cell r="A3235">
            <v>2010</v>
          </cell>
          <cell r="B3235" t="str">
            <v>MAR</v>
          </cell>
          <cell r="D3235" t="str">
            <v>CIP_8010</v>
          </cell>
          <cell r="E3235">
            <v>117793.83</v>
          </cell>
        </row>
        <row r="3236">
          <cell r="A3236">
            <v>2010</v>
          </cell>
          <cell r="B3236" t="str">
            <v>MAR</v>
          </cell>
          <cell r="D3236" t="str">
            <v>CIP_8008</v>
          </cell>
          <cell r="E3236">
            <v>507073.47</v>
          </cell>
        </row>
        <row r="3237">
          <cell r="A3237">
            <v>2010</v>
          </cell>
          <cell r="B3237" t="str">
            <v>MAR</v>
          </cell>
          <cell r="D3237" t="str">
            <v>CIP_8007</v>
          </cell>
          <cell r="E3237">
            <v>31030</v>
          </cell>
        </row>
        <row r="3238">
          <cell r="A3238">
            <v>2010</v>
          </cell>
          <cell r="B3238" t="str">
            <v>MAR</v>
          </cell>
          <cell r="D3238" t="str">
            <v>CIP_8005</v>
          </cell>
          <cell r="E3238">
            <v>13644546.699999999</v>
          </cell>
        </row>
        <row r="3239">
          <cell r="A3239">
            <v>2010</v>
          </cell>
          <cell r="B3239" t="str">
            <v>MAR</v>
          </cell>
          <cell r="D3239" t="str">
            <v>CIP_8004</v>
          </cell>
          <cell r="E3239">
            <v>58865.78</v>
          </cell>
        </row>
        <row r="3240">
          <cell r="A3240">
            <v>2010</v>
          </cell>
          <cell r="B3240" t="str">
            <v>MAR</v>
          </cell>
          <cell r="D3240" t="str">
            <v>CIP_8003</v>
          </cell>
          <cell r="E3240">
            <v>11969549.890000001</v>
          </cell>
        </row>
        <row r="3241">
          <cell r="A3241">
            <v>2010</v>
          </cell>
          <cell r="B3241" t="str">
            <v>MAR</v>
          </cell>
          <cell r="D3241" t="str">
            <v>CIP_8002</v>
          </cell>
          <cell r="E3241">
            <v>16959531.399999999</v>
          </cell>
        </row>
        <row r="3242">
          <cell r="A3242">
            <v>2010</v>
          </cell>
          <cell r="B3242" t="str">
            <v>MAR</v>
          </cell>
          <cell r="D3242" t="str">
            <v>CIP_8041</v>
          </cell>
          <cell r="E3242">
            <v>2984208.01</v>
          </cell>
        </row>
        <row r="3243">
          <cell r="A3243">
            <v>2010</v>
          </cell>
          <cell r="B3243" t="str">
            <v>MAR</v>
          </cell>
          <cell r="D3243" t="str">
            <v>CIP_8040</v>
          </cell>
          <cell r="E3243">
            <v>0</v>
          </cell>
        </row>
        <row r="3244">
          <cell r="A3244">
            <v>2010</v>
          </cell>
          <cell r="B3244" t="str">
            <v>FEB</v>
          </cell>
          <cell r="D3244" t="str">
            <v>CIP_8033</v>
          </cell>
          <cell r="E3244">
            <v>0</v>
          </cell>
        </row>
        <row r="3245">
          <cell r="A3245">
            <v>2010</v>
          </cell>
          <cell r="B3245" t="str">
            <v>FEB</v>
          </cell>
          <cell r="D3245" t="str">
            <v>CIP_8031</v>
          </cell>
          <cell r="E3245">
            <v>94418719.760000005</v>
          </cell>
        </row>
        <row r="3246">
          <cell r="A3246">
            <v>2010</v>
          </cell>
          <cell r="B3246" t="str">
            <v>FEB</v>
          </cell>
          <cell r="D3246" t="str">
            <v>CIP_8022</v>
          </cell>
          <cell r="E3246">
            <v>0</v>
          </cell>
        </row>
        <row r="3247">
          <cell r="A3247">
            <v>2010</v>
          </cell>
          <cell r="B3247" t="str">
            <v>FEB</v>
          </cell>
          <cell r="D3247" t="str">
            <v>CIP_8025</v>
          </cell>
          <cell r="E3247">
            <v>81912257.790000007</v>
          </cell>
        </row>
        <row r="3248">
          <cell r="A3248">
            <v>2010</v>
          </cell>
          <cell r="B3248" t="str">
            <v>FEB</v>
          </cell>
          <cell r="D3248" t="str">
            <v>CIP_8024</v>
          </cell>
          <cell r="E3248">
            <v>32412763.449999999</v>
          </cell>
        </row>
        <row r="3249">
          <cell r="A3249">
            <v>2010</v>
          </cell>
          <cell r="B3249" t="str">
            <v>FEB</v>
          </cell>
          <cell r="D3249" t="str">
            <v>CIP_8023</v>
          </cell>
          <cell r="E3249">
            <v>20732071.780000001</v>
          </cell>
        </row>
        <row r="3250">
          <cell r="A3250">
            <v>2010</v>
          </cell>
          <cell r="B3250" t="str">
            <v>FEB</v>
          </cell>
          <cell r="D3250" t="str">
            <v>CIP_8020</v>
          </cell>
          <cell r="E3250">
            <v>2361661.7799999998</v>
          </cell>
        </row>
        <row r="3251">
          <cell r="A3251">
            <v>2010</v>
          </cell>
          <cell r="B3251" t="str">
            <v>FEB</v>
          </cell>
          <cell r="D3251" t="str">
            <v>CIP_8017</v>
          </cell>
          <cell r="E3251">
            <v>0</v>
          </cell>
        </row>
        <row r="3252">
          <cell r="A3252">
            <v>2010</v>
          </cell>
          <cell r="B3252" t="str">
            <v>FEB</v>
          </cell>
          <cell r="D3252" t="str">
            <v>CIP_8016</v>
          </cell>
          <cell r="E3252">
            <v>352942.34</v>
          </cell>
        </row>
        <row r="3253">
          <cell r="A3253">
            <v>2010</v>
          </cell>
          <cell r="B3253" t="str">
            <v>FEB</v>
          </cell>
          <cell r="D3253" t="str">
            <v>CIP_8012</v>
          </cell>
          <cell r="E3253">
            <v>864260.42</v>
          </cell>
        </row>
        <row r="3254">
          <cell r="A3254">
            <v>2010</v>
          </cell>
          <cell r="B3254" t="str">
            <v>FEB</v>
          </cell>
          <cell r="D3254" t="str">
            <v>CIP_8010</v>
          </cell>
          <cell r="E3254">
            <v>117793.83</v>
          </cell>
        </row>
        <row r="3255">
          <cell r="A3255">
            <v>2010</v>
          </cell>
          <cell r="B3255" t="str">
            <v>FEB</v>
          </cell>
          <cell r="D3255" t="str">
            <v>CIP_8008</v>
          </cell>
          <cell r="E3255">
            <v>510273.47</v>
          </cell>
        </row>
        <row r="3256">
          <cell r="A3256">
            <v>2010</v>
          </cell>
          <cell r="B3256" t="str">
            <v>FEB</v>
          </cell>
          <cell r="D3256" t="str">
            <v>CIP_8007</v>
          </cell>
          <cell r="E3256">
            <v>31030</v>
          </cell>
        </row>
        <row r="3257">
          <cell r="A3257">
            <v>2010</v>
          </cell>
          <cell r="B3257" t="str">
            <v>FEB</v>
          </cell>
          <cell r="D3257" t="str">
            <v>CIP_8005</v>
          </cell>
          <cell r="E3257">
            <v>13644546.699999999</v>
          </cell>
        </row>
        <row r="3258">
          <cell r="A3258">
            <v>2010</v>
          </cell>
          <cell r="B3258" t="str">
            <v>FEB</v>
          </cell>
          <cell r="D3258" t="str">
            <v>CIP_8004</v>
          </cell>
          <cell r="E3258">
            <v>58865.78</v>
          </cell>
        </row>
        <row r="3259">
          <cell r="A3259">
            <v>2010</v>
          </cell>
          <cell r="B3259" t="str">
            <v>FEB</v>
          </cell>
          <cell r="D3259" t="str">
            <v>CIP_8003</v>
          </cell>
          <cell r="E3259">
            <v>11969549.890000001</v>
          </cell>
        </row>
        <row r="3260">
          <cell r="A3260">
            <v>2010</v>
          </cell>
          <cell r="B3260" t="str">
            <v>FEB</v>
          </cell>
          <cell r="D3260" t="str">
            <v>CIP_8002</v>
          </cell>
          <cell r="E3260">
            <v>16959531.399999999</v>
          </cell>
        </row>
        <row r="3261">
          <cell r="A3261">
            <v>2010</v>
          </cell>
          <cell r="B3261" t="str">
            <v>FEB</v>
          </cell>
          <cell r="D3261" t="str">
            <v>CIP_8041</v>
          </cell>
          <cell r="E3261">
            <v>2973083.49</v>
          </cell>
        </row>
        <row r="3262">
          <cell r="A3262">
            <v>2010</v>
          </cell>
          <cell r="B3262" t="str">
            <v>FEB</v>
          </cell>
          <cell r="D3262" t="str">
            <v>CIP_8040</v>
          </cell>
          <cell r="E3262">
            <v>0</v>
          </cell>
        </row>
        <row r="3263">
          <cell r="A3263">
            <v>2010</v>
          </cell>
          <cell r="B3263" t="str">
            <v>FEB</v>
          </cell>
          <cell r="D3263" t="str">
            <v>CIP_8039</v>
          </cell>
          <cell r="E3263">
            <v>1318065.25</v>
          </cell>
        </row>
        <row r="3264">
          <cell r="A3264">
            <v>2010</v>
          </cell>
          <cell r="B3264" t="str">
            <v>FEB</v>
          </cell>
          <cell r="D3264" t="str">
            <v>CIP_8037</v>
          </cell>
          <cell r="E3264">
            <v>150701145.81999999</v>
          </cell>
        </row>
        <row r="3265">
          <cell r="A3265">
            <v>2010</v>
          </cell>
          <cell r="B3265" t="str">
            <v>FEB</v>
          </cell>
          <cell r="D3265" t="str">
            <v>CIP_8038</v>
          </cell>
          <cell r="E3265">
            <v>0</v>
          </cell>
        </row>
        <row r="3266">
          <cell r="A3266">
            <v>2010</v>
          </cell>
          <cell r="B3266" t="str">
            <v>FEB</v>
          </cell>
          <cell r="D3266" t="str">
            <v>CIP_8036</v>
          </cell>
          <cell r="E3266">
            <v>0</v>
          </cell>
        </row>
        <row r="3267">
          <cell r="A3267">
            <v>2010</v>
          </cell>
          <cell r="B3267" t="str">
            <v>FEB</v>
          </cell>
          <cell r="D3267" t="str">
            <v>CIP_8035</v>
          </cell>
          <cell r="E3267">
            <v>235391.32</v>
          </cell>
        </row>
        <row r="3268">
          <cell r="A3268">
            <v>2010</v>
          </cell>
          <cell r="B3268" t="str">
            <v>FEB</v>
          </cell>
          <cell r="D3268" t="str">
            <v>CIP_8026</v>
          </cell>
          <cell r="E3268">
            <v>492916.42</v>
          </cell>
        </row>
        <row r="3269">
          <cell r="A3269">
            <v>2009</v>
          </cell>
          <cell r="B3269" t="str">
            <v>DEC</v>
          </cell>
          <cell r="D3269" t="str">
            <v>CIP_8040</v>
          </cell>
          <cell r="E3269">
            <v>0</v>
          </cell>
        </row>
        <row r="3270">
          <cell r="A3270">
            <v>2009</v>
          </cell>
          <cell r="B3270" t="str">
            <v>DEC</v>
          </cell>
          <cell r="D3270" t="str">
            <v>CIP_8039</v>
          </cell>
          <cell r="E3270">
            <v>1105746</v>
          </cell>
        </row>
        <row r="3271">
          <cell r="A3271">
            <v>2009</v>
          </cell>
          <cell r="B3271" t="str">
            <v>DEC</v>
          </cell>
          <cell r="D3271" t="str">
            <v>CIP_8037</v>
          </cell>
          <cell r="E3271">
            <v>150452344.25999999</v>
          </cell>
        </row>
        <row r="3272">
          <cell r="A3272">
            <v>2009</v>
          </cell>
          <cell r="B3272" t="str">
            <v>DEC</v>
          </cell>
          <cell r="D3272" t="str">
            <v>CIP_8038</v>
          </cell>
          <cell r="E3272">
            <v>-268.45</v>
          </cell>
        </row>
        <row r="3273">
          <cell r="A3273">
            <v>2009</v>
          </cell>
          <cell r="B3273" t="str">
            <v>DEC</v>
          </cell>
          <cell r="D3273" t="str">
            <v>CIP_8036</v>
          </cell>
          <cell r="E3273">
            <v>0</v>
          </cell>
        </row>
        <row r="3274">
          <cell r="A3274">
            <v>2009</v>
          </cell>
          <cell r="B3274" t="str">
            <v>DEC</v>
          </cell>
          <cell r="D3274" t="str">
            <v>CIP_8035</v>
          </cell>
          <cell r="E3274">
            <v>235384.01</v>
          </cell>
        </row>
        <row r="3275">
          <cell r="A3275">
            <v>2009</v>
          </cell>
          <cell r="B3275" t="str">
            <v>DEC</v>
          </cell>
          <cell r="D3275" t="str">
            <v>CIP_8026</v>
          </cell>
          <cell r="E3275">
            <v>492916.42</v>
          </cell>
        </row>
        <row r="3276">
          <cell r="A3276">
            <v>2009</v>
          </cell>
          <cell r="B3276" t="str">
            <v>DEC</v>
          </cell>
          <cell r="D3276" t="str">
            <v>CIP_8033</v>
          </cell>
          <cell r="E3276">
            <v>0</v>
          </cell>
        </row>
        <row r="3277">
          <cell r="A3277">
            <v>2009</v>
          </cell>
          <cell r="B3277" t="str">
            <v>DEC</v>
          </cell>
          <cell r="D3277" t="str">
            <v>CIP_8031</v>
          </cell>
          <cell r="E3277">
            <v>94034485.359999999</v>
          </cell>
        </row>
        <row r="3278">
          <cell r="A3278">
            <v>2009</v>
          </cell>
          <cell r="B3278" t="str">
            <v>DEC</v>
          </cell>
          <cell r="D3278" t="str">
            <v>CIP_8022</v>
          </cell>
          <cell r="E3278">
            <v>0</v>
          </cell>
        </row>
        <row r="3279">
          <cell r="A3279">
            <v>2009</v>
          </cell>
          <cell r="B3279" t="str">
            <v>DEC</v>
          </cell>
          <cell r="D3279" t="str">
            <v>CIP_8025</v>
          </cell>
          <cell r="E3279">
            <v>81641910.200000003</v>
          </cell>
        </row>
        <row r="3280">
          <cell r="A3280">
            <v>2009</v>
          </cell>
          <cell r="B3280" t="str">
            <v>DEC</v>
          </cell>
          <cell r="D3280" t="str">
            <v>CIP_8024</v>
          </cell>
          <cell r="E3280">
            <v>32412763.449999999</v>
          </cell>
        </row>
        <row r="3281">
          <cell r="A3281">
            <v>2009</v>
          </cell>
          <cell r="B3281" t="str">
            <v>DEC</v>
          </cell>
          <cell r="D3281" t="str">
            <v>CIP_8023</v>
          </cell>
          <cell r="E3281">
            <v>17691834.710000001</v>
          </cell>
        </row>
        <row r="3282">
          <cell r="A3282">
            <v>2009</v>
          </cell>
          <cell r="B3282" t="str">
            <v>DEC</v>
          </cell>
          <cell r="D3282" t="str">
            <v>CIP_8020</v>
          </cell>
          <cell r="E3282">
            <v>2361661.7799999998</v>
          </cell>
        </row>
        <row r="3283">
          <cell r="A3283">
            <v>2009</v>
          </cell>
          <cell r="B3283" t="str">
            <v>DEC</v>
          </cell>
          <cell r="D3283" t="str">
            <v>CIP_8017</v>
          </cell>
          <cell r="E3283">
            <v>0</v>
          </cell>
        </row>
        <row r="3284">
          <cell r="A3284">
            <v>2009</v>
          </cell>
          <cell r="B3284" t="str">
            <v>DEC</v>
          </cell>
          <cell r="D3284" t="str">
            <v>CIP_8016</v>
          </cell>
          <cell r="E3284">
            <v>286248.99</v>
          </cell>
        </row>
        <row r="3285">
          <cell r="A3285">
            <v>2009</v>
          </cell>
          <cell r="B3285" t="str">
            <v>DEC</v>
          </cell>
          <cell r="D3285" t="str">
            <v>CIP_8012</v>
          </cell>
          <cell r="E3285">
            <v>864260.42</v>
          </cell>
        </row>
        <row r="3286">
          <cell r="A3286">
            <v>2009</v>
          </cell>
          <cell r="B3286" t="str">
            <v>DEC</v>
          </cell>
          <cell r="D3286" t="str">
            <v>CIP_8010</v>
          </cell>
          <cell r="E3286">
            <v>117793.83</v>
          </cell>
        </row>
        <row r="3287">
          <cell r="A3287">
            <v>2009</v>
          </cell>
          <cell r="B3287" t="str">
            <v>DEC</v>
          </cell>
          <cell r="D3287" t="str">
            <v>CIP_8008</v>
          </cell>
          <cell r="E3287">
            <v>484801.89</v>
          </cell>
        </row>
        <row r="3288">
          <cell r="A3288">
            <v>2009</v>
          </cell>
          <cell r="B3288" t="str">
            <v>DEC</v>
          </cell>
          <cell r="D3288" t="str">
            <v>CIP_8007</v>
          </cell>
          <cell r="E3288">
            <v>31030</v>
          </cell>
        </row>
        <row r="3289">
          <cell r="A3289">
            <v>2009</v>
          </cell>
          <cell r="B3289" t="str">
            <v>DEC</v>
          </cell>
          <cell r="D3289" t="str">
            <v>CIP_8005</v>
          </cell>
          <cell r="E3289">
            <v>13644546.699999999</v>
          </cell>
        </row>
        <row r="3290">
          <cell r="A3290">
            <v>2009</v>
          </cell>
          <cell r="B3290" t="str">
            <v>DEC</v>
          </cell>
          <cell r="D3290" t="str">
            <v>CIP_8004</v>
          </cell>
          <cell r="E3290">
            <v>58865.78</v>
          </cell>
        </row>
        <row r="3291">
          <cell r="A3291">
            <v>2009</v>
          </cell>
          <cell r="B3291" t="str">
            <v>DEC</v>
          </cell>
          <cell r="D3291" t="str">
            <v>CIP_8003</v>
          </cell>
          <cell r="E3291">
            <v>11866621.75</v>
          </cell>
        </row>
        <row r="3292">
          <cell r="A3292">
            <v>2009</v>
          </cell>
          <cell r="B3292" t="str">
            <v>DEC</v>
          </cell>
          <cell r="D3292" t="str">
            <v>CIP_8002</v>
          </cell>
          <cell r="E3292">
            <v>16959531.399999999</v>
          </cell>
        </row>
        <row r="3293">
          <cell r="A3293">
            <v>2009</v>
          </cell>
          <cell r="B3293" t="str">
            <v>DEC</v>
          </cell>
          <cell r="D3293" t="str">
            <v>CIP_8041</v>
          </cell>
          <cell r="E3293">
            <v>2884646.24</v>
          </cell>
        </row>
        <row r="3294">
          <cell r="A3294">
            <v>2010</v>
          </cell>
          <cell r="B3294" t="str">
            <v>MAY</v>
          </cell>
          <cell r="D3294" t="str">
            <v>CIP_8008</v>
          </cell>
          <cell r="E3294">
            <v>503510.51</v>
          </cell>
        </row>
        <row r="3295">
          <cell r="A3295">
            <v>2010</v>
          </cell>
          <cell r="B3295" t="str">
            <v>MAY</v>
          </cell>
          <cell r="D3295" t="str">
            <v>CIP_8010</v>
          </cell>
          <cell r="E3295">
            <v>117793.83</v>
          </cell>
        </row>
        <row r="3296">
          <cell r="A3296">
            <v>2010</v>
          </cell>
          <cell r="B3296" t="str">
            <v>MAY</v>
          </cell>
          <cell r="D3296" t="str">
            <v>CIP_8012</v>
          </cell>
          <cell r="E3296">
            <v>864260.42</v>
          </cell>
        </row>
        <row r="3297">
          <cell r="A3297">
            <v>2010</v>
          </cell>
          <cell r="B3297" t="str">
            <v>APR</v>
          </cell>
          <cell r="D3297" t="str">
            <v>CIA_8002</v>
          </cell>
          <cell r="E3297">
            <v>0</v>
          </cell>
        </row>
        <row r="3298">
          <cell r="A3298">
            <v>2010</v>
          </cell>
          <cell r="B3298" t="str">
            <v>APR</v>
          </cell>
          <cell r="D3298" t="str">
            <v>CIA_8003</v>
          </cell>
          <cell r="E3298">
            <v>0</v>
          </cell>
        </row>
        <row r="3299">
          <cell r="A3299">
            <v>2010</v>
          </cell>
          <cell r="B3299" t="str">
            <v>APR</v>
          </cell>
          <cell r="D3299" t="str">
            <v>CIA_8004</v>
          </cell>
          <cell r="E3299">
            <v>0</v>
          </cell>
        </row>
        <row r="3300">
          <cell r="A3300">
            <v>2010</v>
          </cell>
          <cell r="B3300" t="str">
            <v>APR</v>
          </cell>
          <cell r="D3300" t="str">
            <v>CIA_8005</v>
          </cell>
          <cell r="E3300">
            <v>0</v>
          </cell>
        </row>
        <row r="3301">
          <cell r="A3301">
            <v>2010</v>
          </cell>
          <cell r="B3301" t="str">
            <v>APR</v>
          </cell>
          <cell r="D3301" t="str">
            <v>CIA_8007</v>
          </cell>
          <cell r="E3301">
            <v>0</v>
          </cell>
        </row>
        <row r="3302">
          <cell r="A3302">
            <v>2010</v>
          </cell>
          <cell r="B3302" t="str">
            <v>APR</v>
          </cell>
          <cell r="D3302" t="str">
            <v>CIA_8008</v>
          </cell>
          <cell r="E3302">
            <v>0</v>
          </cell>
        </row>
        <row r="3303">
          <cell r="A3303">
            <v>2010</v>
          </cell>
          <cell r="B3303" t="str">
            <v>APR</v>
          </cell>
          <cell r="D3303" t="str">
            <v>CIA_8010</v>
          </cell>
          <cell r="E3303">
            <v>0</v>
          </cell>
        </row>
        <row r="3304">
          <cell r="A3304">
            <v>2010</v>
          </cell>
          <cell r="B3304" t="str">
            <v>APR</v>
          </cell>
          <cell r="D3304" t="str">
            <v>CIA_8012</v>
          </cell>
          <cell r="E3304">
            <v>0</v>
          </cell>
        </row>
        <row r="3305">
          <cell r="A3305">
            <v>2010</v>
          </cell>
          <cell r="B3305" t="str">
            <v>APR</v>
          </cell>
          <cell r="D3305" t="str">
            <v>CIA_8016</v>
          </cell>
          <cell r="E3305">
            <v>0</v>
          </cell>
        </row>
        <row r="3306">
          <cell r="A3306">
            <v>2010</v>
          </cell>
          <cell r="B3306" t="str">
            <v>APR</v>
          </cell>
          <cell r="D3306" t="str">
            <v>CIA_8017</v>
          </cell>
          <cell r="E3306">
            <v>0</v>
          </cell>
        </row>
        <row r="3307">
          <cell r="A3307">
            <v>2010</v>
          </cell>
          <cell r="B3307" t="str">
            <v>APR</v>
          </cell>
          <cell r="D3307" t="str">
            <v>CIA_8020</v>
          </cell>
          <cell r="E3307">
            <v>0</v>
          </cell>
        </row>
        <row r="3308">
          <cell r="A3308">
            <v>2010</v>
          </cell>
          <cell r="B3308" t="str">
            <v>APR</v>
          </cell>
          <cell r="D3308" t="str">
            <v>CIA_8023</v>
          </cell>
          <cell r="E3308">
            <v>0</v>
          </cell>
        </row>
        <row r="3309">
          <cell r="A3309">
            <v>2010</v>
          </cell>
          <cell r="B3309" t="str">
            <v>APR</v>
          </cell>
          <cell r="D3309" t="str">
            <v>CIA_8024</v>
          </cell>
          <cell r="E3309">
            <v>0</v>
          </cell>
        </row>
        <row r="3310">
          <cell r="A3310">
            <v>2010</v>
          </cell>
          <cell r="B3310" t="str">
            <v>APR</v>
          </cell>
          <cell r="D3310" t="str">
            <v>CIA_8025</v>
          </cell>
          <cell r="E3310">
            <v>0</v>
          </cell>
        </row>
        <row r="3311">
          <cell r="A3311">
            <v>2010</v>
          </cell>
          <cell r="B3311" t="str">
            <v>APR</v>
          </cell>
          <cell r="D3311" t="str">
            <v>CIA_8026</v>
          </cell>
          <cell r="E3311">
            <v>0</v>
          </cell>
        </row>
        <row r="3312">
          <cell r="A3312">
            <v>2010</v>
          </cell>
          <cell r="B3312" t="str">
            <v>APR</v>
          </cell>
          <cell r="D3312" t="str">
            <v>CIA_8031</v>
          </cell>
          <cell r="E3312">
            <v>0</v>
          </cell>
        </row>
        <row r="3313">
          <cell r="A3313">
            <v>2010</v>
          </cell>
          <cell r="B3313" t="str">
            <v>APR</v>
          </cell>
          <cell r="D3313" t="str">
            <v>CIA_8033</v>
          </cell>
          <cell r="E3313">
            <v>0</v>
          </cell>
        </row>
        <row r="3314">
          <cell r="A3314">
            <v>2010</v>
          </cell>
          <cell r="B3314" t="str">
            <v>APR</v>
          </cell>
          <cell r="D3314" t="str">
            <v>CIA_8035</v>
          </cell>
          <cell r="E3314">
            <v>0</v>
          </cell>
        </row>
        <row r="3315">
          <cell r="A3315">
            <v>2010</v>
          </cell>
          <cell r="B3315" t="str">
            <v>APR</v>
          </cell>
          <cell r="D3315" t="str">
            <v>CIA_8037</v>
          </cell>
          <cell r="E3315">
            <v>0</v>
          </cell>
        </row>
        <row r="3316">
          <cell r="A3316">
            <v>2010</v>
          </cell>
          <cell r="B3316" t="str">
            <v>APR</v>
          </cell>
          <cell r="D3316" t="str">
            <v>CIA_8038</v>
          </cell>
          <cell r="E3316">
            <v>0</v>
          </cell>
        </row>
        <row r="3317">
          <cell r="A3317">
            <v>2010</v>
          </cell>
          <cell r="B3317" t="str">
            <v>APR</v>
          </cell>
          <cell r="D3317" t="str">
            <v>CIA_8039</v>
          </cell>
          <cell r="E3317">
            <v>0</v>
          </cell>
        </row>
        <row r="3318">
          <cell r="A3318">
            <v>2010</v>
          </cell>
          <cell r="B3318" t="str">
            <v>APR</v>
          </cell>
          <cell r="D3318" t="str">
            <v>CIA_8041</v>
          </cell>
          <cell r="E3318">
            <v>0</v>
          </cell>
        </row>
        <row r="3319">
          <cell r="A3319">
            <v>2010</v>
          </cell>
          <cell r="B3319" t="str">
            <v>JAN</v>
          </cell>
          <cell r="D3319" t="str">
            <v>CIA_8002</v>
          </cell>
          <cell r="E3319">
            <v>0</v>
          </cell>
        </row>
        <row r="3320">
          <cell r="A3320">
            <v>2010</v>
          </cell>
          <cell r="B3320" t="str">
            <v>JAN</v>
          </cell>
          <cell r="D3320" t="str">
            <v>CIA_8003</v>
          </cell>
          <cell r="E3320">
            <v>0</v>
          </cell>
        </row>
        <row r="3321">
          <cell r="A3321">
            <v>2010</v>
          </cell>
          <cell r="B3321" t="str">
            <v>JAN</v>
          </cell>
          <cell r="D3321" t="str">
            <v>CIA_8004</v>
          </cell>
          <cell r="E3321">
            <v>0</v>
          </cell>
        </row>
        <row r="3322">
          <cell r="A3322">
            <v>2010</v>
          </cell>
          <cell r="B3322" t="str">
            <v>JAN</v>
          </cell>
          <cell r="D3322" t="str">
            <v>CIA_8005</v>
          </cell>
          <cell r="E3322">
            <v>0</v>
          </cell>
        </row>
        <row r="3323">
          <cell r="A3323">
            <v>2010</v>
          </cell>
          <cell r="B3323" t="str">
            <v>JAN</v>
          </cell>
          <cell r="D3323" t="str">
            <v>CIA_8007</v>
          </cell>
          <cell r="E3323">
            <v>0</v>
          </cell>
        </row>
        <row r="3324">
          <cell r="A3324">
            <v>2010</v>
          </cell>
          <cell r="B3324" t="str">
            <v>JAN</v>
          </cell>
          <cell r="D3324" t="str">
            <v>CIA_8008</v>
          </cell>
          <cell r="E3324">
            <v>0</v>
          </cell>
        </row>
        <row r="3325">
          <cell r="A3325">
            <v>2010</v>
          </cell>
          <cell r="B3325" t="str">
            <v>JAN</v>
          </cell>
          <cell r="D3325" t="str">
            <v>CIA_8010</v>
          </cell>
          <cell r="E3325">
            <v>0</v>
          </cell>
        </row>
        <row r="3326">
          <cell r="A3326">
            <v>2010</v>
          </cell>
          <cell r="B3326" t="str">
            <v>JAN</v>
          </cell>
          <cell r="D3326" t="str">
            <v>CIA_8012</v>
          </cell>
          <cell r="E3326">
            <v>0</v>
          </cell>
        </row>
        <row r="3327">
          <cell r="A3327">
            <v>2010</v>
          </cell>
          <cell r="B3327" t="str">
            <v>JAN</v>
          </cell>
          <cell r="D3327" t="str">
            <v>CIA_8016</v>
          </cell>
          <cell r="E3327">
            <v>0</v>
          </cell>
        </row>
        <row r="3328">
          <cell r="A3328">
            <v>2010</v>
          </cell>
          <cell r="B3328" t="str">
            <v>JAN</v>
          </cell>
          <cell r="D3328" t="str">
            <v>CIA_8017</v>
          </cell>
          <cell r="E3328">
            <v>0</v>
          </cell>
        </row>
        <row r="3329">
          <cell r="A3329">
            <v>2010</v>
          </cell>
          <cell r="B3329" t="str">
            <v>JAN</v>
          </cell>
          <cell r="D3329" t="str">
            <v>CIA_8020</v>
          </cell>
          <cell r="E3329">
            <v>0</v>
          </cell>
        </row>
        <row r="3330">
          <cell r="A3330">
            <v>2010</v>
          </cell>
          <cell r="B3330" t="str">
            <v>JAN</v>
          </cell>
          <cell r="D3330" t="str">
            <v>CIA_8023</v>
          </cell>
          <cell r="E3330">
            <v>0</v>
          </cell>
        </row>
        <row r="3331">
          <cell r="A3331">
            <v>2010</v>
          </cell>
          <cell r="B3331" t="str">
            <v>JAN</v>
          </cell>
          <cell r="D3331" t="str">
            <v>CIA_8024</v>
          </cell>
          <cell r="E3331">
            <v>0</v>
          </cell>
        </row>
        <row r="3332">
          <cell r="A3332">
            <v>2010</v>
          </cell>
          <cell r="B3332" t="str">
            <v>JAN</v>
          </cell>
          <cell r="D3332" t="str">
            <v>CIA_8025</v>
          </cell>
          <cell r="E3332">
            <v>0</v>
          </cell>
        </row>
        <row r="3333">
          <cell r="A3333">
            <v>2010</v>
          </cell>
          <cell r="B3333" t="str">
            <v>JAN</v>
          </cell>
          <cell r="D3333" t="str">
            <v>CIA_8026</v>
          </cell>
          <cell r="E3333">
            <v>0</v>
          </cell>
        </row>
        <row r="3334">
          <cell r="A3334">
            <v>2010</v>
          </cell>
          <cell r="B3334" t="str">
            <v>JAN</v>
          </cell>
          <cell r="D3334" t="str">
            <v>CIA_8031</v>
          </cell>
          <cell r="E3334">
            <v>0</v>
          </cell>
        </row>
        <row r="3335">
          <cell r="A3335">
            <v>2010</v>
          </cell>
          <cell r="B3335" t="str">
            <v>JAN</v>
          </cell>
          <cell r="D3335" t="str">
            <v>CIA_8035</v>
          </cell>
          <cell r="E3335">
            <v>0</v>
          </cell>
        </row>
        <row r="3336">
          <cell r="A3336">
            <v>2010</v>
          </cell>
          <cell r="B3336" t="str">
            <v>JAN</v>
          </cell>
          <cell r="D3336" t="str">
            <v>CIA_8037</v>
          </cell>
          <cell r="E3336">
            <v>0</v>
          </cell>
        </row>
        <row r="3337">
          <cell r="A3337">
            <v>2010</v>
          </cell>
          <cell r="B3337" t="str">
            <v>JAN</v>
          </cell>
          <cell r="D3337" t="str">
            <v>CIA_8038</v>
          </cell>
          <cell r="E3337">
            <v>0</v>
          </cell>
        </row>
        <row r="3338">
          <cell r="A3338">
            <v>2010</v>
          </cell>
          <cell r="B3338" t="str">
            <v>JAN</v>
          </cell>
          <cell r="D3338" t="str">
            <v>CIA_8039</v>
          </cell>
          <cell r="E3338">
            <v>0</v>
          </cell>
        </row>
        <row r="3339">
          <cell r="A3339">
            <v>2010</v>
          </cell>
          <cell r="B3339" t="str">
            <v>JAN</v>
          </cell>
          <cell r="D3339" t="str">
            <v>CIA_8041</v>
          </cell>
          <cell r="E3339">
            <v>0</v>
          </cell>
        </row>
        <row r="3340">
          <cell r="A3340">
            <v>2010</v>
          </cell>
          <cell r="B3340" t="str">
            <v>JUN</v>
          </cell>
          <cell r="D3340" t="str">
            <v>CIP_8042</v>
          </cell>
          <cell r="E3340">
            <v>0</v>
          </cell>
        </row>
        <row r="3341">
          <cell r="A3341">
            <v>2010</v>
          </cell>
          <cell r="B3341" t="str">
            <v>JUN</v>
          </cell>
          <cell r="D3341" t="str">
            <v>CIP_8041</v>
          </cell>
          <cell r="E3341">
            <v>3043292.96</v>
          </cell>
        </row>
        <row r="3342">
          <cell r="A3342">
            <v>2010</v>
          </cell>
          <cell r="B3342" t="str">
            <v>JUN</v>
          </cell>
          <cell r="D3342" t="str">
            <v>CIP_8040</v>
          </cell>
          <cell r="E3342">
            <v>0</v>
          </cell>
        </row>
        <row r="3343">
          <cell r="A3343">
            <v>2010</v>
          </cell>
          <cell r="B3343" t="str">
            <v>JUN</v>
          </cell>
          <cell r="D3343" t="str">
            <v>CIP_8039</v>
          </cell>
          <cell r="E3343">
            <v>1318065.25</v>
          </cell>
        </row>
        <row r="3344">
          <cell r="A3344">
            <v>2010</v>
          </cell>
          <cell r="B3344" t="str">
            <v>JUN</v>
          </cell>
          <cell r="D3344" t="str">
            <v>CIP_8037</v>
          </cell>
          <cell r="E3344">
            <v>150893766.78</v>
          </cell>
        </row>
        <row r="3345">
          <cell r="A3345">
            <v>2010</v>
          </cell>
          <cell r="B3345" t="str">
            <v>JUN</v>
          </cell>
          <cell r="D3345" t="str">
            <v>CIP_8038</v>
          </cell>
          <cell r="E3345">
            <v>69964561.780000001</v>
          </cell>
        </row>
        <row r="3346">
          <cell r="A3346">
            <v>2010</v>
          </cell>
          <cell r="B3346" t="str">
            <v>JUN</v>
          </cell>
          <cell r="D3346" t="str">
            <v>CIP_8036</v>
          </cell>
          <cell r="E3346">
            <v>0</v>
          </cell>
        </row>
        <row r="3347">
          <cell r="A3347">
            <v>2010</v>
          </cell>
          <cell r="B3347" t="str">
            <v>JUN</v>
          </cell>
          <cell r="D3347" t="str">
            <v>CIP_8035</v>
          </cell>
          <cell r="E3347">
            <v>235391.32</v>
          </cell>
        </row>
        <row r="3348">
          <cell r="A3348">
            <v>2010</v>
          </cell>
          <cell r="B3348" t="str">
            <v>JUN</v>
          </cell>
          <cell r="D3348" t="str">
            <v>CIP_8026</v>
          </cell>
          <cell r="E3348">
            <v>492916.42</v>
          </cell>
        </row>
        <row r="3349">
          <cell r="A3349">
            <v>2010</v>
          </cell>
          <cell r="B3349" t="str">
            <v>JUN</v>
          </cell>
          <cell r="D3349" t="str">
            <v>CIP_8033</v>
          </cell>
          <cell r="E3349">
            <v>99585719.230000004</v>
          </cell>
        </row>
        <row r="3350">
          <cell r="A3350">
            <v>2010</v>
          </cell>
          <cell r="B3350" t="str">
            <v>JUN</v>
          </cell>
          <cell r="D3350" t="str">
            <v>CIP_8031</v>
          </cell>
          <cell r="E3350">
            <v>138613155.93000001</v>
          </cell>
        </row>
        <row r="3351">
          <cell r="A3351">
            <v>2010</v>
          </cell>
          <cell r="B3351" t="str">
            <v>JUN</v>
          </cell>
          <cell r="D3351" t="str">
            <v>CIP_8022</v>
          </cell>
          <cell r="E3351">
            <v>0</v>
          </cell>
        </row>
        <row r="3352">
          <cell r="A3352">
            <v>2010</v>
          </cell>
          <cell r="B3352" t="str">
            <v>JUN</v>
          </cell>
          <cell r="D3352" t="str">
            <v>CIP_8025</v>
          </cell>
          <cell r="E3352">
            <v>81901169.489999995</v>
          </cell>
        </row>
        <row r="3353">
          <cell r="A3353">
            <v>2010</v>
          </cell>
          <cell r="B3353" t="str">
            <v>JUN</v>
          </cell>
          <cell r="D3353" t="str">
            <v>CIP_8024</v>
          </cell>
          <cell r="E3353">
            <v>32328522.449999999</v>
          </cell>
        </row>
        <row r="3354">
          <cell r="A3354">
            <v>2010</v>
          </cell>
          <cell r="B3354" t="str">
            <v>JUN</v>
          </cell>
          <cell r="D3354" t="str">
            <v>CIP_8023</v>
          </cell>
          <cell r="E3354">
            <v>18773676.379999999</v>
          </cell>
        </row>
        <row r="3355">
          <cell r="A3355">
            <v>2010</v>
          </cell>
          <cell r="B3355" t="str">
            <v>JUN</v>
          </cell>
          <cell r="D3355" t="str">
            <v>CIP_8020</v>
          </cell>
          <cell r="E3355">
            <v>1094374.03</v>
          </cell>
        </row>
        <row r="3356">
          <cell r="A3356">
            <v>2010</v>
          </cell>
          <cell r="B3356" t="str">
            <v>JUN</v>
          </cell>
          <cell r="D3356" t="str">
            <v>CIP_8017</v>
          </cell>
          <cell r="E3356">
            <v>0</v>
          </cell>
        </row>
        <row r="3357">
          <cell r="A3357">
            <v>2010</v>
          </cell>
          <cell r="B3357" t="str">
            <v>JUN</v>
          </cell>
          <cell r="D3357" t="str">
            <v>CIP_8016</v>
          </cell>
          <cell r="E3357">
            <v>352942.34</v>
          </cell>
        </row>
        <row r="3358">
          <cell r="A3358">
            <v>2010</v>
          </cell>
          <cell r="B3358" t="str">
            <v>JUN</v>
          </cell>
          <cell r="D3358" t="str">
            <v>CIP_8012</v>
          </cell>
          <cell r="E3358">
            <v>864260.42</v>
          </cell>
        </row>
        <row r="3359">
          <cell r="A3359">
            <v>2010</v>
          </cell>
          <cell r="B3359" t="str">
            <v>JUN</v>
          </cell>
          <cell r="D3359" t="str">
            <v>CIP_8010</v>
          </cell>
          <cell r="E3359">
            <v>117793.83</v>
          </cell>
        </row>
        <row r="3360">
          <cell r="A3360">
            <v>2010</v>
          </cell>
          <cell r="B3360" t="str">
            <v>JUN</v>
          </cell>
          <cell r="D3360" t="str">
            <v>CIP_8008</v>
          </cell>
          <cell r="E3360">
            <v>501843.71</v>
          </cell>
        </row>
        <row r="3361">
          <cell r="A3361">
            <v>2010</v>
          </cell>
          <cell r="B3361" t="str">
            <v>JUN</v>
          </cell>
          <cell r="D3361" t="str">
            <v>CIP_8007</v>
          </cell>
          <cell r="E3361">
            <v>31030</v>
          </cell>
        </row>
        <row r="3362">
          <cell r="A3362">
            <v>2010</v>
          </cell>
          <cell r="B3362" t="str">
            <v>JUN</v>
          </cell>
          <cell r="D3362" t="str">
            <v>CIP_8005</v>
          </cell>
          <cell r="E3362">
            <v>11776709.66</v>
          </cell>
        </row>
        <row r="3363">
          <cell r="A3363">
            <v>2010</v>
          </cell>
          <cell r="B3363" t="str">
            <v>JUN</v>
          </cell>
          <cell r="D3363" t="str">
            <v>CIP_8004</v>
          </cell>
          <cell r="E3363">
            <v>41611.58</v>
          </cell>
        </row>
        <row r="3364">
          <cell r="A3364">
            <v>2010</v>
          </cell>
          <cell r="B3364" t="str">
            <v>JUN</v>
          </cell>
          <cell r="D3364" t="str">
            <v>CIP_8003</v>
          </cell>
          <cell r="E3364">
            <v>10231605.199999999</v>
          </cell>
        </row>
        <row r="3365">
          <cell r="A3365">
            <v>2010</v>
          </cell>
          <cell r="B3365" t="str">
            <v>JUN</v>
          </cell>
          <cell r="D3365" t="str">
            <v>CIP_8002</v>
          </cell>
          <cell r="E3365">
            <v>9896802.9000000004</v>
          </cell>
        </row>
        <row r="3366">
          <cell r="A3366">
            <v>2010</v>
          </cell>
          <cell r="B3366" t="str">
            <v>MAR</v>
          </cell>
          <cell r="D3366" t="str">
            <v>CIP_8039</v>
          </cell>
          <cell r="E3366">
            <v>1318065.26</v>
          </cell>
        </row>
        <row r="3367">
          <cell r="A3367">
            <v>2010</v>
          </cell>
          <cell r="B3367" t="str">
            <v>MAR</v>
          </cell>
          <cell r="D3367" t="str">
            <v>CIP_8037</v>
          </cell>
          <cell r="E3367">
            <v>150728815.43000001</v>
          </cell>
        </row>
        <row r="3368">
          <cell r="A3368">
            <v>2010</v>
          </cell>
          <cell r="B3368" t="str">
            <v>MAR</v>
          </cell>
          <cell r="D3368" t="str">
            <v>CIP_8038</v>
          </cell>
          <cell r="E3368">
            <v>2565811.59</v>
          </cell>
        </row>
        <row r="3369">
          <cell r="A3369">
            <v>2010</v>
          </cell>
          <cell r="B3369" t="str">
            <v>MAR</v>
          </cell>
          <cell r="D3369" t="str">
            <v>CIP_8036</v>
          </cell>
          <cell r="E3369">
            <v>0</v>
          </cell>
        </row>
        <row r="3370">
          <cell r="A3370">
            <v>2010</v>
          </cell>
          <cell r="B3370" t="str">
            <v>MAR</v>
          </cell>
          <cell r="D3370" t="str">
            <v>CIP_8035</v>
          </cell>
          <cell r="E3370">
            <v>235391.32</v>
          </cell>
        </row>
        <row r="3371">
          <cell r="A3371">
            <v>2010</v>
          </cell>
          <cell r="B3371" t="str">
            <v>MAR</v>
          </cell>
          <cell r="D3371" t="str">
            <v>CIP_8026</v>
          </cell>
          <cell r="E3371">
            <v>492916.42</v>
          </cell>
        </row>
        <row r="3372">
          <cell r="A3372">
            <v>2010</v>
          </cell>
          <cell r="B3372" t="str">
            <v>MAR</v>
          </cell>
          <cell r="D3372" t="str">
            <v>CIP_8033</v>
          </cell>
          <cell r="E3372">
            <v>0</v>
          </cell>
        </row>
        <row r="3373">
          <cell r="A3373">
            <v>2010</v>
          </cell>
          <cell r="B3373" t="str">
            <v>MAR</v>
          </cell>
          <cell r="D3373" t="str">
            <v>CIA_8025</v>
          </cell>
          <cell r="E3373">
            <v>0</v>
          </cell>
        </row>
        <row r="3374">
          <cell r="A3374">
            <v>2010</v>
          </cell>
          <cell r="B3374" t="str">
            <v>MAR</v>
          </cell>
          <cell r="D3374" t="str">
            <v>CIA_8024</v>
          </cell>
          <cell r="E3374">
            <v>0</v>
          </cell>
        </row>
        <row r="3375">
          <cell r="A3375">
            <v>2010</v>
          </cell>
          <cell r="B3375" t="str">
            <v>MAR</v>
          </cell>
          <cell r="D3375" t="str">
            <v>CIA_8023</v>
          </cell>
          <cell r="E3375">
            <v>0</v>
          </cell>
        </row>
        <row r="3376">
          <cell r="A3376">
            <v>2010</v>
          </cell>
          <cell r="B3376" t="str">
            <v>MAR</v>
          </cell>
          <cell r="D3376" t="str">
            <v>CIA_8020</v>
          </cell>
          <cell r="E3376">
            <v>0</v>
          </cell>
        </row>
        <row r="3377">
          <cell r="A3377">
            <v>2010</v>
          </cell>
          <cell r="B3377" t="str">
            <v>MAR</v>
          </cell>
          <cell r="D3377" t="str">
            <v>CIA_8017</v>
          </cell>
          <cell r="E3377">
            <v>0</v>
          </cell>
        </row>
        <row r="3378">
          <cell r="A3378">
            <v>2010</v>
          </cell>
          <cell r="B3378" t="str">
            <v>MAR</v>
          </cell>
          <cell r="D3378" t="str">
            <v>CIA_8016</v>
          </cell>
          <cell r="E3378">
            <v>0</v>
          </cell>
        </row>
        <row r="3379">
          <cell r="A3379">
            <v>2010</v>
          </cell>
          <cell r="B3379" t="str">
            <v>MAR</v>
          </cell>
          <cell r="D3379" t="str">
            <v>CIA_8012</v>
          </cell>
          <cell r="E3379">
            <v>0</v>
          </cell>
        </row>
        <row r="3380">
          <cell r="A3380">
            <v>2010</v>
          </cell>
          <cell r="B3380" t="str">
            <v>MAR</v>
          </cell>
          <cell r="D3380" t="str">
            <v>CIA_8010</v>
          </cell>
          <cell r="E3380">
            <v>0</v>
          </cell>
        </row>
        <row r="3381">
          <cell r="A3381">
            <v>2010</v>
          </cell>
          <cell r="B3381" t="str">
            <v>MAR</v>
          </cell>
          <cell r="D3381" t="str">
            <v>CIA_8008</v>
          </cell>
          <cell r="E3381">
            <v>0</v>
          </cell>
        </row>
        <row r="3382">
          <cell r="A3382">
            <v>2010</v>
          </cell>
          <cell r="B3382" t="str">
            <v>MAR</v>
          </cell>
          <cell r="D3382" t="str">
            <v>CIA_8007</v>
          </cell>
          <cell r="E3382">
            <v>0</v>
          </cell>
        </row>
        <row r="3383">
          <cell r="A3383">
            <v>2010</v>
          </cell>
          <cell r="B3383" t="str">
            <v>MAR</v>
          </cell>
          <cell r="D3383" t="str">
            <v>CIA_8005</v>
          </cell>
          <cell r="E3383">
            <v>0</v>
          </cell>
        </row>
        <row r="3384">
          <cell r="A3384">
            <v>2010</v>
          </cell>
          <cell r="B3384" t="str">
            <v>MAR</v>
          </cell>
          <cell r="D3384" t="str">
            <v>CIA_8004</v>
          </cell>
          <cell r="E3384">
            <v>0</v>
          </cell>
        </row>
        <row r="3385">
          <cell r="A3385">
            <v>2010</v>
          </cell>
          <cell r="B3385" t="str">
            <v>MAR</v>
          </cell>
          <cell r="D3385" t="str">
            <v>CIA_8003</v>
          </cell>
          <cell r="E3385">
            <v>0</v>
          </cell>
        </row>
        <row r="3386">
          <cell r="A3386">
            <v>2010</v>
          </cell>
          <cell r="B3386" t="str">
            <v>MAR</v>
          </cell>
          <cell r="D3386" t="str">
            <v>CIA_8002</v>
          </cell>
          <cell r="E3386">
            <v>0</v>
          </cell>
        </row>
        <row r="3387">
          <cell r="A3387">
            <v>2010</v>
          </cell>
          <cell r="B3387" t="str">
            <v>FEB</v>
          </cell>
          <cell r="D3387" t="str">
            <v>CIA_8007</v>
          </cell>
          <cell r="E3387">
            <v>0</v>
          </cell>
        </row>
        <row r="3388">
          <cell r="A3388">
            <v>2010</v>
          </cell>
          <cell r="B3388" t="str">
            <v>FEB</v>
          </cell>
          <cell r="D3388" t="str">
            <v>CIA_8005</v>
          </cell>
          <cell r="E3388">
            <v>0</v>
          </cell>
        </row>
        <row r="3389">
          <cell r="A3389">
            <v>2010</v>
          </cell>
          <cell r="B3389" t="str">
            <v>FEB</v>
          </cell>
          <cell r="D3389" t="str">
            <v>CIA_8004</v>
          </cell>
          <cell r="E3389">
            <v>0</v>
          </cell>
        </row>
        <row r="3390">
          <cell r="A3390">
            <v>2010</v>
          </cell>
          <cell r="B3390" t="str">
            <v>FEB</v>
          </cell>
          <cell r="D3390" t="str">
            <v>CIA_8003</v>
          </cell>
          <cell r="E3390">
            <v>0</v>
          </cell>
        </row>
        <row r="3391">
          <cell r="A3391">
            <v>2010</v>
          </cell>
          <cell r="B3391" t="str">
            <v>FEB</v>
          </cell>
          <cell r="D3391" t="str">
            <v>CIA_8002</v>
          </cell>
          <cell r="E3391">
            <v>0</v>
          </cell>
        </row>
        <row r="3392">
          <cell r="A3392">
            <v>2010</v>
          </cell>
          <cell r="B3392" t="str">
            <v>FEB</v>
          </cell>
          <cell r="D3392" t="str">
            <v>CIA_8020</v>
          </cell>
          <cell r="E3392">
            <v>0</v>
          </cell>
        </row>
        <row r="3393">
          <cell r="A3393">
            <v>2010</v>
          </cell>
          <cell r="B3393" t="str">
            <v>FEB</v>
          </cell>
          <cell r="D3393" t="str">
            <v>CIA_8017</v>
          </cell>
          <cell r="E3393">
            <v>0</v>
          </cell>
        </row>
        <row r="3394">
          <cell r="A3394">
            <v>2010</v>
          </cell>
          <cell r="B3394" t="str">
            <v>FEB</v>
          </cell>
          <cell r="D3394" t="str">
            <v>CIA_8016</v>
          </cell>
          <cell r="E3394">
            <v>0</v>
          </cell>
        </row>
        <row r="3395">
          <cell r="A3395">
            <v>2010</v>
          </cell>
          <cell r="B3395" t="str">
            <v>FEB</v>
          </cell>
          <cell r="D3395" t="str">
            <v>CIA_8012</v>
          </cell>
          <cell r="E3395">
            <v>0</v>
          </cell>
        </row>
        <row r="3396">
          <cell r="A3396">
            <v>2010</v>
          </cell>
          <cell r="B3396" t="str">
            <v>FEB</v>
          </cell>
          <cell r="D3396" t="str">
            <v>CIA_8010</v>
          </cell>
          <cell r="E3396">
            <v>0</v>
          </cell>
        </row>
        <row r="3397">
          <cell r="A3397">
            <v>2010</v>
          </cell>
          <cell r="B3397" t="str">
            <v>FEB</v>
          </cell>
          <cell r="D3397" t="str">
            <v>CIA_8008</v>
          </cell>
          <cell r="E3397">
            <v>0</v>
          </cell>
        </row>
        <row r="3398">
          <cell r="A3398">
            <v>2010</v>
          </cell>
          <cell r="B3398" t="str">
            <v>FEB</v>
          </cell>
          <cell r="D3398" t="str">
            <v>CIA_8041</v>
          </cell>
          <cell r="E3398">
            <v>0</v>
          </cell>
        </row>
        <row r="3399">
          <cell r="A3399">
            <v>2010</v>
          </cell>
          <cell r="B3399" t="str">
            <v>FEB</v>
          </cell>
          <cell r="D3399" t="str">
            <v>CIA_8039</v>
          </cell>
          <cell r="E3399">
            <v>0</v>
          </cell>
        </row>
        <row r="3400">
          <cell r="A3400">
            <v>2010</v>
          </cell>
          <cell r="B3400" t="str">
            <v>FEB</v>
          </cell>
          <cell r="D3400" t="str">
            <v>CIA_8038</v>
          </cell>
          <cell r="E3400">
            <v>0</v>
          </cell>
        </row>
        <row r="3401">
          <cell r="A3401">
            <v>2010</v>
          </cell>
          <cell r="B3401" t="str">
            <v>FEB</v>
          </cell>
          <cell r="D3401" t="str">
            <v>CIA_8037</v>
          </cell>
          <cell r="E3401">
            <v>0</v>
          </cell>
        </row>
        <row r="3402">
          <cell r="A3402">
            <v>2010</v>
          </cell>
          <cell r="B3402" t="str">
            <v>FEB</v>
          </cell>
          <cell r="D3402" t="str">
            <v>CIA_8035</v>
          </cell>
          <cell r="E3402">
            <v>0</v>
          </cell>
        </row>
        <row r="3403">
          <cell r="A3403">
            <v>2010</v>
          </cell>
          <cell r="B3403" t="str">
            <v>FEB</v>
          </cell>
          <cell r="D3403" t="str">
            <v>CIA_8031</v>
          </cell>
          <cell r="E3403">
            <v>0</v>
          </cell>
        </row>
        <row r="3404">
          <cell r="A3404">
            <v>2010</v>
          </cell>
          <cell r="B3404" t="str">
            <v>FEB</v>
          </cell>
          <cell r="D3404" t="str">
            <v>CIA_8026</v>
          </cell>
          <cell r="E3404">
            <v>0</v>
          </cell>
        </row>
        <row r="3405">
          <cell r="A3405">
            <v>2010</v>
          </cell>
          <cell r="B3405" t="str">
            <v>FEB</v>
          </cell>
          <cell r="D3405" t="str">
            <v>CIA_8025</v>
          </cell>
          <cell r="E3405">
            <v>0</v>
          </cell>
        </row>
        <row r="3406">
          <cell r="A3406">
            <v>2010</v>
          </cell>
          <cell r="B3406" t="str">
            <v>FEB</v>
          </cell>
          <cell r="D3406" t="str">
            <v>CIA_8024</v>
          </cell>
          <cell r="E3406">
            <v>0</v>
          </cell>
        </row>
        <row r="3407">
          <cell r="A3407">
            <v>2010</v>
          </cell>
          <cell r="B3407" t="str">
            <v>FEB</v>
          </cell>
          <cell r="D3407" t="str">
            <v>CIA_8023</v>
          </cell>
          <cell r="E3407">
            <v>0</v>
          </cell>
        </row>
        <row r="3408">
          <cell r="A3408">
            <v>2009</v>
          </cell>
          <cell r="B3408" t="str">
            <v>DEC</v>
          </cell>
          <cell r="D3408" t="str">
            <v>CIA_8041</v>
          </cell>
          <cell r="E3408">
            <v>0</v>
          </cell>
        </row>
        <row r="3409">
          <cell r="A3409">
            <v>2009</v>
          </cell>
          <cell r="B3409" t="str">
            <v>DEC</v>
          </cell>
          <cell r="D3409" t="str">
            <v>CIA_8039</v>
          </cell>
          <cell r="E3409">
            <v>0</v>
          </cell>
        </row>
        <row r="3410">
          <cell r="A3410">
            <v>2009</v>
          </cell>
          <cell r="B3410" t="str">
            <v>DEC</v>
          </cell>
          <cell r="D3410" t="str">
            <v>CIA_8038</v>
          </cell>
          <cell r="E3410">
            <v>0</v>
          </cell>
        </row>
        <row r="3411">
          <cell r="A3411">
            <v>2009</v>
          </cell>
          <cell r="B3411" t="str">
            <v>DEC</v>
          </cell>
          <cell r="D3411" t="str">
            <v>CIA_8037</v>
          </cell>
          <cell r="E3411">
            <v>0</v>
          </cell>
        </row>
        <row r="3412">
          <cell r="A3412">
            <v>2009</v>
          </cell>
          <cell r="B3412" t="str">
            <v>DEC</v>
          </cell>
          <cell r="D3412" t="str">
            <v>CIA_8035</v>
          </cell>
          <cell r="E3412">
            <v>0</v>
          </cell>
        </row>
        <row r="3413">
          <cell r="A3413">
            <v>2009</v>
          </cell>
          <cell r="B3413" t="str">
            <v>DEC</v>
          </cell>
          <cell r="D3413" t="str">
            <v>CIA_8031</v>
          </cell>
          <cell r="E3413">
            <v>0</v>
          </cell>
        </row>
        <row r="3414">
          <cell r="A3414">
            <v>2009</v>
          </cell>
          <cell r="B3414" t="str">
            <v>DEC</v>
          </cell>
          <cell r="D3414" t="str">
            <v>CIA_8026</v>
          </cell>
          <cell r="E3414">
            <v>0</v>
          </cell>
        </row>
        <row r="3415">
          <cell r="A3415">
            <v>2009</v>
          </cell>
          <cell r="B3415" t="str">
            <v>DEC</v>
          </cell>
          <cell r="D3415" t="str">
            <v>CIA_8025</v>
          </cell>
          <cell r="E3415">
            <v>0</v>
          </cell>
        </row>
        <row r="3416">
          <cell r="A3416">
            <v>2009</v>
          </cell>
          <cell r="B3416" t="str">
            <v>DEC</v>
          </cell>
          <cell r="D3416" t="str">
            <v>CIA_8024</v>
          </cell>
          <cell r="E3416">
            <v>0</v>
          </cell>
        </row>
        <row r="3417">
          <cell r="A3417">
            <v>2009</v>
          </cell>
          <cell r="B3417" t="str">
            <v>DEC</v>
          </cell>
          <cell r="D3417" t="str">
            <v>CIA_8023</v>
          </cell>
          <cell r="E3417">
            <v>0</v>
          </cell>
        </row>
        <row r="3418">
          <cell r="A3418">
            <v>2009</v>
          </cell>
          <cell r="B3418" t="str">
            <v>DEC</v>
          </cell>
          <cell r="D3418" t="str">
            <v>CIA_8020</v>
          </cell>
          <cell r="E3418">
            <v>0</v>
          </cell>
        </row>
        <row r="3419">
          <cell r="A3419">
            <v>2009</v>
          </cell>
          <cell r="B3419" t="str">
            <v>DEC</v>
          </cell>
          <cell r="D3419" t="str">
            <v>CIA_8017</v>
          </cell>
          <cell r="E3419">
            <v>0</v>
          </cell>
        </row>
        <row r="3420">
          <cell r="A3420">
            <v>2009</v>
          </cell>
          <cell r="B3420" t="str">
            <v>DEC</v>
          </cell>
          <cell r="D3420" t="str">
            <v>CIA_8016</v>
          </cell>
          <cell r="E3420">
            <v>0</v>
          </cell>
        </row>
        <row r="3421">
          <cell r="A3421">
            <v>2009</v>
          </cell>
          <cell r="B3421" t="str">
            <v>DEC</v>
          </cell>
          <cell r="D3421" t="str">
            <v>CIA_8012</v>
          </cell>
          <cell r="E3421">
            <v>0</v>
          </cell>
        </row>
        <row r="3422">
          <cell r="A3422">
            <v>2009</v>
          </cell>
          <cell r="B3422" t="str">
            <v>DEC</v>
          </cell>
          <cell r="D3422" t="str">
            <v>CIA_8010</v>
          </cell>
          <cell r="E3422">
            <v>0</v>
          </cell>
        </row>
        <row r="3423">
          <cell r="A3423">
            <v>2009</v>
          </cell>
          <cell r="B3423" t="str">
            <v>DEC</v>
          </cell>
          <cell r="D3423" t="str">
            <v>CIA_8008</v>
          </cell>
          <cell r="E3423">
            <v>0</v>
          </cell>
        </row>
        <row r="3424">
          <cell r="A3424">
            <v>2009</v>
          </cell>
          <cell r="B3424" t="str">
            <v>DEC</v>
          </cell>
          <cell r="D3424" t="str">
            <v>CIA_8007</v>
          </cell>
          <cell r="E3424">
            <v>0</v>
          </cell>
        </row>
        <row r="3425">
          <cell r="A3425">
            <v>2009</v>
          </cell>
          <cell r="B3425" t="str">
            <v>DEC</v>
          </cell>
          <cell r="D3425" t="str">
            <v>CIA_8005</v>
          </cell>
          <cell r="E3425">
            <v>0</v>
          </cell>
        </row>
        <row r="3426">
          <cell r="A3426">
            <v>2009</v>
          </cell>
          <cell r="B3426" t="str">
            <v>DEC</v>
          </cell>
          <cell r="D3426" t="str">
            <v>CIA_8004</v>
          </cell>
          <cell r="E3426">
            <v>0</v>
          </cell>
        </row>
        <row r="3427">
          <cell r="A3427">
            <v>2009</v>
          </cell>
          <cell r="B3427" t="str">
            <v>DEC</v>
          </cell>
          <cell r="D3427" t="str">
            <v>CIA_8003</v>
          </cell>
          <cell r="E3427">
            <v>0</v>
          </cell>
        </row>
        <row r="3428">
          <cell r="A3428">
            <v>2009</v>
          </cell>
          <cell r="B3428" t="str">
            <v>DEC</v>
          </cell>
          <cell r="D3428" t="str">
            <v>CIA_8002</v>
          </cell>
          <cell r="E3428">
            <v>0</v>
          </cell>
        </row>
        <row r="3429">
          <cell r="A3429">
            <v>2010</v>
          </cell>
          <cell r="B3429" t="str">
            <v>MAY</v>
          </cell>
          <cell r="D3429" t="str">
            <v>CIA_8002</v>
          </cell>
          <cell r="E3429">
            <v>0</v>
          </cell>
        </row>
        <row r="3430">
          <cell r="A3430">
            <v>2010</v>
          </cell>
          <cell r="B3430" t="str">
            <v>MAY</v>
          </cell>
          <cell r="D3430" t="str">
            <v>CIA_8003</v>
          </cell>
          <cell r="E3430">
            <v>0</v>
          </cell>
        </row>
        <row r="3431">
          <cell r="A3431">
            <v>2010</v>
          </cell>
          <cell r="B3431" t="str">
            <v>MAY</v>
          </cell>
          <cell r="D3431" t="str">
            <v>CIA_8004</v>
          </cell>
          <cell r="E3431">
            <v>0</v>
          </cell>
        </row>
        <row r="3432">
          <cell r="A3432">
            <v>2010</v>
          </cell>
          <cell r="B3432" t="str">
            <v>MAY</v>
          </cell>
          <cell r="D3432" t="str">
            <v>CIA_8005</v>
          </cell>
          <cell r="E3432">
            <v>0</v>
          </cell>
        </row>
        <row r="3433">
          <cell r="A3433">
            <v>2010</v>
          </cell>
          <cell r="B3433" t="str">
            <v>MAY</v>
          </cell>
          <cell r="D3433" t="str">
            <v>CIA_8007</v>
          </cell>
          <cell r="E3433">
            <v>0</v>
          </cell>
        </row>
        <row r="3434">
          <cell r="A3434">
            <v>2010</v>
          </cell>
          <cell r="B3434" t="str">
            <v>MAY</v>
          </cell>
          <cell r="D3434" t="str">
            <v>CIA_8008</v>
          </cell>
          <cell r="E3434">
            <v>0</v>
          </cell>
        </row>
        <row r="3435">
          <cell r="A3435">
            <v>2010</v>
          </cell>
          <cell r="B3435" t="str">
            <v>MAY</v>
          </cell>
          <cell r="D3435" t="str">
            <v>CIA_8010</v>
          </cell>
          <cell r="E3435">
            <v>0</v>
          </cell>
        </row>
        <row r="3436">
          <cell r="A3436">
            <v>2010</v>
          </cell>
          <cell r="B3436" t="str">
            <v>MAY</v>
          </cell>
          <cell r="D3436" t="str">
            <v>CIA_8012</v>
          </cell>
          <cell r="E3436">
            <v>0</v>
          </cell>
        </row>
        <row r="3437">
          <cell r="A3437">
            <v>2010</v>
          </cell>
          <cell r="B3437" t="str">
            <v>MAY</v>
          </cell>
          <cell r="D3437" t="str">
            <v>CIA_8016</v>
          </cell>
          <cell r="E3437">
            <v>0</v>
          </cell>
        </row>
        <row r="3438">
          <cell r="A3438">
            <v>2010</v>
          </cell>
          <cell r="B3438" t="str">
            <v>MAY</v>
          </cell>
          <cell r="D3438" t="str">
            <v>CIA_8017</v>
          </cell>
          <cell r="E3438">
            <v>0</v>
          </cell>
        </row>
        <row r="3439">
          <cell r="A3439">
            <v>2010</v>
          </cell>
          <cell r="B3439" t="str">
            <v>MAY</v>
          </cell>
          <cell r="D3439" t="str">
            <v>CIA_8020</v>
          </cell>
          <cell r="E3439">
            <v>0</v>
          </cell>
        </row>
        <row r="3440">
          <cell r="A3440">
            <v>2010</v>
          </cell>
          <cell r="B3440" t="str">
            <v>MAY</v>
          </cell>
          <cell r="D3440" t="str">
            <v>CIA_8023</v>
          </cell>
          <cell r="E3440">
            <v>0</v>
          </cell>
        </row>
        <row r="3441">
          <cell r="A3441">
            <v>2010</v>
          </cell>
          <cell r="B3441" t="str">
            <v>MAY</v>
          </cell>
          <cell r="D3441" t="str">
            <v>CIA_8024</v>
          </cell>
          <cell r="E3441">
            <v>0</v>
          </cell>
        </row>
        <row r="3442">
          <cell r="A3442">
            <v>2010</v>
          </cell>
          <cell r="B3442" t="str">
            <v>MAY</v>
          </cell>
          <cell r="D3442" t="str">
            <v>CIA_8025</v>
          </cell>
          <cell r="E3442">
            <v>0</v>
          </cell>
        </row>
        <row r="3443">
          <cell r="A3443">
            <v>2010</v>
          </cell>
          <cell r="B3443" t="str">
            <v>MAY</v>
          </cell>
          <cell r="D3443" t="str">
            <v>CIA_8026</v>
          </cell>
          <cell r="E3443">
            <v>0</v>
          </cell>
        </row>
        <row r="3444">
          <cell r="A3444">
            <v>2010</v>
          </cell>
          <cell r="B3444" t="str">
            <v>MAY</v>
          </cell>
          <cell r="D3444" t="str">
            <v>CIA_8031</v>
          </cell>
          <cell r="E3444">
            <v>0</v>
          </cell>
        </row>
        <row r="3445">
          <cell r="A3445">
            <v>2010</v>
          </cell>
          <cell r="B3445" t="str">
            <v>MAY</v>
          </cell>
          <cell r="D3445" t="str">
            <v>CIA_8033</v>
          </cell>
          <cell r="E3445">
            <v>0</v>
          </cell>
        </row>
        <row r="3446">
          <cell r="A3446">
            <v>2010</v>
          </cell>
          <cell r="B3446" t="str">
            <v>MAY</v>
          </cell>
          <cell r="D3446" t="str">
            <v>CIA_8035</v>
          </cell>
          <cell r="E3446">
            <v>0</v>
          </cell>
        </row>
        <row r="3447">
          <cell r="A3447">
            <v>2010</v>
          </cell>
          <cell r="B3447" t="str">
            <v>MAY</v>
          </cell>
          <cell r="D3447" t="str">
            <v>CIA_8037</v>
          </cell>
          <cell r="E3447">
            <v>0</v>
          </cell>
        </row>
        <row r="3448">
          <cell r="A3448">
            <v>2010</v>
          </cell>
          <cell r="B3448" t="str">
            <v>MAY</v>
          </cell>
          <cell r="D3448" t="str">
            <v>CIA_8038</v>
          </cell>
          <cell r="E3448">
            <v>0</v>
          </cell>
        </row>
        <row r="3449">
          <cell r="A3449">
            <v>2010</v>
          </cell>
          <cell r="B3449" t="str">
            <v>MAY</v>
          </cell>
          <cell r="D3449" t="str">
            <v>CIA_8039</v>
          </cell>
          <cell r="E3449">
            <v>0</v>
          </cell>
        </row>
        <row r="3450">
          <cell r="A3450">
            <v>2010</v>
          </cell>
          <cell r="B3450" t="str">
            <v>MAY</v>
          </cell>
          <cell r="D3450" t="str">
            <v>CIA_8041</v>
          </cell>
          <cell r="E3450">
            <v>0</v>
          </cell>
        </row>
        <row r="3451">
          <cell r="A3451">
            <v>2010</v>
          </cell>
          <cell r="B3451" t="str">
            <v>APR</v>
          </cell>
          <cell r="D3451" t="str">
            <v>CIQ_8003</v>
          </cell>
          <cell r="E3451">
            <v>7162153.0700000003</v>
          </cell>
        </row>
        <row r="3452">
          <cell r="A3452">
            <v>2010</v>
          </cell>
          <cell r="B3452" t="str">
            <v>APR</v>
          </cell>
          <cell r="D3452" t="str">
            <v>CIQ_8004</v>
          </cell>
          <cell r="E3452">
            <v>38448.61</v>
          </cell>
        </row>
        <row r="3453">
          <cell r="A3453">
            <v>2010</v>
          </cell>
          <cell r="B3453" t="str">
            <v>APR</v>
          </cell>
          <cell r="D3453" t="str">
            <v>CIQ_8005</v>
          </cell>
          <cell r="E3453">
            <v>3859543.87</v>
          </cell>
        </row>
        <row r="3454">
          <cell r="A3454">
            <v>2010</v>
          </cell>
          <cell r="B3454" t="str">
            <v>APR</v>
          </cell>
          <cell r="D3454" t="str">
            <v>CIQ_8007</v>
          </cell>
          <cell r="E3454">
            <v>21084.89</v>
          </cell>
        </row>
        <row r="3455">
          <cell r="A3455">
            <v>2010</v>
          </cell>
          <cell r="B3455" t="str">
            <v>APR</v>
          </cell>
          <cell r="D3455" t="str">
            <v>CIQ_8008</v>
          </cell>
          <cell r="E3455">
            <v>228219.16</v>
          </cell>
        </row>
        <row r="3456">
          <cell r="A3456">
            <v>2010</v>
          </cell>
          <cell r="B3456" t="str">
            <v>APR</v>
          </cell>
          <cell r="D3456" t="str">
            <v>CIQ_8010</v>
          </cell>
          <cell r="E3456">
            <v>49515.4</v>
          </cell>
        </row>
        <row r="3457">
          <cell r="A3457">
            <v>2010</v>
          </cell>
          <cell r="B3457" t="str">
            <v>APR</v>
          </cell>
          <cell r="D3457" t="str">
            <v>CIQ_8012</v>
          </cell>
          <cell r="E3457">
            <v>446933.63</v>
          </cell>
        </row>
        <row r="3458">
          <cell r="A3458">
            <v>2010</v>
          </cell>
          <cell r="B3458" t="str">
            <v>APR</v>
          </cell>
          <cell r="D3458" t="str">
            <v>CIQ_8016</v>
          </cell>
          <cell r="E3458">
            <v>-695317.14</v>
          </cell>
        </row>
        <row r="3459">
          <cell r="A3459">
            <v>2010</v>
          </cell>
          <cell r="B3459" t="str">
            <v>APR</v>
          </cell>
          <cell r="D3459" t="str">
            <v>CIQ_8017</v>
          </cell>
          <cell r="E3459">
            <v>0</v>
          </cell>
        </row>
        <row r="3460">
          <cell r="A3460">
            <v>2010</v>
          </cell>
          <cell r="B3460" t="str">
            <v>APR</v>
          </cell>
          <cell r="D3460" t="str">
            <v>CIQ_8020</v>
          </cell>
          <cell r="E3460">
            <v>657159.94999999995</v>
          </cell>
        </row>
        <row r="3461">
          <cell r="A3461">
            <v>2010</v>
          </cell>
          <cell r="B3461" t="str">
            <v>APR</v>
          </cell>
          <cell r="D3461" t="str">
            <v>CIQ_8023</v>
          </cell>
          <cell r="E3461">
            <v>3057381.53</v>
          </cell>
        </row>
        <row r="3462">
          <cell r="A3462">
            <v>2010</v>
          </cell>
          <cell r="B3462" t="str">
            <v>APR</v>
          </cell>
          <cell r="D3462" t="str">
            <v>CIQ_8024</v>
          </cell>
          <cell r="E3462">
            <v>4857559.43</v>
          </cell>
        </row>
        <row r="3463">
          <cell r="A3463">
            <v>2010</v>
          </cell>
          <cell r="B3463" t="str">
            <v>APR</v>
          </cell>
          <cell r="D3463" t="str">
            <v>CIQ_8025</v>
          </cell>
          <cell r="E3463">
            <v>12885413.060000001</v>
          </cell>
        </row>
        <row r="3464">
          <cell r="A3464">
            <v>2010</v>
          </cell>
          <cell r="B3464" t="str">
            <v>APR</v>
          </cell>
          <cell r="D3464" t="str">
            <v>CIQ_8022</v>
          </cell>
          <cell r="E3464">
            <v>0</v>
          </cell>
        </row>
        <row r="3465">
          <cell r="A3465">
            <v>2010</v>
          </cell>
          <cell r="B3465" t="str">
            <v>APR</v>
          </cell>
          <cell r="D3465" t="str">
            <v>CIQ_8031</v>
          </cell>
          <cell r="E3465">
            <v>2114259.2999999998</v>
          </cell>
        </row>
        <row r="3466">
          <cell r="A3466">
            <v>2010</v>
          </cell>
          <cell r="B3466" t="str">
            <v>APR</v>
          </cell>
          <cell r="D3466" t="str">
            <v>CIQ_8033</v>
          </cell>
          <cell r="E3466">
            <v>0</v>
          </cell>
        </row>
        <row r="3467">
          <cell r="A3467">
            <v>2010</v>
          </cell>
          <cell r="B3467" t="str">
            <v>APR</v>
          </cell>
          <cell r="D3467" t="str">
            <v>CIQ_8026</v>
          </cell>
          <cell r="E3467">
            <v>31977.919999999998</v>
          </cell>
        </row>
        <row r="3468">
          <cell r="A3468">
            <v>2010</v>
          </cell>
          <cell r="B3468" t="str">
            <v>APR</v>
          </cell>
          <cell r="D3468" t="str">
            <v>CIQ_8035</v>
          </cell>
          <cell r="E3468">
            <v>5002.84</v>
          </cell>
        </row>
        <row r="3469">
          <cell r="A3469">
            <v>2010</v>
          </cell>
          <cell r="B3469" t="str">
            <v>APR</v>
          </cell>
          <cell r="D3469" t="str">
            <v>CIQ_8036</v>
          </cell>
          <cell r="E3469">
            <v>0</v>
          </cell>
        </row>
        <row r="3470">
          <cell r="A3470">
            <v>2010</v>
          </cell>
          <cell r="B3470" t="str">
            <v>APR</v>
          </cell>
          <cell r="D3470" t="str">
            <v>CIQ_8038</v>
          </cell>
          <cell r="E3470">
            <v>8238.58</v>
          </cell>
        </row>
        <row r="3471">
          <cell r="A3471">
            <v>2010</v>
          </cell>
          <cell r="B3471" t="str">
            <v>APR</v>
          </cell>
          <cell r="D3471" t="str">
            <v>CIQ_8037</v>
          </cell>
          <cell r="E3471">
            <v>2167720.19</v>
          </cell>
        </row>
        <row r="3472">
          <cell r="A3472">
            <v>2010</v>
          </cell>
          <cell r="B3472" t="str">
            <v>JAN</v>
          </cell>
          <cell r="D3472" t="str">
            <v>CIQ_8002</v>
          </cell>
          <cell r="E3472">
            <v>14861547.34</v>
          </cell>
        </row>
        <row r="3473">
          <cell r="A3473">
            <v>2010</v>
          </cell>
          <cell r="B3473" t="str">
            <v>JAN</v>
          </cell>
          <cell r="D3473" t="str">
            <v>CIQ_8003</v>
          </cell>
          <cell r="E3473">
            <v>7057138.4199999999</v>
          </cell>
        </row>
        <row r="3474">
          <cell r="A3474">
            <v>2010</v>
          </cell>
          <cell r="B3474" t="str">
            <v>JAN</v>
          </cell>
          <cell r="D3474" t="str">
            <v>CIQ_8004</v>
          </cell>
          <cell r="E3474">
            <v>38240.080000000002</v>
          </cell>
        </row>
        <row r="3475">
          <cell r="A3475">
            <v>2010</v>
          </cell>
          <cell r="B3475" t="str">
            <v>JAN</v>
          </cell>
          <cell r="D3475" t="str">
            <v>CIQ_8005</v>
          </cell>
          <cell r="E3475">
            <v>3789558.16</v>
          </cell>
        </row>
        <row r="3476">
          <cell r="A3476">
            <v>2010</v>
          </cell>
          <cell r="B3476" t="str">
            <v>JAN</v>
          </cell>
          <cell r="D3476" t="str">
            <v>CIQ_8007</v>
          </cell>
          <cell r="E3476">
            <v>20898.71</v>
          </cell>
        </row>
        <row r="3477">
          <cell r="A3477">
            <v>2010</v>
          </cell>
          <cell r="B3477" t="str">
            <v>JAN</v>
          </cell>
          <cell r="D3477" t="str">
            <v>CIQ_8008</v>
          </cell>
          <cell r="E3477">
            <v>205264.16</v>
          </cell>
        </row>
        <row r="3478">
          <cell r="A3478">
            <v>2010</v>
          </cell>
          <cell r="B3478" t="str">
            <v>JAN</v>
          </cell>
          <cell r="D3478" t="str">
            <v>CIQ_8010</v>
          </cell>
          <cell r="E3478">
            <v>48985.33</v>
          </cell>
        </row>
        <row r="3479">
          <cell r="A3479">
            <v>2010</v>
          </cell>
          <cell r="B3479" t="str">
            <v>JAN</v>
          </cell>
          <cell r="D3479" t="str">
            <v>CIQ_8012</v>
          </cell>
          <cell r="E3479">
            <v>442036.64</v>
          </cell>
        </row>
        <row r="3480">
          <cell r="A3480">
            <v>2010</v>
          </cell>
          <cell r="B3480" t="str">
            <v>JAN</v>
          </cell>
          <cell r="D3480" t="str">
            <v>CIQ_8016</v>
          </cell>
          <cell r="E3480">
            <v>-710487.62</v>
          </cell>
        </row>
        <row r="3481">
          <cell r="A3481">
            <v>2010</v>
          </cell>
          <cell r="B3481" t="str">
            <v>JAN</v>
          </cell>
          <cell r="D3481" t="str">
            <v>CIQ_8017</v>
          </cell>
          <cell r="E3481">
            <v>0</v>
          </cell>
        </row>
        <row r="3482">
          <cell r="A3482">
            <v>2010</v>
          </cell>
          <cell r="B3482" t="str">
            <v>JAN</v>
          </cell>
          <cell r="D3482" t="str">
            <v>CIQ_8020</v>
          </cell>
          <cell r="E3482">
            <v>650565.74</v>
          </cell>
        </row>
        <row r="3483">
          <cell r="A3483">
            <v>2010</v>
          </cell>
          <cell r="B3483" t="str">
            <v>JAN</v>
          </cell>
          <cell r="D3483" t="str">
            <v>CIQ_8023</v>
          </cell>
          <cell r="E3483">
            <v>2695988.56</v>
          </cell>
        </row>
        <row r="3484">
          <cell r="A3484">
            <v>2010</v>
          </cell>
          <cell r="B3484" t="str">
            <v>JAN</v>
          </cell>
          <cell r="D3484" t="str">
            <v>CIQ_8024</v>
          </cell>
          <cell r="E3484">
            <v>4646876.4800000004</v>
          </cell>
        </row>
        <row r="3485">
          <cell r="A3485">
            <v>2010</v>
          </cell>
          <cell r="B3485" t="str">
            <v>JAN</v>
          </cell>
          <cell r="D3485" t="str">
            <v>CIQ_8025</v>
          </cell>
          <cell r="E3485">
            <v>12429924.83</v>
          </cell>
        </row>
        <row r="3486">
          <cell r="A3486">
            <v>2010</v>
          </cell>
          <cell r="B3486" t="str">
            <v>JAN</v>
          </cell>
          <cell r="D3486" t="str">
            <v>CIQ_8022</v>
          </cell>
          <cell r="E3486">
            <v>0</v>
          </cell>
        </row>
        <row r="3487">
          <cell r="A3487">
            <v>2010</v>
          </cell>
          <cell r="B3487" t="str">
            <v>JAN</v>
          </cell>
          <cell r="D3487" t="str">
            <v>CIQ_8031</v>
          </cell>
          <cell r="E3487">
            <v>1470706.17</v>
          </cell>
        </row>
        <row r="3488">
          <cell r="A3488">
            <v>2010</v>
          </cell>
          <cell r="B3488" t="str">
            <v>JAN</v>
          </cell>
          <cell r="D3488" t="str">
            <v>CIQ_8033</v>
          </cell>
          <cell r="E3488">
            <v>0</v>
          </cell>
        </row>
        <row r="3489">
          <cell r="A3489">
            <v>2010</v>
          </cell>
          <cell r="B3489" t="str">
            <v>JAN</v>
          </cell>
          <cell r="D3489" t="str">
            <v>CIQ_8026</v>
          </cell>
          <cell r="E3489">
            <v>29390.09</v>
          </cell>
        </row>
        <row r="3490">
          <cell r="A3490">
            <v>2010</v>
          </cell>
          <cell r="B3490" t="str">
            <v>JAN</v>
          </cell>
          <cell r="D3490" t="str">
            <v>CIQ_8035</v>
          </cell>
          <cell r="E3490">
            <v>3767.02</v>
          </cell>
        </row>
        <row r="3491">
          <cell r="A3491">
            <v>2010</v>
          </cell>
          <cell r="B3491" t="str">
            <v>JAN</v>
          </cell>
          <cell r="D3491" t="str">
            <v>CIQ_8036</v>
          </cell>
          <cell r="E3491">
            <v>0</v>
          </cell>
        </row>
        <row r="3492">
          <cell r="A3492">
            <v>2010</v>
          </cell>
          <cell r="B3492" t="str">
            <v>JAN</v>
          </cell>
          <cell r="D3492" t="str">
            <v>CIQ_8038</v>
          </cell>
          <cell r="E3492">
            <v>0</v>
          </cell>
        </row>
        <row r="3493">
          <cell r="A3493">
            <v>2010</v>
          </cell>
          <cell r="B3493" t="str">
            <v>JAN</v>
          </cell>
          <cell r="D3493" t="str">
            <v>CIQ_8037</v>
          </cell>
          <cell r="E3493">
            <v>914893.77</v>
          </cell>
        </row>
        <row r="3494">
          <cell r="A3494">
            <v>2010</v>
          </cell>
          <cell r="B3494" t="str">
            <v>JAN</v>
          </cell>
          <cell r="D3494" t="str">
            <v>CIQ_8039</v>
          </cell>
          <cell r="E3494">
            <v>17856.490000000002</v>
          </cell>
        </row>
        <row r="3495">
          <cell r="A3495">
            <v>2010</v>
          </cell>
          <cell r="B3495" t="str">
            <v>JAN</v>
          </cell>
          <cell r="D3495" t="str">
            <v>CIQ_8040</v>
          </cell>
          <cell r="E3495">
            <v>0</v>
          </cell>
        </row>
        <row r="3496">
          <cell r="A3496">
            <v>2010</v>
          </cell>
          <cell r="B3496" t="str">
            <v>JAN</v>
          </cell>
          <cell r="D3496" t="str">
            <v>CIQ_8041</v>
          </cell>
          <cell r="E3496">
            <v>3868.47</v>
          </cell>
        </row>
        <row r="3497">
          <cell r="A3497">
            <v>2010</v>
          </cell>
          <cell r="B3497" t="str">
            <v>JUN</v>
          </cell>
          <cell r="D3497" t="str">
            <v>CIA_8041</v>
          </cell>
          <cell r="E3497">
            <v>0</v>
          </cell>
        </row>
        <row r="3498">
          <cell r="A3498">
            <v>2010</v>
          </cell>
          <cell r="B3498" t="str">
            <v>JUN</v>
          </cell>
          <cell r="D3498" t="str">
            <v>CIA_8039</v>
          </cell>
          <cell r="E3498">
            <v>0</v>
          </cell>
        </row>
        <row r="3499">
          <cell r="A3499">
            <v>2010</v>
          </cell>
          <cell r="B3499" t="str">
            <v>JUN</v>
          </cell>
          <cell r="D3499" t="str">
            <v>CIA_8038</v>
          </cell>
          <cell r="E3499">
            <v>0</v>
          </cell>
        </row>
        <row r="3500">
          <cell r="A3500">
            <v>2010</v>
          </cell>
          <cell r="B3500" t="str">
            <v>JUN</v>
          </cell>
          <cell r="D3500" t="str">
            <v>CIA_8037</v>
          </cell>
          <cell r="E3500">
            <v>0</v>
          </cell>
        </row>
        <row r="3501">
          <cell r="A3501">
            <v>2010</v>
          </cell>
          <cell r="B3501" t="str">
            <v>JUN</v>
          </cell>
          <cell r="D3501" t="str">
            <v>CIA_8035</v>
          </cell>
          <cell r="E3501">
            <v>0</v>
          </cell>
        </row>
        <row r="3502">
          <cell r="A3502">
            <v>2010</v>
          </cell>
          <cell r="B3502" t="str">
            <v>JUN</v>
          </cell>
          <cell r="D3502" t="str">
            <v>CIA_8033</v>
          </cell>
          <cell r="E3502">
            <v>0</v>
          </cell>
        </row>
        <row r="3503">
          <cell r="A3503">
            <v>2010</v>
          </cell>
          <cell r="B3503" t="str">
            <v>JUN</v>
          </cell>
          <cell r="D3503" t="str">
            <v>CIA_8031</v>
          </cell>
          <cell r="E3503">
            <v>0</v>
          </cell>
        </row>
        <row r="3504">
          <cell r="A3504">
            <v>2010</v>
          </cell>
          <cell r="B3504" t="str">
            <v>JUN</v>
          </cell>
          <cell r="D3504" t="str">
            <v>CIA_8026</v>
          </cell>
          <cell r="E3504">
            <v>0</v>
          </cell>
        </row>
        <row r="3505">
          <cell r="A3505">
            <v>2010</v>
          </cell>
          <cell r="B3505" t="str">
            <v>JUN</v>
          </cell>
          <cell r="D3505" t="str">
            <v>CIA_8025</v>
          </cell>
          <cell r="E3505">
            <v>0</v>
          </cell>
        </row>
        <row r="3506">
          <cell r="A3506">
            <v>2010</v>
          </cell>
          <cell r="B3506" t="str">
            <v>JUN</v>
          </cell>
          <cell r="D3506" t="str">
            <v>CIA_8024</v>
          </cell>
          <cell r="E3506">
            <v>0</v>
          </cell>
        </row>
        <row r="3507">
          <cell r="A3507">
            <v>2010</v>
          </cell>
          <cell r="B3507" t="str">
            <v>JUN</v>
          </cell>
          <cell r="D3507" t="str">
            <v>CIA_8023</v>
          </cell>
          <cell r="E3507">
            <v>0</v>
          </cell>
        </row>
        <row r="3508">
          <cell r="A3508">
            <v>2010</v>
          </cell>
          <cell r="B3508" t="str">
            <v>JUN</v>
          </cell>
          <cell r="D3508" t="str">
            <v>CIA_8020</v>
          </cell>
          <cell r="E3508">
            <v>0</v>
          </cell>
        </row>
        <row r="3509">
          <cell r="A3509">
            <v>2010</v>
          </cell>
          <cell r="B3509" t="str">
            <v>JUN</v>
          </cell>
          <cell r="D3509" t="str">
            <v>CIA_8017</v>
          </cell>
          <cell r="E3509">
            <v>0</v>
          </cell>
        </row>
        <row r="3510">
          <cell r="A3510">
            <v>2010</v>
          </cell>
          <cell r="B3510" t="str">
            <v>JUN</v>
          </cell>
          <cell r="D3510" t="str">
            <v>CIA_8016</v>
          </cell>
          <cell r="E3510">
            <v>0</v>
          </cell>
        </row>
        <row r="3511">
          <cell r="A3511">
            <v>2010</v>
          </cell>
          <cell r="B3511" t="str">
            <v>JUN</v>
          </cell>
          <cell r="D3511" t="str">
            <v>CIA_8012</v>
          </cell>
          <cell r="E3511">
            <v>0</v>
          </cell>
        </row>
        <row r="3512">
          <cell r="A3512">
            <v>2010</v>
          </cell>
          <cell r="B3512" t="str">
            <v>JUN</v>
          </cell>
          <cell r="D3512" t="str">
            <v>CIA_8010</v>
          </cell>
          <cell r="E3512">
            <v>0</v>
          </cell>
        </row>
        <row r="3513">
          <cell r="A3513">
            <v>2010</v>
          </cell>
          <cell r="B3513" t="str">
            <v>JUN</v>
          </cell>
          <cell r="D3513" t="str">
            <v>CIA_8008</v>
          </cell>
          <cell r="E3513">
            <v>0</v>
          </cell>
        </row>
        <row r="3514">
          <cell r="A3514">
            <v>2010</v>
          </cell>
          <cell r="B3514" t="str">
            <v>JUN</v>
          </cell>
          <cell r="D3514" t="str">
            <v>CIA_8007</v>
          </cell>
          <cell r="E3514">
            <v>0</v>
          </cell>
        </row>
        <row r="3515">
          <cell r="A3515">
            <v>2010</v>
          </cell>
          <cell r="B3515" t="str">
            <v>JUN</v>
          </cell>
          <cell r="D3515" t="str">
            <v>CIA_8005</v>
          </cell>
          <cell r="E3515">
            <v>0</v>
          </cell>
        </row>
        <row r="3516">
          <cell r="A3516">
            <v>2010</v>
          </cell>
          <cell r="B3516" t="str">
            <v>JUN</v>
          </cell>
          <cell r="D3516" t="str">
            <v>CIA_8004</v>
          </cell>
          <cell r="E3516">
            <v>0</v>
          </cell>
        </row>
        <row r="3517">
          <cell r="A3517">
            <v>2010</v>
          </cell>
          <cell r="B3517" t="str">
            <v>JUN</v>
          </cell>
          <cell r="D3517" t="str">
            <v>CIA_8003</v>
          </cell>
          <cell r="E3517">
            <v>0</v>
          </cell>
        </row>
        <row r="3518">
          <cell r="A3518">
            <v>2010</v>
          </cell>
          <cell r="B3518" t="str">
            <v>JUN</v>
          </cell>
          <cell r="D3518" t="str">
            <v>CIA_8002</v>
          </cell>
          <cell r="E3518">
            <v>0</v>
          </cell>
        </row>
        <row r="3519">
          <cell r="A3519">
            <v>2010</v>
          </cell>
          <cell r="B3519" t="str">
            <v>MAR</v>
          </cell>
          <cell r="D3519" t="str">
            <v>CIA_8041</v>
          </cell>
          <cell r="E3519">
            <v>0</v>
          </cell>
        </row>
        <row r="3520">
          <cell r="A3520">
            <v>2010</v>
          </cell>
          <cell r="B3520" t="str">
            <v>MAR</v>
          </cell>
          <cell r="D3520" t="str">
            <v>CIA_8039</v>
          </cell>
          <cell r="E3520">
            <v>0</v>
          </cell>
        </row>
        <row r="3521">
          <cell r="A3521">
            <v>2010</v>
          </cell>
          <cell r="B3521" t="str">
            <v>MAR</v>
          </cell>
          <cell r="D3521" t="str">
            <v>CIA_8038</v>
          </cell>
          <cell r="E3521">
            <v>0</v>
          </cell>
        </row>
        <row r="3522">
          <cell r="A3522">
            <v>2010</v>
          </cell>
          <cell r="B3522" t="str">
            <v>MAR</v>
          </cell>
          <cell r="D3522" t="str">
            <v>CIA_8037</v>
          </cell>
          <cell r="E3522">
            <v>0</v>
          </cell>
        </row>
        <row r="3523">
          <cell r="A3523">
            <v>2010</v>
          </cell>
          <cell r="B3523" t="str">
            <v>MAR</v>
          </cell>
          <cell r="D3523" t="str">
            <v>CIA_8035</v>
          </cell>
          <cell r="E3523">
            <v>0</v>
          </cell>
        </row>
        <row r="3524">
          <cell r="A3524">
            <v>2010</v>
          </cell>
          <cell r="B3524" t="str">
            <v>MAR</v>
          </cell>
          <cell r="D3524" t="str">
            <v>CIA_8031</v>
          </cell>
          <cell r="E3524">
            <v>0</v>
          </cell>
        </row>
        <row r="3525">
          <cell r="A3525">
            <v>2010</v>
          </cell>
          <cell r="B3525" t="str">
            <v>MAR</v>
          </cell>
          <cell r="D3525" t="str">
            <v>CIA_8026</v>
          </cell>
          <cell r="E3525">
            <v>0</v>
          </cell>
        </row>
        <row r="3526">
          <cell r="A3526">
            <v>2010</v>
          </cell>
          <cell r="B3526" t="str">
            <v>FEB</v>
          </cell>
          <cell r="D3526" t="str">
            <v>CIQ_8016</v>
          </cell>
          <cell r="E3526">
            <v>-696375.96</v>
          </cell>
        </row>
        <row r="3527">
          <cell r="A3527">
            <v>2010</v>
          </cell>
          <cell r="B3527" t="str">
            <v>FEB</v>
          </cell>
          <cell r="D3527" t="str">
            <v>CIQ_8012</v>
          </cell>
          <cell r="E3527">
            <v>443668.97</v>
          </cell>
        </row>
        <row r="3528">
          <cell r="A3528">
            <v>2010</v>
          </cell>
          <cell r="B3528" t="str">
            <v>FEB</v>
          </cell>
          <cell r="D3528" t="str">
            <v>CIQ_8010</v>
          </cell>
          <cell r="E3528">
            <v>49162.02</v>
          </cell>
        </row>
        <row r="3529">
          <cell r="A3529">
            <v>2010</v>
          </cell>
          <cell r="B3529" t="str">
            <v>FEB</v>
          </cell>
          <cell r="D3529" t="str">
            <v>CIQ_8008</v>
          </cell>
          <cell r="E3529">
            <v>220425.18</v>
          </cell>
        </row>
        <row r="3530">
          <cell r="A3530">
            <v>2010</v>
          </cell>
          <cell r="B3530" t="str">
            <v>FEB</v>
          </cell>
          <cell r="D3530" t="str">
            <v>CIQ_8007</v>
          </cell>
          <cell r="E3530">
            <v>20960.77</v>
          </cell>
        </row>
        <row r="3531">
          <cell r="A3531">
            <v>2010</v>
          </cell>
          <cell r="B3531" t="str">
            <v>FEB</v>
          </cell>
          <cell r="D3531" t="str">
            <v>CIQ_8005</v>
          </cell>
          <cell r="E3531">
            <v>3812886.73</v>
          </cell>
        </row>
        <row r="3532">
          <cell r="A3532">
            <v>2010</v>
          </cell>
          <cell r="B3532" t="str">
            <v>FEB</v>
          </cell>
          <cell r="D3532" t="str">
            <v>CIQ_8004</v>
          </cell>
          <cell r="E3532">
            <v>38309.589999999997</v>
          </cell>
        </row>
        <row r="3533">
          <cell r="A3533">
            <v>2010</v>
          </cell>
          <cell r="B3533" t="str">
            <v>FEB</v>
          </cell>
          <cell r="D3533" t="str">
            <v>CIQ_8003</v>
          </cell>
          <cell r="E3533">
            <v>7113237.71</v>
          </cell>
        </row>
        <row r="3534">
          <cell r="A3534">
            <v>2010</v>
          </cell>
          <cell r="B3534" t="str">
            <v>FEB</v>
          </cell>
          <cell r="D3534" t="str">
            <v>CIQ_8002</v>
          </cell>
          <cell r="E3534">
            <v>14881322.630000001</v>
          </cell>
        </row>
        <row r="3535">
          <cell r="A3535">
            <v>2010</v>
          </cell>
          <cell r="B3535" t="str">
            <v>FEB</v>
          </cell>
          <cell r="D3535" t="str">
            <v>CIQ_8041</v>
          </cell>
          <cell r="E3535">
            <v>4977.92</v>
          </cell>
        </row>
        <row r="3536">
          <cell r="A3536">
            <v>2010</v>
          </cell>
          <cell r="B3536" t="str">
            <v>FEB</v>
          </cell>
          <cell r="D3536" t="str">
            <v>CIQ_8040</v>
          </cell>
          <cell r="E3536">
            <v>0</v>
          </cell>
        </row>
        <row r="3537">
          <cell r="A3537">
            <v>2010</v>
          </cell>
          <cell r="B3537" t="str">
            <v>FEB</v>
          </cell>
          <cell r="D3537" t="str">
            <v>CIQ_8039</v>
          </cell>
          <cell r="E3537">
            <v>21671.200000000001</v>
          </cell>
        </row>
        <row r="3538">
          <cell r="A3538">
            <v>2010</v>
          </cell>
          <cell r="B3538" t="str">
            <v>FEB</v>
          </cell>
          <cell r="D3538" t="str">
            <v>CIQ_8037</v>
          </cell>
          <cell r="E3538">
            <v>1332356.04</v>
          </cell>
        </row>
        <row r="3539">
          <cell r="A3539">
            <v>2010</v>
          </cell>
          <cell r="B3539" t="str">
            <v>FEB</v>
          </cell>
          <cell r="D3539" t="str">
            <v>CIQ_8038</v>
          </cell>
          <cell r="E3539">
            <v>0</v>
          </cell>
        </row>
        <row r="3540">
          <cell r="A3540">
            <v>2010</v>
          </cell>
          <cell r="B3540" t="str">
            <v>FEB</v>
          </cell>
          <cell r="D3540" t="str">
            <v>CIQ_8036</v>
          </cell>
          <cell r="E3540">
            <v>0</v>
          </cell>
        </row>
        <row r="3541">
          <cell r="A3541">
            <v>2010</v>
          </cell>
          <cell r="B3541" t="str">
            <v>FEB</v>
          </cell>
          <cell r="D3541" t="str">
            <v>CIQ_8035</v>
          </cell>
          <cell r="E3541">
            <v>4178.96</v>
          </cell>
        </row>
        <row r="3542">
          <cell r="A3542">
            <v>2010</v>
          </cell>
          <cell r="B3542" t="str">
            <v>FEB</v>
          </cell>
          <cell r="D3542" t="str">
            <v>CIQ_8026</v>
          </cell>
          <cell r="E3542">
            <v>30252.7</v>
          </cell>
        </row>
        <row r="3543">
          <cell r="A3543">
            <v>2009</v>
          </cell>
          <cell r="B3543" t="str">
            <v>DEC</v>
          </cell>
          <cell r="D3543" t="str">
            <v>CIQ_8040</v>
          </cell>
          <cell r="E3543">
            <v>0</v>
          </cell>
        </row>
        <row r="3544">
          <cell r="A3544">
            <v>2009</v>
          </cell>
          <cell r="B3544" t="str">
            <v>DEC</v>
          </cell>
          <cell r="D3544" t="str">
            <v>CIQ_8039</v>
          </cell>
          <cell r="E3544">
            <v>14208.66</v>
          </cell>
        </row>
        <row r="3545">
          <cell r="A3545">
            <v>2009</v>
          </cell>
          <cell r="B3545" t="str">
            <v>DEC</v>
          </cell>
          <cell r="D3545" t="str">
            <v>CIQ_8037</v>
          </cell>
          <cell r="E3545">
            <v>502864.59</v>
          </cell>
        </row>
        <row r="3546">
          <cell r="A3546">
            <v>2009</v>
          </cell>
          <cell r="B3546" t="str">
            <v>DEC</v>
          </cell>
          <cell r="D3546" t="str">
            <v>CIQ_8038</v>
          </cell>
          <cell r="E3546">
            <v>-7.99</v>
          </cell>
        </row>
        <row r="3547">
          <cell r="A3547">
            <v>2009</v>
          </cell>
          <cell r="B3547" t="str">
            <v>DEC</v>
          </cell>
          <cell r="D3547" t="str">
            <v>CIQ_8036</v>
          </cell>
          <cell r="E3547">
            <v>0</v>
          </cell>
        </row>
        <row r="3548">
          <cell r="A3548">
            <v>2009</v>
          </cell>
          <cell r="B3548" t="str">
            <v>DEC</v>
          </cell>
          <cell r="D3548" t="str">
            <v>CIQ_8035</v>
          </cell>
          <cell r="E3548">
            <v>3433.55</v>
          </cell>
        </row>
        <row r="3549">
          <cell r="A3549">
            <v>2009</v>
          </cell>
          <cell r="B3549" t="str">
            <v>DEC</v>
          </cell>
          <cell r="D3549" t="str">
            <v>CIQ_8026</v>
          </cell>
          <cell r="E3549">
            <v>28281.03</v>
          </cell>
        </row>
        <row r="3550">
          <cell r="A3550">
            <v>2009</v>
          </cell>
          <cell r="B3550" t="str">
            <v>DEC</v>
          </cell>
          <cell r="D3550" t="str">
            <v>CIQ_8033</v>
          </cell>
          <cell r="E3550">
            <v>0</v>
          </cell>
        </row>
        <row r="3551">
          <cell r="A3551">
            <v>2009</v>
          </cell>
          <cell r="B3551" t="str">
            <v>DEC</v>
          </cell>
          <cell r="D3551" t="str">
            <v>CIQ_8031</v>
          </cell>
          <cell r="E3551">
            <v>1280441.05</v>
          </cell>
        </row>
        <row r="3552">
          <cell r="A3552">
            <v>2009</v>
          </cell>
          <cell r="B3552" t="str">
            <v>DEC</v>
          </cell>
          <cell r="D3552" t="str">
            <v>CIQ_8022</v>
          </cell>
          <cell r="E3552">
            <v>0</v>
          </cell>
        </row>
        <row r="3553">
          <cell r="A3553">
            <v>2009</v>
          </cell>
          <cell r="B3553" t="str">
            <v>DEC</v>
          </cell>
          <cell r="D3553" t="str">
            <v>CIQ_8025</v>
          </cell>
          <cell r="E3553">
            <v>12153053.800000001</v>
          </cell>
        </row>
        <row r="3554">
          <cell r="A3554">
            <v>2009</v>
          </cell>
          <cell r="B3554" t="str">
            <v>DEC</v>
          </cell>
          <cell r="D3554" t="str">
            <v>CIQ_8024</v>
          </cell>
          <cell r="E3554">
            <v>4527653.07</v>
          </cell>
        </row>
        <row r="3555">
          <cell r="A3555">
            <v>2009</v>
          </cell>
          <cell r="B3555" t="str">
            <v>DEC</v>
          </cell>
          <cell r="D3555" t="str">
            <v>CIQ_8023</v>
          </cell>
          <cell r="E3555">
            <v>2648904.04</v>
          </cell>
        </row>
        <row r="3556">
          <cell r="A3556">
            <v>2009</v>
          </cell>
          <cell r="B3556" t="str">
            <v>DEC</v>
          </cell>
          <cell r="D3556" t="str">
            <v>CIQ_8020</v>
          </cell>
          <cell r="E3556">
            <v>646917.02</v>
          </cell>
        </row>
        <row r="3557">
          <cell r="A3557">
            <v>2009</v>
          </cell>
          <cell r="B3557" t="str">
            <v>DEC</v>
          </cell>
          <cell r="D3557" t="str">
            <v>CIQ_8017</v>
          </cell>
          <cell r="E3557">
            <v>0</v>
          </cell>
        </row>
        <row r="3558">
          <cell r="A3558">
            <v>2009</v>
          </cell>
          <cell r="B3558" t="str">
            <v>DEC</v>
          </cell>
          <cell r="D3558" t="str">
            <v>CIQ_8016</v>
          </cell>
          <cell r="E3558">
            <v>-710821.58</v>
          </cell>
        </row>
        <row r="3559">
          <cell r="A3559">
            <v>2009</v>
          </cell>
          <cell r="B3559" t="str">
            <v>DEC</v>
          </cell>
          <cell r="D3559" t="str">
            <v>CIQ_8012</v>
          </cell>
          <cell r="E3559">
            <v>440897.89</v>
          </cell>
        </row>
        <row r="3560">
          <cell r="A3560">
            <v>2009</v>
          </cell>
          <cell r="B3560" t="str">
            <v>DEC</v>
          </cell>
          <cell r="D3560" t="str">
            <v>CIQ_8010</v>
          </cell>
          <cell r="E3560">
            <v>48847.91</v>
          </cell>
        </row>
        <row r="3561">
          <cell r="A3561">
            <v>2009</v>
          </cell>
          <cell r="B3561" t="str">
            <v>DEC</v>
          </cell>
          <cell r="D3561" t="str">
            <v>CIQ_8008</v>
          </cell>
          <cell r="E3561">
            <v>199224.71</v>
          </cell>
        </row>
        <row r="3562">
          <cell r="A3562">
            <v>2009</v>
          </cell>
          <cell r="B3562" t="str">
            <v>DEC</v>
          </cell>
          <cell r="D3562" t="str">
            <v>CIQ_8007</v>
          </cell>
          <cell r="E3562">
            <v>20867.68</v>
          </cell>
        </row>
        <row r="3563">
          <cell r="A3563">
            <v>2009</v>
          </cell>
          <cell r="B3563" t="str">
            <v>DEC</v>
          </cell>
          <cell r="D3563" t="str">
            <v>CIQ_8005</v>
          </cell>
          <cell r="E3563">
            <v>3745189.4</v>
          </cell>
        </row>
        <row r="3564">
          <cell r="A3564">
            <v>2009</v>
          </cell>
          <cell r="B3564" t="str">
            <v>DEC</v>
          </cell>
          <cell r="D3564" t="str">
            <v>CIQ_8004</v>
          </cell>
          <cell r="E3564">
            <v>38129.279999999999</v>
          </cell>
        </row>
        <row r="3565">
          <cell r="A3565">
            <v>2009</v>
          </cell>
          <cell r="B3565" t="str">
            <v>DEC</v>
          </cell>
          <cell r="D3565" t="str">
            <v>CIQ_8003</v>
          </cell>
          <cell r="E3565">
            <v>7024161.54</v>
          </cell>
        </row>
        <row r="3566">
          <cell r="A3566">
            <v>2009</v>
          </cell>
          <cell r="B3566" t="str">
            <v>DEC</v>
          </cell>
          <cell r="D3566" t="str">
            <v>CIQ_8002</v>
          </cell>
          <cell r="E3566">
            <v>14817611.25</v>
          </cell>
        </row>
        <row r="3567">
          <cell r="A3567">
            <v>2009</v>
          </cell>
          <cell r="B3567" t="str">
            <v>DEC</v>
          </cell>
          <cell r="D3567" t="str">
            <v>CIQ_8041</v>
          </cell>
          <cell r="E3567">
            <v>1174.8900000000001</v>
          </cell>
        </row>
        <row r="3568">
          <cell r="A3568">
            <v>2010</v>
          </cell>
          <cell r="B3568" t="str">
            <v>MAY</v>
          </cell>
          <cell r="D3568" t="str">
            <v>CIQ_8007</v>
          </cell>
          <cell r="E3568">
            <v>21146.95</v>
          </cell>
        </row>
        <row r="3569">
          <cell r="A3569">
            <v>2010</v>
          </cell>
          <cell r="B3569" t="str">
            <v>MAY</v>
          </cell>
          <cell r="D3569" t="str">
            <v>CIQ_8008</v>
          </cell>
          <cell r="E3569">
            <v>234421.96</v>
          </cell>
        </row>
        <row r="3570">
          <cell r="A3570">
            <v>2010</v>
          </cell>
          <cell r="B3570" t="str">
            <v>MAY</v>
          </cell>
          <cell r="D3570" t="str">
            <v>CIQ_8010</v>
          </cell>
          <cell r="E3570">
            <v>49692.09</v>
          </cell>
        </row>
        <row r="3571">
          <cell r="A3571">
            <v>2010</v>
          </cell>
          <cell r="B3571" t="str">
            <v>MAY</v>
          </cell>
          <cell r="D3571" t="str">
            <v>CIQ_8012</v>
          </cell>
          <cell r="E3571">
            <v>448565.96</v>
          </cell>
        </row>
        <row r="3572">
          <cell r="A3572">
            <v>2010</v>
          </cell>
          <cell r="B3572" t="str">
            <v>MAY</v>
          </cell>
          <cell r="D3572" t="str">
            <v>CIQ_8016</v>
          </cell>
          <cell r="E3572">
            <v>-694787.73</v>
          </cell>
        </row>
        <row r="3573">
          <cell r="A3573">
            <v>2010</v>
          </cell>
          <cell r="B3573" t="str">
            <v>MAY</v>
          </cell>
          <cell r="D3573" t="str">
            <v>CIQ_8017</v>
          </cell>
          <cell r="E3573">
            <v>0</v>
          </cell>
        </row>
        <row r="3574">
          <cell r="A3574">
            <v>2010</v>
          </cell>
          <cell r="B3574" t="str">
            <v>MAY</v>
          </cell>
          <cell r="D3574" t="str">
            <v>CIQ_8020</v>
          </cell>
          <cell r="E3574">
            <v>196375.15</v>
          </cell>
        </row>
        <row r="3575">
          <cell r="A3575">
            <v>2010</v>
          </cell>
          <cell r="B3575" t="str">
            <v>MAY</v>
          </cell>
          <cell r="D3575" t="str">
            <v>CIQ_8023</v>
          </cell>
          <cell r="E3575">
            <v>2799605.18</v>
          </cell>
        </row>
        <row r="3576">
          <cell r="A3576">
            <v>2010</v>
          </cell>
          <cell r="B3576" t="str">
            <v>MAY</v>
          </cell>
          <cell r="D3576" t="str">
            <v>CIQ_8024</v>
          </cell>
          <cell r="E3576">
            <v>4927787.08</v>
          </cell>
        </row>
        <row r="3577">
          <cell r="A3577">
            <v>2010</v>
          </cell>
          <cell r="B3577" t="str">
            <v>MAY</v>
          </cell>
          <cell r="D3577" t="str">
            <v>CIQ_8025</v>
          </cell>
          <cell r="E3577">
            <v>13037229.66</v>
          </cell>
        </row>
        <row r="3578">
          <cell r="A3578">
            <v>2010</v>
          </cell>
          <cell r="B3578" t="str">
            <v>MAY</v>
          </cell>
          <cell r="D3578" t="str">
            <v>CIQ_8022</v>
          </cell>
          <cell r="E3578">
            <v>0</v>
          </cell>
        </row>
        <row r="3579">
          <cell r="A3579">
            <v>2010</v>
          </cell>
          <cell r="B3579" t="str">
            <v>MAY</v>
          </cell>
          <cell r="D3579" t="str">
            <v>CIQ_8031</v>
          </cell>
          <cell r="E3579">
            <v>2374360.4700000002</v>
          </cell>
        </row>
        <row r="3580">
          <cell r="A3580">
            <v>2010</v>
          </cell>
          <cell r="B3580" t="str">
            <v>MAY</v>
          </cell>
          <cell r="D3580" t="str">
            <v>CIQ_8033</v>
          </cell>
          <cell r="E3580">
            <v>106023.42</v>
          </cell>
        </row>
        <row r="3581">
          <cell r="A3581">
            <v>2010</v>
          </cell>
          <cell r="B3581" t="str">
            <v>MAY</v>
          </cell>
          <cell r="D3581" t="str">
            <v>CIQ_8026</v>
          </cell>
          <cell r="E3581">
            <v>32840.53</v>
          </cell>
        </row>
        <row r="3582">
          <cell r="A3582">
            <v>2010</v>
          </cell>
          <cell r="B3582" t="str">
            <v>MAY</v>
          </cell>
          <cell r="D3582" t="str">
            <v>CIQ_8035</v>
          </cell>
          <cell r="E3582">
            <v>5414.78</v>
          </cell>
        </row>
        <row r="3583">
          <cell r="A3583">
            <v>2010</v>
          </cell>
          <cell r="B3583" t="str">
            <v>MAY</v>
          </cell>
          <cell r="D3583" t="str">
            <v>CIQ_8036</v>
          </cell>
          <cell r="E3583">
            <v>0</v>
          </cell>
        </row>
        <row r="3584">
          <cell r="A3584">
            <v>2010</v>
          </cell>
          <cell r="B3584" t="str">
            <v>MAY</v>
          </cell>
          <cell r="D3584" t="str">
            <v>CIQ_8038</v>
          </cell>
          <cell r="E3584">
            <v>109680.11</v>
          </cell>
        </row>
        <row r="3585">
          <cell r="A3585">
            <v>2010</v>
          </cell>
          <cell r="B3585" t="str">
            <v>MAY</v>
          </cell>
          <cell r="D3585" t="str">
            <v>CIQ_8037</v>
          </cell>
          <cell r="E3585">
            <v>2585784.9</v>
          </cell>
        </row>
        <row r="3586">
          <cell r="A3586">
            <v>2010</v>
          </cell>
          <cell r="B3586" t="str">
            <v>MAY</v>
          </cell>
          <cell r="D3586" t="str">
            <v>CIQ_8039</v>
          </cell>
          <cell r="E3586">
            <v>33424.75</v>
          </cell>
        </row>
        <row r="3587">
          <cell r="A3587">
            <v>2010</v>
          </cell>
          <cell r="B3587" t="str">
            <v>MAY</v>
          </cell>
          <cell r="D3587" t="str">
            <v>CIQ_8040</v>
          </cell>
          <cell r="E3587">
            <v>0</v>
          </cell>
        </row>
        <row r="3588">
          <cell r="A3588">
            <v>2010</v>
          </cell>
          <cell r="B3588" t="str">
            <v>MAY</v>
          </cell>
          <cell r="D3588" t="str">
            <v>CIQ_8041</v>
          </cell>
          <cell r="E3588">
            <v>13353.46</v>
          </cell>
        </row>
        <row r="3589">
          <cell r="A3589">
            <v>2010</v>
          </cell>
          <cell r="B3589" t="str">
            <v>MAY</v>
          </cell>
          <cell r="D3589" t="str">
            <v>CIQ_8042</v>
          </cell>
          <cell r="E3589">
            <v>0</v>
          </cell>
        </row>
        <row r="3590">
          <cell r="A3590">
            <v>2010</v>
          </cell>
          <cell r="B3590" t="str">
            <v>MAY</v>
          </cell>
          <cell r="D3590" t="str">
            <v>CIQ_8002</v>
          </cell>
          <cell r="E3590">
            <v>8655041.1500000004</v>
          </cell>
        </row>
        <row r="3591">
          <cell r="A3591">
            <v>2010</v>
          </cell>
          <cell r="B3591" t="str">
            <v>MAY</v>
          </cell>
          <cell r="D3591" t="str">
            <v>CIQ_8003</v>
          </cell>
          <cell r="E3591">
            <v>5899261.21</v>
          </cell>
        </row>
        <row r="3592">
          <cell r="A3592">
            <v>2010</v>
          </cell>
          <cell r="B3592" t="str">
            <v>MAY</v>
          </cell>
          <cell r="D3592" t="str">
            <v>CIQ_8004</v>
          </cell>
          <cell r="E3592">
            <v>27535.040000000001</v>
          </cell>
        </row>
        <row r="3593">
          <cell r="A3593">
            <v>2010</v>
          </cell>
          <cell r="B3593" t="str">
            <v>MAY</v>
          </cell>
          <cell r="D3593" t="str">
            <v>CIQ_8005</v>
          </cell>
          <cell r="E3593">
            <v>3530682.69</v>
          </cell>
        </row>
        <row r="3594">
          <cell r="A3594">
            <v>2010</v>
          </cell>
          <cell r="B3594" t="str">
            <v>APR</v>
          </cell>
          <cell r="D3594" t="str">
            <v>CIQ_8039</v>
          </cell>
          <cell r="E3594">
            <v>29506.9</v>
          </cell>
        </row>
        <row r="3595">
          <cell r="A3595">
            <v>2010</v>
          </cell>
          <cell r="B3595" t="str">
            <v>APR</v>
          </cell>
          <cell r="D3595" t="str">
            <v>CIQ_8040</v>
          </cell>
          <cell r="E3595">
            <v>0</v>
          </cell>
        </row>
        <row r="3596">
          <cell r="A3596">
            <v>2010</v>
          </cell>
          <cell r="B3596" t="str">
            <v>APR</v>
          </cell>
          <cell r="D3596" t="str">
            <v>CIQ_8041</v>
          </cell>
          <cell r="E3596">
            <v>10961.08</v>
          </cell>
        </row>
        <row r="3597">
          <cell r="A3597">
            <v>2010</v>
          </cell>
          <cell r="B3597" t="str">
            <v>APR</v>
          </cell>
          <cell r="D3597" t="str">
            <v>CIQ_8042</v>
          </cell>
          <cell r="E3597">
            <v>0</v>
          </cell>
        </row>
        <row r="3598">
          <cell r="A3598">
            <v>2010</v>
          </cell>
          <cell r="B3598" t="str">
            <v>APR</v>
          </cell>
          <cell r="D3598" t="str">
            <v>CIQ_8002</v>
          </cell>
          <cell r="E3598">
            <v>14920873.210000001</v>
          </cell>
        </row>
        <row r="3599">
          <cell r="A3599">
            <v>2010</v>
          </cell>
          <cell r="B3599" t="str">
            <v>JAN</v>
          </cell>
          <cell r="D3599" t="str">
            <v>CI9_8008</v>
          </cell>
          <cell r="E3599">
            <v>24380</v>
          </cell>
        </row>
        <row r="3600">
          <cell r="A3600">
            <v>2010</v>
          </cell>
          <cell r="B3600" t="str">
            <v>JAN</v>
          </cell>
          <cell r="D3600" t="str">
            <v>CI9_8010</v>
          </cell>
          <cell r="E3600">
            <v>0</v>
          </cell>
        </row>
        <row r="3601">
          <cell r="A3601">
            <v>2010</v>
          </cell>
          <cell r="B3601" t="str">
            <v>JAN</v>
          </cell>
          <cell r="D3601" t="str">
            <v>CI9_8012</v>
          </cell>
          <cell r="E3601">
            <v>0</v>
          </cell>
        </row>
        <row r="3602">
          <cell r="A3602">
            <v>2010</v>
          </cell>
          <cell r="B3602" t="str">
            <v>JAN</v>
          </cell>
          <cell r="D3602" t="str">
            <v>CI9_8016</v>
          </cell>
          <cell r="E3602">
            <v>66693.350000000006</v>
          </cell>
        </row>
        <row r="3603">
          <cell r="A3603">
            <v>2010</v>
          </cell>
          <cell r="B3603" t="str">
            <v>JAN</v>
          </cell>
          <cell r="D3603" t="str">
            <v>CI9_8017</v>
          </cell>
          <cell r="E3603">
            <v>0</v>
          </cell>
        </row>
        <row r="3604">
          <cell r="A3604">
            <v>2010</v>
          </cell>
          <cell r="B3604" t="str">
            <v>JAN</v>
          </cell>
          <cell r="D3604" t="str">
            <v>CI9_8020</v>
          </cell>
          <cell r="E3604">
            <v>0</v>
          </cell>
        </row>
        <row r="3605">
          <cell r="A3605">
            <v>2010</v>
          </cell>
          <cell r="B3605" t="str">
            <v>JAN</v>
          </cell>
          <cell r="D3605" t="str">
            <v>CI9_8023</v>
          </cell>
          <cell r="E3605">
            <v>3040249.36</v>
          </cell>
        </row>
        <row r="3606">
          <cell r="A3606">
            <v>2010</v>
          </cell>
          <cell r="B3606" t="str">
            <v>JAN</v>
          </cell>
          <cell r="D3606" t="str">
            <v>CI9_8024</v>
          </cell>
          <cell r="E3606">
            <v>0</v>
          </cell>
        </row>
        <row r="3607">
          <cell r="A3607">
            <v>2010</v>
          </cell>
          <cell r="B3607" t="str">
            <v>JAN</v>
          </cell>
          <cell r="D3607" t="str">
            <v>CI9_8025</v>
          </cell>
          <cell r="E3607">
            <v>0</v>
          </cell>
        </row>
        <row r="3608">
          <cell r="A3608">
            <v>2010</v>
          </cell>
          <cell r="B3608" t="str">
            <v>JAN</v>
          </cell>
          <cell r="D3608" t="str">
            <v>CI9_8026</v>
          </cell>
          <cell r="E3608">
            <v>0</v>
          </cell>
        </row>
        <row r="3609">
          <cell r="A3609">
            <v>2010</v>
          </cell>
          <cell r="B3609" t="str">
            <v>JAN</v>
          </cell>
          <cell r="D3609" t="str">
            <v>CI9_8031</v>
          </cell>
          <cell r="E3609">
            <v>0</v>
          </cell>
        </row>
        <row r="3610">
          <cell r="A3610">
            <v>2010</v>
          </cell>
          <cell r="B3610" t="str">
            <v>JAN</v>
          </cell>
          <cell r="D3610" t="str">
            <v>CI9_8035</v>
          </cell>
          <cell r="E3610">
            <v>0</v>
          </cell>
        </row>
        <row r="3611">
          <cell r="A3611">
            <v>2010</v>
          </cell>
          <cell r="B3611" t="str">
            <v>JAN</v>
          </cell>
          <cell r="D3611" t="str">
            <v>CI9_8037</v>
          </cell>
          <cell r="E3611">
            <v>0</v>
          </cell>
        </row>
        <row r="3612">
          <cell r="A3612">
            <v>2010</v>
          </cell>
          <cell r="B3612" t="str">
            <v>JAN</v>
          </cell>
          <cell r="D3612" t="str">
            <v>CI9_8038</v>
          </cell>
          <cell r="E3612">
            <v>0</v>
          </cell>
        </row>
        <row r="3613">
          <cell r="A3613">
            <v>2010</v>
          </cell>
          <cell r="B3613" t="str">
            <v>JAN</v>
          </cell>
          <cell r="D3613" t="str">
            <v>CI9_8039</v>
          </cell>
          <cell r="E3613">
            <v>0</v>
          </cell>
        </row>
        <row r="3614">
          <cell r="A3614">
            <v>2010</v>
          </cell>
          <cell r="B3614" t="str">
            <v>JAN</v>
          </cell>
          <cell r="D3614" t="str">
            <v>CI9_8041</v>
          </cell>
          <cell r="E3614">
            <v>0</v>
          </cell>
        </row>
        <row r="3615">
          <cell r="A3615">
            <v>2010</v>
          </cell>
          <cell r="B3615" t="str">
            <v>JUN</v>
          </cell>
          <cell r="D3615" t="str">
            <v>CIQ_8042</v>
          </cell>
          <cell r="E3615">
            <v>0</v>
          </cell>
        </row>
        <row r="3616">
          <cell r="A3616">
            <v>2010</v>
          </cell>
          <cell r="B3616" t="str">
            <v>JUN</v>
          </cell>
          <cell r="D3616" t="str">
            <v>CIQ_8041</v>
          </cell>
          <cell r="E3616">
            <v>15754.4</v>
          </cell>
        </row>
        <row r="3617">
          <cell r="A3617">
            <v>2010</v>
          </cell>
          <cell r="B3617" t="str">
            <v>JUN</v>
          </cell>
          <cell r="D3617" t="str">
            <v>CIQ_8040</v>
          </cell>
          <cell r="E3617">
            <v>0</v>
          </cell>
        </row>
        <row r="3618">
          <cell r="A3618">
            <v>2010</v>
          </cell>
          <cell r="B3618" t="str">
            <v>JUN</v>
          </cell>
          <cell r="D3618" t="str">
            <v>CIQ_8039</v>
          </cell>
          <cell r="E3618">
            <v>37342.6</v>
          </cell>
        </row>
        <row r="3619">
          <cell r="A3619">
            <v>2010</v>
          </cell>
          <cell r="B3619" t="str">
            <v>JUN</v>
          </cell>
          <cell r="D3619" t="str">
            <v>CIQ_8037</v>
          </cell>
          <cell r="E3619">
            <v>3003889.59</v>
          </cell>
        </row>
        <row r="3620">
          <cell r="A3620">
            <v>2010</v>
          </cell>
          <cell r="B3620" t="str">
            <v>JUN</v>
          </cell>
          <cell r="D3620" t="str">
            <v>CIQ_8038</v>
          </cell>
          <cell r="E3620">
            <v>304847.46000000002</v>
          </cell>
        </row>
        <row r="3621">
          <cell r="A3621">
            <v>2010</v>
          </cell>
          <cell r="B3621" t="str">
            <v>JUN</v>
          </cell>
          <cell r="D3621" t="str">
            <v>CIQ_8036</v>
          </cell>
          <cell r="E3621">
            <v>0</v>
          </cell>
        </row>
        <row r="3622">
          <cell r="A3622">
            <v>2010</v>
          </cell>
          <cell r="B3622" t="str">
            <v>JUN</v>
          </cell>
          <cell r="D3622" t="str">
            <v>CIQ_8035</v>
          </cell>
          <cell r="E3622">
            <v>5826.72</v>
          </cell>
        </row>
        <row r="3623">
          <cell r="A3623">
            <v>2010</v>
          </cell>
          <cell r="B3623" t="str">
            <v>JUN</v>
          </cell>
          <cell r="D3623" t="str">
            <v>CIQ_8026</v>
          </cell>
          <cell r="E3623">
            <v>33703.14</v>
          </cell>
        </row>
        <row r="3624">
          <cell r="A3624">
            <v>2010</v>
          </cell>
          <cell r="B3624" t="str">
            <v>JUN</v>
          </cell>
          <cell r="D3624" t="str">
            <v>CIQ_8033</v>
          </cell>
          <cell r="E3624">
            <v>319931.37</v>
          </cell>
        </row>
        <row r="3625">
          <cell r="A3625">
            <v>2010</v>
          </cell>
          <cell r="B3625" t="str">
            <v>JUN</v>
          </cell>
          <cell r="D3625" t="str">
            <v>CIQ_8031</v>
          </cell>
          <cell r="E3625">
            <v>2654669.12</v>
          </cell>
        </row>
        <row r="3626">
          <cell r="A3626">
            <v>2010</v>
          </cell>
          <cell r="B3626" t="str">
            <v>JUN</v>
          </cell>
          <cell r="D3626" t="str">
            <v>CIQ_8022</v>
          </cell>
          <cell r="E3626">
            <v>0</v>
          </cell>
        </row>
        <row r="3627">
          <cell r="A3627">
            <v>2010</v>
          </cell>
          <cell r="B3627" t="str">
            <v>JUN</v>
          </cell>
          <cell r="D3627" t="str">
            <v>CIQ_8025</v>
          </cell>
          <cell r="E3627">
            <v>13189046.26</v>
          </cell>
        </row>
        <row r="3628">
          <cell r="A3628">
            <v>2010</v>
          </cell>
          <cell r="B3628" t="str">
            <v>JUN</v>
          </cell>
          <cell r="D3628" t="str">
            <v>CIQ_8024</v>
          </cell>
          <cell r="E3628">
            <v>4913682.47</v>
          </cell>
        </row>
        <row r="3629">
          <cell r="A3629">
            <v>2010</v>
          </cell>
          <cell r="B3629" t="str">
            <v>JUN</v>
          </cell>
          <cell r="D3629" t="str">
            <v>CIQ_8023</v>
          </cell>
          <cell r="E3629">
            <v>2836900.54</v>
          </cell>
        </row>
        <row r="3630">
          <cell r="A3630">
            <v>2010</v>
          </cell>
          <cell r="B3630" t="str">
            <v>JUN</v>
          </cell>
          <cell r="D3630" t="str">
            <v>CIQ_8020</v>
          </cell>
          <cell r="E3630">
            <v>198573.22</v>
          </cell>
        </row>
        <row r="3631">
          <cell r="A3631">
            <v>2010</v>
          </cell>
          <cell r="B3631" t="str">
            <v>JUN</v>
          </cell>
          <cell r="D3631" t="str">
            <v>CIQ_8017</v>
          </cell>
          <cell r="E3631">
            <v>0</v>
          </cell>
        </row>
        <row r="3632">
          <cell r="A3632">
            <v>2010</v>
          </cell>
          <cell r="B3632" t="str">
            <v>JUN</v>
          </cell>
          <cell r="D3632" t="str">
            <v>CIQ_8016</v>
          </cell>
          <cell r="E3632">
            <v>-694258.32</v>
          </cell>
        </row>
        <row r="3633">
          <cell r="A3633">
            <v>2010</v>
          </cell>
          <cell r="B3633" t="str">
            <v>JUN</v>
          </cell>
          <cell r="D3633" t="str">
            <v>CIQ_8012</v>
          </cell>
          <cell r="E3633">
            <v>450198.29</v>
          </cell>
        </row>
        <row r="3634">
          <cell r="A3634">
            <v>2010</v>
          </cell>
          <cell r="B3634" t="str">
            <v>JUN</v>
          </cell>
          <cell r="D3634" t="str">
            <v>CIQ_8010</v>
          </cell>
          <cell r="E3634">
            <v>49868.78</v>
          </cell>
        </row>
        <row r="3635">
          <cell r="A3635">
            <v>2010</v>
          </cell>
          <cell r="B3635" t="str">
            <v>JUN</v>
          </cell>
          <cell r="D3635" t="str">
            <v>CIQ_8008</v>
          </cell>
          <cell r="E3635">
            <v>238270.29</v>
          </cell>
        </row>
        <row r="3636">
          <cell r="A3636">
            <v>2010</v>
          </cell>
          <cell r="B3636" t="str">
            <v>JUN</v>
          </cell>
          <cell r="D3636" t="str">
            <v>CIQ_8007</v>
          </cell>
          <cell r="E3636">
            <v>21209.01</v>
          </cell>
        </row>
        <row r="3637">
          <cell r="A3637">
            <v>2010</v>
          </cell>
          <cell r="B3637" t="str">
            <v>JUN</v>
          </cell>
          <cell r="D3637" t="str">
            <v>CIQ_8005</v>
          </cell>
          <cell r="E3637">
            <v>3554136.01</v>
          </cell>
        </row>
        <row r="3638">
          <cell r="A3638">
            <v>2010</v>
          </cell>
          <cell r="B3638" t="str">
            <v>JUN</v>
          </cell>
          <cell r="D3638" t="str">
            <v>CIQ_8004</v>
          </cell>
          <cell r="E3638">
            <v>27604.55</v>
          </cell>
        </row>
        <row r="3639">
          <cell r="A3639">
            <v>2010</v>
          </cell>
          <cell r="B3639" t="str">
            <v>JUN</v>
          </cell>
          <cell r="D3639" t="str">
            <v>CIQ_8003</v>
          </cell>
          <cell r="E3639">
            <v>5923718.6299999999</v>
          </cell>
        </row>
        <row r="3640">
          <cell r="A3640">
            <v>2010</v>
          </cell>
          <cell r="B3640" t="str">
            <v>JUN</v>
          </cell>
          <cell r="D3640" t="str">
            <v>CIQ_8002</v>
          </cell>
          <cell r="E3640">
            <v>8674816.4399999995</v>
          </cell>
        </row>
        <row r="3641">
          <cell r="A3641">
            <v>2010</v>
          </cell>
          <cell r="B3641" t="str">
            <v>MAR</v>
          </cell>
          <cell r="D3641" t="str">
            <v>CIQ_8039</v>
          </cell>
          <cell r="E3641">
            <v>25589.05</v>
          </cell>
        </row>
        <row r="3642">
          <cell r="A3642">
            <v>2010</v>
          </cell>
          <cell r="B3642" t="str">
            <v>MAR</v>
          </cell>
          <cell r="D3642" t="str">
            <v>CIQ_8037</v>
          </cell>
          <cell r="E3642">
            <v>1743844.14</v>
          </cell>
        </row>
        <row r="3643">
          <cell r="A3643">
            <v>2010</v>
          </cell>
          <cell r="B3643" t="str">
            <v>MAR</v>
          </cell>
          <cell r="D3643" t="str">
            <v>CIQ_8038</v>
          </cell>
          <cell r="E3643">
            <v>2741.68</v>
          </cell>
        </row>
        <row r="3644">
          <cell r="A3644">
            <v>2010</v>
          </cell>
          <cell r="B3644" t="str">
            <v>MAR</v>
          </cell>
          <cell r="D3644" t="str">
            <v>CIQ_8036</v>
          </cell>
          <cell r="E3644">
            <v>0</v>
          </cell>
        </row>
        <row r="3645">
          <cell r="A3645">
            <v>2010</v>
          </cell>
          <cell r="B3645" t="str">
            <v>MAR</v>
          </cell>
          <cell r="D3645" t="str">
            <v>CIQ_8035</v>
          </cell>
          <cell r="E3645">
            <v>4590.8999999999996</v>
          </cell>
        </row>
        <row r="3646">
          <cell r="A3646">
            <v>2010</v>
          </cell>
          <cell r="B3646" t="str">
            <v>MAR</v>
          </cell>
          <cell r="D3646" t="str">
            <v>CIQ_8026</v>
          </cell>
          <cell r="E3646">
            <v>31115.31</v>
          </cell>
        </row>
        <row r="3647">
          <cell r="A3647">
            <v>2010</v>
          </cell>
          <cell r="B3647" t="str">
            <v>MAR</v>
          </cell>
          <cell r="D3647" t="str">
            <v>CIQ_8033</v>
          </cell>
          <cell r="E3647">
            <v>0</v>
          </cell>
        </row>
        <row r="3648">
          <cell r="A3648">
            <v>2010</v>
          </cell>
          <cell r="B3648" t="str">
            <v>MAR</v>
          </cell>
          <cell r="D3648" t="str">
            <v>CIQ_8031</v>
          </cell>
          <cell r="E3648">
            <v>1880881.62</v>
          </cell>
        </row>
        <row r="3649">
          <cell r="A3649">
            <v>2010</v>
          </cell>
          <cell r="B3649" t="str">
            <v>MAR</v>
          </cell>
          <cell r="D3649" t="str">
            <v>CIQ_8022</v>
          </cell>
          <cell r="E3649">
            <v>0</v>
          </cell>
        </row>
        <row r="3650">
          <cell r="A3650">
            <v>2010</v>
          </cell>
          <cell r="B3650" t="str">
            <v>MAR</v>
          </cell>
          <cell r="D3650" t="str">
            <v>CIQ_8025</v>
          </cell>
          <cell r="E3650">
            <v>12733593.01</v>
          </cell>
        </row>
        <row r="3651">
          <cell r="A3651">
            <v>2010</v>
          </cell>
          <cell r="B3651" t="str">
            <v>MAR</v>
          </cell>
          <cell r="D3651" t="str">
            <v>CIQ_8024</v>
          </cell>
          <cell r="E3651">
            <v>4787331.78</v>
          </cell>
        </row>
        <row r="3652">
          <cell r="A3652">
            <v>2010</v>
          </cell>
          <cell r="B3652" t="str">
            <v>MAR</v>
          </cell>
          <cell r="D3652" t="str">
            <v>CIQ_8023</v>
          </cell>
          <cell r="E3652">
            <v>3020701.12</v>
          </cell>
        </row>
        <row r="3653">
          <cell r="A3653">
            <v>2010</v>
          </cell>
          <cell r="B3653" t="str">
            <v>MAR</v>
          </cell>
          <cell r="D3653" t="str">
            <v>CIQ_8020</v>
          </cell>
          <cell r="E3653">
            <v>654961.88</v>
          </cell>
        </row>
        <row r="3654">
          <cell r="A3654">
            <v>2010</v>
          </cell>
          <cell r="B3654" t="str">
            <v>MAR</v>
          </cell>
          <cell r="D3654" t="str">
            <v>CIQ_8017</v>
          </cell>
          <cell r="E3654">
            <v>0</v>
          </cell>
        </row>
        <row r="3655">
          <cell r="A3655">
            <v>2010</v>
          </cell>
          <cell r="B3655" t="str">
            <v>MAR</v>
          </cell>
          <cell r="D3655" t="str">
            <v>CIQ_8016</v>
          </cell>
          <cell r="E3655">
            <v>-695846.55</v>
          </cell>
        </row>
        <row r="3656">
          <cell r="A3656">
            <v>2010</v>
          </cell>
          <cell r="B3656" t="str">
            <v>MAR</v>
          </cell>
          <cell r="D3656" t="str">
            <v>CIQ_8012</v>
          </cell>
          <cell r="E3656">
            <v>445301.3</v>
          </cell>
        </row>
        <row r="3657">
          <cell r="A3657">
            <v>2010</v>
          </cell>
          <cell r="B3657" t="str">
            <v>MAR</v>
          </cell>
          <cell r="D3657" t="str">
            <v>CIQ_8010</v>
          </cell>
          <cell r="E3657">
            <v>49338.71</v>
          </cell>
        </row>
        <row r="3658">
          <cell r="A3658">
            <v>2010</v>
          </cell>
          <cell r="B3658" t="str">
            <v>MAR</v>
          </cell>
          <cell r="D3658" t="str">
            <v>CIQ_8008</v>
          </cell>
          <cell r="E3658">
            <v>226374.57</v>
          </cell>
        </row>
        <row r="3659">
          <cell r="A3659">
            <v>2010</v>
          </cell>
          <cell r="B3659" t="str">
            <v>MAR</v>
          </cell>
          <cell r="D3659" t="str">
            <v>CIQ_8007</v>
          </cell>
          <cell r="E3659">
            <v>21022.83</v>
          </cell>
        </row>
        <row r="3660">
          <cell r="A3660">
            <v>2010</v>
          </cell>
          <cell r="B3660" t="str">
            <v>MAR</v>
          </cell>
          <cell r="D3660" t="str">
            <v>CIQ_8005</v>
          </cell>
          <cell r="E3660">
            <v>3836215.3</v>
          </cell>
        </row>
        <row r="3661">
          <cell r="A3661">
            <v>2010</v>
          </cell>
          <cell r="B3661" t="str">
            <v>MAR</v>
          </cell>
          <cell r="D3661" t="str">
            <v>CIQ_8004</v>
          </cell>
          <cell r="E3661">
            <v>38379.1</v>
          </cell>
        </row>
        <row r="3662">
          <cell r="A3662">
            <v>2010</v>
          </cell>
          <cell r="B3662" t="str">
            <v>MAR</v>
          </cell>
          <cell r="D3662" t="str">
            <v>CIQ_8003</v>
          </cell>
          <cell r="E3662">
            <v>7137695.3899999997</v>
          </cell>
        </row>
        <row r="3663">
          <cell r="A3663">
            <v>2010</v>
          </cell>
          <cell r="B3663" t="str">
            <v>MAR</v>
          </cell>
          <cell r="D3663" t="str">
            <v>CIQ_8002</v>
          </cell>
          <cell r="E3663">
            <v>14901097.92</v>
          </cell>
        </row>
        <row r="3664">
          <cell r="A3664">
            <v>2010</v>
          </cell>
          <cell r="B3664" t="str">
            <v>MAR</v>
          </cell>
          <cell r="D3664" t="str">
            <v>CIQ_8041</v>
          </cell>
          <cell r="E3664">
            <v>6047.08</v>
          </cell>
        </row>
        <row r="3665">
          <cell r="A3665">
            <v>2010</v>
          </cell>
          <cell r="B3665" t="str">
            <v>MAR</v>
          </cell>
          <cell r="D3665" t="str">
            <v>CIQ_8040</v>
          </cell>
          <cell r="E3665">
            <v>0</v>
          </cell>
        </row>
        <row r="3666">
          <cell r="A3666">
            <v>2010</v>
          </cell>
          <cell r="B3666" t="str">
            <v>FEB</v>
          </cell>
          <cell r="D3666" t="str">
            <v>CIQ_8033</v>
          </cell>
          <cell r="E3666">
            <v>0</v>
          </cell>
        </row>
        <row r="3667">
          <cell r="A3667">
            <v>2010</v>
          </cell>
          <cell r="B3667" t="str">
            <v>FEB</v>
          </cell>
          <cell r="D3667" t="str">
            <v>CIQ_8031</v>
          </cell>
          <cell r="E3667">
            <v>1675173.09</v>
          </cell>
        </row>
        <row r="3668">
          <cell r="A3668">
            <v>2010</v>
          </cell>
          <cell r="B3668" t="str">
            <v>FEB</v>
          </cell>
          <cell r="D3668" t="str">
            <v>CIQ_8022</v>
          </cell>
          <cell r="E3668">
            <v>0</v>
          </cell>
        </row>
        <row r="3669">
          <cell r="A3669">
            <v>2010</v>
          </cell>
          <cell r="B3669" t="str">
            <v>FEB</v>
          </cell>
          <cell r="D3669" t="str">
            <v>CIQ_8025</v>
          </cell>
          <cell r="E3669">
            <v>12581762.33</v>
          </cell>
        </row>
        <row r="3670">
          <cell r="A3670">
            <v>2010</v>
          </cell>
          <cell r="B3670" t="str">
            <v>FEB</v>
          </cell>
          <cell r="D3670" t="str">
            <v>CIQ_8024</v>
          </cell>
          <cell r="E3670">
            <v>4717104.13</v>
          </cell>
        </row>
        <row r="3671">
          <cell r="A3671">
            <v>2010</v>
          </cell>
          <cell r="B3671" t="str">
            <v>FEB</v>
          </cell>
          <cell r="D3671" t="str">
            <v>CIQ_8023</v>
          </cell>
          <cell r="E3671">
            <v>2984633.74</v>
          </cell>
        </row>
        <row r="3672">
          <cell r="A3672">
            <v>2010</v>
          </cell>
          <cell r="B3672" t="str">
            <v>FEB</v>
          </cell>
          <cell r="D3672" t="str">
            <v>CIQ_8020</v>
          </cell>
          <cell r="E3672">
            <v>652763.81000000006</v>
          </cell>
        </row>
        <row r="3673">
          <cell r="A3673">
            <v>2010</v>
          </cell>
          <cell r="B3673" t="str">
            <v>FEB</v>
          </cell>
          <cell r="D3673" t="str">
            <v>CIQ_8017</v>
          </cell>
          <cell r="E3673">
            <v>0</v>
          </cell>
        </row>
        <row r="3674">
          <cell r="A3674">
            <v>2010</v>
          </cell>
          <cell r="B3674" t="str">
            <v>FEB</v>
          </cell>
          <cell r="D3674" t="str">
            <v>CI9_8017</v>
          </cell>
          <cell r="E3674">
            <v>0</v>
          </cell>
        </row>
        <row r="3675">
          <cell r="A3675">
            <v>2010</v>
          </cell>
          <cell r="B3675" t="str">
            <v>FEB</v>
          </cell>
          <cell r="D3675" t="str">
            <v>CI9_8016</v>
          </cell>
          <cell r="E3675">
            <v>0</v>
          </cell>
        </row>
        <row r="3676">
          <cell r="A3676">
            <v>2010</v>
          </cell>
          <cell r="B3676" t="str">
            <v>FEB</v>
          </cell>
          <cell r="D3676" t="str">
            <v>CI9_8012</v>
          </cell>
          <cell r="E3676">
            <v>0</v>
          </cell>
        </row>
        <row r="3677">
          <cell r="A3677">
            <v>2010</v>
          </cell>
          <cell r="B3677" t="str">
            <v>FEB</v>
          </cell>
          <cell r="D3677" t="str">
            <v>CI9_8010</v>
          </cell>
          <cell r="E3677">
            <v>0</v>
          </cell>
        </row>
        <row r="3678">
          <cell r="A3678">
            <v>2010</v>
          </cell>
          <cell r="B3678" t="str">
            <v>FEB</v>
          </cell>
          <cell r="D3678" t="str">
            <v>CI9_8008</v>
          </cell>
          <cell r="E3678">
            <v>0</v>
          </cell>
        </row>
        <row r="3679">
          <cell r="A3679">
            <v>2010</v>
          </cell>
          <cell r="B3679" t="str">
            <v>FEB</v>
          </cell>
          <cell r="D3679" t="str">
            <v>CI9_8007</v>
          </cell>
          <cell r="E3679">
            <v>0</v>
          </cell>
        </row>
        <row r="3680">
          <cell r="A3680">
            <v>2010</v>
          </cell>
          <cell r="B3680" t="str">
            <v>FEB</v>
          </cell>
          <cell r="D3680" t="str">
            <v>CI9_8005</v>
          </cell>
          <cell r="E3680">
            <v>0</v>
          </cell>
        </row>
        <row r="3681">
          <cell r="A3681">
            <v>2010</v>
          </cell>
          <cell r="B3681" t="str">
            <v>FEB</v>
          </cell>
          <cell r="D3681" t="str">
            <v>CI9_8004</v>
          </cell>
          <cell r="E3681">
            <v>0</v>
          </cell>
        </row>
        <row r="3682">
          <cell r="A3682">
            <v>2010</v>
          </cell>
          <cell r="B3682" t="str">
            <v>FEB</v>
          </cell>
          <cell r="D3682" t="str">
            <v>CI9_8003</v>
          </cell>
          <cell r="E3682">
            <v>0</v>
          </cell>
        </row>
        <row r="3683">
          <cell r="A3683">
            <v>2010</v>
          </cell>
          <cell r="B3683" t="str">
            <v>FEB</v>
          </cell>
          <cell r="D3683" t="str">
            <v>CI9_8002</v>
          </cell>
          <cell r="E3683">
            <v>0</v>
          </cell>
        </row>
        <row r="3684">
          <cell r="A3684">
            <v>2009</v>
          </cell>
          <cell r="B3684" t="str">
            <v>DEC</v>
          </cell>
          <cell r="D3684" t="str">
            <v>CI9_8041</v>
          </cell>
          <cell r="E3684">
            <v>25138.46</v>
          </cell>
        </row>
        <row r="3685">
          <cell r="A3685">
            <v>2009</v>
          </cell>
          <cell r="B3685" t="str">
            <v>DEC</v>
          </cell>
          <cell r="D3685" t="str">
            <v>CI9_8039</v>
          </cell>
          <cell r="E3685">
            <v>0</v>
          </cell>
        </row>
        <row r="3686">
          <cell r="A3686">
            <v>2009</v>
          </cell>
          <cell r="B3686" t="str">
            <v>DEC</v>
          </cell>
          <cell r="D3686" t="str">
            <v>CI9_8038</v>
          </cell>
          <cell r="E3686">
            <v>268.45</v>
          </cell>
        </row>
        <row r="3687">
          <cell r="A3687">
            <v>2009</v>
          </cell>
          <cell r="B3687" t="str">
            <v>DEC</v>
          </cell>
          <cell r="D3687" t="str">
            <v>CI9_8037</v>
          </cell>
          <cell r="E3687">
            <v>-268.45</v>
          </cell>
        </row>
        <row r="3688">
          <cell r="A3688">
            <v>2009</v>
          </cell>
          <cell r="B3688" t="str">
            <v>DEC</v>
          </cell>
          <cell r="D3688" t="str">
            <v>CI9_8035</v>
          </cell>
          <cell r="E3688">
            <v>0</v>
          </cell>
        </row>
        <row r="3689">
          <cell r="A3689">
            <v>2009</v>
          </cell>
          <cell r="B3689" t="str">
            <v>DEC</v>
          </cell>
          <cell r="D3689" t="str">
            <v>CI9_8031</v>
          </cell>
          <cell r="E3689">
            <v>0</v>
          </cell>
        </row>
        <row r="3690">
          <cell r="A3690">
            <v>2009</v>
          </cell>
          <cell r="B3690" t="str">
            <v>DEC</v>
          </cell>
          <cell r="D3690" t="str">
            <v>CI9_8026</v>
          </cell>
          <cell r="E3690">
            <v>0</v>
          </cell>
        </row>
        <row r="3691">
          <cell r="A3691">
            <v>2009</v>
          </cell>
          <cell r="B3691" t="str">
            <v>DEC</v>
          </cell>
          <cell r="D3691" t="str">
            <v>CI9_8025</v>
          </cell>
          <cell r="E3691">
            <v>0</v>
          </cell>
        </row>
        <row r="3692">
          <cell r="A3692">
            <v>2009</v>
          </cell>
          <cell r="B3692" t="str">
            <v>DEC</v>
          </cell>
          <cell r="D3692" t="str">
            <v>CI9_8024</v>
          </cell>
          <cell r="E3692">
            <v>0</v>
          </cell>
        </row>
        <row r="3693">
          <cell r="A3693">
            <v>2009</v>
          </cell>
          <cell r="B3693" t="str">
            <v>DEC</v>
          </cell>
          <cell r="D3693" t="str">
            <v>CI9_8023</v>
          </cell>
          <cell r="E3693">
            <v>0</v>
          </cell>
        </row>
        <row r="3694">
          <cell r="A3694">
            <v>2009</v>
          </cell>
          <cell r="B3694" t="str">
            <v>DEC</v>
          </cell>
          <cell r="D3694" t="str">
            <v>CI9_8020</v>
          </cell>
          <cell r="E3694">
            <v>0</v>
          </cell>
        </row>
        <row r="3695">
          <cell r="A3695">
            <v>2009</v>
          </cell>
          <cell r="B3695" t="str">
            <v>DEC</v>
          </cell>
          <cell r="D3695" t="str">
            <v>CI9_8017</v>
          </cell>
          <cell r="E3695">
            <v>0</v>
          </cell>
        </row>
        <row r="3696">
          <cell r="A3696">
            <v>2009</v>
          </cell>
          <cell r="B3696" t="str">
            <v>DEC</v>
          </cell>
          <cell r="D3696" t="str">
            <v>CI9_8016</v>
          </cell>
          <cell r="E3696">
            <v>0</v>
          </cell>
        </row>
        <row r="3697">
          <cell r="A3697">
            <v>2009</v>
          </cell>
          <cell r="B3697" t="str">
            <v>DEC</v>
          </cell>
          <cell r="D3697" t="str">
            <v>CI9_8012</v>
          </cell>
          <cell r="E3697">
            <v>0</v>
          </cell>
        </row>
        <row r="3698">
          <cell r="A3698">
            <v>2009</v>
          </cell>
          <cell r="B3698" t="str">
            <v>DEC</v>
          </cell>
          <cell r="D3698" t="str">
            <v>CI9_8010</v>
          </cell>
          <cell r="E3698">
            <v>0</v>
          </cell>
        </row>
        <row r="3699">
          <cell r="A3699">
            <v>2009</v>
          </cell>
          <cell r="B3699" t="str">
            <v>DEC</v>
          </cell>
          <cell r="D3699" t="str">
            <v>CI9_8008</v>
          </cell>
          <cell r="E3699">
            <v>0</v>
          </cell>
        </row>
        <row r="3700">
          <cell r="A3700">
            <v>2009</v>
          </cell>
          <cell r="B3700" t="str">
            <v>DEC</v>
          </cell>
          <cell r="D3700" t="str">
            <v>CI9_8007</v>
          </cell>
          <cell r="E3700">
            <v>0</v>
          </cell>
        </row>
        <row r="3701">
          <cell r="A3701">
            <v>2009</v>
          </cell>
          <cell r="B3701" t="str">
            <v>DEC</v>
          </cell>
          <cell r="D3701" t="str">
            <v>CI9_8005</v>
          </cell>
          <cell r="E3701">
            <v>0</v>
          </cell>
        </row>
        <row r="3702">
          <cell r="A3702">
            <v>2009</v>
          </cell>
          <cell r="B3702" t="str">
            <v>DEC</v>
          </cell>
          <cell r="D3702" t="str">
            <v>CI9_8004</v>
          </cell>
          <cell r="E3702">
            <v>0</v>
          </cell>
        </row>
        <row r="3703">
          <cell r="A3703">
            <v>2009</v>
          </cell>
          <cell r="B3703" t="str">
            <v>DEC</v>
          </cell>
          <cell r="D3703" t="str">
            <v>CI9_8003</v>
          </cell>
          <cell r="E3703">
            <v>0</v>
          </cell>
        </row>
        <row r="3704">
          <cell r="A3704">
            <v>2009</v>
          </cell>
          <cell r="B3704" t="str">
            <v>DEC</v>
          </cell>
          <cell r="D3704" t="str">
            <v>CI9_8002</v>
          </cell>
          <cell r="E3704">
            <v>0</v>
          </cell>
        </row>
        <row r="3705">
          <cell r="A3705">
            <v>2010</v>
          </cell>
          <cell r="B3705" t="str">
            <v>MAY</v>
          </cell>
          <cell r="D3705" t="str">
            <v>CI9_8002</v>
          </cell>
          <cell r="E3705">
            <v>0</v>
          </cell>
        </row>
        <row r="3706">
          <cell r="A3706">
            <v>2010</v>
          </cell>
          <cell r="B3706" t="str">
            <v>MAY</v>
          </cell>
          <cell r="D3706" t="str">
            <v>CI9_8003</v>
          </cell>
          <cell r="E3706">
            <v>0</v>
          </cell>
        </row>
        <row r="3707">
          <cell r="A3707">
            <v>2010</v>
          </cell>
          <cell r="B3707" t="str">
            <v>MAY</v>
          </cell>
          <cell r="D3707" t="str">
            <v>CI9_8004</v>
          </cell>
          <cell r="E3707">
            <v>0</v>
          </cell>
        </row>
        <row r="3708">
          <cell r="A3708">
            <v>2010</v>
          </cell>
          <cell r="B3708" t="str">
            <v>MAY</v>
          </cell>
          <cell r="D3708" t="str">
            <v>CI9_8005</v>
          </cell>
          <cell r="E3708">
            <v>0</v>
          </cell>
        </row>
        <row r="3709">
          <cell r="A3709">
            <v>2010</v>
          </cell>
          <cell r="B3709" t="str">
            <v>MAY</v>
          </cell>
          <cell r="D3709" t="str">
            <v>CI9_8007</v>
          </cell>
          <cell r="E3709">
            <v>0</v>
          </cell>
        </row>
        <row r="3710">
          <cell r="A3710">
            <v>2010</v>
          </cell>
          <cell r="B3710" t="str">
            <v>MAY</v>
          </cell>
          <cell r="D3710" t="str">
            <v>CI9_8008</v>
          </cell>
          <cell r="E3710">
            <v>0</v>
          </cell>
        </row>
        <row r="3711">
          <cell r="A3711">
            <v>2010</v>
          </cell>
          <cell r="B3711" t="str">
            <v>MAY</v>
          </cell>
          <cell r="D3711" t="str">
            <v>CI9_8010</v>
          </cell>
          <cell r="E3711">
            <v>0</v>
          </cell>
        </row>
        <row r="3712">
          <cell r="A3712">
            <v>2010</v>
          </cell>
          <cell r="B3712" t="str">
            <v>MAY</v>
          </cell>
          <cell r="D3712" t="str">
            <v>CI9_8012</v>
          </cell>
          <cell r="E3712">
            <v>0</v>
          </cell>
        </row>
        <row r="3713">
          <cell r="A3713">
            <v>2010</v>
          </cell>
          <cell r="B3713" t="str">
            <v>MAY</v>
          </cell>
          <cell r="D3713" t="str">
            <v>CI9_8016</v>
          </cell>
          <cell r="E3713">
            <v>0</v>
          </cell>
        </row>
        <row r="3714">
          <cell r="A3714">
            <v>2010</v>
          </cell>
          <cell r="B3714" t="str">
            <v>MAY</v>
          </cell>
          <cell r="D3714" t="str">
            <v>CI9_8017</v>
          </cell>
          <cell r="E3714">
            <v>0</v>
          </cell>
        </row>
        <row r="3715">
          <cell r="A3715">
            <v>2010</v>
          </cell>
          <cell r="B3715" t="str">
            <v>MAY</v>
          </cell>
          <cell r="D3715" t="str">
            <v>CI9_8020</v>
          </cell>
          <cell r="E3715">
            <v>0</v>
          </cell>
        </row>
        <row r="3716">
          <cell r="A3716">
            <v>2010</v>
          </cell>
          <cell r="B3716" t="str">
            <v>MAY</v>
          </cell>
          <cell r="D3716" t="str">
            <v>CI9_8023</v>
          </cell>
          <cell r="E3716">
            <v>0</v>
          </cell>
        </row>
        <row r="3717">
          <cell r="A3717">
            <v>2010</v>
          </cell>
          <cell r="B3717" t="str">
            <v>MAY</v>
          </cell>
          <cell r="D3717" t="str">
            <v>CI9_8024</v>
          </cell>
          <cell r="E3717">
            <v>0</v>
          </cell>
        </row>
        <row r="3718">
          <cell r="A3718">
            <v>2010</v>
          </cell>
          <cell r="B3718" t="str">
            <v>MAY</v>
          </cell>
          <cell r="D3718" t="str">
            <v>CI9_8025</v>
          </cell>
          <cell r="E3718">
            <v>0</v>
          </cell>
        </row>
        <row r="3719">
          <cell r="A3719">
            <v>2010</v>
          </cell>
          <cell r="B3719" t="str">
            <v>MAY</v>
          </cell>
          <cell r="D3719" t="str">
            <v>CI9_8026</v>
          </cell>
          <cell r="E3719">
            <v>0</v>
          </cell>
        </row>
        <row r="3720">
          <cell r="A3720">
            <v>2010</v>
          </cell>
          <cell r="B3720" t="str">
            <v>MAY</v>
          </cell>
          <cell r="D3720" t="str">
            <v>CI9_8031</v>
          </cell>
          <cell r="E3720">
            <v>0</v>
          </cell>
        </row>
        <row r="3721">
          <cell r="A3721">
            <v>2010</v>
          </cell>
          <cell r="B3721" t="str">
            <v>MAY</v>
          </cell>
          <cell r="D3721" t="str">
            <v>CI9_8033</v>
          </cell>
          <cell r="E3721">
            <v>0</v>
          </cell>
        </row>
        <row r="3722">
          <cell r="A3722">
            <v>2010</v>
          </cell>
          <cell r="B3722" t="str">
            <v>MAY</v>
          </cell>
          <cell r="D3722" t="str">
            <v>CI9_8035</v>
          </cell>
          <cell r="E3722">
            <v>0</v>
          </cell>
        </row>
        <row r="3723">
          <cell r="A3723">
            <v>2010</v>
          </cell>
          <cell r="B3723" t="str">
            <v>MAY</v>
          </cell>
          <cell r="D3723" t="str">
            <v>CI9_8037</v>
          </cell>
          <cell r="E3723">
            <v>0</v>
          </cell>
        </row>
        <row r="3724">
          <cell r="A3724">
            <v>2010</v>
          </cell>
          <cell r="B3724" t="str">
            <v>MAY</v>
          </cell>
          <cell r="D3724" t="str">
            <v>CI9_8038</v>
          </cell>
          <cell r="E3724">
            <v>0</v>
          </cell>
        </row>
        <row r="3725">
          <cell r="A3725">
            <v>2010</v>
          </cell>
          <cell r="B3725" t="str">
            <v>MAY</v>
          </cell>
          <cell r="D3725" t="str">
            <v>CI9_8039</v>
          </cell>
          <cell r="E3725">
            <v>0</v>
          </cell>
        </row>
        <row r="3726">
          <cell r="A3726">
            <v>2010</v>
          </cell>
          <cell r="B3726" t="str">
            <v>MAY</v>
          </cell>
          <cell r="D3726" t="str">
            <v>CI9_8041</v>
          </cell>
          <cell r="E3726">
            <v>0</v>
          </cell>
        </row>
        <row r="3727">
          <cell r="A3727">
            <v>2010</v>
          </cell>
          <cell r="B3727" t="str">
            <v>APR</v>
          </cell>
          <cell r="D3727" t="str">
            <v>CI9_8002</v>
          </cell>
          <cell r="E3727">
            <v>-7062728.5</v>
          </cell>
        </row>
        <row r="3728">
          <cell r="A3728">
            <v>2010</v>
          </cell>
          <cell r="B3728" t="str">
            <v>APR</v>
          </cell>
          <cell r="D3728" t="str">
            <v>CI9_8003</v>
          </cell>
          <cell r="E3728">
            <v>-1737869.69</v>
          </cell>
        </row>
        <row r="3729">
          <cell r="A3729">
            <v>2010</v>
          </cell>
          <cell r="B3729" t="str">
            <v>APR</v>
          </cell>
          <cell r="D3729" t="str">
            <v>CI9_8004</v>
          </cell>
          <cell r="E3729">
            <v>-17254.2</v>
          </cell>
        </row>
        <row r="3730">
          <cell r="A3730">
            <v>2010</v>
          </cell>
          <cell r="B3730" t="str">
            <v>APR</v>
          </cell>
          <cell r="D3730" t="str">
            <v>CI9_8005</v>
          </cell>
          <cell r="E3730">
            <v>-1982991.65</v>
          </cell>
        </row>
        <row r="3731">
          <cell r="A3731">
            <v>2010</v>
          </cell>
          <cell r="B3731" t="str">
            <v>APR</v>
          </cell>
          <cell r="D3731" t="str">
            <v>CI9_8007</v>
          </cell>
          <cell r="E3731">
            <v>0</v>
          </cell>
        </row>
        <row r="3732">
          <cell r="A3732">
            <v>2010</v>
          </cell>
          <cell r="B3732" t="str">
            <v>APR</v>
          </cell>
          <cell r="D3732" t="str">
            <v>CI9_8008</v>
          </cell>
          <cell r="E3732">
            <v>0</v>
          </cell>
        </row>
        <row r="3733">
          <cell r="A3733">
            <v>2010</v>
          </cell>
          <cell r="B3733" t="str">
            <v>APR</v>
          </cell>
          <cell r="D3733" t="str">
            <v>CI9_8010</v>
          </cell>
          <cell r="E3733">
            <v>0</v>
          </cell>
        </row>
        <row r="3734">
          <cell r="A3734">
            <v>2010</v>
          </cell>
          <cell r="B3734" t="str">
            <v>APR</v>
          </cell>
          <cell r="D3734" t="str">
            <v>CI9_8012</v>
          </cell>
          <cell r="E3734">
            <v>0</v>
          </cell>
        </row>
        <row r="3735">
          <cell r="A3735">
            <v>2010</v>
          </cell>
          <cell r="B3735" t="str">
            <v>APR</v>
          </cell>
          <cell r="D3735" t="str">
            <v>CI9_8016</v>
          </cell>
          <cell r="E3735">
            <v>0</v>
          </cell>
        </row>
        <row r="3736">
          <cell r="A3736">
            <v>2010</v>
          </cell>
          <cell r="B3736" t="str">
            <v>APR</v>
          </cell>
          <cell r="D3736" t="str">
            <v>CI9_8017</v>
          </cell>
          <cell r="E3736">
            <v>0</v>
          </cell>
        </row>
        <row r="3737">
          <cell r="A3737">
            <v>2010</v>
          </cell>
          <cell r="B3737" t="str">
            <v>APR</v>
          </cell>
          <cell r="D3737" t="str">
            <v>CI9_8020</v>
          </cell>
          <cell r="E3737">
            <v>-1267287.75</v>
          </cell>
        </row>
        <row r="3738">
          <cell r="A3738">
            <v>2010</v>
          </cell>
          <cell r="B3738" t="str">
            <v>APR</v>
          </cell>
          <cell r="D3738" t="str">
            <v>CI9_8023</v>
          </cell>
          <cell r="E3738">
            <v>-2572852.33</v>
          </cell>
        </row>
        <row r="3739">
          <cell r="A3739">
            <v>2010</v>
          </cell>
          <cell r="B3739" t="str">
            <v>APR</v>
          </cell>
          <cell r="D3739" t="str">
            <v>CI9_8024</v>
          </cell>
          <cell r="E3739">
            <v>0</v>
          </cell>
        </row>
        <row r="3740">
          <cell r="A3740">
            <v>2010</v>
          </cell>
          <cell r="B3740" t="str">
            <v>APR</v>
          </cell>
          <cell r="D3740" t="str">
            <v>CI9_8025</v>
          </cell>
          <cell r="E3740">
            <v>0</v>
          </cell>
        </row>
        <row r="3741">
          <cell r="A3741">
            <v>2010</v>
          </cell>
          <cell r="B3741" t="str">
            <v>APR</v>
          </cell>
          <cell r="D3741" t="str">
            <v>CI9_8026</v>
          </cell>
          <cell r="E3741">
            <v>0</v>
          </cell>
        </row>
        <row r="3742">
          <cell r="A3742">
            <v>2010</v>
          </cell>
          <cell r="B3742" t="str">
            <v>APR</v>
          </cell>
          <cell r="D3742" t="str">
            <v>CI9_8031</v>
          </cell>
          <cell r="E3742">
            <v>0</v>
          </cell>
        </row>
        <row r="3743">
          <cell r="A3743">
            <v>2010</v>
          </cell>
          <cell r="B3743" t="str">
            <v>APR</v>
          </cell>
          <cell r="D3743" t="str">
            <v>CI9_8033</v>
          </cell>
          <cell r="E3743">
            <v>0</v>
          </cell>
        </row>
        <row r="3744">
          <cell r="A3744">
            <v>2010</v>
          </cell>
          <cell r="B3744" t="str">
            <v>APR</v>
          </cell>
          <cell r="D3744" t="str">
            <v>CI9_8035</v>
          </cell>
          <cell r="E3744">
            <v>0</v>
          </cell>
        </row>
        <row r="3745">
          <cell r="A3745">
            <v>2010</v>
          </cell>
          <cell r="B3745" t="str">
            <v>APR</v>
          </cell>
          <cell r="D3745" t="str">
            <v>CI9_8037</v>
          </cell>
          <cell r="E3745">
            <v>0</v>
          </cell>
        </row>
        <row r="3746">
          <cell r="A3746">
            <v>2010</v>
          </cell>
          <cell r="B3746" t="str">
            <v>APR</v>
          </cell>
          <cell r="D3746" t="str">
            <v>CI9_8038</v>
          </cell>
          <cell r="E3746">
            <v>0</v>
          </cell>
        </row>
        <row r="3747">
          <cell r="A3747">
            <v>2010</v>
          </cell>
          <cell r="B3747" t="str">
            <v>APR</v>
          </cell>
          <cell r="D3747" t="str">
            <v>CI9_8039</v>
          </cell>
          <cell r="E3747">
            <v>0</v>
          </cell>
        </row>
        <row r="3748">
          <cell r="A3748">
            <v>2010</v>
          </cell>
          <cell r="B3748" t="str">
            <v>APR</v>
          </cell>
          <cell r="D3748" t="str">
            <v>CI9_8041</v>
          </cell>
          <cell r="E3748">
            <v>0</v>
          </cell>
        </row>
        <row r="3749">
          <cell r="A3749">
            <v>2010</v>
          </cell>
          <cell r="B3749" t="str">
            <v>JAN</v>
          </cell>
          <cell r="D3749" t="str">
            <v>CI9_8002</v>
          </cell>
          <cell r="E3749">
            <v>0</v>
          </cell>
        </row>
        <row r="3750">
          <cell r="A3750">
            <v>2010</v>
          </cell>
          <cell r="B3750" t="str">
            <v>JAN</v>
          </cell>
          <cell r="D3750" t="str">
            <v>CI9_8003</v>
          </cell>
          <cell r="E3750">
            <v>102977.41</v>
          </cell>
        </row>
        <row r="3751">
          <cell r="A3751">
            <v>2010</v>
          </cell>
          <cell r="B3751" t="str">
            <v>JAN</v>
          </cell>
          <cell r="D3751" t="str">
            <v>CI9_8004</v>
          </cell>
          <cell r="E3751">
            <v>0</v>
          </cell>
        </row>
        <row r="3752">
          <cell r="A3752">
            <v>2010</v>
          </cell>
          <cell r="B3752" t="str">
            <v>JAN</v>
          </cell>
          <cell r="D3752" t="str">
            <v>CI9_8005</v>
          </cell>
          <cell r="E3752">
            <v>0</v>
          </cell>
        </row>
        <row r="3753">
          <cell r="A3753">
            <v>2010</v>
          </cell>
          <cell r="B3753" t="str">
            <v>JAN</v>
          </cell>
          <cell r="D3753" t="str">
            <v>CI9_8007</v>
          </cell>
          <cell r="E3753">
            <v>0</v>
          </cell>
        </row>
        <row r="3754">
          <cell r="A3754">
            <v>2010</v>
          </cell>
          <cell r="B3754" t="str">
            <v>MAY</v>
          </cell>
          <cell r="D3754" t="str">
            <v>RRG_8184</v>
          </cell>
          <cell r="E3754">
            <v>0.92307691999999997</v>
          </cell>
        </row>
        <row r="3755">
          <cell r="A3755">
            <v>2010</v>
          </cell>
          <cell r="B3755" t="str">
            <v>MAY</v>
          </cell>
          <cell r="D3755" t="str">
            <v>RRG_8187</v>
          </cell>
          <cell r="E3755">
            <v>0.92307691999999997</v>
          </cell>
        </row>
        <row r="3756">
          <cell r="A3756">
            <v>2010</v>
          </cell>
          <cell r="B3756" t="str">
            <v>APR</v>
          </cell>
          <cell r="D3756" t="str">
            <v>RRG_8149</v>
          </cell>
          <cell r="E3756">
            <v>0</v>
          </cell>
        </row>
        <row r="3757">
          <cell r="A3757">
            <v>2010</v>
          </cell>
          <cell r="B3757" t="str">
            <v>APR</v>
          </cell>
          <cell r="D3757" t="str">
            <v>RRG_8184</v>
          </cell>
          <cell r="E3757">
            <v>0.92307691999999997</v>
          </cell>
        </row>
        <row r="3758">
          <cell r="A3758">
            <v>2010</v>
          </cell>
          <cell r="B3758" t="str">
            <v>JAN</v>
          </cell>
          <cell r="D3758" t="str">
            <v>RRG_8149</v>
          </cell>
          <cell r="E3758">
            <v>0</v>
          </cell>
        </row>
        <row r="3759">
          <cell r="A3759">
            <v>2010</v>
          </cell>
          <cell r="B3759" t="str">
            <v>JUN</v>
          </cell>
          <cell r="D3759" t="str">
            <v>MAN_8002</v>
          </cell>
          <cell r="E3759">
            <v>3602753</v>
          </cell>
        </row>
        <row r="3760">
          <cell r="A3760">
            <v>2010</v>
          </cell>
          <cell r="B3760" t="str">
            <v>JUN</v>
          </cell>
          <cell r="D3760" t="str">
            <v>MAN_8001</v>
          </cell>
          <cell r="E3760">
            <v>2694222</v>
          </cell>
        </row>
        <row r="3761">
          <cell r="A3761">
            <v>2010</v>
          </cell>
          <cell r="B3761" t="str">
            <v>MAR</v>
          </cell>
          <cell r="D3761" t="str">
            <v>MAN_8002</v>
          </cell>
          <cell r="E3761">
            <v>3602753</v>
          </cell>
        </row>
        <row r="3762">
          <cell r="A3762">
            <v>2010</v>
          </cell>
          <cell r="B3762" t="str">
            <v>MAR</v>
          </cell>
          <cell r="D3762" t="str">
            <v>MAN_8001</v>
          </cell>
          <cell r="E3762">
            <v>2694222</v>
          </cell>
        </row>
        <row r="3763">
          <cell r="A3763">
            <v>2010</v>
          </cell>
          <cell r="B3763" t="str">
            <v>FEB</v>
          </cell>
          <cell r="D3763" t="str">
            <v>MAN_8002</v>
          </cell>
          <cell r="E3763">
            <v>3602753</v>
          </cell>
        </row>
        <row r="3764">
          <cell r="A3764">
            <v>2010</v>
          </cell>
          <cell r="B3764" t="str">
            <v>FEB</v>
          </cell>
          <cell r="D3764" t="str">
            <v>MAN_8001</v>
          </cell>
          <cell r="E3764">
            <v>2694222</v>
          </cell>
        </row>
        <row r="3765">
          <cell r="A3765">
            <v>2009</v>
          </cell>
          <cell r="B3765" t="str">
            <v>DEC</v>
          </cell>
          <cell r="D3765" t="str">
            <v>MAN_8002</v>
          </cell>
          <cell r="E3765">
            <v>-5728576</v>
          </cell>
        </row>
        <row r="3766">
          <cell r="A3766">
            <v>2009</v>
          </cell>
          <cell r="B3766" t="str">
            <v>DEC</v>
          </cell>
          <cell r="D3766" t="str">
            <v>MAN_8001</v>
          </cell>
          <cell r="E3766">
            <v>3174379</v>
          </cell>
        </row>
        <row r="3767">
          <cell r="A3767">
            <v>2010</v>
          </cell>
          <cell r="B3767" t="str">
            <v>MAY</v>
          </cell>
          <cell r="D3767" t="str">
            <v>MAN_8001</v>
          </cell>
          <cell r="E3767">
            <v>2694222</v>
          </cell>
        </row>
        <row r="3768">
          <cell r="A3768">
            <v>2010</v>
          </cell>
          <cell r="B3768" t="str">
            <v>MAY</v>
          </cell>
          <cell r="D3768" t="str">
            <v>MAN_8002</v>
          </cell>
          <cell r="E3768">
            <v>3602753</v>
          </cell>
        </row>
        <row r="3769">
          <cell r="A3769">
            <v>2010</v>
          </cell>
          <cell r="B3769" t="str">
            <v>APR</v>
          </cell>
          <cell r="D3769" t="str">
            <v>MAN_8001</v>
          </cell>
          <cell r="E3769">
            <v>2694222</v>
          </cell>
        </row>
        <row r="3770">
          <cell r="A3770">
            <v>2010</v>
          </cell>
          <cell r="B3770" t="str">
            <v>APR</v>
          </cell>
          <cell r="D3770" t="str">
            <v>MAN_8002</v>
          </cell>
          <cell r="E3770">
            <v>3602753</v>
          </cell>
        </row>
        <row r="3771">
          <cell r="A3771">
            <v>2010</v>
          </cell>
          <cell r="B3771" t="str">
            <v>JAN</v>
          </cell>
          <cell r="D3771" t="str">
            <v>MAN_8001</v>
          </cell>
          <cell r="E3771">
            <v>2694222</v>
          </cell>
        </row>
        <row r="3772">
          <cell r="A3772">
            <v>2010</v>
          </cell>
          <cell r="B3772" t="str">
            <v>JAN</v>
          </cell>
          <cell r="D3772" t="str">
            <v>MAN_8002</v>
          </cell>
          <cell r="E3772">
            <v>3602753</v>
          </cell>
        </row>
        <row r="3773">
          <cell r="A3773">
            <v>2010</v>
          </cell>
          <cell r="B3773" t="str">
            <v>JUN</v>
          </cell>
          <cell r="D3773" t="str">
            <v>1MC_8YTD</v>
          </cell>
          <cell r="E3773">
            <v>0</v>
          </cell>
        </row>
        <row r="3774">
          <cell r="A3774">
            <v>2010</v>
          </cell>
          <cell r="B3774" t="str">
            <v>MAR</v>
          </cell>
          <cell r="D3774" t="str">
            <v>1MC_8YTD</v>
          </cell>
          <cell r="E3774">
            <v>0</v>
          </cell>
        </row>
        <row r="3775">
          <cell r="A3775">
            <v>2010</v>
          </cell>
          <cell r="B3775" t="str">
            <v>FEB</v>
          </cell>
          <cell r="D3775" t="str">
            <v>1MC_8YTD</v>
          </cell>
          <cell r="E3775">
            <v>0</v>
          </cell>
        </row>
        <row r="3776">
          <cell r="A3776">
            <v>2009</v>
          </cell>
          <cell r="B3776" t="str">
            <v>DEC</v>
          </cell>
          <cell r="D3776" t="str">
            <v>1MC_8YTD</v>
          </cell>
          <cell r="E3776">
            <v>0</v>
          </cell>
        </row>
        <row r="3777">
          <cell r="A3777">
            <v>2010</v>
          </cell>
          <cell r="B3777" t="str">
            <v>MAY</v>
          </cell>
          <cell r="D3777" t="str">
            <v>1MC_8YTD</v>
          </cell>
          <cell r="E3777">
            <v>0</v>
          </cell>
        </row>
        <row r="3778">
          <cell r="A3778">
            <v>2010</v>
          </cell>
          <cell r="B3778" t="str">
            <v>APR</v>
          </cell>
          <cell r="D3778" t="str">
            <v>1MC_8YTD</v>
          </cell>
          <cell r="E3778">
            <v>0</v>
          </cell>
        </row>
        <row r="3779">
          <cell r="A3779">
            <v>2010</v>
          </cell>
          <cell r="B3779" t="str">
            <v>JAN</v>
          </cell>
          <cell r="D3779" t="str">
            <v>1MC_8YTD</v>
          </cell>
          <cell r="E3779">
            <v>0</v>
          </cell>
        </row>
        <row r="3780">
          <cell r="A3780">
            <v>2010</v>
          </cell>
          <cell r="B3780" t="str">
            <v>JUN</v>
          </cell>
          <cell r="D3780" t="str">
            <v>CI9_8041</v>
          </cell>
          <cell r="E3780">
            <v>0</v>
          </cell>
        </row>
        <row r="3781">
          <cell r="A3781">
            <v>2010</v>
          </cell>
          <cell r="B3781" t="str">
            <v>JUN</v>
          </cell>
          <cell r="D3781" t="str">
            <v>CI9_8039</v>
          </cell>
          <cell r="E3781">
            <v>0</v>
          </cell>
        </row>
        <row r="3782">
          <cell r="A3782">
            <v>2010</v>
          </cell>
          <cell r="B3782" t="str">
            <v>JUN</v>
          </cell>
          <cell r="D3782" t="str">
            <v>CI9_8038</v>
          </cell>
          <cell r="E3782">
            <v>0</v>
          </cell>
        </row>
        <row r="3783">
          <cell r="A3783">
            <v>2010</v>
          </cell>
          <cell r="B3783" t="str">
            <v>JUN</v>
          </cell>
          <cell r="D3783" t="str">
            <v>CI9_8037</v>
          </cell>
          <cell r="E3783">
            <v>0</v>
          </cell>
        </row>
        <row r="3784">
          <cell r="A3784">
            <v>2010</v>
          </cell>
          <cell r="B3784" t="str">
            <v>JUN</v>
          </cell>
          <cell r="D3784" t="str">
            <v>CI9_8035</v>
          </cell>
          <cell r="E3784">
            <v>0</v>
          </cell>
        </row>
        <row r="3785">
          <cell r="A3785">
            <v>2010</v>
          </cell>
          <cell r="B3785" t="str">
            <v>JUN</v>
          </cell>
          <cell r="D3785" t="str">
            <v>CI9_8033</v>
          </cell>
          <cell r="E3785">
            <v>0</v>
          </cell>
        </row>
        <row r="3786">
          <cell r="A3786">
            <v>2010</v>
          </cell>
          <cell r="B3786" t="str">
            <v>JUN</v>
          </cell>
          <cell r="D3786" t="str">
            <v>CI9_8031</v>
          </cell>
          <cell r="E3786">
            <v>0</v>
          </cell>
        </row>
        <row r="3787">
          <cell r="A3787">
            <v>2010</v>
          </cell>
          <cell r="B3787" t="str">
            <v>JUN</v>
          </cell>
          <cell r="D3787" t="str">
            <v>CI9_8026</v>
          </cell>
          <cell r="E3787">
            <v>0</v>
          </cell>
        </row>
        <row r="3788">
          <cell r="A3788">
            <v>2010</v>
          </cell>
          <cell r="B3788" t="str">
            <v>JUN</v>
          </cell>
          <cell r="D3788" t="str">
            <v>CI9_8025</v>
          </cell>
          <cell r="E3788">
            <v>0</v>
          </cell>
        </row>
        <row r="3789">
          <cell r="A3789">
            <v>2010</v>
          </cell>
          <cell r="B3789" t="str">
            <v>JUN</v>
          </cell>
          <cell r="D3789" t="str">
            <v>CI9_8024</v>
          </cell>
          <cell r="E3789">
            <v>0</v>
          </cell>
        </row>
        <row r="3790">
          <cell r="A3790">
            <v>2010</v>
          </cell>
          <cell r="B3790" t="str">
            <v>JUN</v>
          </cell>
          <cell r="D3790" t="str">
            <v>CI9_8023</v>
          </cell>
          <cell r="E3790">
            <v>86969.64</v>
          </cell>
        </row>
        <row r="3791">
          <cell r="A3791">
            <v>2010</v>
          </cell>
          <cell r="B3791" t="str">
            <v>JUN</v>
          </cell>
          <cell r="D3791" t="str">
            <v>CI9_8020</v>
          </cell>
          <cell r="E3791">
            <v>0</v>
          </cell>
        </row>
        <row r="3792">
          <cell r="A3792">
            <v>2010</v>
          </cell>
          <cell r="B3792" t="str">
            <v>JUN</v>
          </cell>
          <cell r="D3792" t="str">
            <v>CI9_8017</v>
          </cell>
          <cell r="E3792">
            <v>0</v>
          </cell>
        </row>
        <row r="3793">
          <cell r="A3793">
            <v>2010</v>
          </cell>
          <cell r="B3793" t="str">
            <v>JUN</v>
          </cell>
          <cell r="D3793" t="str">
            <v>CI9_8016</v>
          </cell>
          <cell r="E3793">
            <v>0</v>
          </cell>
        </row>
        <row r="3794">
          <cell r="A3794">
            <v>2010</v>
          </cell>
          <cell r="B3794" t="str">
            <v>JUN</v>
          </cell>
          <cell r="D3794" t="str">
            <v>CI9_8012</v>
          </cell>
          <cell r="E3794">
            <v>0</v>
          </cell>
        </row>
        <row r="3795">
          <cell r="A3795">
            <v>2010</v>
          </cell>
          <cell r="B3795" t="str">
            <v>JUN</v>
          </cell>
          <cell r="D3795" t="str">
            <v>CI9_8010</v>
          </cell>
          <cell r="E3795">
            <v>0</v>
          </cell>
        </row>
        <row r="3796">
          <cell r="A3796">
            <v>2010</v>
          </cell>
          <cell r="B3796" t="str">
            <v>JUN</v>
          </cell>
          <cell r="D3796" t="str">
            <v>CI9_8008</v>
          </cell>
          <cell r="E3796">
            <v>0</v>
          </cell>
        </row>
        <row r="3797">
          <cell r="A3797">
            <v>2010</v>
          </cell>
          <cell r="B3797" t="str">
            <v>JUN</v>
          </cell>
          <cell r="D3797" t="str">
            <v>CI9_8007</v>
          </cell>
          <cell r="E3797">
            <v>0</v>
          </cell>
        </row>
        <row r="3798">
          <cell r="A3798">
            <v>2010</v>
          </cell>
          <cell r="B3798" t="str">
            <v>JUN</v>
          </cell>
          <cell r="D3798" t="str">
            <v>CI9_8005</v>
          </cell>
          <cell r="E3798">
            <v>0</v>
          </cell>
        </row>
        <row r="3799">
          <cell r="A3799">
            <v>2010</v>
          </cell>
          <cell r="B3799" t="str">
            <v>JUN</v>
          </cell>
          <cell r="D3799" t="str">
            <v>CI9_8004</v>
          </cell>
          <cell r="E3799">
            <v>0</v>
          </cell>
        </row>
        <row r="3800">
          <cell r="A3800">
            <v>2010</v>
          </cell>
          <cell r="B3800" t="str">
            <v>JUN</v>
          </cell>
          <cell r="D3800" t="str">
            <v>CI9_8003</v>
          </cell>
          <cell r="E3800">
            <v>0</v>
          </cell>
        </row>
        <row r="3801">
          <cell r="A3801">
            <v>2010</v>
          </cell>
          <cell r="B3801" t="str">
            <v>JUN</v>
          </cell>
          <cell r="D3801" t="str">
            <v>CI9_8002</v>
          </cell>
          <cell r="E3801">
            <v>0</v>
          </cell>
        </row>
        <row r="3802">
          <cell r="A3802">
            <v>2010</v>
          </cell>
          <cell r="B3802" t="str">
            <v>MAR</v>
          </cell>
          <cell r="D3802" t="str">
            <v>CI9_8041</v>
          </cell>
          <cell r="E3802">
            <v>0</v>
          </cell>
        </row>
        <row r="3803">
          <cell r="A3803">
            <v>2010</v>
          </cell>
          <cell r="B3803" t="str">
            <v>MAR</v>
          </cell>
          <cell r="D3803" t="str">
            <v>CI9_8039</v>
          </cell>
          <cell r="E3803">
            <v>0</v>
          </cell>
        </row>
        <row r="3804">
          <cell r="A3804">
            <v>2010</v>
          </cell>
          <cell r="B3804" t="str">
            <v>MAR</v>
          </cell>
          <cell r="D3804" t="str">
            <v>CI9_8038</v>
          </cell>
          <cell r="E3804">
            <v>0</v>
          </cell>
        </row>
        <row r="3805">
          <cell r="A3805">
            <v>2010</v>
          </cell>
          <cell r="B3805" t="str">
            <v>MAR</v>
          </cell>
          <cell r="D3805" t="str">
            <v>CI9_8037</v>
          </cell>
          <cell r="E3805">
            <v>0</v>
          </cell>
        </row>
        <row r="3806">
          <cell r="A3806">
            <v>2010</v>
          </cell>
          <cell r="B3806" t="str">
            <v>MAR</v>
          </cell>
          <cell r="D3806" t="str">
            <v>CI9_8035</v>
          </cell>
          <cell r="E3806">
            <v>0</v>
          </cell>
        </row>
        <row r="3807">
          <cell r="A3807">
            <v>2010</v>
          </cell>
          <cell r="B3807" t="str">
            <v>MAR</v>
          </cell>
          <cell r="D3807" t="str">
            <v>CI9_8031</v>
          </cell>
          <cell r="E3807">
            <v>0</v>
          </cell>
        </row>
        <row r="3808">
          <cell r="A3808">
            <v>2010</v>
          </cell>
          <cell r="B3808" t="str">
            <v>MAR</v>
          </cell>
          <cell r="D3808" t="str">
            <v>CI9_8026</v>
          </cell>
          <cell r="E3808">
            <v>0</v>
          </cell>
        </row>
        <row r="3809">
          <cell r="A3809">
            <v>2010</v>
          </cell>
          <cell r="B3809" t="str">
            <v>MAR</v>
          </cell>
          <cell r="D3809" t="str">
            <v>CI9_8025</v>
          </cell>
          <cell r="E3809">
            <v>0</v>
          </cell>
        </row>
        <row r="3810">
          <cell r="A3810">
            <v>2010</v>
          </cell>
          <cell r="B3810" t="str">
            <v>MAR</v>
          </cell>
          <cell r="D3810" t="str">
            <v>CI9_8024</v>
          </cell>
          <cell r="E3810">
            <v>0</v>
          </cell>
        </row>
        <row r="3811">
          <cell r="A3811">
            <v>2010</v>
          </cell>
          <cell r="B3811" t="str">
            <v>MAR</v>
          </cell>
          <cell r="D3811" t="str">
            <v>CI9_8023</v>
          </cell>
          <cell r="E3811">
            <v>0</v>
          </cell>
        </row>
        <row r="3812">
          <cell r="A3812">
            <v>2010</v>
          </cell>
          <cell r="B3812" t="str">
            <v>MAR</v>
          </cell>
          <cell r="D3812" t="str">
            <v>CI9_8020</v>
          </cell>
          <cell r="E3812">
            <v>0</v>
          </cell>
        </row>
        <row r="3813">
          <cell r="A3813">
            <v>2010</v>
          </cell>
          <cell r="B3813" t="str">
            <v>MAR</v>
          </cell>
          <cell r="D3813" t="str">
            <v>CI9_8017</v>
          </cell>
          <cell r="E3813">
            <v>0</v>
          </cell>
        </row>
        <row r="3814">
          <cell r="A3814">
            <v>2010</v>
          </cell>
          <cell r="B3814" t="str">
            <v>MAR</v>
          </cell>
          <cell r="D3814" t="str">
            <v>CI9_8016</v>
          </cell>
          <cell r="E3814">
            <v>0</v>
          </cell>
        </row>
        <row r="3815">
          <cell r="A3815">
            <v>2010</v>
          </cell>
          <cell r="B3815" t="str">
            <v>MAR</v>
          </cell>
          <cell r="D3815" t="str">
            <v>CI9_8012</v>
          </cell>
          <cell r="E3815">
            <v>0</v>
          </cell>
        </row>
        <row r="3816">
          <cell r="A3816">
            <v>2010</v>
          </cell>
          <cell r="B3816" t="str">
            <v>MAR</v>
          </cell>
          <cell r="D3816" t="str">
            <v>CI9_8010</v>
          </cell>
          <cell r="E3816">
            <v>0</v>
          </cell>
        </row>
        <row r="3817">
          <cell r="A3817">
            <v>2010</v>
          </cell>
          <cell r="B3817" t="str">
            <v>MAR</v>
          </cell>
          <cell r="D3817" t="str">
            <v>CI9_8008</v>
          </cell>
          <cell r="E3817">
            <v>0</v>
          </cell>
        </row>
        <row r="3818">
          <cell r="A3818">
            <v>2010</v>
          </cell>
          <cell r="B3818" t="str">
            <v>MAR</v>
          </cell>
          <cell r="D3818" t="str">
            <v>CI9_8007</v>
          </cell>
          <cell r="E3818">
            <v>0</v>
          </cell>
        </row>
        <row r="3819">
          <cell r="A3819">
            <v>2010</v>
          </cell>
          <cell r="B3819" t="str">
            <v>MAR</v>
          </cell>
          <cell r="D3819" t="str">
            <v>CI9_8005</v>
          </cell>
          <cell r="E3819">
            <v>0</v>
          </cell>
        </row>
        <row r="3820">
          <cell r="A3820">
            <v>2010</v>
          </cell>
          <cell r="B3820" t="str">
            <v>MAR</v>
          </cell>
          <cell r="D3820" t="str">
            <v>CI9_8004</v>
          </cell>
          <cell r="E3820">
            <v>0</v>
          </cell>
        </row>
        <row r="3821">
          <cell r="A3821">
            <v>2010</v>
          </cell>
          <cell r="B3821" t="str">
            <v>MAR</v>
          </cell>
          <cell r="D3821" t="str">
            <v>CI9_8003</v>
          </cell>
          <cell r="E3821">
            <v>0</v>
          </cell>
        </row>
        <row r="3822">
          <cell r="A3822">
            <v>2010</v>
          </cell>
          <cell r="B3822" t="str">
            <v>MAR</v>
          </cell>
          <cell r="D3822" t="str">
            <v>CI9_8002</v>
          </cell>
          <cell r="E3822">
            <v>0</v>
          </cell>
        </row>
        <row r="3823">
          <cell r="A3823">
            <v>2010</v>
          </cell>
          <cell r="B3823" t="str">
            <v>FEB</v>
          </cell>
          <cell r="D3823" t="str">
            <v>CI9_8041</v>
          </cell>
          <cell r="E3823">
            <v>0</v>
          </cell>
        </row>
        <row r="3824">
          <cell r="A3824">
            <v>2010</v>
          </cell>
          <cell r="B3824" t="str">
            <v>FEB</v>
          </cell>
          <cell r="D3824" t="str">
            <v>CI9_8039</v>
          </cell>
          <cell r="E3824">
            <v>0</v>
          </cell>
        </row>
        <row r="3825">
          <cell r="A3825">
            <v>2010</v>
          </cell>
          <cell r="B3825" t="str">
            <v>FEB</v>
          </cell>
          <cell r="D3825" t="str">
            <v>CI9_8038</v>
          </cell>
          <cell r="E3825">
            <v>0</v>
          </cell>
        </row>
        <row r="3826">
          <cell r="A3826">
            <v>2010</v>
          </cell>
          <cell r="B3826" t="str">
            <v>FEB</v>
          </cell>
          <cell r="D3826" t="str">
            <v>CI9_8037</v>
          </cell>
          <cell r="E3826">
            <v>0</v>
          </cell>
        </row>
        <row r="3827">
          <cell r="A3827">
            <v>2010</v>
          </cell>
          <cell r="B3827" t="str">
            <v>FEB</v>
          </cell>
          <cell r="D3827" t="str">
            <v>CI9_8035</v>
          </cell>
          <cell r="E3827">
            <v>0</v>
          </cell>
        </row>
        <row r="3828">
          <cell r="A3828">
            <v>2010</v>
          </cell>
          <cell r="B3828" t="str">
            <v>FEB</v>
          </cell>
          <cell r="D3828" t="str">
            <v>CI9_8031</v>
          </cell>
          <cell r="E3828">
            <v>0</v>
          </cell>
        </row>
        <row r="3829">
          <cell r="A3829">
            <v>2010</v>
          </cell>
          <cell r="B3829" t="str">
            <v>FEB</v>
          </cell>
          <cell r="D3829" t="str">
            <v>CI9_8026</v>
          </cell>
          <cell r="E3829">
            <v>0</v>
          </cell>
        </row>
        <row r="3830">
          <cell r="A3830">
            <v>2010</v>
          </cell>
          <cell r="B3830" t="str">
            <v>FEB</v>
          </cell>
          <cell r="D3830" t="str">
            <v>CI9_8025</v>
          </cell>
          <cell r="E3830">
            <v>0</v>
          </cell>
        </row>
        <row r="3831">
          <cell r="A3831">
            <v>2010</v>
          </cell>
          <cell r="B3831" t="str">
            <v>FEB</v>
          </cell>
          <cell r="D3831" t="str">
            <v>CI9_8024</v>
          </cell>
          <cell r="E3831">
            <v>0</v>
          </cell>
        </row>
        <row r="3832">
          <cell r="A3832">
            <v>2010</v>
          </cell>
          <cell r="B3832" t="str">
            <v>FEB</v>
          </cell>
          <cell r="D3832" t="str">
            <v>CI9_8023</v>
          </cell>
          <cell r="E3832">
            <v>0</v>
          </cell>
        </row>
        <row r="3833">
          <cell r="A3833">
            <v>2010</v>
          </cell>
          <cell r="B3833" t="str">
            <v>FEB</v>
          </cell>
          <cell r="D3833" t="str">
            <v>CI9_8020</v>
          </cell>
          <cell r="E3833">
            <v>0</v>
          </cell>
        </row>
        <row r="3834">
          <cell r="A3834">
            <v>2009</v>
          </cell>
          <cell r="B3834" t="str">
            <v>DEC</v>
          </cell>
          <cell r="D3834" t="str">
            <v>CI1_8004</v>
          </cell>
          <cell r="E3834">
            <v>110.8</v>
          </cell>
        </row>
        <row r="3835">
          <cell r="A3835">
            <v>2009</v>
          </cell>
          <cell r="B3835" t="str">
            <v>DEC</v>
          </cell>
          <cell r="D3835" t="str">
            <v>CI1_8003</v>
          </cell>
          <cell r="E3835">
            <v>32976.879999999997</v>
          </cell>
        </row>
        <row r="3836">
          <cell r="A3836">
            <v>2009</v>
          </cell>
          <cell r="B3836" t="str">
            <v>DEC</v>
          </cell>
          <cell r="D3836" t="str">
            <v>CI1_8002</v>
          </cell>
          <cell r="E3836">
            <v>43936.09</v>
          </cell>
        </row>
        <row r="3837">
          <cell r="A3837">
            <v>2010</v>
          </cell>
          <cell r="B3837" t="str">
            <v>MAY</v>
          </cell>
          <cell r="D3837" t="str">
            <v>DIS_8037</v>
          </cell>
          <cell r="E3837">
            <v>6059</v>
          </cell>
        </row>
        <row r="3838">
          <cell r="A3838">
            <v>2010</v>
          </cell>
          <cell r="B3838" t="str">
            <v>MAY</v>
          </cell>
          <cell r="D3838" t="str">
            <v>DIS_8038</v>
          </cell>
          <cell r="E3838">
            <v>2912</v>
          </cell>
        </row>
        <row r="3839">
          <cell r="A3839">
            <v>2010</v>
          </cell>
          <cell r="B3839" t="str">
            <v>MAY</v>
          </cell>
          <cell r="D3839" t="str">
            <v>CI1_8002</v>
          </cell>
          <cell r="E3839">
            <v>19775.29</v>
          </cell>
        </row>
        <row r="3840">
          <cell r="A3840">
            <v>2010</v>
          </cell>
          <cell r="B3840" t="str">
            <v>MAY</v>
          </cell>
          <cell r="D3840" t="str">
            <v>CI1_8003</v>
          </cell>
          <cell r="E3840">
            <v>24457.42</v>
          </cell>
        </row>
        <row r="3841">
          <cell r="A3841">
            <v>2010</v>
          </cell>
          <cell r="B3841" t="str">
            <v>MAY</v>
          </cell>
          <cell r="D3841" t="str">
            <v>CI1_8004</v>
          </cell>
          <cell r="E3841">
            <v>69.510000000000005</v>
          </cell>
        </row>
        <row r="3842">
          <cell r="A3842">
            <v>2010</v>
          </cell>
          <cell r="B3842" t="str">
            <v>MAY</v>
          </cell>
          <cell r="D3842" t="str">
            <v>CI1_8005</v>
          </cell>
          <cell r="E3842">
            <v>23453.32</v>
          </cell>
        </row>
        <row r="3843">
          <cell r="A3843">
            <v>2010</v>
          </cell>
          <cell r="B3843" t="str">
            <v>MAY</v>
          </cell>
          <cell r="D3843" t="str">
            <v>CI1_8007</v>
          </cell>
          <cell r="E3843">
            <v>62.06</v>
          </cell>
        </row>
        <row r="3844">
          <cell r="A3844">
            <v>2010</v>
          </cell>
          <cell r="B3844" t="str">
            <v>MAY</v>
          </cell>
          <cell r="D3844" t="str">
            <v>CI1_8008</v>
          </cell>
          <cell r="E3844">
            <v>6315.13</v>
          </cell>
        </row>
        <row r="3845">
          <cell r="A3845">
            <v>2010</v>
          </cell>
          <cell r="B3845" t="str">
            <v>MAY</v>
          </cell>
          <cell r="D3845" t="str">
            <v>CI1_8010</v>
          </cell>
          <cell r="E3845">
            <v>176.69</v>
          </cell>
        </row>
        <row r="3846">
          <cell r="A3846">
            <v>2010</v>
          </cell>
          <cell r="B3846" t="str">
            <v>MAY</v>
          </cell>
          <cell r="D3846" t="str">
            <v>CI1_8012</v>
          </cell>
          <cell r="E3846">
            <v>1632.33</v>
          </cell>
        </row>
        <row r="3847">
          <cell r="A3847">
            <v>2010</v>
          </cell>
          <cell r="B3847" t="str">
            <v>MAY</v>
          </cell>
          <cell r="D3847" t="str">
            <v>CI1_8016</v>
          </cell>
          <cell r="E3847">
            <v>529.41</v>
          </cell>
        </row>
        <row r="3848">
          <cell r="A3848">
            <v>2010</v>
          </cell>
          <cell r="B3848" t="str">
            <v>MAY</v>
          </cell>
          <cell r="D3848" t="str">
            <v>CI1_8017</v>
          </cell>
          <cell r="E3848">
            <v>0</v>
          </cell>
        </row>
        <row r="3849">
          <cell r="A3849">
            <v>2010</v>
          </cell>
          <cell r="B3849" t="str">
            <v>MAY</v>
          </cell>
          <cell r="D3849" t="str">
            <v>CI1_8020</v>
          </cell>
          <cell r="E3849">
            <v>2198.0700000000002</v>
          </cell>
        </row>
        <row r="3850">
          <cell r="A3850">
            <v>2010</v>
          </cell>
          <cell r="B3850" t="str">
            <v>MAY</v>
          </cell>
          <cell r="D3850" t="str">
            <v>CI1_8023</v>
          </cell>
          <cell r="E3850">
            <v>37295.360000000001</v>
          </cell>
        </row>
        <row r="3851">
          <cell r="A3851">
            <v>2010</v>
          </cell>
          <cell r="B3851" t="str">
            <v>MAY</v>
          </cell>
          <cell r="D3851" t="str">
            <v>CI1_8024</v>
          </cell>
          <cell r="E3851">
            <v>70136.39</v>
          </cell>
        </row>
        <row r="3852">
          <cell r="A3852">
            <v>2010</v>
          </cell>
          <cell r="B3852" t="str">
            <v>MAY</v>
          </cell>
          <cell r="D3852" t="str">
            <v>CI1_8025</v>
          </cell>
          <cell r="E3852">
            <v>151816.6</v>
          </cell>
        </row>
        <row r="3853">
          <cell r="A3853">
            <v>2010</v>
          </cell>
          <cell r="B3853" t="str">
            <v>MAY</v>
          </cell>
          <cell r="D3853" t="str">
            <v>CI1_8026</v>
          </cell>
          <cell r="E3853">
            <v>862.61</v>
          </cell>
        </row>
        <row r="3854">
          <cell r="A3854">
            <v>2010</v>
          </cell>
          <cell r="B3854" t="str">
            <v>MAY</v>
          </cell>
          <cell r="D3854" t="str">
            <v>CI1_8031</v>
          </cell>
          <cell r="E3854">
            <v>280308.65000000002</v>
          </cell>
        </row>
        <row r="3855">
          <cell r="A3855">
            <v>2010</v>
          </cell>
          <cell r="B3855" t="str">
            <v>MAY</v>
          </cell>
          <cell r="D3855" t="str">
            <v>CI1_8033</v>
          </cell>
          <cell r="E3855">
            <v>213907.95</v>
          </cell>
        </row>
        <row r="3856">
          <cell r="A3856">
            <v>2010</v>
          </cell>
          <cell r="B3856" t="str">
            <v>MAY</v>
          </cell>
          <cell r="D3856" t="str">
            <v>CI1_8035</v>
          </cell>
          <cell r="E3856">
            <v>411.94</v>
          </cell>
        </row>
        <row r="3857">
          <cell r="A3857">
            <v>2010</v>
          </cell>
          <cell r="B3857" t="str">
            <v>MAY</v>
          </cell>
          <cell r="D3857" t="str">
            <v>CI1_8037</v>
          </cell>
          <cell r="E3857">
            <v>412045.69</v>
          </cell>
        </row>
        <row r="3858">
          <cell r="A3858">
            <v>2010</v>
          </cell>
          <cell r="B3858" t="str">
            <v>MAY</v>
          </cell>
          <cell r="D3858" t="str">
            <v>CI1_8038</v>
          </cell>
          <cell r="E3858">
            <v>192255.35</v>
          </cell>
        </row>
        <row r="3859">
          <cell r="A3859">
            <v>2010</v>
          </cell>
          <cell r="B3859" t="str">
            <v>MAY</v>
          </cell>
          <cell r="D3859" t="str">
            <v>CI1_8039</v>
          </cell>
          <cell r="E3859">
            <v>3917.85</v>
          </cell>
        </row>
        <row r="3860">
          <cell r="A3860">
            <v>2010</v>
          </cell>
          <cell r="B3860" t="str">
            <v>MAY</v>
          </cell>
          <cell r="D3860" t="str">
            <v>CI1_8041</v>
          </cell>
          <cell r="E3860">
            <v>2400.94</v>
          </cell>
        </row>
        <row r="3861">
          <cell r="A3861">
            <v>2010</v>
          </cell>
          <cell r="B3861" t="str">
            <v>APR</v>
          </cell>
          <cell r="D3861" t="str">
            <v>CI1_8002</v>
          </cell>
          <cell r="E3861">
            <v>19775.29</v>
          </cell>
        </row>
        <row r="3862">
          <cell r="A3862">
            <v>2010</v>
          </cell>
          <cell r="B3862" t="str">
            <v>APR</v>
          </cell>
          <cell r="D3862" t="str">
            <v>CI1_8003</v>
          </cell>
          <cell r="E3862">
            <v>24457.55</v>
          </cell>
        </row>
        <row r="3863">
          <cell r="A3863">
            <v>2010</v>
          </cell>
          <cell r="B3863" t="str">
            <v>APR</v>
          </cell>
          <cell r="D3863" t="str">
            <v>CI1_8004</v>
          </cell>
          <cell r="E3863">
            <v>69.510000000000005</v>
          </cell>
        </row>
        <row r="3864">
          <cell r="A3864">
            <v>2010</v>
          </cell>
          <cell r="B3864" t="str">
            <v>APR</v>
          </cell>
          <cell r="D3864" t="str">
            <v>CI1_8005</v>
          </cell>
          <cell r="E3864">
            <v>23328.57</v>
          </cell>
        </row>
        <row r="3865">
          <cell r="A3865">
            <v>2010</v>
          </cell>
          <cell r="B3865" t="str">
            <v>APR</v>
          </cell>
          <cell r="D3865" t="str">
            <v>CI1_8007</v>
          </cell>
          <cell r="E3865">
            <v>62.06</v>
          </cell>
        </row>
        <row r="3866">
          <cell r="A3866">
            <v>2010</v>
          </cell>
          <cell r="B3866" t="str">
            <v>APR</v>
          </cell>
          <cell r="D3866" t="str">
            <v>CI1_8008</v>
          </cell>
          <cell r="E3866">
            <v>6202.8</v>
          </cell>
        </row>
        <row r="3867">
          <cell r="A3867">
            <v>2010</v>
          </cell>
          <cell r="B3867" t="str">
            <v>APR</v>
          </cell>
          <cell r="D3867" t="str">
            <v>CI1_8010</v>
          </cell>
          <cell r="E3867">
            <v>176.69</v>
          </cell>
        </row>
        <row r="3868">
          <cell r="A3868">
            <v>2010</v>
          </cell>
          <cell r="B3868" t="str">
            <v>APR</v>
          </cell>
          <cell r="D3868" t="str">
            <v>CI1_8012</v>
          </cell>
          <cell r="E3868">
            <v>1632.33</v>
          </cell>
        </row>
        <row r="3869">
          <cell r="A3869">
            <v>2010</v>
          </cell>
          <cell r="B3869" t="str">
            <v>APR</v>
          </cell>
          <cell r="D3869" t="str">
            <v>CI1_8016</v>
          </cell>
          <cell r="E3869">
            <v>529.41</v>
          </cell>
        </row>
        <row r="3870">
          <cell r="A3870">
            <v>2010</v>
          </cell>
          <cell r="B3870" t="str">
            <v>APR</v>
          </cell>
          <cell r="D3870" t="str">
            <v>CI1_8017</v>
          </cell>
          <cell r="E3870">
            <v>0</v>
          </cell>
        </row>
        <row r="3871">
          <cell r="A3871">
            <v>2010</v>
          </cell>
          <cell r="B3871" t="str">
            <v>APR</v>
          </cell>
          <cell r="D3871" t="str">
            <v>CI1_8020</v>
          </cell>
          <cell r="E3871">
            <v>2198.0700000000002</v>
          </cell>
        </row>
        <row r="3872">
          <cell r="A3872">
            <v>2010</v>
          </cell>
          <cell r="B3872" t="str">
            <v>APR</v>
          </cell>
          <cell r="D3872" t="str">
            <v>CI1_8023</v>
          </cell>
          <cell r="E3872">
            <v>37293.93</v>
          </cell>
        </row>
        <row r="3873">
          <cell r="A3873">
            <v>2010</v>
          </cell>
          <cell r="B3873" t="str">
            <v>APR</v>
          </cell>
          <cell r="D3873" t="str">
            <v>CI1_8024</v>
          </cell>
          <cell r="E3873">
            <v>70227.649999999994</v>
          </cell>
        </row>
        <row r="3874">
          <cell r="A3874">
            <v>2010</v>
          </cell>
          <cell r="B3874" t="str">
            <v>APR</v>
          </cell>
          <cell r="D3874" t="str">
            <v>CI1_8025</v>
          </cell>
          <cell r="E3874">
            <v>151816.6</v>
          </cell>
        </row>
        <row r="3875">
          <cell r="A3875">
            <v>2010</v>
          </cell>
          <cell r="B3875" t="str">
            <v>APR</v>
          </cell>
          <cell r="D3875" t="str">
            <v>CI1_8026</v>
          </cell>
          <cell r="E3875">
            <v>862.61</v>
          </cell>
        </row>
        <row r="3876">
          <cell r="A3876">
            <v>2010</v>
          </cell>
          <cell r="B3876" t="str">
            <v>APR</v>
          </cell>
          <cell r="D3876" t="str">
            <v>CI1_8031</v>
          </cell>
          <cell r="E3876">
            <v>260101.17</v>
          </cell>
        </row>
        <row r="3877">
          <cell r="A3877">
            <v>2010</v>
          </cell>
          <cell r="B3877" t="str">
            <v>APR</v>
          </cell>
          <cell r="D3877" t="str">
            <v>CI1_8033</v>
          </cell>
          <cell r="E3877">
            <v>106023.42</v>
          </cell>
        </row>
        <row r="3878">
          <cell r="A3878">
            <v>2010</v>
          </cell>
          <cell r="B3878" t="str">
            <v>APR</v>
          </cell>
          <cell r="D3878" t="str">
            <v>CI1_8035</v>
          </cell>
          <cell r="E3878">
            <v>411.94</v>
          </cell>
        </row>
        <row r="3879">
          <cell r="A3879">
            <v>2010</v>
          </cell>
          <cell r="B3879" t="str">
            <v>APR</v>
          </cell>
          <cell r="D3879" t="str">
            <v>CI1_8037</v>
          </cell>
          <cell r="E3879">
            <v>412005.71</v>
          </cell>
        </row>
        <row r="3880">
          <cell r="A3880">
            <v>2010</v>
          </cell>
          <cell r="B3880" t="str">
            <v>APR</v>
          </cell>
          <cell r="D3880" t="str">
            <v>CI1_8038</v>
          </cell>
          <cell r="E3880">
            <v>98529.53</v>
          </cell>
        </row>
        <row r="3881">
          <cell r="A3881">
            <v>2010</v>
          </cell>
          <cell r="B3881" t="str">
            <v>APR</v>
          </cell>
          <cell r="D3881" t="str">
            <v>CI1_8039</v>
          </cell>
          <cell r="E3881">
            <v>3917.85</v>
          </cell>
        </row>
        <row r="3882">
          <cell r="A3882">
            <v>2010</v>
          </cell>
          <cell r="B3882" t="str">
            <v>APR</v>
          </cell>
          <cell r="D3882" t="str">
            <v>CI1_8041</v>
          </cell>
          <cell r="E3882">
            <v>2392.38</v>
          </cell>
        </row>
        <row r="3883">
          <cell r="A3883">
            <v>2010</v>
          </cell>
          <cell r="B3883" t="str">
            <v>APR</v>
          </cell>
          <cell r="D3883" t="str">
            <v>DIS_8037</v>
          </cell>
          <cell r="E3883">
            <v>6059</v>
          </cell>
        </row>
        <row r="3884">
          <cell r="A3884">
            <v>2010</v>
          </cell>
          <cell r="B3884" t="str">
            <v>APR</v>
          </cell>
          <cell r="D3884" t="str">
            <v>DIS_8038</v>
          </cell>
          <cell r="E3884">
            <v>2912</v>
          </cell>
        </row>
        <row r="3885">
          <cell r="A3885">
            <v>2010</v>
          </cell>
          <cell r="B3885" t="str">
            <v>JAN</v>
          </cell>
          <cell r="D3885" t="str">
            <v>CI1_8002</v>
          </cell>
          <cell r="E3885">
            <v>19775.29</v>
          </cell>
        </row>
        <row r="3886">
          <cell r="A3886">
            <v>2010</v>
          </cell>
          <cell r="B3886" t="str">
            <v>JAN</v>
          </cell>
          <cell r="D3886" t="str">
            <v>CI1_8003</v>
          </cell>
          <cell r="E3886">
            <v>24457.68</v>
          </cell>
        </row>
        <row r="3887">
          <cell r="A3887">
            <v>2010</v>
          </cell>
          <cell r="B3887" t="str">
            <v>JAN</v>
          </cell>
          <cell r="D3887" t="str">
            <v>CI1_8004</v>
          </cell>
          <cell r="E3887">
            <v>69.510000000000005</v>
          </cell>
        </row>
        <row r="3888">
          <cell r="A3888">
            <v>2010</v>
          </cell>
          <cell r="B3888" t="str">
            <v>JAN</v>
          </cell>
          <cell r="D3888" t="str">
            <v>CI1_8005</v>
          </cell>
          <cell r="E3888">
            <v>23328.57</v>
          </cell>
        </row>
        <row r="3889">
          <cell r="A3889">
            <v>2010</v>
          </cell>
          <cell r="B3889" t="str">
            <v>JAN</v>
          </cell>
          <cell r="D3889" t="str">
            <v>CI1_8007</v>
          </cell>
          <cell r="E3889">
            <v>62.06</v>
          </cell>
        </row>
        <row r="3890">
          <cell r="A3890">
            <v>2010</v>
          </cell>
          <cell r="B3890" t="str">
            <v>JAN</v>
          </cell>
          <cell r="D3890" t="str">
            <v>CI1_8008</v>
          </cell>
          <cell r="E3890">
            <v>6308.7</v>
          </cell>
        </row>
        <row r="3891">
          <cell r="A3891">
            <v>2010</v>
          </cell>
          <cell r="B3891" t="str">
            <v>JAN</v>
          </cell>
          <cell r="D3891" t="str">
            <v>CI1_8010</v>
          </cell>
          <cell r="E3891">
            <v>176.69</v>
          </cell>
        </row>
        <row r="3892">
          <cell r="A3892">
            <v>2010</v>
          </cell>
          <cell r="B3892" t="str">
            <v>JAN</v>
          </cell>
          <cell r="D3892" t="str">
            <v>CI1_8012</v>
          </cell>
          <cell r="E3892">
            <v>1632.33</v>
          </cell>
        </row>
        <row r="3893">
          <cell r="A3893">
            <v>2010</v>
          </cell>
          <cell r="B3893" t="str">
            <v>JAN</v>
          </cell>
          <cell r="D3893" t="str">
            <v>CI1_8016</v>
          </cell>
          <cell r="E3893">
            <v>529.41</v>
          </cell>
        </row>
        <row r="3894">
          <cell r="A3894">
            <v>2010</v>
          </cell>
          <cell r="B3894" t="str">
            <v>JAN</v>
          </cell>
          <cell r="D3894" t="str">
            <v>CI1_8017</v>
          </cell>
          <cell r="E3894">
            <v>0</v>
          </cell>
        </row>
        <row r="3895">
          <cell r="A3895">
            <v>2010</v>
          </cell>
          <cell r="B3895" t="str">
            <v>JAN</v>
          </cell>
          <cell r="D3895" t="str">
            <v>CI1_8020</v>
          </cell>
          <cell r="E3895">
            <v>2198.0700000000002</v>
          </cell>
        </row>
        <row r="3896">
          <cell r="A3896">
            <v>2010</v>
          </cell>
          <cell r="B3896" t="str">
            <v>JAN</v>
          </cell>
          <cell r="D3896" t="str">
            <v>CI1_8023</v>
          </cell>
          <cell r="E3896">
            <v>36067.379999999997</v>
          </cell>
        </row>
        <row r="3897">
          <cell r="A3897">
            <v>2010</v>
          </cell>
          <cell r="B3897" t="str">
            <v>JAN</v>
          </cell>
          <cell r="D3897" t="str">
            <v>CI1_8024</v>
          </cell>
          <cell r="E3897">
            <v>70227.649999999994</v>
          </cell>
        </row>
        <row r="3898">
          <cell r="A3898">
            <v>2010</v>
          </cell>
          <cell r="B3898" t="str">
            <v>JAN</v>
          </cell>
          <cell r="D3898" t="str">
            <v>CI1_8025</v>
          </cell>
          <cell r="E3898">
            <v>151837.5</v>
          </cell>
        </row>
        <row r="3899">
          <cell r="A3899">
            <v>2010</v>
          </cell>
          <cell r="B3899" t="str">
            <v>JAN</v>
          </cell>
          <cell r="D3899" t="str">
            <v>CI1_8026</v>
          </cell>
          <cell r="E3899">
            <v>862.61</v>
          </cell>
        </row>
        <row r="3900">
          <cell r="A3900">
            <v>2010</v>
          </cell>
          <cell r="B3900" t="str">
            <v>JAN</v>
          </cell>
          <cell r="D3900" t="str">
            <v>CI1_8031</v>
          </cell>
          <cell r="E3900">
            <v>204466.92</v>
          </cell>
        </row>
        <row r="3901">
          <cell r="A3901">
            <v>2010</v>
          </cell>
          <cell r="B3901" t="str">
            <v>JAN</v>
          </cell>
          <cell r="D3901" t="str">
            <v>CI1_8035</v>
          </cell>
          <cell r="E3901">
            <v>411.94</v>
          </cell>
        </row>
        <row r="3902">
          <cell r="A3902">
            <v>2010</v>
          </cell>
          <cell r="B3902" t="str">
            <v>JAN</v>
          </cell>
          <cell r="D3902" t="str">
            <v>CI1_8037</v>
          </cell>
          <cell r="E3902">
            <v>411403.27</v>
          </cell>
        </row>
        <row r="3903">
          <cell r="A3903">
            <v>2010</v>
          </cell>
          <cell r="B3903" t="str">
            <v>JAN</v>
          </cell>
          <cell r="D3903" t="str">
            <v>CI1_8038</v>
          </cell>
          <cell r="E3903">
            <v>0</v>
          </cell>
        </row>
        <row r="3904">
          <cell r="A3904">
            <v>2010</v>
          </cell>
          <cell r="B3904" t="str">
            <v>JAN</v>
          </cell>
          <cell r="D3904" t="str">
            <v>CI1_8039</v>
          </cell>
          <cell r="E3904">
            <v>3814.71</v>
          </cell>
        </row>
        <row r="3905">
          <cell r="A3905">
            <v>2010</v>
          </cell>
          <cell r="B3905" t="str">
            <v>JAN</v>
          </cell>
          <cell r="D3905" t="str">
            <v>CI1_8041</v>
          </cell>
          <cell r="E3905">
            <v>1109.45</v>
          </cell>
        </row>
        <row r="3906">
          <cell r="A3906">
            <v>2010</v>
          </cell>
          <cell r="B3906" t="str">
            <v>JAN</v>
          </cell>
          <cell r="D3906" t="str">
            <v>DIS_8037</v>
          </cell>
          <cell r="E3906">
            <v>6059</v>
          </cell>
        </row>
        <row r="3907">
          <cell r="A3907">
            <v>2010</v>
          </cell>
          <cell r="B3907" t="str">
            <v>JUN</v>
          </cell>
          <cell r="D3907" t="str">
            <v>RRG_8187</v>
          </cell>
          <cell r="E3907">
            <v>0.92307691999999997</v>
          </cell>
        </row>
        <row r="3908">
          <cell r="A3908">
            <v>2010</v>
          </cell>
          <cell r="B3908" t="str">
            <v>JUN</v>
          </cell>
          <cell r="D3908" t="str">
            <v>RRG_8184</v>
          </cell>
          <cell r="E3908">
            <v>0.92307691999999997</v>
          </cell>
        </row>
        <row r="3909">
          <cell r="A3909">
            <v>2010</v>
          </cell>
          <cell r="B3909" t="str">
            <v>JUN</v>
          </cell>
          <cell r="D3909" t="str">
            <v>RRG_8149</v>
          </cell>
          <cell r="E3909">
            <v>0</v>
          </cell>
        </row>
        <row r="3910">
          <cell r="A3910">
            <v>2010</v>
          </cell>
          <cell r="B3910" t="str">
            <v>MAR</v>
          </cell>
          <cell r="D3910" t="str">
            <v>RRG_8184</v>
          </cell>
          <cell r="E3910">
            <v>0.92307691999999997</v>
          </cell>
        </row>
        <row r="3911">
          <cell r="A3911">
            <v>2010</v>
          </cell>
          <cell r="B3911" t="str">
            <v>MAR</v>
          </cell>
          <cell r="D3911" t="str">
            <v>RRG_8149</v>
          </cell>
          <cell r="E3911">
            <v>0</v>
          </cell>
        </row>
        <row r="3912">
          <cell r="A3912">
            <v>2010</v>
          </cell>
          <cell r="B3912" t="str">
            <v>FEB</v>
          </cell>
          <cell r="D3912" t="str">
            <v>RRG_8149</v>
          </cell>
          <cell r="E3912">
            <v>0</v>
          </cell>
        </row>
        <row r="3913">
          <cell r="A3913">
            <v>2009</v>
          </cell>
          <cell r="B3913" t="str">
            <v>DEC</v>
          </cell>
          <cell r="D3913" t="str">
            <v>RRG_8149</v>
          </cell>
          <cell r="E3913">
            <v>0</v>
          </cell>
        </row>
        <row r="3914">
          <cell r="A3914">
            <v>2010</v>
          </cell>
          <cell r="B3914" t="str">
            <v>MAY</v>
          </cell>
          <cell r="D3914" t="str">
            <v>RRG_8149</v>
          </cell>
          <cell r="E3914">
            <v>0</v>
          </cell>
        </row>
        <row r="3915">
          <cell r="A3915">
            <v>2010</v>
          </cell>
          <cell r="B3915" t="str">
            <v>JUN</v>
          </cell>
          <cell r="D3915" t="str">
            <v>CI1_8033</v>
          </cell>
          <cell r="E3915">
            <v>216227.42</v>
          </cell>
        </row>
        <row r="3916">
          <cell r="A3916">
            <v>2010</v>
          </cell>
          <cell r="B3916" t="str">
            <v>JUN</v>
          </cell>
          <cell r="D3916" t="str">
            <v>CI1_8031</v>
          </cell>
          <cell r="E3916">
            <v>312067.81</v>
          </cell>
        </row>
        <row r="3917">
          <cell r="A3917">
            <v>2010</v>
          </cell>
          <cell r="B3917" t="str">
            <v>JUN</v>
          </cell>
          <cell r="D3917" t="str">
            <v>CI1_8026</v>
          </cell>
          <cell r="E3917">
            <v>862.61</v>
          </cell>
        </row>
        <row r="3918">
          <cell r="A3918">
            <v>2010</v>
          </cell>
          <cell r="B3918" t="str">
            <v>JUN</v>
          </cell>
          <cell r="D3918" t="str">
            <v>CI1_8025</v>
          </cell>
          <cell r="E3918">
            <v>151816.6</v>
          </cell>
        </row>
        <row r="3919">
          <cell r="A3919">
            <v>2010</v>
          </cell>
          <cell r="B3919" t="str">
            <v>JUN</v>
          </cell>
          <cell r="D3919" t="str">
            <v>CI1_8024</v>
          </cell>
          <cell r="E3919">
            <v>70045.13</v>
          </cell>
        </row>
        <row r="3920">
          <cell r="A3920">
            <v>2010</v>
          </cell>
          <cell r="B3920" t="str">
            <v>JUN</v>
          </cell>
          <cell r="D3920" t="str">
            <v>CI1_8023</v>
          </cell>
          <cell r="E3920">
            <v>37448.480000000003</v>
          </cell>
        </row>
        <row r="3921">
          <cell r="A3921">
            <v>2010</v>
          </cell>
          <cell r="B3921" t="str">
            <v>JUN</v>
          </cell>
          <cell r="D3921" t="str">
            <v>CI1_8020</v>
          </cell>
          <cell r="E3921">
            <v>2198.0700000000002</v>
          </cell>
        </row>
        <row r="3922">
          <cell r="A3922">
            <v>2010</v>
          </cell>
          <cell r="B3922" t="str">
            <v>JUN</v>
          </cell>
          <cell r="D3922" t="str">
            <v>CI1_8017</v>
          </cell>
          <cell r="E3922">
            <v>0</v>
          </cell>
        </row>
        <row r="3923">
          <cell r="A3923">
            <v>2010</v>
          </cell>
          <cell r="B3923" t="str">
            <v>JUN</v>
          </cell>
          <cell r="D3923" t="str">
            <v>CI1_8016</v>
          </cell>
          <cell r="E3923">
            <v>529.41</v>
          </cell>
        </row>
        <row r="3924">
          <cell r="A3924">
            <v>2010</v>
          </cell>
          <cell r="B3924" t="str">
            <v>JUN</v>
          </cell>
          <cell r="D3924" t="str">
            <v>CI1_8012</v>
          </cell>
          <cell r="E3924">
            <v>1632.33</v>
          </cell>
        </row>
        <row r="3925">
          <cell r="A3925">
            <v>2010</v>
          </cell>
          <cell r="B3925" t="str">
            <v>JUN</v>
          </cell>
          <cell r="D3925" t="str">
            <v>CI1_8010</v>
          </cell>
          <cell r="E3925">
            <v>176.69</v>
          </cell>
        </row>
        <row r="3926">
          <cell r="A3926">
            <v>2010</v>
          </cell>
          <cell r="B3926" t="str">
            <v>JUN</v>
          </cell>
          <cell r="D3926" t="str">
            <v>CI1_8008</v>
          </cell>
          <cell r="E3926">
            <v>6202.06</v>
          </cell>
        </row>
        <row r="3927">
          <cell r="A3927">
            <v>2010</v>
          </cell>
          <cell r="B3927" t="str">
            <v>JUN</v>
          </cell>
          <cell r="D3927" t="str">
            <v>CI1_8007</v>
          </cell>
          <cell r="E3927">
            <v>62.06</v>
          </cell>
        </row>
        <row r="3928">
          <cell r="A3928">
            <v>2010</v>
          </cell>
          <cell r="B3928" t="str">
            <v>JUN</v>
          </cell>
          <cell r="D3928" t="str">
            <v>CI1_8005</v>
          </cell>
          <cell r="E3928">
            <v>23668.18</v>
          </cell>
        </row>
        <row r="3929">
          <cell r="A3929">
            <v>2010</v>
          </cell>
          <cell r="B3929" t="str">
            <v>JUN</v>
          </cell>
          <cell r="D3929" t="str">
            <v>CI1_8004</v>
          </cell>
          <cell r="E3929">
            <v>69.510000000000005</v>
          </cell>
        </row>
        <row r="3930">
          <cell r="A3930">
            <v>2010</v>
          </cell>
          <cell r="B3930" t="str">
            <v>JUN</v>
          </cell>
          <cell r="D3930" t="str">
            <v>CI1_8003</v>
          </cell>
          <cell r="E3930">
            <v>24457.42</v>
          </cell>
        </row>
        <row r="3931">
          <cell r="A3931">
            <v>2010</v>
          </cell>
          <cell r="B3931" t="str">
            <v>JUN</v>
          </cell>
          <cell r="D3931" t="str">
            <v>CI1_8002</v>
          </cell>
          <cell r="E3931">
            <v>19775.29</v>
          </cell>
        </row>
        <row r="3932">
          <cell r="A3932">
            <v>2010</v>
          </cell>
          <cell r="B3932" t="str">
            <v>MAR</v>
          </cell>
          <cell r="D3932" t="str">
            <v>DIS_8037</v>
          </cell>
          <cell r="E3932">
            <v>12118</v>
          </cell>
        </row>
        <row r="3933">
          <cell r="A3933">
            <v>2010</v>
          </cell>
          <cell r="B3933" t="str">
            <v>MAR</v>
          </cell>
          <cell r="D3933" t="str">
            <v>CI1_8041</v>
          </cell>
          <cell r="E3933">
            <v>4914</v>
          </cell>
        </row>
        <row r="3934">
          <cell r="A3934">
            <v>2010</v>
          </cell>
          <cell r="B3934" t="str">
            <v>MAR</v>
          </cell>
          <cell r="D3934" t="str">
            <v>CI1_8039</v>
          </cell>
          <cell r="E3934">
            <v>3917.85</v>
          </cell>
        </row>
        <row r="3935">
          <cell r="A3935">
            <v>2010</v>
          </cell>
          <cell r="B3935" t="str">
            <v>MAR</v>
          </cell>
          <cell r="D3935" t="str">
            <v>CI1_8038</v>
          </cell>
          <cell r="E3935">
            <v>5496.9</v>
          </cell>
        </row>
        <row r="3936">
          <cell r="A3936">
            <v>2010</v>
          </cell>
          <cell r="B3936" t="str">
            <v>MAR</v>
          </cell>
          <cell r="D3936" t="str">
            <v>CI1_8037</v>
          </cell>
          <cell r="E3936">
            <v>411758.05</v>
          </cell>
        </row>
        <row r="3937">
          <cell r="A3937">
            <v>2010</v>
          </cell>
          <cell r="B3937" t="str">
            <v>MAR</v>
          </cell>
          <cell r="D3937" t="str">
            <v>CI1_8035</v>
          </cell>
          <cell r="E3937">
            <v>411.94</v>
          </cell>
        </row>
        <row r="3938">
          <cell r="A3938">
            <v>2010</v>
          </cell>
          <cell r="B3938" t="str">
            <v>MAR</v>
          </cell>
          <cell r="D3938" t="str">
            <v>CI1_8031</v>
          </cell>
          <cell r="E3938">
            <v>233377.68</v>
          </cell>
        </row>
        <row r="3939">
          <cell r="A3939">
            <v>2010</v>
          </cell>
          <cell r="B3939" t="str">
            <v>MAR</v>
          </cell>
          <cell r="D3939" t="str">
            <v>CI1_8026</v>
          </cell>
          <cell r="E3939">
            <v>862.61</v>
          </cell>
        </row>
        <row r="3940">
          <cell r="A3940">
            <v>2010</v>
          </cell>
          <cell r="B3940" t="str">
            <v>MAR</v>
          </cell>
          <cell r="D3940" t="str">
            <v>CI1_8025</v>
          </cell>
          <cell r="E3940">
            <v>151820.04999999999</v>
          </cell>
        </row>
        <row r="3941">
          <cell r="A3941">
            <v>2010</v>
          </cell>
          <cell r="B3941" t="str">
            <v>MAR</v>
          </cell>
          <cell r="D3941" t="str">
            <v>CI1_8024</v>
          </cell>
          <cell r="E3941">
            <v>70227.649999999994</v>
          </cell>
        </row>
        <row r="3942">
          <cell r="A3942">
            <v>2010</v>
          </cell>
          <cell r="B3942" t="str">
            <v>MAR</v>
          </cell>
          <cell r="D3942" t="str">
            <v>CI1_8023</v>
          </cell>
          <cell r="E3942">
            <v>36680.410000000003</v>
          </cell>
        </row>
        <row r="3943">
          <cell r="A3943">
            <v>2010</v>
          </cell>
          <cell r="B3943" t="str">
            <v>MAR</v>
          </cell>
          <cell r="D3943" t="str">
            <v>CI1_8020</v>
          </cell>
          <cell r="E3943">
            <v>2198.0700000000002</v>
          </cell>
        </row>
        <row r="3944">
          <cell r="A3944">
            <v>2010</v>
          </cell>
          <cell r="B3944" t="str">
            <v>MAR</v>
          </cell>
          <cell r="D3944" t="str">
            <v>CI1_8017</v>
          </cell>
          <cell r="E3944">
            <v>0</v>
          </cell>
        </row>
        <row r="3945">
          <cell r="A3945">
            <v>2010</v>
          </cell>
          <cell r="B3945" t="str">
            <v>MAR</v>
          </cell>
          <cell r="D3945" t="str">
            <v>CI1_8016</v>
          </cell>
          <cell r="E3945">
            <v>529.41</v>
          </cell>
        </row>
        <row r="3946">
          <cell r="A3946">
            <v>2010</v>
          </cell>
          <cell r="B3946" t="str">
            <v>MAR</v>
          </cell>
          <cell r="D3946" t="str">
            <v>CI1_8012</v>
          </cell>
          <cell r="E3946">
            <v>1632.33</v>
          </cell>
        </row>
        <row r="3947">
          <cell r="A3947">
            <v>2010</v>
          </cell>
          <cell r="B3947" t="str">
            <v>MAR</v>
          </cell>
          <cell r="D3947" t="str">
            <v>CI1_8010</v>
          </cell>
          <cell r="E3947">
            <v>176.69</v>
          </cell>
        </row>
        <row r="3948">
          <cell r="A3948">
            <v>2010</v>
          </cell>
          <cell r="B3948" t="str">
            <v>MAR</v>
          </cell>
          <cell r="D3948" t="str">
            <v>CI1_8008</v>
          </cell>
          <cell r="E3948">
            <v>6207.55</v>
          </cell>
        </row>
        <row r="3949">
          <cell r="A3949">
            <v>2010</v>
          </cell>
          <cell r="B3949" t="str">
            <v>MAR</v>
          </cell>
          <cell r="D3949" t="str">
            <v>CI1_8007</v>
          </cell>
          <cell r="E3949">
            <v>62.06</v>
          </cell>
        </row>
        <row r="3950">
          <cell r="A3950">
            <v>2010</v>
          </cell>
          <cell r="B3950" t="str">
            <v>MAR</v>
          </cell>
          <cell r="D3950" t="str">
            <v>CI1_8005</v>
          </cell>
          <cell r="E3950">
            <v>23328.57</v>
          </cell>
        </row>
        <row r="3951">
          <cell r="A3951">
            <v>2010</v>
          </cell>
          <cell r="B3951" t="str">
            <v>MAR</v>
          </cell>
          <cell r="D3951" t="str">
            <v>CI1_8004</v>
          </cell>
          <cell r="E3951">
            <v>69.510000000000005</v>
          </cell>
        </row>
        <row r="3952">
          <cell r="A3952">
            <v>2010</v>
          </cell>
          <cell r="B3952" t="str">
            <v>MAR</v>
          </cell>
          <cell r="D3952" t="str">
            <v>CI1_8003</v>
          </cell>
          <cell r="E3952">
            <v>24457.68</v>
          </cell>
        </row>
        <row r="3953">
          <cell r="A3953">
            <v>2010</v>
          </cell>
          <cell r="B3953" t="str">
            <v>MAR</v>
          </cell>
          <cell r="D3953" t="str">
            <v>CI1_8002</v>
          </cell>
          <cell r="E3953">
            <v>19775.29</v>
          </cell>
        </row>
        <row r="3954">
          <cell r="A3954">
            <v>2010</v>
          </cell>
          <cell r="B3954" t="str">
            <v>FEB</v>
          </cell>
          <cell r="D3954" t="str">
            <v>DIS_8037</v>
          </cell>
          <cell r="E3954">
            <v>0</v>
          </cell>
        </row>
        <row r="3955">
          <cell r="A3955">
            <v>2010</v>
          </cell>
          <cell r="B3955" t="str">
            <v>FEB</v>
          </cell>
          <cell r="D3955" t="str">
            <v>CI1_8041</v>
          </cell>
          <cell r="E3955">
            <v>1069.1600000000001</v>
          </cell>
        </row>
        <row r="3956">
          <cell r="A3956">
            <v>2010</v>
          </cell>
          <cell r="B3956" t="str">
            <v>FEB</v>
          </cell>
          <cell r="D3956" t="str">
            <v>CI1_8039</v>
          </cell>
          <cell r="E3956">
            <v>3917.85</v>
          </cell>
        </row>
        <row r="3957">
          <cell r="A3957">
            <v>2010</v>
          </cell>
          <cell r="B3957" t="str">
            <v>FEB</v>
          </cell>
          <cell r="D3957" t="str">
            <v>CI1_8038</v>
          </cell>
          <cell r="E3957">
            <v>2741.68</v>
          </cell>
        </row>
        <row r="3958">
          <cell r="A3958">
            <v>2010</v>
          </cell>
          <cell r="B3958" t="str">
            <v>FEB</v>
          </cell>
          <cell r="D3958" t="str">
            <v>CI1_8037</v>
          </cell>
          <cell r="E3958">
            <v>411488.1</v>
          </cell>
        </row>
        <row r="3959">
          <cell r="A3959">
            <v>2010</v>
          </cell>
          <cell r="B3959" t="str">
            <v>FEB</v>
          </cell>
          <cell r="D3959" t="str">
            <v>CI1_8035</v>
          </cell>
          <cell r="E3959">
            <v>411.94</v>
          </cell>
        </row>
        <row r="3960">
          <cell r="A3960">
            <v>2010</v>
          </cell>
          <cell r="B3960" t="str">
            <v>FEB</v>
          </cell>
          <cell r="D3960" t="str">
            <v>CI1_8031</v>
          </cell>
          <cell r="E3960">
            <v>205708.53</v>
          </cell>
        </row>
        <row r="3961">
          <cell r="A3961">
            <v>2010</v>
          </cell>
          <cell r="B3961" t="str">
            <v>FEB</v>
          </cell>
          <cell r="D3961" t="str">
            <v>CI1_8026</v>
          </cell>
          <cell r="E3961">
            <v>862.61</v>
          </cell>
        </row>
        <row r="3962">
          <cell r="A3962">
            <v>2010</v>
          </cell>
          <cell r="B3962" t="str">
            <v>FEB</v>
          </cell>
          <cell r="D3962" t="str">
            <v>CI1_8025</v>
          </cell>
          <cell r="E3962">
            <v>151830.68</v>
          </cell>
        </row>
        <row r="3963">
          <cell r="A3963">
            <v>2010</v>
          </cell>
          <cell r="B3963" t="str">
            <v>FEB</v>
          </cell>
          <cell r="D3963" t="str">
            <v>CI1_8010</v>
          </cell>
          <cell r="E3963">
            <v>176.69</v>
          </cell>
        </row>
        <row r="3964">
          <cell r="A3964">
            <v>2010</v>
          </cell>
          <cell r="B3964" t="str">
            <v>FEB</v>
          </cell>
          <cell r="D3964" t="str">
            <v>CI1_8008</v>
          </cell>
          <cell r="E3964">
            <v>5949.39</v>
          </cell>
        </row>
        <row r="3965">
          <cell r="A3965">
            <v>2010</v>
          </cell>
          <cell r="B3965" t="str">
            <v>FEB</v>
          </cell>
          <cell r="D3965" t="str">
            <v>CI1_8007</v>
          </cell>
          <cell r="E3965">
            <v>62.06</v>
          </cell>
        </row>
        <row r="3966">
          <cell r="A3966">
            <v>2010</v>
          </cell>
          <cell r="B3966" t="str">
            <v>FEB</v>
          </cell>
          <cell r="D3966" t="str">
            <v>CI1_8005</v>
          </cell>
          <cell r="E3966">
            <v>23328.57</v>
          </cell>
        </row>
        <row r="3967">
          <cell r="A3967">
            <v>2010</v>
          </cell>
          <cell r="B3967" t="str">
            <v>FEB</v>
          </cell>
          <cell r="D3967" t="str">
            <v>CI1_8004</v>
          </cell>
          <cell r="E3967">
            <v>69.510000000000005</v>
          </cell>
        </row>
        <row r="3968">
          <cell r="A3968">
            <v>2010</v>
          </cell>
          <cell r="B3968" t="str">
            <v>FEB</v>
          </cell>
          <cell r="D3968" t="str">
            <v>CI1_8003</v>
          </cell>
          <cell r="E3968">
            <v>24457.68</v>
          </cell>
        </row>
        <row r="3969">
          <cell r="A3969">
            <v>2010</v>
          </cell>
          <cell r="B3969" t="str">
            <v>FEB</v>
          </cell>
          <cell r="D3969" t="str">
            <v>CI1_8002</v>
          </cell>
          <cell r="E3969">
            <v>19775.29</v>
          </cell>
        </row>
        <row r="3970">
          <cell r="A3970">
            <v>2010</v>
          </cell>
          <cell r="B3970" t="str">
            <v>FEB</v>
          </cell>
          <cell r="D3970" t="str">
            <v>CI1_8024</v>
          </cell>
          <cell r="E3970">
            <v>70227.649999999994</v>
          </cell>
        </row>
        <row r="3971">
          <cell r="A3971">
            <v>2010</v>
          </cell>
          <cell r="B3971" t="str">
            <v>FEB</v>
          </cell>
          <cell r="D3971" t="str">
            <v>CI1_8023</v>
          </cell>
          <cell r="E3971">
            <v>36067.379999999997</v>
          </cell>
        </row>
        <row r="3972">
          <cell r="A3972">
            <v>2010</v>
          </cell>
          <cell r="B3972" t="str">
            <v>FEB</v>
          </cell>
          <cell r="D3972" t="str">
            <v>CI1_8020</v>
          </cell>
          <cell r="E3972">
            <v>2198.0700000000002</v>
          </cell>
        </row>
        <row r="3973">
          <cell r="A3973">
            <v>2010</v>
          </cell>
          <cell r="B3973" t="str">
            <v>FEB</v>
          </cell>
          <cell r="D3973" t="str">
            <v>CI1_8017</v>
          </cell>
          <cell r="E3973">
            <v>0</v>
          </cell>
        </row>
        <row r="3974">
          <cell r="A3974">
            <v>2010</v>
          </cell>
          <cell r="B3974" t="str">
            <v>FEB</v>
          </cell>
          <cell r="D3974" t="str">
            <v>CI1_8016</v>
          </cell>
          <cell r="E3974">
            <v>529.41</v>
          </cell>
        </row>
        <row r="3975">
          <cell r="A3975">
            <v>2010</v>
          </cell>
          <cell r="B3975" t="str">
            <v>FEB</v>
          </cell>
          <cell r="D3975" t="str">
            <v>CI1_8012</v>
          </cell>
          <cell r="E3975">
            <v>1632.33</v>
          </cell>
        </row>
        <row r="3976">
          <cell r="A3976">
            <v>2009</v>
          </cell>
          <cell r="B3976" t="str">
            <v>DEC</v>
          </cell>
          <cell r="D3976" t="str">
            <v>CI1_8041</v>
          </cell>
          <cell r="E3976">
            <v>2438.85</v>
          </cell>
        </row>
        <row r="3977">
          <cell r="A3977">
            <v>2009</v>
          </cell>
          <cell r="B3977" t="str">
            <v>DEC</v>
          </cell>
          <cell r="D3977" t="str">
            <v>CI1_8039</v>
          </cell>
          <cell r="E3977">
            <v>3647.83</v>
          </cell>
        </row>
        <row r="3978">
          <cell r="A3978">
            <v>2009</v>
          </cell>
          <cell r="B3978" t="str">
            <v>DEC</v>
          </cell>
          <cell r="D3978" t="str">
            <v>CI1_8038</v>
          </cell>
          <cell r="E3978">
            <v>0</v>
          </cell>
        </row>
        <row r="3979">
          <cell r="A3979">
            <v>2009</v>
          </cell>
          <cell r="B3979" t="str">
            <v>DEC</v>
          </cell>
          <cell r="D3979" t="str">
            <v>CI1_8037</v>
          </cell>
          <cell r="E3979">
            <v>412037.17</v>
          </cell>
        </row>
        <row r="3980">
          <cell r="A3980">
            <v>2009</v>
          </cell>
          <cell r="B3980" t="str">
            <v>DEC</v>
          </cell>
          <cell r="D3980" t="str">
            <v>CI1_8035</v>
          </cell>
          <cell r="E3980">
            <v>333.47</v>
          </cell>
        </row>
        <row r="3981">
          <cell r="A3981">
            <v>2009</v>
          </cell>
          <cell r="B3981" t="str">
            <v>DEC</v>
          </cell>
          <cell r="D3981" t="str">
            <v>CI1_8031</v>
          </cell>
          <cell r="E3981">
            <v>190265.12</v>
          </cell>
        </row>
        <row r="3982">
          <cell r="A3982">
            <v>2009</v>
          </cell>
          <cell r="B3982" t="str">
            <v>DEC</v>
          </cell>
          <cell r="D3982" t="str">
            <v>CI1_8026</v>
          </cell>
          <cell r="E3982">
            <v>1109.06</v>
          </cell>
        </row>
        <row r="3983">
          <cell r="A3983">
            <v>2009</v>
          </cell>
          <cell r="B3983" t="str">
            <v>DEC</v>
          </cell>
          <cell r="D3983" t="str">
            <v>CI1_8025</v>
          </cell>
          <cell r="E3983">
            <v>276871.03000000003</v>
          </cell>
        </row>
        <row r="3984">
          <cell r="A3984">
            <v>2009</v>
          </cell>
          <cell r="B3984" t="str">
            <v>DEC</v>
          </cell>
          <cell r="D3984" t="str">
            <v>CI1_8024</v>
          </cell>
          <cell r="E3984">
            <v>119223.41</v>
          </cell>
        </row>
        <row r="3985">
          <cell r="A3985">
            <v>2009</v>
          </cell>
          <cell r="B3985" t="str">
            <v>DEC</v>
          </cell>
          <cell r="D3985" t="str">
            <v>CI1_8023</v>
          </cell>
          <cell r="E3985">
            <v>47084.52</v>
          </cell>
        </row>
        <row r="3986">
          <cell r="A3986">
            <v>2009</v>
          </cell>
          <cell r="B3986" t="str">
            <v>DEC</v>
          </cell>
          <cell r="D3986" t="str">
            <v>CI1_8020</v>
          </cell>
          <cell r="E3986">
            <v>3648.72</v>
          </cell>
        </row>
        <row r="3987">
          <cell r="A3987">
            <v>2009</v>
          </cell>
          <cell r="B3987" t="str">
            <v>DEC</v>
          </cell>
          <cell r="D3987" t="str">
            <v>CI1_8017</v>
          </cell>
          <cell r="E3987">
            <v>0</v>
          </cell>
        </row>
        <row r="3988">
          <cell r="A3988">
            <v>2009</v>
          </cell>
          <cell r="B3988" t="str">
            <v>DEC</v>
          </cell>
          <cell r="D3988" t="str">
            <v>CI1_8016</v>
          </cell>
          <cell r="E3988">
            <v>333.96</v>
          </cell>
        </row>
        <row r="3989">
          <cell r="A3989">
            <v>2009</v>
          </cell>
          <cell r="B3989" t="str">
            <v>DEC</v>
          </cell>
          <cell r="D3989" t="str">
            <v>CI1_8012</v>
          </cell>
          <cell r="E3989">
            <v>1138.75</v>
          </cell>
        </row>
        <row r="3990">
          <cell r="A3990">
            <v>2009</v>
          </cell>
          <cell r="B3990" t="str">
            <v>DEC</v>
          </cell>
          <cell r="D3990" t="str">
            <v>CI1_8010</v>
          </cell>
          <cell r="E3990">
            <v>137.41999999999999</v>
          </cell>
        </row>
        <row r="3991">
          <cell r="A3991">
            <v>2009</v>
          </cell>
          <cell r="B3991" t="str">
            <v>DEC</v>
          </cell>
          <cell r="D3991" t="str">
            <v>CI1_8008</v>
          </cell>
          <cell r="E3991">
            <v>6039.45</v>
          </cell>
        </row>
        <row r="3992">
          <cell r="A3992">
            <v>2009</v>
          </cell>
          <cell r="B3992" t="str">
            <v>DEC</v>
          </cell>
          <cell r="D3992" t="str">
            <v>CI1_8007</v>
          </cell>
          <cell r="E3992">
            <v>31.03</v>
          </cell>
        </row>
        <row r="3993">
          <cell r="A3993">
            <v>2009</v>
          </cell>
          <cell r="B3993" t="str">
            <v>DEC</v>
          </cell>
          <cell r="D3993" t="str">
            <v>CI1_8005</v>
          </cell>
          <cell r="E3993">
            <v>44368.76</v>
          </cell>
        </row>
        <row r="3994">
          <cell r="A3994">
            <v>2009</v>
          </cell>
          <cell r="B3994" t="str">
            <v>DEC</v>
          </cell>
          <cell r="D3994" t="str">
            <v>CI8_8026</v>
          </cell>
          <cell r="E3994">
            <v>0</v>
          </cell>
        </row>
        <row r="3995">
          <cell r="A3995">
            <v>2009</v>
          </cell>
          <cell r="B3995" t="str">
            <v>DEC</v>
          </cell>
          <cell r="D3995" t="str">
            <v>CI8_8025</v>
          </cell>
          <cell r="E3995">
            <v>0</v>
          </cell>
        </row>
        <row r="3996">
          <cell r="A3996">
            <v>2009</v>
          </cell>
          <cell r="B3996" t="str">
            <v>DEC</v>
          </cell>
          <cell r="D3996" t="str">
            <v>CI8_8024</v>
          </cell>
          <cell r="E3996">
            <v>0</v>
          </cell>
        </row>
        <row r="3997">
          <cell r="A3997">
            <v>2009</v>
          </cell>
          <cell r="B3997" t="str">
            <v>DEC</v>
          </cell>
          <cell r="D3997" t="str">
            <v>CI8_8023</v>
          </cell>
          <cell r="E3997">
            <v>0</v>
          </cell>
        </row>
        <row r="3998">
          <cell r="A3998">
            <v>2009</v>
          </cell>
          <cell r="B3998" t="str">
            <v>DEC</v>
          </cell>
          <cell r="D3998" t="str">
            <v>CI8_8020</v>
          </cell>
          <cell r="E3998">
            <v>0</v>
          </cell>
        </row>
        <row r="3999">
          <cell r="A3999">
            <v>2009</v>
          </cell>
          <cell r="B3999" t="str">
            <v>DEC</v>
          </cell>
          <cell r="D3999" t="str">
            <v>CI8_8017</v>
          </cell>
          <cell r="E3999">
            <v>0</v>
          </cell>
        </row>
        <row r="4000">
          <cell r="A4000">
            <v>2009</v>
          </cell>
          <cell r="B4000" t="str">
            <v>DEC</v>
          </cell>
          <cell r="D4000" t="str">
            <v>CI8_8016</v>
          </cell>
          <cell r="E4000">
            <v>0</v>
          </cell>
        </row>
        <row r="4001">
          <cell r="A4001">
            <v>2009</v>
          </cell>
          <cell r="B4001" t="str">
            <v>DEC</v>
          </cell>
          <cell r="D4001" t="str">
            <v>CI8_8012</v>
          </cell>
          <cell r="E4001">
            <v>0</v>
          </cell>
        </row>
        <row r="4002">
          <cell r="A4002">
            <v>2009</v>
          </cell>
          <cell r="B4002" t="str">
            <v>DEC</v>
          </cell>
          <cell r="D4002" t="str">
            <v>CI8_8010</v>
          </cell>
          <cell r="E4002">
            <v>0</v>
          </cell>
        </row>
        <row r="4003">
          <cell r="A4003">
            <v>2009</v>
          </cell>
          <cell r="B4003" t="str">
            <v>DEC</v>
          </cell>
          <cell r="D4003" t="str">
            <v>CI8_8008</v>
          </cell>
          <cell r="E4003">
            <v>0</v>
          </cell>
        </row>
        <row r="4004">
          <cell r="A4004">
            <v>2009</v>
          </cell>
          <cell r="B4004" t="str">
            <v>DEC</v>
          </cell>
          <cell r="D4004" t="str">
            <v>CI8_8007</v>
          </cell>
          <cell r="E4004">
            <v>0</v>
          </cell>
        </row>
        <row r="4005">
          <cell r="A4005">
            <v>2009</v>
          </cell>
          <cell r="B4005" t="str">
            <v>DEC</v>
          </cell>
          <cell r="D4005" t="str">
            <v>CI8_8005</v>
          </cell>
          <cell r="E4005">
            <v>0</v>
          </cell>
        </row>
        <row r="4006">
          <cell r="A4006">
            <v>2009</v>
          </cell>
          <cell r="B4006" t="str">
            <v>DEC</v>
          </cell>
          <cell r="D4006" t="str">
            <v>CI8_8004</v>
          </cell>
          <cell r="E4006">
            <v>0</v>
          </cell>
        </row>
        <row r="4007">
          <cell r="A4007">
            <v>2009</v>
          </cell>
          <cell r="B4007" t="str">
            <v>DEC</v>
          </cell>
          <cell r="D4007" t="str">
            <v>CI8_8003</v>
          </cell>
          <cell r="E4007">
            <v>0</v>
          </cell>
        </row>
        <row r="4008">
          <cell r="A4008">
            <v>2009</v>
          </cell>
          <cell r="B4008" t="str">
            <v>DEC</v>
          </cell>
          <cell r="D4008" t="str">
            <v>CI8_8002</v>
          </cell>
          <cell r="E4008">
            <v>0</v>
          </cell>
        </row>
        <row r="4009">
          <cell r="A4009">
            <v>2010</v>
          </cell>
          <cell r="B4009" t="str">
            <v>MAY</v>
          </cell>
          <cell r="D4009" t="str">
            <v>CI8_8002</v>
          </cell>
          <cell r="E4009">
            <v>0</v>
          </cell>
        </row>
        <row r="4010">
          <cell r="A4010">
            <v>2010</v>
          </cell>
          <cell r="B4010" t="str">
            <v>MAY</v>
          </cell>
          <cell r="D4010" t="str">
            <v>CI8_8003</v>
          </cell>
          <cell r="E4010">
            <v>0</v>
          </cell>
        </row>
        <row r="4011">
          <cell r="A4011">
            <v>2010</v>
          </cell>
          <cell r="B4011" t="str">
            <v>MAY</v>
          </cell>
          <cell r="D4011" t="str">
            <v>CI8_8004</v>
          </cell>
          <cell r="E4011">
            <v>0</v>
          </cell>
        </row>
        <row r="4012">
          <cell r="A4012">
            <v>2010</v>
          </cell>
          <cell r="B4012" t="str">
            <v>MAY</v>
          </cell>
          <cell r="D4012" t="str">
            <v>CI8_8005</v>
          </cell>
          <cell r="E4012">
            <v>0</v>
          </cell>
        </row>
        <row r="4013">
          <cell r="A4013">
            <v>2010</v>
          </cell>
          <cell r="B4013" t="str">
            <v>MAY</v>
          </cell>
          <cell r="D4013" t="str">
            <v>CI8_8007</v>
          </cell>
          <cell r="E4013">
            <v>0</v>
          </cell>
        </row>
        <row r="4014">
          <cell r="A4014">
            <v>2010</v>
          </cell>
          <cell r="B4014" t="str">
            <v>MAY</v>
          </cell>
          <cell r="D4014" t="str">
            <v>CI8_8008</v>
          </cell>
          <cell r="E4014">
            <v>-2466.8000000000002</v>
          </cell>
        </row>
        <row r="4015">
          <cell r="A4015">
            <v>2010</v>
          </cell>
          <cell r="B4015" t="str">
            <v>MAY</v>
          </cell>
          <cell r="D4015" t="str">
            <v>CI8_8010</v>
          </cell>
          <cell r="E4015">
            <v>0</v>
          </cell>
        </row>
        <row r="4016">
          <cell r="A4016">
            <v>2010</v>
          </cell>
          <cell r="B4016" t="str">
            <v>MAY</v>
          </cell>
          <cell r="D4016" t="str">
            <v>CI8_8012</v>
          </cell>
          <cell r="E4016">
            <v>0</v>
          </cell>
        </row>
        <row r="4017">
          <cell r="A4017">
            <v>2010</v>
          </cell>
          <cell r="B4017" t="str">
            <v>MAY</v>
          </cell>
          <cell r="D4017" t="str">
            <v>CI8_8016</v>
          </cell>
          <cell r="E4017">
            <v>0</v>
          </cell>
        </row>
        <row r="4018">
          <cell r="A4018">
            <v>2010</v>
          </cell>
          <cell r="B4018" t="str">
            <v>MAY</v>
          </cell>
          <cell r="D4018" t="str">
            <v>CI8_8017</v>
          </cell>
          <cell r="E4018">
            <v>0</v>
          </cell>
        </row>
        <row r="4019">
          <cell r="A4019">
            <v>2010</v>
          </cell>
          <cell r="B4019" t="str">
            <v>MAY</v>
          </cell>
          <cell r="D4019" t="str">
            <v>CI8_8020</v>
          </cell>
          <cell r="E4019">
            <v>0</v>
          </cell>
        </row>
        <row r="4020">
          <cell r="A4020">
            <v>2010</v>
          </cell>
          <cell r="B4020" t="str">
            <v>MAY</v>
          </cell>
          <cell r="D4020" t="str">
            <v>CI8_8023</v>
          </cell>
          <cell r="E4020">
            <v>0</v>
          </cell>
        </row>
        <row r="4021">
          <cell r="A4021">
            <v>2010</v>
          </cell>
          <cell r="B4021" t="str">
            <v>MAY</v>
          </cell>
          <cell r="D4021" t="str">
            <v>CI8_8024</v>
          </cell>
          <cell r="E4021">
            <v>-84241</v>
          </cell>
        </row>
        <row r="4022">
          <cell r="A4022">
            <v>2010</v>
          </cell>
          <cell r="B4022" t="str">
            <v>MAY</v>
          </cell>
          <cell r="D4022" t="str">
            <v>CI8_8025</v>
          </cell>
          <cell r="E4022">
            <v>0</v>
          </cell>
        </row>
        <row r="4023">
          <cell r="A4023">
            <v>2010</v>
          </cell>
          <cell r="B4023" t="str">
            <v>MAY</v>
          </cell>
          <cell r="D4023" t="str">
            <v>CI8_8026</v>
          </cell>
          <cell r="E4023">
            <v>0</v>
          </cell>
        </row>
        <row r="4024">
          <cell r="A4024">
            <v>2010</v>
          </cell>
          <cell r="B4024" t="str">
            <v>MAY</v>
          </cell>
          <cell r="D4024" t="str">
            <v>CI8_8031</v>
          </cell>
          <cell r="E4024">
            <v>0</v>
          </cell>
        </row>
        <row r="4025">
          <cell r="A4025">
            <v>2010</v>
          </cell>
          <cell r="B4025" t="str">
            <v>MAY</v>
          </cell>
          <cell r="D4025" t="str">
            <v>CI8_8033</v>
          </cell>
          <cell r="E4025">
            <v>0</v>
          </cell>
        </row>
        <row r="4026">
          <cell r="A4026">
            <v>2010</v>
          </cell>
          <cell r="B4026" t="str">
            <v>MAY</v>
          </cell>
          <cell r="D4026" t="str">
            <v>CI8_8035</v>
          </cell>
          <cell r="E4026">
            <v>0</v>
          </cell>
        </row>
        <row r="4027">
          <cell r="A4027">
            <v>2010</v>
          </cell>
          <cell r="B4027" t="str">
            <v>MAY</v>
          </cell>
          <cell r="D4027" t="str">
            <v>CI8_8037</v>
          </cell>
          <cell r="E4027">
            <v>0</v>
          </cell>
        </row>
        <row r="4028">
          <cell r="A4028">
            <v>2010</v>
          </cell>
          <cell r="B4028" t="str">
            <v>MAY</v>
          </cell>
          <cell r="D4028" t="str">
            <v>CI8_8038</v>
          </cell>
          <cell r="E4028">
            <v>0</v>
          </cell>
        </row>
        <row r="4029">
          <cell r="A4029">
            <v>2010</v>
          </cell>
          <cell r="B4029" t="str">
            <v>MAY</v>
          </cell>
          <cell r="D4029" t="str">
            <v>CI8_8039</v>
          </cell>
          <cell r="E4029">
            <v>0</v>
          </cell>
        </row>
        <row r="4030">
          <cell r="A4030">
            <v>2010</v>
          </cell>
          <cell r="B4030" t="str">
            <v>MAY</v>
          </cell>
          <cell r="D4030" t="str">
            <v>CI8_8041</v>
          </cell>
          <cell r="E4030">
            <v>0</v>
          </cell>
        </row>
        <row r="4031">
          <cell r="A4031">
            <v>2010</v>
          </cell>
          <cell r="B4031" t="str">
            <v>APR</v>
          </cell>
          <cell r="D4031" t="str">
            <v>CI8_8026</v>
          </cell>
          <cell r="E4031">
            <v>0</v>
          </cell>
        </row>
        <row r="4032">
          <cell r="A4032">
            <v>2010</v>
          </cell>
          <cell r="B4032" t="str">
            <v>APR</v>
          </cell>
          <cell r="D4032" t="str">
            <v>CI8_8031</v>
          </cell>
          <cell r="E4032">
            <v>0</v>
          </cell>
        </row>
        <row r="4033">
          <cell r="A4033">
            <v>2010</v>
          </cell>
          <cell r="B4033" t="str">
            <v>APR</v>
          </cell>
          <cell r="D4033" t="str">
            <v>CI8_8033</v>
          </cell>
          <cell r="E4033">
            <v>0</v>
          </cell>
        </row>
        <row r="4034">
          <cell r="A4034">
            <v>2010</v>
          </cell>
          <cell r="B4034" t="str">
            <v>APR</v>
          </cell>
          <cell r="D4034" t="str">
            <v>CI8_8035</v>
          </cell>
          <cell r="E4034">
            <v>0</v>
          </cell>
        </row>
        <row r="4035">
          <cell r="A4035">
            <v>2010</v>
          </cell>
          <cell r="B4035" t="str">
            <v>APR</v>
          </cell>
          <cell r="D4035" t="str">
            <v>CI8_8037</v>
          </cell>
          <cell r="E4035">
            <v>0</v>
          </cell>
        </row>
        <row r="4036">
          <cell r="A4036">
            <v>2010</v>
          </cell>
          <cell r="B4036" t="str">
            <v>APR</v>
          </cell>
          <cell r="D4036" t="str">
            <v>CI8_8038</v>
          </cell>
          <cell r="E4036">
            <v>0</v>
          </cell>
        </row>
        <row r="4037">
          <cell r="A4037">
            <v>2010</v>
          </cell>
          <cell r="B4037" t="str">
            <v>APR</v>
          </cell>
          <cell r="D4037" t="str">
            <v>CI8_8039</v>
          </cell>
          <cell r="E4037">
            <v>0</v>
          </cell>
        </row>
        <row r="4038">
          <cell r="A4038">
            <v>2010</v>
          </cell>
          <cell r="B4038" t="str">
            <v>APR</v>
          </cell>
          <cell r="D4038" t="str">
            <v>CI8_8041</v>
          </cell>
          <cell r="E4038">
            <v>0</v>
          </cell>
        </row>
        <row r="4039">
          <cell r="A4039">
            <v>2010</v>
          </cell>
          <cell r="B4039" t="str">
            <v>APR</v>
          </cell>
          <cell r="D4039" t="str">
            <v>CI8_8002</v>
          </cell>
          <cell r="E4039">
            <v>0</v>
          </cell>
        </row>
        <row r="4040">
          <cell r="A4040">
            <v>2010</v>
          </cell>
          <cell r="B4040" t="str">
            <v>APR</v>
          </cell>
          <cell r="D4040" t="str">
            <v>CI8_8003</v>
          </cell>
          <cell r="E4040">
            <v>0</v>
          </cell>
        </row>
        <row r="4041">
          <cell r="A4041">
            <v>2010</v>
          </cell>
          <cell r="B4041" t="str">
            <v>APR</v>
          </cell>
          <cell r="D4041" t="str">
            <v>CI8_8004</v>
          </cell>
          <cell r="E4041">
            <v>0</v>
          </cell>
        </row>
        <row r="4042">
          <cell r="A4042">
            <v>2010</v>
          </cell>
          <cell r="B4042" t="str">
            <v>APR</v>
          </cell>
          <cell r="D4042" t="str">
            <v>CI8_8005</v>
          </cell>
          <cell r="E4042">
            <v>0</v>
          </cell>
        </row>
        <row r="4043">
          <cell r="A4043">
            <v>2010</v>
          </cell>
          <cell r="B4043" t="str">
            <v>APR</v>
          </cell>
          <cell r="D4043" t="str">
            <v>CI8_8007</v>
          </cell>
          <cell r="E4043">
            <v>0</v>
          </cell>
        </row>
        <row r="4044">
          <cell r="A4044">
            <v>2010</v>
          </cell>
          <cell r="B4044" t="str">
            <v>APR</v>
          </cell>
          <cell r="D4044" t="str">
            <v>CI8_8008</v>
          </cell>
          <cell r="E4044">
            <v>0</v>
          </cell>
        </row>
        <row r="4045">
          <cell r="A4045">
            <v>2010</v>
          </cell>
          <cell r="B4045" t="str">
            <v>APR</v>
          </cell>
          <cell r="D4045" t="str">
            <v>CI8_8010</v>
          </cell>
          <cell r="E4045">
            <v>0</v>
          </cell>
        </row>
        <row r="4046">
          <cell r="A4046">
            <v>2010</v>
          </cell>
          <cell r="B4046" t="str">
            <v>APR</v>
          </cell>
          <cell r="D4046" t="str">
            <v>CI8_8012</v>
          </cell>
          <cell r="E4046">
            <v>0</v>
          </cell>
        </row>
        <row r="4047">
          <cell r="A4047">
            <v>2010</v>
          </cell>
          <cell r="B4047" t="str">
            <v>APR</v>
          </cell>
          <cell r="D4047" t="str">
            <v>CI8_8016</v>
          </cell>
          <cell r="E4047">
            <v>0</v>
          </cell>
        </row>
        <row r="4048">
          <cell r="A4048">
            <v>2010</v>
          </cell>
          <cell r="B4048" t="str">
            <v>APR</v>
          </cell>
          <cell r="D4048" t="str">
            <v>CI8_8017</v>
          </cell>
          <cell r="E4048">
            <v>0</v>
          </cell>
        </row>
        <row r="4049">
          <cell r="A4049">
            <v>2010</v>
          </cell>
          <cell r="B4049" t="str">
            <v>APR</v>
          </cell>
          <cell r="D4049" t="str">
            <v>CI8_8020</v>
          </cell>
          <cell r="E4049">
            <v>0</v>
          </cell>
        </row>
        <row r="4050">
          <cell r="A4050">
            <v>2010</v>
          </cell>
          <cell r="B4050" t="str">
            <v>APR</v>
          </cell>
          <cell r="D4050" t="str">
            <v>CI8_8023</v>
          </cell>
          <cell r="E4050">
            <v>0</v>
          </cell>
        </row>
        <row r="4051">
          <cell r="A4051">
            <v>2010</v>
          </cell>
          <cell r="B4051" t="str">
            <v>APR</v>
          </cell>
          <cell r="D4051" t="str">
            <v>CI8_8024</v>
          </cell>
          <cell r="E4051">
            <v>0</v>
          </cell>
        </row>
        <row r="4052">
          <cell r="A4052">
            <v>2010</v>
          </cell>
          <cell r="B4052" t="str">
            <v>APR</v>
          </cell>
          <cell r="D4052" t="str">
            <v>CI8_8025</v>
          </cell>
          <cell r="E4052">
            <v>0</v>
          </cell>
        </row>
        <row r="4053">
          <cell r="A4053">
            <v>2010</v>
          </cell>
          <cell r="B4053" t="str">
            <v>JAN</v>
          </cell>
          <cell r="D4053" t="str">
            <v>CI8_8002</v>
          </cell>
          <cell r="E4053">
            <v>0</v>
          </cell>
        </row>
        <row r="4054">
          <cell r="A4054">
            <v>2010</v>
          </cell>
          <cell r="B4054" t="str">
            <v>JAN</v>
          </cell>
          <cell r="D4054" t="str">
            <v>CI8_8003</v>
          </cell>
          <cell r="E4054">
            <v>0</v>
          </cell>
        </row>
        <row r="4055">
          <cell r="A4055">
            <v>2010</v>
          </cell>
          <cell r="B4055" t="str">
            <v>JAN</v>
          </cell>
          <cell r="D4055" t="str">
            <v>CI8_8004</v>
          </cell>
          <cell r="E4055">
            <v>0</v>
          </cell>
        </row>
        <row r="4056">
          <cell r="A4056">
            <v>2010</v>
          </cell>
          <cell r="B4056" t="str">
            <v>JAN</v>
          </cell>
          <cell r="D4056" t="str">
            <v>CI8_8005</v>
          </cell>
          <cell r="E4056">
            <v>0</v>
          </cell>
        </row>
        <row r="4057">
          <cell r="A4057">
            <v>2010</v>
          </cell>
          <cell r="B4057" t="str">
            <v>JAN</v>
          </cell>
          <cell r="D4057" t="str">
            <v>CI8_8007</v>
          </cell>
          <cell r="E4057">
            <v>0</v>
          </cell>
        </row>
        <row r="4058">
          <cell r="A4058">
            <v>2010</v>
          </cell>
          <cell r="B4058" t="str">
            <v>JAN</v>
          </cell>
          <cell r="D4058" t="str">
            <v>CI8_8008</v>
          </cell>
          <cell r="E4058">
            <v>0</v>
          </cell>
        </row>
        <row r="4059">
          <cell r="A4059">
            <v>2010</v>
          </cell>
          <cell r="B4059" t="str">
            <v>JAN</v>
          </cell>
          <cell r="D4059" t="str">
            <v>CI8_8010</v>
          </cell>
          <cell r="E4059">
            <v>0</v>
          </cell>
        </row>
        <row r="4060">
          <cell r="A4060">
            <v>2010</v>
          </cell>
          <cell r="B4060" t="str">
            <v>JAN</v>
          </cell>
          <cell r="D4060" t="str">
            <v>CI8_8012</v>
          </cell>
          <cell r="E4060">
            <v>0</v>
          </cell>
        </row>
        <row r="4061">
          <cell r="A4061">
            <v>2010</v>
          </cell>
          <cell r="B4061" t="str">
            <v>JAN</v>
          </cell>
          <cell r="D4061" t="str">
            <v>CI8_8016</v>
          </cell>
          <cell r="E4061">
            <v>0</v>
          </cell>
        </row>
        <row r="4062">
          <cell r="A4062">
            <v>2010</v>
          </cell>
          <cell r="B4062" t="str">
            <v>JAN</v>
          </cell>
          <cell r="D4062" t="str">
            <v>CI8_8017</v>
          </cell>
          <cell r="E4062">
            <v>0</v>
          </cell>
        </row>
        <row r="4063">
          <cell r="A4063">
            <v>2010</v>
          </cell>
          <cell r="B4063" t="str">
            <v>JAN</v>
          </cell>
          <cell r="D4063" t="str">
            <v>CI8_8020</v>
          </cell>
          <cell r="E4063">
            <v>0</v>
          </cell>
        </row>
        <row r="4064">
          <cell r="A4064">
            <v>2010</v>
          </cell>
          <cell r="B4064" t="str">
            <v>JAN</v>
          </cell>
          <cell r="D4064" t="str">
            <v>CI8_8023</v>
          </cell>
          <cell r="E4064">
            <v>0</v>
          </cell>
        </row>
        <row r="4065">
          <cell r="A4065">
            <v>2010</v>
          </cell>
          <cell r="B4065" t="str">
            <v>JAN</v>
          </cell>
          <cell r="D4065" t="str">
            <v>CI8_8024</v>
          </cell>
          <cell r="E4065">
            <v>0</v>
          </cell>
        </row>
        <row r="4066">
          <cell r="A4066">
            <v>2010</v>
          </cell>
          <cell r="B4066" t="str">
            <v>JAN</v>
          </cell>
          <cell r="D4066" t="str">
            <v>CI8_8025</v>
          </cell>
          <cell r="E4066">
            <v>0</v>
          </cell>
        </row>
        <row r="4067">
          <cell r="A4067">
            <v>2010</v>
          </cell>
          <cell r="B4067" t="str">
            <v>JAN</v>
          </cell>
          <cell r="D4067" t="str">
            <v>CI8_8026</v>
          </cell>
          <cell r="E4067">
            <v>0</v>
          </cell>
        </row>
        <row r="4068">
          <cell r="A4068">
            <v>2010</v>
          </cell>
          <cell r="B4068" t="str">
            <v>JAN</v>
          </cell>
          <cell r="D4068" t="str">
            <v>CI8_8031</v>
          </cell>
          <cell r="E4068">
            <v>0</v>
          </cell>
        </row>
        <row r="4069">
          <cell r="A4069">
            <v>2010</v>
          </cell>
          <cell r="B4069" t="str">
            <v>JAN</v>
          </cell>
          <cell r="D4069" t="str">
            <v>CI8_8035</v>
          </cell>
          <cell r="E4069">
            <v>0</v>
          </cell>
        </row>
        <row r="4070">
          <cell r="A4070">
            <v>2010</v>
          </cell>
          <cell r="B4070" t="str">
            <v>JAN</v>
          </cell>
          <cell r="D4070" t="str">
            <v>CI8_8037</v>
          </cell>
          <cell r="E4070">
            <v>0</v>
          </cell>
        </row>
        <row r="4071">
          <cell r="A4071">
            <v>2010</v>
          </cell>
          <cell r="B4071" t="str">
            <v>JAN</v>
          </cell>
          <cell r="D4071" t="str">
            <v>CI8_8038</v>
          </cell>
          <cell r="E4071">
            <v>0</v>
          </cell>
        </row>
        <row r="4072">
          <cell r="A4072">
            <v>2010</v>
          </cell>
          <cell r="B4072" t="str">
            <v>JAN</v>
          </cell>
          <cell r="D4072" t="str">
            <v>CI8_8039</v>
          </cell>
          <cell r="E4072">
            <v>0</v>
          </cell>
        </row>
        <row r="4073">
          <cell r="A4073">
            <v>2010</v>
          </cell>
          <cell r="B4073" t="str">
            <v>JAN</v>
          </cell>
          <cell r="D4073" t="str">
            <v>CI8_8041</v>
          </cell>
          <cell r="E4073">
            <v>0</v>
          </cell>
        </row>
        <row r="4074">
          <cell r="A4074">
            <v>2010</v>
          </cell>
          <cell r="B4074" t="str">
            <v>JUN</v>
          </cell>
          <cell r="D4074" t="str">
            <v>DIS_8038</v>
          </cell>
          <cell r="E4074">
            <v>2912</v>
          </cell>
        </row>
        <row r="4075">
          <cell r="A4075">
            <v>2010</v>
          </cell>
          <cell r="B4075" t="str">
            <v>JUN</v>
          </cell>
          <cell r="D4075" t="str">
            <v>DIS_8037</v>
          </cell>
          <cell r="E4075">
            <v>6059</v>
          </cell>
        </row>
        <row r="4076">
          <cell r="A4076">
            <v>2010</v>
          </cell>
          <cell r="B4076" t="str">
            <v>JUN</v>
          </cell>
          <cell r="D4076" t="str">
            <v>CI1_8041</v>
          </cell>
          <cell r="E4076">
            <v>2413.23</v>
          </cell>
        </row>
        <row r="4077">
          <cell r="A4077">
            <v>2010</v>
          </cell>
          <cell r="B4077" t="str">
            <v>JUN</v>
          </cell>
          <cell r="D4077" t="str">
            <v>CI1_8039</v>
          </cell>
          <cell r="E4077">
            <v>3917.85</v>
          </cell>
        </row>
        <row r="4078">
          <cell r="A4078">
            <v>2010</v>
          </cell>
          <cell r="B4078" t="str">
            <v>JUN</v>
          </cell>
          <cell r="D4078" t="str">
            <v>CI1_8038</v>
          </cell>
          <cell r="E4078">
            <v>192941.32</v>
          </cell>
        </row>
        <row r="4079">
          <cell r="A4079">
            <v>2010</v>
          </cell>
          <cell r="B4079" t="str">
            <v>JUN</v>
          </cell>
          <cell r="D4079" t="str">
            <v>CI1_8037</v>
          </cell>
          <cell r="E4079">
            <v>412430.23</v>
          </cell>
        </row>
        <row r="4080">
          <cell r="A4080">
            <v>2010</v>
          </cell>
          <cell r="B4080" t="str">
            <v>JUN</v>
          </cell>
          <cell r="D4080" t="str">
            <v>CI1_8035</v>
          </cell>
          <cell r="E4080">
            <v>411.94</v>
          </cell>
        </row>
        <row r="4081">
          <cell r="A4081">
            <v>2010</v>
          </cell>
          <cell r="B4081" t="str">
            <v>JAN</v>
          </cell>
          <cell r="D4081" t="str">
            <v>MAN_8012</v>
          </cell>
          <cell r="E4081">
            <v>0.99083840000000001</v>
          </cell>
        </row>
        <row r="4082">
          <cell r="A4082">
            <v>2010</v>
          </cell>
          <cell r="B4082" t="str">
            <v>JUN</v>
          </cell>
          <cell r="D4082" t="str">
            <v>RR3_8187</v>
          </cell>
          <cell r="E4082">
            <v>18299935</v>
          </cell>
        </row>
        <row r="4083">
          <cell r="A4083">
            <v>2010</v>
          </cell>
          <cell r="B4083" t="str">
            <v>JUN</v>
          </cell>
          <cell r="D4083" t="str">
            <v>RR3_8184</v>
          </cell>
          <cell r="E4083">
            <v>42967342</v>
          </cell>
        </row>
        <row r="4084">
          <cell r="A4084">
            <v>2010</v>
          </cell>
          <cell r="B4084" t="str">
            <v>JUN</v>
          </cell>
          <cell r="D4084" t="str">
            <v>RR3_8149</v>
          </cell>
          <cell r="E4084">
            <v>-2178859.7999999998</v>
          </cell>
        </row>
        <row r="4085">
          <cell r="A4085">
            <v>2010</v>
          </cell>
          <cell r="B4085" t="str">
            <v>MAR</v>
          </cell>
          <cell r="D4085" t="str">
            <v>RR3_8184</v>
          </cell>
          <cell r="E4085">
            <v>43333540</v>
          </cell>
        </row>
        <row r="4086">
          <cell r="A4086">
            <v>2010</v>
          </cell>
          <cell r="B4086" t="str">
            <v>MAR</v>
          </cell>
          <cell r="D4086" t="str">
            <v>RR3_8149</v>
          </cell>
          <cell r="E4086">
            <v>-2180455.46</v>
          </cell>
        </row>
        <row r="4087">
          <cell r="A4087">
            <v>2010</v>
          </cell>
          <cell r="B4087" t="str">
            <v>FEB</v>
          </cell>
          <cell r="D4087" t="str">
            <v>RR3_8184</v>
          </cell>
          <cell r="E4087">
            <v>43455606</v>
          </cell>
        </row>
        <row r="4088">
          <cell r="A4088">
            <v>2010</v>
          </cell>
          <cell r="B4088" t="str">
            <v>FEB</v>
          </cell>
          <cell r="D4088" t="str">
            <v>RR3_8149</v>
          </cell>
          <cell r="E4088">
            <v>-2194916.3199999998</v>
          </cell>
        </row>
        <row r="4089">
          <cell r="A4089">
            <v>2009</v>
          </cell>
          <cell r="B4089" t="str">
            <v>DEC</v>
          </cell>
          <cell r="D4089" t="str">
            <v>RR3_8149</v>
          </cell>
          <cell r="E4089">
            <v>-2223838.04</v>
          </cell>
        </row>
        <row r="4090">
          <cell r="A4090">
            <v>2010</v>
          </cell>
          <cell r="B4090" t="str">
            <v>MAY</v>
          </cell>
          <cell r="D4090" t="str">
            <v>RR3_8149</v>
          </cell>
          <cell r="E4090">
            <v>-2194223.19</v>
          </cell>
        </row>
        <row r="4091">
          <cell r="A4091">
            <v>2010</v>
          </cell>
          <cell r="B4091" t="str">
            <v>MAY</v>
          </cell>
          <cell r="D4091" t="str">
            <v>RR3_8184</v>
          </cell>
          <cell r="E4091">
            <v>43089408</v>
          </cell>
        </row>
        <row r="4092">
          <cell r="A4092">
            <v>2010</v>
          </cell>
          <cell r="B4092" t="str">
            <v>MAY</v>
          </cell>
          <cell r="D4092" t="str">
            <v>RR3_8187</v>
          </cell>
          <cell r="E4092">
            <v>18351124</v>
          </cell>
        </row>
        <row r="4093">
          <cell r="A4093">
            <v>2010</v>
          </cell>
          <cell r="B4093" t="str">
            <v>APR</v>
          </cell>
          <cell r="D4093" t="str">
            <v>RR3_8149</v>
          </cell>
          <cell r="E4093">
            <v>-2214257.66</v>
          </cell>
        </row>
        <row r="4094">
          <cell r="A4094">
            <v>2010</v>
          </cell>
          <cell r="B4094" t="str">
            <v>APR</v>
          </cell>
          <cell r="D4094" t="str">
            <v>RR3_8184</v>
          </cell>
          <cell r="E4094">
            <v>43211474</v>
          </cell>
        </row>
        <row r="4095">
          <cell r="A4095">
            <v>2010</v>
          </cell>
          <cell r="B4095" t="str">
            <v>APR</v>
          </cell>
          <cell r="D4095" t="str">
            <v>RR3_8187</v>
          </cell>
          <cell r="E4095">
            <v>18427907</v>
          </cell>
        </row>
        <row r="4096">
          <cell r="A4096">
            <v>2010</v>
          </cell>
          <cell r="B4096" t="str">
            <v>JAN</v>
          </cell>
          <cell r="D4096" t="str">
            <v>RR3_8149</v>
          </cell>
          <cell r="E4096">
            <v>-2209377.1800000002</v>
          </cell>
        </row>
        <row r="4097">
          <cell r="A4097">
            <v>2010</v>
          </cell>
          <cell r="B4097" t="str">
            <v>JUN</v>
          </cell>
          <cell r="D4097" t="str">
            <v>CI8_8041</v>
          </cell>
          <cell r="E4097">
            <v>0</v>
          </cell>
        </row>
        <row r="4098">
          <cell r="A4098">
            <v>2010</v>
          </cell>
          <cell r="B4098" t="str">
            <v>JUN</v>
          </cell>
          <cell r="D4098" t="str">
            <v>CI8_8039</v>
          </cell>
          <cell r="E4098">
            <v>0</v>
          </cell>
        </row>
        <row r="4099">
          <cell r="A4099">
            <v>2010</v>
          </cell>
          <cell r="B4099" t="str">
            <v>JUN</v>
          </cell>
          <cell r="D4099" t="str">
            <v>CI8_8038</v>
          </cell>
          <cell r="E4099">
            <v>0</v>
          </cell>
        </row>
        <row r="4100">
          <cell r="A4100">
            <v>2010</v>
          </cell>
          <cell r="B4100" t="str">
            <v>JUN</v>
          </cell>
          <cell r="D4100" t="str">
            <v>CI8_8037</v>
          </cell>
          <cell r="E4100">
            <v>0</v>
          </cell>
        </row>
        <row r="4101">
          <cell r="A4101">
            <v>2010</v>
          </cell>
          <cell r="B4101" t="str">
            <v>JUN</v>
          </cell>
          <cell r="D4101" t="str">
            <v>CI8_8035</v>
          </cell>
          <cell r="E4101">
            <v>0</v>
          </cell>
        </row>
        <row r="4102">
          <cell r="A4102">
            <v>2010</v>
          </cell>
          <cell r="B4102" t="str">
            <v>JUN</v>
          </cell>
          <cell r="D4102" t="str">
            <v>CI8_8033</v>
          </cell>
          <cell r="E4102">
            <v>0</v>
          </cell>
        </row>
        <row r="4103">
          <cell r="A4103">
            <v>2010</v>
          </cell>
          <cell r="B4103" t="str">
            <v>JUN</v>
          </cell>
          <cell r="D4103" t="str">
            <v>CI8_8031</v>
          </cell>
          <cell r="E4103">
            <v>0</v>
          </cell>
        </row>
        <row r="4104">
          <cell r="A4104">
            <v>2010</v>
          </cell>
          <cell r="B4104" t="str">
            <v>JUN</v>
          </cell>
          <cell r="D4104" t="str">
            <v>CI8_8026</v>
          </cell>
          <cell r="E4104">
            <v>0</v>
          </cell>
        </row>
        <row r="4105">
          <cell r="A4105">
            <v>2010</v>
          </cell>
          <cell r="B4105" t="str">
            <v>JUN</v>
          </cell>
          <cell r="D4105" t="str">
            <v>CI8_8025</v>
          </cell>
          <cell r="E4105">
            <v>0</v>
          </cell>
        </row>
        <row r="4106">
          <cell r="A4106">
            <v>2010</v>
          </cell>
          <cell r="B4106" t="str">
            <v>JUN</v>
          </cell>
          <cell r="D4106" t="str">
            <v>CI8_8024</v>
          </cell>
          <cell r="E4106">
            <v>0</v>
          </cell>
        </row>
        <row r="4107">
          <cell r="A4107">
            <v>2010</v>
          </cell>
          <cell r="B4107" t="str">
            <v>JUN</v>
          </cell>
          <cell r="D4107" t="str">
            <v>CI8_8023</v>
          </cell>
          <cell r="E4107">
            <v>0</v>
          </cell>
        </row>
        <row r="4108">
          <cell r="A4108">
            <v>2010</v>
          </cell>
          <cell r="B4108" t="str">
            <v>JUN</v>
          </cell>
          <cell r="D4108" t="str">
            <v>CI8_8020</v>
          </cell>
          <cell r="E4108">
            <v>0</v>
          </cell>
        </row>
        <row r="4109">
          <cell r="A4109">
            <v>2010</v>
          </cell>
          <cell r="B4109" t="str">
            <v>JUN</v>
          </cell>
          <cell r="D4109" t="str">
            <v>CI8_8017</v>
          </cell>
          <cell r="E4109">
            <v>0</v>
          </cell>
        </row>
        <row r="4110">
          <cell r="A4110">
            <v>2010</v>
          </cell>
          <cell r="B4110" t="str">
            <v>JUN</v>
          </cell>
          <cell r="D4110" t="str">
            <v>CI8_8016</v>
          </cell>
          <cell r="E4110">
            <v>0</v>
          </cell>
        </row>
        <row r="4111">
          <cell r="A4111">
            <v>2010</v>
          </cell>
          <cell r="B4111" t="str">
            <v>JUN</v>
          </cell>
          <cell r="D4111" t="str">
            <v>CI8_8012</v>
          </cell>
          <cell r="E4111">
            <v>0</v>
          </cell>
        </row>
        <row r="4112">
          <cell r="A4112">
            <v>2010</v>
          </cell>
          <cell r="B4112" t="str">
            <v>JUN</v>
          </cell>
          <cell r="D4112" t="str">
            <v>CI8_8010</v>
          </cell>
          <cell r="E4112">
            <v>0</v>
          </cell>
        </row>
        <row r="4113">
          <cell r="A4113">
            <v>2010</v>
          </cell>
          <cell r="B4113" t="str">
            <v>JUN</v>
          </cell>
          <cell r="D4113" t="str">
            <v>CI8_8008</v>
          </cell>
          <cell r="E4113">
            <v>0</v>
          </cell>
        </row>
        <row r="4114">
          <cell r="A4114">
            <v>2010</v>
          </cell>
          <cell r="B4114" t="str">
            <v>JUN</v>
          </cell>
          <cell r="D4114" t="str">
            <v>CI8_8007</v>
          </cell>
          <cell r="E4114">
            <v>0</v>
          </cell>
        </row>
        <row r="4115">
          <cell r="A4115">
            <v>2010</v>
          </cell>
          <cell r="B4115" t="str">
            <v>JUN</v>
          </cell>
          <cell r="D4115" t="str">
            <v>CI8_8005</v>
          </cell>
          <cell r="E4115">
            <v>0</v>
          </cell>
        </row>
        <row r="4116">
          <cell r="A4116">
            <v>2010</v>
          </cell>
          <cell r="B4116" t="str">
            <v>JUN</v>
          </cell>
          <cell r="D4116" t="str">
            <v>CI8_8004</v>
          </cell>
          <cell r="E4116">
            <v>0</v>
          </cell>
        </row>
        <row r="4117">
          <cell r="A4117">
            <v>2010</v>
          </cell>
          <cell r="B4117" t="str">
            <v>JUN</v>
          </cell>
          <cell r="D4117" t="str">
            <v>CI8_8003</v>
          </cell>
          <cell r="E4117">
            <v>0</v>
          </cell>
        </row>
        <row r="4118">
          <cell r="A4118">
            <v>2010</v>
          </cell>
          <cell r="B4118" t="str">
            <v>JUN</v>
          </cell>
          <cell r="D4118" t="str">
            <v>CI8_8002</v>
          </cell>
          <cell r="E4118">
            <v>0</v>
          </cell>
        </row>
        <row r="4119">
          <cell r="A4119">
            <v>2010</v>
          </cell>
          <cell r="B4119" t="str">
            <v>MAR</v>
          </cell>
          <cell r="D4119" t="str">
            <v>CI8_8041</v>
          </cell>
          <cell r="E4119">
            <v>0</v>
          </cell>
        </row>
        <row r="4120">
          <cell r="A4120">
            <v>2010</v>
          </cell>
          <cell r="B4120" t="str">
            <v>MAR</v>
          </cell>
          <cell r="D4120" t="str">
            <v>CI8_8039</v>
          </cell>
          <cell r="E4120">
            <v>0</v>
          </cell>
        </row>
        <row r="4121">
          <cell r="A4121">
            <v>2010</v>
          </cell>
          <cell r="B4121" t="str">
            <v>MAR</v>
          </cell>
          <cell r="D4121" t="str">
            <v>CI8_8038</v>
          </cell>
          <cell r="E4121">
            <v>0</v>
          </cell>
        </row>
        <row r="4122">
          <cell r="A4122">
            <v>2010</v>
          </cell>
          <cell r="B4122" t="str">
            <v>MAR</v>
          </cell>
          <cell r="D4122" t="str">
            <v>CI8_8037</v>
          </cell>
          <cell r="E4122">
            <v>0</v>
          </cell>
        </row>
        <row r="4123">
          <cell r="A4123">
            <v>2010</v>
          </cell>
          <cell r="B4123" t="str">
            <v>MAR</v>
          </cell>
          <cell r="D4123" t="str">
            <v>CI8_8035</v>
          </cell>
          <cell r="E4123">
            <v>0</v>
          </cell>
        </row>
        <row r="4124">
          <cell r="A4124">
            <v>2010</v>
          </cell>
          <cell r="B4124" t="str">
            <v>MAR</v>
          </cell>
          <cell r="D4124" t="str">
            <v>CI8_8031</v>
          </cell>
          <cell r="E4124">
            <v>0</v>
          </cell>
        </row>
        <row r="4125">
          <cell r="A4125">
            <v>2010</v>
          </cell>
          <cell r="B4125" t="str">
            <v>MAR</v>
          </cell>
          <cell r="D4125" t="str">
            <v>CI8_8026</v>
          </cell>
          <cell r="E4125">
            <v>0</v>
          </cell>
        </row>
        <row r="4126">
          <cell r="A4126">
            <v>2010</v>
          </cell>
          <cell r="B4126" t="str">
            <v>MAR</v>
          </cell>
          <cell r="D4126" t="str">
            <v>CI8_8025</v>
          </cell>
          <cell r="E4126">
            <v>0</v>
          </cell>
        </row>
        <row r="4127">
          <cell r="A4127">
            <v>2010</v>
          </cell>
          <cell r="B4127" t="str">
            <v>MAR</v>
          </cell>
          <cell r="D4127" t="str">
            <v>CI8_8024</v>
          </cell>
          <cell r="E4127">
            <v>0</v>
          </cell>
        </row>
        <row r="4128">
          <cell r="A4128">
            <v>2010</v>
          </cell>
          <cell r="B4128" t="str">
            <v>MAR</v>
          </cell>
          <cell r="D4128" t="str">
            <v>CI8_8023</v>
          </cell>
          <cell r="E4128">
            <v>0</v>
          </cell>
        </row>
        <row r="4129">
          <cell r="A4129">
            <v>2010</v>
          </cell>
          <cell r="B4129" t="str">
            <v>MAR</v>
          </cell>
          <cell r="D4129" t="str">
            <v>CI8_8020</v>
          </cell>
          <cell r="E4129">
            <v>0</v>
          </cell>
        </row>
        <row r="4130">
          <cell r="A4130">
            <v>2010</v>
          </cell>
          <cell r="B4130" t="str">
            <v>MAR</v>
          </cell>
          <cell r="D4130" t="str">
            <v>CI8_8017</v>
          </cell>
          <cell r="E4130">
            <v>0</v>
          </cell>
        </row>
        <row r="4131">
          <cell r="A4131">
            <v>2010</v>
          </cell>
          <cell r="B4131" t="str">
            <v>MAR</v>
          </cell>
          <cell r="D4131" t="str">
            <v>CI8_8016</v>
          </cell>
          <cell r="E4131">
            <v>0</v>
          </cell>
        </row>
        <row r="4132">
          <cell r="A4132">
            <v>2010</v>
          </cell>
          <cell r="B4132" t="str">
            <v>MAR</v>
          </cell>
          <cell r="D4132" t="str">
            <v>CI8_8012</v>
          </cell>
          <cell r="E4132">
            <v>0</v>
          </cell>
        </row>
        <row r="4133">
          <cell r="A4133">
            <v>2010</v>
          </cell>
          <cell r="B4133" t="str">
            <v>MAR</v>
          </cell>
          <cell r="D4133" t="str">
            <v>CI8_8010</v>
          </cell>
          <cell r="E4133">
            <v>0</v>
          </cell>
        </row>
        <row r="4134">
          <cell r="A4134">
            <v>2010</v>
          </cell>
          <cell r="B4134" t="str">
            <v>MAR</v>
          </cell>
          <cell r="D4134" t="str">
            <v>CI8_8008</v>
          </cell>
          <cell r="E4134">
            <v>-4362.96</v>
          </cell>
        </row>
        <row r="4135">
          <cell r="A4135">
            <v>2010</v>
          </cell>
          <cell r="B4135" t="str">
            <v>MAR</v>
          </cell>
          <cell r="D4135" t="str">
            <v>CI8_8007</v>
          </cell>
          <cell r="E4135">
            <v>0</v>
          </cell>
        </row>
        <row r="4136">
          <cell r="A4136">
            <v>2010</v>
          </cell>
          <cell r="B4136" t="str">
            <v>MAR</v>
          </cell>
          <cell r="D4136" t="str">
            <v>CI8_8005</v>
          </cell>
          <cell r="E4136">
            <v>0</v>
          </cell>
        </row>
        <row r="4137">
          <cell r="A4137">
            <v>2010</v>
          </cell>
          <cell r="B4137" t="str">
            <v>MAR</v>
          </cell>
          <cell r="D4137" t="str">
            <v>CI8_8004</v>
          </cell>
          <cell r="E4137">
            <v>0</v>
          </cell>
        </row>
        <row r="4138">
          <cell r="A4138">
            <v>2010</v>
          </cell>
          <cell r="B4138" t="str">
            <v>MAR</v>
          </cell>
          <cell r="D4138" t="str">
            <v>CI8_8003</v>
          </cell>
          <cell r="E4138">
            <v>0</v>
          </cell>
        </row>
        <row r="4139">
          <cell r="A4139">
            <v>2010</v>
          </cell>
          <cell r="B4139" t="str">
            <v>MAR</v>
          </cell>
          <cell r="D4139" t="str">
            <v>CI8_8002</v>
          </cell>
          <cell r="E4139">
            <v>0</v>
          </cell>
        </row>
        <row r="4140">
          <cell r="A4140">
            <v>2010</v>
          </cell>
          <cell r="B4140" t="str">
            <v>FEB</v>
          </cell>
          <cell r="D4140" t="str">
            <v>CI8_8041</v>
          </cell>
          <cell r="E4140">
            <v>0</v>
          </cell>
        </row>
        <row r="4141">
          <cell r="A4141">
            <v>2010</v>
          </cell>
          <cell r="B4141" t="str">
            <v>FEB</v>
          </cell>
          <cell r="D4141" t="str">
            <v>CI8_8039</v>
          </cell>
          <cell r="E4141">
            <v>0</v>
          </cell>
        </row>
        <row r="4142">
          <cell r="A4142">
            <v>2010</v>
          </cell>
          <cell r="B4142" t="str">
            <v>FEB</v>
          </cell>
          <cell r="D4142" t="str">
            <v>CI8_8038</v>
          </cell>
          <cell r="E4142">
            <v>0</v>
          </cell>
        </row>
        <row r="4143">
          <cell r="A4143">
            <v>2010</v>
          </cell>
          <cell r="B4143" t="str">
            <v>FEB</v>
          </cell>
          <cell r="D4143" t="str">
            <v>CI8_8037</v>
          </cell>
          <cell r="E4143">
            <v>0</v>
          </cell>
        </row>
        <row r="4144">
          <cell r="A4144">
            <v>2010</v>
          </cell>
          <cell r="B4144" t="str">
            <v>FEB</v>
          </cell>
          <cell r="D4144" t="str">
            <v>CI8_8035</v>
          </cell>
          <cell r="E4144">
            <v>0</v>
          </cell>
        </row>
        <row r="4145">
          <cell r="A4145">
            <v>2010</v>
          </cell>
          <cell r="B4145" t="str">
            <v>FEB</v>
          </cell>
          <cell r="D4145" t="str">
            <v>CI8_8031</v>
          </cell>
          <cell r="E4145">
            <v>0</v>
          </cell>
        </row>
        <row r="4146">
          <cell r="A4146">
            <v>2010</v>
          </cell>
          <cell r="B4146" t="str">
            <v>FEB</v>
          </cell>
          <cell r="D4146" t="str">
            <v>CI8_8026</v>
          </cell>
          <cell r="E4146">
            <v>0</v>
          </cell>
        </row>
        <row r="4147">
          <cell r="A4147">
            <v>2010</v>
          </cell>
          <cell r="B4147" t="str">
            <v>FEB</v>
          </cell>
          <cell r="D4147" t="str">
            <v>CI8_8025</v>
          </cell>
          <cell r="E4147">
            <v>0</v>
          </cell>
        </row>
        <row r="4148">
          <cell r="A4148">
            <v>2010</v>
          </cell>
          <cell r="B4148" t="str">
            <v>FEB</v>
          </cell>
          <cell r="D4148" t="str">
            <v>CI8_8024</v>
          </cell>
          <cell r="E4148">
            <v>0</v>
          </cell>
        </row>
        <row r="4149">
          <cell r="A4149">
            <v>2010</v>
          </cell>
          <cell r="B4149" t="str">
            <v>FEB</v>
          </cell>
          <cell r="D4149" t="str">
            <v>CI8_8023</v>
          </cell>
          <cell r="E4149">
            <v>0</v>
          </cell>
        </row>
        <row r="4150">
          <cell r="A4150">
            <v>2010</v>
          </cell>
          <cell r="B4150" t="str">
            <v>FEB</v>
          </cell>
          <cell r="D4150" t="str">
            <v>CI8_8020</v>
          </cell>
          <cell r="E4150">
            <v>0</v>
          </cell>
        </row>
        <row r="4151">
          <cell r="A4151">
            <v>2010</v>
          </cell>
          <cell r="B4151" t="str">
            <v>FEB</v>
          </cell>
          <cell r="D4151" t="str">
            <v>CI8_8017</v>
          </cell>
          <cell r="E4151">
            <v>0</v>
          </cell>
        </row>
        <row r="4152">
          <cell r="A4152">
            <v>2010</v>
          </cell>
          <cell r="B4152" t="str">
            <v>FEB</v>
          </cell>
          <cell r="D4152" t="str">
            <v>CI8_8016</v>
          </cell>
          <cell r="E4152">
            <v>0</v>
          </cell>
        </row>
        <row r="4153">
          <cell r="A4153">
            <v>2010</v>
          </cell>
          <cell r="B4153" t="str">
            <v>FEB</v>
          </cell>
          <cell r="D4153" t="str">
            <v>CI8_8012</v>
          </cell>
          <cell r="E4153">
            <v>0</v>
          </cell>
        </row>
        <row r="4154">
          <cell r="A4154">
            <v>2010</v>
          </cell>
          <cell r="B4154" t="str">
            <v>FEB</v>
          </cell>
          <cell r="D4154" t="str">
            <v>CI8_8010</v>
          </cell>
          <cell r="E4154">
            <v>0</v>
          </cell>
        </row>
        <row r="4155">
          <cell r="A4155">
            <v>2010</v>
          </cell>
          <cell r="B4155" t="str">
            <v>FEB</v>
          </cell>
          <cell r="D4155" t="str">
            <v>CI8_8008</v>
          </cell>
          <cell r="E4155">
            <v>0</v>
          </cell>
        </row>
        <row r="4156">
          <cell r="A4156">
            <v>2010</v>
          </cell>
          <cell r="B4156" t="str">
            <v>FEB</v>
          </cell>
          <cell r="D4156" t="str">
            <v>CI8_8007</v>
          </cell>
          <cell r="E4156">
            <v>0</v>
          </cell>
        </row>
        <row r="4157">
          <cell r="A4157">
            <v>2010</v>
          </cell>
          <cell r="B4157" t="str">
            <v>FEB</v>
          </cell>
          <cell r="D4157" t="str">
            <v>CI8_8005</v>
          </cell>
          <cell r="E4157">
            <v>0</v>
          </cell>
        </row>
        <row r="4158">
          <cell r="A4158">
            <v>2010</v>
          </cell>
          <cell r="B4158" t="str">
            <v>FEB</v>
          </cell>
          <cell r="D4158" t="str">
            <v>CI8_8004</v>
          </cell>
          <cell r="E4158">
            <v>0</v>
          </cell>
        </row>
        <row r="4159">
          <cell r="A4159">
            <v>2010</v>
          </cell>
          <cell r="B4159" t="str">
            <v>FEB</v>
          </cell>
          <cell r="D4159" t="str">
            <v>CI8_8003</v>
          </cell>
          <cell r="E4159">
            <v>0</v>
          </cell>
        </row>
        <row r="4160">
          <cell r="A4160">
            <v>2010</v>
          </cell>
          <cell r="B4160" t="str">
            <v>FEB</v>
          </cell>
          <cell r="D4160" t="str">
            <v>CI8_8002</v>
          </cell>
          <cell r="E4160">
            <v>0</v>
          </cell>
        </row>
        <row r="4161">
          <cell r="A4161">
            <v>2009</v>
          </cell>
          <cell r="B4161" t="str">
            <v>DEC</v>
          </cell>
          <cell r="D4161" t="str">
            <v>CI8_8041</v>
          </cell>
          <cell r="E4161">
            <v>0</v>
          </cell>
        </row>
        <row r="4162">
          <cell r="A4162">
            <v>2009</v>
          </cell>
          <cell r="B4162" t="str">
            <v>DEC</v>
          </cell>
          <cell r="D4162" t="str">
            <v>CI8_8039</v>
          </cell>
          <cell r="E4162">
            <v>0</v>
          </cell>
        </row>
        <row r="4163">
          <cell r="A4163">
            <v>2009</v>
          </cell>
          <cell r="B4163" t="str">
            <v>DEC</v>
          </cell>
          <cell r="D4163" t="str">
            <v>CI8_8038</v>
          </cell>
          <cell r="E4163">
            <v>0</v>
          </cell>
        </row>
        <row r="4164">
          <cell r="A4164">
            <v>2009</v>
          </cell>
          <cell r="B4164" t="str">
            <v>DEC</v>
          </cell>
          <cell r="D4164" t="str">
            <v>CI8_8037</v>
          </cell>
          <cell r="E4164">
            <v>0</v>
          </cell>
        </row>
        <row r="4165">
          <cell r="A4165">
            <v>2009</v>
          </cell>
          <cell r="B4165" t="str">
            <v>DEC</v>
          </cell>
          <cell r="D4165" t="str">
            <v>CI8_8035</v>
          </cell>
          <cell r="E4165">
            <v>0</v>
          </cell>
        </row>
        <row r="4166">
          <cell r="A4166">
            <v>2009</v>
          </cell>
          <cell r="B4166" t="str">
            <v>DEC</v>
          </cell>
          <cell r="D4166" t="str">
            <v>CI8_8031</v>
          </cell>
          <cell r="E4166">
            <v>0</v>
          </cell>
        </row>
        <row r="4167">
          <cell r="A4167">
            <v>2010</v>
          </cell>
          <cell r="B4167" t="str">
            <v>MAY</v>
          </cell>
          <cell r="D4167" t="str">
            <v>CI5_8002</v>
          </cell>
          <cell r="E4167">
            <v>50764.55</v>
          </cell>
        </row>
        <row r="4168">
          <cell r="A4168">
            <v>2010</v>
          </cell>
          <cell r="B4168" t="str">
            <v>MAY</v>
          </cell>
          <cell r="D4168" t="str">
            <v>CI5_8003</v>
          </cell>
          <cell r="E4168">
            <v>24196.59</v>
          </cell>
        </row>
        <row r="4169">
          <cell r="A4169">
            <v>2010</v>
          </cell>
          <cell r="B4169" t="str">
            <v>MAY</v>
          </cell>
          <cell r="D4169" t="str">
            <v>CI5_8004</v>
          </cell>
          <cell r="E4169">
            <v>0</v>
          </cell>
        </row>
        <row r="4170">
          <cell r="A4170">
            <v>2010</v>
          </cell>
          <cell r="B4170" t="str">
            <v>MAY</v>
          </cell>
          <cell r="D4170" t="str">
            <v>CI5_8007</v>
          </cell>
          <cell r="E4170">
            <v>0</v>
          </cell>
        </row>
        <row r="4171">
          <cell r="A4171">
            <v>2010</v>
          </cell>
          <cell r="B4171" t="str">
            <v>MAY</v>
          </cell>
          <cell r="D4171" t="str">
            <v>CI5_8008</v>
          </cell>
          <cell r="E4171">
            <v>0</v>
          </cell>
        </row>
        <row r="4172">
          <cell r="A4172">
            <v>2010</v>
          </cell>
          <cell r="B4172" t="str">
            <v>MAY</v>
          </cell>
          <cell r="D4172" t="str">
            <v>CI5_8010</v>
          </cell>
          <cell r="E4172">
            <v>0</v>
          </cell>
        </row>
        <row r="4173">
          <cell r="A4173">
            <v>2010</v>
          </cell>
          <cell r="B4173" t="str">
            <v>MAY</v>
          </cell>
          <cell r="D4173" t="str">
            <v>CI5_8012</v>
          </cell>
          <cell r="E4173">
            <v>0</v>
          </cell>
        </row>
        <row r="4174">
          <cell r="A4174">
            <v>2010</v>
          </cell>
          <cell r="B4174" t="str">
            <v>MAY</v>
          </cell>
          <cell r="D4174" t="str">
            <v>CI5_8017</v>
          </cell>
          <cell r="E4174">
            <v>0</v>
          </cell>
        </row>
        <row r="4175">
          <cell r="A4175">
            <v>2010</v>
          </cell>
          <cell r="B4175" t="str">
            <v>MAY</v>
          </cell>
          <cell r="D4175" t="str">
            <v>CI5_8020</v>
          </cell>
          <cell r="E4175">
            <v>0</v>
          </cell>
        </row>
        <row r="4176">
          <cell r="A4176">
            <v>2010</v>
          </cell>
          <cell r="B4176" t="str">
            <v>MAY</v>
          </cell>
          <cell r="D4176" t="str">
            <v>CI5_8022</v>
          </cell>
          <cell r="E4176">
            <v>0</v>
          </cell>
        </row>
        <row r="4177">
          <cell r="A4177">
            <v>2010</v>
          </cell>
          <cell r="B4177" t="str">
            <v>MAY</v>
          </cell>
          <cell r="D4177" t="str">
            <v>CI5_8024</v>
          </cell>
          <cell r="E4177">
            <v>0</v>
          </cell>
        </row>
        <row r="4178">
          <cell r="A4178">
            <v>2010</v>
          </cell>
          <cell r="B4178" t="str">
            <v>MAY</v>
          </cell>
          <cell r="D4178" t="str">
            <v>CI5_8025</v>
          </cell>
          <cell r="E4178">
            <v>0</v>
          </cell>
        </row>
        <row r="4179">
          <cell r="A4179">
            <v>2010</v>
          </cell>
          <cell r="B4179" t="str">
            <v>MAY</v>
          </cell>
          <cell r="D4179" t="str">
            <v>CI5_8026</v>
          </cell>
          <cell r="E4179">
            <v>0</v>
          </cell>
        </row>
        <row r="4180">
          <cell r="A4180">
            <v>2010</v>
          </cell>
          <cell r="B4180" t="str">
            <v>MAY</v>
          </cell>
          <cell r="D4180" t="str">
            <v>CI5_8033</v>
          </cell>
          <cell r="E4180">
            <v>0.2</v>
          </cell>
        </row>
        <row r="4181">
          <cell r="A4181">
            <v>2010</v>
          </cell>
          <cell r="B4181" t="str">
            <v>MAY</v>
          </cell>
          <cell r="D4181" t="str">
            <v>CI5_8035</v>
          </cell>
          <cell r="E4181">
            <v>187280.03</v>
          </cell>
        </row>
        <row r="4182">
          <cell r="A4182">
            <v>2010</v>
          </cell>
          <cell r="B4182" t="str">
            <v>MAY</v>
          </cell>
          <cell r="D4182" t="str">
            <v>CI5_8038</v>
          </cell>
          <cell r="E4182">
            <v>2.1000000000000002E-9</v>
          </cell>
        </row>
        <row r="4183">
          <cell r="A4183">
            <v>2010</v>
          </cell>
          <cell r="B4183" t="str">
            <v>MAY</v>
          </cell>
          <cell r="D4183" t="str">
            <v>CI5_8040</v>
          </cell>
          <cell r="E4183">
            <v>289034.69</v>
          </cell>
        </row>
        <row r="4184">
          <cell r="A4184">
            <v>2010</v>
          </cell>
          <cell r="B4184" t="str">
            <v>APR</v>
          </cell>
          <cell r="D4184" t="str">
            <v>CI5_8005</v>
          </cell>
          <cell r="E4184">
            <v>123011.49</v>
          </cell>
        </row>
        <row r="4185">
          <cell r="A4185">
            <v>2010</v>
          </cell>
          <cell r="B4185" t="str">
            <v>APR</v>
          </cell>
          <cell r="D4185" t="str">
            <v>CI5_8016</v>
          </cell>
          <cell r="E4185">
            <v>136259.89000000001</v>
          </cell>
        </row>
        <row r="4186">
          <cell r="A4186">
            <v>2010</v>
          </cell>
          <cell r="B4186" t="str">
            <v>APR</v>
          </cell>
          <cell r="D4186" t="str">
            <v>CI5_8023</v>
          </cell>
          <cell r="E4186">
            <v>117681.14</v>
          </cell>
        </row>
        <row r="4187">
          <cell r="A4187">
            <v>2010</v>
          </cell>
          <cell r="B4187" t="str">
            <v>APR</v>
          </cell>
          <cell r="D4187" t="str">
            <v>CI5_8031</v>
          </cell>
          <cell r="E4187">
            <v>213439416.71000001</v>
          </cell>
        </row>
        <row r="4188">
          <cell r="A4188">
            <v>2010</v>
          </cell>
          <cell r="B4188" t="str">
            <v>APR</v>
          </cell>
          <cell r="D4188" t="str">
            <v>CI5_8036</v>
          </cell>
          <cell r="E4188">
            <v>1919020.99</v>
          </cell>
        </row>
        <row r="4189">
          <cell r="A4189">
            <v>2010</v>
          </cell>
          <cell r="B4189" t="str">
            <v>APR</v>
          </cell>
          <cell r="D4189" t="str">
            <v>CI5_8037</v>
          </cell>
          <cell r="E4189">
            <v>1524.48</v>
          </cell>
        </row>
        <row r="4190">
          <cell r="A4190">
            <v>2010</v>
          </cell>
          <cell r="B4190" t="str">
            <v>APR</v>
          </cell>
          <cell r="D4190" t="str">
            <v>CI5_8039</v>
          </cell>
          <cell r="E4190">
            <v>266249942.55000001</v>
          </cell>
        </row>
        <row r="4191">
          <cell r="A4191">
            <v>2010</v>
          </cell>
          <cell r="B4191" t="str">
            <v>APR</v>
          </cell>
          <cell r="D4191" t="str">
            <v>CI5_8041</v>
          </cell>
          <cell r="E4191">
            <v>578736.11</v>
          </cell>
        </row>
        <row r="4192">
          <cell r="A4192">
            <v>2010</v>
          </cell>
          <cell r="B4192" t="str">
            <v>APR</v>
          </cell>
          <cell r="D4192" t="str">
            <v>CI5_8042</v>
          </cell>
          <cell r="E4192">
            <v>548233.27</v>
          </cell>
        </row>
        <row r="4193">
          <cell r="A4193">
            <v>2010</v>
          </cell>
          <cell r="B4193" t="str">
            <v>APR</v>
          </cell>
          <cell r="D4193" t="str">
            <v>CI5_8002</v>
          </cell>
          <cell r="E4193">
            <v>50764.55</v>
          </cell>
        </row>
        <row r="4194">
          <cell r="A4194">
            <v>2010</v>
          </cell>
          <cell r="B4194" t="str">
            <v>APR</v>
          </cell>
          <cell r="D4194" t="str">
            <v>CI5_8003</v>
          </cell>
          <cell r="E4194">
            <v>24196.59</v>
          </cell>
        </row>
        <row r="4195">
          <cell r="A4195">
            <v>2010</v>
          </cell>
          <cell r="B4195" t="str">
            <v>APR</v>
          </cell>
          <cell r="D4195" t="str">
            <v>CI5_8004</v>
          </cell>
          <cell r="E4195">
            <v>0</v>
          </cell>
        </row>
        <row r="4196">
          <cell r="A4196">
            <v>2010</v>
          </cell>
          <cell r="B4196" t="str">
            <v>APR</v>
          </cell>
          <cell r="D4196" t="str">
            <v>CI5_8007</v>
          </cell>
          <cell r="E4196">
            <v>0</v>
          </cell>
        </row>
        <row r="4197">
          <cell r="A4197">
            <v>2010</v>
          </cell>
          <cell r="B4197" t="str">
            <v>APR</v>
          </cell>
          <cell r="D4197" t="str">
            <v>CI5_8008</v>
          </cell>
          <cell r="E4197">
            <v>0</v>
          </cell>
        </row>
        <row r="4198">
          <cell r="A4198">
            <v>2010</v>
          </cell>
          <cell r="B4198" t="str">
            <v>APR</v>
          </cell>
          <cell r="D4198" t="str">
            <v>CI5_8010</v>
          </cell>
          <cell r="E4198">
            <v>0</v>
          </cell>
        </row>
        <row r="4199">
          <cell r="A4199">
            <v>2010</v>
          </cell>
          <cell r="B4199" t="str">
            <v>APR</v>
          </cell>
          <cell r="D4199" t="str">
            <v>CI5_8012</v>
          </cell>
          <cell r="E4199">
            <v>0</v>
          </cell>
        </row>
        <row r="4200">
          <cell r="A4200">
            <v>2010</v>
          </cell>
          <cell r="B4200" t="str">
            <v>APR</v>
          </cell>
          <cell r="D4200" t="str">
            <v>CI5_8017</v>
          </cell>
          <cell r="E4200">
            <v>0</v>
          </cell>
        </row>
        <row r="4201">
          <cell r="A4201">
            <v>2010</v>
          </cell>
          <cell r="B4201" t="str">
            <v>APR</v>
          </cell>
          <cell r="D4201" t="str">
            <v>CI5_8020</v>
          </cell>
          <cell r="E4201">
            <v>0</v>
          </cell>
        </row>
        <row r="4202">
          <cell r="A4202">
            <v>2010</v>
          </cell>
          <cell r="B4202" t="str">
            <v>APR</v>
          </cell>
          <cell r="D4202" t="str">
            <v>CI5_8022</v>
          </cell>
          <cell r="E4202">
            <v>0</v>
          </cell>
        </row>
        <row r="4203">
          <cell r="A4203">
            <v>2010</v>
          </cell>
          <cell r="B4203" t="str">
            <v>APR</v>
          </cell>
          <cell r="D4203" t="str">
            <v>CI5_8024</v>
          </cell>
          <cell r="E4203">
            <v>0</v>
          </cell>
        </row>
        <row r="4204">
          <cell r="A4204">
            <v>2010</v>
          </cell>
          <cell r="B4204" t="str">
            <v>APR</v>
          </cell>
          <cell r="D4204" t="str">
            <v>CI5_8025</v>
          </cell>
          <cell r="E4204">
            <v>0</v>
          </cell>
        </row>
        <row r="4205">
          <cell r="A4205">
            <v>2010</v>
          </cell>
          <cell r="B4205" t="str">
            <v>APR</v>
          </cell>
          <cell r="D4205" t="str">
            <v>CI5_8026</v>
          </cell>
          <cell r="E4205">
            <v>0</v>
          </cell>
        </row>
        <row r="4206">
          <cell r="A4206">
            <v>2010</v>
          </cell>
          <cell r="B4206" t="str">
            <v>APR</v>
          </cell>
          <cell r="D4206" t="str">
            <v>CI5_8033</v>
          </cell>
          <cell r="E4206">
            <v>0.2</v>
          </cell>
        </row>
        <row r="4207">
          <cell r="A4207">
            <v>2010</v>
          </cell>
          <cell r="B4207" t="str">
            <v>APR</v>
          </cell>
          <cell r="D4207" t="str">
            <v>CI5_8035</v>
          </cell>
          <cell r="E4207">
            <v>187280.03</v>
          </cell>
        </row>
        <row r="4208">
          <cell r="A4208">
            <v>2010</v>
          </cell>
          <cell r="B4208" t="str">
            <v>APR</v>
          </cell>
          <cell r="D4208" t="str">
            <v>CI5_8038</v>
          </cell>
          <cell r="E4208">
            <v>2.1000000000000002E-9</v>
          </cell>
        </row>
        <row r="4209">
          <cell r="A4209">
            <v>2010</v>
          </cell>
          <cell r="B4209" t="str">
            <v>APR</v>
          </cell>
          <cell r="D4209" t="str">
            <v>CI5_8040</v>
          </cell>
          <cell r="E4209">
            <v>289034.69</v>
          </cell>
        </row>
        <row r="4210">
          <cell r="A4210">
            <v>2010</v>
          </cell>
          <cell r="B4210" t="str">
            <v>APR</v>
          </cell>
          <cell r="D4210" t="str">
            <v>CI5_8039</v>
          </cell>
          <cell r="E4210">
            <v>-2556.6200000047702</v>
          </cell>
        </row>
        <row r="4211">
          <cell r="A4211">
            <v>2010</v>
          </cell>
          <cell r="B4211" t="str">
            <v>APR</v>
          </cell>
          <cell r="D4211" t="str">
            <v>CI5_8037</v>
          </cell>
          <cell r="E4211">
            <v>278.08999999999997</v>
          </cell>
        </row>
        <row r="4212">
          <cell r="A4212">
            <v>2010</v>
          </cell>
          <cell r="B4212" t="str">
            <v>JAN</v>
          </cell>
          <cell r="D4212" t="str">
            <v>CI5_8002</v>
          </cell>
          <cell r="E4212">
            <v>50764.55</v>
          </cell>
        </row>
        <row r="4213">
          <cell r="A4213">
            <v>2010</v>
          </cell>
          <cell r="B4213" t="str">
            <v>JAN</v>
          </cell>
          <cell r="D4213" t="str">
            <v>CI5_8003</v>
          </cell>
          <cell r="E4213">
            <v>24196.59</v>
          </cell>
        </row>
        <row r="4214">
          <cell r="A4214">
            <v>2010</v>
          </cell>
          <cell r="B4214" t="str">
            <v>JAN</v>
          </cell>
          <cell r="D4214" t="str">
            <v>CI5_8004</v>
          </cell>
          <cell r="E4214">
            <v>0</v>
          </cell>
        </row>
        <row r="4215">
          <cell r="A4215">
            <v>2010</v>
          </cell>
          <cell r="B4215" t="str">
            <v>JAN</v>
          </cell>
          <cell r="D4215" t="str">
            <v>CI5_8007</v>
          </cell>
          <cell r="E4215">
            <v>0</v>
          </cell>
        </row>
        <row r="4216">
          <cell r="A4216">
            <v>2010</v>
          </cell>
          <cell r="B4216" t="str">
            <v>JAN</v>
          </cell>
          <cell r="D4216" t="str">
            <v>CI5_8008</v>
          </cell>
          <cell r="E4216">
            <v>0</v>
          </cell>
        </row>
        <row r="4217">
          <cell r="A4217">
            <v>2010</v>
          </cell>
          <cell r="B4217" t="str">
            <v>JAN</v>
          </cell>
          <cell r="D4217" t="str">
            <v>CI5_8010</v>
          </cell>
          <cell r="E4217">
            <v>0</v>
          </cell>
        </row>
        <row r="4218">
          <cell r="A4218">
            <v>2010</v>
          </cell>
          <cell r="B4218" t="str">
            <v>JAN</v>
          </cell>
          <cell r="D4218" t="str">
            <v>CI5_8012</v>
          </cell>
          <cell r="E4218">
            <v>0</v>
          </cell>
        </row>
        <row r="4219">
          <cell r="A4219">
            <v>2010</v>
          </cell>
          <cell r="B4219" t="str">
            <v>JAN</v>
          </cell>
          <cell r="D4219" t="str">
            <v>CI5_8017</v>
          </cell>
          <cell r="E4219">
            <v>0</v>
          </cell>
        </row>
        <row r="4220">
          <cell r="A4220">
            <v>2010</v>
          </cell>
          <cell r="B4220" t="str">
            <v>JAN</v>
          </cell>
          <cell r="D4220" t="str">
            <v>CI5_8020</v>
          </cell>
          <cell r="E4220">
            <v>0</v>
          </cell>
        </row>
        <row r="4221">
          <cell r="A4221">
            <v>2010</v>
          </cell>
          <cell r="B4221" t="str">
            <v>JAN</v>
          </cell>
          <cell r="D4221" t="str">
            <v>CI5_8022</v>
          </cell>
          <cell r="E4221">
            <v>0</v>
          </cell>
        </row>
        <row r="4222">
          <cell r="A4222">
            <v>2010</v>
          </cell>
          <cell r="B4222" t="str">
            <v>JAN</v>
          </cell>
          <cell r="D4222" t="str">
            <v>CI5_8024</v>
          </cell>
          <cell r="E4222">
            <v>0</v>
          </cell>
        </row>
        <row r="4223">
          <cell r="A4223">
            <v>2010</v>
          </cell>
          <cell r="B4223" t="str">
            <v>JAN</v>
          </cell>
          <cell r="D4223" t="str">
            <v>CI5_8025</v>
          </cell>
          <cell r="E4223">
            <v>0</v>
          </cell>
        </row>
        <row r="4224">
          <cell r="A4224">
            <v>2010</v>
          </cell>
          <cell r="B4224" t="str">
            <v>JAN</v>
          </cell>
          <cell r="D4224" t="str">
            <v>CI5_8026</v>
          </cell>
          <cell r="E4224">
            <v>0</v>
          </cell>
        </row>
        <row r="4225">
          <cell r="A4225">
            <v>2010</v>
          </cell>
          <cell r="B4225" t="str">
            <v>JAN</v>
          </cell>
          <cell r="D4225" t="str">
            <v>CI5_8035</v>
          </cell>
          <cell r="E4225">
            <v>187280.03</v>
          </cell>
        </row>
        <row r="4226">
          <cell r="A4226">
            <v>2010</v>
          </cell>
          <cell r="B4226" t="str">
            <v>JAN</v>
          </cell>
          <cell r="D4226" t="str">
            <v>CI5_8037</v>
          </cell>
          <cell r="E4226">
            <v>278.08999999999997</v>
          </cell>
        </row>
        <row r="4227">
          <cell r="A4227">
            <v>2010</v>
          </cell>
          <cell r="B4227" t="str">
            <v>JAN</v>
          </cell>
          <cell r="D4227" t="str">
            <v>CI5_8040</v>
          </cell>
          <cell r="E4227">
            <v>289034.69</v>
          </cell>
        </row>
        <row r="4228">
          <cell r="A4228">
            <v>2010</v>
          </cell>
          <cell r="B4228" t="str">
            <v>JAN</v>
          </cell>
          <cell r="D4228" t="str">
            <v>CI5_8005</v>
          </cell>
          <cell r="E4228">
            <v>51884.66</v>
          </cell>
        </row>
        <row r="4229">
          <cell r="A4229">
            <v>2010</v>
          </cell>
          <cell r="B4229" t="str">
            <v>JAN</v>
          </cell>
          <cell r="D4229" t="str">
            <v>CI5_8016</v>
          </cell>
          <cell r="E4229">
            <v>109086.74</v>
          </cell>
        </row>
        <row r="4230">
          <cell r="A4230">
            <v>2010</v>
          </cell>
          <cell r="B4230" t="str">
            <v>JAN</v>
          </cell>
          <cell r="D4230" t="str">
            <v>CI5_8023</v>
          </cell>
          <cell r="E4230">
            <v>695723.5</v>
          </cell>
        </row>
        <row r="4231">
          <cell r="A4231">
            <v>2010</v>
          </cell>
          <cell r="B4231" t="str">
            <v>JAN</v>
          </cell>
          <cell r="D4231" t="str">
            <v>CI5_8031</v>
          </cell>
          <cell r="E4231">
            <v>191190571.66</v>
          </cell>
        </row>
        <row r="4232">
          <cell r="A4232">
            <v>2010</v>
          </cell>
          <cell r="B4232" t="str">
            <v>JAN</v>
          </cell>
          <cell r="D4232" t="str">
            <v>CI5_8033</v>
          </cell>
          <cell r="E4232">
            <v>88102614.969999999</v>
          </cell>
        </row>
        <row r="4233">
          <cell r="A4233">
            <v>2010</v>
          </cell>
          <cell r="B4233" t="str">
            <v>JAN</v>
          </cell>
          <cell r="D4233" t="str">
            <v>CI5_8036</v>
          </cell>
          <cell r="E4233">
            <v>1481957.6</v>
          </cell>
        </row>
        <row r="4234">
          <cell r="A4234">
            <v>2010</v>
          </cell>
          <cell r="B4234" t="str">
            <v>JAN</v>
          </cell>
          <cell r="D4234" t="str">
            <v>CI5_8038</v>
          </cell>
          <cell r="E4234">
            <v>50344853.460000001</v>
          </cell>
        </row>
        <row r="4235">
          <cell r="A4235">
            <v>2010</v>
          </cell>
          <cell r="B4235" t="str">
            <v>JAN</v>
          </cell>
          <cell r="D4235" t="str">
            <v>CI5_8039</v>
          </cell>
          <cell r="E4235">
            <v>207378600.56</v>
          </cell>
        </row>
        <row r="4236">
          <cell r="A4236">
            <v>2010</v>
          </cell>
          <cell r="B4236" t="str">
            <v>JAN</v>
          </cell>
          <cell r="D4236" t="str">
            <v>CI5_8041</v>
          </cell>
          <cell r="E4236">
            <v>81987.3</v>
          </cell>
        </row>
        <row r="4237">
          <cell r="A4237">
            <v>2010</v>
          </cell>
          <cell r="B4237" t="str">
            <v>JAN</v>
          </cell>
          <cell r="D4237" t="str">
            <v>CI5_8039</v>
          </cell>
          <cell r="E4237">
            <v>-15244.31</v>
          </cell>
        </row>
        <row r="4238">
          <cell r="A4238">
            <v>2010</v>
          </cell>
          <cell r="B4238" t="str">
            <v>JAN</v>
          </cell>
          <cell r="D4238" t="str">
            <v>CI5_8038</v>
          </cell>
          <cell r="E4238">
            <v>-428626.14</v>
          </cell>
        </row>
        <row r="4239">
          <cell r="A4239">
            <v>2010</v>
          </cell>
          <cell r="B4239" t="str">
            <v>JUN</v>
          </cell>
          <cell r="D4239" t="str">
            <v>MAN_8012</v>
          </cell>
          <cell r="E4239">
            <v>0.99083840000000001</v>
          </cell>
        </row>
        <row r="4240">
          <cell r="A4240">
            <v>2010</v>
          </cell>
          <cell r="B4240" t="str">
            <v>MAR</v>
          </cell>
          <cell r="D4240" t="str">
            <v>MAN_8012</v>
          </cell>
          <cell r="E4240">
            <v>0.99083840000000001</v>
          </cell>
        </row>
        <row r="4241">
          <cell r="A4241">
            <v>2010</v>
          </cell>
          <cell r="B4241" t="str">
            <v>FEB</v>
          </cell>
          <cell r="D4241" t="str">
            <v>MAN_8012</v>
          </cell>
          <cell r="E4241">
            <v>0.99083840000000001</v>
          </cell>
        </row>
        <row r="4242">
          <cell r="A4242">
            <v>2009</v>
          </cell>
          <cell r="B4242" t="str">
            <v>DEC</v>
          </cell>
          <cell r="D4242" t="str">
            <v>MAN_8012</v>
          </cell>
          <cell r="E4242">
            <v>0.98692610000000003</v>
          </cell>
        </row>
        <row r="4243">
          <cell r="A4243">
            <v>2010</v>
          </cell>
          <cell r="B4243" t="str">
            <v>MAY</v>
          </cell>
          <cell r="D4243" t="str">
            <v>MAN_8012</v>
          </cell>
          <cell r="E4243">
            <v>0.99083840000000001</v>
          </cell>
        </row>
        <row r="4244">
          <cell r="A4244">
            <v>2010</v>
          </cell>
          <cell r="B4244" t="str">
            <v>APR</v>
          </cell>
          <cell r="D4244" t="str">
            <v>MAN_8012</v>
          </cell>
          <cell r="E4244">
            <v>0.99083840000000001</v>
          </cell>
        </row>
        <row r="4245">
          <cell r="A4245">
            <v>2010</v>
          </cell>
          <cell r="B4245" t="str">
            <v>MAR</v>
          </cell>
          <cell r="D4245" t="str">
            <v>CI5_8004</v>
          </cell>
          <cell r="E4245">
            <v>0</v>
          </cell>
        </row>
        <row r="4246">
          <cell r="A4246">
            <v>2010</v>
          </cell>
          <cell r="B4246" t="str">
            <v>MAR</v>
          </cell>
          <cell r="D4246" t="str">
            <v>CI5_8003</v>
          </cell>
          <cell r="E4246">
            <v>24196.59</v>
          </cell>
        </row>
        <row r="4247">
          <cell r="A4247">
            <v>2010</v>
          </cell>
          <cell r="B4247" t="str">
            <v>MAR</v>
          </cell>
          <cell r="D4247" t="str">
            <v>CI5_8002</v>
          </cell>
          <cell r="E4247">
            <v>50764.55</v>
          </cell>
        </row>
        <row r="4248">
          <cell r="A4248">
            <v>2010</v>
          </cell>
          <cell r="B4248" t="str">
            <v>MAR</v>
          </cell>
          <cell r="D4248" t="str">
            <v>CI5_8041</v>
          </cell>
          <cell r="E4248">
            <v>205266.95</v>
          </cell>
        </row>
        <row r="4249">
          <cell r="A4249">
            <v>2010</v>
          </cell>
          <cell r="B4249" t="str">
            <v>MAR</v>
          </cell>
          <cell r="D4249" t="str">
            <v>CI5_8039</v>
          </cell>
          <cell r="E4249">
            <v>241784388.77000001</v>
          </cell>
        </row>
        <row r="4250">
          <cell r="A4250">
            <v>2010</v>
          </cell>
          <cell r="B4250" t="str">
            <v>MAR</v>
          </cell>
          <cell r="D4250" t="str">
            <v>CI5_8038</v>
          </cell>
          <cell r="E4250">
            <v>61222452.07</v>
          </cell>
        </row>
        <row r="4251">
          <cell r="A4251">
            <v>2010</v>
          </cell>
          <cell r="B4251" t="str">
            <v>MAR</v>
          </cell>
          <cell r="D4251" t="str">
            <v>CI5_8036</v>
          </cell>
          <cell r="E4251">
            <v>1867574.05</v>
          </cell>
        </row>
        <row r="4252">
          <cell r="A4252">
            <v>2010</v>
          </cell>
          <cell r="B4252" t="str">
            <v>MAR</v>
          </cell>
          <cell r="D4252" t="str">
            <v>CI5_8033</v>
          </cell>
          <cell r="E4252">
            <v>94277605.200000003</v>
          </cell>
        </row>
        <row r="4253">
          <cell r="A4253">
            <v>2010</v>
          </cell>
          <cell r="B4253" t="str">
            <v>MAR</v>
          </cell>
          <cell r="D4253" t="str">
            <v>CI5_8031</v>
          </cell>
          <cell r="E4253">
            <v>193313551.19999999</v>
          </cell>
        </row>
        <row r="4254">
          <cell r="A4254">
            <v>2010</v>
          </cell>
          <cell r="B4254" t="str">
            <v>MAR</v>
          </cell>
          <cell r="D4254" t="str">
            <v>CI5_8023</v>
          </cell>
          <cell r="E4254">
            <v>98079.33</v>
          </cell>
        </row>
        <row r="4255">
          <cell r="A4255">
            <v>2010</v>
          </cell>
          <cell r="B4255" t="str">
            <v>MAR</v>
          </cell>
          <cell r="D4255" t="str">
            <v>CI5_8016</v>
          </cell>
          <cell r="E4255">
            <v>127398.5</v>
          </cell>
        </row>
        <row r="4256">
          <cell r="A4256">
            <v>2010</v>
          </cell>
          <cell r="B4256" t="str">
            <v>MAR</v>
          </cell>
          <cell r="D4256" t="str">
            <v>CI5_8005</v>
          </cell>
          <cell r="E4256">
            <v>85278.31</v>
          </cell>
        </row>
        <row r="4257">
          <cell r="A4257">
            <v>2010</v>
          </cell>
          <cell r="B4257" t="str">
            <v>FEB</v>
          </cell>
          <cell r="D4257" t="str">
            <v>CI5_8038</v>
          </cell>
          <cell r="E4257">
            <v>-94896.600000001505</v>
          </cell>
        </row>
        <row r="4258">
          <cell r="A4258">
            <v>2010</v>
          </cell>
          <cell r="B4258" t="str">
            <v>FEB</v>
          </cell>
          <cell r="D4258" t="str">
            <v>CI5_8039</v>
          </cell>
          <cell r="E4258">
            <v>-15244.310000002401</v>
          </cell>
        </row>
        <row r="4259">
          <cell r="A4259">
            <v>2010</v>
          </cell>
          <cell r="B4259" t="str">
            <v>FEB</v>
          </cell>
          <cell r="D4259" t="str">
            <v>CI5_8040</v>
          </cell>
          <cell r="E4259">
            <v>289034.69</v>
          </cell>
        </row>
        <row r="4260">
          <cell r="A4260">
            <v>2010</v>
          </cell>
          <cell r="B4260" t="str">
            <v>FEB</v>
          </cell>
          <cell r="D4260" t="str">
            <v>CI5_8037</v>
          </cell>
          <cell r="E4260">
            <v>278.08999999999997</v>
          </cell>
        </row>
        <row r="4261">
          <cell r="A4261">
            <v>2010</v>
          </cell>
          <cell r="B4261" t="str">
            <v>FEB</v>
          </cell>
          <cell r="D4261" t="str">
            <v>CI5_8035</v>
          </cell>
          <cell r="E4261">
            <v>187280.03</v>
          </cell>
        </row>
        <row r="4262">
          <cell r="A4262">
            <v>2010</v>
          </cell>
          <cell r="B4262" t="str">
            <v>FEB</v>
          </cell>
          <cell r="D4262" t="str">
            <v>CI5_8026</v>
          </cell>
          <cell r="E4262">
            <v>0</v>
          </cell>
        </row>
        <row r="4263">
          <cell r="A4263">
            <v>2010</v>
          </cell>
          <cell r="B4263" t="str">
            <v>FEB</v>
          </cell>
          <cell r="D4263" t="str">
            <v>CI5_8025</v>
          </cell>
          <cell r="E4263">
            <v>0</v>
          </cell>
        </row>
        <row r="4264">
          <cell r="A4264">
            <v>2010</v>
          </cell>
          <cell r="B4264" t="str">
            <v>FEB</v>
          </cell>
          <cell r="D4264" t="str">
            <v>CI5_8024</v>
          </cell>
          <cell r="E4264">
            <v>0</v>
          </cell>
        </row>
        <row r="4265">
          <cell r="A4265">
            <v>2010</v>
          </cell>
          <cell r="B4265" t="str">
            <v>FEB</v>
          </cell>
          <cell r="D4265" t="str">
            <v>CI5_8022</v>
          </cell>
          <cell r="E4265">
            <v>0</v>
          </cell>
        </row>
        <row r="4266">
          <cell r="A4266">
            <v>2010</v>
          </cell>
          <cell r="B4266" t="str">
            <v>FEB</v>
          </cell>
          <cell r="D4266" t="str">
            <v>CI5_8020</v>
          </cell>
          <cell r="E4266">
            <v>0</v>
          </cell>
        </row>
        <row r="4267">
          <cell r="A4267">
            <v>2010</v>
          </cell>
          <cell r="B4267" t="str">
            <v>FEB</v>
          </cell>
          <cell r="D4267" t="str">
            <v>CI5_8017</v>
          </cell>
          <cell r="E4267">
            <v>0</v>
          </cell>
        </row>
        <row r="4268">
          <cell r="A4268">
            <v>2010</v>
          </cell>
          <cell r="B4268" t="str">
            <v>FEB</v>
          </cell>
          <cell r="D4268" t="str">
            <v>CI5_8012</v>
          </cell>
          <cell r="E4268">
            <v>0</v>
          </cell>
        </row>
        <row r="4269">
          <cell r="A4269">
            <v>2010</v>
          </cell>
          <cell r="B4269" t="str">
            <v>FEB</v>
          </cell>
          <cell r="D4269" t="str">
            <v>CI5_8010</v>
          </cell>
          <cell r="E4269">
            <v>0</v>
          </cell>
        </row>
        <row r="4270">
          <cell r="A4270">
            <v>2010</v>
          </cell>
          <cell r="B4270" t="str">
            <v>FEB</v>
          </cell>
          <cell r="D4270" t="str">
            <v>CI5_8008</v>
          </cell>
          <cell r="E4270">
            <v>0</v>
          </cell>
        </row>
        <row r="4271">
          <cell r="A4271">
            <v>2010</v>
          </cell>
          <cell r="B4271" t="str">
            <v>FEB</v>
          </cell>
          <cell r="D4271" t="str">
            <v>CI5_8007</v>
          </cell>
          <cell r="E4271">
            <v>0</v>
          </cell>
        </row>
        <row r="4272">
          <cell r="A4272">
            <v>2010</v>
          </cell>
          <cell r="B4272" t="str">
            <v>FEB</v>
          </cell>
          <cell r="D4272" t="str">
            <v>CI5_8004</v>
          </cell>
          <cell r="E4272">
            <v>0</v>
          </cell>
        </row>
        <row r="4273">
          <cell r="A4273">
            <v>2010</v>
          </cell>
          <cell r="B4273" t="str">
            <v>FEB</v>
          </cell>
          <cell r="D4273" t="str">
            <v>CI5_8003</v>
          </cell>
          <cell r="E4273">
            <v>24196.59</v>
          </cell>
        </row>
        <row r="4274">
          <cell r="A4274">
            <v>2010</v>
          </cell>
          <cell r="B4274" t="str">
            <v>FEB</v>
          </cell>
          <cell r="D4274" t="str">
            <v>CI5_8002</v>
          </cell>
          <cell r="E4274">
            <v>50764.55</v>
          </cell>
        </row>
        <row r="4275">
          <cell r="A4275">
            <v>2010</v>
          </cell>
          <cell r="B4275" t="str">
            <v>FEB</v>
          </cell>
          <cell r="D4275" t="str">
            <v>CI5_8041</v>
          </cell>
          <cell r="E4275">
            <v>102774.02</v>
          </cell>
        </row>
        <row r="4276">
          <cell r="A4276">
            <v>2010</v>
          </cell>
          <cell r="B4276" t="str">
            <v>FEB</v>
          </cell>
          <cell r="D4276" t="str">
            <v>CI5_8039</v>
          </cell>
          <cell r="E4276">
            <v>228418416.61000001</v>
          </cell>
        </row>
        <row r="4277">
          <cell r="A4277">
            <v>2010</v>
          </cell>
          <cell r="B4277" t="str">
            <v>FEB</v>
          </cell>
          <cell r="D4277" t="str">
            <v>CI5_8038</v>
          </cell>
          <cell r="E4277">
            <v>58473400.170000002</v>
          </cell>
        </row>
        <row r="4278">
          <cell r="A4278">
            <v>2010</v>
          </cell>
          <cell r="B4278" t="str">
            <v>FEB</v>
          </cell>
          <cell r="D4278" t="str">
            <v>CI5_8036</v>
          </cell>
          <cell r="E4278">
            <v>1586242.74</v>
          </cell>
        </row>
        <row r="4279">
          <cell r="A4279">
            <v>2010</v>
          </cell>
          <cell r="B4279" t="str">
            <v>FEB</v>
          </cell>
          <cell r="D4279" t="str">
            <v>CI5_8033</v>
          </cell>
          <cell r="E4279">
            <v>91213896.329999998</v>
          </cell>
        </row>
        <row r="4280">
          <cell r="A4280">
            <v>2010</v>
          </cell>
          <cell r="B4280" t="str">
            <v>FEB</v>
          </cell>
          <cell r="D4280" t="str">
            <v>CI5_8031</v>
          </cell>
          <cell r="E4280">
            <v>201288343.59</v>
          </cell>
        </row>
        <row r="4281">
          <cell r="A4281">
            <v>2010</v>
          </cell>
          <cell r="B4281" t="str">
            <v>FEB</v>
          </cell>
          <cell r="D4281" t="str">
            <v>CI5_8023</v>
          </cell>
          <cell r="E4281">
            <v>698442.61</v>
          </cell>
        </row>
        <row r="4282">
          <cell r="A4282">
            <v>2010</v>
          </cell>
          <cell r="B4282" t="str">
            <v>FEB</v>
          </cell>
          <cell r="D4282" t="str">
            <v>CI5_8016</v>
          </cell>
          <cell r="E4282">
            <v>120689.67</v>
          </cell>
        </row>
        <row r="4283">
          <cell r="A4283">
            <v>2010</v>
          </cell>
          <cell r="B4283" t="str">
            <v>FEB</v>
          </cell>
          <cell r="D4283" t="str">
            <v>CI5_8005</v>
          </cell>
          <cell r="E4283">
            <v>70971.240000000005</v>
          </cell>
        </row>
        <row r="4284">
          <cell r="A4284">
            <v>2009</v>
          </cell>
          <cell r="B4284" t="str">
            <v>DEC</v>
          </cell>
          <cell r="D4284" t="str">
            <v>CI5_8038</v>
          </cell>
          <cell r="E4284">
            <v>-428626.140000001</v>
          </cell>
        </row>
        <row r="4285">
          <cell r="A4285">
            <v>2009</v>
          </cell>
          <cell r="B4285" t="str">
            <v>DEC</v>
          </cell>
          <cell r="D4285" t="str">
            <v>CI5_8039</v>
          </cell>
          <cell r="E4285">
            <v>-15134.939999997599</v>
          </cell>
        </row>
        <row r="4286">
          <cell r="A4286">
            <v>2009</v>
          </cell>
          <cell r="B4286" t="str">
            <v>DEC</v>
          </cell>
          <cell r="D4286" t="str">
            <v>CI5_8040</v>
          </cell>
          <cell r="E4286">
            <v>289034.69</v>
          </cell>
        </row>
        <row r="4287">
          <cell r="A4287">
            <v>2009</v>
          </cell>
          <cell r="B4287" t="str">
            <v>DEC</v>
          </cell>
          <cell r="D4287" t="str">
            <v>CI5_8035</v>
          </cell>
          <cell r="E4287">
            <v>187280.03</v>
          </cell>
        </row>
        <row r="4288">
          <cell r="A4288">
            <v>2009</v>
          </cell>
          <cell r="B4288" t="str">
            <v>DEC</v>
          </cell>
          <cell r="D4288" t="str">
            <v>CI5_8026</v>
          </cell>
          <cell r="E4288">
            <v>0</v>
          </cell>
        </row>
        <row r="4289">
          <cell r="A4289">
            <v>2009</v>
          </cell>
          <cell r="B4289" t="str">
            <v>DEC</v>
          </cell>
          <cell r="D4289" t="str">
            <v>CI5_8025</v>
          </cell>
          <cell r="E4289">
            <v>0</v>
          </cell>
        </row>
        <row r="4290">
          <cell r="A4290">
            <v>2009</v>
          </cell>
          <cell r="B4290" t="str">
            <v>DEC</v>
          </cell>
          <cell r="D4290" t="str">
            <v>CI5_8024</v>
          </cell>
          <cell r="E4290">
            <v>0</v>
          </cell>
        </row>
        <row r="4291">
          <cell r="A4291">
            <v>2009</v>
          </cell>
          <cell r="B4291" t="str">
            <v>DEC</v>
          </cell>
          <cell r="D4291" t="str">
            <v>CI5_8022</v>
          </cell>
          <cell r="E4291">
            <v>0</v>
          </cell>
        </row>
        <row r="4292">
          <cell r="A4292">
            <v>2009</v>
          </cell>
          <cell r="B4292" t="str">
            <v>DEC</v>
          </cell>
          <cell r="D4292" t="str">
            <v>CI5_8020</v>
          </cell>
          <cell r="E4292">
            <v>0</v>
          </cell>
        </row>
        <row r="4293">
          <cell r="A4293">
            <v>2009</v>
          </cell>
          <cell r="B4293" t="str">
            <v>DEC</v>
          </cell>
          <cell r="D4293" t="str">
            <v>CI5_8017</v>
          </cell>
          <cell r="E4293">
            <v>0</v>
          </cell>
        </row>
        <row r="4294">
          <cell r="A4294">
            <v>2009</v>
          </cell>
          <cell r="B4294" t="str">
            <v>DEC</v>
          </cell>
          <cell r="D4294" t="str">
            <v>CI5_8012</v>
          </cell>
          <cell r="E4294">
            <v>0</v>
          </cell>
        </row>
        <row r="4295">
          <cell r="A4295">
            <v>2009</v>
          </cell>
          <cell r="B4295" t="str">
            <v>DEC</v>
          </cell>
          <cell r="D4295" t="str">
            <v>CI5_8010</v>
          </cell>
          <cell r="E4295">
            <v>0</v>
          </cell>
        </row>
        <row r="4296">
          <cell r="A4296">
            <v>2009</v>
          </cell>
          <cell r="B4296" t="str">
            <v>DEC</v>
          </cell>
          <cell r="D4296" t="str">
            <v>CI5_8008</v>
          </cell>
          <cell r="E4296">
            <v>0</v>
          </cell>
        </row>
        <row r="4297">
          <cell r="A4297">
            <v>2009</v>
          </cell>
          <cell r="B4297" t="str">
            <v>DEC</v>
          </cell>
          <cell r="D4297" t="str">
            <v>CI5_8007</v>
          </cell>
          <cell r="E4297">
            <v>0</v>
          </cell>
        </row>
        <row r="4298">
          <cell r="A4298">
            <v>2009</v>
          </cell>
          <cell r="B4298" t="str">
            <v>DEC</v>
          </cell>
          <cell r="D4298" t="str">
            <v>CI5_8004</v>
          </cell>
          <cell r="E4298">
            <v>0</v>
          </cell>
        </row>
        <row r="4299">
          <cell r="A4299">
            <v>2009</v>
          </cell>
          <cell r="B4299" t="str">
            <v>DEC</v>
          </cell>
          <cell r="D4299" t="str">
            <v>CI5_8003</v>
          </cell>
          <cell r="E4299">
            <v>24196.59</v>
          </cell>
        </row>
        <row r="4300">
          <cell r="A4300">
            <v>2009</v>
          </cell>
          <cell r="B4300" t="str">
            <v>DEC</v>
          </cell>
          <cell r="D4300" t="str">
            <v>CI5_8002</v>
          </cell>
          <cell r="E4300">
            <v>50764.55</v>
          </cell>
        </row>
        <row r="4301">
          <cell r="A4301">
            <v>2009</v>
          </cell>
          <cell r="B4301" t="str">
            <v>DEC</v>
          </cell>
          <cell r="D4301" t="str">
            <v>CI5_8041</v>
          </cell>
          <cell r="E4301">
            <v>37913.660000000003</v>
          </cell>
        </row>
        <row r="4302">
          <cell r="A4302">
            <v>2009</v>
          </cell>
          <cell r="B4302" t="str">
            <v>DEC</v>
          </cell>
          <cell r="D4302" t="str">
            <v>CI5_8039</v>
          </cell>
          <cell r="E4302">
            <v>189471838.03999999</v>
          </cell>
        </row>
        <row r="4303">
          <cell r="A4303">
            <v>2009</v>
          </cell>
          <cell r="B4303" t="str">
            <v>DEC</v>
          </cell>
          <cell r="D4303" t="str">
            <v>CI5_8038</v>
          </cell>
          <cell r="E4303">
            <v>40955069.880000003</v>
          </cell>
        </row>
        <row r="4304">
          <cell r="A4304">
            <v>2009</v>
          </cell>
          <cell r="B4304" t="str">
            <v>DEC</v>
          </cell>
          <cell r="D4304" t="str">
            <v>CI5_8037</v>
          </cell>
          <cell r="E4304">
            <v>278.08999999999997</v>
          </cell>
        </row>
        <row r="4305">
          <cell r="A4305">
            <v>2009</v>
          </cell>
          <cell r="B4305" t="str">
            <v>DEC</v>
          </cell>
          <cell r="D4305" t="str">
            <v>CI5_8036</v>
          </cell>
          <cell r="E4305">
            <v>1447778.87</v>
          </cell>
        </row>
        <row r="4306">
          <cell r="A4306">
            <v>2009</v>
          </cell>
          <cell r="B4306" t="str">
            <v>DEC</v>
          </cell>
          <cell r="D4306" t="str">
            <v>CI5_8033</v>
          </cell>
          <cell r="E4306">
            <v>87481178.870000005</v>
          </cell>
        </row>
        <row r="4307">
          <cell r="A4307">
            <v>2009</v>
          </cell>
          <cell r="B4307" t="str">
            <v>DEC</v>
          </cell>
          <cell r="D4307" t="str">
            <v>CI5_8031</v>
          </cell>
          <cell r="E4307">
            <v>184908506.63999999</v>
          </cell>
        </row>
        <row r="4308">
          <cell r="A4308">
            <v>2009</v>
          </cell>
          <cell r="B4308" t="str">
            <v>DEC</v>
          </cell>
          <cell r="D4308" t="str">
            <v>CI5_8023</v>
          </cell>
          <cell r="E4308">
            <v>697874.71</v>
          </cell>
        </row>
        <row r="4309">
          <cell r="A4309">
            <v>2009</v>
          </cell>
          <cell r="B4309" t="str">
            <v>DEC</v>
          </cell>
          <cell r="D4309" t="str">
            <v>CI5_8016</v>
          </cell>
          <cell r="E4309">
            <v>108720.31</v>
          </cell>
        </row>
        <row r="4310">
          <cell r="A4310">
            <v>2009</v>
          </cell>
          <cell r="B4310" t="str">
            <v>DEC</v>
          </cell>
          <cell r="D4310" t="str">
            <v>CI5_8005</v>
          </cell>
          <cell r="E4310">
            <v>51884.66</v>
          </cell>
        </row>
        <row r="4311">
          <cell r="A4311">
            <v>2010</v>
          </cell>
          <cell r="B4311" t="str">
            <v>MAY</v>
          </cell>
          <cell r="D4311" t="str">
            <v>CI5_8039</v>
          </cell>
          <cell r="E4311">
            <v>-2556.62</v>
          </cell>
        </row>
        <row r="4312">
          <cell r="A4312">
            <v>2010</v>
          </cell>
          <cell r="B4312" t="str">
            <v>MAY</v>
          </cell>
          <cell r="D4312" t="str">
            <v>CI5_8005</v>
          </cell>
          <cell r="E4312">
            <v>55822.46</v>
          </cell>
        </row>
        <row r="4313">
          <cell r="A4313">
            <v>2010</v>
          </cell>
          <cell r="B4313" t="str">
            <v>MAY</v>
          </cell>
          <cell r="D4313" t="str">
            <v>CI5_8016</v>
          </cell>
          <cell r="E4313">
            <v>146651.26999999999</v>
          </cell>
        </row>
        <row r="4314">
          <cell r="A4314">
            <v>2010</v>
          </cell>
          <cell r="B4314" t="str">
            <v>MAY</v>
          </cell>
          <cell r="D4314" t="str">
            <v>CI5_8023</v>
          </cell>
          <cell r="E4314">
            <v>119770.52</v>
          </cell>
        </row>
        <row r="4315">
          <cell r="A4315">
            <v>2010</v>
          </cell>
          <cell r="B4315" t="str">
            <v>MAY</v>
          </cell>
          <cell r="D4315" t="str">
            <v>CI5_8031</v>
          </cell>
          <cell r="E4315">
            <v>209825207.22999999</v>
          </cell>
        </row>
        <row r="4316">
          <cell r="A4316">
            <v>2010</v>
          </cell>
          <cell r="B4316" t="str">
            <v>MAY</v>
          </cell>
          <cell r="D4316" t="str">
            <v>CI5_8036</v>
          </cell>
          <cell r="E4316">
            <v>1941130.9</v>
          </cell>
        </row>
        <row r="4317">
          <cell r="A4317">
            <v>2010</v>
          </cell>
          <cell r="B4317" t="str">
            <v>MAY</v>
          </cell>
          <cell r="D4317" t="str">
            <v>CI5_8037</v>
          </cell>
          <cell r="E4317">
            <v>8505.1299999999992</v>
          </cell>
        </row>
        <row r="4318">
          <cell r="A4318">
            <v>2010</v>
          </cell>
          <cell r="B4318" t="str">
            <v>MAY</v>
          </cell>
          <cell r="D4318" t="str">
            <v>CI5_8039</v>
          </cell>
          <cell r="E4318">
            <v>281968663.63</v>
          </cell>
        </row>
        <row r="4319">
          <cell r="A4319">
            <v>2010</v>
          </cell>
          <cell r="B4319" t="str">
            <v>MAY</v>
          </cell>
          <cell r="D4319" t="str">
            <v>CI5_8041</v>
          </cell>
          <cell r="E4319">
            <v>1169654.69</v>
          </cell>
        </row>
        <row r="4320">
          <cell r="A4320">
            <v>2010</v>
          </cell>
          <cell r="B4320" t="str">
            <v>MAY</v>
          </cell>
          <cell r="D4320" t="str">
            <v>CI5_8042</v>
          </cell>
          <cell r="E4320">
            <v>573254.99</v>
          </cell>
        </row>
        <row r="4321">
          <cell r="A4321">
            <v>2010</v>
          </cell>
          <cell r="B4321" t="str">
            <v>APR</v>
          </cell>
          <cell r="D4321" t="str">
            <v>COE_8033</v>
          </cell>
          <cell r="E4321">
            <v>874353.56542098406</v>
          </cell>
        </row>
        <row r="4322">
          <cell r="A4322">
            <v>2010</v>
          </cell>
          <cell r="B4322" t="str">
            <v>APR</v>
          </cell>
          <cell r="D4322" t="str">
            <v>COE_8035</v>
          </cell>
          <cell r="E4322">
            <v>2253.8141274648701</v>
          </cell>
        </row>
        <row r="4323">
          <cell r="A4323">
            <v>2010</v>
          </cell>
          <cell r="B4323" t="str">
            <v>APR</v>
          </cell>
          <cell r="D4323" t="str">
            <v>COE_8036</v>
          </cell>
          <cell r="E4323">
            <v>0</v>
          </cell>
        </row>
        <row r="4324">
          <cell r="A4324">
            <v>2010</v>
          </cell>
          <cell r="B4324" t="str">
            <v>APR</v>
          </cell>
          <cell r="D4324" t="str">
            <v>COE_8037</v>
          </cell>
          <cell r="E4324">
            <v>1260121.5238223099</v>
          </cell>
        </row>
        <row r="4325">
          <cell r="A4325">
            <v>2010</v>
          </cell>
          <cell r="B4325" t="str">
            <v>APR</v>
          </cell>
          <cell r="D4325" t="str">
            <v>COE_8038</v>
          </cell>
          <cell r="E4325">
            <v>634237.26091127703</v>
          </cell>
        </row>
        <row r="4326">
          <cell r="A4326">
            <v>2010</v>
          </cell>
          <cell r="B4326" t="str">
            <v>APR</v>
          </cell>
          <cell r="D4326" t="str">
            <v>COE_8039</v>
          </cell>
          <cell r="E4326">
            <v>2046735.9693972401</v>
          </cell>
        </row>
        <row r="4327">
          <cell r="A4327">
            <v>2010</v>
          </cell>
          <cell r="B4327" t="str">
            <v>APR</v>
          </cell>
          <cell r="D4327" t="str">
            <v>COE_8040</v>
          </cell>
          <cell r="E4327">
            <v>0</v>
          </cell>
        </row>
        <row r="4328">
          <cell r="A4328">
            <v>2010</v>
          </cell>
          <cell r="B4328" t="str">
            <v>APR</v>
          </cell>
          <cell r="D4328" t="str">
            <v>COE_8041</v>
          </cell>
          <cell r="E4328">
            <v>26397.211770083399</v>
          </cell>
        </row>
        <row r="4329">
          <cell r="A4329">
            <v>2010</v>
          </cell>
          <cell r="B4329" t="str">
            <v>APR</v>
          </cell>
          <cell r="D4329" t="str">
            <v>COE_8042</v>
          </cell>
          <cell r="E4329">
            <v>0</v>
          </cell>
        </row>
        <row r="4330">
          <cell r="A4330">
            <v>2010</v>
          </cell>
          <cell r="B4330" t="str">
            <v>JAN</v>
          </cell>
          <cell r="D4330" t="str">
            <v>COE_8002</v>
          </cell>
          <cell r="E4330">
            <v>39086.146976987802</v>
          </cell>
        </row>
        <row r="4331">
          <cell r="A4331">
            <v>2010</v>
          </cell>
          <cell r="B4331" t="str">
            <v>JAN</v>
          </cell>
          <cell r="D4331" t="str">
            <v>COE_8003</v>
          </cell>
          <cell r="E4331">
            <v>69152.417722754602</v>
          </cell>
        </row>
        <row r="4332">
          <cell r="A4332">
            <v>2010</v>
          </cell>
          <cell r="B4332" t="str">
            <v>JAN</v>
          </cell>
          <cell r="D4332" t="str">
            <v>COE_8004</v>
          </cell>
          <cell r="E4332">
            <v>259.93645304097402</v>
          </cell>
        </row>
        <row r="4333">
          <cell r="A4333">
            <v>2010</v>
          </cell>
          <cell r="B4333" t="str">
            <v>JAN</v>
          </cell>
          <cell r="D4333" t="str">
            <v>COE_8005</v>
          </cell>
          <cell r="E4333">
            <v>114360.298947449</v>
          </cell>
        </row>
        <row r="4334">
          <cell r="A4334">
            <v>2010</v>
          </cell>
          <cell r="B4334" t="str">
            <v>JAN</v>
          </cell>
          <cell r="D4334" t="str">
            <v>COE_8007</v>
          </cell>
          <cell r="E4334">
            <v>155.46788810769101</v>
          </cell>
        </row>
        <row r="4335">
          <cell r="A4335">
            <v>2010</v>
          </cell>
          <cell r="B4335" t="str">
            <v>JAN</v>
          </cell>
          <cell r="D4335" t="str">
            <v>COE_8008</v>
          </cell>
          <cell r="E4335">
            <v>8946.6077285507599</v>
          </cell>
        </row>
        <row r="4336">
          <cell r="A4336">
            <v>2010</v>
          </cell>
          <cell r="B4336" t="str">
            <v>JAN</v>
          </cell>
          <cell r="D4336" t="str">
            <v>COE_8010</v>
          </cell>
          <cell r="E4336">
            <v>812.21864470649405</v>
          </cell>
        </row>
        <row r="4337">
          <cell r="A4337">
            <v>2010</v>
          </cell>
          <cell r="B4337" t="str">
            <v>JAN</v>
          </cell>
          <cell r="D4337" t="str">
            <v>COE_8012</v>
          </cell>
          <cell r="E4337">
            <v>5529.5361461436696</v>
          </cell>
        </row>
        <row r="4338">
          <cell r="A4338">
            <v>2010</v>
          </cell>
          <cell r="B4338" t="str">
            <v>JAN</v>
          </cell>
          <cell r="D4338" t="str">
            <v>COE_8016</v>
          </cell>
          <cell r="E4338">
            <v>9990.4371466018001</v>
          </cell>
        </row>
        <row r="4339">
          <cell r="A4339">
            <v>2010</v>
          </cell>
          <cell r="B4339" t="str">
            <v>JAN</v>
          </cell>
          <cell r="D4339" t="str">
            <v>COE_8017</v>
          </cell>
          <cell r="E4339">
            <v>0</v>
          </cell>
        </row>
        <row r="4340">
          <cell r="A4340">
            <v>2010</v>
          </cell>
          <cell r="B4340" t="str">
            <v>JAN</v>
          </cell>
          <cell r="D4340" t="str">
            <v>COE_8020</v>
          </cell>
          <cell r="E4340">
            <v>18012.238041963999</v>
          </cell>
        </row>
        <row r="4341">
          <cell r="A4341">
            <v>2010</v>
          </cell>
          <cell r="B4341" t="str">
            <v>JAN</v>
          </cell>
          <cell r="D4341" t="str">
            <v>COE_8022</v>
          </cell>
          <cell r="E4341">
            <v>0</v>
          </cell>
        </row>
        <row r="4342">
          <cell r="A4342">
            <v>2010</v>
          </cell>
          <cell r="B4342" t="str">
            <v>JAN</v>
          </cell>
          <cell r="D4342" t="str">
            <v>COE_8023</v>
          </cell>
          <cell r="E4342">
            <v>187473.37736615201</v>
          </cell>
        </row>
        <row r="4343">
          <cell r="A4343">
            <v>2010</v>
          </cell>
          <cell r="B4343" t="str">
            <v>JAN</v>
          </cell>
          <cell r="D4343" t="str">
            <v>COE_8024</v>
          </cell>
          <cell r="E4343">
            <v>326683.71697925898</v>
          </cell>
        </row>
        <row r="4344">
          <cell r="A4344">
            <v>2010</v>
          </cell>
          <cell r="B4344" t="str">
            <v>JAN</v>
          </cell>
          <cell r="D4344" t="str">
            <v>COE_8025</v>
          </cell>
          <cell r="E4344">
            <v>793710.99091746903</v>
          </cell>
        </row>
        <row r="4345">
          <cell r="A4345">
            <v>2010</v>
          </cell>
          <cell r="B4345" t="str">
            <v>JAN</v>
          </cell>
          <cell r="D4345" t="str">
            <v>COE_8026</v>
          </cell>
          <cell r="E4345">
            <v>5145.3441354013203</v>
          </cell>
        </row>
        <row r="4346">
          <cell r="A4346">
            <v>2010</v>
          </cell>
          <cell r="B4346" t="str">
            <v>JAN</v>
          </cell>
          <cell r="D4346" t="str">
            <v>COE_8031</v>
          </cell>
          <cell r="E4346">
            <v>2801396.7536209999</v>
          </cell>
        </row>
        <row r="4347">
          <cell r="A4347">
            <v>2010</v>
          </cell>
          <cell r="B4347" t="str">
            <v>JAN</v>
          </cell>
          <cell r="D4347" t="str">
            <v>COE_8033</v>
          </cell>
          <cell r="E4347">
            <v>811905.40483763197</v>
          </cell>
        </row>
        <row r="4348">
          <cell r="A4348">
            <v>2010</v>
          </cell>
          <cell r="B4348" t="str">
            <v>JAN</v>
          </cell>
          <cell r="D4348" t="str">
            <v>COE_8035</v>
          </cell>
          <cell r="E4348">
            <v>2552.1123791970499</v>
          </cell>
        </row>
        <row r="4349">
          <cell r="A4349">
            <v>2010</v>
          </cell>
          <cell r="B4349" t="str">
            <v>JAN</v>
          </cell>
          <cell r="D4349" t="str">
            <v>COE_8036</v>
          </cell>
          <cell r="E4349">
            <v>0</v>
          </cell>
        </row>
        <row r="4350">
          <cell r="A4350">
            <v>2010</v>
          </cell>
          <cell r="B4350" t="str">
            <v>JAN</v>
          </cell>
          <cell r="D4350" t="str">
            <v>COE_8037</v>
          </cell>
          <cell r="E4350">
            <v>1800593.4517661601</v>
          </cell>
        </row>
        <row r="4351">
          <cell r="A4351">
            <v>2010</v>
          </cell>
          <cell r="B4351" t="str">
            <v>JAN</v>
          </cell>
          <cell r="D4351" t="str">
            <v>COE_8038</v>
          </cell>
          <cell r="E4351">
            <v>418209.97174989601</v>
          </cell>
        </row>
        <row r="4352">
          <cell r="A4352">
            <v>2010</v>
          </cell>
          <cell r="B4352" t="str">
            <v>JAN</v>
          </cell>
          <cell r="D4352" t="str">
            <v>COE_8039</v>
          </cell>
          <cell r="E4352">
            <v>1850730.82926912</v>
          </cell>
        </row>
        <row r="4353">
          <cell r="A4353">
            <v>2010</v>
          </cell>
          <cell r="B4353" t="str">
            <v>JAN</v>
          </cell>
          <cell r="D4353" t="str">
            <v>COE_8040</v>
          </cell>
          <cell r="E4353">
            <v>0</v>
          </cell>
        </row>
        <row r="4354">
          <cell r="A4354">
            <v>2010</v>
          </cell>
          <cell r="B4354" t="str">
            <v>JAN</v>
          </cell>
          <cell r="D4354" t="str">
            <v>COE_8041</v>
          </cell>
          <cell r="E4354">
            <v>28625.4298855579</v>
          </cell>
        </row>
        <row r="4355">
          <cell r="A4355">
            <v>2010</v>
          </cell>
          <cell r="B4355" t="str">
            <v>JUN</v>
          </cell>
          <cell r="D4355" t="str">
            <v>CI5_8040</v>
          </cell>
          <cell r="E4355">
            <v>289034.69</v>
          </cell>
        </row>
        <row r="4356">
          <cell r="A4356">
            <v>2010</v>
          </cell>
          <cell r="B4356" t="str">
            <v>JUN</v>
          </cell>
          <cell r="D4356" t="str">
            <v>CI5_8038</v>
          </cell>
          <cell r="E4356">
            <v>2.1000000000000002E-9</v>
          </cell>
        </row>
        <row r="4357">
          <cell r="A4357">
            <v>2010</v>
          </cell>
          <cell r="B4357" t="str">
            <v>JUN</v>
          </cell>
          <cell r="D4357" t="str">
            <v>CI5_8035</v>
          </cell>
          <cell r="E4357">
            <v>187280.03</v>
          </cell>
        </row>
        <row r="4358">
          <cell r="A4358">
            <v>2010</v>
          </cell>
          <cell r="B4358" t="str">
            <v>JUN</v>
          </cell>
          <cell r="D4358" t="str">
            <v>CI5_8033</v>
          </cell>
          <cell r="E4358">
            <v>0.2</v>
          </cell>
        </row>
        <row r="4359">
          <cell r="A4359">
            <v>2010</v>
          </cell>
          <cell r="B4359" t="str">
            <v>JUN</v>
          </cell>
          <cell r="D4359" t="str">
            <v>CI5_8026</v>
          </cell>
          <cell r="E4359">
            <v>0</v>
          </cell>
        </row>
        <row r="4360">
          <cell r="A4360">
            <v>2010</v>
          </cell>
          <cell r="B4360" t="str">
            <v>JUN</v>
          </cell>
          <cell r="D4360" t="str">
            <v>CI5_8025</v>
          </cell>
          <cell r="E4360">
            <v>0</v>
          </cell>
        </row>
        <row r="4361">
          <cell r="A4361">
            <v>2010</v>
          </cell>
          <cell r="B4361" t="str">
            <v>JUN</v>
          </cell>
          <cell r="D4361" t="str">
            <v>CI5_8024</v>
          </cell>
          <cell r="E4361">
            <v>0</v>
          </cell>
        </row>
        <row r="4362">
          <cell r="A4362">
            <v>2010</v>
          </cell>
          <cell r="B4362" t="str">
            <v>JUN</v>
          </cell>
          <cell r="D4362" t="str">
            <v>CI5_8022</v>
          </cell>
          <cell r="E4362">
            <v>0</v>
          </cell>
        </row>
        <row r="4363">
          <cell r="A4363">
            <v>2010</v>
          </cell>
          <cell r="B4363" t="str">
            <v>JUN</v>
          </cell>
          <cell r="D4363" t="str">
            <v>CI5_8020</v>
          </cell>
          <cell r="E4363">
            <v>0</v>
          </cell>
        </row>
        <row r="4364">
          <cell r="A4364">
            <v>2010</v>
          </cell>
          <cell r="B4364" t="str">
            <v>JUN</v>
          </cell>
          <cell r="D4364" t="str">
            <v>CI5_8017</v>
          </cell>
          <cell r="E4364">
            <v>0</v>
          </cell>
        </row>
        <row r="4365">
          <cell r="A4365">
            <v>2010</v>
          </cell>
          <cell r="B4365" t="str">
            <v>JUN</v>
          </cell>
          <cell r="D4365" t="str">
            <v>CI5_8012</v>
          </cell>
          <cell r="E4365">
            <v>0</v>
          </cell>
        </row>
        <row r="4366">
          <cell r="A4366">
            <v>2010</v>
          </cell>
          <cell r="B4366" t="str">
            <v>JUN</v>
          </cell>
          <cell r="D4366" t="str">
            <v>CI5_8010</v>
          </cell>
          <cell r="E4366">
            <v>0</v>
          </cell>
        </row>
        <row r="4367">
          <cell r="A4367">
            <v>2010</v>
          </cell>
          <cell r="B4367" t="str">
            <v>JUN</v>
          </cell>
          <cell r="D4367" t="str">
            <v>CI5_8008</v>
          </cell>
          <cell r="E4367">
            <v>0</v>
          </cell>
        </row>
        <row r="4368">
          <cell r="A4368">
            <v>2010</v>
          </cell>
          <cell r="B4368" t="str">
            <v>JUN</v>
          </cell>
          <cell r="D4368" t="str">
            <v>CI5_8007</v>
          </cell>
          <cell r="E4368">
            <v>0</v>
          </cell>
        </row>
        <row r="4369">
          <cell r="A4369">
            <v>2010</v>
          </cell>
          <cell r="B4369" t="str">
            <v>JUN</v>
          </cell>
          <cell r="D4369" t="str">
            <v>CI5_8005</v>
          </cell>
          <cell r="E4369">
            <v>55822.46</v>
          </cell>
        </row>
        <row r="4370">
          <cell r="A4370">
            <v>2010</v>
          </cell>
          <cell r="B4370" t="str">
            <v>JUN</v>
          </cell>
          <cell r="D4370" t="str">
            <v>CI5_8004</v>
          </cell>
          <cell r="E4370">
            <v>0</v>
          </cell>
        </row>
        <row r="4371">
          <cell r="A4371">
            <v>2010</v>
          </cell>
          <cell r="B4371" t="str">
            <v>JUN</v>
          </cell>
          <cell r="D4371" t="str">
            <v>CI5_8003</v>
          </cell>
          <cell r="E4371">
            <v>24196.59</v>
          </cell>
        </row>
        <row r="4372">
          <cell r="A4372">
            <v>2010</v>
          </cell>
          <cell r="B4372" t="str">
            <v>JUN</v>
          </cell>
          <cell r="D4372" t="str">
            <v>CI5_8002</v>
          </cell>
          <cell r="E4372">
            <v>50764.55</v>
          </cell>
        </row>
        <row r="4373">
          <cell r="A4373">
            <v>2010</v>
          </cell>
          <cell r="B4373" t="str">
            <v>JUN</v>
          </cell>
          <cell r="D4373" t="str">
            <v>CI5_8039</v>
          </cell>
          <cell r="E4373">
            <v>-21758</v>
          </cell>
        </row>
        <row r="4374">
          <cell r="A4374">
            <v>2010</v>
          </cell>
          <cell r="B4374" t="str">
            <v>JUN</v>
          </cell>
          <cell r="D4374" t="str">
            <v>CI5_8042</v>
          </cell>
          <cell r="E4374">
            <v>829686.21</v>
          </cell>
        </row>
        <row r="4375">
          <cell r="A4375">
            <v>2010</v>
          </cell>
          <cell r="B4375" t="str">
            <v>JUN</v>
          </cell>
          <cell r="D4375" t="str">
            <v>CI5_8041</v>
          </cell>
          <cell r="E4375">
            <v>1285172.71</v>
          </cell>
        </row>
        <row r="4376">
          <cell r="A4376">
            <v>2010</v>
          </cell>
          <cell r="B4376" t="str">
            <v>JUN</v>
          </cell>
          <cell r="D4376" t="str">
            <v>CI5_8039</v>
          </cell>
          <cell r="E4376">
            <v>299023110.91000003</v>
          </cell>
        </row>
        <row r="4377">
          <cell r="A4377">
            <v>2010</v>
          </cell>
          <cell r="B4377" t="str">
            <v>JUN</v>
          </cell>
          <cell r="D4377" t="str">
            <v>CI5_8037</v>
          </cell>
          <cell r="E4377">
            <v>8633.41</v>
          </cell>
        </row>
        <row r="4378">
          <cell r="A4378">
            <v>2010</v>
          </cell>
          <cell r="B4378" t="str">
            <v>JUN</v>
          </cell>
          <cell r="D4378" t="str">
            <v>CI5_8036</v>
          </cell>
          <cell r="E4378">
            <v>1987831.69</v>
          </cell>
        </row>
        <row r="4379">
          <cell r="A4379">
            <v>2010</v>
          </cell>
          <cell r="B4379" t="str">
            <v>JUN</v>
          </cell>
          <cell r="D4379" t="str">
            <v>CI5_8031</v>
          </cell>
          <cell r="E4379">
            <v>210049677.91999999</v>
          </cell>
        </row>
        <row r="4380">
          <cell r="A4380">
            <v>2010</v>
          </cell>
          <cell r="B4380" t="str">
            <v>JUN</v>
          </cell>
          <cell r="D4380" t="str">
            <v>CI5_8023</v>
          </cell>
          <cell r="E4380">
            <v>122738.95</v>
          </cell>
        </row>
        <row r="4381">
          <cell r="A4381">
            <v>2010</v>
          </cell>
          <cell r="B4381" t="str">
            <v>JUN</v>
          </cell>
          <cell r="D4381" t="str">
            <v>CI5_8016</v>
          </cell>
          <cell r="E4381">
            <v>659233.89</v>
          </cell>
        </row>
        <row r="4382">
          <cell r="A4382">
            <v>2010</v>
          </cell>
          <cell r="B4382" t="str">
            <v>MAR</v>
          </cell>
          <cell r="D4382" t="str">
            <v>CI5_8039</v>
          </cell>
          <cell r="E4382">
            <v>-15248.460000008299</v>
          </cell>
        </row>
        <row r="4383">
          <cell r="A4383">
            <v>2010</v>
          </cell>
          <cell r="B4383" t="str">
            <v>MAR</v>
          </cell>
          <cell r="D4383" t="str">
            <v>CI5_8031</v>
          </cell>
          <cell r="E4383">
            <v>268121.80000001198</v>
          </cell>
        </row>
        <row r="4384">
          <cell r="A4384">
            <v>2010</v>
          </cell>
          <cell r="B4384" t="str">
            <v>MAR</v>
          </cell>
          <cell r="D4384" t="str">
            <v>CI5_8038</v>
          </cell>
          <cell r="E4384">
            <v>-93818.509999997899</v>
          </cell>
        </row>
        <row r="4385">
          <cell r="A4385">
            <v>2010</v>
          </cell>
          <cell r="B4385" t="str">
            <v>MAR</v>
          </cell>
          <cell r="D4385" t="str">
            <v>CI5_8040</v>
          </cell>
          <cell r="E4385">
            <v>289034.69</v>
          </cell>
        </row>
        <row r="4386">
          <cell r="A4386">
            <v>2010</v>
          </cell>
          <cell r="B4386" t="str">
            <v>MAR</v>
          </cell>
          <cell r="D4386" t="str">
            <v>CI5_8037</v>
          </cell>
          <cell r="E4386">
            <v>278.08999999999997</v>
          </cell>
        </row>
        <row r="4387">
          <cell r="A4387">
            <v>2010</v>
          </cell>
          <cell r="B4387" t="str">
            <v>MAR</v>
          </cell>
          <cell r="D4387" t="str">
            <v>CI5_8035</v>
          </cell>
          <cell r="E4387">
            <v>187280.03</v>
          </cell>
        </row>
        <row r="4388">
          <cell r="A4388">
            <v>2010</v>
          </cell>
          <cell r="B4388" t="str">
            <v>MAR</v>
          </cell>
          <cell r="D4388" t="str">
            <v>CI5_8026</v>
          </cell>
          <cell r="E4388">
            <v>0</v>
          </cell>
        </row>
        <row r="4389">
          <cell r="A4389">
            <v>2010</v>
          </cell>
          <cell r="B4389" t="str">
            <v>MAR</v>
          </cell>
          <cell r="D4389" t="str">
            <v>CI5_8025</v>
          </cell>
          <cell r="E4389">
            <v>0</v>
          </cell>
        </row>
        <row r="4390">
          <cell r="A4390">
            <v>2010</v>
          </cell>
          <cell r="B4390" t="str">
            <v>MAR</v>
          </cell>
          <cell r="D4390" t="str">
            <v>CI5_8024</v>
          </cell>
          <cell r="E4390">
            <v>0</v>
          </cell>
        </row>
        <row r="4391">
          <cell r="A4391">
            <v>2010</v>
          </cell>
          <cell r="B4391" t="str">
            <v>MAR</v>
          </cell>
          <cell r="D4391" t="str">
            <v>CI5_8022</v>
          </cell>
          <cell r="E4391">
            <v>0</v>
          </cell>
        </row>
        <row r="4392">
          <cell r="A4392">
            <v>2010</v>
          </cell>
          <cell r="B4392" t="str">
            <v>MAR</v>
          </cell>
          <cell r="D4392" t="str">
            <v>CI5_8020</v>
          </cell>
          <cell r="E4392">
            <v>0</v>
          </cell>
        </row>
        <row r="4393">
          <cell r="A4393">
            <v>2010</v>
          </cell>
          <cell r="B4393" t="str">
            <v>MAR</v>
          </cell>
          <cell r="D4393" t="str">
            <v>CI5_8017</v>
          </cell>
          <cell r="E4393">
            <v>0</v>
          </cell>
        </row>
        <row r="4394">
          <cell r="A4394">
            <v>2010</v>
          </cell>
          <cell r="B4394" t="str">
            <v>MAR</v>
          </cell>
          <cell r="D4394" t="str">
            <v>CI5_8012</v>
          </cell>
          <cell r="E4394">
            <v>0</v>
          </cell>
        </row>
        <row r="4395">
          <cell r="A4395">
            <v>2010</v>
          </cell>
          <cell r="B4395" t="str">
            <v>MAR</v>
          </cell>
          <cell r="D4395" t="str">
            <v>CI5_8010</v>
          </cell>
          <cell r="E4395">
            <v>0</v>
          </cell>
        </row>
        <row r="4396">
          <cell r="A4396">
            <v>2010</v>
          </cell>
          <cell r="B4396" t="str">
            <v>MAR</v>
          </cell>
          <cell r="D4396" t="str">
            <v>CI5_8008</v>
          </cell>
          <cell r="E4396">
            <v>0</v>
          </cell>
        </row>
        <row r="4397">
          <cell r="A4397">
            <v>2010</v>
          </cell>
          <cell r="B4397" t="str">
            <v>MAR</v>
          </cell>
          <cell r="D4397" t="str">
            <v>CI5_8007</v>
          </cell>
          <cell r="E4397">
            <v>0</v>
          </cell>
        </row>
        <row r="4398">
          <cell r="A4398">
            <v>2010</v>
          </cell>
          <cell r="B4398" t="str">
            <v>FEB</v>
          </cell>
          <cell r="D4398" t="str">
            <v>COE_8010</v>
          </cell>
          <cell r="E4398">
            <v>810.58460362737799</v>
          </cell>
        </row>
        <row r="4399">
          <cell r="A4399">
            <v>2010</v>
          </cell>
          <cell r="B4399" t="str">
            <v>FEB</v>
          </cell>
          <cell r="D4399" t="str">
            <v>COE_8008</v>
          </cell>
          <cell r="E4399">
            <v>8587.6195150658295</v>
          </cell>
        </row>
        <row r="4400">
          <cell r="A4400">
            <v>2010</v>
          </cell>
          <cell r="B4400" t="str">
            <v>FEB</v>
          </cell>
          <cell r="D4400" t="str">
            <v>COE_8007</v>
          </cell>
          <cell r="E4400">
            <v>154.89395302721201</v>
          </cell>
        </row>
        <row r="4401">
          <cell r="A4401">
            <v>2010</v>
          </cell>
          <cell r="B4401" t="str">
            <v>FEB</v>
          </cell>
          <cell r="D4401" t="str">
            <v>COE_8005</v>
          </cell>
          <cell r="E4401">
            <v>114144.554753114</v>
          </cell>
        </row>
        <row r="4402">
          <cell r="A4402">
            <v>2010</v>
          </cell>
          <cell r="B4402" t="str">
            <v>FEB</v>
          </cell>
          <cell r="D4402" t="str">
            <v>COE_8004</v>
          </cell>
          <cell r="E4402">
            <v>259.29361985624701</v>
          </cell>
        </row>
        <row r="4403">
          <cell r="A4403">
            <v>2010</v>
          </cell>
          <cell r="B4403" t="str">
            <v>FEB</v>
          </cell>
          <cell r="D4403" t="str">
            <v>COE_8003</v>
          </cell>
          <cell r="E4403">
            <v>69256.090596069</v>
          </cell>
        </row>
        <row r="4404">
          <cell r="A4404">
            <v>2010</v>
          </cell>
          <cell r="B4404" t="str">
            <v>FEB</v>
          </cell>
          <cell r="D4404" t="str">
            <v>COE_8002</v>
          </cell>
          <cell r="E4404">
            <v>38903.263756593798</v>
          </cell>
        </row>
        <row r="4405">
          <cell r="A4405">
            <v>2009</v>
          </cell>
          <cell r="B4405" t="str">
            <v>DEC</v>
          </cell>
          <cell r="D4405" t="str">
            <v>COE_8041</v>
          </cell>
          <cell r="E4405">
            <v>29563.4783880795</v>
          </cell>
        </row>
        <row r="4406">
          <cell r="A4406">
            <v>2009</v>
          </cell>
          <cell r="B4406" t="str">
            <v>DEC</v>
          </cell>
          <cell r="D4406" t="str">
            <v>COE_8040</v>
          </cell>
          <cell r="E4406">
            <v>0</v>
          </cell>
        </row>
        <row r="4407">
          <cell r="A4407">
            <v>2009</v>
          </cell>
          <cell r="B4407" t="str">
            <v>DEC</v>
          </cell>
          <cell r="D4407" t="str">
            <v>COE_8039</v>
          </cell>
          <cell r="E4407">
            <v>1605947.8709461801</v>
          </cell>
        </row>
        <row r="4408">
          <cell r="A4408">
            <v>2009</v>
          </cell>
          <cell r="B4408" t="str">
            <v>DEC</v>
          </cell>
          <cell r="D4408" t="str">
            <v>COE_8038</v>
          </cell>
          <cell r="E4408">
            <v>306933.04896953399</v>
          </cell>
        </row>
        <row r="4409">
          <cell r="A4409">
            <v>2009</v>
          </cell>
          <cell r="B4409" t="str">
            <v>DEC</v>
          </cell>
          <cell r="D4409" t="str">
            <v>COE_8037</v>
          </cell>
          <cell r="E4409">
            <v>1798248.2276087101</v>
          </cell>
        </row>
        <row r="4410">
          <cell r="A4410">
            <v>2009</v>
          </cell>
          <cell r="B4410" t="str">
            <v>DEC</v>
          </cell>
          <cell r="D4410" t="str">
            <v>COE_8036</v>
          </cell>
          <cell r="E4410">
            <v>0</v>
          </cell>
        </row>
        <row r="4411">
          <cell r="A4411">
            <v>2009</v>
          </cell>
          <cell r="B4411" t="str">
            <v>DEC</v>
          </cell>
          <cell r="D4411" t="str">
            <v>COE_8035</v>
          </cell>
          <cell r="E4411">
            <v>2477.0553785758898</v>
          </cell>
        </row>
        <row r="4412">
          <cell r="A4412">
            <v>2009</v>
          </cell>
          <cell r="B4412" t="str">
            <v>DEC</v>
          </cell>
          <cell r="D4412" t="str">
            <v>COE_8033</v>
          </cell>
          <cell r="E4412">
            <v>764186.70767899603</v>
          </cell>
        </row>
        <row r="4413">
          <cell r="A4413">
            <v>2009</v>
          </cell>
          <cell r="B4413" t="str">
            <v>DEC</v>
          </cell>
          <cell r="D4413" t="str">
            <v>COE_8031</v>
          </cell>
          <cell r="E4413">
            <v>2597296.5543783102</v>
          </cell>
        </row>
        <row r="4414">
          <cell r="A4414">
            <v>2009</v>
          </cell>
          <cell r="B4414" t="str">
            <v>DEC</v>
          </cell>
          <cell r="D4414" t="str">
            <v>COE_8026</v>
          </cell>
          <cell r="E4414">
            <v>5400.91120420674</v>
          </cell>
        </row>
        <row r="4415">
          <cell r="A4415">
            <v>2009</v>
          </cell>
          <cell r="B4415" t="str">
            <v>DEC</v>
          </cell>
          <cell r="D4415" t="str">
            <v>COE_8025</v>
          </cell>
          <cell r="E4415">
            <v>919746.68763334304</v>
          </cell>
        </row>
        <row r="4416">
          <cell r="A4416">
            <v>2009</v>
          </cell>
          <cell r="B4416" t="str">
            <v>DEC</v>
          </cell>
          <cell r="D4416" t="str">
            <v>COE_8024</v>
          </cell>
          <cell r="E4416">
            <v>376555.50509211799</v>
          </cell>
        </row>
        <row r="4417">
          <cell r="A4417">
            <v>2009</v>
          </cell>
          <cell r="B4417" t="str">
            <v>DEC</v>
          </cell>
          <cell r="D4417" t="str">
            <v>COE_8023</v>
          </cell>
          <cell r="E4417">
            <v>185984.78376110701</v>
          </cell>
        </row>
        <row r="4418">
          <cell r="A4418">
            <v>2009</v>
          </cell>
          <cell r="B4418" t="str">
            <v>DEC</v>
          </cell>
          <cell r="D4418" t="str">
            <v>COE_8022</v>
          </cell>
          <cell r="E4418">
            <v>0</v>
          </cell>
        </row>
        <row r="4419">
          <cell r="A4419">
            <v>2009</v>
          </cell>
          <cell r="B4419" t="str">
            <v>DEC</v>
          </cell>
          <cell r="D4419" t="str">
            <v>COE_8020</v>
          </cell>
          <cell r="E4419">
            <v>19489.9237967915</v>
          </cell>
        </row>
        <row r="4420">
          <cell r="A4420">
            <v>2009</v>
          </cell>
          <cell r="B4420" t="str">
            <v>DEC</v>
          </cell>
          <cell r="D4420" t="str">
            <v>COE_8017</v>
          </cell>
          <cell r="E4420">
            <v>0</v>
          </cell>
        </row>
        <row r="4421">
          <cell r="A4421">
            <v>2009</v>
          </cell>
          <cell r="B4421" t="str">
            <v>DEC</v>
          </cell>
          <cell r="D4421" t="str">
            <v>COE_8016</v>
          </cell>
          <cell r="E4421">
            <v>9553.3918749097502</v>
          </cell>
        </row>
        <row r="4422">
          <cell r="A4422">
            <v>2009</v>
          </cell>
          <cell r="B4422" t="str">
            <v>DEC</v>
          </cell>
          <cell r="D4422" t="str">
            <v>COE_8012</v>
          </cell>
          <cell r="E4422">
            <v>5048.7697138427902</v>
          </cell>
        </row>
        <row r="4423">
          <cell r="A4423">
            <v>2009</v>
          </cell>
          <cell r="B4423" t="str">
            <v>DEC</v>
          </cell>
          <cell r="D4423" t="str">
            <v>COE_8010</v>
          </cell>
          <cell r="E4423">
            <v>774.40109997663103</v>
          </cell>
        </row>
        <row r="4424">
          <cell r="A4424">
            <v>2009</v>
          </cell>
          <cell r="B4424" t="str">
            <v>DEC</v>
          </cell>
          <cell r="D4424" t="str">
            <v>COE_8008</v>
          </cell>
          <cell r="E4424">
            <v>8657.6079713675008</v>
          </cell>
        </row>
        <row r="4425">
          <cell r="A4425">
            <v>2009</v>
          </cell>
          <cell r="B4425" t="str">
            <v>DEC</v>
          </cell>
          <cell r="D4425" t="str">
            <v>COE_8007</v>
          </cell>
          <cell r="E4425">
            <v>124.86833941805099</v>
          </cell>
        </row>
        <row r="4426">
          <cell r="A4426">
            <v>2009</v>
          </cell>
          <cell r="B4426" t="str">
            <v>DEC</v>
          </cell>
          <cell r="D4426" t="str">
            <v>COE_8005</v>
          </cell>
          <cell r="E4426">
            <v>135713.523692388</v>
          </cell>
        </row>
        <row r="4427">
          <cell r="A4427">
            <v>2009</v>
          </cell>
          <cell r="B4427" t="str">
            <v>DEC</v>
          </cell>
          <cell r="D4427" t="str">
            <v>COE_8004</v>
          </cell>
          <cell r="E4427">
            <v>302.06021258304003</v>
          </cell>
        </row>
        <row r="4428">
          <cell r="A4428">
            <v>2009</v>
          </cell>
          <cell r="B4428" t="str">
            <v>DEC</v>
          </cell>
          <cell r="D4428" t="str">
            <v>COE_8003</v>
          </cell>
          <cell r="E4428">
            <v>77607.565744695094</v>
          </cell>
        </row>
        <row r="4429">
          <cell r="A4429">
            <v>2009</v>
          </cell>
          <cell r="B4429" t="str">
            <v>DEC</v>
          </cell>
          <cell r="D4429" t="str">
            <v>COE_8002</v>
          </cell>
          <cell r="E4429">
            <v>63541.550554233698</v>
          </cell>
        </row>
        <row r="4430">
          <cell r="A4430">
            <v>2010</v>
          </cell>
          <cell r="B4430" t="str">
            <v>MAY</v>
          </cell>
          <cell r="D4430" t="str">
            <v>COE_8002</v>
          </cell>
          <cell r="E4430">
            <v>29632.498709269199</v>
          </cell>
        </row>
        <row r="4431">
          <cell r="A4431">
            <v>2010</v>
          </cell>
          <cell r="B4431" t="str">
            <v>MAY</v>
          </cell>
          <cell r="D4431" t="str">
            <v>COE_8003</v>
          </cell>
          <cell r="E4431">
            <v>59026.113172637903</v>
          </cell>
        </row>
        <row r="4432">
          <cell r="A4432">
            <v>2010</v>
          </cell>
          <cell r="B4432" t="str">
            <v>MAY</v>
          </cell>
          <cell r="D4432" t="str">
            <v>COE_8004</v>
          </cell>
          <cell r="E4432">
            <v>181.86953806796299</v>
          </cell>
        </row>
        <row r="4433">
          <cell r="A4433">
            <v>2010</v>
          </cell>
          <cell r="B4433" t="str">
            <v>MAY</v>
          </cell>
          <cell r="D4433" t="str">
            <v>COE_8005</v>
          </cell>
          <cell r="E4433">
            <v>88881.812157620196</v>
          </cell>
        </row>
        <row r="4434">
          <cell r="A4434">
            <v>2010</v>
          </cell>
          <cell r="B4434" t="str">
            <v>MAY</v>
          </cell>
          <cell r="D4434" t="str">
            <v>COE_8007</v>
          </cell>
          <cell r="E4434">
            <v>140.89388160667099</v>
          </cell>
        </row>
        <row r="4435">
          <cell r="A4435">
            <v>2010</v>
          </cell>
          <cell r="B4435" t="str">
            <v>MAY</v>
          </cell>
          <cell r="D4435" t="str">
            <v>COE_8008</v>
          </cell>
          <cell r="E4435">
            <v>8446.2569505825395</v>
          </cell>
        </row>
        <row r="4436">
          <cell r="A4436">
            <v>2010</v>
          </cell>
          <cell r="B4436" t="str">
            <v>MAY</v>
          </cell>
          <cell r="D4436" t="str">
            <v>COE_8010</v>
          </cell>
          <cell r="E4436">
            <v>720.919501066561</v>
          </cell>
        </row>
        <row r="4437">
          <cell r="A4437">
            <v>2010</v>
          </cell>
          <cell r="B4437" t="str">
            <v>MAY</v>
          </cell>
          <cell r="D4437" t="str">
            <v>COE_8012</v>
          </cell>
          <cell r="E4437">
            <v>4952.1026343640897</v>
          </cell>
        </row>
        <row r="4438">
          <cell r="A4438">
            <v>2010</v>
          </cell>
          <cell r="B4438" t="str">
            <v>MAY</v>
          </cell>
          <cell r="D4438" t="str">
            <v>COE_8016</v>
          </cell>
          <cell r="E4438">
            <v>8911.01707870051</v>
          </cell>
        </row>
        <row r="4439">
          <cell r="A4439">
            <v>2010</v>
          </cell>
          <cell r="B4439" t="str">
            <v>MAY</v>
          </cell>
          <cell r="D4439" t="str">
            <v>COE_8017</v>
          </cell>
          <cell r="E4439">
            <v>0</v>
          </cell>
        </row>
        <row r="4440">
          <cell r="A4440">
            <v>2010</v>
          </cell>
          <cell r="B4440" t="str">
            <v>MAY</v>
          </cell>
          <cell r="D4440" t="str">
            <v>COE_8020</v>
          </cell>
          <cell r="E4440">
            <v>9374.8820846051894</v>
          </cell>
        </row>
        <row r="4441">
          <cell r="A4441">
            <v>2010</v>
          </cell>
          <cell r="B4441" t="str">
            <v>MAY</v>
          </cell>
          <cell r="D4441" t="str">
            <v>COE_8022</v>
          </cell>
          <cell r="E4441">
            <v>0</v>
          </cell>
        </row>
        <row r="4442">
          <cell r="A4442">
            <v>2010</v>
          </cell>
          <cell r="B4442" t="str">
            <v>MAY</v>
          </cell>
          <cell r="D4442" t="str">
            <v>COE_8023</v>
          </cell>
          <cell r="E4442">
            <v>164963.699678034</v>
          </cell>
        </row>
        <row r="4443">
          <cell r="A4443">
            <v>2010</v>
          </cell>
          <cell r="B4443" t="str">
            <v>MAY</v>
          </cell>
          <cell r="D4443" t="str">
            <v>COE_8024</v>
          </cell>
          <cell r="E4443">
            <v>289785.03171834297</v>
          </cell>
        </row>
        <row r="4444">
          <cell r="A4444">
            <v>2010</v>
          </cell>
          <cell r="B4444" t="str">
            <v>MAY</v>
          </cell>
          <cell r="D4444" t="str">
            <v>COE_8025</v>
          </cell>
          <cell r="E4444">
            <v>702244.58670648304</v>
          </cell>
        </row>
        <row r="4445">
          <cell r="A4445">
            <v>2010</v>
          </cell>
          <cell r="B4445" t="str">
            <v>MAY</v>
          </cell>
          <cell r="D4445" t="str">
            <v>COE_8026</v>
          </cell>
          <cell r="E4445">
            <v>4540.5934790264</v>
          </cell>
        </row>
        <row r="4446">
          <cell r="A4446">
            <v>2010</v>
          </cell>
          <cell r="B4446" t="str">
            <v>MAY</v>
          </cell>
          <cell r="D4446" t="str">
            <v>COE_8031</v>
          </cell>
          <cell r="E4446">
            <v>2988546.3186424398</v>
          </cell>
        </row>
        <row r="4447">
          <cell r="A4447">
            <v>2010</v>
          </cell>
          <cell r="B4447" t="str">
            <v>MAY</v>
          </cell>
          <cell r="D4447" t="str">
            <v>COE_8033</v>
          </cell>
          <cell r="E4447">
            <v>1002195.31318026</v>
          </cell>
        </row>
        <row r="4448">
          <cell r="A4448">
            <v>2010</v>
          </cell>
          <cell r="B4448" t="str">
            <v>MAY</v>
          </cell>
          <cell r="D4448" t="str">
            <v>COE_8035</v>
          </cell>
          <cell r="E4448">
            <v>2250.51786647585</v>
          </cell>
        </row>
        <row r="4449">
          <cell r="A4449">
            <v>2010</v>
          </cell>
          <cell r="B4449" t="str">
            <v>MAY</v>
          </cell>
          <cell r="D4449" t="str">
            <v>COE_8036</v>
          </cell>
          <cell r="E4449">
            <v>0</v>
          </cell>
        </row>
        <row r="4450">
          <cell r="A4450">
            <v>2010</v>
          </cell>
          <cell r="B4450" t="str">
            <v>MAY</v>
          </cell>
          <cell r="D4450" t="str">
            <v>COE_8037</v>
          </cell>
          <cell r="E4450">
            <v>1257778.71401872</v>
          </cell>
        </row>
        <row r="4451">
          <cell r="A4451">
            <v>2010</v>
          </cell>
          <cell r="B4451" t="str">
            <v>MAY</v>
          </cell>
          <cell r="D4451" t="str">
            <v>COE_8038</v>
          </cell>
          <cell r="E4451">
            <v>604641.46476291202</v>
          </cell>
        </row>
        <row r="4452">
          <cell r="A4452">
            <v>2010</v>
          </cell>
          <cell r="B4452" t="str">
            <v>MAY</v>
          </cell>
          <cell r="D4452" t="str">
            <v>COE_8039</v>
          </cell>
          <cell r="E4452">
            <v>2207528.6390796499</v>
          </cell>
        </row>
        <row r="4453">
          <cell r="A4453">
            <v>2010</v>
          </cell>
          <cell r="B4453" t="str">
            <v>MAY</v>
          </cell>
          <cell r="D4453" t="str">
            <v>COE_8040</v>
          </cell>
          <cell r="E4453">
            <v>0</v>
          </cell>
        </row>
        <row r="4454">
          <cell r="A4454">
            <v>2010</v>
          </cell>
          <cell r="B4454" t="str">
            <v>MAY</v>
          </cell>
          <cell r="D4454" t="str">
            <v>COE_8041</v>
          </cell>
          <cell r="E4454">
            <v>26511.078722752602</v>
          </cell>
        </row>
        <row r="4455">
          <cell r="A4455">
            <v>2010</v>
          </cell>
          <cell r="B4455" t="str">
            <v>MAY</v>
          </cell>
          <cell r="D4455" t="str">
            <v>COE_8042</v>
          </cell>
          <cell r="E4455">
            <v>0</v>
          </cell>
        </row>
        <row r="4456">
          <cell r="A4456">
            <v>2010</v>
          </cell>
          <cell r="B4456" t="str">
            <v>APR</v>
          </cell>
          <cell r="D4456" t="str">
            <v>COE_8002</v>
          </cell>
          <cell r="E4456">
            <v>32899.920135247601</v>
          </cell>
        </row>
        <row r="4457">
          <cell r="A4457">
            <v>2010</v>
          </cell>
          <cell r="B4457" t="str">
            <v>APR</v>
          </cell>
          <cell r="D4457" t="str">
            <v>COE_8003</v>
          </cell>
          <cell r="E4457">
            <v>61024.733426911604</v>
          </cell>
        </row>
        <row r="4458">
          <cell r="A4458">
            <v>2010</v>
          </cell>
          <cell r="B4458" t="str">
            <v>APR</v>
          </cell>
          <cell r="D4458" t="str">
            <v>COE_8004</v>
          </cell>
          <cell r="E4458">
            <v>207.515863280568</v>
          </cell>
        </row>
        <row r="4459">
          <cell r="A4459">
            <v>2010</v>
          </cell>
          <cell r="B4459" t="str">
            <v>APR</v>
          </cell>
          <cell r="D4459" t="str">
            <v>COE_8005</v>
          </cell>
          <cell r="E4459">
            <v>95008.184110018206</v>
          </cell>
        </row>
        <row r="4460">
          <cell r="A4460">
            <v>2010</v>
          </cell>
          <cell r="B4460" t="str">
            <v>APR</v>
          </cell>
          <cell r="D4460" t="str">
            <v>COE_8007</v>
          </cell>
          <cell r="E4460">
            <v>141.39047323889599</v>
          </cell>
        </row>
        <row r="4461">
          <cell r="A4461">
            <v>2010</v>
          </cell>
          <cell r="B4461" t="str">
            <v>APR</v>
          </cell>
          <cell r="D4461" t="str">
            <v>COE_8008</v>
          </cell>
          <cell r="E4461">
            <v>8380.8092095657303</v>
          </cell>
        </row>
        <row r="4462">
          <cell r="A4462">
            <v>2010</v>
          </cell>
          <cell r="B4462" t="str">
            <v>APR</v>
          </cell>
          <cell r="D4462" t="str">
            <v>COE_8010</v>
          </cell>
          <cell r="E4462">
            <v>722.33333889282198</v>
          </cell>
        </row>
        <row r="4463">
          <cell r="A4463">
            <v>2010</v>
          </cell>
          <cell r="B4463" t="str">
            <v>APR</v>
          </cell>
          <cell r="D4463" t="str">
            <v>COE_8012</v>
          </cell>
          <cell r="E4463">
            <v>4965.1642105650099</v>
          </cell>
        </row>
        <row r="4464">
          <cell r="A4464">
            <v>2010</v>
          </cell>
          <cell r="B4464" t="str">
            <v>APR</v>
          </cell>
          <cell r="D4464" t="str">
            <v>COE_8016</v>
          </cell>
          <cell r="E4464">
            <v>8915.2533109921005</v>
          </cell>
        </row>
        <row r="4465">
          <cell r="A4465">
            <v>2010</v>
          </cell>
          <cell r="B4465" t="str">
            <v>APR</v>
          </cell>
          <cell r="D4465" t="str">
            <v>COE_8017</v>
          </cell>
          <cell r="E4465">
            <v>0</v>
          </cell>
        </row>
        <row r="4466">
          <cell r="A4466">
            <v>2010</v>
          </cell>
          <cell r="B4466" t="str">
            <v>APR</v>
          </cell>
          <cell r="D4466" t="str">
            <v>COE_8020</v>
          </cell>
          <cell r="E4466">
            <v>12610.413501810701</v>
          </cell>
        </row>
        <row r="4467">
          <cell r="A4467">
            <v>2010</v>
          </cell>
          <cell r="B4467" t="str">
            <v>APR</v>
          </cell>
          <cell r="D4467" t="str">
            <v>COE_8022</v>
          </cell>
          <cell r="E4467">
            <v>0</v>
          </cell>
        </row>
        <row r="4468">
          <cell r="A4468">
            <v>2010</v>
          </cell>
          <cell r="B4468" t="str">
            <v>APR</v>
          </cell>
          <cell r="D4468" t="str">
            <v>COE_8023</v>
          </cell>
          <cell r="E4468">
            <v>174368.138167453</v>
          </cell>
        </row>
        <row r="4469">
          <cell r="A4469">
            <v>2010</v>
          </cell>
          <cell r="B4469" t="str">
            <v>APR</v>
          </cell>
          <cell r="D4469" t="str">
            <v>COE_8024</v>
          </cell>
          <cell r="E4469">
            <v>290437.87412028702</v>
          </cell>
        </row>
        <row r="4470">
          <cell r="A4470">
            <v>2010</v>
          </cell>
          <cell r="B4470" t="str">
            <v>APR</v>
          </cell>
          <cell r="D4470" t="str">
            <v>COE_8025</v>
          </cell>
          <cell r="E4470">
            <v>703459.39259099495</v>
          </cell>
        </row>
        <row r="4471">
          <cell r="A4471">
            <v>2010</v>
          </cell>
          <cell r="B4471" t="str">
            <v>APR</v>
          </cell>
          <cell r="D4471" t="str">
            <v>COE_8026</v>
          </cell>
          <cell r="E4471">
            <v>4547.4959106711503</v>
          </cell>
        </row>
        <row r="4472">
          <cell r="A4472">
            <v>2010</v>
          </cell>
          <cell r="B4472" t="str">
            <v>APR</v>
          </cell>
          <cell r="D4472" t="str">
            <v>COE_8031</v>
          </cell>
          <cell r="E4472">
            <v>2830882.9902834799</v>
          </cell>
        </row>
        <row r="4473">
          <cell r="A4473">
            <v>2010</v>
          </cell>
          <cell r="B4473" t="str">
            <v>JAN</v>
          </cell>
          <cell r="D4473" t="str">
            <v>CIB_8026</v>
          </cell>
          <cell r="E4473">
            <v>0</v>
          </cell>
        </row>
        <row r="4474">
          <cell r="A4474">
            <v>2010</v>
          </cell>
          <cell r="B4474" t="str">
            <v>JAN</v>
          </cell>
          <cell r="D4474" t="str">
            <v>CIB_8031</v>
          </cell>
          <cell r="E4474">
            <v>0</v>
          </cell>
        </row>
        <row r="4475">
          <cell r="A4475">
            <v>2010</v>
          </cell>
          <cell r="B4475" t="str">
            <v>JAN</v>
          </cell>
          <cell r="D4475" t="str">
            <v>CIB_8035</v>
          </cell>
          <cell r="E4475">
            <v>0</v>
          </cell>
        </row>
        <row r="4476">
          <cell r="A4476">
            <v>2010</v>
          </cell>
          <cell r="B4476" t="str">
            <v>JAN</v>
          </cell>
          <cell r="D4476" t="str">
            <v>CIB_8037</v>
          </cell>
          <cell r="E4476">
            <v>0</v>
          </cell>
        </row>
        <row r="4477">
          <cell r="A4477">
            <v>2010</v>
          </cell>
          <cell r="B4477" t="str">
            <v>JAN</v>
          </cell>
          <cell r="D4477" t="str">
            <v>CIB_8038</v>
          </cell>
          <cell r="E4477">
            <v>0</v>
          </cell>
        </row>
        <row r="4478">
          <cell r="A4478">
            <v>2010</v>
          </cell>
          <cell r="B4478" t="str">
            <v>JAN</v>
          </cell>
          <cell r="D4478" t="str">
            <v>CIB_8039</v>
          </cell>
          <cell r="E4478">
            <v>0</v>
          </cell>
        </row>
        <row r="4479">
          <cell r="A4479">
            <v>2010</v>
          </cell>
          <cell r="B4479" t="str">
            <v>JAN</v>
          </cell>
          <cell r="D4479" t="str">
            <v>CIB_8041</v>
          </cell>
          <cell r="E4479">
            <v>0</v>
          </cell>
        </row>
        <row r="4480">
          <cell r="A4480">
            <v>2010</v>
          </cell>
          <cell r="B4480" t="str">
            <v>JUN</v>
          </cell>
          <cell r="D4480" t="str">
            <v>COE_8042</v>
          </cell>
          <cell r="E4480">
            <v>0</v>
          </cell>
        </row>
        <row r="4481">
          <cell r="A4481">
            <v>2010</v>
          </cell>
          <cell r="B4481" t="str">
            <v>JUN</v>
          </cell>
          <cell r="D4481" t="str">
            <v>COE_8041</v>
          </cell>
          <cell r="E4481">
            <v>26625.7499777341</v>
          </cell>
        </row>
        <row r="4482">
          <cell r="A4482">
            <v>2010</v>
          </cell>
          <cell r="B4482" t="str">
            <v>JUN</v>
          </cell>
          <cell r="D4482" t="str">
            <v>COE_8040</v>
          </cell>
          <cell r="E4482">
            <v>0</v>
          </cell>
        </row>
        <row r="4483">
          <cell r="A4483">
            <v>2010</v>
          </cell>
          <cell r="B4483" t="str">
            <v>JUN</v>
          </cell>
          <cell r="D4483" t="str">
            <v>COE_8039</v>
          </cell>
          <cell r="E4483">
            <v>2338542.6157262698</v>
          </cell>
        </row>
        <row r="4484">
          <cell r="A4484">
            <v>2010</v>
          </cell>
          <cell r="B4484" t="str">
            <v>JUN</v>
          </cell>
          <cell r="D4484" t="str">
            <v>COE_8038</v>
          </cell>
          <cell r="E4484">
            <v>605994.69756147405</v>
          </cell>
        </row>
        <row r="4485">
          <cell r="A4485">
            <v>2010</v>
          </cell>
          <cell r="B4485" t="str">
            <v>JUN</v>
          </cell>
          <cell r="D4485" t="str">
            <v>COE_8037</v>
          </cell>
          <cell r="E4485">
            <v>1256914.7109502</v>
          </cell>
        </row>
        <row r="4486">
          <cell r="A4486">
            <v>2010</v>
          </cell>
          <cell r="B4486" t="str">
            <v>JUN</v>
          </cell>
          <cell r="D4486" t="str">
            <v>COE_8036</v>
          </cell>
          <cell r="E4486">
            <v>0</v>
          </cell>
        </row>
        <row r="4487">
          <cell r="A4487">
            <v>2010</v>
          </cell>
          <cell r="B4487" t="str">
            <v>JUN</v>
          </cell>
          <cell r="D4487" t="str">
            <v>COE_8035</v>
          </cell>
          <cell r="E4487">
            <v>2247.22160548683</v>
          </cell>
        </row>
        <row r="4488">
          <cell r="A4488">
            <v>2010</v>
          </cell>
          <cell r="B4488" t="str">
            <v>JUN</v>
          </cell>
          <cell r="D4488" t="str">
            <v>COE_8033</v>
          </cell>
          <cell r="E4488">
            <v>1011359.97167694</v>
          </cell>
        </row>
        <row r="4489">
          <cell r="A4489">
            <v>2010</v>
          </cell>
          <cell r="B4489" t="str">
            <v>JUN</v>
          </cell>
          <cell r="D4489" t="str">
            <v>COE_8031</v>
          </cell>
          <cell r="E4489">
            <v>3201327.6535735</v>
          </cell>
        </row>
        <row r="4490">
          <cell r="A4490">
            <v>2010</v>
          </cell>
          <cell r="B4490" t="str">
            <v>JUN</v>
          </cell>
          <cell r="D4490" t="str">
            <v>COE_8026</v>
          </cell>
          <cell r="E4490">
            <v>4533.6910473816397</v>
          </cell>
        </row>
        <row r="4491">
          <cell r="A4491">
            <v>2010</v>
          </cell>
          <cell r="B4491" t="str">
            <v>JUN</v>
          </cell>
          <cell r="D4491" t="str">
            <v>COE_8025</v>
          </cell>
          <cell r="E4491">
            <v>701029.78082197101</v>
          </cell>
        </row>
        <row r="4492">
          <cell r="A4492">
            <v>2010</v>
          </cell>
          <cell r="B4492" t="str">
            <v>JUN</v>
          </cell>
          <cell r="D4492" t="str">
            <v>COE_8024</v>
          </cell>
          <cell r="E4492">
            <v>289132.91956055601</v>
          </cell>
        </row>
        <row r="4493">
          <cell r="A4493">
            <v>2010</v>
          </cell>
          <cell r="B4493" t="str">
            <v>JUN</v>
          </cell>
          <cell r="D4493" t="str">
            <v>COE_8023</v>
          </cell>
          <cell r="E4493">
            <v>166046.367797504</v>
          </cell>
        </row>
        <row r="4494">
          <cell r="A4494">
            <v>2010</v>
          </cell>
          <cell r="B4494" t="str">
            <v>JUN</v>
          </cell>
          <cell r="D4494" t="str">
            <v>COE_8022</v>
          </cell>
          <cell r="E4494">
            <v>0</v>
          </cell>
        </row>
        <row r="4495">
          <cell r="A4495">
            <v>2010</v>
          </cell>
          <cell r="B4495" t="str">
            <v>JUN</v>
          </cell>
          <cell r="D4495" t="str">
            <v>COE_8020</v>
          </cell>
          <cell r="E4495">
            <v>9357.2935707630404</v>
          </cell>
        </row>
        <row r="4496">
          <cell r="A4496">
            <v>2010</v>
          </cell>
          <cell r="B4496" t="str">
            <v>JUN</v>
          </cell>
          <cell r="D4496" t="str">
            <v>COE_8017</v>
          </cell>
          <cell r="E4496">
            <v>0</v>
          </cell>
        </row>
        <row r="4497">
          <cell r="A4497">
            <v>2010</v>
          </cell>
          <cell r="B4497" t="str">
            <v>JUN</v>
          </cell>
          <cell r="D4497" t="str">
            <v>COE_8016</v>
          </cell>
          <cell r="E4497">
            <v>8906.7808464089194</v>
          </cell>
        </row>
        <row r="4498">
          <cell r="A4498">
            <v>2010</v>
          </cell>
          <cell r="B4498" t="str">
            <v>JUN</v>
          </cell>
          <cell r="D4498" t="str">
            <v>COE_8012</v>
          </cell>
          <cell r="E4498">
            <v>4939.0410581631704</v>
          </cell>
        </row>
        <row r="4499">
          <cell r="A4499">
            <v>2010</v>
          </cell>
          <cell r="B4499" t="str">
            <v>JUN</v>
          </cell>
          <cell r="D4499" t="str">
            <v>COE_8010</v>
          </cell>
          <cell r="E4499">
            <v>719.50566324030001</v>
          </cell>
        </row>
        <row r="4500">
          <cell r="A4500">
            <v>2010</v>
          </cell>
          <cell r="B4500" t="str">
            <v>JUN</v>
          </cell>
          <cell r="D4500" t="str">
            <v>COE_8008</v>
          </cell>
          <cell r="E4500">
            <v>8286.3076522648898</v>
          </cell>
        </row>
        <row r="4501">
          <cell r="A4501">
            <v>2010</v>
          </cell>
          <cell r="B4501" t="str">
            <v>JUN</v>
          </cell>
          <cell r="D4501" t="str">
            <v>COE_8007</v>
          </cell>
          <cell r="E4501">
            <v>140.39728997444601</v>
          </cell>
        </row>
        <row r="4502">
          <cell r="A4502">
            <v>2010</v>
          </cell>
          <cell r="B4502" t="str">
            <v>JUN</v>
          </cell>
          <cell r="D4502" t="str">
            <v>COE_8005</v>
          </cell>
          <cell r="E4502">
            <v>89690.663925086497</v>
          </cell>
        </row>
        <row r="4503">
          <cell r="A4503">
            <v>2010</v>
          </cell>
          <cell r="B4503" t="str">
            <v>JUN</v>
          </cell>
          <cell r="D4503" t="str">
            <v>COE_8004</v>
          </cell>
          <cell r="E4503">
            <v>181.31333303483501</v>
          </cell>
        </row>
        <row r="4504">
          <cell r="A4504">
            <v>2010</v>
          </cell>
          <cell r="B4504" t="str">
            <v>JUN</v>
          </cell>
          <cell r="D4504" t="str">
            <v>COE_8003</v>
          </cell>
          <cell r="E4504">
            <v>58830.409819144501</v>
          </cell>
        </row>
        <row r="4505">
          <cell r="A4505">
            <v>2010</v>
          </cell>
          <cell r="B4505" t="str">
            <v>JUN</v>
          </cell>
          <cell r="D4505" t="str">
            <v>COE_8002</v>
          </cell>
          <cell r="E4505">
            <v>29474.260817892799</v>
          </cell>
        </row>
        <row r="4506">
          <cell r="A4506">
            <v>2010</v>
          </cell>
          <cell r="B4506" t="str">
            <v>MAR</v>
          </cell>
          <cell r="D4506" t="str">
            <v>COE_8041</v>
          </cell>
          <cell r="E4506">
            <v>28836.8924703886</v>
          </cell>
        </row>
        <row r="4507">
          <cell r="A4507">
            <v>2010</v>
          </cell>
          <cell r="B4507" t="str">
            <v>MAR</v>
          </cell>
          <cell r="D4507" t="str">
            <v>COE_8040</v>
          </cell>
          <cell r="E4507">
            <v>0</v>
          </cell>
        </row>
        <row r="4508">
          <cell r="A4508">
            <v>2010</v>
          </cell>
          <cell r="B4508" t="str">
            <v>MAR</v>
          </cell>
          <cell r="D4508" t="str">
            <v>COE_8039</v>
          </cell>
          <cell r="E4508">
            <v>1895356.42807624</v>
          </cell>
        </row>
        <row r="4509">
          <cell r="A4509">
            <v>2010</v>
          </cell>
          <cell r="B4509" t="str">
            <v>MAR</v>
          </cell>
          <cell r="D4509" t="str">
            <v>COE_8038</v>
          </cell>
          <cell r="E4509">
            <v>504191.92610093899</v>
          </cell>
        </row>
        <row r="4510">
          <cell r="A4510">
            <v>2010</v>
          </cell>
          <cell r="B4510" t="str">
            <v>MAR</v>
          </cell>
          <cell r="D4510" t="str">
            <v>COE_8037</v>
          </cell>
          <cell r="E4510">
            <v>1267803.59955778</v>
          </cell>
        </row>
        <row r="4511">
          <cell r="A4511">
            <v>2010</v>
          </cell>
          <cell r="B4511" t="str">
            <v>MAR</v>
          </cell>
          <cell r="D4511" t="str">
            <v>COE_8036</v>
          </cell>
          <cell r="E4511">
            <v>0</v>
          </cell>
        </row>
        <row r="4512">
          <cell r="A4512">
            <v>2010</v>
          </cell>
          <cell r="B4512" t="str">
            <v>MAR</v>
          </cell>
          <cell r="D4512" t="str">
            <v>COE_8035</v>
          </cell>
          <cell r="E4512">
            <v>2257.1103884538902</v>
          </cell>
        </row>
        <row r="4513">
          <cell r="A4513">
            <v>2010</v>
          </cell>
          <cell r="B4513" t="str">
            <v>MAR</v>
          </cell>
          <cell r="D4513" t="str">
            <v>COE_8033</v>
          </cell>
          <cell r="E4513">
            <v>742132.83522870205</v>
          </cell>
        </row>
        <row r="4514">
          <cell r="A4514">
            <v>2010</v>
          </cell>
          <cell r="B4514" t="str">
            <v>MAR</v>
          </cell>
          <cell r="D4514" t="str">
            <v>COE_8031</v>
          </cell>
          <cell r="E4514">
            <v>2658824.9178100699</v>
          </cell>
        </row>
        <row r="4515">
          <cell r="A4515">
            <v>2010</v>
          </cell>
          <cell r="B4515" t="str">
            <v>MAR</v>
          </cell>
          <cell r="D4515" t="str">
            <v>COE_8026</v>
          </cell>
          <cell r="E4515">
            <v>4554.3983423158998</v>
          </cell>
        </row>
        <row r="4516">
          <cell r="A4516">
            <v>2010</v>
          </cell>
          <cell r="B4516" t="str">
            <v>MAR</v>
          </cell>
          <cell r="D4516" t="str">
            <v>COE_8025</v>
          </cell>
          <cell r="E4516">
            <v>704692.06307586306</v>
          </cell>
        </row>
        <row r="4517">
          <cell r="A4517">
            <v>2010</v>
          </cell>
          <cell r="B4517" t="str">
            <v>MAR</v>
          </cell>
          <cell r="D4517" t="str">
            <v>COE_8024</v>
          </cell>
          <cell r="E4517">
            <v>290999.82164430898</v>
          </cell>
        </row>
        <row r="4518">
          <cell r="A4518">
            <v>2010</v>
          </cell>
          <cell r="B4518" t="str">
            <v>MAR</v>
          </cell>
          <cell r="D4518" t="str">
            <v>COE_8023</v>
          </cell>
          <cell r="E4518">
            <v>180709.127279054</v>
          </cell>
        </row>
        <row r="4519">
          <cell r="A4519">
            <v>2010</v>
          </cell>
          <cell r="B4519" t="str">
            <v>MAR</v>
          </cell>
          <cell r="D4519" t="str">
            <v>COE_8022</v>
          </cell>
          <cell r="E4519">
            <v>0</v>
          </cell>
        </row>
        <row r="4520">
          <cell r="A4520">
            <v>2010</v>
          </cell>
          <cell r="B4520" t="str">
            <v>MAR</v>
          </cell>
          <cell r="D4520" t="str">
            <v>COE_8020</v>
          </cell>
          <cell r="E4520">
            <v>15845.944919016199</v>
          </cell>
        </row>
        <row r="4521">
          <cell r="A4521">
            <v>2010</v>
          </cell>
          <cell r="B4521" t="str">
            <v>MAR</v>
          </cell>
          <cell r="D4521" t="str">
            <v>COE_8017</v>
          </cell>
          <cell r="E4521">
            <v>0</v>
          </cell>
        </row>
        <row r="4522">
          <cell r="A4522">
            <v>2010</v>
          </cell>
          <cell r="B4522" t="str">
            <v>MAR</v>
          </cell>
          <cell r="D4522" t="str">
            <v>COE_8016</v>
          </cell>
          <cell r="E4522">
            <v>8919.4895432836893</v>
          </cell>
        </row>
        <row r="4523">
          <cell r="A4523">
            <v>2010</v>
          </cell>
          <cell r="B4523" t="str">
            <v>MAR</v>
          </cell>
          <cell r="D4523" t="str">
            <v>COE_8012</v>
          </cell>
          <cell r="E4523">
            <v>4978.22578676594</v>
          </cell>
        </row>
        <row r="4524">
          <cell r="A4524">
            <v>2010</v>
          </cell>
          <cell r="B4524" t="str">
            <v>MAR</v>
          </cell>
          <cell r="D4524" t="str">
            <v>COE_8010</v>
          </cell>
          <cell r="E4524">
            <v>723.747176719084</v>
          </cell>
        </row>
        <row r="4525">
          <cell r="A4525">
            <v>2010</v>
          </cell>
          <cell r="B4525" t="str">
            <v>MAR</v>
          </cell>
          <cell r="D4525" t="str">
            <v>COE_8008</v>
          </cell>
          <cell r="E4525">
            <v>8432.0110517926096</v>
          </cell>
        </row>
        <row r="4526">
          <cell r="A4526">
            <v>2010</v>
          </cell>
          <cell r="B4526" t="str">
            <v>MAR</v>
          </cell>
          <cell r="D4526" t="str">
            <v>COE_8007</v>
          </cell>
          <cell r="E4526">
            <v>141.88706487112</v>
          </cell>
        </row>
        <row r="4527">
          <cell r="A4527">
            <v>2010</v>
          </cell>
          <cell r="B4527" t="str">
            <v>MAR</v>
          </cell>
          <cell r="D4527" t="str">
            <v>COE_8005</v>
          </cell>
          <cell r="E4527">
            <v>101719.528959064</v>
          </cell>
        </row>
        <row r="4528">
          <cell r="A4528">
            <v>2010</v>
          </cell>
          <cell r="B4528" t="str">
            <v>MAR</v>
          </cell>
          <cell r="D4528" t="str">
            <v>COE_8004</v>
          </cell>
          <cell r="E4528">
            <v>233.162188493174</v>
          </cell>
        </row>
        <row r="4529">
          <cell r="A4529">
            <v>2010</v>
          </cell>
          <cell r="B4529" t="str">
            <v>MAR</v>
          </cell>
          <cell r="D4529" t="str">
            <v>COE_8003</v>
          </cell>
          <cell r="E4529">
            <v>63023.354721419098</v>
          </cell>
        </row>
        <row r="4530">
          <cell r="A4530">
            <v>2010</v>
          </cell>
          <cell r="B4530" t="str">
            <v>MAR</v>
          </cell>
          <cell r="D4530" t="str">
            <v>COE_8002</v>
          </cell>
          <cell r="E4530">
            <v>36167.341561226</v>
          </cell>
        </row>
        <row r="4531">
          <cell r="A4531">
            <v>2010</v>
          </cell>
          <cell r="B4531" t="str">
            <v>FEB</v>
          </cell>
          <cell r="D4531" t="str">
            <v>COE_8041</v>
          </cell>
          <cell r="E4531">
            <v>28564.897530049398</v>
          </cell>
        </row>
        <row r="4532">
          <cell r="A4532">
            <v>2010</v>
          </cell>
          <cell r="B4532" t="str">
            <v>FEB</v>
          </cell>
          <cell r="D4532" t="str">
            <v>COE_8040</v>
          </cell>
          <cell r="E4532">
            <v>0</v>
          </cell>
        </row>
        <row r="4533">
          <cell r="A4533">
            <v>2010</v>
          </cell>
          <cell r="B4533" t="str">
            <v>FEB</v>
          </cell>
          <cell r="D4533" t="str">
            <v>COE_8039</v>
          </cell>
          <cell r="E4533">
            <v>2030888.04895759</v>
          </cell>
        </row>
        <row r="4534">
          <cell r="A4534">
            <v>2010</v>
          </cell>
          <cell r="B4534" t="str">
            <v>FEB</v>
          </cell>
          <cell r="D4534" t="str">
            <v>COE_8038</v>
          </cell>
          <cell r="E4534">
            <v>515351.90269691002</v>
          </cell>
        </row>
        <row r="4535">
          <cell r="A4535">
            <v>2010</v>
          </cell>
          <cell r="B4535" t="str">
            <v>FEB</v>
          </cell>
          <cell r="D4535" t="str">
            <v>COE_8037</v>
          </cell>
          <cell r="E4535">
            <v>1791088.55989581</v>
          </cell>
        </row>
        <row r="4536">
          <cell r="A4536">
            <v>2010</v>
          </cell>
          <cell r="B4536" t="str">
            <v>FEB</v>
          </cell>
          <cell r="D4536" t="str">
            <v>COE_8036</v>
          </cell>
          <cell r="E4536">
            <v>0</v>
          </cell>
        </row>
        <row r="4537">
          <cell r="A4537">
            <v>2010</v>
          </cell>
          <cell r="B4537" t="str">
            <v>FEB</v>
          </cell>
          <cell r="D4537" t="str">
            <v>COE_8035</v>
          </cell>
          <cell r="E4537">
            <v>2548.3027301952302</v>
          </cell>
        </row>
        <row r="4538">
          <cell r="A4538">
            <v>2010</v>
          </cell>
          <cell r="B4538" t="str">
            <v>FEB</v>
          </cell>
          <cell r="D4538" t="str">
            <v>COE_8033</v>
          </cell>
          <cell r="E4538">
            <v>829165.61669560894</v>
          </cell>
        </row>
        <row r="4539">
          <cell r="A4539">
            <v>2010</v>
          </cell>
          <cell r="B4539" t="str">
            <v>FEB</v>
          </cell>
          <cell r="D4539" t="str">
            <v>COE_8031</v>
          </cell>
          <cell r="E4539">
            <v>2881785.6358734099</v>
          </cell>
        </row>
        <row r="4540">
          <cell r="A4540">
            <v>2010</v>
          </cell>
          <cell r="B4540" t="str">
            <v>FEB</v>
          </cell>
          <cell r="D4540" t="str">
            <v>COE_8026</v>
          </cell>
          <cell r="E4540">
            <v>5137.3666597362799</v>
          </cell>
        </row>
        <row r="4541">
          <cell r="A4541">
            <v>2010</v>
          </cell>
          <cell r="B4541" t="str">
            <v>FEB</v>
          </cell>
          <cell r="D4541" t="str">
            <v>COE_8025</v>
          </cell>
          <cell r="E4541">
            <v>792267.095415093</v>
          </cell>
        </row>
        <row r="4542">
          <cell r="A4542">
            <v>2010</v>
          </cell>
          <cell r="B4542" t="str">
            <v>FEB</v>
          </cell>
          <cell r="D4542" t="str">
            <v>COE_8024</v>
          </cell>
          <cell r="E4542">
            <v>326034.24691875902</v>
          </cell>
        </row>
        <row r="4543">
          <cell r="A4543">
            <v>2010</v>
          </cell>
          <cell r="B4543" t="str">
            <v>FEB</v>
          </cell>
          <cell r="D4543" t="str">
            <v>COE_8023</v>
          </cell>
          <cell r="E4543">
            <v>200030.111428776</v>
          </cell>
        </row>
        <row r="4544">
          <cell r="A4544">
            <v>2010</v>
          </cell>
          <cell r="B4544" t="str">
            <v>FEB</v>
          </cell>
          <cell r="D4544" t="str">
            <v>COE_8022</v>
          </cell>
          <cell r="E4544">
            <v>0</v>
          </cell>
        </row>
        <row r="4545">
          <cell r="A4545">
            <v>2010</v>
          </cell>
          <cell r="B4545" t="str">
            <v>FEB</v>
          </cell>
          <cell r="D4545" t="str">
            <v>COE_8020</v>
          </cell>
          <cell r="E4545">
            <v>17991.910141829401</v>
          </cell>
        </row>
        <row r="4546">
          <cell r="A4546">
            <v>2010</v>
          </cell>
          <cell r="B4546" t="str">
            <v>FEB</v>
          </cell>
          <cell r="D4546" t="str">
            <v>COE_8017</v>
          </cell>
          <cell r="E4546">
            <v>0</v>
          </cell>
        </row>
        <row r="4547">
          <cell r="A4547">
            <v>2010</v>
          </cell>
          <cell r="B4547" t="str">
            <v>FEB</v>
          </cell>
          <cell r="D4547" t="str">
            <v>COE_8016</v>
          </cell>
          <cell r="E4547">
            <v>10231.1286508794</v>
          </cell>
        </row>
        <row r="4548">
          <cell r="A4548">
            <v>2010</v>
          </cell>
          <cell r="B4548" t="str">
            <v>FEB</v>
          </cell>
          <cell r="D4548" t="str">
            <v>COE_8012</v>
          </cell>
          <cell r="E4548">
            <v>5514.4402478207703</v>
          </cell>
        </row>
        <row r="4549">
          <cell r="A4549">
            <v>2010</v>
          </cell>
          <cell r="B4549" t="str">
            <v>FEB</v>
          </cell>
          <cell r="D4549" t="str">
            <v>CIB_8004</v>
          </cell>
          <cell r="E4549">
            <v>0</v>
          </cell>
        </row>
        <row r="4550">
          <cell r="A4550">
            <v>2010</v>
          </cell>
          <cell r="B4550" t="str">
            <v>FEB</v>
          </cell>
          <cell r="D4550" t="str">
            <v>CIB_8003</v>
          </cell>
          <cell r="E4550">
            <v>0</v>
          </cell>
        </row>
        <row r="4551">
          <cell r="A4551">
            <v>2010</v>
          </cell>
          <cell r="B4551" t="str">
            <v>FEB</v>
          </cell>
          <cell r="D4551" t="str">
            <v>CIB_8002</v>
          </cell>
          <cell r="E4551">
            <v>0</v>
          </cell>
        </row>
        <row r="4552">
          <cell r="A4552">
            <v>2009</v>
          </cell>
          <cell r="B4552" t="str">
            <v>DEC</v>
          </cell>
          <cell r="D4552" t="str">
            <v>CIB_8025</v>
          </cell>
          <cell r="E4552">
            <v>0</v>
          </cell>
        </row>
        <row r="4553">
          <cell r="A4553">
            <v>2009</v>
          </cell>
          <cell r="B4553" t="str">
            <v>DEC</v>
          </cell>
          <cell r="D4553" t="str">
            <v>CIB_8024</v>
          </cell>
          <cell r="E4553">
            <v>0</v>
          </cell>
        </row>
        <row r="4554">
          <cell r="A4554">
            <v>2009</v>
          </cell>
          <cell r="B4554" t="str">
            <v>DEC</v>
          </cell>
          <cell r="D4554" t="str">
            <v>CIB_8023</v>
          </cell>
          <cell r="E4554">
            <v>0</v>
          </cell>
        </row>
        <row r="4555">
          <cell r="A4555">
            <v>2009</v>
          </cell>
          <cell r="B4555" t="str">
            <v>DEC</v>
          </cell>
          <cell r="D4555" t="str">
            <v>CIB_8020</v>
          </cell>
          <cell r="E4555">
            <v>0</v>
          </cell>
        </row>
        <row r="4556">
          <cell r="A4556">
            <v>2009</v>
          </cell>
          <cell r="B4556" t="str">
            <v>DEC</v>
          </cell>
          <cell r="D4556" t="str">
            <v>CIB_8017</v>
          </cell>
          <cell r="E4556">
            <v>0</v>
          </cell>
        </row>
        <row r="4557">
          <cell r="A4557">
            <v>2009</v>
          </cell>
          <cell r="B4557" t="str">
            <v>DEC</v>
          </cell>
          <cell r="D4557" t="str">
            <v>CIB_8016</v>
          </cell>
          <cell r="E4557">
            <v>0</v>
          </cell>
        </row>
        <row r="4558">
          <cell r="A4558">
            <v>2009</v>
          </cell>
          <cell r="B4558" t="str">
            <v>DEC</v>
          </cell>
          <cell r="D4558" t="str">
            <v>CIB_8012</v>
          </cell>
          <cell r="E4558">
            <v>0</v>
          </cell>
        </row>
        <row r="4559">
          <cell r="A4559">
            <v>2009</v>
          </cell>
          <cell r="B4559" t="str">
            <v>DEC</v>
          </cell>
          <cell r="D4559" t="str">
            <v>CIB_8010</v>
          </cell>
          <cell r="E4559">
            <v>0</v>
          </cell>
        </row>
        <row r="4560">
          <cell r="A4560">
            <v>2009</v>
          </cell>
          <cell r="B4560" t="str">
            <v>DEC</v>
          </cell>
          <cell r="D4560" t="str">
            <v>CIB_8008</v>
          </cell>
          <cell r="E4560">
            <v>0</v>
          </cell>
        </row>
        <row r="4561">
          <cell r="A4561">
            <v>2009</v>
          </cell>
          <cell r="B4561" t="str">
            <v>DEC</v>
          </cell>
          <cell r="D4561" t="str">
            <v>CIB_8007</v>
          </cell>
          <cell r="E4561">
            <v>0</v>
          </cell>
        </row>
        <row r="4562">
          <cell r="A4562">
            <v>2009</v>
          </cell>
          <cell r="B4562" t="str">
            <v>DEC</v>
          </cell>
          <cell r="D4562" t="str">
            <v>CIB_8005</v>
          </cell>
          <cell r="E4562">
            <v>0</v>
          </cell>
        </row>
        <row r="4563">
          <cell r="A4563">
            <v>2009</v>
          </cell>
          <cell r="B4563" t="str">
            <v>DEC</v>
          </cell>
          <cell r="D4563" t="str">
            <v>CIB_8004</v>
          </cell>
          <cell r="E4563">
            <v>0</v>
          </cell>
        </row>
        <row r="4564">
          <cell r="A4564">
            <v>2009</v>
          </cell>
          <cell r="B4564" t="str">
            <v>DEC</v>
          </cell>
          <cell r="D4564" t="str">
            <v>CIB_8003</v>
          </cell>
          <cell r="E4564">
            <v>0</v>
          </cell>
        </row>
        <row r="4565">
          <cell r="A4565">
            <v>2009</v>
          </cell>
          <cell r="B4565" t="str">
            <v>DEC</v>
          </cell>
          <cell r="D4565" t="str">
            <v>CIB_8002</v>
          </cell>
          <cell r="E4565">
            <v>0</v>
          </cell>
        </row>
        <row r="4566">
          <cell r="A4566">
            <v>2009</v>
          </cell>
          <cell r="B4566" t="str">
            <v>DEC</v>
          </cell>
          <cell r="D4566" t="str">
            <v>CIB_8041</v>
          </cell>
          <cell r="E4566">
            <v>0</v>
          </cell>
        </row>
        <row r="4567">
          <cell r="A4567">
            <v>2009</v>
          </cell>
          <cell r="B4567" t="str">
            <v>DEC</v>
          </cell>
          <cell r="D4567" t="str">
            <v>CIB_8039</v>
          </cell>
          <cell r="E4567">
            <v>0</v>
          </cell>
        </row>
        <row r="4568">
          <cell r="A4568">
            <v>2009</v>
          </cell>
          <cell r="B4568" t="str">
            <v>DEC</v>
          </cell>
          <cell r="D4568" t="str">
            <v>CIB_8038</v>
          </cell>
          <cell r="E4568">
            <v>0</v>
          </cell>
        </row>
        <row r="4569">
          <cell r="A4569">
            <v>2009</v>
          </cell>
          <cell r="B4569" t="str">
            <v>DEC</v>
          </cell>
          <cell r="D4569" t="str">
            <v>CIB_8037</v>
          </cell>
          <cell r="E4569">
            <v>0</v>
          </cell>
        </row>
        <row r="4570">
          <cell r="A4570">
            <v>2009</v>
          </cell>
          <cell r="B4570" t="str">
            <v>DEC</v>
          </cell>
          <cell r="D4570" t="str">
            <v>CIB_8035</v>
          </cell>
          <cell r="E4570">
            <v>0</v>
          </cell>
        </row>
        <row r="4571">
          <cell r="A4571">
            <v>2009</v>
          </cell>
          <cell r="B4571" t="str">
            <v>DEC</v>
          </cell>
          <cell r="D4571" t="str">
            <v>CIB_8031</v>
          </cell>
          <cell r="E4571">
            <v>0</v>
          </cell>
        </row>
        <row r="4572">
          <cell r="A4572">
            <v>2009</v>
          </cell>
          <cell r="B4572" t="str">
            <v>DEC</v>
          </cell>
          <cell r="D4572" t="str">
            <v>CIB_8026</v>
          </cell>
          <cell r="E4572">
            <v>0</v>
          </cell>
        </row>
        <row r="4573">
          <cell r="A4573">
            <v>2010</v>
          </cell>
          <cell r="B4573" t="str">
            <v>MAY</v>
          </cell>
          <cell r="D4573" t="str">
            <v>CIB_8002</v>
          </cell>
          <cell r="E4573">
            <v>0</v>
          </cell>
        </row>
        <row r="4574">
          <cell r="A4574">
            <v>2010</v>
          </cell>
          <cell r="B4574" t="str">
            <v>MAY</v>
          </cell>
          <cell r="D4574" t="str">
            <v>CIB_8003</v>
          </cell>
          <cell r="E4574">
            <v>0</v>
          </cell>
        </row>
        <row r="4575">
          <cell r="A4575">
            <v>2010</v>
          </cell>
          <cell r="B4575" t="str">
            <v>MAY</v>
          </cell>
          <cell r="D4575" t="str">
            <v>CIB_8004</v>
          </cell>
          <cell r="E4575">
            <v>0</v>
          </cell>
        </row>
        <row r="4576">
          <cell r="A4576">
            <v>2010</v>
          </cell>
          <cell r="B4576" t="str">
            <v>MAY</v>
          </cell>
          <cell r="D4576" t="str">
            <v>CIB_8005</v>
          </cell>
          <cell r="E4576">
            <v>0</v>
          </cell>
        </row>
        <row r="4577">
          <cell r="A4577">
            <v>2010</v>
          </cell>
          <cell r="B4577" t="str">
            <v>MAY</v>
          </cell>
          <cell r="D4577" t="str">
            <v>CIB_8007</v>
          </cell>
          <cell r="E4577">
            <v>0</v>
          </cell>
        </row>
        <row r="4578">
          <cell r="A4578">
            <v>2010</v>
          </cell>
          <cell r="B4578" t="str">
            <v>MAY</v>
          </cell>
          <cell r="D4578" t="str">
            <v>CIB_8008</v>
          </cell>
          <cell r="E4578">
            <v>0</v>
          </cell>
        </row>
        <row r="4579">
          <cell r="A4579">
            <v>2010</v>
          </cell>
          <cell r="B4579" t="str">
            <v>MAY</v>
          </cell>
          <cell r="D4579" t="str">
            <v>CIB_8010</v>
          </cell>
          <cell r="E4579">
            <v>0</v>
          </cell>
        </row>
        <row r="4580">
          <cell r="A4580">
            <v>2010</v>
          </cell>
          <cell r="B4580" t="str">
            <v>MAY</v>
          </cell>
          <cell r="D4580" t="str">
            <v>CIB_8012</v>
          </cell>
          <cell r="E4580">
            <v>0</v>
          </cell>
        </row>
        <row r="4581">
          <cell r="A4581">
            <v>2010</v>
          </cell>
          <cell r="B4581" t="str">
            <v>MAY</v>
          </cell>
          <cell r="D4581" t="str">
            <v>CIB_8016</v>
          </cell>
          <cell r="E4581">
            <v>0</v>
          </cell>
        </row>
        <row r="4582">
          <cell r="A4582">
            <v>2010</v>
          </cell>
          <cell r="B4582" t="str">
            <v>MAY</v>
          </cell>
          <cell r="D4582" t="str">
            <v>CIB_8017</v>
          </cell>
          <cell r="E4582">
            <v>0</v>
          </cell>
        </row>
        <row r="4583">
          <cell r="A4583">
            <v>2010</v>
          </cell>
          <cell r="B4583" t="str">
            <v>MAY</v>
          </cell>
          <cell r="D4583" t="str">
            <v>CIB_8020</v>
          </cell>
          <cell r="E4583">
            <v>0</v>
          </cell>
        </row>
        <row r="4584">
          <cell r="A4584">
            <v>2010</v>
          </cell>
          <cell r="B4584" t="str">
            <v>MAY</v>
          </cell>
          <cell r="D4584" t="str">
            <v>CIB_8023</v>
          </cell>
          <cell r="E4584">
            <v>0</v>
          </cell>
        </row>
        <row r="4585">
          <cell r="A4585">
            <v>2010</v>
          </cell>
          <cell r="B4585" t="str">
            <v>MAY</v>
          </cell>
          <cell r="D4585" t="str">
            <v>CIB_8024</v>
          </cell>
          <cell r="E4585">
            <v>0</v>
          </cell>
        </row>
        <row r="4586">
          <cell r="A4586">
            <v>2010</v>
          </cell>
          <cell r="B4586" t="str">
            <v>MAY</v>
          </cell>
          <cell r="D4586" t="str">
            <v>CIB_8025</v>
          </cell>
          <cell r="E4586">
            <v>0</v>
          </cell>
        </row>
        <row r="4587">
          <cell r="A4587">
            <v>2010</v>
          </cell>
          <cell r="B4587" t="str">
            <v>MAY</v>
          </cell>
          <cell r="D4587" t="str">
            <v>CIB_8026</v>
          </cell>
          <cell r="E4587">
            <v>0</v>
          </cell>
        </row>
        <row r="4588">
          <cell r="A4588">
            <v>2010</v>
          </cell>
          <cell r="B4588" t="str">
            <v>MAY</v>
          </cell>
          <cell r="D4588" t="str">
            <v>CIB_8031</v>
          </cell>
          <cell r="E4588">
            <v>0</v>
          </cell>
        </row>
        <row r="4589">
          <cell r="A4589">
            <v>2010</v>
          </cell>
          <cell r="B4589" t="str">
            <v>MAY</v>
          </cell>
          <cell r="D4589" t="str">
            <v>CIB_8033</v>
          </cell>
          <cell r="E4589">
            <v>0</v>
          </cell>
        </row>
        <row r="4590">
          <cell r="A4590">
            <v>2010</v>
          </cell>
          <cell r="B4590" t="str">
            <v>MAY</v>
          </cell>
          <cell r="D4590" t="str">
            <v>CIB_8035</v>
          </cell>
          <cell r="E4590">
            <v>0</v>
          </cell>
        </row>
        <row r="4591">
          <cell r="A4591">
            <v>2010</v>
          </cell>
          <cell r="B4591" t="str">
            <v>MAY</v>
          </cell>
          <cell r="D4591" t="str">
            <v>CIB_8037</v>
          </cell>
          <cell r="E4591">
            <v>0</v>
          </cell>
        </row>
        <row r="4592">
          <cell r="A4592">
            <v>2010</v>
          </cell>
          <cell r="B4592" t="str">
            <v>MAY</v>
          </cell>
          <cell r="D4592" t="str">
            <v>CIB_8038</v>
          </cell>
          <cell r="E4592">
            <v>0</v>
          </cell>
        </row>
        <row r="4593">
          <cell r="A4593">
            <v>2010</v>
          </cell>
          <cell r="B4593" t="str">
            <v>MAY</v>
          </cell>
          <cell r="D4593" t="str">
            <v>CIB_8039</v>
          </cell>
          <cell r="E4593">
            <v>0</v>
          </cell>
        </row>
        <row r="4594">
          <cell r="A4594">
            <v>2010</v>
          </cell>
          <cell r="B4594" t="str">
            <v>MAY</v>
          </cell>
          <cell r="D4594" t="str">
            <v>CIB_8041</v>
          </cell>
          <cell r="E4594">
            <v>0</v>
          </cell>
        </row>
        <row r="4595">
          <cell r="A4595">
            <v>2010</v>
          </cell>
          <cell r="B4595" t="str">
            <v>APR</v>
          </cell>
          <cell r="D4595" t="str">
            <v>CIB_8002</v>
          </cell>
          <cell r="E4595">
            <v>0</v>
          </cell>
        </row>
        <row r="4596">
          <cell r="A4596">
            <v>2010</v>
          </cell>
          <cell r="B4596" t="str">
            <v>APR</v>
          </cell>
          <cell r="D4596" t="str">
            <v>CIB_8003</v>
          </cell>
          <cell r="E4596">
            <v>0</v>
          </cell>
        </row>
        <row r="4597">
          <cell r="A4597">
            <v>2010</v>
          </cell>
          <cell r="B4597" t="str">
            <v>APR</v>
          </cell>
          <cell r="D4597" t="str">
            <v>CIB_8004</v>
          </cell>
          <cell r="E4597">
            <v>0</v>
          </cell>
        </row>
        <row r="4598">
          <cell r="A4598">
            <v>2010</v>
          </cell>
          <cell r="B4598" t="str">
            <v>APR</v>
          </cell>
          <cell r="D4598" t="str">
            <v>CIB_8005</v>
          </cell>
          <cell r="E4598">
            <v>0</v>
          </cell>
        </row>
        <row r="4599">
          <cell r="A4599">
            <v>2010</v>
          </cell>
          <cell r="B4599" t="str">
            <v>APR</v>
          </cell>
          <cell r="D4599" t="str">
            <v>CIB_8007</v>
          </cell>
          <cell r="E4599">
            <v>0</v>
          </cell>
        </row>
        <row r="4600">
          <cell r="A4600">
            <v>2010</v>
          </cell>
          <cell r="B4600" t="str">
            <v>APR</v>
          </cell>
          <cell r="D4600" t="str">
            <v>CIB_8008</v>
          </cell>
          <cell r="E4600">
            <v>0</v>
          </cell>
        </row>
        <row r="4601">
          <cell r="A4601">
            <v>2010</v>
          </cell>
          <cell r="B4601" t="str">
            <v>APR</v>
          </cell>
          <cell r="D4601" t="str">
            <v>CIB_8010</v>
          </cell>
          <cell r="E4601">
            <v>0</v>
          </cell>
        </row>
        <row r="4602">
          <cell r="A4602">
            <v>2010</v>
          </cell>
          <cell r="B4602" t="str">
            <v>APR</v>
          </cell>
          <cell r="D4602" t="str">
            <v>CIB_8012</v>
          </cell>
          <cell r="E4602">
            <v>0</v>
          </cell>
        </row>
        <row r="4603">
          <cell r="A4603">
            <v>2010</v>
          </cell>
          <cell r="B4603" t="str">
            <v>APR</v>
          </cell>
          <cell r="D4603" t="str">
            <v>CIB_8016</v>
          </cell>
          <cell r="E4603">
            <v>0</v>
          </cell>
        </row>
        <row r="4604">
          <cell r="A4604">
            <v>2010</v>
          </cell>
          <cell r="B4604" t="str">
            <v>APR</v>
          </cell>
          <cell r="D4604" t="str">
            <v>CIB_8017</v>
          </cell>
          <cell r="E4604">
            <v>0</v>
          </cell>
        </row>
        <row r="4605">
          <cell r="A4605">
            <v>2010</v>
          </cell>
          <cell r="B4605" t="str">
            <v>APR</v>
          </cell>
          <cell r="D4605" t="str">
            <v>CIB_8020</v>
          </cell>
          <cell r="E4605">
            <v>0</v>
          </cell>
        </row>
        <row r="4606">
          <cell r="A4606">
            <v>2010</v>
          </cell>
          <cell r="B4606" t="str">
            <v>APR</v>
          </cell>
          <cell r="D4606" t="str">
            <v>CIB_8023</v>
          </cell>
          <cell r="E4606">
            <v>0</v>
          </cell>
        </row>
        <row r="4607">
          <cell r="A4607">
            <v>2010</v>
          </cell>
          <cell r="B4607" t="str">
            <v>APR</v>
          </cell>
          <cell r="D4607" t="str">
            <v>CIB_8024</v>
          </cell>
          <cell r="E4607">
            <v>0</v>
          </cell>
        </row>
        <row r="4608">
          <cell r="A4608">
            <v>2010</v>
          </cell>
          <cell r="B4608" t="str">
            <v>APR</v>
          </cell>
          <cell r="D4608" t="str">
            <v>CIB_8025</v>
          </cell>
          <cell r="E4608">
            <v>0</v>
          </cell>
        </row>
        <row r="4609">
          <cell r="A4609">
            <v>2010</v>
          </cell>
          <cell r="B4609" t="str">
            <v>APR</v>
          </cell>
          <cell r="D4609" t="str">
            <v>CIB_8026</v>
          </cell>
          <cell r="E4609">
            <v>0</v>
          </cell>
        </row>
        <row r="4610">
          <cell r="A4610">
            <v>2010</v>
          </cell>
          <cell r="B4610" t="str">
            <v>APR</v>
          </cell>
          <cell r="D4610" t="str">
            <v>CIB_8031</v>
          </cell>
          <cell r="E4610">
            <v>0</v>
          </cell>
        </row>
        <row r="4611">
          <cell r="A4611">
            <v>2010</v>
          </cell>
          <cell r="B4611" t="str">
            <v>APR</v>
          </cell>
          <cell r="D4611" t="str">
            <v>CIB_8033</v>
          </cell>
          <cell r="E4611">
            <v>0</v>
          </cell>
        </row>
        <row r="4612">
          <cell r="A4612">
            <v>2010</v>
          </cell>
          <cell r="B4612" t="str">
            <v>APR</v>
          </cell>
          <cell r="D4612" t="str">
            <v>CIB_8035</v>
          </cell>
          <cell r="E4612">
            <v>0</v>
          </cell>
        </row>
        <row r="4613">
          <cell r="A4613">
            <v>2010</v>
          </cell>
          <cell r="B4613" t="str">
            <v>APR</v>
          </cell>
          <cell r="D4613" t="str">
            <v>CIB_8037</v>
          </cell>
          <cell r="E4613">
            <v>0</v>
          </cell>
        </row>
        <row r="4614">
          <cell r="A4614">
            <v>2010</v>
          </cell>
          <cell r="B4614" t="str">
            <v>APR</v>
          </cell>
          <cell r="D4614" t="str">
            <v>CIB_8038</v>
          </cell>
          <cell r="E4614">
            <v>0</v>
          </cell>
        </row>
        <row r="4615">
          <cell r="A4615">
            <v>2010</v>
          </cell>
          <cell r="B4615" t="str">
            <v>APR</v>
          </cell>
          <cell r="D4615" t="str">
            <v>CIB_8039</v>
          </cell>
          <cell r="E4615">
            <v>0</v>
          </cell>
        </row>
        <row r="4616">
          <cell r="A4616">
            <v>2010</v>
          </cell>
          <cell r="B4616" t="str">
            <v>APR</v>
          </cell>
          <cell r="D4616" t="str">
            <v>CIB_8041</v>
          </cell>
          <cell r="E4616">
            <v>0</v>
          </cell>
        </row>
        <row r="4617">
          <cell r="A4617">
            <v>2010</v>
          </cell>
          <cell r="B4617" t="str">
            <v>JAN</v>
          </cell>
          <cell r="D4617" t="str">
            <v>CIB_8002</v>
          </cell>
          <cell r="E4617">
            <v>0</v>
          </cell>
        </row>
        <row r="4618">
          <cell r="A4618">
            <v>2010</v>
          </cell>
          <cell r="B4618" t="str">
            <v>JAN</v>
          </cell>
          <cell r="D4618" t="str">
            <v>CIB_8003</v>
          </cell>
          <cell r="E4618">
            <v>0</v>
          </cell>
        </row>
        <row r="4619">
          <cell r="A4619">
            <v>2010</v>
          </cell>
          <cell r="B4619" t="str">
            <v>JAN</v>
          </cell>
          <cell r="D4619" t="str">
            <v>CIB_8004</v>
          </cell>
          <cell r="E4619">
            <v>0</v>
          </cell>
        </row>
        <row r="4620">
          <cell r="A4620">
            <v>2010</v>
          </cell>
          <cell r="B4620" t="str">
            <v>JAN</v>
          </cell>
          <cell r="D4620" t="str">
            <v>CIB_8005</v>
          </cell>
          <cell r="E4620">
            <v>0</v>
          </cell>
        </row>
        <row r="4621">
          <cell r="A4621">
            <v>2010</v>
          </cell>
          <cell r="B4621" t="str">
            <v>JAN</v>
          </cell>
          <cell r="D4621" t="str">
            <v>CIB_8007</v>
          </cell>
          <cell r="E4621">
            <v>0</v>
          </cell>
        </row>
        <row r="4622">
          <cell r="A4622">
            <v>2010</v>
          </cell>
          <cell r="B4622" t="str">
            <v>JAN</v>
          </cell>
          <cell r="D4622" t="str">
            <v>CIB_8008</v>
          </cell>
          <cell r="E4622">
            <v>0</v>
          </cell>
        </row>
        <row r="4623">
          <cell r="A4623">
            <v>2010</v>
          </cell>
          <cell r="B4623" t="str">
            <v>JAN</v>
          </cell>
          <cell r="D4623" t="str">
            <v>CIB_8010</v>
          </cell>
          <cell r="E4623">
            <v>0</v>
          </cell>
        </row>
        <row r="4624">
          <cell r="A4624">
            <v>2010</v>
          </cell>
          <cell r="B4624" t="str">
            <v>JAN</v>
          </cell>
          <cell r="D4624" t="str">
            <v>CIB_8012</v>
          </cell>
          <cell r="E4624">
            <v>0</v>
          </cell>
        </row>
        <row r="4625">
          <cell r="A4625">
            <v>2010</v>
          </cell>
          <cell r="B4625" t="str">
            <v>JAN</v>
          </cell>
          <cell r="D4625" t="str">
            <v>CIB_8016</v>
          </cell>
          <cell r="E4625">
            <v>0</v>
          </cell>
        </row>
        <row r="4626">
          <cell r="A4626">
            <v>2010</v>
          </cell>
          <cell r="B4626" t="str">
            <v>JAN</v>
          </cell>
          <cell r="D4626" t="str">
            <v>CIB_8017</v>
          </cell>
          <cell r="E4626">
            <v>0</v>
          </cell>
        </row>
        <row r="4627">
          <cell r="A4627">
            <v>2010</v>
          </cell>
          <cell r="B4627" t="str">
            <v>JAN</v>
          </cell>
          <cell r="D4627" t="str">
            <v>CIB_8020</v>
          </cell>
          <cell r="E4627">
            <v>0</v>
          </cell>
        </row>
        <row r="4628">
          <cell r="A4628">
            <v>2010</v>
          </cell>
          <cell r="B4628" t="str">
            <v>JAN</v>
          </cell>
          <cell r="D4628" t="str">
            <v>CIB_8023</v>
          </cell>
          <cell r="E4628">
            <v>0</v>
          </cell>
        </row>
        <row r="4629">
          <cell r="A4629">
            <v>2010</v>
          </cell>
          <cell r="B4629" t="str">
            <v>JAN</v>
          </cell>
          <cell r="D4629" t="str">
            <v>CIB_8024</v>
          </cell>
          <cell r="E4629">
            <v>0</v>
          </cell>
        </row>
        <row r="4630">
          <cell r="A4630">
            <v>2010</v>
          </cell>
          <cell r="B4630" t="str">
            <v>JAN</v>
          </cell>
          <cell r="D4630" t="str">
            <v>CIB_8025</v>
          </cell>
          <cell r="E4630">
            <v>0</v>
          </cell>
        </row>
        <row r="4631">
          <cell r="A4631">
            <v>2010</v>
          </cell>
          <cell r="B4631" t="str">
            <v>JAN</v>
          </cell>
          <cell r="D4631" t="str">
            <v>CIN_8031</v>
          </cell>
          <cell r="E4631">
            <v>184908506.63999999</v>
          </cell>
        </row>
        <row r="4632">
          <cell r="A4632">
            <v>2010</v>
          </cell>
          <cell r="B4632" t="str">
            <v>JAN</v>
          </cell>
          <cell r="D4632" t="str">
            <v>CIN_8033</v>
          </cell>
          <cell r="E4632">
            <v>87481178.870000005</v>
          </cell>
        </row>
        <row r="4633">
          <cell r="A4633">
            <v>2010</v>
          </cell>
          <cell r="B4633" t="str">
            <v>JAN</v>
          </cell>
          <cell r="D4633" t="str">
            <v>CIN_8026</v>
          </cell>
          <cell r="E4633">
            <v>0</v>
          </cell>
        </row>
        <row r="4634">
          <cell r="A4634">
            <v>2010</v>
          </cell>
          <cell r="B4634" t="str">
            <v>JAN</v>
          </cell>
          <cell r="D4634" t="str">
            <v>CIN_8035</v>
          </cell>
          <cell r="E4634">
            <v>187280.03</v>
          </cell>
        </row>
        <row r="4635">
          <cell r="A4635">
            <v>2010</v>
          </cell>
          <cell r="B4635" t="str">
            <v>JAN</v>
          </cell>
          <cell r="D4635" t="str">
            <v>CIN_8036</v>
          </cell>
          <cell r="E4635">
            <v>1447778.87</v>
          </cell>
        </row>
        <row r="4636">
          <cell r="A4636">
            <v>2010</v>
          </cell>
          <cell r="B4636" t="str">
            <v>JAN</v>
          </cell>
          <cell r="D4636" t="str">
            <v>CIN_8038</v>
          </cell>
          <cell r="E4636">
            <v>40955069.880000003</v>
          </cell>
        </row>
        <row r="4637">
          <cell r="A4637">
            <v>2010</v>
          </cell>
          <cell r="B4637" t="str">
            <v>JAN</v>
          </cell>
          <cell r="D4637" t="str">
            <v>CIN_8038</v>
          </cell>
          <cell r="E4637">
            <v>-428626.140000001</v>
          </cell>
        </row>
        <row r="4638">
          <cell r="A4638">
            <v>2010</v>
          </cell>
          <cell r="B4638" t="str">
            <v>JAN</v>
          </cell>
          <cell r="D4638" t="str">
            <v>CIN_8037</v>
          </cell>
          <cell r="E4638">
            <v>278.08999999999997</v>
          </cell>
        </row>
        <row r="4639">
          <cell r="A4639">
            <v>2010</v>
          </cell>
          <cell r="B4639" t="str">
            <v>JAN</v>
          </cell>
          <cell r="D4639" t="str">
            <v>CIN_8039</v>
          </cell>
          <cell r="E4639">
            <v>189471838.03999999</v>
          </cell>
        </row>
        <row r="4640">
          <cell r="A4640">
            <v>2010</v>
          </cell>
          <cell r="B4640" t="str">
            <v>JAN</v>
          </cell>
          <cell r="D4640" t="str">
            <v>CIN_8039</v>
          </cell>
          <cell r="E4640">
            <v>-15134.939999997599</v>
          </cell>
        </row>
        <row r="4641">
          <cell r="A4641">
            <v>2010</v>
          </cell>
          <cell r="B4641" t="str">
            <v>JAN</v>
          </cell>
          <cell r="D4641" t="str">
            <v>CIN_8040</v>
          </cell>
          <cell r="E4641">
            <v>289034.69</v>
          </cell>
        </row>
        <row r="4642">
          <cell r="A4642">
            <v>2010</v>
          </cell>
          <cell r="B4642" t="str">
            <v>JAN</v>
          </cell>
          <cell r="D4642" t="str">
            <v>CIN_8041</v>
          </cell>
          <cell r="E4642">
            <v>37913.660000000003</v>
          </cell>
        </row>
        <row r="4643">
          <cell r="A4643">
            <v>2010</v>
          </cell>
          <cell r="B4643" t="str">
            <v>JUN</v>
          </cell>
          <cell r="D4643" t="str">
            <v>3MC_8YTD</v>
          </cell>
          <cell r="E4643">
            <v>0</v>
          </cell>
        </row>
        <row r="4644">
          <cell r="A4644">
            <v>2010</v>
          </cell>
          <cell r="B4644" t="str">
            <v>MAR</v>
          </cell>
          <cell r="D4644" t="str">
            <v>3MC_8YTD</v>
          </cell>
          <cell r="E4644">
            <v>0</v>
          </cell>
        </row>
        <row r="4645">
          <cell r="A4645">
            <v>2010</v>
          </cell>
          <cell r="B4645" t="str">
            <v>FEB</v>
          </cell>
          <cell r="D4645" t="str">
            <v>3MC_8YTD</v>
          </cell>
          <cell r="E4645">
            <v>0</v>
          </cell>
        </row>
        <row r="4646">
          <cell r="A4646">
            <v>2009</v>
          </cell>
          <cell r="B4646" t="str">
            <v>DEC</v>
          </cell>
          <cell r="D4646" t="str">
            <v>3MC_8YTD</v>
          </cell>
          <cell r="E4646">
            <v>0</v>
          </cell>
        </row>
        <row r="4647">
          <cell r="A4647">
            <v>2010</v>
          </cell>
          <cell r="B4647" t="str">
            <v>MAY</v>
          </cell>
          <cell r="D4647" t="str">
            <v>3MC_8YTD</v>
          </cell>
          <cell r="E4647">
            <v>0</v>
          </cell>
        </row>
        <row r="4648">
          <cell r="A4648">
            <v>2010</v>
          </cell>
          <cell r="B4648" t="str">
            <v>APR</v>
          </cell>
          <cell r="D4648" t="str">
            <v>3MC_8YTD</v>
          </cell>
          <cell r="E4648">
            <v>0</v>
          </cell>
        </row>
        <row r="4649">
          <cell r="A4649">
            <v>2010</v>
          </cell>
          <cell r="B4649" t="str">
            <v>JAN</v>
          </cell>
          <cell r="D4649" t="str">
            <v>3MC_8YTD</v>
          </cell>
          <cell r="E4649">
            <v>0</v>
          </cell>
        </row>
        <row r="4650">
          <cell r="A4650">
            <v>2010</v>
          </cell>
          <cell r="B4650" t="str">
            <v>JUN</v>
          </cell>
          <cell r="D4650" t="str">
            <v>CIB_8041</v>
          </cell>
          <cell r="E4650">
            <v>0</v>
          </cell>
        </row>
        <row r="4651">
          <cell r="A4651">
            <v>2010</v>
          </cell>
          <cell r="B4651" t="str">
            <v>JUN</v>
          </cell>
          <cell r="D4651" t="str">
            <v>CIB_8039</v>
          </cell>
          <cell r="E4651">
            <v>0</v>
          </cell>
        </row>
        <row r="4652">
          <cell r="A4652">
            <v>2010</v>
          </cell>
          <cell r="B4652" t="str">
            <v>JUN</v>
          </cell>
          <cell r="D4652" t="str">
            <v>CIB_8038</v>
          </cell>
          <cell r="E4652">
            <v>0</v>
          </cell>
        </row>
        <row r="4653">
          <cell r="A4653">
            <v>2010</v>
          </cell>
          <cell r="B4653" t="str">
            <v>JUN</v>
          </cell>
          <cell r="D4653" t="str">
            <v>CIB_8037</v>
          </cell>
          <cell r="E4653">
            <v>0</v>
          </cell>
        </row>
        <row r="4654">
          <cell r="A4654">
            <v>2010</v>
          </cell>
          <cell r="B4654" t="str">
            <v>JUN</v>
          </cell>
          <cell r="D4654" t="str">
            <v>CIB_8035</v>
          </cell>
          <cell r="E4654">
            <v>0</v>
          </cell>
        </row>
        <row r="4655">
          <cell r="A4655">
            <v>2010</v>
          </cell>
          <cell r="B4655" t="str">
            <v>JUN</v>
          </cell>
          <cell r="D4655" t="str">
            <v>CIB_8033</v>
          </cell>
          <cell r="E4655">
            <v>0</v>
          </cell>
        </row>
        <row r="4656">
          <cell r="A4656">
            <v>2010</v>
          </cell>
          <cell r="B4656" t="str">
            <v>JUN</v>
          </cell>
          <cell r="D4656" t="str">
            <v>CIB_8031</v>
          </cell>
          <cell r="E4656">
            <v>0</v>
          </cell>
        </row>
        <row r="4657">
          <cell r="A4657">
            <v>2010</v>
          </cell>
          <cell r="B4657" t="str">
            <v>JUN</v>
          </cell>
          <cell r="D4657" t="str">
            <v>CIB_8026</v>
          </cell>
          <cell r="E4657">
            <v>0</v>
          </cell>
        </row>
        <row r="4658">
          <cell r="A4658">
            <v>2010</v>
          </cell>
          <cell r="B4658" t="str">
            <v>JUN</v>
          </cell>
          <cell r="D4658" t="str">
            <v>CIB_8025</v>
          </cell>
          <cell r="E4658">
            <v>0</v>
          </cell>
        </row>
        <row r="4659">
          <cell r="A4659">
            <v>2010</v>
          </cell>
          <cell r="B4659" t="str">
            <v>JUN</v>
          </cell>
          <cell r="D4659" t="str">
            <v>CIB_8024</v>
          </cell>
          <cell r="E4659">
            <v>0</v>
          </cell>
        </row>
        <row r="4660">
          <cell r="A4660">
            <v>2010</v>
          </cell>
          <cell r="B4660" t="str">
            <v>JUN</v>
          </cell>
          <cell r="D4660" t="str">
            <v>CIB_8023</v>
          </cell>
          <cell r="E4660">
            <v>0</v>
          </cell>
        </row>
        <row r="4661">
          <cell r="A4661">
            <v>2010</v>
          </cell>
          <cell r="B4661" t="str">
            <v>JUN</v>
          </cell>
          <cell r="D4661" t="str">
            <v>CIB_8020</v>
          </cell>
          <cell r="E4661">
            <v>0</v>
          </cell>
        </row>
        <row r="4662">
          <cell r="A4662">
            <v>2010</v>
          </cell>
          <cell r="B4662" t="str">
            <v>JUN</v>
          </cell>
          <cell r="D4662" t="str">
            <v>CIB_8017</v>
          </cell>
          <cell r="E4662">
            <v>0</v>
          </cell>
        </row>
        <row r="4663">
          <cell r="A4663">
            <v>2010</v>
          </cell>
          <cell r="B4663" t="str">
            <v>JUN</v>
          </cell>
          <cell r="D4663" t="str">
            <v>CIB_8016</v>
          </cell>
          <cell r="E4663">
            <v>0</v>
          </cell>
        </row>
        <row r="4664">
          <cell r="A4664">
            <v>2010</v>
          </cell>
          <cell r="B4664" t="str">
            <v>JUN</v>
          </cell>
          <cell r="D4664" t="str">
            <v>CIB_8012</v>
          </cell>
          <cell r="E4664">
            <v>0</v>
          </cell>
        </row>
        <row r="4665">
          <cell r="A4665">
            <v>2010</v>
          </cell>
          <cell r="B4665" t="str">
            <v>JUN</v>
          </cell>
          <cell r="D4665" t="str">
            <v>CIB_8010</v>
          </cell>
          <cell r="E4665">
            <v>0</v>
          </cell>
        </row>
        <row r="4666">
          <cell r="A4666">
            <v>2010</v>
          </cell>
          <cell r="B4666" t="str">
            <v>JUN</v>
          </cell>
          <cell r="D4666" t="str">
            <v>CIB_8008</v>
          </cell>
          <cell r="E4666">
            <v>0</v>
          </cell>
        </row>
        <row r="4667">
          <cell r="A4667">
            <v>2010</v>
          </cell>
          <cell r="B4667" t="str">
            <v>JUN</v>
          </cell>
          <cell r="D4667" t="str">
            <v>CIB_8007</v>
          </cell>
          <cell r="E4667">
            <v>0</v>
          </cell>
        </row>
        <row r="4668">
          <cell r="A4668">
            <v>2010</v>
          </cell>
          <cell r="B4668" t="str">
            <v>JUN</v>
          </cell>
          <cell r="D4668" t="str">
            <v>CIB_8005</v>
          </cell>
          <cell r="E4668">
            <v>0</v>
          </cell>
        </row>
        <row r="4669">
          <cell r="A4669">
            <v>2010</v>
          </cell>
          <cell r="B4669" t="str">
            <v>JUN</v>
          </cell>
          <cell r="D4669" t="str">
            <v>CIB_8004</v>
          </cell>
          <cell r="E4669">
            <v>0</v>
          </cell>
        </row>
        <row r="4670">
          <cell r="A4670">
            <v>2010</v>
          </cell>
          <cell r="B4670" t="str">
            <v>JUN</v>
          </cell>
          <cell r="D4670" t="str">
            <v>CIB_8003</v>
          </cell>
          <cell r="E4670">
            <v>0</v>
          </cell>
        </row>
        <row r="4671">
          <cell r="A4671">
            <v>2010</v>
          </cell>
          <cell r="B4671" t="str">
            <v>JUN</v>
          </cell>
          <cell r="D4671" t="str">
            <v>CIB_8002</v>
          </cell>
          <cell r="E4671">
            <v>0</v>
          </cell>
        </row>
        <row r="4672">
          <cell r="A4672">
            <v>2010</v>
          </cell>
          <cell r="B4672" t="str">
            <v>MAR</v>
          </cell>
          <cell r="D4672" t="str">
            <v>CIB_8003</v>
          </cell>
          <cell r="E4672">
            <v>0</v>
          </cell>
        </row>
        <row r="4673">
          <cell r="A4673">
            <v>2010</v>
          </cell>
          <cell r="B4673" t="str">
            <v>MAR</v>
          </cell>
          <cell r="D4673" t="str">
            <v>CIB_8002</v>
          </cell>
          <cell r="E4673">
            <v>0</v>
          </cell>
        </row>
        <row r="4674">
          <cell r="A4674">
            <v>2010</v>
          </cell>
          <cell r="B4674" t="str">
            <v>MAR</v>
          </cell>
          <cell r="D4674" t="str">
            <v>CIB_8041</v>
          </cell>
          <cell r="E4674">
            <v>0</v>
          </cell>
        </row>
        <row r="4675">
          <cell r="A4675">
            <v>2010</v>
          </cell>
          <cell r="B4675" t="str">
            <v>MAR</v>
          </cell>
          <cell r="D4675" t="str">
            <v>CIB_8039</v>
          </cell>
          <cell r="E4675">
            <v>0</v>
          </cell>
        </row>
        <row r="4676">
          <cell r="A4676">
            <v>2010</v>
          </cell>
          <cell r="B4676" t="str">
            <v>MAR</v>
          </cell>
          <cell r="D4676" t="str">
            <v>CIB_8038</v>
          </cell>
          <cell r="E4676">
            <v>0</v>
          </cell>
        </row>
        <row r="4677">
          <cell r="A4677">
            <v>2010</v>
          </cell>
          <cell r="B4677" t="str">
            <v>MAR</v>
          </cell>
          <cell r="D4677" t="str">
            <v>CIB_8037</v>
          </cell>
          <cell r="E4677">
            <v>0</v>
          </cell>
        </row>
        <row r="4678">
          <cell r="A4678">
            <v>2010</v>
          </cell>
          <cell r="B4678" t="str">
            <v>MAR</v>
          </cell>
          <cell r="D4678" t="str">
            <v>CIB_8035</v>
          </cell>
          <cell r="E4678">
            <v>0</v>
          </cell>
        </row>
        <row r="4679">
          <cell r="A4679">
            <v>2010</v>
          </cell>
          <cell r="B4679" t="str">
            <v>MAR</v>
          </cell>
          <cell r="D4679" t="str">
            <v>CIB_8031</v>
          </cell>
          <cell r="E4679">
            <v>0</v>
          </cell>
        </row>
        <row r="4680">
          <cell r="A4680">
            <v>2010</v>
          </cell>
          <cell r="B4680" t="str">
            <v>MAR</v>
          </cell>
          <cell r="D4680" t="str">
            <v>CIB_8026</v>
          </cell>
          <cell r="E4680">
            <v>0</v>
          </cell>
        </row>
        <row r="4681">
          <cell r="A4681">
            <v>2010</v>
          </cell>
          <cell r="B4681" t="str">
            <v>MAR</v>
          </cell>
          <cell r="D4681" t="str">
            <v>CIB_8025</v>
          </cell>
          <cell r="E4681">
            <v>0</v>
          </cell>
        </row>
        <row r="4682">
          <cell r="A4682">
            <v>2010</v>
          </cell>
          <cell r="B4682" t="str">
            <v>MAR</v>
          </cell>
          <cell r="D4682" t="str">
            <v>CIB_8024</v>
          </cell>
          <cell r="E4682">
            <v>0</v>
          </cell>
        </row>
        <row r="4683">
          <cell r="A4683">
            <v>2010</v>
          </cell>
          <cell r="B4683" t="str">
            <v>MAR</v>
          </cell>
          <cell r="D4683" t="str">
            <v>CIB_8023</v>
          </cell>
          <cell r="E4683">
            <v>0</v>
          </cell>
        </row>
        <row r="4684">
          <cell r="A4684">
            <v>2010</v>
          </cell>
          <cell r="B4684" t="str">
            <v>MAR</v>
          </cell>
          <cell r="D4684" t="str">
            <v>CIB_8020</v>
          </cell>
          <cell r="E4684">
            <v>0</v>
          </cell>
        </row>
        <row r="4685">
          <cell r="A4685">
            <v>2010</v>
          </cell>
          <cell r="B4685" t="str">
            <v>MAR</v>
          </cell>
          <cell r="D4685" t="str">
            <v>CIB_8017</v>
          </cell>
          <cell r="E4685">
            <v>0</v>
          </cell>
        </row>
        <row r="4686">
          <cell r="A4686">
            <v>2010</v>
          </cell>
          <cell r="B4686" t="str">
            <v>MAR</v>
          </cell>
          <cell r="D4686" t="str">
            <v>CIB_8016</v>
          </cell>
          <cell r="E4686">
            <v>0</v>
          </cell>
        </row>
        <row r="4687">
          <cell r="A4687">
            <v>2010</v>
          </cell>
          <cell r="B4687" t="str">
            <v>MAR</v>
          </cell>
          <cell r="D4687" t="str">
            <v>CIB_8012</v>
          </cell>
          <cell r="E4687">
            <v>0</v>
          </cell>
        </row>
        <row r="4688">
          <cell r="A4688">
            <v>2010</v>
          </cell>
          <cell r="B4688" t="str">
            <v>MAR</v>
          </cell>
          <cell r="D4688" t="str">
            <v>CIB_8010</v>
          </cell>
          <cell r="E4688">
            <v>0</v>
          </cell>
        </row>
        <row r="4689">
          <cell r="A4689">
            <v>2010</v>
          </cell>
          <cell r="B4689" t="str">
            <v>MAR</v>
          </cell>
          <cell r="D4689" t="str">
            <v>CIB_8008</v>
          </cell>
          <cell r="E4689">
            <v>0</v>
          </cell>
        </row>
        <row r="4690">
          <cell r="A4690">
            <v>2010</v>
          </cell>
          <cell r="B4690" t="str">
            <v>MAR</v>
          </cell>
          <cell r="D4690" t="str">
            <v>CIB_8007</v>
          </cell>
          <cell r="E4690">
            <v>0</v>
          </cell>
        </row>
        <row r="4691">
          <cell r="A4691">
            <v>2010</v>
          </cell>
          <cell r="B4691" t="str">
            <v>MAR</v>
          </cell>
          <cell r="D4691" t="str">
            <v>CIB_8005</v>
          </cell>
          <cell r="E4691">
            <v>0</v>
          </cell>
        </row>
        <row r="4692">
          <cell r="A4692">
            <v>2010</v>
          </cell>
          <cell r="B4692" t="str">
            <v>MAR</v>
          </cell>
          <cell r="D4692" t="str">
            <v>CIB_8004</v>
          </cell>
          <cell r="E4692">
            <v>0</v>
          </cell>
        </row>
        <row r="4693">
          <cell r="A4693">
            <v>2010</v>
          </cell>
          <cell r="B4693" t="str">
            <v>FEB</v>
          </cell>
          <cell r="D4693" t="str">
            <v>CIB_8041</v>
          </cell>
          <cell r="E4693">
            <v>0</v>
          </cell>
        </row>
        <row r="4694">
          <cell r="A4694">
            <v>2010</v>
          </cell>
          <cell r="B4694" t="str">
            <v>FEB</v>
          </cell>
          <cell r="D4694" t="str">
            <v>CIB_8039</v>
          </cell>
          <cell r="E4694">
            <v>0</v>
          </cell>
        </row>
        <row r="4695">
          <cell r="A4695">
            <v>2010</v>
          </cell>
          <cell r="B4695" t="str">
            <v>FEB</v>
          </cell>
          <cell r="D4695" t="str">
            <v>CIB_8038</v>
          </cell>
          <cell r="E4695">
            <v>0</v>
          </cell>
        </row>
        <row r="4696">
          <cell r="A4696">
            <v>2010</v>
          </cell>
          <cell r="B4696" t="str">
            <v>FEB</v>
          </cell>
          <cell r="D4696" t="str">
            <v>CIB_8037</v>
          </cell>
          <cell r="E4696">
            <v>0</v>
          </cell>
        </row>
        <row r="4697">
          <cell r="A4697">
            <v>2010</v>
          </cell>
          <cell r="B4697" t="str">
            <v>FEB</v>
          </cell>
          <cell r="D4697" t="str">
            <v>CIB_8035</v>
          </cell>
          <cell r="E4697">
            <v>0</v>
          </cell>
        </row>
        <row r="4698">
          <cell r="A4698">
            <v>2010</v>
          </cell>
          <cell r="B4698" t="str">
            <v>FEB</v>
          </cell>
          <cell r="D4698" t="str">
            <v>CIB_8031</v>
          </cell>
          <cell r="E4698">
            <v>0</v>
          </cell>
        </row>
        <row r="4699">
          <cell r="A4699">
            <v>2010</v>
          </cell>
          <cell r="B4699" t="str">
            <v>FEB</v>
          </cell>
          <cell r="D4699" t="str">
            <v>CIB_8026</v>
          </cell>
          <cell r="E4699">
            <v>0</v>
          </cell>
        </row>
        <row r="4700">
          <cell r="A4700">
            <v>2010</v>
          </cell>
          <cell r="B4700" t="str">
            <v>FEB</v>
          </cell>
          <cell r="D4700" t="str">
            <v>CIB_8025</v>
          </cell>
          <cell r="E4700">
            <v>0</v>
          </cell>
        </row>
        <row r="4701">
          <cell r="A4701">
            <v>2010</v>
          </cell>
          <cell r="B4701" t="str">
            <v>FEB</v>
          </cell>
          <cell r="D4701" t="str">
            <v>CIB_8024</v>
          </cell>
          <cell r="E4701">
            <v>0</v>
          </cell>
        </row>
        <row r="4702">
          <cell r="A4702">
            <v>2010</v>
          </cell>
          <cell r="B4702" t="str">
            <v>FEB</v>
          </cell>
          <cell r="D4702" t="str">
            <v>CIB_8023</v>
          </cell>
          <cell r="E4702">
            <v>0</v>
          </cell>
        </row>
        <row r="4703">
          <cell r="A4703">
            <v>2010</v>
          </cell>
          <cell r="B4703" t="str">
            <v>FEB</v>
          </cell>
          <cell r="D4703" t="str">
            <v>CIB_8020</v>
          </cell>
          <cell r="E4703">
            <v>0</v>
          </cell>
        </row>
        <row r="4704">
          <cell r="A4704">
            <v>2010</v>
          </cell>
          <cell r="B4704" t="str">
            <v>FEB</v>
          </cell>
          <cell r="D4704" t="str">
            <v>CIB_8017</v>
          </cell>
          <cell r="E4704">
            <v>0</v>
          </cell>
        </row>
        <row r="4705">
          <cell r="A4705">
            <v>2010</v>
          </cell>
          <cell r="B4705" t="str">
            <v>FEB</v>
          </cell>
          <cell r="D4705" t="str">
            <v>CIB_8016</v>
          </cell>
          <cell r="E4705">
            <v>0</v>
          </cell>
        </row>
        <row r="4706">
          <cell r="A4706">
            <v>2010</v>
          </cell>
          <cell r="B4706" t="str">
            <v>FEB</v>
          </cell>
          <cell r="D4706" t="str">
            <v>CIB_8012</v>
          </cell>
          <cell r="E4706">
            <v>0</v>
          </cell>
        </row>
        <row r="4707">
          <cell r="A4707">
            <v>2010</v>
          </cell>
          <cell r="B4707" t="str">
            <v>FEB</v>
          </cell>
          <cell r="D4707" t="str">
            <v>CIB_8010</v>
          </cell>
          <cell r="E4707">
            <v>0</v>
          </cell>
        </row>
        <row r="4708">
          <cell r="A4708">
            <v>2010</v>
          </cell>
          <cell r="B4708" t="str">
            <v>FEB</v>
          </cell>
          <cell r="D4708" t="str">
            <v>CIB_8008</v>
          </cell>
          <cell r="E4708">
            <v>0</v>
          </cell>
        </row>
        <row r="4709">
          <cell r="A4709">
            <v>2010</v>
          </cell>
          <cell r="B4709" t="str">
            <v>FEB</v>
          </cell>
          <cell r="D4709" t="str">
            <v>CIB_8007</v>
          </cell>
          <cell r="E4709">
            <v>0</v>
          </cell>
        </row>
        <row r="4710">
          <cell r="A4710">
            <v>2010</v>
          </cell>
          <cell r="B4710" t="str">
            <v>FEB</v>
          </cell>
          <cell r="D4710" t="str">
            <v>CIB_8005</v>
          </cell>
          <cell r="E4710">
            <v>0</v>
          </cell>
        </row>
        <row r="4711">
          <cell r="A4711">
            <v>2009</v>
          </cell>
          <cell r="B4711" t="str">
            <v>DEC</v>
          </cell>
          <cell r="D4711" t="str">
            <v>CIN_8041</v>
          </cell>
          <cell r="E4711">
            <v>2508128.65</v>
          </cell>
        </row>
        <row r="4712">
          <cell r="A4712">
            <v>2009</v>
          </cell>
          <cell r="B4712" t="str">
            <v>DEC</v>
          </cell>
          <cell r="D4712" t="str">
            <v>CIN_8040</v>
          </cell>
          <cell r="E4712">
            <v>289034.69</v>
          </cell>
        </row>
        <row r="4713">
          <cell r="A4713">
            <v>2010</v>
          </cell>
          <cell r="B4713" t="str">
            <v>MAY</v>
          </cell>
          <cell r="D4713" t="str">
            <v>CIN_8002</v>
          </cell>
          <cell r="E4713">
            <v>50764.55</v>
          </cell>
        </row>
        <row r="4714">
          <cell r="A4714">
            <v>2010</v>
          </cell>
          <cell r="B4714" t="str">
            <v>MAY</v>
          </cell>
          <cell r="D4714" t="str">
            <v>CIN_8003</v>
          </cell>
          <cell r="E4714">
            <v>24196.59</v>
          </cell>
        </row>
        <row r="4715">
          <cell r="A4715">
            <v>2010</v>
          </cell>
          <cell r="B4715" t="str">
            <v>MAY</v>
          </cell>
          <cell r="D4715" t="str">
            <v>CIN_8004</v>
          </cell>
          <cell r="E4715">
            <v>0</v>
          </cell>
        </row>
        <row r="4716">
          <cell r="A4716">
            <v>2010</v>
          </cell>
          <cell r="B4716" t="str">
            <v>MAY</v>
          </cell>
          <cell r="D4716" t="str">
            <v>CIN_8005</v>
          </cell>
          <cell r="E4716">
            <v>123011.49</v>
          </cell>
        </row>
        <row r="4717">
          <cell r="A4717">
            <v>2010</v>
          </cell>
          <cell r="B4717" t="str">
            <v>MAY</v>
          </cell>
          <cell r="D4717" t="str">
            <v>CIN_8007</v>
          </cell>
          <cell r="E4717">
            <v>0</v>
          </cell>
        </row>
        <row r="4718">
          <cell r="A4718">
            <v>2010</v>
          </cell>
          <cell r="B4718" t="str">
            <v>MAY</v>
          </cell>
          <cell r="D4718" t="str">
            <v>CIN_8008</v>
          </cell>
          <cell r="E4718">
            <v>0</v>
          </cell>
        </row>
        <row r="4719">
          <cell r="A4719">
            <v>2010</v>
          </cell>
          <cell r="B4719" t="str">
            <v>MAY</v>
          </cell>
          <cell r="D4719" t="str">
            <v>CIN_8010</v>
          </cell>
          <cell r="E4719">
            <v>0</v>
          </cell>
        </row>
        <row r="4720">
          <cell r="A4720">
            <v>2010</v>
          </cell>
          <cell r="B4720" t="str">
            <v>MAY</v>
          </cell>
          <cell r="D4720" t="str">
            <v>CIN_8012</v>
          </cell>
          <cell r="E4720">
            <v>0</v>
          </cell>
        </row>
        <row r="4721">
          <cell r="A4721">
            <v>2010</v>
          </cell>
          <cell r="B4721" t="str">
            <v>MAY</v>
          </cell>
          <cell r="D4721" t="str">
            <v>CIN_8016</v>
          </cell>
          <cell r="E4721">
            <v>136259.89000000001</v>
          </cell>
        </row>
        <row r="4722">
          <cell r="A4722">
            <v>2010</v>
          </cell>
          <cell r="B4722" t="str">
            <v>MAY</v>
          </cell>
          <cell r="D4722" t="str">
            <v>CIN_8017</v>
          </cell>
          <cell r="E4722">
            <v>0</v>
          </cell>
        </row>
        <row r="4723">
          <cell r="A4723">
            <v>2010</v>
          </cell>
          <cell r="B4723" t="str">
            <v>MAY</v>
          </cell>
          <cell r="D4723" t="str">
            <v>CIN_8020</v>
          </cell>
          <cell r="E4723">
            <v>0</v>
          </cell>
        </row>
        <row r="4724">
          <cell r="A4724">
            <v>2010</v>
          </cell>
          <cell r="B4724" t="str">
            <v>MAY</v>
          </cell>
          <cell r="D4724" t="str">
            <v>CIN_8022</v>
          </cell>
          <cell r="E4724">
            <v>0</v>
          </cell>
        </row>
        <row r="4725">
          <cell r="A4725">
            <v>2010</v>
          </cell>
          <cell r="B4725" t="str">
            <v>MAY</v>
          </cell>
          <cell r="D4725" t="str">
            <v>CIN_8023</v>
          </cell>
          <cell r="E4725">
            <v>117681.14</v>
          </cell>
        </row>
        <row r="4726">
          <cell r="A4726">
            <v>2010</v>
          </cell>
          <cell r="B4726" t="str">
            <v>MAY</v>
          </cell>
          <cell r="D4726" t="str">
            <v>CIN_8024</v>
          </cell>
          <cell r="E4726">
            <v>0</v>
          </cell>
        </row>
        <row r="4727">
          <cell r="A4727">
            <v>2010</v>
          </cell>
          <cell r="B4727" t="str">
            <v>MAY</v>
          </cell>
          <cell r="D4727" t="str">
            <v>CIN_8025</v>
          </cell>
          <cell r="E4727">
            <v>0</v>
          </cell>
        </row>
        <row r="4728">
          <cell r="A4728">
            <v>2010</v>
          </cell>
          <cell r="B4728" t="str">
            <v>MAY</v>
          </cell>
          <cell r="D4728" t="str">
            <v>CIN_8031</v>
          </cell>
          <cell r="E4728">
            <v>213439416.71000001</v>
          </cell>
        </row>
        <row r="4729">
          <cell r="A4729">
            <v>2010</v>
          </cell>
          <cell r="B4729" t="str">
            <v>MAY</v>
          </cell>
          <cell r="D4729" t="str">
            <v>CIN_8033</v>
          </cell>
          <cell r="E4729">
            <v>0.2</v>
          </cell>
        </row>
        <row r="4730">
          <cell r="A4730">
            <v>2010</v>
          </cell>
          <cell r="B4730" t="str">
            <v>MAY</v>
          </cell>
          <cell r="D4730" t="str">
            <v>CIN_8026</v>
          </cell>
          <cell r="E4730">
            <v>0</v>
          </cell>
        </row>
        <row r="4731">
          <cell r="A4731">
            <v>2010</v>
          </cell>
          <cell r="B4731" t="str">
            <v>MAY</v>
          </cell>
          <cell r="D4731" t="str">
            <v>CIN_8035</v>
          </cell>
          <cell r="E4731">
            <v>187280.03</v>
          </cell>
        </row>
        <row r="4732">
          <cell r="A4732">
            <v>2010</v>
          </cell>
          <cell r="B4732" t="str">
            <v>MAY</v>
          </cell>
          <cell r="D4732" t="str">
            <v>CIN_8036</v>
          </cell>
          <cell r="E4732">
            <v>1919020.99</v>
          </cell>
        </row>
        <row r="4733">
          <cell r="A4733">
            <v>2010</v>
          </cell>
          <cell r="B4733" t="str">
            <v>MAY</v>
          </cell>
          <cell r="D4733" t="str">
            <v>CIN_8038</v>
          </cell>
          <cell r="E4733">
            <v>2.1000000000000002E-9</v>
          </cell>
        </row>
        <row r="4734">
          <cell r="A4734">
            <v>2010</v>
          </cell>
          <cell r="B4734" t="str">
            <v>MAY</v>
          </cell>
          <cell r="D4734" t="str">
            <v>CIN_8037</v>
          </cell>
          <cell r="E4734">
            <v>1524.48</v>
          </cell>
        </row>
        <row r="4735">
          <cell r="A4735">
            <v>2010</v>
          </cell>
          <cell r="B4735" t="str">
            <v>MAY</v>
          </cell>
          <cell r="D4735" t="str">
            <v>CIN_8037</v>
          </cell>
          <cell r="E4735">
            <v>278.08999999999997</v>
          </cell>
        </row>
        <row r="4736">
          <cell r="A4736">
            <v>2010</v>
          </cell>
          <cell r="B4736" t="str">
            <v>MAY</v>
          </cell>
          <cell r="D4736" t="str">
            <v>CIN_8039</v>
          </cell>
          <cell r="E4736">
            <v>266249942.55000001</v>
          </cell>
        </row>
        <row r="4737">
          <cell r="A4737">
            <v>2010</v>
          </cell>
          <cell r="B4737" t="str">
            <v>MAY</v>
          </cell>
          <cell r="D4737" t="str">
            <v>CIN_8039</v>
          </cell>
          <cell r="E4737">
            <v>-2556.6200000047702</v>
          </cell>
        </row>
        <row r="4738">
          <cell r="A4738">
            <v>2010</v>
          </cell>
          <cell r="B4738" t="str">
            <v>MAY</v>
          </cell>
          <cell r="D4738" t="str">
            <v>CIN_8040</v>
          </cell>
          <cell r="E4738">
            <v>289034.69</v>
          </cell>
        </row>
        <row r="4739">
          <cell r="A4739">
            <v>2010</v>
          </cell>
          <cell r="B4739" t="str">
            <v>MAY</v>
          </cell>
          <cell r="D4739" t="str">
            <v>CIN_8041</v>
          </cell>
          <cell r="E4739">
            <v>578736.11</v>
          </cell>
        </row>
        <row r="4740">
          <cell r="A4740">
            <v>2010</v>
          </cell>
          <cell r="B4740" t="str">
            <v>MAY</v>
          </cell>
          <cell r="D4740" t="str">
            <v>CIN_8042</v>
          </cell>
          <cell r="E4740">
            <v>548233.27</v>
          </cell>
        </row>
        <row r="4741">
          <cell r="A4741">
            <v>2010</v>
          </cell>
          <cell r="B4741" t="str">
            <v>APR</v>
          </cell>
          <cell r="D4741" t="str">
            <v>CIN_8042</v>
          </cell>
          <cell r="E4741">
            <v>0</v>
          </cell>
        </row>
        <row r="4742">
          <cell r="A4742">
            <v>2010</v>
          </cell>
          <cell r="B4742" t="str">
            <v>APR</v>
          </cell>
          <cell r="D4742" t="str">
            <v>CIN_8039</v>
          </cell>
          <cell r="E4742">
            <v>241784388.77000001</v>
          </cell>
        </row>
        <row r="4743">
          <cell r="A4743">
            <v>2010</v>
          </cell>
          <cell r="B4743" t="str">
            <v>APR</v>
          </cell>
          <cell r="D4743" t="str">
            <v>CIN_8039</v>
          </cell>
          <cell r="E4743">
            <v>-15248.460000008299</v>
          </cell>
        </row>
        <row r="4744">
          <cell r="A4744">
            <v>2010</v>
          </cell>
          <cell r="B4744" t="str">
            <v>APR</v>
          </cell>
          <cell r="D4744" t="str">
            <v>CIN_8040</v>
          </cell>
          <cell r="E4744">
            <v>289034.69</v>
          </cell>
        </row>
        <row r="4745">
          <cell r="A4745">
            <v>2010</v>
          </cell>
          <cell r="B4745" t="str">
            <v>APR</v>
          </cell>
          <cell r="D4745" t="str">
            <v>CIN_8041</v>
          </cell>
          <cell r="E4745">
            <v>205266.95</v>
          </cell>
        </row>
        <row r="4746">
          <cell r="A4746">
            <v>2010</v>
          </cell>
          <cell r="B4746" t="str">
            <v>APR</v>
          </cell>
          <cell r="D4746" t="str">
            <v>CIN_8002</v>
          </cell>
          <cell r="E4746">
            <v>50764.55</v>
          </cell>
        </row>
        <row r="4747">
          <cell r="A4747">
            <v>2010</v>
          </cell>
          <cell r="B4747" t="str">
            <v>APR</v>
          </cell>
          <cell r="D4747" t="str">
            <v>CIN_8003</v>
          </cell>
          <cell r="E4747">
            <v>24196.59</v>
          </cell>
        </row>
        <row r="4748">
          <cell r="A4748">
            <v>2010</v>
          </cell>
          <cell r="B4748" t="str">
            <v>APR</v>
          </cell>
          <cell r="D4748" t="str">
            <v>CIN_8004</v>
          </cell>
          <cell r="E4748">
            <v>0</v>
          </cell>
        </row>
        <row r="4749">
          <cell r="A4749">
            <v>2010</v>
          </cell>
          <cell r="B4749" t="str">
            <v>APR</v>
          </cell>
          <cell r="D4749" t="str">
            <v>CIN_8005</v>
          </cell>
          <cell r="E4749">
            <v>85278.31</v>
          </cell>
        </row>
        <row r="4750">
          <cell r="A4750">
            <v>2010</v>
          </cell>
          <cell r="B4750" t="str">
            <v>APR</v>
          </cell>
          <cell r="D4750" t="str">
            <v>CIN_8007</v>
          </cell>
          <cell r="E4750">
            <v>0</v>
          </cell>
        </row>
        <row r="4751">
          <cell r="A4751">
            <v>2010</v>
          </cell>
          <cell r="B4751" t="str">
            <v>APR</v>
          </cell>
          <cell r="D4751" t="str">
            <v>CIN_8008</v>
          </cell>
          <cell r="E4751">
            <v>0</v>
          </cell>
        </row>
        <row r="4752">
          <cell r="A4752">
            <v>2010</v>
          </cell>
          <cell r="B4752" t="str">
            <v>APR</v>
          </cell>
          <cell r="D4752" t="str">
            <v>CIN_8010</v>
          </cell>
          <cell r="E4752">
            <v>0</v>
          </cell>
        </row>
        <row r="4753">
          <cell r="A4753">
            <v>2010</v>
          </cell>
          <cell r="B4753" t="str">
            <v>APR</v>
          </cell>
          <cell r="D4753" t="str">
            <v>CIN_8012</v>
          </cell>
          <cell r="E4753">
            <v>0</v>
          </cell>
        </row>
        <row r="4754">
          <cell r="A4754">
            <v>2010</v>
          </cell>
          <cell r="B4754" t="str">
            <v>APR</v>
          </cell>
          <cell r="D4754" t="str">
            <v>CIN_8016</v>
          </cell>
          <cell r="E4754">
            <v>127398.5</v>
          </cell>
        </row>
        <row r="4755">
          <cell r="A4755">
            <v>2010</v>
          </cell>
          <cell r="B4755" t="str">
            <v>APR</v>
          </cell>
          <cell r="D4755" t="str">
            <v>CIN_8017</v>
          </cell>
          <cell r="E4755">
            <v>0</v>
          </cell>
        </row>
        <row r="4756">
          <cell r="A4756">
            <v>2010</v>
          </cell>
          <cell r="B4756" t="str">
            <v>APR</v>
          </cell>
          <cell r="D4756" t="str">
            <v>CIN_8020</v>
          </cell>
          <cell r="E4756">
            <v>0</v>
          </cell>
        </row>
        <row r="4757">
          <cell r="A4757">
            <v>2010</v>
          </cell>
          <cell r="B4757" t="str">
            <v>APR</v>
          </cell>
          <cell r="D4757" t="str">
            <v>CIN_8022</v>
          </cell>
          <cell r="E4757">
            <v>0</v>
          </cell>
        </row>
        <row r="4758">
          <cell r="A4758">
            <v>2010</v>
          </cell>
          <cell r="B4758" t="str">
            <v>APR</v>
          </cell>
          <cell r="D4758" t="str">
            <v>CIN_8023</v>
          </cell>
          <cell r="E4758">
            <v>98079.33</v>
          </cell>
        </row>
        <row r="4759">
          <cell r="A4759">
            <v>2010</v>
          </cell>
          <cell r="B4759" t="str">
            <v>APR</v>
          </cell>
          <cell r="D4759" t="str">
            <v>CIN_8024</v>
          </cell>
          <cell r="E4759">
            <v>0</v>
          </cell>
        </row>
        <row r="4760">
          <cell r="A4760">
            <v>2010</v>
          </cell>
          <cell r="B4760" t="str">
            <v>APR</v>
          </cell>
          <cell r="D4760" t="str">
            <v>CIN_8025</v>
          </cell>
          <cell r="E4760">
            <v>0</v>
          </cell>
        </row>
        <row r="4761">
          <cell r="A4761">
            <v>2010</v>
          </cell>
          <cell r="B4761" t="str">
            <v>APR</v>
          </cell>
          <cell r="D4761" t="str">
            <v>CIN_8031</v>
          </cell>
          <cell r="E4761">
            <v>193313551.19999999</v>
          </cell>
        </row>
        <row r="4762">
          <cell r="A4762">
            <v>2010</v>
          </cell>
          <cell r="B4762" t="str">
            <v>APR</v>
          </cell>
          <cell r="D4762" t="str">
            <v>CIN_8031</v>
          </cell>
          <cell r="E4762">
            <v>268121.80000001198</v>
          </cell>
        </row>
        <row r="4763">
          <cell r="A4763">
            <v>2010</v>
          </cell>
          <cell r="B4763" t="str">
            <v>APR</v>
          </cell>
          <cell r="D4763" t="str">
            <v>CIN_8033</v>
          </cell>
          <cell r="E4763">
            <v>94277605.200000003</v>
          </cell>
        </row>
        <row r="4764">
          <cell r="A4764">
            <v>2010</v>
          </cell>
          <cell r="B4764" t="str">
            <v>APR</v>
          </cell>
          <cell r="D4764" t="str">
            <v>CIN_8026</v>
          </cell>
          <cell r="E4764">
            <v>0</v>
          </cell>
        </row>
        <row r="4765">
          <cell r="A4765">
            <v>2010</v>
          </cell>
          <cell r="B4765" t="str">
            <v>APR</v>
          </cell>
          <cell r="D4765" t="str">
            <v>CIN_8035</v>
          </cell>
          <cell r="E4765">
            <v>187280.03</v>
          </cell>
        </row>
        <row r="4766">
          <cell r="A4766">
            <v>2010</v>
          </cell>
          <cell r="B4766" t="str">
            <v>APR</v>
          </cell>
          <cell r="D4766" t="str">
            <v>CIN_8036</v>
          </cell>
          <cell r="E4766">
            <v>1867574.05</v>
          </cell>
        </row>
        <row r="4767">
          <cell r="A4767">
            <v>2010</v>
          </cell>
          <cell r="B4767" t="str">
            <v>APR</v>
          </cell>
          <cell r="D4767" t="str">
            <v>CIN_8038</v>
          </cell>
          <cell r="E4767">
            <v>61222452.07</v>
          </cell>
        </row>
        <row r="4768">
          <cell r="A4768">
            <v>2010</v>
          </cell>
          <cell r="B4768" t="str">
            <v>APR</v>
          </cell>
          <cell r="D4768" t="str">
            <v>CIN_8038</v>
          </cell>
          <cell r="E4768">
            <v>-93818.509999997899</v>
          </cell>
        </row>
        <row r="4769">
          <cell r="A4769">
            <v>2010</v>
          </cell>
          <cell r="B4769" t="str">
            <v>APR</v>
          </cell>
          <cell r="D4769" t="str">
            <v>CIN_8037</v>
          </cell>
          <cell r="E4769">
            <v>278.08999999999997</v>
          </cell>
        </row>
        <row r="4770">
          <cell r="A4770">
            <v>2010</v>
          </cell>
          <cell r="B4770" t="str">
            <v>JAN</v>
          </cell>
          <cell r="D4770" t="str">
            <v>CIN_8002</v>
          </cell>
          <cell r="E4770">
            <v>50764.55</v>
          </cell>
        </row>
        <row r="4771">
          <cell r="A4771">
            <v>2010</v>
          </cell>
          <cell r="B4771" t="str">
            <v>JAN</v>
          </cell>
          <cell r="D4771" t="str">
            <v>CIN_8003</v>
          </cell>
          <cell r="E4771">
            <v>24196.59</v>
          </cell>
        </row>
        <row r="4772">
          <cell r="A4772">
            <v>2010</v>
          </cell>
          <cell r="B4772" t="str">
            <v>JAN</v>
          </cell>
          <cell r="D4772" t="str">
            <v>CIN_8004</v>
          </cell>
          <cell r="E4772">
            <v>0</v>
          </cell>
        </row>
        <row r="4773">
          <cell r="A4773">
            <v>2010</v>
          </cell>
          <cell r="B4773" t="str">
            <v>JAN</v>
          </cell>
          <cell r="D4773" t="str">
            <v>CIN_8005</v>
          </cell>
          <cell r="E4773">
            <v>51884.66</v>
          </cell>
        </row>
        <row r="4774">
          <cell r="A4774">
            <v>2010</v>
          </cell>
          <cell r="B4774" t="str">
            <v>JAN</v>
          </cell>
          <cell r="D4774" t="str">
            <v>CIN_8007</v>
          </cell>
          <cell r="E4774">
            <v>0</v>
          </cell>
        </row>
        <row r="4775">
          <cell r="A4775">
            <v>2010</v>
          </cell>
          <cell r="B4775" t="str">
            <v>JAN</v>
          </cell>
          <cell r="D4775" t="str">
            <v>CIN_8008</v>
          </cell>
          <cell r="E4775">
            <v>0</v>
          </cell>
        </row>
        <row r="4776">
          <cell r="A4776">
            <v>2010</v>
          </cell>
          <cell r="B4776" t="str">
            <v>JAN</v>
          </cell>
          <cell r="D4776" t="str">
            <v>CIN_8010</v>
          </cell>
          <cell r="E4776">
            <v>0</v>
          </cell>
        </row>
        <row r="4777">
          <cell r="A4777">
            <v>2010</v>
          </cell>
          <cell r="B4777" t="str">
            <v>JAN</v>
          </cell>
          <cell r="D4777" t="str">
            <v>CIN_8012</v>
          </cell>
          <cell r="E4777">
            <v>0</v>
          </cell>
        </row>
        <row r="4778">
          <cell r="A4778">
            <v>2010</v>
          </cell>
          <cell r="B4778" t="str">
            <v>JAN</v>
          </cell>
          <cell r="D4778" t="str">
            <v>CIN_8016</v>
          </cell>
          <cell r="E4778">
            <v>108720.31</v>
          </cell>
        </row>
        <row r="4779">
          <cell r="A4779">
            <v>2010</v>
          </cell>
          <cell r="B4779" t="str">
            <v>JAN</v>
          </cell>
          <cell r="D4779" t="str">
            <v>CIN_8017</v>
          </cell>
          <cell r="E4779">
            <v>0</v>
          </cell>
        </row>
        <row r="4780">
          <cell r="A4780">
            <v>2010</v>
          </cell>
          <cell r="B4780" t="str">
            <v>JAN</v>
          </cell>
          <cell r="D4780" t="str">
            <v>CIN_8020</v>
          </cell>
          <cell r="E4780">
            <v>0</v>
          </cell>
        </row>
        <row r="4781">
          <cell r="A4781">
            <v>2010</v>
          </cell>
          <cell r="B4781" t="str">
            <v>JAN</v>
          </cell>
          <cell r="D4781" t="str">
            <v>CIN_8022</v>
          </cell>
          <cell r="E4781">
            <v>0</v>
          </cell>
        </row>
        <row r="4782">
          <cell r="A4782">
            <v>2010</v>
          </cell>
          <cell r="B4782" t="str">
            <v>JAN</v>
          </cell>
          <cell r="D4782" t="str">
            <v>CIN_8023</v>
          </cell>
          <cell r="E4782">
            <v>697874.71</v>
          </cell>
        </row>
        <row r="4783">
          <cell r="A4783">
            <v>2010</v>
          </cell>
          <cell r="B4783" t="str">
            <v>JAN</v>
          </cell>
          <cell r="D4783" t="str">
            <v>CIN_8024</v>
          </cell>
          <cell r="E4783">
            <v>0</v>
          </cell>
        </row>
        <row r="4784">
          <cell r="A4784">
            <v>2010</v>
          </cell>
          <cell r="B4784" t="str">
            <v>JAN</v>
          </cell>
          <cell r="D4784" t="str">
            <v>CIN_8025</v>
          </cell>
          <cell r="E4784">
            <v>0</v>
          </cell>
        </row>
        <row r="4785">
          <cell r="A4785">
            <v>2010</v>
          </cell>
          <cell r="B4785" t="str">
            <v>MAR</v>
          </cell>
          <cell r="D4785" t="str">
            <v>CIN_8033</v>
          </cell>
          <cell r="E4785">
            <v>91213896.329999998</v>
          </cell>
        </row>
        <row r="4786">
          <cell r="A4786">
            <v>2010</v>
          </cell>
          <cell r="B4786" t="str">
            <v>MAR</v>
          </cell>
          <cell r="D4786" t="str">
            <v>CIN_8031</v>
          </cell>
          <cell r="E4786">
            <v>201288343.59</v>
          </cell>
        </row>
        <row r="4787">
          <cell r="A4787">
            <v>2010</v>
          </cell>
          <cell r="B4787" t="str">
            <v>MAR</v>
          </cell>
          <cell r="D4787" t="str">
            <v>CIN_8025</v>
          </cell>
          <cell r="E4787">
            <v>0</v>
          </cell>
        </row>
        <row r="4788">
          <cell r="A4788">
            <v>2010</v>
          </cell>
          <cell r="B4788" t="str">
            <v>MAR</v>
          </cell>
          <cell r="D4788" t="str">
            <v>CIN_8024</v>
          </cell>
          <cell r="E4788">
            <v>0</v>
          </cell>
        </row>
        <row r="4789">
          <cell r="A4789">
            <v>2010</v>
          </cell>
          <cell r="B4789" t="str">
            <v>MAR</v>
          </cell>
          <cell r="D4789" t="str">
            <v>CIN_8023</v>
          </cell>
          <cell r="E4789">
            <v>698442.61</v>
          </cell>
        </row>
        <row r="4790">
          <cell r="A4790">
            <v>2010</v>
          </cell>
          <cell r="B4790" t="str">
            <v>MAR</v>
          </cell>
          <cell r="D4790" t="str">
            <v>CIN_8022</v>
          </cell>
          <cell r="E4790">
            <v>0</v>
          </cell>
        </row>
        <row r="4791">
          <cell r="A4791">
            <v>2010</v>
          </cell>
          <cell r="B4791" t="str">
            <v>MAR</v>
          </cell>
          <cell r="D4791" t="str">
            <v>CIN_8020</v>
          </cell>
          <cell r="E4791">
            <v>0</v>
          </cell>
        </row>
        <row r="4792">
          <cell r="A4792">
            <v>2010</v>
          </cell>
          <cell r="B4792" t="str">
            <v>MAR</v>
          </cell>
          <cell r="D4792" t="str">
            <v>CIN_8017</v>
          </cell>
          <cell r="E4792">
            <v>0</v>
          </cell>
        </row>
        <row r="4793">
          <cell r="A4793">
            <v>2010</v>
          </cell>
          <cell r="B4793" t="str">
            <v>MAR</v>
          </cell>
          <cell r="D4793" t="str">
            <v>CIN_8016</v>
          </cell>
          <cell r="E4793">
            <v>120689.67</v>
          </cell>
        </row>
        <row r="4794">
          <cell r="A4794">
            <v>2010</v>
          </cell>
          <cell r="B4794" t="str">
            <v>MAR</v>
          </cell>
          <cell r="D4794" t="str">
            <v>CIN_8012</v>
          </cell>
          <cell r="E4794">
            <v>0</v>
          </cell>
        </row>
        <row r="4795">
          <cell r="A4795">
            <v>2010</v>
          </cell>
          <cell r="B4795" t="str">
            <v>MAR</v>
          </cell>
          <cell r="D4795" t="str">
            <v>CIN_8010</v>
          </cell>
          <cell r="E4795">
            <v>0</v>
          </cell>
        </row>
        <row r="4796">
          <cell r="A4796">
            <v>2010</v>
          </cell>
          <cell r="B4796" t="str">
            <v>MAR</v>
          </cell>
          <cell r="D4796" t="str">
            <v>CIN_8008</v>
          </cell>
          <cell r="E4796">
            <v>0</v>
          </cell>
        </row>
        <row r="4797">
          <cell r="A4797">
            <v>2010</v>
          </cell>
          <cell r="B4797" t="str">
            <v>MAR</v>
          </cell>
          <cell r="D4797" t="str">
            <v>CIN_8007</v>
          </cell>
          <cell r="E4797">
            <v>0</v>
          </cell>
        </row>
        <row r="4798">
          <cell r="A4798">
            <v>2010</v>
          </cell>
          <cell r="B4798" t="str">
            <v>MAR</v>
          </cell>
          <cell r="D4798" t="str">
            <v>CIN_8005</v>
          </cell>
          <cell r="E4798">
            <v>70971.240000000005</v>
          </cell>
        </row>
        <row r="4799">
          <cell r="A4799">
            <v>2010</v>
          </cell>
          <cell r="B4799" t="str">
            <v>MAR</v>
          </cell>
          <cell r="D4799" t="str">
            <v>CIN_8004</v>
          </cell>
          <cell r="E4799">
            <v>0</v>
          </cell>
        </row>
        <row r="4800">
          <cell r="A4800">
            <v>2010</v>
          </cell>
          <cell r="B4800" t="str">
            <v>MAR</v>
          </cell>
          <cell r="D4800" t="str">
            <v>CIN_8003</v>
          </cell>
          <cell r="E4800">
            <v>24196.59</v>
          </cell>
        </row>
        <row r="4801">
          <cell r="A4801">
            <v>2010</v>
          </cell>
          <cell r="B4801" t="str">
            <v>MAR</v>
          </cell>
          <cell r="D4801" t="str">
            <v>CIN_8002</v>
          </cell>
          <cell r="E4801">
            <v>50764.55</v>
          </cell>
        </row>
        <row r="4802">
          <cell r="A4802">
            <v>2010</v>
          </cell>
          <cell r="B4802" t="str">
            <v>MAR</v>
          </cell>
          <cell r="D4802" t="str">
            <v>CIN_8041</v>
          </cell>
          <cell r="E4802">
            <v>102774.02</v>
          </cell>
        </row>
        <row r="4803">
          <cell r="A4803">
            <v>2010</v>
          </cell>
          <cell r="B4803" t="str">
            <v>MAR</v>
          </cell>
          <cell r="D4803" t="str">
            <v>CIN_8040</v>
          </cell>
          <cell r="E4803">
            <v>289034.69</v>
          </cell>
        </row>
        <row r="4804">
          <cell r="A4804">
            <v>2010</v>
          </cell>
          <cell r="B4804" t="str">
            <v>MAR</v>
          </cell>
          <cell r="D4804" t="str">
            <v>CIN_8039</v>
          </cell>
          <cell r="E4804">
            <v>-15244.310000002401</v>
          </cell>
        </row>
        <row r="4805">
          <cell r="A4805">
            <v>2010</v>
          </cell>
          <cell r="B4805" t="str">
            <v>FEB</v>
          </cell>
          <cell r="D4805" t="str">
            <v>CIN_8022</v>
          </cell>
          <cell r="E4805">
            <v>0</v>
          </cell>
        </row>
        <row r="4806">
          <cell r="A4806">
            <v>2010</v>
          </cell>
          <cell r="B4806" t="str">
            <v>FEB</v>
          </cell>
          <cell r="D4806" t="str">
            <v>CIN_8020</v>
          </cell>
          <cell r="E4806">
            <v>0</v>
          </cell>
        </row>
        <row r="4807">
          <cell r="A4807">
            <v>2010</v>
          </cell>
          <cell r="B4807" t="str">
            <v>FEB</v>
          </cell>
          <cell r="D4807" t="str">
            <v>CIN_8017</v>
          </cell>
          <cell r="E4807">
            <v>0</v>
          </cell>
        </row>
        <row r="4808">
          <cell r="A4808">
            <v>2010</v>
          </cell>
          <cell r="B4808" t="str">
            <v>FEB</v>
          </cell>
          <cell r="D4808" t="str">
            <v>CIN_8016</v>
          </cell>
          <cell r="E4808">
            <v>109086.74</v>
          </cell>
        </row>
        <row r="4809">
          <cell r="A4809">
            <v>2010</v>
          </cell>
          <cell r="B4809" t="str">
            <v>FEB</v>
          </cell>
          <cell r="D4809" t="str">
            <v>CIN_8012</v>
          </cell>
          <cell r="E4809">
            <v>0</v>
          </cell>
        </row>
        <row r="4810">
          <cell r="A4810">
            <v>2010</v>
          </cell>
          <cell r="B4810" t="str">
            <v>FEB</v>
          </cell>
          <cell r="D4810" t="str">
            <v>CIN_8010</v>
          </cell>
          <cell r="E4810">
            <v>0</v>
          </cell>
        </row>
        <row r="4811">
          <cell r="A4811">
            <v>2010</v>
          </cell>
          <cell r="B4811" t="str">
            <v>FEB</v>
          </cell>
          <cell r="D4811" t="str">
            <v>CIN_8008</v>
          </cell>
          <cell r="E4811">
            <v>0</v>
          </cell>
        </row>
        <row r="4812">
          <cell r="A4812">
            <v>2010</v>
          </cell>
          <cell r="B4812" t="str">
            <v>FEB</v>
          </cell>
          <cell r="D4812" t="str">
            <v>CIN_8007</v>
          </cell>
          <cell r="E4812">
            <v>0</v>
          </cell>
        </row>
        <row r="4813">
          <cell r="A4813">
            <v>2010</v>
          </cell>
          <cell r="B4813" t="str">
            <v>FEB</v>
          </cell>
          <cell r="D4813" t="str">
            <v>CIN_8005</v>
          </cell>
          <cell r="E4813">
            <v>51884.66</v>
          </cell>
        </row>
        <row r="4814">
          <cell r="A4814">
            <v>2010</v>
          </cell>
          <cell r="B4814" t="str">
            <v>FEB</v>
          </cell>
          <cell r="D4814" t="str">
            <v>CIN_8004</v>
          </cell>
          <cell r="E4814">
            <v>0</v>
          </cell>
        </row>
        <row r="4815">
          <cell r="A4815">
            <v>2010</v>
          </cell>
          <cell r="B4815" t="str">
            <v>FEB</v>
          </cell>
          <cell r="D4815" t="str">
            <v>CIN_8003</v>
          </cell>
          <cell r="E4815">
            <v>24196.59</v>
          </cell>
        </row>
        <row r="4816">
          <cell r="A4816">
            <v>2010</v>
          </cell>
          <cell r="B4816" t="str">
            <v>FEB</v>
          </cell>
          <cell r="D4816" t="str">
            <v>CIN_8002</v>
          </cell>
          <cell r="E4816">
            <v>50764.55</v>
          </cell>
        </row>
        <row r="4817">
          <cell r="A4817">
            <v>2010</v>
          </cell>
          <cell r="B4817" t="str">
            <v>FEB</v>
          </cell>
          <cell r="D4817" t="str">
            <v>CIN_8041</v>
          </cell>
          <cell r="E4817">
            <v>81987.3</v>
          </cell>
        </row>
        <row r="4818">
          <cell r="A4818">
            <v>2010</v>
          </cell>
          <cell r="B4818" t="str">
            <v>FEB</v>
          </cell>
          <cell r="D4818" t="str">
            <v>CIN_8040</v>
          </cell>
          <cell r="E4818">
            <v>289034.69</v>
          </cell>
        </row>
        <row r="4819">
          <cell r="A4819">
            <v>2010</v>
          </cell>
          <cell r="B4819" t="str">
            <v>FEB</v>
          </cell>
          <cell r="D4819" t="str">
            <v>CIN_8039</v>
          </cell>
          <cell r="E4819">
            <v>-15244.31</v>
          </cell>
        </row>
        <row r="4820">
          <cell r="A4820">
            <v>2010</v>
          </cell>
          <cell r="B4820" t="str">
            <v>FEB</v>
          </cell>
          <cell r="D4820" t="str">
            <v>CIN_8039</v>
          </cell>
          <cell r="E4820">
            <v>207378600.56</v>
          </cell>
        </row>
        <row r="4821">
          <cell r="A4821">
            <v>2010</v>
          </cell>
          <cell r="B4821" t="str">
            <v>FEB</v>
          </cell>
          <cell r="D4821" t="str">
            <v>CIN_8037</v>
          </cell>
          <cell r="E4821">
            <v>278.08999999999997</v>
          </cell>
        </row>
        <row r="4822">
          <cell r="A4822">
            <v>2010</v>
          </cell>
          <cell r="B4822" t="str">
            <v>FEB</v>
          </cell>
          <cell r="D4822" t="str">
            <v>CIN_8038</v>
          </cell>
          <cell r="E4822">
            <v>-428626.14</v>
          </cell>
        </row>
        <row r="4823">
          <cell r="A4823">
            <v>2010</v>
          </cell>
          <cell r="B4823" t="str">
            <v>FEB</v>
          </cell>
          <cell r="D4823" t="str">
            <v>CIN_8038</v>
          </cell>
          <cell r="E4823">
            <v>50344853.460000001</v>
          </cell>
        </row>
        <row r="4824">
          <cell r="A4824">
            <v>2010</v>
          </cell>
          <cell r="B4824" t="str">
            <v>FEB</v>
          </cell>
          <cell r="D4824" t="str">
            <v>CIN_8036</v>
          </cell>
          <cell r="E4824">
            <v>1481957.6</v>
          </cell>
        </row>
        <row r="4825">
          <cell r="A4825">
            <v>2010</v>
          </cell>
          <cell r="B4825" t="str">
            <v>FEB</v>
          </cell>
          <cell r="D4825" t="str">
            <v>CIN_8035</v>
          </cell>
          <cell r="E4825">
            <v>187280.03</v>
          </cell>
        </row>
        <row r="4826">
          <cell r="A4826">
            <v>2010</v>
          </cell>
          <cell r="B4826" t="str">
            <v>FEB</v>
          </cell>
          <cell r="D4826" t="str">
            <v>CIN_8026</v>
          </cell>
          <cell r="E4826">
            <v>0</v>
          </cell>
        </row>
        <row r="4827">
          <cell r="A4827">
            <v>2010</v>
          </cell>
          <cell r="B4827" t="str">
            <v>FEB</v>
          </cell>
          <cell r="D4827" t="str">
            <v>CIN_8033</v>
          </cell>
          <cell r="E4827">
            <v>88102614.969999999</v>
          </cell>
        </row>
        <row r="4828">
          <cell r="A4828">
            <v>2010</v>
          </cell>
          <cell r="B4828" t="str">
            <v>FEB</v>
          </cell>
          <cell r="D4828" t="str">
            <v>CIN_8031</v>
          </cell>
          <cell r="E4828">
            <v>191190571.66</v>
          </cell>
        </row>
        <row r="4829">
          <cell r="A4829">
            <v>2010</v>
          </cell>
          <cell r="B4829" t="str">
            <v>FEB</v>
          </cell>
          <cell r="D4829" t="str">
            <v>CIN_8025</v>
          </cell>
          <cell r="E4829">
            <v>0</v>
          </cell>
        </row>
        <row r="4830">
          <cell r="A4830">
            <v>2010</v>
          </cell>
          <cell r="B4830" t="str">
            <v>FEB</v>
          </cell>
          <cell r="D4830" t="str">
            <v>CIN_8024</v>
          </cell>
          <cell r="E4830">
            <v>0</v>
          </cell>
        </row>
        <row r="4831">
          <cell r="A4831">
            <v>2010</v>
          </cell>
          <cell r="B4831" t="str">
            <v>FEB</v>
          </cell>
          <cell r="D4831" t="str">
            <v>CIN_8023</v>
          </cell>
          <cell r="E4831">
            <v>695723.5</v>
          </cell>
        </row>
        <row r="4832">
          <cell r="A4832">
            <v>2009</v>
          </cell>
          <cell r="B4832" t="str">
            <v>DEC</v>
          </cell>
          <cell r="D4832" t="str">
            <v>CIN_8039</v>
          </cell>
          <cell r="E4832">
            <v>154686728.56999999</v>
          </cell>
        </row>
        <row r="4833">
          <cell r="A4833">
            <v>2009</v>
          </cell>
          <cell r="B4833" t="str">
            <v>DEC</v>
          </cell>
          <cell r="D4833" t="str">
            <v>CIN_8039</v>
          </cell>
          <cell r="E4833">
            <v>-19529.459999978499</v>
          </cell>
        </row>
        <row r="4834">
          <cell r="A4834">
            <v>2009</v>
          </cell>
          <cell r="B4834" t="str">
            <v>DEC</v>
          </cell>
          <cell r="D4834" t="str">
            <v>CIN_8037</v>
          </cell>
          <cell r="E4834">
            <v>85646.44</v>
          </cell>
        </row>
        <row r="4835">
          <cell r="A4835">
            <v>2009</v>
          </cell>
          <cell r="B4835" t="str">
            <v>DEC</v>
          </cell>
          <cell r="D4835" t="str">
            <v>CIN_8038</v>
          </cell>
          <cell r="E4835">
            <v>26280211.59</v>
          </cell>
        </row>
        <row r="4836">
          <cell r="A4836">
            <v>2009</v>
          </cell>
          <cell r="B4836" t="str">
            <v>DEC</v>
          </cell>
          <cell r="D4836" t="str">
            <v>CIN_8038</v>
          </cell>
          <cell r="E4836">
            <v>-428626.140000001</v>
          </cell>
        </row>
        <row r="4837">
          <cell r="A4837">
            <v>2009</v>
          </cell>
          <cell r="B4837" t="str">
            <v>DEC</v>
          </cell>
          <cell r="D4837" t="str">
            <v>CIN_8036</v>
          </cell>
          <cell r="E4837">
            <v>1062084.77</v>
          </cell>
        </row>
        <row r="4838">
          <cell r="A4838">
            <v>2009</v>
          </cell>
          <cell r="B4838" t="str">
            <v>DEC</v>
          </cell>
          <cell r="D4838" t="str">
            <v>CIN_8035</v>
          </cell>
          <cell r="E4838">
            <v>187280.03</v>
          </cell>
        </row>
        <row r="4839">
          <cell r="A4839">
            <v>2009</v>
          </cell>
          <cell r="B4839" t="str">
            <v>DEC</v>
          </cell>
          <cell r="D4839" t="str">
            <v>CIN_8026</v>
          </cell>
          <cell r="E4839">
            <v>0</v>
          </cell>
        </row>
        <row r="4840">
          <cell r="A4840">
            <v>2009</v>
          </cell>
          <cell r="B4840" t="str">
            <v>DEC</v>
          </cell>
          <cell r="D4840" t="str">
            <v>CIN_8033</v>
          </cell>
          <cell r="E4840">
            <v>77782903.049999997</v>
          </cell>
        </row>
        <row r="4841">
          <cell r="A4841">
            <v>2009</v>
          </cell>
          <cell r="B4841" t="str">
            <v>DEC</v>
          </cell>
          <cell r="D4841" t="str">
            <v>CIN_8031</v>
          </cell>
          <cell r="E4841">
            <v>150112381.66999999</v>
          </cell>
        </row>
        <row r="4842">
          <cell r="A4842">
            <v>2009</v>
          </cell>
          <cell r="B4842" t="str">
            <v>DEC</v>
          </cell>
          <cell r="D4842" t="str">
            <v>CIN_8025</v>
          </cell>
          <cell r="E4842">
            <v>58369.03</v>
          </cell>
        </row>
        <row r="4843">
          <cell r="A4843">
            <v>2009</v>
          </cell>
          <cell r="B4843" t="str">
            <v>DEC</v>
          </cell>
          <cell r="D4843" t="str">
            <v>CIN_8024</v>
          </cell>
          <cell r="E4843">
            <v>0</v>
          </cell>
        </row>
        <row r="4844">
          <cell r="A4844">
            <v>2009</v>
          </cell>
          <cell r="B4844" t="str">
            <v>DEC</v>
          </cell>
          <cell r="D4844" t="str">
            <v>CIN_8023</v>
          </cell>
          <cell r="E4844">
            <v>611052.32999999996</v>
          </cell>
        </row>
        <row r="4845">
          <cell r="A4845">
            <v>2009</v>
          </cell>
          <cell r="B4845" t="str">
            <v>DEC</v>
          </cell>
          <cell r="D4845" t="str">
            <v>CIN_8022</v>
          </cell>
          <cell r="E4845">
            <v>0</v>
          </cell>
        </row>
        <row r="4846">
          <cell r="A4846">
            <v>2009</v>
          </cell>
          <cell r="B4846" t="str">
            <v>DEC</v>
          </cell>
          <cell r="D4846" t="str">
            <v>CIN_8020</v>
          </cell>
          <cell r="E4846">
            <v>0</v>
          </cell>
        </row>
        <row r="4847">
          <cell r="A4847">
            <v>2009</v>
          </cell>
          <cell r="B4847" t="str">
            <v>DEC</v>
          </cell>
          <cell r="D4847" t="str">
            <v>CIN_8017</v>
          </cell>
          <cell r="E4847">
            <v>0</v>
          </cell>
        </row>
        <row r="4848">
          <cell r="A4848">
            <v>2009</v>
          </cell>
          <cell r="B4848" t="str">
            <v>DEC</v>
          </cell>
          <cell r="D4848" t="str">
            <v>CIN_8016</v>
          </cell>
          <cell r="E4848">
            <v>108514.39</v>
          </cell>
        </row>
        <row r="4849">
          <cell r="A4849">
            <v>2009</v>
          </cell>
          <cell r="B4849" t="str">
            <v>DEC</v>
          </cell>
          <cell r="D4849" t="str">
            <v>CIN_8012</v>
          </cell>
          <cell r="E4849">
            <v>0</v>
          </cell>
        </row>
        <row r="4850">
          <cell r="A4850">
            <v>2009</v>
          </cell>
          <cell r="B4850" t="str">
            <v>DEC</v>
          </cell>
          <cell r="D4850" t="str">
            <v>CIN_8010</v>
          </cell>
          <cell r="E4850">
            <v>0</v>
          </cell>
        </row>
        <row r="4851">
          <cell r="A4851">
            <v>2009</v>
          </cell>
          <cell r="B4851" t="str">
            <v>DEC</v>
          </cell>
          <cell r="D4851" t="str">
            <v>CIN_8008</v>
          </cell>
          <cell r="E4851">
            <v>0</v>
          </cell>
        </row>
        <row r="4852">
          <cell r="A4852">
            <v>2009</v>
          </cell>
          <cell r="B4852" t="str">
            <v>DEC</v>
          </cell>
          <cell r="D4852" t="str">
            <v>CIN_8007</v>
          </cell>
          <cell r="E4852">
            <v>0</v>
          </cell>
        </row>
        <row r="4853">
          <cell r="A4853">
            <v>2009</v>
          </cell>
          <cell r="B4853" t="str">
            <v>DEC</v>
          </cell>
          <cell r="D4853" t="str">
            <v>CIN_8005</v>
          </cell>
          <cell r="E4853">
            <v>51876.78</v>
          </cell>
        </row>
        <row r="4854">
          <cell r="A4854">
            <v>2009</v>
          </cell>
          <cell r="B4854" t="str">
            <v>DEC</v>
          </cell>
          <cell r="D4854" t="str">
            <v>CIN_8004</v>
          </cell>
          <cell r="E4854">
            <v>0</v>
          </cell>
        </row>
        <row r="4855">
          <cell r="A4855">
            <v>2009</v>
          </cell>
          <cell r="B4855" t="str">
            <v>DEC</v>
          </cell>
          <cell r="D4855" t="str">
            <v>CIN_8003</v>
          </cell>
          <cell r="E4855">
            <v>24196.59</v>
          </cell>
        </row>
        <row r="4856">
          <cell r="A4856">
            <v>2009</v>
          </cell>
          <cell r="B4856" t="str">
            <v>DEC</v>
          </cell>
          <cell r="D4856" t="str">
            <v>CIN_8002</v>
          </cell>
          <cell r="E4856">
            <v>50764.55</v>
          </cell>
        </row>
        <row r="4857">
          <cell r="A4857">
            <v>2010</v>
          </cell>
          <cell r="B4857" t="str">
            <v>APR</v>
          </cell>
          <cell r="D4857" t="str">
            <v>CIR_8025</v>
          </cell>
          <cell r="E4857">
            <v>81901169.489999995</v>
          </cell>
        </row>
        <row r="4858">
          <cell r="A4858">
            <v>2010</v>
          </cell>
          <cell r="B4858" t="str">
            <v>APR</v>
          </cell>
          <cell r="D4858" t="str">
            <v>CIR_8026</v>
          </cell>
          <cell r="E4858">
            <v>492916.42</v>
          </cell>
        </row>
        <row r="4859">
          <cell r="A4859">
            <v>2010</v>
          </cell>
          <cell r="B4859" t="str">
            <v>APR</v>
          </cell>
          <cell r="D4859" t="str">
            <v>CIR_8031</v>
          </cell>
          <cell r="E4859">
            <v>120058466.06999999</v>
          </cell>
        </row>
        <row r="4860">
          <cell r="A4860">
            <v>2010</v>
          </cell>
          <cell r="B4860" t="str">
            <v>APR</v>
          </cell>
          <cell r="D4860" t="str">
            <v>CIR_8033</v>
          </cell>
          <cell r="E4860">
            <v>97867774.829999998</v>
          </cell>
        </row>
        <row r="4861">
          <cell r="A4861">
            <v>2010</v>
          </cell>
          <cell r="B4861" t="str">
            <v>APR</v>
          </cell>
          <cell r="D4861" t="str">
            <v>CIR_8035</v>
          </cell>
          <cell r="E4861">
            <v>235391.32</v>
          </cell>
        </row>
        <row r="4862">
          <cell r="A4862">
            <v>2010</v>
          </cell>
          <cell r="B4862" t="str">
            <v>APR</v>
          </cell>
          <cell r="D4862" t="str">
            <v>CIR_8036</v>
          </cell>
          <cell r="E4862">
            <v>0</v>
          </cell>
        </row>
        <row r="4863">
          <cell r="A4863">
            <v>2010</v>
          </cell>
          <cell r="B4863" t="str">
            <v>JAN</v>
          </cell>
          <cell r="D4863" t="str">
            <v>CIR_8002</v>
          </cell>
          <cell r="E4863">
            <v>16959531.399999999</v>
          </cell>
        </row>
        <row r="4864">
          <cell r="A4864">
            <v>2010</v>
          </cell>
          <cell r="B4864" t="str">
            <v>JAN</v>
          </cell>
          <cell r="D4864" t="str">
            <v>CIR_8003</v>
          </cell>
          <cell r="E4864">
            <v>11969549.890000001</v>
          </cell>
        </row>
        <row r="4865">
          <cell r="A4865">
            <v>2010</v>
          </cell>
          <cell r="B4865" t="str">
            <v>JAN</v>
          </cell>
          <cell r="D4865" t="str">
            <v>CIR_8004</v>
          </cell>
          <cell r="E4865">
            <v>58865.78</v>
          </cell>
        </row>
        <row r="4866">
          <cell r="A4866">
            <v>2010</v>
          </cell>
          <cell r="B4866" t="str">
            <v>JAN</v>
          </cell>
          <cell r="D4866" t="str">
            <v>CIR_8005</v>
          </cell>
          <cell r="E4866">
            <v>13644546.699999999</v>
          </cell>
        </row>
        <row r="4867">
          <cell r="A4867">
            <v>2010</v>
          </cell>
          <cell r="B4867" t="str">
            <v>JAN</v>
          </cell>
          <cell r="D4867" t="str">
            <v>CIR_8007</v>
          </cell>
          <cell r="E4867">
            <v>31030</v>
          </cell>
        </row>
        <row r="4868">
          <cell r="A4868">
            <v>2010</v>
          </cell>
          <cell r="B4868" t="str">
            <v>JAN</v>
          </cell>
          <cell r="D4868" t="str">
            <v>CIR_8008</v>
          </cell>
          <cell r="E4868">
            <v>510273.47</v>
          </cell>
        </row>
        <row r="4869">
          <cell r="A4869">
            <v>2010</v>
          </cell>
          <cell r="B4869" t="str">
            <v>JAN</v>
          </cell>
          <cell r="D4869" t="str">
            <v>CIR_8010</v>
          </cell>
          <cell r="E4869">
            <v>117793.83</v>
          </cell>
        </row>
        <row r="4870">
          <cell r="A4870">
            <v>2010</v>
          </cell>
          <cell r="B4870" t="str">
            <v>JAN</v>
          </cell>
          <cell r="D4870" t="str">
            <v>CIR_8012</v>
          </cell>
          <cell r="E4870">
            <v>864260.42</v>
          </cell>
        </row>
        <row r="4871">
          <cell r="A4871">
            <v>2010</v>
          </cell>
          <cell r="B4871" t="str">
            <v>JAN</v>
          </cell>
          <cell r="D4871" t="str">
            <v>CIR_8016</v>
          </cell>
          <cell r="E4871">
            <v>352942.34</v>
          </cell>
        </row>
        <row r="4872">
          <cell r="A4872">
            <v>2010</v>
          </cell>
          <cell r="B4872" t="str">
            <v>JAN</v>
          </cell>
          <cell r="D4872" t="str">
            <v>CIR_8017</v>
          </cell>
          <cell r="E4872">
            <v>0</v>
          </cell>
        </row>
        <row r="4873">
          <cell r="A4873">
            <v>2010</v>
          </cell>
          <cell r="B4873" t="str">
            <v>JAN</v>
          </cell>
          <cell r="D4873" t="str">
            <v>CIR_8020</v>
          </cell>
          <cell r="E4873">
            <v>2361661.7799999998</v>
          </cell>
        </row>
        <row r="4874">
          <cell r="A4874">
            <v>2010</v>
          </cell>
          <cell r="B4874" t="str">
            <v>JAN</v>
          </cell>
          <cell r="D4874" t="str">
            <v>CIR_8022</v>
          </cell>
          <cell r="E4874">
            <v>0</v>
          </cell>
        </row>
        <row r="4875">
          <cell r="A4875">
            <v>2010</v>
          </cell>
          <cell r="B4875" t="str">
            <v>JAN</v>
          </cell>
          <cell r="D4875" t="str">
            <v>CIR_8023</v>
          </cell>
          <cell r="E4875">
            <v>20732071.780000001</v>
          </cell>
        </row>
        <row r="4876">
          <cell r="A4876">
            <v>2010</v>
          </cell>
          <cell r="B4876" t="str">
            <v>JAN</v>
          </cell>
          <cell r="D4876" t="str">
            <v>CIR_8024</v>
          </cell>
          <cell r="E4876">
            <v>32412763.449999999</v>
          </cell>
        </row>
        <row r="4877">
          <cell r="A4877">
            <v>2010</v>
          </cell>
          <cell r="B4877" t="str">
            <v>JAN</v>
          </cell>
          <cell r="D4877" t="str">
            <v>CIR_8025</v>
          </cell>
          <cell r="E4877">
            <v>81912257.790000007</v>
          </cell>
        </row>
        <row r="4878">
          <cell r="A4878">
            <v>2010</v>
          </cell>
          <cell r="B4878" t="str">
            <v>JAN</v>
          </cell>
          <cell r="D4878" t="str">
            <v>CIR_8026</v>
          </cell>
          <cell r="E4878">
            <v>492916.42</v>
          </cell>
        </row>
        <row r="4879">
          <cell r="A4879">
            <v>2010</v>
          </cell>
          <cell r="B4879" t="str">
            <v>JAN</v>
          </cell>
          <cell r="D4879" t="str">
            <v>CIR_8031</v>
          </cell>
          <cell r="E4879">
            <v>94418719.760000005</v>
          </cell>
        </row>
        <row r="4880">
          <cell r="A4880">
            <v>2010</v>
          </cell>
          <cell r="B4880" t="str">
            <v>JAN</v>
          </cell>
          <cell r="D4880" t="str">
            <v>CIR_8033</v>
          </cell>
          <cell r="E4880">
            <v>0</v>
          </cell>
        </row>
        <row r="4881">
          <cell r="A4881">
            <v>2010</v>
          </cell>
          <cell r="B4881" t="str">
            <v>JAN</v>
          </cell>
          <cell r="D4881" t="str">
            <v>CIR_8035</v>
          </cell>
          <cell r="E4881">
            <v>235391.32</v>
          </cell>
        </row>
        <row r="4882">
          <cell r="A4882">
            <v>2010</v>
          </cell>
          <cell r="B4882" t="str">
            <v>JAN</v>
          </cell>
          <cell r="D4882" t="str">
            <v>CIR_8036</v>
          </cell>
          <cell r="E4882">
            <v>0</v>
          </cell>
        </row>
        <row r="4883">
          <cell r="A4883">
            <v>2010</v>
          </cell>
          <cell r="B4883" t="str">
            <v>JAN</v>
          </cell>
          <cell r="D4883" t="str">
            <v>CIR_8037</v>
          </cell>
          <cell r="E4883">
            <v>150701145.81999999</v>
          </cell>
        </row>
        <row r="4884">
          <cell r="A4884">
            <v>2010</v>
          </cell>
          <cell r="B4884" t="str">
            <v>JAN</v>
          </cell>
          <cell r="D4884" t="str">
            <v>CIR_8038</v>
          </cell>
          <cell r="E4884">
            <v>0</v>
          </cell>
        </row>
        <row r="4885">
          <cell r="A4885">
            <v>2010</v>
          </cell>
          <cell r="B4885" t="str">
            <v>JAN</v>
          </cell>
          <cell r="D4885" t="str">
            <v>CIR_8039</v>
          </cell>
          <cell r="E4885">
            <v>1318065.25</v>
          </cell>
        </row>
        <row r="4886">
          <cell r="A4886">
            <v>2010</v>
          </cell>
          <cell r="B4886" t="str">
            <v>JAN</v>
          </cell>
          <cell r="D4886" t="str">
            <v>CIR_8040</v>
          </cell>
          <cell r="E4886">
            <v>0</v>
          </cell>
        </row>
        <row r="4887">
          <cell r="A4887">
            <v>2010</v>
          </cell>
          <cell r="B4887" t="str">
            <v>JAN</v>
          </cell>
          <cell r="D4887" t="str">
            <v>CIR_8041</v>
          </cell>
          <cell r="E4887">
            <v>2973083.49</v>
          </cell>
        </row>
        <row r="4888">
          <cell r="A4888">
            <v>2010</v>
          </cell>
          <cell r="B4888" t="str">
            <v>JUN</v>
          </cell>
          <cell r="D4888" t="str">
            <v>TRU_8MON</v>
          </cell>
          <cell r="E4888">
            <v>524747.91666666605</v>
          </cell>
        </row>
        <row r="4889">
          <cell r="A4889">
            <v>2010</v>
          </cell>
          <cell r="B4889" t="str">
            <v>MAR</v>
          </cell>
          <cell r="D4889" t="str">
            <v>TRU_8MON</v>
          </cell>
          <cell r="E4889">
            <v>524747.91666666605</v>
          </cell>
        </row>
        <row r="4890">
          <cell r="A4890">
            <v>2010</v>
          </cell>
          <cell r="B4890" t="str">
            <v>FEB</v>
          </cell>
          <cell r="D4890" t="str">
            <v>TRU_8MON</v>
          </cell>
          <cell r="E4890">
            <v>524747.91666666605</v>
          </cell>
        </row>
        <row r="4891">
          <cell r="A4891">
            <v>2009</v>
          </cell>
          <cell r="B4891" t="str">
            <v>DEC</v>
          </cell>
          <cell r="D4891" t="str">
            <v>TRU_8MON</v>
          </cell>
          <cell r="E4891">
            <v>-212849.75</v>
          </cell>
        </row>
        <row r="4892">
          <cell r="A4892">
            <v>2010</v>
          </cell>
          <cell r="B4892" t="str">
            <v>MAY</v>
          </cell>
          <cell r="D4892" t="str">
            <v>TRU_8MON</v>
          </cell>
          <cell r="E4892">
            <v>524747.91666666605</v>
          </cell>
        </row>
        <row r="4893">
          <cell r="A4893">
            <v>2010</v>
          </cell>
          <cell r="B4893" t="str">
            <v>APR</v>
          </cell>
          <cell r="D4893" t="str">
            <v>TRU_8MON</v>
          </cell>
          <cell r="E4893">
            <v>524747.91666666605</v>
          </cell>
        </row>
        <row r="4894">
          <cell r="A4894">
            <v>2010</v>
          </cell>
          <cell r="B4894" t="str">
            <v>JAN</v>
          </cell>
          <cell r="D4894" t="str">
            <v>TRU_8MON</v>
          </cell>
          <cell r="E4894">
            <v>524747.91666666605</v>
          </cell>
        </row>
        <row r="4895">
          <cell r="A4895">
            <v>2010</v>
          </cell>
          <cell r="B4895" t="str">
            <v>JUN</v>
          </cell>
          <cell r="D4895" t="str">
            <v>CIN_8042</v>
          </cell>
          <cell r="E4895">
            <v>573254.99</v>
          </cell>
        </row>
        <row r="4896">
          <cell r="A4896">
            <v>2010</v>
          </cell>
          <cell r="B4896" t="str">
            <v>JUN</v>
          </cell>
          <cell r="D4896" t="str">
            <v>CIN_8041</v>
          </cell>
          <cell r="E4896">
            <v>1169654.69</v>
          </cell>
        </row>
        <row r="4897">
          <cell r="A4897">
            <v>2010</v>
          </cell>
          <cell r="B4897" t="str">
            <v>JUN</v>
          </cell>
          <cell r="D4897" t="str">
            <v>CIN_8040</v>
          </cell>
          <cell r="E4897">
            <v>289034.69</v>
          </cell>
        </row>
        <row r="4898">
          <cell r="A4898">
            <v>2010</v>
          </cell>
          <cell r="B4898" t="str">
            <v>JUN</v>
          </cell>
          <cell r="D4898" t="str">
            <v>CIN_8039</v>
          </cell>
          <cell r="E4898">
            <v>281968663.63</v>
          </cell>
        </row>
        <row r="4899">
          <cell r="A4899">
            <v>2010</v>
          </cell>
          <cell r="B4899" t="str">
            <v>JUN</v>
          </cell>
          <cell r="D4899" t="str">
            <v>CIN_8039</v>
          </cell>
          <cell r="E4899">
            <v>-2556.62</v>
          </cell>
        </row>
        <row r="4900">
          <cell r="A4900">
            <v>2010</v>
          </cell>
          <cell r="B4900" t="str">
            <v>JUN</v>
          </cell>
          <cell r="D4900" t="str">
            <v>CIN_8037</v>
          </cell>
          <cell r="E4900">
            <v>8505.1299999999992</v>
          </cell>
        </row>
        <row r="4901">
          <cell r="A4901">
            <v>2010</v>
          </cell>
          <cell r="B4901" t="str">
            <v>JUN</v>
          </cell>
          <cell r="D4901" t="str">
            <v>CIN_8038</v>
          </cell>
          <cell r="E4901">
            <v>2.1000000000000002E-9</v>
          </cell>
        </row>
        <row r="4902">
          <cell r="A4902">
            <v>2010</v>
          </cell>
          <cell r="B4902" t="str">
            <v>JUN</v>
          </cell>
          <cell r="D4902" t="str">
            <v>CIN_8036</v>
          </cell>
          <cell r="E4902">
            <v>1941130.9</v>
          </cell>
        </row>
        <row r="4903">
          <cell r="A4903">
            <v>2010</v>
          </cell>
          <cell r="B4903" t="str">
            <v>JUN</v>
          </cell>
          <cell r="D4903" t="str">
            <v>CIN_8035</v>
          </cell>
          <cell r="E4903">
            <v>187280.03</v>
          </cell>
        </row>
        <row r="4904">
          <cell r="A4904">
            <v>2010</v>
          </cell>
          <cell r="B4904" t="str">
            <v>JUN</v>
          </cell>
          <cell r="D4904" t="str">
            <v>CIN_8026</v>
          </cell>
          <cell r="E4904">
            <v>0</v>
          </cell>
        </row>
        <row r="4905">
          <cell r="A4905">
            <v>2010</v>
          </cell>
          <cell r="B4905" t="str">
            <v>JUN</v>
          </cell>
          <cell r="D4905" t="str">
            <v>CIN_8033</v>
          </cell>
          <cell r="E4905">
            <v>0.2</v>
          </cell>
        </row>
        <row r="4906">
          <cell r="A4906">
            <v>2010</v>
          </cell>
          <cell r="B4906" t="str">
            <v>JUN</v>
          </cell>
          <cell r="D4906" t="str">
            <v>CIN_8031</v>
          </cell>
          <cell r="E4906">
            <v>209825207.22999999</v>
          </cell>
        </row>
        <row r="4907">
          <cell r="A4907">
            <v>2010</v>
          </cell>
          <cell r="B4907" t="str">
            <v>JUN</v>
          </cell>
          <cell r="D4907" t="str">
            <v>CIN_8025</v>
          </cell>
          <cell r="E4907">
            <v>0</v>
          </cell>
        </row>
        <row r="4908">
          <cell r="A4908">
            <v>2010</v>
          </cell>
          <cell r="B4908" t="str">
            <v>JUN</v>
          </cell>
          <cell r="D4908" t="str">
            <v>CIN_8024</v>
          </cell>
          <cell r="E4908">
            <v>0</v>
          </cell>
        </row>
        <row r="4909">
          <cell r="A4909">
            <v>2010</v>
          </cell>
          <cell r="B4909" t="str">
            <v>JUN</v>
          </cell>
          <cell r="D4909" t="str">
            <v>CIN_8023</v>
          </cell>
          <cell r="E4909">
            <v>119770.52</v>
          </cell>
        </row>
        <row r="4910">
          <cell r="A4910">
            <v>2010</v>
          </cell>
          <cell r="B4910" t="str">
            <v>JUN</v>
          </cell>
          <cell r="D4910" t="str">
            <v>CIN_8022</v>
          </cell>
          <cell r="E4910">
            <v>0</v>
          </cell>
        </row>
        <row r="4911">
          <cell r="A4911">
            <v>2010</v>
          </cell>
          <cell r="B4911" t="str">
            <v>JUN</v>
          </cell>
          <cell r="D4911" t="str">
            <v>CIN_8020</v>
          </cell>
          <cell r="E4911">
            <v>0</v>
          </cell>
        </row>
        <row r="4912">
          <cell r="A4912">
            <v>2010</v>
          </cell>
          <cell r="B4912" t="str">
            <v>JUN</v>
          </cell>
          <cell r="D4912" t="str">
            <v>CIN_8017</v>
          </cell>
          <cell r="E4912">
            <v>0</v>
          </cell>
        </row>
        <row r="4913">
          <cell r="A4913">
            <v>2010</v>
          </cell>
          <cell r="B4913" t="str">
            <v>JUN</v>
          </cell>
          <cell r="D4913" t="str">
            <v>CIN_8016</v>
          </cell>
          <cell r="E4913">
            <v>146651.26999999999</v>
          </cell>
        </row>
        <row r="4914">
          <cell r="A4914">
            <v>2010</v>
          </cell>
          <cell r="B4914" t="str">
            <v>JUN</v>
          </cell>
          <cell r="D4914" t="str">
            <v>CIN_8012</v>
          </cell>
          <cell r="E4914">
            <v>0</v>
          </cell>
        </row>
        <row r="4915">
          <cell r="A4915">
            <v>2010</v>
          </cell>
          <cell r="B4915" t="str">
            <v>JUN</v>
          </cell>
          <cell r="D4915" t="str">
            <v>CIN_8010</v>
          </cell>
          <cell r="E4915">
            <v>0</v>
          </cell>
        </row>
        <row r="4916">
          <cell r="A4916">
            <v>2010</v>
          </cell>
          <cell r="B4916" t="str">
            <v>JUN</v>
          </cell>
          <cell r="D4916" t="str">
            <v>CIN_8008</v>
          </cell>
          <cell r="E4916">
            <v>0</v>
          </cell>
        </row>
        <row r="4917">
          <cell r="A4917">
            <v>2010</v>
          </cell>
          <cell r="B4917" t="str">
            <v>JUN</v>
          </cell>
          <cell r="D4917" t="str">
            <v>CIN_8007</v>
          </cell>
          <cell r="E4917">
            <v>0</v>
          </cell>
        </row>
        <row r="4918">
          <cell r="A4918">
            <v>2010</v>
          </cell>
          <cell r="B4918" t="str">
            <v>JUN</v>
          </cell>
          <cell r="D4918" t="str">
            <v>CIN_8005</v>
          </cell>
          <cell r="E4918">
            <v>55822.46</v>
          </cell>
        </row>
        <row r="4919">
          <cell r="A4919">
            <v>2010</v>
          </cell>
          <cell r="B4919" t="str">
            <v>JUN</v>
          </cell>
          <cell r="D4919" t="str">
            <v>CIN_8004</v>
          </cell>
          <cell r="E4919">
            <v>0</v>
          </cell>
        </row>
        <row r="4920">
          <cell r="A4920">
            <v>2010</v>
          </cell>
          <cell r="B4920" t="str">
            <v>JUN</v>
          </cell>
          <cell r="D4920" t="str">
            <v>CIN_8003</v>
          </cell>
          <cell r="E4920">
            <v>24196.59</v>
          </cell>
        </row>
        <row r="4921">
          <cell r="A4921">
            <v>2010</v>
          </cell>
          <cell r="B4921" t="str">
            <v>JUN</v>
          </cell>
          <cell r="D4921" t="str">
            <v>CIN_8002</v>
          </cell>
          <cell r="E4921">
            <v>50764.55</v>
          </cell>
        </row>
        <row r="4922">
          <cell r="A4922">
            <v>2010</v>
          </cell>
          <cell r="B4922" t="str">
            <v>MAR</v>
          </cell>
          <cell r="D4922" t="str">
            <v>CIN_8039</v>
          </cell>
          <cell r="E4922">
            <v>228418416.61000001</v>
          </cell>
        </row>
        <row r="4923">
          <cell r="A4923">
            <v>2010</v>
          </cell>
          <cell r="B4923" t="str">
            <v>MAR</v>
          </cell>
          <cell r="D4923" t="str">
            <v>CIN_8037</v>
          </cell>
          <cell r="E4923">
            <v>278.08999999999997</v>
          </cell>
        </row>
        <row r="4924">
          <cell r="A4924">
            <v>2010</v>
          </cell>
          <cell r="B4924" t="str">
            <v>MAR</v>
          </cell>
          <cell r="D4924" t="str">
            <v>CIN_8038</v>
          </cell>
          <cell r="E4924">
            <v>-94896.600000001505</v>
          </cell>
        </row>
        <row r="4925">
          <cell r="A4925">
            <v>2010</v>
          </cell>
          <cell r="B4925" t="str">
            <v>MAR</v>
          </cell>
          <cell r="D4925" t="str">
            <v>CIN_8038</v>
          </cell>
          <cell r="E4925">
            <v>58473400.170000002</v>
          </cell>
        </row>
        <row r="4926">
          <cell r="A4926">
            <v>2010</v>
          </cell>
          <cell r="B4926" t="str">
            <v>MAR</v>
          </cell>
          <cell r="D4926" t="str">
            <v>CIN_8036</v>
          </cell>
          <cell r="E4926">
            <v>1586242.74</v>
          </cell>
        </row>
        <row r="4927">
          <cell r="A4927">
            <v>2010</v>
          </cell>
          <cell r="B4927" t="str">
            <v>MAR</v>
          </cell>
          <cell r="D4927" t="str">
            <v>CIN_8035</v>
          </cell>
          <cell r="E4927">
            <v>187280.03</v>
          </cell>
        </row>
        <row r="4928">
          <cell r="A4928">
            <v>2010</v>
          </cell>
          <cell r="B4928" t="str">
            <v>MAR</v>
          </cell>
          <cell r="D4928" t="str">
            <v>CIN_8026</v>
          </cell>
          <cell r="E4928">
            <v>0</v>
          </cell>
        </row>
        <row r="4929">
          <cell r="A4929">
            <v>2010</v>
          </cell>
          <cell r="B4929" t="str">
            <v>FEB</v>
          </cell>
          <cell r="D4929" t="str">
            <v>CIR_8007</v>
          </cell>
          <cell r="E4929">
            <v>31030</v>
          </cell>
        </row>
        <row r="4930">
          <cell r="A4930">
            <v>2010</v>
          </cell>
          <cell r="B4930" t="str">
            <v>FEB</v>
          </cell>
          <cell r="D4930" t="str">
            <v>CIR_8005</v>
          </cell>
          <cell r="E4930">
            <v>13644546.699999999</v>
          </cell>
        </row>
        <row r="4931">
          <cell r="A4931">
            <v>2010</v>
          </cell>
          <cell r="B4931" t="str">
            <v>FEB</v>
          </cell>
          <cell r="D4931" t="str">
            <v>CIR_8004</v>
          </cell>
          <cell r="E4931">
            <v>58865.78</v>
          </cell>
        </row>
        <row r="4932">
          <cell r="A4932">
            <v>2010</v>
          </cell>
          <cell r="B4932" t="str">
            <v>FEB</v>
          </cell>
          <cell r="D4932" t="str">
            <v>CIR_8003</v>
          </cell>
          <cell r="E4932">
            <v>11969549.890000001</v>
          </cell>
        </row>
        <row r="4933">
          <cell r="A4933">
            <v>2010</v>
          </cell>
          <cell r="B4933" t="str">
            <v>FEB</v>
          </cell>
          <cell r="D4933" t="str">
            <v>CIR_8002</v>
          </cell>
          <cell r="E4933">
            <v>16959531.399999999</v>
          </cell>
        </row>
        <row r="4934">
          <cell r="A4934">
            <v>2009</v>
          </cell>
          <cell r="B4934" t="str">
            <v>DEC</v>
          </cell>
          <cell r="D4934" t="str">
            <v>CIR_8041</v>
          </cell>
          <cell r="E4934">
            <v>2986407.04</v>
          </cell>
        </row>
        <row r="4935">
          <cell r="A4935">
            <v>2009</v>
          </cell>
          <cell r="B4935" t="str">
            <v>DEC</v>
          </cell>
          <cell r="D4935" t="str">
            <v>CIR_8040</v>
          </cell>
          <cell r="E4935">
            <v>0</v>
          </cell>
        </row>
        <row r="4936">
          <cell r="A4936">
            <v>2009</v>
          </cell>
          <cell r="B4936" t="str">
            <v>DEC</v>
          </cell>
          <cell r="D4936" t="str">
            <v>CIR_8039</v>
          </cell>
          <cell r="E4936">
            <v>1318055.81</v>
          </cell>
        </row>
        <row r="4937">
          <cell r="A4937">
            <v>2009</v>
          </cell>
          <cell r="B4937" t="str">
            <v>DEC</v>
          </cell>
          <cell r="D4937" t="str">
            <v>CIR_8038</v>
          </cell>
          <cell r="E4937">
            <v>0</v>
          </cell>
        </row>
        <row r="4938">
          <cell r="A4938">
            <v>2009</v>
          </cell>
          <cell r="B4938" t="str">
            <v>DEC</v>
          </cell>
          <cell r="D4938" t="str">
            <v>CIR_8037</v>
          </cell>
          <cell r="E4938">
            <v>150663423.88999999</v>
          </cell>
        </row>
        <row r="4939">
          <cell r="A4939">
            <v>2009</v>
          </cell>
          <cell r="B4939" t="str">
            <v>DEC</v>
          </cell>
          <cell r="D4939" t="str">
            <v>CIR_8036</v>
          </cell>
          <cell r="E4939">
            <v>0</v>
          </cell>
        </row>
        <row r="4940">
          <cell r="A4940">
            <v>2009</v>
          </cell>
          <cell r="B4940" t="str">
            <v>DEC</v>
          </cell>
          <cell r="D4940" t="str">
            <v>CIR_8035</v>
          </cell>
          <cell r="E4940">
            <v>235391.32</v>
          </cell>
        </row>
        <row r="4941">
          <cell r="A4941">
            <v>2009</v>
          </cell>
          <cell r="B4941" t="str">
            <v>DEC</v>
          </cell>
          <cell r="D4941" t="str">
            <v>CIR_8033</v>
          </cell>
          <cell r="E4941">
            <v>0</v>
          </cell>
        </row>
        <row r="4942">
          <cell r="A4942">
            <v>2009</v>
          </cell>
          <cell r="B4942" t="str">
            <v>DEC</v>
          </cell>
          <cell r="D4942" t="str">
            <v>CIR_8031</v>
          </cell>
          <cell r="E4942">
            <v>94243744.560000002</v>
          </cell>
        </row>
        <row r="4943">
          <cell r="A4943">
            <v>2009</v>
          </cell>
          <cell r="B4943" t="str">
            <v>DEC</v>
          </cell>
          <cell r="D4943" t="str">
            <v>CIR_8026</v>
          </cell>
          <cell r="E4943">
            <v>492916.42</v>
          </cell>
        </row>
        <row r="4944">
          <cell r="A4944">
            <v>2009</v>
          </cell>
          <cell r="B4944" t="str">
            <v>DEC</v>
          </cell>
          <cell r="D4944" t="str">
            <v>CIR_8025</v>
          </cell>
          <cell r="E4944">
            <v>81911884.650000006</v>
          </cell>
        </row>
        <row r="4945">
          <cell r="A4945">
            <v>2009</v>
          </cell>
          <cell r="B4945" t="str">
            <v>DEC</v>
          </cell>
          <cell r="D4945" t="str">
            <v>CIR_8024</v>
          </cell>
          <cell r="E4945">
            <v>32412763.449999999</v>
          </cell>
        </row>
        <row r="4946">
          <cell r="A4946">
            <v>2009</v>
          </cell>
          <cell r="B4946" t="str">
            <v>DEC</v>
          </cell>
          <cell r="D4946" t="str">
            <v>CIR_8023</v>
          </cell>
          <cell r="E4946">
            <v>17691822.420000002</v>
          </cell>
        </row>
        <row r="4947">
          <cell r="A4947">
            <v>2009</v>
          </cell>
          <cell r="B4947" t="str">
            <v>DEC</v>
          </cell>
          <cell r="D4947" t="str">
            <v>CIR_8022</v>
          </cell>
          <cell r="E4947">
            <v>0</v>
          </cell>
        </row>
        <row r="4948">
          <cell r="A4948">
            <v>2009</v>
          </cell>
          <cell r="B4948" t="str">
            <v>DEC</v>
          </cell>
          <cell r="D4948" t="str">
            <v>CIR_8020</v>
          </cell>
          <cell r="E4948">
            <v>2361661.7799999998</v>
          </cell>
        </row>
        <row r="4949">
          <cell r="A4949">
            <v>2009</v>
          </cell>
          <cell r="B4949" t="str">
            <v>DEC</v>
          </cell>
          <cell r="D4949" t="str">
            <v>CIR_8017</v>
          </cell>
          <cell r="E4949">
            <v>0</v>
          </cell>
        </row>
        <row r="4950">
          <cell r="A4950">
            <v>2009</v>
          </cell>
          <cell r="B4950" t="str">
            <v>DEC</v>
          </cell>
          <cell r="D4950" t="str">
            <v>CIR_8016</v>
          </cell>
          <cell r="E4950">
            <v>286248.99</v>
          </cell>
        </row>
        <row r="4951">
          <cell r="A4951">
            <v>2009</v>
          </cell>
          <cell r="B4951" t="str">
            <v>DEC</v>
          </cell>
          <cell r="D4951" t="str">
            <v>CIR_8012</v>
          </cell>
          <cell r="E4951">
            <v>864260.42</v>
          </cell>
        </row>
        <row r="4952">
          <cell r="A4952">
            <v>2009</v>
          </cell>
          <cell r="B4952" t="str">
            <v>DEC</v>
          </cell>
          <cell r="D4952" t="str">
            <v>CIR_8010</v>
          </cell>
          <cell r="E4952">
            <v>117793.83</v>
          </cell>
        </row>
        <row r="4953">
          <cell r="A4953">
            <v>2009</v>
          </cell>
          <cell r="B4953" t="str">
            <v>DEC</v>
          </cell>
          <cell r="D4953" t="str">
            <v>CIR_8008</v>
          </cell>
          <cell r="E4953">
            <v>485893.47</v>
          </cell>
        </row>
        <row r="4954">
          <cell r="A4954">
            <v>2009</v>
          </cell>
          <cell r="B4954" t="str">
            <v>DEC</v>
          </cell>
          <cell r="D4954" t="str">
            <v>CIR_8007</v>
          </cell>
          <cell r="E4954">
            <v>31030</v>
          </cell>
        </row>
        <row r="4955">
          <cell r="A4955">
            <v>2009</v>
          </cell>
          <cell r="B4955" t="str">
            <v>DEC</v>
          </cell>
          <cell r="D4955" t="str">
            <v>CIR_8005</v>
          </cell>
          <cell r="E4955">
            <v>13644546.699999999</v>
          </cell>
        </row>
        <row r="4956">
          <cell r="A4956">
            <v>2009</v>
          </cell>
          <cell r="B4956" t="str">
            <v>DEC</v>
          </cell>
          <cell r="D4956" t="str">
            <v>CIR_8004</v>
          </cell>
          <cell r="E4956">
            <v>58865.78</v>
          </cell>
        </row>
        <row r="4957">
          <cell r="A4957">
            <v>2009</v>
          </cell>
          <cell r="B4957" t="str">
            <v>DEC</v>
          </cell>
          <cell r="D4957" t="str">
            <v>CIR_8003</v>
          </cell>
          <cell r="E4957">
            <v>11866572.48</v>
          </cell>
        </row>
        <row r="4958">
          <cell r="A4958">
            <v>2009</v>
          </cell>
          <cell r="B4958" t="str">
            <v>DEC</v>
          </cell>
          <cell r="D4958" t="str">
            <v>CIR_8002</v>
          </cell>
          <cell r="E4958">
            <v>16959531.399999999</v>
          </cell>
        </row>
        <row r="4959">
          <cell r="A4959">
            <v>2010</v>
          </cell>
          <cell r="B4959" t="str">
            <v>MAY</v>
          </cell>
          <cell r="D4959" t="str">
            <v>CIR_8002</v>
          </cell>
          <cell r="E4959">
            <v>9896802.9000000004</v>
          </cell>
        </row>
        <row r="4960">
          <cell r="A4960">
            <v>2010</v>
          </cell>
          <cell r="B4960" t="str">
            <v>MAY</v>
          </cell>
          <cell r="D4960" t="str">
            <v>CIR_8003</v>
          </cell>
          <cell r="E4960">
            <v>10231605.199999999</v>
          </cell>
        </row>
        <row r="4961">
          <cell r="A4961">
            <v>2010</v>
          </cell>
          <cell r="B4961" t="str">
            <v>MAY</v>
          </cell>
          <cell r="D4961" t="str">
            <v>CIR_8004</v>
          </cell>
          <cell r="E4961">
            <v>41611.58</v>
          </cell>
        </row>
        <row r="4962">
          <cell r="A4962">
            <v>2010</v>
          </cell>
          <cell r="B4962" t="str">
            <v>MAY</v>
          </cell>
          <cell r="D4962" t="str">
            <v>CIR_8005</v>
          </cell>
          <cell r="E4962">
            <v>11776709.66</v>
          </cell>
        </row>
        <row r="4963">
          <cell r="A4963">
            <v>2010</v>
          </cell>
          <cell r="B4963" t="str">
            <v>MAY</v>
          </cell>
          <cell r="D4963" t="str">
            <v>CIR_8007</v>
          </cell>
          <cell r="E4963">
            <v>31030</v>
          </cell>
        </row>
        <row r="4964">
          <cell r="A4964">
            <v>2010</v>
          </cell>
          <cell r="B4964" t="str">
            <v>MAY</v>
          </cell>
          <cell r="D4964" t="str">
            <v>CIR_8008</v>
          </cell>
          <cell r="E4964">
            <v>501843.71</v>
          </cell>
        </row>
        <row r="4965">
          <cell r="A4965">
            <v>2010</v>
          </cell>
          <cell r="B4965" t="str">
            <v>MAY</v>
          </cell>
          <cell r="D4965" t="str">
            <v>CIR_8010</v>
          </cell>
          <cell r="E4965">
            <v>117793.83</v>
          </cell>
        </row>
        <row r="4966">
          <cell r="A4966">
            <v>2010</v>
          </cell>
          <cell r="B4966" t="str">
            <v>MAY</v>
          </cell>
          <cell r="D4966" t="str">
            <v>CIR_8012</v>
          </cell>
          <cell r="E4966">
            <v>864260.42</v>
          </cell>
        </row>
        <row r="4967">
          <cell r="A4967">
            <v>2010</v>
          </cell>
          <cell r="B4967" t="str">
            <v>MAY</v>
          </cell>
          <cell r="D4967" t="str">
            <v>CIR_8016</v>
          </cell>
          <cell r="E4967">
            <v>352942.34</v>
          </cell>
        </row>
        <row r="4968">
          <cell r="A4968">
            <v>2010</v>
          </cell>
          <cell r="B4968" t="str">
            <v>MAY</v>
          </cell>
          <cell r="D4968" t="str">
            <v>CIR_8017</v>
          </cell>
          <cell r="E4968">
            <v>0</v>
          </cell>
        </row>
        <row r="4969">
          <cell r="A4969">
            <v>2010</v>
          </cell>
          <cell r="B4969" t="str">
            <v>MAY</v>
          </cell>
          <cell r="D4969" t="str">
            <v>CIR_8020</v>
          </cell>
          <cell r="E4969">
            <v>1094374.03</v>
          </cell>
        </row>
        <row r="4970">
          <cell r="A4970">
            <v>2010</v>
          </cell>
          <cell r="B4970" t="str">
            <v>MAY</v>
          </cell>
          <cell r="D4970" t="str">
            <v>CIR_8022</v>
          </cell>
          <cell r="E4970">
            <v>0</v>
          </cell>
        </row>
        <row r="4971">
          <cell r="A4971">
            <v>2010</v>
          </cell>
          <cell r="B4971" t="str">
            <v>MAY</v>
          </cell>
          <cell r="D4971" t="str">
            <v>CIR_8023</v>
          </cell>
          <cell r="E4971">
            <v>18773676.379999999</v>
          </cell>
        </row>
        <row r="4972">
          <cell r="A4972">
            <v>2010</v>
          </cell>
          <cell r="B4972" t="str">
            <v>MAY</v>
          </cell>
          <cell r="D4972" t="str">
            <v>CIR_8024</v>
          </cell>
          <cell r="E4972">
            <v>32328522.449999999</v>
          </cell>
        </row>
        <row r="4973">
          <cell r="A4973">
            <v>2010</v>
          </cell>
          <cell r="B4973" t="str">
            <v>MAY</v>
          </cell>
          <cell r="D4973" t="str">
            <v>CIR_8025</v>
          </cell>
          <cell r="E4973">
            <v>81901169.489999995</v>
          </cell>
        </row>
        <row r="4974">
          <cell r="A4974">
            <v>2010</v>
          </cell>
          <cell r="B4974" t="str">
            <v>MAY</v>
          </cell>
          <cell r="D4974" t="str">
            <v>CIR_8026</v>
          </cell>
          <cell r="E4974">
            <v>492916.42</v>
          </cell>
        </row>
        <row r="4975">
          <cell r="A4975">
            <v>2010</v>
          </cell>
          <cell r="B4975" t="str">
            <v>MAY</v>
          </cell>
          <cell r="D4975" t="str">
            <v>CIR_8031</v>
          </cell>
          <cell r="E4975">
            <v>138613155.93000001</v>
          </cell>
        </row>
        <row r="4976">
          <cell r="A4976">
            <v>2010</v>
          </cell>
          <cell r="B4976" t="str">
            <v>MAY</v>
          </cell>
          <cell r="D4976" t="str">
            <v>CIR_8033</v>
          </cell>
          <cell r="E4976">
            <v>99585719.230000004</v>
          </cell>
        </row>
        <row r="4977">
          <cell r="A4977">
            <v>2010</v>
          </cell>
          <cell r="B4977" t="str">
            <v>MAY</v>
          </cell>
          <cell r="D4977" t="str">
            <v>CIR_8035</v>
          </cell>
          <cell r="E4977">
            <v>235391.32</v>
          </cell>
        </row>
        <row r="4978">
          <cell r="A4978">
            <v>2010</v>
          </cell>
          <cell r="B4978" t="str">
            <v>MAY</v>
          </cell>
          <cell r="D4978" t="str">
            <v>CIR_8036</v>
          </cell>
          <cell r="E4978">
            <v>0</v>
          </cell>
        </row>
        <row r="4979">
          <cell r="A4979">
            <v>2010</v>
          </cell>
          <cell r="B4979" t="str">
            <v>MAY</v>
          </cell>
          <cell r="D4979" t="str">
            <v>CIR_8037</v>
          </cell>
          <cell r="E4979">
            <v>150893766.78</v>
          </cell>
        </row>
        <row r="4980">
          <cell r="A4980">
            <v>2010</v>
          </cell>
          <cell r="B4980" t="str">
            <v>MAY</v>
          </cell>
          <cell r="D4980" t="str">
            <v>CIR_8038</v>
          </cell>
          <cell r="E4980">
            <v>69964561.780000001</v>
          </cell>
        </row>
        <row r="4981">
          <cell r="A4981">
            <v>2010</v>
          </cell>
          <cell r="B4981" t="str">
            <v>MAY</v>
          </cell>
          <cell r="D4981" t="str">
            <v>CIR_8039</v>
          </cell>
          <cell r="E4981">
            <v>1318065.25</v>
          </cell>
        </row>
        <row r="4982">
          <cell r="A4982">
            <v>2010</v>
          </cell>
          <cell r="B4982" t="str">
            <v>MAY</v>
          </cell>
          <cell r="D4982" t="str">
            <v>CIR_8040</v>
          </cell>
          <cell r="E4982">
            <v>0</v>
          </cell>
        </row>
        <row r="4983">
          <cell r="A4983">
            <v>2010</v>
          </cell>
          <cell r="B4983" t="str">
            <v>MAY</v>
          </cell>
          <cell r="D4983" t="str">
            <v>CIR_8041</v>
          </cell>
          <cell r="E4983">
            <v>3043292.96</v>
          </cell>
        </row>
        <row r="4984">
          <cell r="A4984">
            <v>2010</v>
          </cell>
          <cell r="B4984" t="str">
            <v>MAY</v>
          </cell>
          <cell r="D4984" t="str">
            <v>CIR_8042</v>
          </cell>
          <cell r="E4984">
            <v>0</v>
          </cell>
        </row>
        <row r="4985">
          <cell r="A4985">
            <v>2010</v>
          </cell>
          <cell r="B4985" t="str">
            <v>APR</v>
          </cell>
          <cell r="D4985" t="str">
            <v>CIR_8037</v>
          </cell>
          <cell r="E4985">
            <v>150857520.91</v>
          </cell>
        </row>
        <row r="4986">
          <cell r="A4986">
            <v>2010</v>
          </cell>
          <cell r="B4986" t="str">
            <v>APR</v>
          </cell>
          <cell r="D4986" t="str">
            <v>CIR_8038</v>
          </cell>
          <cell r="E4986">
            <v>69574513.359999999</v>
          </cell>
        </row>
        <row r="4987">
          <cell r="A4987">
            <v>2010</v>
          </cell>
          <cell r="B4987" t="str">
            <v>APR</v>
          </cell>
          <cell r="D4987" t="str">
            <v>CIR_8039</v>
          </cell>
          <cell r="E4987">
            <v>1318065.25</v>
          </cell>
        </row>
        <row r="4988">
          <cell r="A4988">
            <v>2010</v>
          </cell>
          <cell r="B4988" t="str">
            <v>APR</v>
          </cell>
          <cell r="D4988" t="str">
            <v>CIR_8040</v>
          </cell>
          <cell r="E4988">
            <v>0</v>
          </cell>
        </row>
        <row r="4989">
          <cell r="A4989">
            <v>2010</v>
          </cell>
          <cell r="B4989" t="str">
            <v>APR</v>
          </cell>
          <cell r="D4989" t="str">
            <v>CIR_8041</v>
          </cell>
          <cell r="E4989">
            <v>3011994.61</v>
          </cell>
        </row>
        <row r="4990">
          <cell r="A4990">
            <v>2010</v>
          </cell>
          <cell r="B4990" t="str">
            <v>APR</v>
          </cell>
          <cell r="D4990" t="str">
            <v>CIR_8042</v>
          </cell>
          <cell r="E4990">
            <v>0</v>
          </cell>
        </row>
        <row r="4991">
          <cell r="A4991">
            <v>2010</v>
          </cell>
          <cell r="B4991" t="str">
            <v>APR</v>
          </cell>
          <cell r="D4991" t="str">
            <v>CIR_8002</v>
          </cell>
          <cell r="E4991">
            <v>9896802.9000000004</v>
          </cell>
        </row>
        <row r="4992">
          <cell r="A4992">
            <v>2010</v>
          </cell>
          <cell r="B4992" t="str">
            <v>APR</v>
          </cell>
          <cell r="D4992" t="str">
            <v>CIR_8003</v>
          </cell>
          <cell r="E4992">
            <v>10231605.199999999</v>
          </cell>
        </row>
        <row r="4993">
          <cell r="A4993">
            <v>2010</v>
          </cell>
          <cell r="B4993" t="str">
            <v>APR</v>
          </cell>
          <cell r="D4993" t="str">
            <v>CIR_8004</v>
          </cell>
          <cell r="E4993">
            <v>41611.58</v>
          </cell>
        </row>
        <row r="4994">
          <cell r="A4994">
            <v>2010</v>
          </cell>
          <cell r="B4994" t="str">
            <v>APR</v>
          </cell>
          <cell r="D4994" t="str">
            <v>CIR_8005</v>
          </cell>
          <cell r="E4994">
            <v>11661555.050000001</v>
          </cell>
        </row>
        <row r="4995">
          <cell r="A4995">
            <v>2010</v>
          </cell>
          <cell r="B4995" t="str">
            <v>APR</v>
          </cell>
          <cell r="D4995" t="str">
            <v>CIR_8007</v>
          </cell>
          <cell r="E4995">
            <v>31030</v>
          </cell>
        </row>
        <row r="4996">
          <cell r="A4996">
            <v>2010</v>
          </cell>
          <cell r="B4996" t="str">
            <v>APR</v>
          </cell>
          <cell r="D4996" t="str">
            <v>CIR_8008</v>
          </cell>
          <cell r="E4996">
            <v>503510.51</v>
          </cell>
        </row>
        <row r="4997">
          <cell r="A4997">
            <v>2010</v>
          </cell>
          <cell r="B4997" t="str">
            <v>APR</v>
          </cell>
          <cell r="D4997" t="str">
            <v>CIR_8010</v>
          </cell>
          <cell r="E4997">
            <v>117793.83</v>
          </cell>
        </row>
        <row r="4998">
          <cell r="A4998">
            <v>2010</v>
          </cell>
          <cell r="B4998" t="str">
            <v>APR</v>
          </cell>
          <cell r="D4998" t="str">
            <v>CIR_8012</v>
          </cell>
          <cell r="E4998">
            <v>864260.42</v>
          </cell>
        </row>
        <row r="4999">
          <cell r="A4999">
            <v>2010</v>
          </cell>
          <cell r="B4999" t="str">
            <v>APR</v>
          </cell>
          <cell r="D4999" t="str">
            <v>CIR_8016</v>
          </cell>
          <cell r="E4999">
            <v>352942.34</v>
          </cell>
        </row>
        <row r="5000">
          <cell r="A5000">
            <v>2010</v>
          </cell>
          <cell r="B5000" t="str">
            <v>APR</v>
          </cell>
          <cell r="D5000" t="str">
            <v>CIR_8017</v>
          </cell>
          <cell r="E5000">
            <v>0</v>
          </cell>
        </row>
        <row r="5001">
          <cell r="A5001">
            <v>2010</v>
          </cell>
          <cell r="B5001" t="str">
            <v>APR</v>
          </cell>
          <cell r="D5001" t="str">
            <v>CIR_8020</v>
          </cell>
          <cell r="E5001">
            <v>1094374.03</v>
          </cell>
        </row>
        <row r="5002">
          <cell r="A5002">
            <v>2010</v>
          </cell>
          <cell r="B5002" t="str">
            <v>APR</v>
          </cell>
          <cell r="D5002" t="str">
            <v>CIR_8022</v>
          </cell>
          <cell r="E5002">
            <v>0</v>
          </cell>
        </row>
        <row r="5003">
          <cell r="A5003">
            <v>2010</v>
          </cell>
          <cell r="B5003" t="str">
            <v>APR</v>
          </cell>
          <cell r="D5003" t="str">
            <v>CIR_8023</v>
          </cell>
          <cell r="E5003">
            <v>18772739.399999999</v>
          </cell>
        </row>
        <row r="5004">
          <cell r="A5004">
            <v>2010</v>
          </cell>
          <cell r="B5004" t="str">
            <v>APR</v>
          </cell>
          <cell r="D5004" t="str">
            <v>CIR_8024</v>
          </cell>
          <cell r="E5004">
            <v>32412763.449999999</v>
          </cell>
        </row>
        <row r="5005">
          <cell r="A5005">
            <v>2009</v>
          </cell>
          <cell r="B5005" t="str">
            <v>DEC</v>
          </cell>
          <cell r="D5005" t="str">
            <v>GLB_8BEG</v>
          </cell>
          <cell r="E5005">
            <v>13702815.724285901</v>
          </cell>
        </row>
        <row r="5006">
          <cell r="A5006">
            <v>2010</v>
          </cell>
          <cell r="B5006" t="str">
            <v>MAY</v>
          </cell>
          <cell r="D5006" t="str">
            <v>GLB_8BEG</v>
          </cell>
          <cell r="E5006">
            <v>19312477.6324955</v>
          </cell>
        </row>
        <row r="5007">
          <cell r="A5007">
            <v>2010</v>
          </cell>
          <cell r="B5007" t="str">
            <v>APR</v>
          </cell>
          <cell r="D5007" t="str">
            <v>GLB_8BEG</v>
          </cell>
          <cell r="E5007">
            <v>18881853.3369014</v>
          </cell>
        </row>
        <row r="5008">
          <cell r="A5008">
            <v>2010</v>
          </cell>
          <cell r="B5008" t="str">
            <v>JAN</v>
          </cell>
          <cell r="D5008" t="str">
            <v>GLB_8BEG</v>
          </cell>
          <cell r="E5008">
            <v>10797405.5899716</v>
          </cell>
        </row>
        <row r="5009">
          <cell r="A5009">
            <v>2010</v>
          </cell>
          <cell r="B5009" t="str">
            <v>JUN</v>
          </cell>
          <cell r="D5009" t="str">
            <v>CIR_8042</v>
          </cell>
          <cell r="E5009">
            <v>0</v>
          </cell>
        </row>
        <row r="5010">
          <cell r="A5010">
            <v>2010</v>
          </cell>
          <cell r="B5010" t="str">
            <v>JUN</v>
          </cell>
          <cell r="D5010" t="str">
            <v>CIR_8041</v>
          </cell>
          <cell r="E5010">
            <v>3042398.34</v>
          </cell>
        </row>
        <row r="5011">
          <cell r="A5011">
            <v>2010</v>
          </cell>
          <cell r="B5011" t="str">
            <v>JUN</v>
          </cell>
          <cell r="D5011" t="str">
            <v>CIR_8040</v>
          </cell>
          <cell r="E5011">
            <v>0</v>
          </cell>
        </row>
        <row r="5012">
          <cell r="A5012">
            <v>2010</v>
          </cell>
          <cell r="B5012" t="str">
            <v>JUN</v>
          </cell>
          <cell r="D5012" t="str">
            <v>CIR_8039</v>
          </cell>
          <cell r="E5012">
            <v>1318065.25</v>
          </cell>
        </row>
        <row r="5013">
          <cell r="A5013">
            <v>2010</v>
          </cell>
          <cell r="B5013" t="str">
            <v>JUN</v>
          </cell>
          <cell r="D5013" t="str">
            <v>CIR_8038</v>
          </cell>
          <cell r="E5013">
            <v>70004340.230000004</v>
          </cell>
        </row>
        <row r="5014">
          <cell r="A5014">
            <v>2010</v>
          </cell>
          <cell r="B5014" t="str">
            <v>JUN</v>
          </cell>
          <cell r="D5014" t="str">
            <v>CIR_8037</v>
          </cell>
          <cell r="E5014">
            <v>151131364.47999999</v>
          </cell>
        </row>
        <row r="5015">
          <cell r="A5015">
            <v>2010</v>
          </cell>
          <cell r="B5015" t="str">
            <v>JUN</v>
          </cell>
          <cell r="D5015" t="str">
            <v>CIR_8036</v>
          </cell>
          <cell r="E5015">
            <v>0</v>
          </cell>
        </row>
        <row r="5016">
          <cell r="A5016">
            <v>2010</v>
          </cell>
          <cell r="B5016" t="str">
            <v>JUN</v>
          </cell>
          <cell r="D5016" t="str">
            <v>CIR_8035</v>
          </cell>
          <cell r="E5016">
            <v>235391.32</v>
          </cell>
        </row>
        <row r="5017">
          <cell r="A5017">
            <v>2010</v>
          </cell>
          <cell r="B5017" t="str">
            <v>JUN</v>
          </cell>
          <cell r="D5017" t="str">
            <v>CIR_8033</v>
          </cell>
          <cell r="E5017">
            <v>100008822.63</v>
          </cell>
        </row>
        <row r="5018">
          <cell r="A5018">
            <v>2010</v>
          </cell>
          <cell r="B5018" t="str">
            <v>JUN</v>
          </cell>
          <cell r="D5018" t="str">
            <v>CIR_8031</v>
          </cell>
          <cell r="E5018">
            <v>149374605.65000001</v>
          </cell>
        </row>
        <row r="5019">
          <cell r="A5019">
            <v>2010</v>
          </cell>
          <cell r="B5019" t="str">
            <v>JUN</v>
          </cell>
          <cell r="D5019" t="str">
            <v>CIR_8026</v>
          </cell>
          <cell r="E5019">
            <v>492916.42</v>
          </cell>
        </row>
        <row r="5020">
          <cell r="A5020">
            <v>2010</v>
          </cell>
          <cell r="B5020" t="str">
            <v>JUN</v>
          </cell>
          <cell r="D5020" t="str">
            <v>CIR_8025</v>
          </cell>
          <cell r="E5020">
            <v>81901169.489999995</v>
          </cell>
        </row>
        <row r="5021">
          <cell r="A5021">
            <v>2010</v>
          </cell>
          <cell r="B5021" t="str">
            <v>JUN</v>
          </cell>
          <cell r="D5021" t="str">
            <v>CIR_8024</v>
          </cell>
          <cell r="E5021">
            <v>32328522.449999999</v>
          </cell>
        </row>
        <row r="5022">
          <cell r="A5022">
            <v>2010</v>
          </cell>
          <cell r="B5022" t="str">
            <v>JUN</v>
          </cell>
          <cell r="D5022" t="str">
            <v>CIR_8023</v>
          </cell>
          <cell r="E5022">
            <v>18860643.210000001</v>
          </cell>
        </row>
        <row r="5023">
          <cell r="A5023">
            <v>2010</v>
          </cell>
          <cell r="B5023" t="str">
            <v>JUN</v>
          </cell>
          <cell r="D5023" t="str">
            <v>CIR_8022</v>
          </cell>
          <cell r="E5023">
            <v>0</v>
          </cell>
        </row>
        <row r="5024">
          <cell r="A5024">
            <v>2010</v>
          </cell>
          <cell r="B5024" t="str">
            <v>JUN</v>
          </cell>
          <cell r="D5024" t="str">
            <v>CIR_8020</v>
          </cell>
          <cell r="E5024">
            <v>1094374.03</v>
          </cell>
        </row>
        <row r="5025">
          <cell r="A5025">
            <v>2010</v>
          </cell>
          <cell r="B5025" t="str">
            <v>JUN</v>
          </cell>
          <cell r="D5025" t="str">
            <v>CIR_8017</v>
          </cell>
          <cell r="E5025">
            <v>0</v>
          </cell>
        </row>
        <row r="5026">
          <cell r="A5026">
            <v>2010</v>
          </cell>
          <cell r="B5026" t="str">
            <v>JUN</v>
          </cell>
          <cell r="D5026" t="str">
            <v>CIR_8016</v>
          </cell>
          <cell r="E5026">
            <v>352942.34</v>
          </cell>
        </row>
        <row r="5027">
          <cell r="A5027">
            <v>2010</v>
          </cell>
          <cell r="B5027" t="str">
            <v>JUN</v>
          </cell>
          <cell r="D5027" t="str">
            <v>CIR_8012</v>
          </cell>
          <cell r="E5027">
            <v>864260.42</v>
          </cell>
        </row>
        <row r="5028">
          <cell r="A5028">
            <v>2010</v>
          </cell>
          <cell r="B5028" t="str">
            <v>JUN</v>
          </cell>
          <cell r="D5028" t="str">
            <v>CIR_8010</v>
          </cell>
          <cell r="E5028">
            <v>117793.83</v>
          </cell>
        </row>
        <row r="5029">
          <cell r="A5029">
            <v>2010</v>
          </cell>
          <cell r="B5029" t="str">
            <v>JUN</v>
          </cell>
          <cell r="D5029" t="str">
            <v>CIR_8008</v>
          </cell>
          <cell r="E5029">
            <v>501843.71</v>
          </cell>
        </row>
        <row r="5030">
          <cell r="A5030">
            <v>2010</v>
          </cell>
          <cell r="B5030" t="str">
            <v>JUN</v>
          </cell>
          <cell r="D5030" t="str">
            <v>CIR_8007</v>
          </cell>
          <cell r="E5030">
            <v>31030</v>
          </cell>
        </row>
        <row r="5031">
          <cell r="A5031">
            <v>2010</v>
          </cell>
          <cell r="B5031" t="str">
            <v>JUN</v>
          </cell>
          <cell r="D5031" t="str">
            <v>CIR_8005</v>
          </cell>
          <cell r="E5031">
            <v>11857141.109999999</v>
          </cell>
        </row>
        <row r="5032">
          <cell r="A5032">
            <v>2010</v>
          </cell>
          <cell r="B5032" t="str">
            <v>JUN</v>
          </cell>
          <cell r="D5032" t="str">
            <v>CIR_8004</v>
          </cell>
          <cell r="E5032">
            <v>41611.58</v>
          </cell>
        </row>
        <row r="5033">
          <cell r="A5033">
            <v>2010</v>
          </cell>
          <cell r="B5033" t="str">
            <v>JUN</v>
          </cell>
          <cell r="D5033" t="str">
            <v>CIR_8003</v>
          </cell>
          <cell r="E5033">
            <v>10231605.199999999</v>
          </cell>
        </row>
        <row r="5034">
          <cell r="A5034">
            <v>2010</v>
          </cell>
          <cell r="B5034" t="str">
            <v>JUN</v>
          </cell>
          <cell r="D5034" t="str">
            <v>CIR_8002</v>
          </cell>
          <cell r="E5034">
            <v>9896802.9000000004</v>
          </cell>
        </row>
        <row r="5035">
          <cell r="A5035">
            <v>2010</v>
          </cell>
          <cell r="B5035" t="str">
            <v>MAR</v>
          </cell>
          <cell r="D5035" t="str">
            <v>CIR_8036</v>
          </cell>
          <cell r="E5035">
            <v>0</v>
          </cell>
        </row>
        <row r="5036">
          <cell r="A5036">
            <v>2010</v>
          </cell>
          <cell r="B5036" t="str">
            <v>MAR</v>
          </cell>
          <cell r="D5036" t="str">
            <v>CIR_8035</v>
          </cell>
          <cell r="E5036">
            <v>235391.32</v>
          </cell>
        </row>
        <row r="5037">
          <cell r="A5037">
            <v>2010</v>
          </cell>
          <cell r="B5037" t="str">
            <v>MAR</v>
          </cell>
          <cell r="D5037" t="str">
            <v>CIR_8033</v>
          </cell>
          <cell r="E5037">
            <v>0</v>
          </cell>
        </row>
        <row r="5038">
          <cell r="A5038">
            <v>2010</v>
          </cell>
          <cell r="B5038" t="str">
            <v>MAR</v>
          </cell>
          <cell r="D5038" t="str">
            <v>CIR_8031</v>
          </cell>
          <cell r="E5038">
            <v>119960043.16</v>
          </cell>
        </row>
        <row r="5039">
          <cell r="A5039">
            <v>2010</v>
          </cell>
          <cell r="B5039" t="str">
            <v>MAR</v>
          </cell>
          <cell r="D5039" t="str">
            <v>CIR_8026</v>
          </cell>
          <cell r="E5039">
            <v>492916.42</v>
          </cell>
        </row>
        <row r="5040">
          <cell r="A5040">
            <v>2010</v>
          </cell>
          <cell r="B5040" t="str">
            <v>MAR</v>
          </cell>
          <cell r="D5040" t="str">
            <v>CIR_8025</v>
          </cell>
          <cell r="E5040">
            <v>81901169.489999995</v>
          </cell>
        </row>
        <row r="5041">
          <cell r="A5041">
            <v>2010</v>
          </cell>
          <cell r="B5041" t="str">
            <v>MAR</v>
          </cell>
          <cell r="D5041" t="str">
            <v>CIR_8024</v>
          </cell>
          <cell r="E5041">
            <v>32412763.449999999</v>
          </cell>
        </row>
        <row r="5042">
          <cell r="A5042">
            <v>2010</v>
          </cell>
          <cell r="B5042" t="str">
            <v>MAR</v>
          </cell>
          <cell r="D5042" t="str">
            <v>CIR_8023</v>
          </cell>
          <cell r="E5042">
            <v>21345095.890000001</v>
          </cell>
        </row>
        <row r="5043">
          <cell r="A5043">
            <v>2010</v>
          </cell>
          <cell r="B5043" t="str">
            <v>MAR</v>
          </cell>
          <cell r="D5043" t="str">
            <v>CIR_8022</v>
          </cell>
          <cell r="E5043">
            <v>0</v>
          </cell>
        </row>
        <row r="5044">
          <cell r="A5044">
            <v>2010</v>
          </cell>
          <cell r="B5044" t="str">
            <v>MAR</v>
          </cell>
          <cell r="D5044" t="str">
            <v>CIR_8020</v>
          </cell>
          <cell r="E5044">
            <v>2361661.7799999998</v>
          </cell>
        </row>
        <row r="5045">
          <cell r="A5045">
            <v>2010</v>
          </cell>
          <cell r="B5045" t="str">
            <v>MAR</v>
          </cell>
          <cell r="D5045" t="str">
            <v>CIR_8017</v>
          </cell>
          <cell r="E5045">
            <v>0</v>
          </cell>
        </row>
        <row r="5046">
          <cell r="A5046">
            <v>2010</v>
          </cell>
          <cell r="B5046" t="str">
            <v>MAR</v>
          </cell>
          <cell r="D5046" t="str">
            <v>CIR_8016</v>
          </cell>
          <cell r="E5046">
            <v>352942.34</v>
          </cell>
        </row>
        <row r="5047">
          <cell r="A5047">
            <v>2010</v>
          </cell>
          <cell r="B5047" t="str">
            <v>MAR</v>
          </cell>
          <cell r="D5047" t="str">
            <v>CIR_8012</v>
          </cell>
          <cell r="E5047">
            <v>864260.42</v>
          </cell>
        </row>
        <row r="5048">
          <cell r="A5048">
            <v>2010</v>
          </cell>
          <cell r="B5048" t="str">
            <v>MAR</v>
          </cell>
          <cell r="D5048" t="str">
            <v>CIR_8010</v>
          </cell>
          <cell r="E5048">
            <v>117793.83</v>
          </cell>
        </row>
        <row r="5049">
          <cell r="A5049">
            <v>2010</v>
          </cell>
          <cell r="B5049" t="str">
            <v>MAR</v>
          </cell>
          <cell r="D5049" t="str">
            <v>CIR_8008</v>
          </cell>
          <cell r="E5049">
            <v>503510.51</v>
          </cell>
        </row>
        <row r="5050">
          <cell r="A5050">
            <v>2010</v>
          </cell>
          <cell r="B5050" t="str">
            <v>MAR</v>
          </cell>
          <cell r="D5050" t="str">
            <v>CIR_8007</v>
          </cell>
          <cell r="E5050">
            <v>31030</v>
          </cell>
        </row>
        <row r="5051">
          <cell r="A5051">
            <v>2010</v>
          </cell>
          <cell r="B5051" t="str">
            <v>MAR</v>
          </cell>
          <cell r="D5051" t="str">
            <v>CIR_8005</v>
          </cell>
          <cell r="E5051">
            <v>13644546.699999999</v>
          </cell>
        </row>
        <row r="5052">
          <cell r="A5052">
            <v>2010</v>
          </cell>
          <cell r="B5052" t="str">
            <v>MAR</v>
          </cell>
          <cell r="D5052" t="str">
            <v>CIR_8004</v>
          </cell>
          <cell r="E5052">
            <v>58865.78</v>
          </cell>
        </row>
        <row r="5053">
          <cell r="A5053">
            <v>2010</v>
          </cell>
          <cell r="B5053" t="str">
            <v>MAR</v>
          </cell>
          <cell r="D5053" t="str">
            <v>CIR_8003</v>
          </cell>
          <cell r="E5053">
            <v>11969549.890000001</v>
          </cell>
        </row>
        <row r="5054">
          <cell r="A5054">
            <v>2010</v>
          </cell>
          <cell r="B5054" t="str">
            <v>MAR</v>
          </cell>
          <cell r="D5054" t="str">
            <v>CIR_8002</v>
          </cell>
          <cell r="E5054">
            <v>16959531.399999999</v>
          </cell>
        </row>
        <row r="5055">
          <cell r="A5055">
            <v>2010</v>
          </cell>
          <cell r="B5055" t="str">
            <v>MAR</v>
          </cell>
          <cell r="D5055" t="str">
            <v>CIR_8041</v>
          </cell>
          <cell r="E5055">
            <v>3012178.82</v>
          </cell>
        </row>
        <row r="5056">
          <cell r="A5056">
            <v>2010</v>
          </cell>
          <cell r="B5056" t="str">
            <v>MAR</v>
          </cell>
          <cell r="D5056" t="str">
            <v>CIR_8040</v>
          </cell>
          <cell r="E5056">
            <v>0</v>
          </cell>
        </row>
        <row r="5057">
          <cell r="A5057">
            <v>2010</v>
          </cell>
          <cell r="B5057" t="str">
            <v>MAR</v>
          </cell>
          <cell r="D5057" t="str">
            <v>CIR_8039</v>
          </cell>
          <cell r="E5057">
            <v>1318065.25</v>
          </cell>
        </row>
        <row r="5058">
          <cell r="A5058">
            <v>2010</v>
          </cell>
          <cell r="B5058" t="str">
            <v>MAR</v>
          </cell>
          <cell r="D5058" t="str">
            <v>CIR_8038</v>
          </cell>
          <cell r="E5058">
            <v>2583761.7999999998</v>
          </cell>
        </row>
        <row r="5059">
          <cell r="A5059">
            <v>2010</v>
          </cell>
          <cell r="B5059" t="str">
            <v>MAR</v>
          </cell>
          <cell r="D5059" t="str">
            <v>CIR_8037</v>
          </cell>
          <cell r="E5059">
            <v>150905798.05000001</v>
          </cell>
        </row>
        <row r="5060">
          <cell r="A5060">
            <v>2010</v>
          </cell>
          <cell r="B5060" t="str">
            <v>FEB</v>
          </cell>
          <cell r="D5060" t="str">
            <v>CIR_8041</v>
          </cell>
          <cell r="E5060">
            <v>2984208.01</v>
          </cell>
        </row>
        <row r="5061">
          <cell r="A5061">
            <v>2010</v>
          </cell>
          <cell r="B5061" t="str">
            <v>FEB</v>
          </cell>
          <cell r="D5061" t="str">
            <v>CIR_8040</v>
          </cell>
          <cell r="E5061">
            <v>0</v>
          </cell>
        </row>
        <row r="5062">
          <cell r="A5062">
            <v>2010</v>
          </cell>
          <cell r="B5062" t="str">
            <v>FEB</v>
          </cell>
          <cell r="D5062" t="str">
            <v>CIR_8039</v>
          </cell>
          <cell r="E5062">
            <v>1318065.26</v>
          </cell>
        </row>
        <row r="5063">
          <cell r="A5063">
            <v>2010</v>
          </cell>
          <cell r="B5063" t="str">
            <v>FEB</v>
          </cell>
          <cell r="D5063" t="str">
            <v>CIR_8038</v>
          </cell>
          <cell r="E5063">
            <v>2565811.59</v>
          </cell>
        </row>
        <row r="5064">
          <cell r="A5064">
            <v>2010</v>
          </cell>
          <cell r="B5064" t="str">
            <v>FEB</v>
          </cell>
          <cell r="D5064" t="str">
            <v>CIR_8037</v>
          </cell>
          <cell r="E5064">
            <v>150728815.43000001</v>
          </cell>
        </row>
        <row r="5065">
          <cell r="A5065">
            <v>2010</v>
          </cell>
          <cell r="B5065" t="str">
            <v>FEB</v>
          </cell>
          <cell r="D5065" t="str">
            <v>CIR_8036</v>
          </cell>
          <cell r="E5065">
            <v>0</v>
          </cell>
        </row>
        <row r="5066">
          <cell r="A5066">
            <v>2010</v>
          </cell>
          <cell r="B5066" t="str">
            <v>FEB</v>
          </cell>
          <cell r="D5066" t="str">
            <v>CIR_8035</v>
          </cell>
          <cell r="E5066">
            <v>235391.32</v>
          </cell>
        </row>
        <row r="5067">
          <cell r="A5067">
            <v>2010</v>
          </cell>
          <cell r="B5067" t="str">
            <v>FEB</v>
          </cell>
          <cell r="D5067" t="str">
            <v>CIR_8033</v>
          </cell>
          <cell r="E5067">
            <v>0</v>
          </cell>
        </row>
        <row r="5068">
          <cell r="A5068">
            <v>2010</v>
          </cell>
          <cell r="B5068" t="str">
            <v>FEB</v>
          </cell>
          <cell r="D5068" t="str">
            <v>CIR_8031</v>
          </cell>
          <cell r="E5068">
            <v>95390582.409999996</v>
          </cell>
        </row>
        <row r="5069">
          <cell r="A5069">
            <v>2010</v>
          </cell>
          <cell r="B5069" t="str">
            <v>FEB</v>
          </cell>
          <cell r="D5069" t="str">
            <v>CIR_8026</v>
          </cell>
          <cell r="E5069">
            <v>492916.42</v>
          </cell>
        </row>
        <row r="5070">
          <cell r="A5070">
            <v>2010</v>
          </cell>
          <cell r="B5070" t="str">
            <v>FEB</v>
          </cell>
          <cell r="D5070" t="str">
            <v>CIR_8025</v>
          </cell>
          <cell r="E5070">
            <v>81904768.879999995</v>
          </cell>
        </row>
        <row r="5071">
          <cell r="A5071">
            <v>2010</v>
          </cell>
          <cell r="B5071" t="str">
            <v>FEB</v>
          </cell>
          <cell r="D5071" t="str">
            <v>CIR_8024</v>
          </cell>
          <cell r="E5071">
            <v>32412763.449999999</v>
          </cell>
        </row>
        <row r="5072">
          <cell r="A5072">
            <v>2010</v>
          </cell>
          <cell r="B5072" t="str">
            <v>FEB</v>
          </cell>
          <cell r="D5072" t="str">
            <v>CIR_8023</v>
          </cell>
          <cell r="E5072">
            <v>20732071.780000001</v>
          </cell>
        </row>
        <row r="5073">
          <cell r="A5073">
            <v>2010</v>
          </cell>
          <cell r="B5073" t="str">
            <v>FEB</v>
          </cell>
          <cell r="D5073" t="str">
            <v>CIR_8022</v>
          </cell>
          <cell r="E5073">
            <v>0</v>
          </cell>
        </row>
        <row r="5074">
          <cell r="A5074">
            <v>2010</v>
          </cell>
          <cell r="B5074" t="str">
            <v>FEB</v>
          </cell>
          <cell r="D5074" t="str">
            <v>CIR_8020</v>
          </cell>
          <cell r="E5074">
            <v>2361661.7799999998</v>
          </cell>
        </row>
        <row r="5075">
          <cell r="A5075">
            <v>2010</v>
          </cell>
          <cell r="B5075" t="str">
            <v>FEB</v>
          </cell>
          <cell r="D5075" t="str">
            <v>CIR_8017</v>
          </cell>
          <cell r="E5075">
            <v>0</v>
          </cell>
        </row>
        <row r="5076">
          <cell r="A5076">
            <v>2010</v>
          </cell>
          <cell r="B5076" t="str">
            <v>FEB</v>
          </cell>
          <cell r="D5076" t="str">
            <v>CIR_8016</v>
          </cell>
          <cell r="E5076">
            <v>352942.34</v>
          </cell>
        </row>
        <row r="5077">
          <cell r="A5077">
            <v>2010</v>
          </cell>
          <cell r="B5077" t="str">
            <v>FEB</v>
          </cell>
          <cell r="D5077" t="str">
            <v>CIR_8012</v>
          </cell>
          <cell r="E5077">
            <v>864260.42</v>
          </cell>
        </row>
        <row r="5078">
          <cell r="A5078">
            <v>2010</v>
          </cell>
          <cell r="B5078" t="str">
            <v>FEB</v>
          </cell>
          <cell r="D5078" t="str">
            <v>CIR_8010</v>
          </cell>
          <cell r="E5078">
            <v>117793.83</v>
          </cell>
        </row>
        <row r="5079">
          <cell r="A5079">
            <v>2010</v>
          </cell>
          <cell r="B5079" t="str">
            <v>FEB</v>
          </cell>
          <cell r="D5079" t="str">
            <v>CIR_8008</v>
          </cell>
          <cell r="E5079">
            <v>507073.47</v>
          </cell>
        </row>
        <row r="5080">
          <cell r="A5080">
            <v>2010</v>
          </cell>
          <cell r="B5080" t="str">
            <v>JUN</v>
          </cell>
          <cell r="D5080" t="str">
            <v>RRI_8187</v>
          </cell>
          <cell r="E5080">
            <v>7.6923080000000005E-2</v>
          </cell>
        </row>
        <row r="5081">
          <cell r="A5081">
            <v>2010</v>
          </cell>
          <cell r="B5081" t="str">
            <v>JUN</v>
          </cell>
          <cell r="D5081" t="str">
            <v>RRI_8184</v>
          </cell>
          <cell r="E5081">
            <v>7.6923080000000005E-2</v>
          </cell>
        </row>
        <row r="5082">
          <cell r="A5082">
            <v>2010</v>
          </cell>
          <cell r="B5082" t="str">
            <v>JUN</v>
          </cell>
          <cell r="D5082" t="str">
            <v>RRI_8149</v>
          </cell>
          <cell r="E5082">
            <v>1</v>
          </cell>
        </row>
        <row r="5083">
          <cell r="A5083">
            <v>2010</v>
          </cell>
          <cell r="B5083" t="str">
            <v>MAR</v>
          </cell>
          <cell r="D5083" t="str">
            <v>RRI_8184</v>
          </cell>
          <cell r="E5083">
            <v>7.6923080000000005E-2</v>
          </cell>
        </row>
        <row r="5084">
          <cell r="A5084">
            <v>2010</v>
          </cell>
          <cell r="B5084" t="str">
            <v>MAR</v>
          </cell>
          <cell r="D5084" t="str">
            <v>RRI_8149</v>
          </cell>
          <cell r="E5084">
            <v>1</v>
          </cell>
        </row>
        <row r="5085">
          <cell r="A5085">
            <v>2010</v>
          </cell>
          <cell r="B5085" t="str">
            <v>FEB</v>
          </cell>
          <cell r="D5085" t="str">
            <v>RRI_8149</v>
          </cell>
          <cell r="E5085">
            <v>1</v>
          </cell>
        </row>
        <row r="5086">
          <cell r="A5086">
            <v>2009</v>
          </cell>
          <cell r="B5086" t="str">
            <v>DEC</v>
          </cell>
          <cell r="D5086" t="str">
            <v>RRI_8149</v>
          </cell>
          <cell r="E5086">
            <v>1</v>
          </cell>
        </row>
        <row r="5087">
          <cell r="A5087">
            <v>2010</v>
          </cell>
          <cell r="B5087" t="str">
            <v>MAY</v>
          </cell>
          <cell r="D5087" t="str">
            <v>RRI_8149</v>
          </cell>
          <cell r="E5087">
            <v>1</v>
          </cell>
        </row>
        <row r="5088">
          <cell r="A5088">
            <v>2010</v>
          </cell>
          <cell r="B5088" t="str">
            <v>MAY</v>
          </cell>
          <cell r="D5088" t="str">
            <v>RRI_8184</v>
          </cell>
          <cell r="E5088">
            <v>7.6923080000000005E-2</v>
          </cell>
        </row>
        <row r="5089">
          <cell r="A5089">
            <v>2010</v>
          </cell>
          <cell r="B5089" t="str">
            <v>MAY</v>
          </cell>
          <cell r="D5089" t="str">
            <v>RRI_8187</v>
          </cell>
          <cell r="E5089">
            <v>7.6923080000000005E-2</v>
          </cell>
        </row>
        <row r="5090">
          <cell r="A5090">
            <v>2010</v>
          </cell>
          <cell r="B5090" t="str">
            <v>APR</v>
          </cell>
          <cell r="D5090" t="str">
            <v>RRI_8149</v>
          </cell>
          <cell r="E5090">
            <v>1</v>
          </cell>
        </row>
        <row r="5091">
          <cell r="A5091">
            <v>2010</v>
          </cell>
          <cell r="B5091" t="str">
            <v>APR</v>
          </cell>
          <cell r="D5091" t="str">
            <v>RRI_8184</v>
          </cell>
          <cell r="E5091">
            <v>7.6923080000000005E-2</v>
          </cell>
        </row>
        <row r="5092">
          <cell r="A5092">
            <v>2010</v>
          </cell>
          <cell r="B5092" t="str">
            <v>JAN</v>
          </cell>
          <cell r="D5092" t="str">
            <v>RRI_8149</v>
          </cell>
          <cell r="E5092">
            <v>1</v>
          </cell>
        </row>
        <row r="5093">
          <cell r="A5093">
            <v>2010</v>
          </cell>
          <cell r="B5093" t="str">
            <v>JUN</v>
          </cell>
          <cell r="D5093" t="str">
            <v>RR7_8187</v>
          </cell>
          <cell r="E5093">
            <v>5.5E-2</v>
          </cell>
        </row>
        <row r="5094">
          <cell r="A5094">
            <v>2010</v>
          </cell>
          <cell r="B5094" t="str">
            <v>JUN</v>
          </cell>
          <cell r="D5094" t="str">
            <v>RR7_8184</v>
          </cell>
          <cell r="E5094">
            <v>5.5E-2</v>
          </cell>
        </row>
        <row r="5095">
          <cell r="A5095">
            <v>2010</v>
          </cell>
          <cell r="B5095" t="str">
            <v>JUN</v>
          </cell>
          <cell r="D5095" t="str">
            <v>RR7_8149</v>
          </cell>
          <cell r="E5095">
            <v>5.5E-2</v>
          </cell>
        </row>
        <row r="5096">
          <cell r="A5096">
            <v>2010</v>
          </cell>
          <cell r="B5096" t="str">
            <v>MAR</v>
          </cell>
          <cell r="D5096" t="str">
            <v>RR7_8184</v>
          </cell>
          <cell r="E5096">
            <v>5.5E-2</v>
          </cell>
        </row>
        <row r="5097">
          <cell r="A5097">
            <v>2010</v>
          </cell>
          <cell r="B5097" t="str">
            <v>MAR</v>
          </cell>
          <cell r="D5097" t="str">
            <v>RR7_8149</v>
          </cell>
          <cell r="E5097">
            <v>5.5E-2</v>
          </cell>
        </row>
        <row r="5098">
          <cell r="A5098">
            <v>2010</v>
          </cell>
          <cell r="B5098" t="str">
            <v>FEB</v>
          </cell>
          <cell r="D5098" t="str">
            <v>RR7_8149</v>
          </cell>
          <cell r="E5098">
            <v>5.5E-2</v>
          </cell>
        </row>
        <row r="5099">
          <cell r="A5099">
            <v>2009</v>
          </cell>
          <cell r="B5099" t="str">
            <v>DEC</v>
          </cell>
          <cell r="D5099" t="str">
            <v>RR7_8149</v>
          </cell>
          <cell r="E5099">
            <v>5.5E-2</v>
          </cell>
        </row>
        <row r="5100">
          <cell r="A5100">
            <v>2010</v>
          </cell>
          <cell r="B5100" t="str">
            <v>MAY</v>
          </cell>
          <cell r="D5100" t="str">
            <v>RR7_8149</v>
          </cell>
          <cell r="E5100">
            <v>5.5E-2</v>
          </cell>
        </row>
        <row r="5101">
          <cell r="A5101">
            <v>2010</v>
          </cell>
          <cell r="B5101" t="str">
            <v>MAY</v>
          </cell>
          <cell r="D5101" t="str">
            <v>RR7_8184</v>
          </cell>
          <cell r="E5101">
            <v>5.5E-2</v>
          </cell>
        </row>
        <row r="5102">
          <cell r="A5102">
            <v>2010</v>
          </cell>
          <cell r="B5102" t="str">
            <v>MAY</v>
          </cell>
          <cell r="D5102" t="str">
            <v>RR7_8187</v>
          </cell>
          <cell r="E5102">
            <v>5.5E-2</v>
          </cell>
        </row>
        <row r="5103">
          <cell r="A5103">
            <v>2010</v>
          </cell>
          <cell r="B5103" t="str">
            <v>APR</v>
          </cell>
          <cell r="D5103" t="str">
            <v>RR7_8149</v>
          </cell>
          <cell r="E5103">
            <v>5.5E-2</v>
          </cell>
        </row>
        <row r="5104">
          <cell r="A5104">
            <v>2010</v>
          </cell>
          <cell r="B5104" t="str">
            <v>APR</v>
          </cell>
          <cell r="D5104" t="str">
            <v>RR7_8184</v>
          </cell>
          <cell r="E5104">
            <v>5.5E-2</v>
          </cell>
        </row>
        <row r="5105">
          <cell r="A5105">
            <v>2010</v>
          </cell>
          <cell r="B5105" t="str">
            <v>JAN</v>
          </cell>
          <cell r="D5105" t="str">
            <v>RR7_8149</v>
          </cell>
          <cell r="E5105">
            <v>5.5E-2</v>
          </cell>
        </row>
        <row r="5106">
          <cell r="A5106">
            <v>2010</v>
          </cell>
          <cell r="B5106" t="str">
            <v>JUN</v>
          </cell>
          <cell r="D5106" t="str">
            <v>MAN_8006</v>
          </cell>
          <cell r="E5106">
            <v>0</v>
          </cell>
        </row>
        <row r="5107">
          <cell r="A5107">
            <v>2010</v>
          </cell>
          <cell r="B5107" t="str">
            <v>MAR</v>
          </cell>
          <cell r="D5107" t="str">
            <v>MAN_8006</v>
          </cell>
          <cell r="E5107">
            <v>0</v>
          </cell>
        </row>
        <row r="5108">
          <cell r="A5108">
            <v>2010</v>
          </cell>
          <cell r="B5108" t="str">
            <v>FEB</v>
          </cell>
          <cell r="D5108" t="str">
            <v>MAN_8006</v>
          </cell>
          <cell r="E5108">
            <v>0</v>
          </cell>
        </row>
        <row r="5109">
          <cell r="A5109">
            <v>2009</v>
          </cell>
          <cell r="B5109" t="str">
            <v>DEC</v>
          </cell>
          <cell r="D5109" t="str">
            <v>MAN_8006</v>
          </cell>
          <cell r="E5109">
            <v>0</v>
          </cell>
        </row>
        <row r="5110">
          <cell r="A5110">
            <v>2010</v>
          </cell>
          <cell r="B5110" t="str">
            <v>MAY</v>
          </cell>
          <cell r="D5110" t="str">
            <v>MAN_8006</v>
          </cell>
          <cell r="E5110">
            <v>0</v>
          </cell>
        </row>
        <row r="5111">
          <cell r="A5111">
            <v>2010</v>
          </cell>
          <cell r="B5111" t="str">
            <v>APR</v>
          </cell>
          <cell r="D5111" t="str">
            <v>MAN_8006</v>
          </cell>
          <cell r="E5111">
            <v>0</v>
          </cell>
        </row>
        <row r="5112">
          <cell r="A5112">
            <v>2010</v>
          </cell>
          <cell r="B5112" t="str">
            <v>JAN</v>
          </cell>
          <cell r="D5112" t="str">
            <v>MAN_8006</v>
          </cell>
          <cell r="E5112">
            <v>0</v>
          </cell>
        </row>
        <row r="5113">
          <cell r="A5113">
            <v>2010</v>
          </cell>
          <cell r="B5113" t="str">
            <v>JUN</v>
          </cell>
          <cell r="D5113" t="str">
            <v>RRJ_8187</v>
          </cell>
          <cell r="E5113">
            <v>168389.40803813</v>
          </cell>
        </row>
        <row r="5114">
          <cell r="A5114">
            <v>2010</v>
          </cell>
          <cell r="B5114" t="str">
            <v>JUN</v>
          </cell>
          <cell r="D5114" t="str">
            <v>RRJ_8184</v>
          </cell>
          <cell r="E5114">
            <v>395378.62167053198</v>
          </cell>
        </row>
        <row r="5115">
          <cell r="A5115">
            <v>2010</v>
          </cell>
          <cell r="B5115" t="str">
            <v>JUN</v>
          </cell>
          <cell r="D5115" t="str">
            <v>RRJ_8149</v>
          </cell>
          <cell r="E5115">
            <v>0</v>
          </cell>
        </row>
        <row r="5116">
          <cell r="A5116">
            <v>2010</v>
          </cell>
          <cell r="B5116" t="str">
            <v>MAR</v>
          </cell>
          <cell r="D5116" t="str">
            <v>RRJ_8184</v>
          </cell>
          <cell r="E5116">
            <v>398743.53750801203</v>
          </cell>
        </row>
        <row r="5117">
          <cell r="A5117">
            <v>2010</v>
          </cell>
          <cell r="B5117" t="str">
            <v>MAR</v>
          </cell>
          <cell r="D5117" t="str">
            <v>RRJ_8149</v>
          </cell>
          <cell r="E5117">
            <v>0</v>
          </cell>
        </row>
        <row r="5118">
          <cell r="A5118">
            <v>2010</v>
          </cell>
          <cell r="B5118" t="str">
            <v>FEB</v>
          </cell>
          <cell r="D5118" t="str">
            <v>RRJ_8149</v>
          </cell>
          <cell r="E5118">
            <v>0</v>
          </cell>
        </row>
        <row r="5119">
          <cell r="A5119">
            <v>2009</v>
          </cell>
          <cell r="B5119" t="str">
            <v>DEC</v>
          </cell>
          <cell r="D5119" t="str">
            <v>RRJ_8149</v>
          </cell>
          <cell r="E5119">
            <v>0</v>
          </cell>
        </row>
        <row r="5120">
          <cell r="A5120">
            <v>2010</v>
          </cell>
          <cell r="B5120" t="str">
            <v>MAY</v>
          </cell>
          <cell r="D5120" t="str">
            <v>RRJ_8149</v>
          </cell>
          <cell r="E5120">
            <v>0</v>
          </cell>
        </row>
        <row r="5121">
          <cell r="A5121">
            <v>2010</v>
          </cell>
          <cell r="B5121" t="str">
            <v>MAY</v>
          </cell>
          <cell r="D5121" t="str">
            <v>RRJ_8184</v>
          </cell>
          <cell r="E5121">
            <v>396500.26028302498</v>
          </cell>
        </row>
        <row r="5122">
          <cell r="A5122">
            <v>2010</v>
          </cell>
          <cell r="B5122" t="str">
            <v>MAY</v>
          </cell>
          <cell r="D5122" t="str">
            <v>RRJ_8187</v>
          </cell>
          <cell r="E5122">
            <v>168977.36183573899</v>
          </cell>
        </row>
        <row r="5123">
          <cell r="A5123">
            <v>2010</v>
          </cell>
          <cell r="B5123" t="str">
            <v>APR</v>
          </cell>
          <cell r="D5123" t="str">
            <v>RRJ_8149</v>
          </cell>
          <cell r="E5123">
            <v>0</v>
          </cell>
        </row>
        <row r="5124">
          <cell r="A5124">
            <v>2010</v>
          </cell>
          <cell r="B5124" t="str">
            <v>APR</v>
          </cell>
          <cell r="D5124" t="str">
            <v>RRJ_8184</v>
          </cell>
          <cell r="E5124">
            <v>397621.89889551903</v>
          </cell>
        </row>
        <row r="5125">
          <cell r="A5125">
            <v>2010</v>
          </cell>
          <cell r="B5125" t="str">
            <v>JAN</v>
          </cell>
          <cell r="D5125" t="str">
            <v>RRJ_8149</v>
          </cell>
          <cell r="E5125">
            <v>0</v>
          </cell>
        </row>
        <row r="5126">
          <cell r="A5126">
            <v>2010</v>
          </cell>
          <cell r="B5126" t="str">
            <v>JUN</v>
          </cell>
          <cell r="D5126" t="str">
            <v>GLB_8BEG</v>
          </cell>
          <cell r="E5126">
            <v>21293142.3427095</v>
          </cell>
        </row>
        <row r="5127">
          <cell r="A5127">
            <v>2010</v>
          </cell>
          <cell r="B5127" t="str">
            <v>MAR</v>
          </cell>
          <cell r="D5127" t="str">
            <v>GLB_8BEG</v>
          </cell>
          <cell r="E5127">
            <v>17770129.3392331</v>
          </cell>
        </row>
        <row r="5128">
          <cell r="A5128">
            <v>2010</v>
          </cell>
          <cell r="B5128" t="str">
            <v>FEB</v>
          </cell>
          <cell r="D5128" t="str">
            <v>GLB_8BEG</v>
          </cell>
          <cell r="E5128">
            <v>16188377.612661799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_header"/>
      <sheetName val="sys_desc"/>
      <sheetName val="sys_proj"/>
      <sheetName val="sys_data"/>
      <sheetName val="Income Data"/>
      <sheetName val="Summary (2017)"/>
      <sheetName val="TRUE_UP"/>
      <sheetName val="Sheet1"/>
      <sheetName val="CAP VAR 03"/>
      <sheetName val="CAP VAR 04"/>
      <sheetName val="CAP VAR 05"/>
      <sheetName val="CAP VAR 06"/>
      <sheetName val="CAP VAR 07"/>
      <sheetName val="CAP VAR 08"/>
      <sheetName val="CAP VAR 09"/>
      <sheetName val="CAP VAR 10"/>
      <sheetName val="CAP VAR 11"/>
      <sheetName val="CAP VAR 12"/>
      <sheetName val="FINALTU SUM 2016"/>
      <sheetName val="NRC P1"/>
      <sheetName val="WC3"/>
      <sheetName val="NRC P2"/>
      <sheetName val="Incremental Security P1"/>
      <sheetName val="Incremental Security P2"/>
      <sheetName val="SJRPP"/>
      <sheetName val="NCR"/>
      <sheetName val="CAP VAR 01"/>
      <sheetName val="Indiantown reg assets 2017"/>
      <sheetName val="Cedar bay reg assets 2017"/>
      <sheetName val="Cedar bay reg liab 2017 "/>
      <sheetName val="CAP VAR 0815"/>
      <sheetName val="TU 2014"/>
      <sheetName val="Sheet2"/>
    </sheetNames>
    <sheetDataSet>
      <sheetData sheetId="0">
        <row r="2">
          <cell r="G2">
            <v>2016</v>
          </cell>
        </row>
        <row r="3">
          <cell r="G3">
            <v>2017</v>
          </cell>
        </row>
        <row r="4">
          <cell r="G4">
            <v>2017</v>
          </cell>
        </row>
        <row r="5">
          <cell r="G5">
            <v>2017</v>
          </cell>
        </row>
        <row r="6">
          <cell r="G6">
            <v>2017</v>
          </cell>
        </row>
        <row r="7">
          <cell r="G7">
            <v>2017</v>
          </cell>
        </row>
        <row r="8">
          <cell r="G8">
            <v>2017</v>
          </cell>
        </row>
      </sheetData>
      <sheetData sheetId="1">
        <row r="1">
          <cell r="B1" t="str">
            <v>CLAUSE_ACCT</v>
          </cell>
          <cell r="C1" t="str">
            <v>DESCRIPTION</v>
          </cell>
        </row>
        <row r="2">
          <cell r="B2" t="str">
            <v>0000000</v>
          </cell>
          <cell r="C2" t="str">
            <v>aaaaaaaaaaaaaaaaaa</v>
          </cell>
        </row>
        <row r="3">
          <cell r="B3" t="str">
            <v>1823815</v>
          </cell>
          <cell r="C3" t="str">
            <v>Amortization Beg Balance</v>
          </cell>
        </row>
        <row r="4">
          <cell r="B4" t="str">
            <v>1MC5MON</v>
          </cell>
          <cell r="C4" t="str">
            <v>Prior Period True-Up Refunded/(Collected) this Period Mid-course 3</v>
          </cell>
        </row>
        <row r="5">
          <cell r="B5" t="str">
            <v>1MC5OFF</v>
          </cell>
          <cell r="C5" t="str">
            <v>Mid-course correction 1 Offet</v>
          </cell>
        </row>
        <row r="6">
          <cell r="B6" t="str">
            <v>1MC5TOT</v>
          </cell>
          <cell r="C6" t="str">
            <v>Mid-course correction 1 TOTAL</v>
          </cell>
        </row>
        <row r="7">
          <cell r="B7" t="str">
            <v>1MC5YTD</v>
          </cell>
          <cell r="C7" t="str">
            <v>YTD Mid-course 1 Refunded/(Collected) in Current Year, excluding current month</v>
          </cell>
        </row>
        <row r="8">
          <cell r="B8" t="str">
            <v>2MC5MON</v>
          </cell>
          <cell r="C8" t="str">
            <v>Prior Period True-Up Refunded/(Collected) this Period Mid-course 1</v>
          </cell>
        </row>
        <row r="9">
          <cell r="B9" t="str">
            <v>2MC5OFF</v>
          </cell>
          <cell r="C9" t="str">
            <v>Mid-course correction 2 Offet</v>
          </cell>
        </row>
        <row r="10">
          <cell r="B10" t="str">
            <v>2MC5TOT</v>
          </cell>
          <cell r="C10" t="str">
            <v>Mid-course correction 2 TOTAL</v>
          </cell>
        </row>
        <row r="11">
          <cell r="B11" t="str">
            <v>2MC5YTD</v>
          </cell>
          <cell r="C11" t="str">
            <v>YTD Mid-course 2 Refunded/(Collected) in Current Year, excluding current month</v>
          </cell>
        </row>
        <row r="12">
          <cell r="B12" t="str">
            <v>3MC5MON</v>
          </cell>
          <cell r="C12" t="str">
            <v>Prior Period True-Up Refunded/(Collected) this Period Mid-course 2</v>
          </cell>
        </row>
        <row r="13">
          <cell r="B13" t="str">
            <v>3MC5OFF</v>
          </cell>
          <cell r="C13" t="str">
            <v>Mid-course correction 3 Offet</v>
          </cell>
        </row>
        <row r="14">
          <cell r="B14" t="str">
            <v>3MC5TOT</v>
          </cell>
          <cell r="C14" t="str">
            <v>Mid-course correction 3 TOTAL</v>
          </cell>
        </row>
        <row r="15">
          <cell r="B15" t="str">
            <v>3MC5YTD</v>
          </cell>
          <cell r="C15" t="str">
            <v>YTD Mid-course 3 Refunded/(Collected) in Current Year, excluding current month</v>
          </cell>
        </row>
        <row r="16">
          <cell r="B16" t="str">
            <v>4073640</v>
          </cell>
          <cell r="C16" t="str">
            <v>AMORT REG ASSET-OKEELANTA SETLMNT-CAPCT</v>
          </cell>
        </row>
        <row r="17">
          <cell r="B17" t="str">
            <v>407364Y</v>
          </cell>
          <cell r="C17" t="str">
            <v>AMORT REG ASSET-OKEELANTA SETLMNT-CAPCT</v>
          </cell>
        </row>
        <row r="18">
          <cell r="B18" t="str">
            <v>4073700</v>
          </cell>
          <cell r="C18" t="str">
            <v>AMORT REG ASSET-NUCLEAR COST RECOVERY</v>
          </cell>
        </row>
        <row r="19">
          <cell r="B19" t="str">
            <v>4101240</v>
          </cell>
          <cell r="C19" t="str">
            <v>OTH PROP-STORM RECOVERY PROPERTY-FED</v>
          </cell>
        </row>
        <row r="20">
          <cell r="B20" t="str">
            <v>4405000</v>
          </cell>
          <cell r="C20" t="str">
            <v>Capacity Revenues</v>
          </cell>
        </row>
        <row r="21">
          <cell r="B21" t="str">
            <v>4405084</v>
          </cell>
          <cell r="C21" t="str">
            <v>Capacity Revenues - 084</v>
          </cell>
        </row>
        <row r="22">
          <cell r="B22" t="str">
            <v>4405810</v>
          </cell>
          <cell r="C22" t="str">
            <v>Capacity Revenues - 810</v>
          </cell>
        </row>
        <row r="23">
          <cell r="B23" t="str">
            <v>4405840</v>
          </cell>
          <cell r="C23" t="str">
            <v>Capacity Revenues - 840</v>
          </cell>
        </row>
        <row r="24">
          <cell r="B24" t="str">
            <v>4405940</v>
          </cell>
          <cell r="C24" t="str">
            <v>Capacity Revenues - 940</v>
          </cell>
        </row>
        <row r="25">
          <cell r="B25" t="str">
            <v>4471200</v>
          </cell>
          <cell r="C25" t="str">
            <v>CAPACITY SALES-CCR REVENUES</v>
          </cell>
        </row>
        <row r="26">
          <cell r="B26" t="str">
            <v>4471210</v>
          </cell>
          <cell r="C26" t="str">
            <v>CAP REV CCR-FPSC-1990 RATE REDUCTION</v>
          </cell>
        </row>
        <row r="27">
          <cell r="B27" t="str">
            <v>4471220</v>
          </cell>
          <cell r="C27" t="str">
            <v>POWER SALES-EST TRANSMISSION SERVICE</v>
          </cell>
        </row>
        <row r="28">
          <cell r="B28" t="str">
            <v>4471230</v>
          </cell>
          <cell r="C28" t="str">
            <v>POWER SALES-TRANSMISSION SERVICE CONTRA</v>
          </cell>
        </row>
        <row r="29">
          <cell r="B29" t="str">
            <v>4471240</v>
          </cell>
          <cell r="C29" t="str">
            <v>POWER SALES-TRANSMISSION SERVICE</v>
          </cell>
        </row>
        <row r="30">
          <cell r="B30" t="str">
            <v>4471250</v>
          </cell>
          <cell r="C30" t="str">
            <v>SCHEDULING SYST CNTROL DISPATCH SERVICE</v>
          </cell>
        </row>
        <row r="31">
          <cell r="B31" t="str">
            <v>4471260</v>
          </cell>
          <cell r="C31" t="str">
            <v>REACTIVE &amp; VOLTAGE CONTROL SVC-NON FUEL</v>
          </cell>
        </row>
        <row r="32">
          <cell r="B32" t="str">
            <v>4569440</v>
          </cell>
          <cell r="C32" t="str">
            <v>DEF REV-OVERRECOVERY-CCR</v>
          </cell>
        </row>
        <row r="33">
          <cell r="B33" t="str">
            <v>4569480</v>
          </cell>
          <cell r="C33" t="str">
            <v>DEF REG ASSESS FEE REV-CCR</v>
          </cell>
        </row>
        <row r="34">
          <cell r="B34" t="str">
            <v>5060750</v>
          </cell>
          <cell r="C34" t="str">
            <v>MISC STM PWR EXP-FOSSIL PLANT SECURITY</v>
          </cell>
        </row>
        <row r="35">
          <cell r="B35" t="str">
            <v>5242200</v>
          </cell>
          <cell r="C35" t="str">
            <v>MISC NUC PWR EXP-HEIGHTNED SECURITY-CCR</v>
          </cell>
        </row>
        <row r="36">
          <cell r="B36" t="str">
            <v>5249000</v>
          </cell>
          <cell r="C36" t="str">
            <v>NCRC_RECOVERABLE_O&amp;M</v>
          </cell>
        </row>
        <row r="37">
          <cell r="B37" t="str">
            <v>5249010</v>
          </cell>
          <cell r="C37" t="str">
            <v>NCRC_NON-RETAIL O&amp;M CONTRA CLAUS RECVR C</v>
          </cell>
        </row>
        <row r="38">
          <cell r="B38" t="str">
            <v>5490750</v>
          </cell>
          <cell r="C38" t="str">
            <v>MISC OTH PWR EXP-FOS PLANT SECURITY-CCR</v>
          </cell>
        </row>
        <row r="39">
          <cell r="B39" t="str">
            <v>5554100</v>
          </cell>
          <cell r="C39" t="str">
            <v>UPS CAPACITY CHARGES-CCR</v>
          </cell>
        </row>
        <row r="40">
          <cell r="B40" t="str">
            <v>5554200</v>
          </cell>
          <cell r="C40" t="str">
            <v>QF  CAPACITY CHARGES-CCR</v>
          </cell>
        </row>
        <row r="41">
          <cell r="B41" t="str">
            <v>5554290</v>
          </cell>
          <cell r="C41" t="str">
            <v>OTH DEF CR-SJRPP CAPACITY ACCEL RECOVRY</v>
          </cell>
        </row>
        <row r="42">
          <cell r="B42" t="str">
            <v>555429Y</v>
          </cell>
          <cell r="C42" t="str">
            <v>OTH DEF CR-SJRPP CAPACITY ACCEL RECOVRY</v>
          </cell>
        </row>
        <row r="43">
          <cell r="B43" t="str">
            <v>5554300</v>
          </cell>
          <cell r="C43" t="str">
            <v>SJRPP CAPACITY CHARGES-CCR</v>
          </cell>
        </row>
        <row r="44">
          <cell r="B44" t="str">
            <v>5554310</v>
          </cell>
          <cell r="C44" t="str">
            <v>CAP CHARGES-CCR-FPSC-'90 RATE REDUCTION</v>
          </cell>
        </row>
        <row r="45">
          <cell r="B45" t="str">
            <v>5554320</v>
          </cell>
          <cell r="C45" t="str">
            <v>SJRPP DEFERRED INTEREST PAYMENTS-CCR</v>
          </cell>
        </row>
        <row r="46">
          <cell r="B46" t="str">
            <v>5554400</v>
          </cell>
          <cell r="C46" t="str">
            <v>SHORT TERM CAPACITY PURCHASES-CCR</v>
          </cell>
        </row>
        <row r="47">
          <cell r="B47" t="str">
            <v>5554410</v>
          </cell>
          <cell r="C47" t="str">
            <v>PUR PWR-CAPAC PUR-L/T CNTR-MIN PYMT-CCR</v>
          </cell>
        </row>
        <row r="48">
          <cell r="B48" t="str">
            <v>5651200</v>
          </cell>
          <cell r="C48" t="str">
            <v>TRANS OF ELECTRICITY BY OTHERS-CCRC</v>
          </cell>
        </row>
        <row r="49">
          <cell r="B49" t="str">
            <v>5651210</v>
          </cell>
          <cell r="C49" t="str">
            <v>TRANS ELEC BY OTH-L/T CONTRACT-CCR</v>
          </cell>
        </row>
        <row r="50">
          <cell r="B50" t="str">
            <v>6120001764</v>
          </cell>
        </row>
        <row r="51">
          <cell r="B51" t="str">
            <v>6120001765</v>
          </cell>
        </row>
        <row r="52">
          <cell r="B52" t="str">
            <v>6120008988</v>
          </cell>
          <cell r="C52" t="str">
            <v>Amort Exp - Cedar Bay Loss on PPA-Capacity</v>
          </cell>
        </row>
        <row r="53">
          <cell r="B53" t="str">
            <v>6120008988Y</v>
          </cell>
          <cell r="C53" t="str">
            <v>Amort Exp - Cedar Bay Loss on PPA-Capacity</v>
          </cell>
        </row>
        <row r="54">
          <cell r="B54" t="str">
            <v>6120008989</v>
          </cell>
          <cell r="C54" t="str">
            <v>Amort Exp-CedarBay PPA Tax Gross-Up-Capacity</v>
          </cell>
        </row>
        <row r="55">
          <cell r="B55" t="str">
            <v>6120008989Y</v>
          </cell>
          <cell r="C55" t="str">
            <v>Amort Exp-CedarBay PPA Tax Gross-Up-Capacity</v>
          </cell>
        </row>
        <row r="56">
          <cell r="B56" t="str">
            <v>612000898X</v>
          </cell>
          <cell r="C56" t="str">
            <v>Deprec-Dismantlement-PGD-PMR SolarMartin</v>
          </cell>
        </row>
        <row r="57">
          <cell r="B57" t="str">
            <v>6350000283</v>
          </cell>
          <cell r="C57" t="str">
            <v>Sales for Resale-A05 Capacity-Unalloc</v>
          </cell>
        </row>
        <row r="58">
          <cell r="B58" t="str">
            <v>6350000351</v>
          </cell>
        </row>
        <row r="59">
          <cell r="B59" t="str">
            <v>6350000352</v>
          </cell>
        </row>
        <row r="60">
          <cell r="B60" t="str">
            <v>6350000353</v>
          </cell>
        </row>
        <row r="61">
          <cell r="B61" t="str">
            <v>6350000354</v>
          </cell>
        </row>
        <row r="62">
          <cell r="B62" t="str">
            <v>6350000355</v>
          </cell>
        </row>
        <row r="63">
          <cell r="B63" t="str">
            <v>6350000356</v>
          </cell>
        </row>
        <row r="64">
          <cell r="B64" t="str">
            <v>6350000866</v>
          </cell>
          <cell r="C64" t="str">
            <v>Sales For Resale-A05 CapacityRevenues</v>
          </cell>
        </row>
        <row r="65">
          <cell r="B65" t="str">
            <v>6350000868</v>
          </cell>
          <cell r="C65" t="str">
            <v>Sales For Resale-Est Transm Srvc-A05 Cap</v>
          </cell>
        </row>
        <row r="66">
          <cell r="B66" t="str">
            <v>6350000869</v>
          </cell>
          <cell r="C66" t="str">
            <v>Sls For Resale-Transm Srv Contra-A05 Cap</v>
          </cell>
        </row>
        <row r="67">
          <cell r="B67" t="str">
            <v>6350000870</v>
          </cell>
          <cell r="C67" t="str">
            <v>Sales For Resale-Transm Service-A05 Cap</v>
          </cell>
        </row>
        <row r="68">
          <cell r="B68" t="str">
            <v>6350000871</v>
          </cell>
          <cell r="C68" t="str">
            <v>Sls For Resale-SchSys Ctrl Disp-A05 Cap</v>
          </cell>
        </row>
        <row r="69">
          <cell r="B69" t="str">
            <v>6350000872</v>
          </cell>
          <cell r="C69" t="str">
            <v>Sls For Resale-Reactive&amp;Volt Ctrl-A05Cap</v>
          </cell>
        </row>
        <row r="70">
          <cell r="B70" t="str">
            <v>6360000992</v>
          </cell>
          <cell r="C70" t="str">
            <v>Amort Reg Asset-Nuc Cost Rec-A18 New Nuc</v>
          </cell>
        </row>
        <row r="71">
          <cell r="B71" t="str">
            <v>6360002520</v>
          </cell>
          <cell r="C71" t="str">
            <v>Amort Exp-Cedar Bay Loss on PPA-Capacity</v>
          </cell>
        </row>
        <row r="72">
          <cell r="B72" t="str">
            <v>6360002520Y</v>
          </cell>
          <cell r="C72" t="str">
            <v>AMORT EXP-CEDAR BAY LOSS ON PPA-CAPACITY</v>
          </cell>
        </row>
        <row r="73">
          <cell r="B73" t="str">
            <v>6360002521</v>
          </cell>
          <cell r="C73" t="str">
            <v>Amort Exp-CedarBay PPATaxGrs-Up-Capacity</v>
          </cell>
        </row>
        <row r="74">
          <cell r="B74" t="str">
            <v>6360002678</v>
          </cell>
          <cell r="C74" t="str">
            <v>Amortization Indiantown - Capacity</v>
          </cell>
        </row>
        <row r="75">
          <cell r="B75" t="str">
            <v>6360002678Y</v>
          </cell>
          <cell r="C75" t="str">
            <v>Amort Exp - Indiantown Reg asset</v>
          </cell>
        </row>
        <row r="76">
          <cell r="B76" t="str">
            <v>6660000181</v>
          </cell>
          <cell r="C76" t="str">
            <v>Cedar Bay Book Tax Difference Amort-Capacity</v>
          </cell>
        </row>
        <row r="77">
          <cell r="B77" t="str">
            <v>6660000181Y</v>
          </cell>
          <cell r="C77" t="str">
            <v>Cedar Bay Book Tax Difference Amort-Capacity</v>
          </cell>
        </row>
        <row r="78">
          <cell r="B78" t="str">
            <v>6690000061</v>
          </cell>
          <cell r="C78" t="str">
            <v>CEDAR BAY-Amort Exp BkTxDiff-Capacity</v>
          </cell>
        </row>
        <row r="79">
          <cell r="B79" t="str">
            <v>6690000061Y</v>
          </cell>
          <cell r="C79" t="str">
            <v>AMORT EXP-BKTAXDIFF CEDAR BAY-CAPACITY</v>
          </cell>
        </row>
        <row r="80">
          <cell r="B80" t="str">
            <v>6700000041</v>
          </cell>
          <cell r="C80" t="str">
            <v>ICL Capacity I/CO Revenue</v>
          </cell>
        </row>
        <row r="81">
          <cell r="B81" t="str">
            <v>9232090</v>
          </cell>
          <cell r="C81" t="str">
            <v>OUTSIDE SERVICES LEGAL-CAPACITY CLAUSE</v>
          </cell>
        </row>
        <row r="82">
          <cell r="B82" t="str">
            <v>9251040</v>
          </cell>
          <cell r="C82" t="str">
            <v>NUCL CNTR WCOMP HEIGHTENED SECURITY-CCR</v>
          </cell>
        </row>
        <row r="83">
          <cell r="B83" t="str">
            <v>9999999</v>
          </cell>
          <cell r="C83" t="str">
            <v>dddddddddd</v>
          </cell>
        </row>
        <row r="84">
          <cell r="B84" t="str">
            <v>ADJ5PRI</v>
          </cell>
          <cell r="C84" t="str">
            <v>Adjustments for Prior Month</v>
          </cell>
        </row>
        <row r="85">
          <cell r="B85" t="str">
            <v>AM15081</v>
          </cell>
          <cell r="C85" t="str">
            <v>081 - Amortizable Base - Beginning of Month Balance</v>
          </cell>
        </row>
        <row r="86">
          <cell r="B86" t="str">
            <v>AM15167</v>
          </cell>
          <cell r="C86" t="str">
            <v>167 - Amortizable Base - Beginning of Month Balance</v>
          </cell>
        </row>
        <row r="87">
          <cell r="B87" t="str">
            <v>AM15168</v>
          </cell>
          <cell r="C87" t="str">
            <v>168 - Amortizable Base - Beginning of Month Balance</v>
          </cell>
        </row>
        <row r="88">
          <cell r="B88" t="str">
            <v>AM25081</v>
          </cell>
          <cell r="C88" t="str">
            <v>081 - Current Month Activity</v>
          </cell>
        </row>
        <row r="89">
          <cell r="B89" t="str">
            <v>AM25167</v>
          </cell>
          <cell r="C89" t="str">
            <v>167 - Current Month Activity</v>
          </cell>
        </row>
        <row r="90">
          <cell r="B90" t="str">
            <v>AM25168</v>
          </cell>
          <cell r="C90" t="str">
            <v>168 - Current Month Activity</v>
          </cell>
        </row>
        <row r="91">
          <cell r="B91" t="str">
            <v>AM35081</v>
          </cell>
          <cell r="C91" t="str">
            <v>081 - Amortizable Base - End of Month Balance</v>
          </cell>
        </row>
        <row r="92">
          <cell r="B92" t="str">
            <v>AM35167</v>
          </cell>
          <cell r="C92" t="str">
            <v>167 - Amortizable Base - End of Month Balance</v>
          </cell>
        </row>
        <row r="93">
          <cell r="B93" t="str">
            <v>AM35168</v>
          </cell>
          <cell r="C93" t="str">
            <v>168 - Amortizable Base - End of Month Balance</v>
          </cell>
        </row>
        <row r="94">
          <cell r="B94" t="str">
            <v>AM45081</v>
          </cell>
          <cell r="C94" t="str">
            <v>081 - Remaining Period</v>
          </cell>
        </row>
        <row r="95">
          <cell r="B95" t="str">
            <v>AM45167</v>
          </cell>
          <cell r="C95" t="str">
            <v>167 - Remaining Period</v>
          </cell>
        </row>
        <row r="96">
          <cell r="B96" t="str">
            <v>AM45168</v>
          </cell>
          <cell r="C96" t="str">
            <v>168 - Remaining Period</v>
          </cell>
        </row>
        <row r="97">
          <cell r="B97" t="str">
            <v>AM55081</v>
          </cell>
          <cell r="C97" t="str">
            <v>081 - Amortizable Base for Interest Calculation</v>
          </cell>
        </row>
        <row r="98">
          <cell r="B98" t="str">
            <v>AM55167</v>
          </cell>
          <cell r="C98" t="str">
            <v>167 - Amortizable Base for Interest Calculation</v>
          </cell>
        </row>
        <row r="99">
          <cell r="B99" t="str">
            <v>AM55168</v>
          </cell>
          <cell r="C99" t="str">
            <v>168 - Amortizable Base for Interest Calculation</v>
          </cell>
        </row>
        <row r="100">
          <cell r="B100" t="str">
            <v>AM65081</v>
          </cell>
          <cell r="C100" t="str">
            <v>081 - Interest Rate - First Day of the Month</v>
          </cell>
        </row>
        <row r="101">
          <cell r="B101" t="str">
            <v>AM65167</v>
          </cell>
          <cell r="C101" t="str">
            <v>167 - Interest Rate - First Day of the Month</v>
          </cell>
        </row>
        <row r="102">
          <cell r="B102" t="str">
            <v>AM65168</v>
          </cell>
          <cell r="C102" t="str">
            <v>168 - Interest Rate - First Day of the Month</v>
          </cell>
        </row>
        <row r="103">
          <cell r="B103" t="str">
            <v>AM75081</v>
          </cell>
          <cell r="C103" t="str">
            <v>081 - Interest Rate - Last Day of the Month</v>
          </cell>
        </row>
        <row r="104">
          <cell r="B104" t="str">
            <v>AM75167</v>
          </cell>
          <cell r="C104" t="str">
            <v>167 - Interest Rate - Last Day of the Month</v>
          </cell>
        </row>
        <row r="105">
          <cell r="B105" t="str">
            <v>AM75168</v>
          </cell>
          <cell r="C105" t="str">
            <v>168 - Interest Rate - Last Day of the Month</v>
          </cell>
        </row>
        <row r="106">
          <cell r="B106" t="str">
            <v>AM85081</v>
          </cell>
          <cell r="C106" t="str">
            <v>081 - Average Annual Interest Rate</v>
          </cell>
        </row>
        <row r="107">
          <cell r="B107" t="str">
            <v>AM85167</v>
          </cell>
          <cell r="C107" t="str">
            <v>167 - Average Annual Interest Rate</v>
          </cell>
        </row>
        <row r="108">
          <cell r="B108" t="str">
            <v>AM85168</v>
          </cell>
          <cell r="C108" t="str">
            <v>168 - Average Annual Interest Rate</v>
          </cell>
        </row>
        <row r="109">
          <cell r="B109" t="str">
            <v>AM95081</v>
          </cell>
          <cell r="C109" t="str">
            <v>081 - Monthly Average Interest Rate</v>
          </cell>
        </row>
        <row r="110">
          <cell r="B110" t="str">
            <v>AM95167</v>
          </cell>
          <cell r="C110" t="str">
            <v>167 - Monthly Average Interest Rate</v>
          </cell>
        </row>
        <row r="111">
          <cell r="B111" t="str">
            <v>AM95168</v>
          </cell>
          <cell r="C111" t="str">
            <v>168 - Monthly Average Interest Rate</v>
          </cell>
        </row>
        <row r="112">
          <cell r="B112" t="str">
            <v>AMA5081</v>
          </cell>
          <cell r="C112" t="str">
            <v>081 - Interest Amount</v>
          </cell>
        </row>
        <row r="113">
          <cell r="B113" t="str">
            <v>AMA5167</v>
          </cell>
          <cell r="C113" t="str">
            <v>167 - Interest Amount</v>
          </cell>
        </row>
        <row r="114">
          <cell r="B114" t="str">
            <v>AMA5168</v>
          </cell>
          <cell r="C114" t="str">
            <v>168 - Interest Amount</v>
          </cell>
        </row>
        <row r="115">
          <cell r="B115" t="str">
            <v>AMB5081</v>
          </cell>
          <cell r="C115" t="str">
            <v>081 - Jurisdictional Factor</v>
          </cell>
        </row>
        <row r="116">
          <cell r="B116" t="str">
            <v>AMB5167</v>
          </cell>
          <cell r="C116" t="str">
            <v>167 - Jurisdictional Factor</v>
          </cell>
        </row>
        <row r="117">
          <cell r="B117" t="str">
            <v>AMB5168</v>
          </cell>
          <cell r="C117" t="str">
            <v>168 - Jurisdictional Factor</v>
          </cell>
        </row>
        <row r="118">
          <cell r="B118" t="str">
            <v>AMC5081</v>
          </cell>
          <cell r="C118" t="str">
            <v>081 - Jurisdictional Interest Amount</v>
          </cell>
        </row>
        <row r="119">
          <cell r="B119" t="str">
            <v>AMC5167</v>
          </cell>
          <cell r="C119" t="str">
            <v>167 - Jurisdictional Interest Amount</v>
          </cell>
        </row>
        <row r="120">
          <cell r="B120" t="str">
            <v>AMC5168</v>
          </cell>
          <cell r="C120" t="str">
            <v>168 - Jurisdictional Interest Amount</v>
          </cell>
        </row>
        <row r="121">
          <cell r="B121" t="str">
            <v>AVG5AMT</v>
          </cell>
          <cell r="C121" t="str">
            <v>Average Amount for Interest Calculation</v>
          </cell>
        </row>
        <row r="122">
          <cell r="B122" t="str">
            <v>BG15217</v>
          </cell>
          <cell r="C122" t="str">
            <v>217 - End of Period Adjustment</v>
          </cell>
        </row>
        <row r="123">
          <cell r="B123" t="str">
            <v>BGD5001</v>
          </cell>
          <cell r="C123" t="str">
            <v>Fukushima Transfer Reserve Balance</v>
          </cell>
        </row>
        <row r="124">
          <cell r="B124" t="str">
            <v>BGP5001</v>
          </cell>
          <cell r="C124" t="str">
            <v>Fukushima Transfer Plant Balance</v>
          </cell>
        </row>
        <row r="125">
          <cell r="B125" t="str">
            <v>CI15001</v>
          </cell>
          <cell r="C125" t="str">
            <v>5001 - Depreciation Expense</v>
          </cell>
        </row>
        <row r="126">
          <cell r="B126" t="str">
            <v>CI15002</v>
          </cell>
          <cell r="C126" t="str">
            <v>5002 - Depreciation Expense</v>
          </cell>
        </row>
        <row r="127">
          <cell r="B127" t="str">
            <v>CI15003</v>
          </cell>
          <cell r="C127" t="str">
            <v>5003 - Depreciation Expense</v>
          </cell>
        </row>
        <row r="128">
          <cell r="B128" t="str">
            <v>CI15004</v>
          </cell>
          <cell r="C128" t="str">
            <v>5004 - Depreciation Expense</v>
          </cell>
        </row>
        <row r="129">
          <cell r="B129" t="str">
            <v>CI15005</v>
          </cell>
          <cell r="C129" t="str">
            <v>5005 - Depreciation Expense</v>
          </cell>
        </row>
        <row r="130">
          <cell r="B130" t="str">
            <v>CI15006</v>
          </cell>
          <cell r="C130" t="str">
            <v>5006 - Depreciation Expense</v>
          </cell>
        </row>
        <row r="131">
          <cell r="B131" t="str">
            <v>CI15007</v>
          </cell>
          <cell r="C131" t="str">
            <v>5007 - Depreciation Expense</v>
          </cell>
        </row>
        <row r="132">
          <cell r="B132" t="str">
            <v>CI15008</v>
          </cell>
          <cell r="C132" t="str">
            <v>5008 - Depreciation Expense</v>
          </cell>
        </row>
        <row r="133">
          <cell r="B133" t="str">
            <v>CI45001</v>
          </cell>
          <cell r="C133" t="str">
            <v>5001 - CWIP Current Month</v>
          </cell>
        </row>
        <row r="134">
          <cell r="B134" t="str">
            <v>CI45002</v>
          </cell>
          <cell r="C134" t="str">
            <v>5002 - CWIP Current Month</v>
          </cell>
        </row>
        <row r="135">
          <cell r="B135" t="str">
            <v>CI45003</v>
          </cell>
          <cell r="C135" t="str">
            <v>5003 - CWIP Current Month</v>
          </cell>
        </row>
        <row r="136">
          <cell r="B136" t="str">
            <v>CI45004</v>
          </cell>
          <cell r="C136" t="str">
            <v>5004 - CWIP Current Month</v>
          </cell>
        </row>
        <row r="137">
          <cell r="B137" t="str">
            <v>CI45005</v>
          </cell>
          <cell r="C137" t="str">
            <v>5005 - CWIP Current Month</v>
          </cell>
        </row>
        <row r="138">
          <cell r="B138" t="str">
            <v>CI45006</v>
          </cell>
          <cell r="C138" t="str">
            <v>5006 - CWIP Current Month</v>
          </cell>
        </row>
        <row r="139">
          <cell r="B139" t="str">
            <v>CI45007</v>
          </cell>
          <cell r="C139" t="str">
            <v>5007 - CWIP Current Month</v>
          </cell>
        </row>
        <row r="140">
          <cell r="B140" t="str">
            <v>CI45008</v>
          </cell>
          <cell r="C140" t="str">
            <v>5008 - CWIP Current Month</v>
          </cell>
        </row>
        <row r="141">
          <cell r="B141" t="str">
            <v>CI55001</v>
          </cell>
          <cell r="C141" t="str">
            <v>5001 - End of Month CWIP Balance</v>
          </cell>
        </row>
        <row r="142">
          <cell r="B142" t="str">
            <v>CI55002</v>
          </cell>
          <cell r="C142" t="str">
            <v>5002 - End of Month CWIP Balance</v>
          </cell>
        </row>
        <row r="143">
          <cell r="B143" t="str">
            <v>CI55003</v>
          </cell>
          <cell r="C143" t="str">
            <v>5003 - End of Month CWIP Balance</v>
          </cell>
        </row>
        <row r="144">
          <cell r="B144" t="str">
            <v>CI55004</v>
          </cell>
          <cell r="C144" t="str">
            <v>5004 - End of Month CWIP Balance</v>
          </cell>
        </row>
        <row r="145">
          <cell r="B145" t="str">
            <v>CI55005</v>
          </cell>
          <cell r="C145" t="str">
            <v>5005 - End of Month CWIP Balance</v>
          </cell>
        </row>
        <row r="146">
          <cell r="B146" t="str">
            <v>CI55006</v>
          </cell>
          <cell r="C146" t="str">
            <v>5006 - End of Month CWIP Balance</v>
          </cell>
        </row>
        <row r="147">
          <cell r="B147" t="str">
            <v>CI55007</v>
          </cell>
          <cell r="C147" t="str">
            <v>5007 - End of Month CWIP Balance</v>
          </cell>
        </row>
        <row r="148">
          <cell r="B148" t="str">
            <v>CI55008</v>
          </cell>
          <cell r="C148" t="str">
            <v>5008 - End of Month CWIP Balance</v>
          </cell>
        </row>
        <row r="149">
          <cell r="B149" t="str">
            <v>CI65001</v>
          </cell>
          <cell r="C149" t="str">
            <v>5001 - CWIP Closed</v>
          </cell>
        </row>
        <row r="150">
          <cell r="B150" t="str">
            <v>CI65002</v>
          </cell>
          <cell r="C150" t="str">
            <v>5002 - CWIP Closed</v>
          </cell>
        </row>
        <row r="151">
          <cell r="B151" t="str">
            <v>CI65003</v>
          </cell>
          <cell r="C151" t="str">
            <v>5003 - CWIP Closed</v>
          </cell>
        </row>
        <row r="152">
          <cell r="B152" t="str">
            <v>CI65004</v>
          </cell>
          <cell r="C152" t="str">
            <v>5004 - CWIP Closed</v>
          </cell>
        </row>
        <row r="153">
          <cell r="B153" t="str">
            <v>CI65005</v>
          </cell>
          <cell r="C153" t="str">
            <v>5005 - CWIP Closed</v>
          </cell>
        </row>
        <row r="154">
          <cell r="B154" t="str">
            <v>CI65006</v>
          </cell>
          <cell r="C154" t="str">
            <v>5006 - CWIP Closed</v>
          </cell>
        </row>
        <row r="155">
          <cell r="B155" t="str">
            <v>CI65007</v>
          </cell>
          <cell r="C155" t="str">
            <v>5007 - CWIP Closed</v>
          </cell>
        </row>
        <row r="156">
          <cell r="B156" t="str">
            <v>CI65008</v>
          </cell>
          <cell r="C156" t="str">
            <v>5008 - CWIP Closed</v>
          </cell>
        </row>
        <row r="157">
          <cell r="B157" t="str">
            <v>CI75001</v>
          </cell>
          <cell r="C157" t="str">
            <v>5001 - Plant Additions</v>
          </cell>
        </row>
        <row r="158">
          <cell r="B158" t="str">
            <v>CI75002</v>
          </cell>
          <cell r="C158" t="str">
            <v>5002 - Plant Additions</v>
          </cell>
        </row>
        <row r="159">
          <cell r="B159" t="str">
            <v>CI75003</v>
          </cell>
          <cell r="C159" t="str">
            <v>5003 - Plant Additions</v>
          </cell>
        </row>
        <row r="160">
          <cell r="B160" t="str">
            <v>CI75004</v>
          </cell>
          <cell r="C160" t="str">
            <v>5004 - Plant Additions</v>
          </cell>
        </row>
        <row r="161">
          <cell r="B161" t="str">
            <v>CI75005</v>
          </cell>
          <cell r="C161" t="str">
            <v>5005 - Plant Additions</v>
          </cell>
        </row>
        <row r="162">
          <cell r="B162" t="str">
            <v>CI75006</v>
          </cell>
          <cell r="C162" t="str">
            <v>5006 - Plant Additions</v>
          </cell>
        </row>
        <row r="163">
          <cell r="B163" t="str">
            <v>CI75007</v>
          </cell>
          <cell r="C163" t="str">
            <v>5007 - Plant Additions</v>
          </cell>
        </row>
        <row r="164">
          <cell r="B164" t="str">
            <v>CI75008</v>
          </cell>
          <cell r="C164" t="str">
            <v>5008 - Plant Additions</v>
          </cell>
        </row>
        <row r="165">
          <cell r="B165" t="str">
            <v>CI85001</v>
          </cell>
          <cell r="C165" t="str">
            <v>5001 - Retirements</v>
          </cell>
        </row>
        <row r="166">
          <cell r="B166" t="str">
            <v>CI85002</v>
          </cell>
          <cell r="C166" t="str">
            <v>5002 - Retirements</v>
          </cell>
        </row>
        <row r="167">
          <cell r="B167" t="str">
            <v>CI85003</v>
          </cell>
          <cell r="C167" t="str">
            <v>5003 - Retirements</v>
          </cell>
        </row>
        <row r="168">
          <cell r="B168" t="str">
            <v>CI85004</v>
          </cell>
          <cell r="C168" t="str">
            <v>5004 - Retirements</v>
          </cell>
        </row>
        <row r="169">
          <cell r="B169" t="str">
            <v>CI85005</v>
          </cell>
          <cell r="C169" t="str">
            <v>5005 - Retirements</v>
          </cell>
        </row>
        <row r="170">
          <cell r="B170" t="str">
            <v>CI85006</v>
          </cell>
          <cell r="C170" t="str">
            <v>5006 - Retirements</v>
          </cell>
        </row>
        <row r="171">
          <cell r="B171" t="str">
            <v>CI85007</v>
          </cell>
          <cell r="C171" t="str">
            <v>5007 - Retirements</v>
          </cell>
        </row>
        <row r="172">
          <cell r="B172" t="str">
            <v>CI85008</v>
          </cell>
          <cell r="C172" t="str">
            <v>5008 - Retirements</v>
          </cell>
        </row>
        <row r="173">
          <cell r="B173" t="str">
            <v>CI95001</v>
          </cell>
          <cell r="C173" t="str">
            <v>5001 - Plant Trans and Adjs</v>
          </cell>
        </row>
        <row r="174">
          <cell r="B174" t="str">
            <v>CI95002</v>
          </cell>
          <cell r="C174" t="str">
            <v>5002 - Plant Trans and Adjs</v>
          </cell>
        </row>
        <row r="175">
          <cell r="B175" t="str">
            <v>CI95003</v>
          </cell>
          <cell r="C175" t="str">
            <v>5003 - Plant Trans and Adjs</v>
          </cell>
        </row>
        <row r="176">
          <cell r="B176" t="str">
            <v>CI95004</v>
          </cell>
          <cell r="C176" t="str">
            <v>5004 - Plant Trans and Adjs</v>
          </cell>
        </row>
        <row r="177">
          <cell r="B177" t="str">
            <v>CI95005</v>
          </cell>
          <cell r="C177" t="str">
            <v>5005 - Plant Trans and Adjs</v>
          </cell>
        </row>
        <row r="178">
          <cell r="B178" t="str">
            <v>CI95006</v>
          </cell>
          <cell r="C178" t="str">
            <v>5006 - Plant Trans and Adjs</v>
          </cell>
        </row>
        <row r="179">
          <cell r="B179" t="str">
            <v>CI95007</v>
          </cell>
          <cell r="C179" t="str">
            <v>5007 - Plant Trans and Adjs</v>
          </cell>
        </row>
        <row r="180">
          <cell r="B180" t="str">
            <v>CI95008</v>
          </cell>
          <cell r="C180" t="str">
            <v>5008 - Plant Trans and Adjs</v>
          </cell>
        </row>
        <row r="181">
          <cell r="B181" t="str">
            <v>CIA5001</v>
          </cell>
          <cell r="C181" t="str">
            <v>5001 - Reserve Removal Cost</v>
          </cell>
        </row>
        <row r="182">
          <cell r="B182" t="str">
            <v>CIA5002</v>
          </cell>
          <cell r="C182" t="str">
            <v>5002 - Reserve Removal Cost</v>
          </cell>
        </row>
        <row r="183">
          <cell r="B183" t="str">
            <v>CIA5003</v>
          </cell>
          <cell r="C183" t="str">
            <v>5003 - Reserve Removal Cost</v>
          </cell>
        </row>
        <row r="184">
          <cell r="B184" t="str">
            <v>CIA5004</v>
          </cell>
          <cell r="C184" t="str">
            <v>5004 - Reserve Removal Cost</v>
          </cell>
        </row>
        <row r="185">
          <cell r="B185" t="str">
            <v>CIA5005</v>
          </cell>
          <cell r="C185" t="str">
            <v>5005 - Reserve Removal Cost</v>
          </cell>
        </row>
        <row r="186">
          <cell r="B186" t="str">
            <v>CIA5006</v>
          </cell>
          <cell r="C186" t="str">
            <v>5006 - Reserve Removal Cost</v>
          </cell>
        </row>
        <row r="187">
          <cell r="B187" t="str">
            <v>CIA5007</v>
          </cell>
          <cell r="C187" t="str">
            <v>5007 - Reserve Removal Cost</v>
          </cell>
        </row>
        <row r="188">
          <cell r="B188" t="str">
            <v>CIA5008</v>
          </cell>
          <cell r="C188" t="str">
            <v>5008 - Reserve Removal Cost</v>
          </cell>
        </row>
        <row r="189">
          <cell r="B189" t="str">
            <v>CIB5001</v>
          </cell>
          <cell r="C189" t="str">
            <v>5001 - Reserve Salvage</v>
          </cell>
        </row>
        <row r="190">
          <cell r="B190" t="str">
            <v>CIB5002</v>
          </cell>
          <cell r="C190" t="str">
            <v>5002 - Reserve Salvage</v>
          </cell>
        </row>
        <row r="191">
          <cell r="B191" t="str">
            <v>CIB5003</v>
          </cell>
          <cell r="C191" t="str">
            <v>5003 - Reserve Salvage</v>
          </cell>
        </row>
        <row r="192">
          <cell r="B192" t="str">
            <v>CIB5004</v>
          </cell>
          <cell r="C192" t="str">
            <v>5004 - Reserve Salvage</v>
          </cell>
        </row>
        <row r="193">
          <cell r="B193" t="str">
            <v>CIB5005</v>
          </cell>
          <cell r="C193" t="str">
            <v>5005 - Reserve Salvage</v>
          </cell>
        </row>
        <row r="194">
          <cell r="B194" t="str">
            <v>CIB5006</v>
          </cell>
          <cell r="C194" t="str">
            <v>5006 - Reserve Salvage</v>
          </cell>
        </row>
        <row r="195">
          <cell r="B195" t="str">
            <v>CIB5007</v>
          </cell>
          <cell r="C195" t="str">
            <v>5007 - Reserve Salvage</v>
          </cell>
        </row>
        <row r="196">
          <cell r="B196" t="str">
            <v>CIB5008</v>
          </cell>
          <cell r="C196" t="str">
            <v>5008 - Reserve Salvage</v>
          </cell>
        </row>
        <row r="197">
          <cell r="B197" t="str">
            <v>CIC5001</v>
          </cell>
          <cell r="C197" t="str">
            <v>5001 - Reserve Trans and Adjs</v>
          </cell>
        </row>
        <row r="198">
          <cell r="B198" t="str">
            <v>CIC5002</v>
          </cell>
          <cell r="C198" t="str">
            <v>5002 - Reserve Trans and Adjs</v>
          </cell>
        </row>
        <row r="199">
          <cell r="B199" t="str">
            <v>CIC5003</v>
          </cell>
          <cell r="C199" t="str">
            <v>5003 - Reserve Trans and Adjs</v>
          </cell>
        </row>
        <row r="200">
          <cell r="B200" t="str">
            <v>CIC5004</v>
          </cell>
          <cell r="C200" t="str">
            <v>5004 - Reserve Trans and Adjs</v>
          </cell>
        </row>
        <row r="201">
          <cell r="B201" t="str">
            <v>CIC5005</v>
          </cell>
          <cell r="C201" t="str">
            <v>5005 - Reserve Trans and Adjs</v>
          </cell>
        </row>
        <row r="202">
          <cell r="B202" t="str">
            <v>CIC5006</v>
          </cell>
          <cell r="C202" t="str">
            <v>5006 - Reserve Trans and Adjs</v>
          </cell>
        </row>
        <row r="203">
          <cell r="B203" t="str">
            <v>CIC5007</v>
          </cell>
          <cell r="C203" t="str">
            <v>5007 - Reserve Trans and Adjs</v>
          </cell>
        </row>
        <row r="204">
          <cell r="B204" t="str">
            <v>CIC5008</v>
          </cell>
          <cell r="C204" t="str">
            <v>5008 - Reserve Trans and Adjs</v>
          </cell>
        </row>
        <row r="205">
          <cell r="B205" t="str">
            <v>CID5001</v>
          </cell>
          <cell r="C205" t="str">
            <v>5001 - CWIP Closed to Base</v>
          </cell>
        </row>
        <row r="206">
          <cell r="B206" t="str">
            <v>CID5002</v>
          </cell>
          <cell r="C206" t="str">
            <v>5002 - CWIP Closed to Base</v>
          </cell>
        </row>
        <row r="207">
          <cell r="B207" t="str">
            <v>CIN5001</v>
          </cell>
          <cell r="C207" t="str">
            <v>5001 - Beginning of Month CWIP Balance</v>
          </cell>
        </row>
        <row r="208">
          <cell r="B208" t="str">
            <v>CIN5002</v>
          </cell>
          <cell r="C208" t="str">
            <v>5002 - Beginning of Month CWIP Balance</v>
          </cell>
        </row>
        <row r="209">
          <cell r="B209" t="str">
            <v>CIN5003</v>
          </cell>
          <cell r="C209" t="str">
            <v>5003 - Beginning of Month CWIP Balance</v>
          </cell>
        </row>
        <row r="210">
          <cell r="B210" t="str">
            <v>CIN5004</v>
          </cell>
          <cell r="C210" t="str">
            <v>5004 - Beginning of Month CWIP Balance</v>
          </cell>
        </row>
        <row r="211">
          <cell r="B211" t="str">
            <v>CIN5005</v>
          </cell>
          <cell r="C211" t="str">
            <v>5005 - Beginning of Month CWIP Balance</v>
          </cell>
        </row>
        <row r="212">
          <cell r="B212" t="str">
            <v>CIN5006</v>
          </cell>
          <cell r="C212" t="str">
            <v>5006 - Beginning of Month CWIP Balance</v>
          </cell>
        </row>
        <row r="213">
          <cell r="B213" t="str">
            <v>CIN5007</v>
          </cell>
          <cell r="C213" t="str">
            <v>5007 - Beginning of Month CWIP Balance</v>
          </cell>
        </row>
        <row r="214">
          <cell r="B214" t="str">
            <v>CIN5008</v>
          </cell>
          <cell r="C214" t="str">
            <v>5008 - Beginning of Month CWIP Balance</v>
          </cell>
        </row>
        <row r="215">
          <cell r="B215" t="str">
            <v>CIP5001</v>
          </cell>
          <cell r="C215" t="str">
            <v>5001 - Beginning of Month Plant Balance</v>
          </cell>
        </row>
        <row r="216">
          <cell r="B216" t="str">
            <v>CIP5002</v>
          </cell>
          <cell r="C216" t="str">
            <v>5002 - Beginning of Month Plant Balance</v>
          </cell>
        </row>
        <row r="217">
          <cell r="B217" t="str">
            <v>CIP5003</v>
          </cell>
          <cell r="C217" t="str">
            <v>5003 - Beginning of Month Plant Balance</v>
          </cell>
        </row>
        <row r="218">
          <cell r="B218" t="str">
            <v>CIP5004</v>
          </cell>
          <cell r="C218" t="str">
            <v>5004 - Beginning of Month Plant Balance</v>
          </cell>
        </row>
        <row r="219">
          <cell r="B219" t="str">
            <v>CIP5005</v>
          </cell>
          <cell r="C219" t="str">
            <v>5005 - Beginning of Month Plant Balance</v>
          </cell>
        </row>
        <row r="220">
          <cell r="B220" t="str">
            <v>CIP5006</v>
          </cell>
          <cell r="C220" t="str">
            <v>5006 - Beginning of Month Plant Balance</v>
          </cell>
        </row>
        <row r="221">
          <cell r="B221" t="str">
            <v>CIP5007</v>
          </cell>
          <cell r="C221" t="str">
            <v>5007 - Beginning of Month Plant Balance</v>
          </cell>
        </row>
        <row r="222">
          <cell r="B222" t="str">
            <v>CIP5008</v>
          </cell>
          <cell r="C222" t="str">
            <v>5008 - Beginning of Month Plant Balance</v>
          </cell>
        </row>
        <row r="223">
          <cell r="B223" t="str">
            <v>CIQ5001</v>
          </cell>
          <cell r="C223" t="str">
            <v>5001 - Beginning of Month Reserve Balance</v>
          </cell>
        </row>
        <row r="224">
          <cell r="B224" t="str">
            <v>CIQ5002</v>
          </cell>
          <cell r="C224" t="str">
            <v>5002 - Beginning of Month Reserve Balance</v>
          </cell>
        </row>
        <row r="225">
          <cell r="B225" t="str">
            <v>CIQ5003</v>
          </cell>
          <cell r="C225" t="str">
            <v>5003 - Beginning of Month Reserve Balance</v>
          </cell>
        </row>
        <row r="226">
          <cell r="B226" t="str">
            <v>CIQ5004</v>
          </cell>
          <cell r="C226" t="str">
            <v>5004 - Beginning of Month Reserve Balance</v>
          </cell>
        </row>
        <row r="227">
          <cell r="B227" t="str">
            <v>CIQ5005</v>
          </cell>
          <cell r="C227" t="str">
            <v>5005 - Beginning of Month Reserve Balance</v>
          </cell>
        </row>
        <row r="228">
          <cell r="B228" t="str">
            <v>CIQ5006</v>
          </cell>
          <cell r="C228" t="str">
            <v>5006 - Beginning of Month Reserve Balance</v>
          </cell>
        </row>
        <row r="229">
          <cell r="B229" t="str">
            <v>CIQ5007</v>
          </cell>
          <cell r="C229" t="str">
            <v>5007 - Beginning of Month Reserve Balance</v>
          </cell>
        </row>
        <row r="230">
          <cell r="B230" t="str">
            <v>CIQ5008</v>
          </cell>
          <cell r="C230" t="str">
            <v>5008 - Beginning of Month Reserve Balance</v>
          </cell>
        </row>
        <row r="231">
          <cell r="B231" t="str">
            <v>CIR5001</v>
          </cell>
          <cell r="C231" t="str">
            <v>5001 - End of Month Plant Balance</v>
          </cell>
        </row>
        <row r="232">
          <cell r="B232" t="str">
            <v>CIR5002</v>
          </cell>
          <cell r="C232" t="str">
            <v>5002 - End of Month Plant Balance</v>
          </cell>
        </row>
        <row r="233">
          <cell r="B233" t="str">
            <v>CIR5003</v>
          </cell>
          <cell r="C233" t="str">
            <v>5003 - End of Month Plant Balance</v>
          </cell>
        </row>
        <row r="234">
          <cell r="B234" t="str">
            <v>CIR5004</v>
          </cell>
          <cell r="C234" t="str">
            <v>5004 - End of Month Plant Balance</v>
          </cell>
        </row>
        <row r="235">
          <cell r="B235" t="str">
            <v>CIR5005</v>
          </cell>
          <cell r="C235" t="str">
            <v>5005 - End of Month Plant Balance</v>
          </cell>
        </row>
        <row r="236">
          <cell r="B236" t="str">
            <v>CIR5006</v>
          </cell>
          <cell r="C236" t="str">
            <v>5006 - End of Month Plant Balance</v>
          </cell>
        </row>
        <row r="237">
          <cell r="B237" t="str">
            <v>CIR5007</v>
          </cell>
          <cell r="C237" t="str">
            <v>5007 - End of Month Plant Balance</v>
          </cell>
        </row>
        <row r="238">
          <cell r="B238" t="str">
            <v>CIR5008</v>
          </cell>
          <cell r="C238" t="str">
            <v>5008 - End of Month Plant Balance</v>
          </cell>
        </row>
        <row r="239">
          <cell r="B239" t="str">
            <v>CIS5001</v>
          </cell>
          <cell r="C239" t="str">
            <v>5001 - End of Month Reserve Balance</v>
          </cell>
        </row>
        <row r="240">
          <cell r="B240" t="str">
            <v>CIS5002</v>
          </cell>
          <cell r="C240" t="str">
            <v>5002 - End of Month Reserve Balance</v>
          </cell>
        </row>
        <row r="241">
          <cell r="B241" t="str">
            <v>CIS5003</v>
          </cell>
          <cell r="C241" t="str">
            <v>5003 - End of Month Reserve Balance</v>
          </cell>
        </row>
        <row r="242">
          <cell r="B242" t="str">
            <v>CIS5004</v>
          </cell>
          <cell r="C242" t="str">
            <v>5004 - End of Month Reserve Balance</v>
          </cell>
        </row>
        <row r="243">
          <cell r="B243" t="str">
            <v>CIS5005</v>
          </cell>
          <cell r="C243" t="str">
            <v>5005 - End of Month Reserve Balance</v>
          </cell>
        </row>
        <row r="244">
          <cell r="B244" t="str">
            <v>CIS5006</v>
          </cell>
          <cell r="C244" t="str">
            <v>5006 - End of Month Reserve Balance</v>
          </cell>
        </row>
        <row r="245">
          <cell r="B245" t="str">
            <v>CIS5007</v>
          </cell>
          <cell r="C245" t="str">
            <v>5007 - End of Month Reserve Balance</v>
          </cell>
        </row>
        <row r="246">
          <cell r="B246" t="str">
            <v>CIS5008</v>
          </cell>
          <cell r="C246" t="str">
            <v>5008 - End of Month Reserve Balance</v>
          </cell>
        </row>
        <row r="247">
          <cell r="B247" t="str">
            <v>CIW5001</v>
          </cell>
          <cell r="C247" t="str">
            <v>CWIP - Closed to Plant Adj</v>
          </cell>
        </row>
        <row r="248">
          <cell r="B248" t="str">
            <v>CO15001</v>
          </cell>
          <cell r="C248" t="str">
            <v>5001 - Beginning of Month Net Book</v>
          </cell>
        </row>
        <row r="249">
          <cell r="B249" t="str">
            <v>CO15002</v>
          </cell>
          <cell r="C249" t="str">
            <v>5002 - Beginning of Month Net Book</v>
          </cell>
        </row>
        <row r="250">
          <cell r="B250" t="str">
            <v>CO15003</v>
          </cell>
          <cell r="C250" t="str">
            <v>5003 - Beginning of Month Net Book</v>
          </cell>
        </row>
        <row r="251">
          <cell r="B251" t="str">
            <v>CO15004</v>
          </cell>
          <cell r="C251" t="str">
            <v>5004 - Beginning of Month Net Book</v>
          </cell>
        </row>
        <row r="252">
          <cell r="B252" t="str">
            <v>CO15005</v>
          </cell>
          <cell r="C252" t="str">
            <v>5005 - Beginning of Month Net Book</v>
          </cell>
        </row>
        <row r="253">
          <cell r="B253" t="str">
            <v>CO15006</v>
          </cell>
          <cell r="C253" t="str">
            <v>5006 - Beginning of Month Net Book</v>
          </cell>
        </row>
        <row r="254">
          <cell r="B254" t="str">
            <v>CO15007</v>
          </cell>
          <cell r="C254" t="str">
            <v>5007 - Beginning of Month Net Book</v>
          </cell>
        </row>
        <row r="255">
          <cell r="B255" t="str">
            <v>CO15008</v>
          </cell>
          <cell r="C255" t="str">
            <v>5008 - Beginning of Month Net Book</v>
          </cell>
        </row>
        <row r="256">
          <cell r="B256" t="str">
            <v>CO25001</v>
          </cell>
          <cell r="C256" t="str">
            <v>5001 - End of Month Net Book</v>
          </cell>
        </row>
        <row r="257">
          <cell r="B257" t="str">
            <v>CO25002</v>
          </cell>
          <cell r="C257" t="str">
            <v>5002 - End of Month Net Book</v>
          </cell>
        </row>
        <row r="258">
          <cell r="B258" t="str">
            <v>CO25003</v>
          </cell>
          <cell r="C258" t="str">
            <v>5003 - End of Month Net Book</v>
          </cell>
        </row>
        <row r="259">
          <cell r="B259" t="str">
            <v>CO25004</v>
          </cell>
          <cell r="C259" t="str">
            <v>5004 - End of Month Net Book</v>
          </cell>
        </row>
        <row r="260">
          <cell r="B260" t="str">
            <v>CO25005</v>
          </cell>
          <cell r="C260" t="str">
            <v>5005 - End of Month Net Book</v>
          </cell>
        </row>
        <row r="261">
          <cell r="B261" t="str">
            <v>CO25006</v>
          </cell>
          <cell r="C261" t="str">
            <v>5006 - End of Month Net Book</v>
          </cell>
        </row>
        <row r="262">
          <cell r="B262" t="str">
            <v>CO25007</v>
          </cell>
          <cell r="C262" t="str">
            <v>5007 - End of Month Net Book</v>
          </cell>
        </row>
        <row r="263">
          <cell r="B263" t="str">
            <v>CO25008</v>
          </cell>
          <cell r="C263" t="str">
            <v>5008 - End of Month Net Book</v>
          </cell>
        </row>
        <row r="264">
          <cell r="B264" t="str">
            <v>CO35001</v>
          </cell>
          <cell r="C264" t="str">
            <v>5001 - Average Net Book</v>
          </cell>
        </row>
        <row r="265">
          <cell r="B265" t="str">
            <v>CO35002</v>
          </cell>
          <cell r="C265" t="str">
            <v>5002 - Average Net Book</v>
          </cell>
        </row>
        <row r="266">
          <cell r="B266" t="str">
            <v>CO35003</v>
          </cell>
          <cell r="C266" t="str">
            <v>5003 - Average Net Book</v>
          </cell>
        </row>
        <row r="267">
          <cell r="B267" t="str">
            <v>CO35004</v>
          </cell>
          <cell r="C267" t="str">
            <v>5004 - Average Net Book</v>
          </cell>
        </row>
        <row r="268">
          <cell r="B268" t="str">
            <v>CO35005</v>
          </cell>
          <cell r="C268" t="str">
            <v>5005 - Average Net Book</v>
          </cell>
        </row>
        <row r="269">
          <cell r="B269" t="str">
            <v>CO35006</v>
          </cell>
          <cell r="C269" t="str">
            <v>5006 - Average Net Book</v>
          </cell>
        </row>
        <row r="270">
          <cell r="B270" t="str">
            <v>CO35007</v>
          </cell>
          <cell r="C270" t="str">
            <v>5007 - Average Net Book</v>
          </cell>
        </row>
        <row r="271">
          <cell r="B271" t="str">
            <v>CO35008</v>
          </cell>
          <cell r="C271" t="str">
            <v>5008 - Average Net Book</v>
          </cell>
        </row>
        <row r="272">
          <cell r="B272" t="str">
            <v>CO45001</v>
          </cell>
          <cell r="C272" t="str">
            <v>5001 - Annual Equity Rate</v>
          </cell>
        </row>
        <row r="273">
          <cell r="B273" t="str">
            <v>CO45002</v>
          </cell>
          <cell r="C273" t="str">
            <v>5002 - Annual Equity Rate</v>
          </cell>
        </row>
        <row r="274">
          <cell r="B274" t="str">
            <v>CO45003</v>
          </cell>
          <cell r="C274" t="str">
            <v>5003 - Annual Equity Rate</v>
          </cell>
        </row>
        <row r="275">
          <cell r="B275" t="str">
            <v>CO45004</v>
          </cell>
          <cell r="C275" t="str">
            <v>5004 - Annual Equity Rate</v>
          </cell>
        </row>
        <row r="276">
          <cell r="B276" t="str">
            <v>CO45005</v>
          </cell>
          <cell r="C276" t="str">
            <v>5005 - Annual Equity Rate</v>
          </cell>
        </row>
        <row r="277">
          <cell r="B277" t="str">
            <v>CO45006</v>
          </cell>
          <cell r="C277" t="str">
            <v>5006 - Annual Equity Rate</v>
          </cell>
        </row>
        <row r="278">
          <cell r="B278" t="str">
            <v>CO45007</v>
          </cell>
          <cell r="C278" t="str">
            <v>5007 - Annual Equity Rate</v>
          </cell>
        </row>
        <row r="279">
          <cell r="B279" t="str">
            <v>CO45008</v>
          </cell>
          <cell r="C279" t="str">
            <v>5008 - Annual Equity Rate</v>
          </cell>
        </row>
        <row r="280">
          <cell r="B280" t="str">
            <v>CO55001</v>
          </cell>
          <cell r="C280" t="str">
            <v>5001 - Annual Debt Rate</v>
          </cell>
        </row>
        <row r="281">
          <cell r="B281" t="str">
            <v>CO55002</v>
          </cell>
          <cell r="C281" t="str">
            <v>5002 - Annual Debt Rate</v>
          </cell>
        </row>
        <row r="282">
          <cell r="B282" t="str">
            <v>CO55003</v>
          </cell>
          <cell r="C282" t="str">
            <v>5003 - Annual Debt Rate</v>
          </cell>
        </row>
        <row r="283">
          <cell r="B283" t="str">
            <v>CO55004</v>
          </cell>
          <cell r="C283" t="str">
            <v>5004 - Annual Debt Rate</v>
          </cell>
        </row>
        <row r="284">
          <cell r="B284" t="str">
            <v>CO55005</v>
          </cell>
          <cell r="C284" t="str">
            <v>5005 - Annual Debt Rate</v>
          </cell>
        </row>
        <row r="285">
          <cell r="B285" t="str">
            <v>CO55006</v>
          </cell>
          <cell r="C285" t="str">
            <v>5006 - Annual Debt Rate</v>
          </cell>
        </row>
        <row r="286">
          <cell r="B286" t="str">
            <v>CO55007</v>
          </cell>
          <cell r="C286" t="str">
            <v>5007 - Annual Debt Rate</v>
          </cell>
        </row>
        <row r="287">
          <cell r="B287" t="str">
            <v>CO55008</v>
          </cell>
          <cell r="C287" t="str">
            <v>5008 - Annual Debt Rate</v>
          </cell>
        </row>
        <row r="288">
          <cell r="B288" t="str">
            <v>CO65001</v>
          </cell>
          <cell r="C288" t="str">
            <v>5001 - State Tax Rate</v>
          </cell>
        </row>
        <row r="289">
          <cell r="B289" t="str">
            <v>CO65002</v>
          </cell>
          <cell r="C289" t="str">
            <v>5002 - State Tax Rate</v>
          </cell>
        </row>
        <row r="290">
          <cell r="B290" t="str">
            <v>CO65003</v>
          </cell>
          <cell r="C290" t="str">
            <v>5003 - State Tax Rate</v>
          </cell>
        </row>
        <row r="291">
          <cell r="B291" t="str">
            <v>CO65004</v>
          </cell>
          <cell r="C291" t="str">
            <v>5004 - State Tax Rate</v>
          </cell>
        </row>
        <row r="292">
          <cell r="B292" t="str">
            <v>CO65005</v>
          </cell>
          <cell r="C292" t="str">
            <v>5005 - State Tax Rate</v>
          </cell>
        </row>
        <row r="293">
          <cell r="B293" t="str">
            <v>CO65006</v>
          </cell>
          <cell r="C293" t="str">
            <v>5006 - State Tax Rate</v>
          </cell>
        </row>
        <row r="294">
          <cell r="B294" t="str">
            <v>CO65007</v>
          </cell>
          <cell r="C294" t="str">
            <v>5007 - State Tax Rate</v>
          </cell>
        </row>
        <row r="295">
          <cell r="B295" t="str">
            <v>CO65008</v>
          </cell>
          <cell r="C295" t="str">
            <v>5008 - State Tax Rate</v>
          </cell>
        </row>
        <row r="296">
          <cell r="B296" t="str">
            <v>CO75001</v>
          </cell>
          <cell r="C296" t="str">
            <v>5001 - Federal Tax Rate</v>
          </cell>
        </row>
        <row r="297">
          <cell r="B297" t="str">
            <v>CO75002</v>
          </cell>
          <cell r="C297" t="str">
            <v>5002 - Federal Tax Rate</v>
          </cell>
        </row>
        <row r="298">
          <cell r="B298" t="str">
            <v>CO75003</v>
          </cell>
          <cell r="C298" t="str">
            <v>5003 - Federal Tax Rate</v>
          </cell>
        </row>
        <row r="299">
          <cell r="B299" t="str">
            <v>CO75004</v>
          </cell>
          <cell r="C299" t="str">
            <v>5004 - Federal Tax Rate</v>
          </cell>
        </row>
        <row r="300">
          <cell r="B300" t="str">
            <v>CO75005</v>
          </cell>
          <cell r="C300" t="str">
            <v>5005 - Federal Tax Rate</v>
          </cell>
        </row>
        <row r="301">
          <cell r="B301" t="str">
            <v>CO75006</v>
          </cell>
          <cell r="C301" t="str">
            <v>5006 - Federal Tax Rate</v>
          </cell>
        </row>
        <row r="302">
          <cell r="B302" t="str">
            <v>CO75007</v>
          </cell>
          <cell r="C302" t="str">
            <v>5007 - Federal Tax Rate</v>
          </cell>
        </row>
        <row r="303">
          <cell r="B303" t="str">
            <v>CO75008</v>
          </cell>
          <cell r="C303" t="str">
            <v>5008 - Federal Tax Rate</v>
          </cell>
        </row>
        <row r="304">
          <cell r="B304" t="str">
            <v>CO85001</v>
          </cell>
          <cell r="C304" t="str">
            <v>5001 - Grossed State Tax Rate</v>
          </cell>
        </row>
        <row r="305">
          <cell r="B305" t="str">
            <v>CO85002</v>
          </cell>
          <cell r="C305" t="str">
            <v>5002 - Grossed State Tax Rate</v>
          </cell>
        </row>
        <row r="306">
          <cell r="B306" t="str">
            <v>CO85003</v>
          </cell>
          <cell r="C306" t="str">
            <v>5003 - Grossed State Tax Rate</v>
          </cell>
        </row>
        <row r="307">
          <cell r="B307" t="str">
            <v>CO85004</v>
          </cell>
          <cell r="C307" t="str">
            <v>5004 - Grossed State Tax Rate</v>
          </cell>
        </row>
        <row r="308">
          <cell r="B308" t="str">
            <v>CO85005</v>
          </cell>
          <cell r="C308" t="str">
            <v>5005 - Grossed State Tax Rate</v>
          </cell>
        </row>
        <row r="309">
          <cell r="B309" t="str">
            <v>CO85006</v>
          </cell>
          <cell r="C309" t="str">
            <v>5006 - Grossed State Tax Rate</v>
          </cell>
        </row>
        <row r="310">
          <cell r="B310" t="str">
            <v>CO85007</v>
          </cell>
          <cell r="C310" t="str">
            <v>5007 - Grossed State Tax Rate</v>
          </cell>
        </row>
        <row r="311">
          <cell r="B311" t="str">
            <v>CO85008</v>
          </cell>
          <cell r="C311" t="str">
            <v>5008 - Grossed State Tax Rate</v>
          </cell>
        </row>
        <row r="312">
          <cell r="B312" t="str">
            <v>CO95001</v>
          </cell>
          <cell r="C312" t="str">
            <v>5001 - Grossed Federal Tax Rate</v>
          </cell>
        </row>
        <row r="313">
          <cell r="B313" t="str">
            <v>CO95002</v>
          </cell>
          <cell r="C313" t="str">
            <v>5002 - Grossed Federal Tax Rate</v>
          </cell>
        </row>
        <row r="314">
          <cell r="B314" t="str">
            <v>CO95003</v>
          </cell>
          <cell r="C314" t="str">
            <v>5003 - Grossed Federal Tax Rate</v>
          </cell>
        </row>
        <row r="315">
          <cell r="B315" t="str">
            <v>CO95004</v>
          </cell>
          <cell r="C315" t="str">
            <v>5004 - Grossed Federal Tax Rate</v>
          </cell>
        </row>
        <row r="316">
          <cell r="B316" t="str">
            <v>CO95005</v>
          </cell>
          <cell r="C316" t="str">
            <v>5005 - Grossed Federal Tax Rate</v>
          </cell>
        </row>
        <row r="317">
          <cell r="B317" t="str">
            <v>CO95006</v>
          </cell>
          <cell r="C317" t="str">
            <v>5006 - Grossed Federal Tax Rate</v>
          </cell>
        </row>
        <row r="318">
          <cell r="B318" t="str">
            <v>CO95007</v>
          </cell>
          <cell r="C318" t="str">
            <v>5007 - Grossed Federal Tax Rate</v>
          </cell>
        </row>
        <row r="319">
          <cell r="B319" t="str">
            <v>CO95008</v>
          </cell>
          <cell r="C319" t="str">
            <v>5008 - Grossed Federal Tax Rate</v>
          </cell>
        </row>
        <row r="320">
          <cell r="B320" t="str">
            <v>COA5001</v>
          </cell>
          <cell r="C320" t="str">
            <v>5001 - Return on Equity Amount</v>
          </cell>
        </row>
        <row r="321">
          <cell r="B321" t="str">
            <v>COA5002</v>
          </cell>
          <cell r="C321" t="str">
            <v>5002 - Return on Equity Amount</v>
          </cell>
        </row>
        <row r="322">
          <cell r="B322" t="str">
            <v>COA5003</v>
          </cell>
          <cell r="C322" t="str">
            <v>5003 - Return on Equity Amount</v>
          </cell>
        </row>
        <row r="323">
          <cell r="B323" t="str">
            <v>COA5004</v>
          </cell>
          <cell r="C323" t="str">
            <v>5004 - Return on Equity Amount</v>
          </cell>
        </row>
        <row r="324">
          <cell r="B324" t="str">
            <v>COA5005</v>
          </cell>
          <cell r="C324" t="str">
            <v>5005 - Return on Equity Amount</v>
          </cell>
        </row>
        <row r="325">
          <cell r="B325" t="str">
            <v>COA5006</v>
          </cell>
          <cell r="C325" t="str">
            <v>5006 - Return on Equity Amount</v>
          </cell>
        </row>
        <row r="326">
          <cell r="B326" t="str">
            <v>COA5007</v>
          </cell>
          <cell r="C326" t="str">
            <v>5007 - Return on Equity Amount</v>
          </cell>
        </row>
        <row r="327">
          <cell r="B327" t="str">
            <v>COA5008</v>
          </cell>
          <cell r="C327" t="str">
            <v>5008 - Return on Equity Amount</v>
          </cell>
        </row>
        <row r="328">
          <cell r="B328" t="str">
            <v>COB5001</v>
          </cell>
          <cell r="C328" t="str">
            <v>5001 - State Tax Amount</v>
          </cell>
        </row>
        <row r="329">
          <cell r="B329" t="str">
            <v>COB5002</v>
          </cell>
          <cell r="C329" t="str">
            <v>5002 - State Tax Amount</v>
          </cell>
        </row>
        <row r="330">
          <cell r="B330" t="str">
            <v>COB5003</v>
          </cell>
          <cell r="C330" t="str">
            <v>5003 - State Tax Amount</v>
          </cell>
        </row>
        <row r="331">
          <cell r="B331" t="str">
            <v>COB5004</v>
          </cell>
          <cell r="C331" t="str">
            <v>5004 - State Tax Amount</v>
          </cell>
        </row>
        <row r="332">
          <cell r="B332" t="str">
            <v>COB5005</v>
          </cell>
          <cell r="C332" t="str">
            <v>5005 - State Tax Amount</v>
          </cell>
        </row>
        <row r="333">
          <cell r="B333" t="str">
            <v>COB5006</v>
          </cell>
          <cell r="C333" t="str">
            <v>5006 - State Tax Amount</v>
          </cell>
        </row>
        <row r="334">
          <cell r="B334" t="str">
            <v>COB5007</v>
          </cell>
          <cell r="C334" t="str">
            <v>5007 - State Tax Amount</v>
          </cell>
        </row>
        <row r="335">
          <cell r="B335" t="str">
            <v>COB5008</v>
          </cell>
          <cell r="C335" t="str">
            <v>5008 - State Tax Amount</v>
          </cell>
        </row>
        <row r="336">
          <cell r="B336" t="str">
            <v>COC5001</v>
          </cell>
          <cell r="C336" t="str">
            <v>5001 - Federal Tax Amount</v>
          </cell>
        </row>
        <row r="337">
          <cell r="B337" t="str">
            <v>COC5002</v>
          </cell>
          <cell r="C337" t="str">
            <v>5002 - Federal Tax Amount</v>
          </cell>
        </row>
        <row r="338">
          <cell r="B338" t="str">
            <v>COC5003</v>
          </cell>
          <cell r="C338" t="str">
            <v>5003 - Federal Tax Amount</v>
          </cell>
        </row>
        <row r="339">
          <cell r="B339" t="str">
            <v>COC5004</v>
          </cell>
          <cell r="C339" t="str">
            <v>5004 - Federal Tax Amount</v>
          </cell>
        </row>
        <row r="340">
          <cell r="B340" t="str">
            <v>COC5005</v>
          </cell>
          <cell r="C340" t="str">
            <v>5005 - Federal Tax Amount</v>
          </cell>
        </row>
        <row r="341">
          <cell r="B341" t="str">
            <v>COC5006</v>
          </cell>
          <cell r="C341" t="str">
            <v>5006 - Federal Tax Amount</v>
          </cell>
        </row>
        <row r="342">
          <cell r="B342" t="str">
            <v>COC5007</v>
          </cell>
          <cell r="C342" t="str">
            <v>5007 - Federal Tax Amount</v>
          </cell>
        </row>
        <row r="343">
          <cell r="B343" t="str">
            <v>COC5008</v>
          </cell>
          <cell r="C343" t="str">
            <v>5008 - Federal Tax Amount</v>
          </cell>
        </row>
        <row r="344">
          <cell r="B344" t="str">
            <v>COD5001</v>
          </cell>
          <cell r="C344" t="str">
            <v>5001 - Return on Debt Amount</v>
          </cell>
        </row>
        <row r="345">
          <cell r="B345" t="str">
            <v>COD5002</v>
          </cell>
          <cell r="C345" t="str">
            <v>5002 - Return on Debt Amount</v>
          </cell>
        </row>
        <row r="346">
          <cell r="B346" t="str">
            <v>COD5003</v>
          </cell>
          <cell r="C346" t="str">
            <v>5003 - Return on Debt Amount</v>
          </cell>
        </row>
        <row r="347">
          <cell r="B347" t="str">
            <v>COD5004</v>
          </cell>
          <cell r="C347" t="str">
            <v>5004 - Return on Debt Amount</v>
          </cell>
        </row>
        <row r="348">
          <cell r="B348" t="str">
            <v>COD5005</v>
          </cell>
          <cell r="C348" t="str">
            <v>5005 - Return on Debt Amount</v>
          </cell>
        </row>
        <row r="349">
          <cell r="B349" t="str">
            <v>COD5006</v>
          </cell>
          <cell r="C349" t="str">
            <v>5006 - Return on Debt Amount</v>
          </cell>
        </row>
        <row r="350">
          <cell r="B350" t="str">
            <v>COD5007</v>
          </cell>
          <cell r="C350" t="str">
            <v>5007 - Return on Debt Amount</v>
          </cell>
        </row>
        <row r="351">
          <cell r="B351" t="str">
            <v>COD5008</v>
          </cell>
          <cell r="C351" t="str">
            <v>5008 - Return on Debt Amount</v>
          </cell>
        </row>
        <row r="352">
          <cell r="B352" t="str">
            <v>COE5001</v>
          </cell>
          <cell r="C352" t="str">
            <v>5001 - Total Cap Exp Amount</v>
          </cell>
        </row>
        <row r="353">
          <cell r="B353" t="str">
            <v>COE5002</v>
          </cell>
          <cell r="C353" t="str">
            <v>5002 - Total Cap Exp Amount</v>
          </cell>
        </row>
        <row r="354">
          <cell r="B354" t="str">
            <v>COE5003</v>
          </cell>
          <cell r="C354" t="str">
            <v>5003 - Total Cap Exp Amount</v>
          </cell>
        </row>
        <row r="355">
          <cell r="B355" t="str">
            <v>COE5004</v>
          </cell>
          <cell r="C355" t="str">
            <v>5004 - Total Cap Exp Amount</v>
          </cell>
        </row>
        <row r="356">
          <cell r="B356" t="str">
            <v>COE5005</v>
          </cell>
          <cell r="C356" t="str">
            <v>5005 - Total Cap Exp Amount</v>
          </cell>
        </row>
        <row r="357">
          <cell r="B357" t="str">
            <v>COE5006</v>
          </cell>
          <cell r="C357" t="str">
            <v>5006 - Total Cap Exp Amount</v>
          </cell>
        </row>
        <row r="358">
          <cell r="B358" t="str">
            <v>COE5007</v>
          </cell>
          <cell r="C358" t="str">
            <v>5007 - Total Cap Exp Amount</v>
          </cell>
        </row>
        <row r="359">
          <cell r="B359" t="str">
            <v>COE5008</v>
          </cell>
          <cell r="C359" t="str">
            <v>5008 - Total Cap Exp Amount</v>
          </cell>
        </row>
        <row r="360">
          <cell r="B360" t="str">
            <v>COF5001</v>
          </cell>
          <cell r="C360" t="str">
            <v>5001 - CP Allocation Factor</v>
          </cell>
        </row>
        <row r="361">
          <cell r="B361" t="str">
            <v>COF5002</v>
          </cell>
          <cell r="C361" t="str">
            <v>5002 - CP Allocation Factor</v>
          </cell>
        </row>
        <row r="362">
          <cell r="B362" t="str">
            <v>COF5003</v>
          </cell>
          <cell r="C362" t="str">
            <v>5003 - CP Allocation Factor</v>
          </cell>
        </row>
        <row r="363">
          <cell r="B363" t="str">
            <v>COF5004</v>
          </cell>
          <cell r="C363" t="str">
            <v>5004 - CP Allocation Factor</v>
          </cell>
        </row>
        <row r="364">
          <cell r="B364" t="str">
            <v>COF5005</v>
          </cell>
          <cell r="C364" t="str">
            <v>5005 - CP Allocation Factor</v>
          </cell>
        </row>
        <row r="365">
          <cell r="B365" t="str">
            <v>COF5006</v>
          </cell>
          <cell r="C365" t="str">
            <v>5006 - CP Allocation Factor</v>
          </cell>
        </row>
        <row r="366">
          <cell r="B366" t="str">
            <v>COF5007</v>
          </cell>
          <cell r="C366" t="str">
            <v>5007 - CP Allocation Factor</v>
          </cell>
        </row>
        <row r="367">
          <cell r="B367" t="str">
            <v>COF5008</v>
          </cell>
          <cell r="C367" t="str">
            <v>5008 - CP Allocation Factor</v>
          </cell>
        </row>
        <row r="368">
          <cell r="B368" t="str">
            <v>COG5001</v>
          </cell>
          <cell r="C368" t="str">
            <v>5001 - GCP Allocation Factor</v>
          </cell>
        </row>
        <row r="369">
          <cell r="B369" t="str">
            <v>COG5002</v>
          </cell>
          <cell r="C369" t="str">
            <v>5002 - GCP Allocation Factor</v>
          </cell>
        </row>
        <row r="370">
          <cell r="B370" t="str">
            <v>COG5003</v>
          </cell>
          <cell r="C370" t="str">
            <v>5003 - GCP Allocation Factor</v>
          </cell>
        </row>
        <row r="371">
          <cell r="B371" t="str">
            <v>COG5004</v>
          </cell>
          <cell r="C371" t="str">
            <v>5004 - GCP Allocation Factor</v>
          </cell>
        </row>
        <row r="372">
          <cell r="B372" t="str">
            <v>COG5005</v>
          </cell>
          <cell r="C372" t="str">
            <v>5005 - GCP Allocation Factor</v>
          </cell>
        </row>
        <row r="373">
          <cell r="B373" t="str">
            <v>COG5006</v>
          </cell>
          <cell r="C373" t="str">
            <v>5006 - GCP Allocation Factor</v>
          </cell>
        </row>
        <row r="374">
          <cell r="B374" t="str">
            <v>COG5007</v>
          </cell>
          <cell r="C374" t="str">
            <v>5007 - GCP Allocation Factor</v>
          </cell>
        </row>
        <row r="375">
          <cell r="B375" t="str">
            <v>COG5008</v>
          </cell>
          <cell r="C375" t="str">
            <v>5008 - GCP Allocation Factor</v>
          </cell>
        </row>
        <row r="376">
          <cell r="B376" t="str">
            <v>COH5001</v>
          </cell>
          <cell r="C376" t="str">
            <v>5001 - Energy Allocation Factor</v>
          </cell>
        </row>
        <row r="377">
          <cell r="B377" t="str">
            <v>COH5002</v>
          </cell>
          <cell r="C377" t="str">
            <v>5002 - Energy Allocation Factor</v>
          </cell>
        </row>
        <row r="378">
          <cell r="B378" t="str">
            <v>COH5003</v>
          </cell>
          <cell r="C378" t="str">
            <v>5003 - Energy Allocation Factor</v>
          </cell>
        </row>
        <row r="379">
          <cell r="B379" t="str">
            <v>COH5004</v>
          </cell>
          <cell r="C379" t="str">
            <v>5004 - Energy Allocation Factor</v>
          </cell>
        </row>
        <row r="380">
          <cell r="B380" t="str">
            <v>COH5005</v>
          </cell>
          <cell r="C380" t="str">
            <v>5005 - Energy Allocation Factor</v>
          </cell>
        </row>
        <row r="381">
          <cell r="B381" t="str">
            <v>COH5006</v>
          </cell>
          <cell r="C381" t="str">
            <v>5006 - Energy Allocation Factor</v>
          </cell>
        </row>
        <row r="382">
          <cell r="B382" t="str">
            <v>COH5007</v>
          </cell>
          <cell r="C382" t="str">
            <v>5007 - Energy Allocation Factor</v>
          </cell>
        </row>
        <row r="383">
          <cell r="B383" t="str">
            <v>COH5008</v>
          </cell>
          <cell r="C383" t="str">
            <v>5008 - Energy Allocation Factor</v>
          </cell>
        </row>
        <row r="384">
          <cell r="B384" t="str">
            <v>COI5001</v>
          </cell>
          <cell r="C384" t="str">
            <v>5001 - CP Allocation Cap Exp Amount</v>
          </cell>
        </row>
        <row r="385">
          <cell r="B385" t="str">
            <v>COI5002</v>
          </cell>
          <cell r="C385" t="str">
            <v>5002 - CP Allocation Cap Exp Amount</v>
          </cell>
        </row>
        <row r="386">
          <cell r="B386" t="str">
            <v>COI5003</v>
          </cell>
          <cell r="C386" t="str">
            <v>5003 - CP Allocation Cap Exp Amount</v>
          </cell>
        </row>
        <row r="387">
          <cell r="B387" t="str">
            <v>COI5004</v>
          </cell>
          <cell r="C387" t="str">
            <v>5004 - CP Allocation Cap Exp Amount</v>
          </cell>
        </row>
        <row r="388">
          <cell r="B388" t="str">
            <v>COI5005</v>
          </cell>
          <cell r="C388" t="str">
            <v>5005 - CP Allocation Cap Exp Amount</v>
          </cell>
        </row>
        <row r="389">
          <cell r="B389" t="str">
            <v>COI5006</v>
          </cell>
          <cell r="C389" t="str">
            <v>5006 - CP Allocation Cap Exp Amount</v>
          </cell>
        </row>
        <row r="390">
          <cell r="B390" t="str">
            <v>COI5007</v>
          </cell>
          <cell r="C390" t="str">
            <v>5007 - CP Allocation Cap Exp Amount</v>
          </cell>
        </row>
        <row r="391">
          <cell r="B391" t="str">
            <v>COI5008</v>
          </cell>
          <cell r="C391" t="str">
            <v>5008 - CP Allocation Cap Exp Amount</v>
          </cell>
        </row>
        <row r="392">
          <cell r="B392" t="str">
            <v>COJ5001</v>
          </cell>
          <cell r="C392" t="str">
            <v>5001 - GCP Allocation Cap Exp Amount</v>
          </cell>
        </row>
        <row r="393">
          <cell r="B393" t="str">
            <v>COJ5002</v>
          </cell>
          <cell r="C393" t="str">
            <v>5002 - GCP Allocation Cap Exp Amount</v>
          </cell>
        </row>
        <row r="394">
          <cell r="B394" t="str">
            <v>COJ5003</v>
          </cell>
          <cell r="C394" t="str">
            <v>5003 - GCP Allocation Cap Exp Amount</v>
          </cell>
        </row>
        <row r="395">
          <cell r="B395" t="str">
            <v>COJ5004</v>
          </cell>
          <cell r="C395" t="str">
            <v>5004 - GCP Allocation Cap Exp Amount</v>
          </cell>
        </row>
        <row r="396">
          <cell r="B396" t="str">
            <v>COJ5005</v>
          </cell>
          <cell r="C396" t="str">
            <v>5005 - GCP Allocation Cap Exp Amount</v>
          </cell>
        </row>
        <row r="397">
          <cell r="B397" t="str">
            <v>COJ5006</v>
          </cell>
          <cell r="C397" t="str">
            <v>5006 - GCP Allocation Cap Exp Amount</v>
          </cell>
        </row>
        <row r="398">
          <cell r="B398" t="str">
            <v>COJ5007</v>
          </cell>
          <cell r="C398" t="str">
            <v>5007 - GCP Allocation Cap Exp Amount</v>
          </cell>
        </row>
        <row r="399">
          <cell r="B399" t="str">
            <v>COJ5008</v>
          </cell>
          <cell r="C399" t="str">
            <v>5008 - GCP Allocation Cap Exp Amount</v>
          </cell>
        </row>
        <row r="400">
          <cell r="B400" t="str">
            <v>COK5001</v>
          </cell>
          <cell r="C400" t="str">
            <v>5001 - Energy Allocation Cap Exp Amount</v>
          </cell>
        </row>
        <row r="401">
          <cell r="B401" t="str">
            <v>COK5002</v>
          </cell>
          <cell r="C401" t="str">
            <v>5002 - Energy Allocation Cap Exp Amount</v>
          </cell>
        </row>
        <row r="402">
          <cell r="B402" t="str">
            <v>COK5003</v>
          </cell>
          <cell r="C402" t="str">
            <v>5003 - Energy Allocation Cap Exp Amount</v>
          </cell>
        </row>
        <row r="403">
          <cell r="B403" t="str">
            <v>COK5004</v>
          </cell>
          <cell r="C403" t="str">
            <v>5004 - Energy Allocation Cap Exp Amount</v>
          </cell>
        </row>
        <row r="404">
          <cell r="B404" t="str">
            <v>COK5005</v>
          </cell>
          <cell r="C404" t="str">
            <v>5005 - Energy Allocation Cap Exp Amount</v>
          </cell>
        </row>
        <row r="405">
          <cell r="B405" t="str">
            <v>COK5006</v>
          </cell>
          <cell r="C405" t="str">
            <v>5006 - Energy Allocation Cap Exp Amount</v>
          </cell>
        </row>
        <row r="406">
          <cell r="B406" t="str">
            <v>COK5007</v>
          </cell>
          <cell r="C406" t="str">
            <v>5007 - Energy Allocation Cap Exp Amount</v>
          </cell>
        </row>
        <row r="407">
          <cell r="B407" t="str">
            <v>COK5008</v>
          </cell>
          <cell r="C407" t="str">
            <v>5008 - Energy Allocation Cap Exp Amount</v>
          </cell>
        </row>
        <row r="408">
          <cell r="B408" t="str">
            <v>COL5001</v>
          </cell>
          <cell r="C408" t="str">
            <v>5001 - CP Jurisdictional Factor</v>
          </cell>
        </row>
        <row r="409">
          <cell r="B409" t="str">
            <v>COL5002</v>
          </cell>
          <cell r="C409" t="str">
            <v>5002 - CP Jurisdictional Factor</v>
          </cell>
        </row>
        <row r="410">
          <cell r="B410" t="str">
            <v>COL5003</v>
          </cell>
          <cell r="C410" t="str">
            <v>5003 - CP Jurisdictional Factor</v>
          </cell>
        </row>
        <row r="411">
          <cell r="B411" t="str">
            <v>COL5004</v>
          </cell>
          <cell r="C411" t="str">
            <v>5004 - CP Jurisdictional Factor</v>
          </cell>
        </row>
        <row r="412">
          <cell r="B412" t="str">
            <v>COL5005</v>
          </cell>
          <cell r="C412" t="str">
            <v>5005 - CP Jurisdictional Factor</v>
          </cell>
        </row>
        <row r="413">
          <cell r="B413" t="str">
            <v>COL5006</v>
          </cell>
          <cell r="C413" t="str">
            <v>5006 - CP Jurisdictional Factor</v>
          </cell>
        </row>
        <row r="414">
          <cell r="B414" t="str">
            <v>COL5007</v>
          </cell>
          <cell r="C414" t="str">
            <v>5007 - CP Jurisdictional Factor</v>
          </cell>
        </row>
        <row r="415">
          <cell r="B415" t="str">
            <v>COL5008</v>
          </cell>
          <cell r="C415" t="str">
            <v>5008 - CP Jurisdictional Factor</v>
          </cell>
        </row>
        <row r="416">
          <cell r="B416" t="str">
            <v>COM5001</v>
          </cell>
          <cell r="C416" t="str">
            <v>5001 - GCP Jurisdictional Factor</v>
          </cell>
        </row>
        <row r="417">
          <cell r="B417" t="str">
            <v>COM5002</v>
          </cell>
          <cell r="C417" t="str">
            <v>5002 - GCP Jurisdictional Factor</v>
          </cell>
        </row>
        <row r="418">
          <cell r="B418" t="str">
            <v>COM5003</v>
          </cell>
          <cell r="C418" t="str">
            <v>5003 - GCP Jurisdictional Factor</v>
          </cell>
        </row>
        <row r="419">
          <cell r="B419" t="str">
            <v>COM5004</v>
          </cell>
          <cell r="C419" t="str">
            <v>5004 - GCP Jurisdictional Factor</v>
          </cell>
        </row>
        <row r="420">
          <cell r="B420" t="str">
            <v>COM5005</v>
          </cell>
          <cell r="C420" t="str">
            <v>5005 - GCP Jurisdictional Factor</v>
          </cell>
        </row>
        <row r="421">
          <cell r="B421" t="str">
            <v>COM5006</v>
          </cell>
          <cell r="C421" t="str">
            <v>5006 - GCP Jurisdictional Factor</v>
          </cell>
        </row>
        <row r="422">
          <cell r="B422" t="str">
            <v>COM5007</v>
          </cell>
          <cell r="C422" t="str">
            <v>5007 - GCP Jurisdictional Factor</v>
          </cell>
        </row>
        <row r="423">
          <cell r="B423" t="str">
            <v>COM5008</v>
          </cell>
          <cell r="C423" t="str">
            <v>5008 - GCP Jurisdictional Factor</v>
          </cell>
        </row>
        <row r="424">
          <cell r="B424" t="str">
            <v>CON5001</v>
          </cell>
          <cell r="C424" t="str">
            <v>5001 - Energy Jurisdictional Factor</v>
          </cell>
        </row>
        <row r="425">
          <cell r="B425" t="str">
            <v>CON5002</v>
          </cell>
          <cell r="C425" t="str">
            <v>5002 - Energy Jurisdictional Factor</v>
          </cell>
        </row>
        <row r="426">
          <cell r="B426" t="str">
            <v>CON5003</v>
          </cell>
          <cell r="C426" t="str">
            <v>5003 - Energy Jurisdictional Factor</v>
          </cell>
        </row>
        <row r="427">
          <cell r="B427" t="str">
            <v>CON5004</v>
          </cell>
          <cell r="C427" t="str">
            <v>5004 - Energy Jurisdictional Factor</v>
          </cell>
        </row>
        <row r="428">
          <cell r="B428" t="str">
            <v>CON5005</v>
          </cell>
          <cell r="C428" t="str">
            <v>5005 - Energy Jurisdictional Factor</v>
          </cell>
        </row>
        <row r="429">
          <cell r="B429" t="str">
            <v>CON5006</v>
          </cell>
          <cell r="C429" t="str">
            <v>5006 - Energy Jurisdictional Factor</v>
          </cell>
        </row>
        <row r="430">
          <cell r="B430" t="str">
            <v>CON5007</v>
          </cell>
          <cell r="C430" t="str">
            <v>5007 - Energy Jurisdictional Factor</v>
          </cell>
        </row>
        <row r="431">
          <cell r="B431" t="str">
            <v>CON5008</v>
          </cell>
          <cell r="C431" t="str">
            <v>5008 - Energy Jurisdictional Factor</v>
          </cell>
        </row>
        <row r="432">
          <cell r="B432" t="str">
            <v>COO5001</v>
          </cell>
          <cell r="C432" t="str">
            <v>5001 - CP Jurisdictional Cap Exp Amount</v>
          </cell>
        </row>
        <row r="433">
          <cell r="B433" t="str">
            <v>COO5002</v>
          </cell>
          <cell r="C433" t="str">
            <v>5002 - CP Jurisdictional Cap Exp Amount</v>
          </cell>
        </row>
        <row r="434">
          <cell r="B434" t="str">
            <v>COO5003</v>
          </cell>
          <cell r="C434" t="str">
            <v>5003 - CP Jurisdictional Cap Exp Amount</v>
          </cell>
        </row>
        <row r="435">
          <cell r="B435" t="str">
            <v>COO5004</v>
          </cell>
          <cell r="C435" t="str">
            <v>5004 - CP Jurisdictional Cap Exp Amount</v>
          </cell>
        </row>
        <row r="436">
          <cell r="B436" t="str">
            <v>COO5005</v>
          </cell>
          <cell r="C436" t="str">
            <v>5005 - CP Jurisdictional Cap Exp Amount</v>
          </cell>
        </row>
        <row r="437">
          <cell r="B437" t="str">
            <v>COO5006</v>
          </cell>
          <cell r="C437" t="str">
            <v>5006 - CP Jurisdictional Cap Exp Amount</v>
          </cell>
        </row>
        <row r="438">
          <cell r="B438" t="str">
            <v>COO5007</v>
          </cell>
          <cell r="C438" t="str">
            <v>5007 - CP Jurisdictional Cap Exp Amount</v>
          </cell>
        </row>
        <row r="439">
          <cell r="B439" t="str">
            <v>COO5008</v>
          </cell>
          <cell r="C439" t="str">
            <v>5008 - CP Jurisdictional Cap Exp Amount</v>
          </cell>
        </row>
        <row r="440">
          <cell r="B440" t="str">
            <v>COP5001</v>
          </cell>
          <cell r="C440" t="str">
            <v>5001 - GCP Jurisdictional Cap Exp Amount</v>
          </cell>
        </row>
        <row r="441">
          <cell r="B441" t="str">
            <v>COP5002</v>
          </cell>
          <cell r="C441" t="str">
            <v>5002 - GCP Jurisdictional Cap Exp Amount</v>
          </cell>
        </row>
        <row r="442">
          <cell r="B442" t="str">
            <v>COP5003</v>
          </cell>
          <cell r="C442" t="str">
            <v>5003 - GCP Jurisdictional Cap Exp Amount</v>
          </cell>
        </row>
        <row r="443">
          <cell r="B443" t="str">
            <v>COP5004</v>
          </cell>
          <cell r="C443" t="str">
            <v>5004 - GCP Jurisdictional Cap Exp Amount</v>
          </cell>
        </row>
        <row r="444">
          <cell r="B444" t="str">
            <v>COP5005</v>
          </cell>
          <cell r="C444" t="str">
            <v>5005 - GCP Jurisdictional Cap Exp Amount</v>
          </cell>
        </row>
        <row r="445">
          <cell r="B445" t="str">
            <v>COP5006</v>
          </cell>
          <cell r="C445" t="str">
            <v>5006 - GCP Jurisdictional Cap Exp Amount</v>
          </cell>
        </row>
        <row r="446">
          <cell r="B446" t="str">
            <v>COP5007</v>
          </cell>
          <cell r="C446" t="str">
            <v>5007 - GCP Jurisdictional Cap Exp Amount</v>
          </cell>
        </row>
        <row r="447">
          <cell r="B447" t="str">
            <v>COP5008</v>
          </cell>
          <cell r="C447" t="str">
            <v>5008 - GCP Jurisdictional Cap Exp Amount</v>
          </cell>
        </row>
        <row r="448">
          <cell r="B448" t="str">
            <v>COQ5001</v>
          </cell>
          <cell r="C448" t="str">
            <v>5001 - Energy Jurisdictional Cap Exp Amount</v>
          </cell>
        </row>
        <row r="449">
          <cell r="B449" t="str">
            <v>COQ5002</v>
          </cell>
          <cell r="C449" t="str">
            <v>5002 - Energy Jurisdictional Cap Exp Amount</v>
          </cell>
        </row>
        <row r="450">
          <cell r="B450" t="str">
            <v>COQ5003</v>
          </cell>
          <cell r="C450" t="str">
            <v>5003 - Energy Jurisdictional Cap Exp Amount</v>
          </cell>
        </row>
        <row r="451">
          <cell r="B451" t="str">
            <v>COQ5004</v>
          </cell>
          <cell r="C451" t="str">
            <v>5004 - Energy Jurisdictional Cap Exp Amount</v>
          </cell>
        </row>
        <row r="452">
          <cell r="B452" t="str">
            <v>COQ5005</v>
          </cell>
          <cell r="C452" t="str">
            <v>5005 - Energy Jurisdictional Cap Exp Amount</v>
          </cell>
        </row>
        <row r="453">
          <cell r="B453" t="str">
            <v>COQ5006</v>
          </cell>
          <cell r="C453" t="str">
            <v>5006 - Energy Jurisdictional Cap Exp Amount</v>
          </cell>
        </row>
        <row r="454">
          <cell r="B454" t="str">
            <v>COQ5007</v>
          </cell>
          <cell r="C454" t="str">
            <v>5007 - Energy Jurisdictional Cap Exp Amount</v>
          </cell>
        </row>
        <row r="455">
          <cell r="B455" t="str">
            <v>COQ5008</v>
          </cell>
          <cell r="C455" t="str">
            <v>5008 - Energy Jurisdictional Cap Exp Amount</v>
          </cell>
        </row>
        <row r="456">
          <cell r="B456" t="str">
            <v>COR5001</v>
          </cell>
          <cell r="C456" t="str">
            <v>5001 - Total Jurisdictional Cap Exp Amount</v>
          </cell>
        </row>
        <row r="457">
          <cell r="B457" t="str">
            <v>COR5002</v>
          </cell>
          <cell r="C457" t="str">
            <v>5002 - Total Jurisdictional Cap Exp Amount</v>
          </cell>
        </row>
        <row r="458">
          <cell r="B458" t="str">
            <v>COR5003</v>
          </cell>
          <cell r="C458" t="str">
            <v>5003 - Total Jurisdictional Cap Exp Amount</v>
          </cell>
        </row>
        <row r="459">
          <cell r="B459" t="str">
            <v>COR5004</v>
          </cell>
          <cell r="C459" t="str">
            <v>5004 - Total Jurisdictional Cap Exp Amount</v>
          </cell>
        </row>
        <row r="460">
          <cell r="B460" t="str">
            <v>COR5005</v>
          </cell>
          <cell r="C460" t="str">
            <v>5005 - Total Jurisdictional Cap Exp Amount</v>
          </cell>
        </row>
        <row r="461">
          <cell r="B461" t="str">
            <v>COR5006</v>
          </cell>
          <cell r="C461" t="str">
            <v>5006 - Total Jurisdictional Cap Exp Amount</v>
          </cell>
        </row>
        <row r="462">
          <cell r="B462" t="str">
            <v>COR5007</v>
          </cell>
          <cell r="C462" t="str">
            <v>5007 - Total Jurisdictional Cap Exp Amount</v>
          </cell>
        </row>
        <row r="463">
          <cell r="B463" t="str">
            <v>COR5008</v>
          </cell>
          <cell r="C463" t="str">
            <v>5008 - Total Jurisdictional Cap Exp Amount</v>
          </cell>
        </row>
        <row r="464">
          <cell r="B464" t="str">
            <v>EXP5TOT</v>
          </cell>
          <cell r="C464" t="str">
            <v>Total Expenses applicable to current period</v>
          </cell>
        </row>
        <row r="465">
          <cell r="B465" t="str">
            <v>GLB5BEG</v>
          </cell>
          <cell r="C465" t="str">
            <v>True-up --- Beginning of Period GL Balance</v>
          </cell>
        </row>
        <row r="466">
          <cell r="B466" t="str">
            <v>GLB5END</v>
          </cell>
          <cell r="C466" t="str">
            <v>End of Period GL Balance</v>
          </cell>
        </row>
        <row r="467">
          <cell r="B467" t="str">
            <v>GLE5MON</v>
          </cell>
          <cell r="C467" t="str">
            <v>Current Month Amount w/ Interest ( Basis for GL Entry)</v>
          </cell>
        </row>
        <row r="468">
          <cell r="B468" t="str">
            <v>INT5AMT</v>
          </cell>
          <cell r="C468" t="str">
            <v>Interest Amount</v>
          </cell>
        </row>
        <row r="469">
          <cell r="B469" t="str">
            <v>INT5MON</v>
          </cell>
          <cell r="C469" t="str">
            <v>Average Monthly Interest Rate</v>
          </cell>
        </row>
        <row r="470">
          <cell r="B470" t="str">
            <v>INT5YER</v>
          </cell>
          <cell r="C470" t="str">
            <v>Average Annual Interest Rate</v>
          </cell>
        </row>
        <row r="471">
          <cell r="B471" t="str">
            <v>INT5YTD</v>
          </cell>
          <cell r="C471" t="str">
            <v>YTD Interest Amount excluding Current Month</v>
          </cell>
        </row>
        <row r="472">
          <cell r="B472" t="str">
            <v>LIN5LOS</v>
          </cell>
          <cell r="C472" t="str">
            <v>Line Loss</v>
          </cell>
        </row>
        <row r="473">
          <cell r="B473" t="str">
            <v>LNG5MON</v>
          </cell>
          <cell r="C473" t="str">
            <v>Long Term Current Month Amount</v>
          </cell>
        </row>
        <row r="474">
          <cell r="B474" t="str">
            <v>MAN5001</v>
          </cell>
          <cell r="C474" t="str">
            <v>Final True-up (for Current Year - 2)</v>
          </cell>
        </row>
        <row r="475">
          <cell r="B475" t="str">
            <v>MAN5002</v>
          </cell>
          <cell r="C475" t="str">
            <v>Est. Actual True-up (for Current Year - 1)</v>
          </cell>
        </row>
        <row r="476">
          <cell r="B476" t="str">
            <v>MAN5003</v>
          </cell>
          <cell r="C476" t="str">
            <v>Month-end Adjustment to agree to GL</v>
          </cell>
        </row>
        <row r="477">
          <cell r="B477" t="str">
            <v>MAN5005</v>
          </cell>
          <cell r="C477" t="str">
            <v>Mid-course Correction1 - Total Amount to be Refunded/(Collected)</v>
          </cell>
        </row>
        <row r="478">
          <cell r="B478" t="str">
            <v>MAN5006</v>
          </cell>
          <cell r="C478" t="str">
            <v>Mid-course Correction1 - Amortization Period (in months)</v>
          </cell>
        </row>
        <row r="479">
          <cell r="B479" t="str">
            <v>MAN5007</v>
          </cell>
          <cell r="C479" t="str">
            <v>Mid-course Correction2 - Total Amount to be Refunded/(Collected)</v>
          </cell>
        </row>
        <row r="480">
          <cell r="B480" t="str">
            <v>MAN5008</v>
          </cell>
          <cell r="C480" t="str">
            <v>Mid-course Correction2 - Amortization Period (in months)</v>
          </cell>
        </row>
        <row r="481">
          <cell r="B481" t="str">
            <v>MAN5009</v>
          </cell>
          <cell r="C481" t="str">
            <v>Mid-course Correction3 - Total Amount to be Refunded/(Collected)</v>
          </cell>
        </row>
        <row r="482">
          <cell r="B482" t="str">
            <v>MAN500A</v>
          </cell>
          <cell r="C482" t="str">
            <v>Mid-course Correction3 - Amortization Period (in months)</v>
          </cell>
        </row>
        <row r="483">
          <cell r="B483" t="str">
            <v>MAN500B</v>
          </cell>
          <cell r="C483" t="str">
            <v>Deferred True-up (for Current Year - 1)</v>
          </cell>
        </row>
        <row r="484">
          <cell r="B484" t="str">
            <v>MAN5010</v>
          </cell>
          <cell r="C484" t="str">
            <v>NCRC RECOVERABLE O&amp;M</v>
          </cell>
        </row>
        <row r="485">
          <cell r="B485" t="str">
            <v>MAN5011</v>
          </cell>
          <cell r="C485" t="str">
            <v>Jurisdictional Separation Factor</v>
          </cell>
        </row>
        <row r="486">
          <cell r="B486" t="str">
            <v>MAN5101</v>
          </cell>
          <cell r="C486" t="str">
            <v>Final True-up (for Current Year - 2) - GBRA</v>
          </cell>
        </row>
        <row r="487">
          <cell r="B487" t="str">
            <v>MAN5102</v>
          </cell>
          <cell r="C487" t="str">
            <v>Est. Actual True-up (for Current Year - 1) - GBRA</v>
          </cell>
        </row>
        <row r="488">
          <cell r="B488" t="str">
            <v>MAN510B</v>
          </cell>
          <cell r="C488" t="str">
            <v>Deferred True-up (for Current Year - 1) - GBRA</v>
          </cell>
        </row>
        <row r="489">
          <cell r="B489" t="str">
            <v>MAN5CEA</v>
          </cell>
          <cell r="C489" t="str">
            <v>Cedar Bay Assets BB</v>
          </cell>
        </row>
        <row r="490">
          <cell r="B490" t="str">
            <v>MAN5CEL</v>
          </cell>
          <cell r="C490" t="str">
            <v>Cedar Bay Liab BB</v>
          </cell>
        </row>
        <row r="491">
          <cell r="B491" t="str">
            <v>MAN5CEW</v>
          </cell>
          <cell r="C491" t="str">
            <v xml:space="preserve">REG ASSET INCOME TAX GROSS UP AMORT. 	</v>
          </cell>
        </row>
        <row r="492">
          <cell r="B492" t="str">
            <v>MAN5INDIAN</v>
          </cell>
          <cell r="C492" t="str">
            <v>Indiantown Revenue Reclass</v>
          </cell>
        </row>
        <row r="493">
          <cell r="B493" t="str">
            <v>MAN5WC3</v>
          </cell>
          <cell r="C493" t="str">
            <v>West County 3 Revenue Reclass</v>
          </cell>
        </row>
        <row r="494">
          <cell r="B494" t="str">
            <v>O/U5MON</v>
          </cell>
          <cell r="C494" t="str">
            <v>Over/(under) for the current period</v>
          </cell>
        </row>
        <row r="495">
          <cell r="B495" t="str">
            <v>O/U5YTD</v>
          </cell>
          <cell r="C495" t="str">
            <v>YTD Over/(under) excluding current period</v>
          </cell>
        </row>
        <row r="496">
          <cell r="B496" t="str">
            <v>OM15000</v>
          </cell>
          <cell r="C496" t="str">
            <v>000 - O &amp; M Expenses Amount</v>
          </cell>
        </row>
        <row r="497">
          <cell r="B497" t="str">
            <v>OM15083</v>
          </cell>
          <cell r="C497" t="str">
            <v>083 - O &amp; M Expenses Amount</v>
          </cell>
        </row>
        <row r="498">
          <cell r="B498" t="str">
            <v>OM15084</v>
          </cell>
          <cell r="C498" t="str">
            <v>084 - O &amp; M Expenses Amount</v>
          </cell>
        </row>
        <row r="499">
          <cell r="B499" t="str">
            <v>OM15085</v>
          </cell>
          <cell r="C499" t="str">
            <v>085 - O &amp; M Expenses Amount</v>
          </cell>
        </row>
        <row r="500">
          <cell r="B500" t="str">
            <v>OM15086</v>
          </cell>
          <cell r="C500" t="str">
            <v>086 - O &amp; M Expenses Amount</v>
          </cell>
        </row>
        <row r="501">
          <cell r="B501" t="str">
            <v>OM15087</v>
          </cell>
          <cell r="C501" t="str">
            <v>087 - O &amp; M Expenses Amount</v>
          </cell>
        </row>
        <row r="502">
          <cell r="B502" t="str">
            <v>OM15088</v>
          </cell>
          <cell r="C502" t="str">
            <v>088 - O &amp; M Expenses Amount</v>
          </cell>
        </row>
        <row r="503">
          <cell r="B503" t="str">
            <v>OM15089</v>
          </cell>
          <cell r="C503" t="str">
            <v>089 - O &amp; M Expenses Amount</v>
          </cell>
        </row>
        <row r="504">
          <cell r="B504" t="str">
            <v>OM15090</v>
          </cell>
          <cell r="C504" t="str">
            <v>090 - O &amp; M Expenses Amount</v>
          </cell>
        </row>
        <row r="505">
          <cell r="B505" t="str">
            <v>OM15167</v>
          </cell>
          <cell r="C505" t="str">
            <v>167 - O &amp; M Expenses Amount</v>
          </cell>
        </row>
        <row r="506">
          <cell r="B506" t="str">
            <v>OM15169</v>
          </cell>
          <cell r="C506" t="str">
            <v>169 - O &amp; M Expenses Amount</v>
          </cell>
        </row>
        <row r="507">
          <cell r="B507" t="str">
            <v>OM15182</v>
          </cell>
          <cell r="C507" t="str">
            <v>182 - O &amp; M Expenses Amount</v>
          </cell>
        </row>
        <row r="508">
          <cell r="B508" t="str">
            <v>OM15215</v>
          </cell>
          <cell r="C508" t="str">
            <v>215 - O &amp; M Expenses Amount</v>
          </cell>
        </row>
        <row r="509">
          <cell r="B509" t="str">
            <v>OM15218</v>
          </cell>
          <cell r="C509" t="str">
            <v>218 - O &amp; M Expenses Amount</v>
          </cell>
        </row>
        <row r="510">
          <cell r="B510" t="str">
            <v>OM15219</v>
          </cell>
          <cell r="C510" t="str">
            <v>219 - O &amp; M Expenses Amount</v>
          </cell>
        </row>
        <row r="511">
          <cell r="B511" t="str">
            <v>OM15220</v>
          </cell>
          <cell r="C511" t="str">
            <v>220 - O &amp; M Expenses Amount</v>
          </cell>
        </row>
        <row r="512">
          <cell r="B512" t="str">
            <v>OM15221</v>
          </cell>
          <cell r="C512" t="str">
            <v>221 - O &amp; M Expenses Amount</v>
          </cell>
        </row>
        <row r="513">
          <cell r="B513" t="str">
            <v>OM15229</v>
          </cell>
          <cell r="C513" t="str">
            <v>229 - O &amp; M Expenses Amount</v>
          </cell>
        </row>
        <row r="514">
          <cell r="B514" t="str">
            <v>OM25000</v>
          </cell>
          <cell r="C514" t="str">
            <v>000 - CP Allocation Factor</v>
          </cell>
        </row>
        <row r="515">
          <cell r="B515" t="str">
            <v>OM25083</v>
          </cell>
          <cell r="C515" t="str">
            <v>083 - CP Allocation Factor</v>
          </cell>
        </row>
        <row r="516">
          <cell r="B516" t="str">
            <v>OM25084</v>
          </cell>
          <cell r="C516" t="str">
            <v>084 - CP Allocation Factor</v>
          </cell>
        </row>
        <row r="517">
          <cell r="B517" t="str">
            <v>OM25085</v>
          </cell>
          <cell r="C517" t="str">
            <v>085 - CP Allocation Factor</v>
          </cell>
        </row>
        <row r="518">
          <cell r="B518" t="str">
            <v>OM25086</v>
          </cell>
          <cell r="C518" t="str">
            <v>086 - CP Allocation Factor</v>
          </cell>
        </row>
        <row r="519">
          <cell r="B519" t="str">
            <v>OM25087</v>
          </cell>
          <cell r="C519" t="str">
            <v>087 - CP Allocation Factor</v>
          </cell>
        </row>
        <row r="520">
          <cell r="B520" t="str">
            <v>OM25088</v>
          </cell>
          <cell r="C520" t="str">
            <v>088 - CP Allocation Factor</v>
          </cell>
        </row>
        <row r="521">
          <cell r="B521" t="str">
            <v>OM25089</v>
          </cell>
          <cell r="C521" t="str">
            <v>089 - CP Allocation Factor</v>
          </cell>
        </row>
        <row r="522">
          <cell r="B522" t="str">
            <v>OM25090</v>
          </cell>
          <cell r="C522" t="str">
            <v>090 - CP Allocation Factor</v>
          </cell>
        </row>
        <row r="523">
          <cell r="B523" t="str">
            <v>OM25167</v>
          </cell>
          <cell r="C523" t="str">
            <v>167 - CP Allocation Factor</v>
          </cell>
        </row>
        <row r="524">
          <cell r="B524" t="str">
            <v>OM25169</v>
          </cell>
          <cell r="C524" t="str">
            <v>169 - CP Allocation Factor</v>
          </cell>
        </row>
        <row r="525">
          <cell r="B525" t="str">
            <v>OM25182</v>
          </cell>
          <cell r="C525" t="str">
            <v>182 - CP Allocation Factor</v>
          </cell>
        </row>
        <row r="526">
          <cell r="B526" t="str">
            <v>OM25215</v>
          </cell>
          <cell r="C526" t="str">
            <v>215 - CP Allocation Factor</v>
          </cell>
        </row>
        <row r="527">
          <cell r="B527" t="str">
            <v>OM25218</v>
          </cell>
          <cell r="C527" t="str">
            <v>218 - CP Allocation Factor</v>
          </cell>
        </row>
        <row r="528">
          <cell r="B528" t="str">
            <v>OM25219</v>
          </cell>
          <cell r="C528" t="str">
            <v>219 - CP Allocation Factor</v>
          </cell>
        </row>
        <row r="529">
          <cell r="B529" t="str">
            <v>OM25220</v>
          </cell>
          <cell r="C529" t="str">
            <v>220 - CP Allocation Factor</v>
          </cell>
        </row>
        <row r="530">
          <cell r="B530" t="str">
            <v>OM25221</v>
          </cell>
          <cell r="C530" t="str">
            <v>221 - CP Allocation Factor</v>
          </cell>
        </row>
        <row r="531">
          <cell r="B531" t="str">
            <v>OM25229</v>
          </cell>
          <cell r="C531" t="str">
            <v>229 - CP Allocation Factor</v>
          </cell>
        </row>
        <row r="532">
          <cell r="B532" t="str">
            <v>OM35000</v>
          </cell>
          <cell r="C532" t="str">
            <v>000 - GCP Allocation Factor</v>
          </cell>
        </row>
        <row r="533">
          <cell r="B533" t="str">
            <v>OM35083</v>
          </cell>
          <cell r="C533" t="str">
            <v>083 - GCP Allocation Factor</v>
          </cell>
        </row>
        <row r="534">
          <cell r="B534" t="str">
            <v>OM35084</v>
          </cell>
          <cell r="C534" t="str">
            <v>084 - GCP Allocation Factor</v>
          </cell>
        </row>
        <row r="535">
          <cell r="B535" t="str">
            <v>OM35085</v>
          </cell>
          <cell r="C535" t="str">
            <v>085 - GCP Allocation Factor</v>
          </cell>
        </row>
        <row r="536">
          <cell r="B536" t="str">
            <v>OM35086</v>
          </cell>
          <cell r="C536" t="str">
            <v>086 - GCP Allocation Factor</v>
          </cell>
        </row>
        <row r="537">
          <cell r="B537" t="str">
            <v>OM35087</v>
          </cell>
          <cell r="C537" t="str">
            <v>087 - GCP Allocation Factor</v>
          </cell>
        </row>
        <row r="538">
          <cell r="B538" t="str">
            <v>OM35088</v>
          </cell>
          <cell r="C538" t="str">
            <v>088 - GCP Allocation Factor</v>
          </cell>
        </row>
        <row r="539">
          <cell r="B539" t="str">
            <v>OM35089</v>
          </cell>
          <cell r="C539" t="str">
            <v>089 - GCP Allocation Factor</v>
          </cell>
        </row>
        <row r="540">
          <cell r="B540" t="str">
            <v>OM35090</v>
          </cell>
          <cell r="C540" t="str">
            <v>090 - GCP Allocation Factor</v>
          </cell>
        </row>
        <row r="541">
          <cell r="B541" t="str">
            <v>OM35167</v>
          </cell>
          <cell r="C541" t="str">
            <v>167 - GCP Allocation Factor</v>
          </cell>
        </row>
        <row r="542">
          <cell r="B542" t="str">
            <v>OM35169</v>
          </cell>
          <cell r="C542" t="str">
            <v>169 - GCP Allocation Factor</v>
          </cell>
        </row>
        <row r="543">
          <cell r="B543" t="str">
            <v>OM35182</v>
          </cell>
          <cell r="C543" t="str">
            <v>182 - GCP Allocation Factor</v>
          </cell>
        </row>
        <row r="544">
          <cell r="B544" t="str">
            <v>OM35215</v>
          </cell>
          <cell r="C544" t="str">
            <v>215 - GCP Allocation Factor</v>
          </cell>
        </row>
        <row r="545">
          <cell r="B545" t="str">
            <v>OM35218</v>
          </cell>
          <cell r="C545" t="str">
            <v>218 - GCP Allocation Factor</v>
          </cell>
        </row>
        <row r="546">
          <cell r="B546" t="str">
            <v>OM35219</v>
          </cell>
          <cell r="C546" t="str">
            <v>219 - GCP Allocation Factor</v>
          </cell>
        </row>
        <row r="547">
          <cell r="B547" t="str">
            <v>OM35220</v>
          </cell>
          <cell r="C547" t="str">
            <v>220 - GCP Allocation Factor</v>
          </cell>
        </row>
        <row r="548">
          <cell r="B548" t="str">
            <v>OM35221</v>
          </cell>
          <cell r="C548" t="str">
            <v>221 - GCP Allocation Factor</v>
          </cell>
        </row>
        <row r="549">
          <cell r="B549" t="str">
            <v>OM35229</v>
          </cell>
          <cell r="C549" t="str">
            <v>229 - GCP Allocation Factor</v>
          </cell>
        </row>
        <row r="550">
          <cell r="B550" t="str">
            <v>OM45000</v>
          </cell>
          <cell r="C550" t="str">
            <v>000 - Energy Allocation Factor</v>
          </cell>
        </row>
        <row r="551">
          <cell r="B551" t="str">
            <v>OM45083</v>
          </cell>
          <cell r="C551" t="str">
            <v>083 - Energy Allocation Factor</v>
          </cell>
        </row>
        <row r="552">
          <cell r="B552" t="str">
            <v>OM45084</v>
          </cell>
          <cell r="C552" t="str">
            <v>084 - Energy Allocation Factor</v>
          </cell>
        </row>
        <row r="553">
          <cell r="B553" t="str">
            <v>OM45085</v>
          </cell>
          <cell r="C553" t="str">
            <v>085 - Energy Allocation Factor</v>
          </cell>
        </row>
        <row r="554">
          <cell r="B554" t="str">
            <v>OM45086</v>
          </cell>
          <cell r="C554" t="str">
            <v>086 - Energy Allocation Factor</v>
          </cell>
        </row>
        <row r="555">
          <cell r="B555" t="str">
            <v>OM45087</v>
          </cell>
          <cell r="C555" t="str">
            <v>087 - Energy Allocation Factor</v>
          </cell>
        </row>
        <row r="556">
          <cell r="B556" t="str">
            <v>OM45088</v>
          </cell>
          <cell r="C556" t="str">
            <v>088 - Energy Allocation Factor</v>
          </cell>
        </row>
        <row r="557">
          <cell r="B557" t="str">
            <v>OM45089</v>
          </cell>
          <cell r="C557" t="str">
            <v>089 - Energy Allocation Factor</v>
          </cell>
        </row>
        <row r="558">
          <cell r="B558" t="str">
            <v>OM45090</v>
          </cell>
          <cell r="C558" t="str">
            <v>090 - Energy Allocation Factor</v>
          </cell>
        </row>
        <row r="559">
          <cell r="B559" t="str">
            <v>OM45167</v>
          </cell>
          <cell r="C559" t="str">
            <v>167 - Energy Allocation Factor</v>
          </cell>
        </row>
        <row r="560">
          <cell r="B560" t="str">
            <v>OM45169</v>
          </cell>
          <cell r="C560" t="str">
            <v>169 - Energy Allocation Factor</v>
          </cell>
        </row>
        <row r="561">
          <cell r="B561" t="str">
            <v>OM45182</v>
          </cell>
          <cell r="C561" t="str">
            <v>182 - Energy Allocation Factor</v>
          </cell>
        </row>
        <row r="562">
          <cell r="B562" t="str">
            <v>OM45215</v>
          </cell>
          <cell r="C562" t="str">
            <v>215 - Energy Allocation Factor</v>
          </cell>
        </row>
        <row r="563">
          <cell r="B563" t="str">
            <v>OM45218</v>
          </cell>
          <cell r="C563" t="str">
            <v>218 - Energy Allocation Factor</v>
          </cell>
        </row>
        <row r="564">
          <cell r="B564" t="str">
            <v>OM45219</v>
          </cell>
          <cell r="C564" t="str">
            <v>219 - Energy Allocation Factor</v>
          </cell>
        </row>
        <row r="565">
          <cell r="B565" t="str">
            <v>OM45220</v>
          </cell>
          <cell r="C565" t="str">
            <v>220 - Energy Allocation Factor</v>
          </cell>
        </row>
        <row r="566">
          <cell r="B566" t="str">
            <v>OM45221</v>
          </cell>
          <cell r="C566" t="str">
            <v>221 - Energy Allocation Factor</v>
          </cell>
        </row>
        <row r="567">
          <cell r="B567" t="str">
            <v>OM45229</v>
          </cell>
          <cell r="C567" t="str">
            <v>229 - Energy Allocation Factor</v>
          </cell>
        </row>
        <row r="568">
          <cell r="B568" t="str">
            <v>OM55000</v>
          </cell>
          <cell r="C568" t="str">
            <v>000 - CP Allocation O &amp; M Exp Amount</v>
          </cell>
        </row>
        <row r="569">
          <cell r="B569" t="str">
            <v>OM55083</v>
          </cell>
          <cell r="C569" t="str">
            <v>083 - CP Allocation O &amp; M Exp Amount</v>
          </cell>
        </row>
        <row r="570">
          <cell r="B570" t="str">
            <v>OM55084</v>
          </cell>
          <cell r="C570" t="str">
            <v>084 - CP Allocation O &amp; M Exp Amount</v>
          </cell>
        </row>
        <row r="571">
          <cell r="B571" t="str">
            <v>OM55085</v>
          </cell>
          <cell r="C571" t="str">
            <v>085 - CP Allocation O &amp; M Exp Amount</v>
          </cell>
        </row>
        <row r="572">
          <cell r="B572" t="str">
            <v>OM55086</v>
          </cell>
          <cell r="C572" t="str">
            <v>086 - CP Allocation O &amp; M Exp Amount</v>
          </cell>
        </row>
        <row r="573">
          <cell r="B573" t="str">
            <v>OM55087</v>
          </cell>
          <cell r="C573" t="str">
            <v>087 - CP Allocation O &amp; M Exp Amount</v>
          </cell>
        </row>
        <row r="574">
          <cell r="B574" t="str">
            <v>OM55088</v>
          </cell>
          <cell r="C574" t="str">
            <v>088 - CP Allocation O &amp; M Exp Amount</v>
          </cell>
        </row>
        <row r="575">
          <cell r="B575" t="str">
            <v>OM55089</v>
          </cell>
          <cell r="C575" t="str">
            <v>089 - CP Allocation O &amp; M Exp Amount</v>
          </cell>
        </row>
        <row r="576">
          <cell r="B576" t="str">
            <v>OM55090</v>
          </cell>
          <cell r="C576" t="str">
            <v>090 - CP Allocation O &amp; M Exp Amount</v>
          </cell>
        </row>
        <row r="577">
          <cell r="B577" t="str">
            <v>OM55167</v>
          </cell>
          <cell r="C577" t="str">
            <v>167 - CP Allocation O &amp; M Exp Amount</v>
          </cell>
        </row>
        <row r="578">
          <cell r="B578" t="str">
            <v>OM55169</v>
          </cell>
          <cell r="C578" t="str">
            <v>169 - CP Allocation O &amp; M Exp Amount</v>
          </cell>
        </row>
        <row r="579">
          <cell r="B579" t="str">
            <v>OM55182</v>
          </cell>
          <cell r="C579" t="str">
            <v>182 - CP Allocation O &amp; M Exp Amount</v>
          </cell>
        </row>
        <row r="580">
          <cell r="B580" t="str">
            <v>OM55215</v>
          </cell>
          <cell r="C580" t="str">
            <v>215 - CP Allocation O &amp; M Exp Amount</v>
          </cell>
        </row>
        <row r="581">
          <cell r="B581" t="str">
            <v>OM55218</v>
          </cell>
          <cell r="C581" t="str">
            <v>218 - CP Allocation O &amp; M Exp Amount</v>
          </cell>
        </row>
        <row r="582">
          <cell r="B582" t="str">
            <v>OM55219</v>
          </cell>
          <cell r="C582" t="str">
            <v>219 - CP Allocation O &amp; M Exp Amount</v>
          </cell>
        </row>
        <row r="583">
          <cell r="B583" t="str">
            <v>OM55220</v>
          </cell>
          <cell r="C583" t="str">
            <v>220 - CP Allocation O &amp; M Exp Amount</v>
          </cell>
        </row>
        <row r="584">
          <cell r="B584" t="str">
            <v>OM55221</v>
          </cell>
          <cell r="C584" t="str">
            <v>221 - CP Allocation O &amp; M Exp Amount</v>
          </cell>
        </row>
        <row r="585">
          <cell r="B585" t="str">
            <v>OM55229</v>
          </cell>
          <cell r="C585" t="str">
            <v>229 - CP Allocation O &amp; M Exp Amount</v>
          </cell>
        </row>
        <row r="586">
          <cell r="B586" t="str">
            <v>OM65000</v>
          </cell>
          <cell r="C586" t="str">
            <v>000 - GCP Allocation O &amp; M Exp Amount</v>
          </cell>
        </row>
        <row r="587">
          <cell r="B587" t="str">
            <v>OM65083</v>
          </cell>
          <cell r="C587" t="str">
            <v>083 - GCP Allocation O &amp; M Exp Amount</v>
          </cell>
        </row>
        <row r="588">
          <cell r="B588" t="str">
            <v>OM65084</v>
          </cell>
          <cell r="C588" t="str">
            <v>084 - GCP Allocation O &amp; M Exp Amount</v>
          </cell>
        </row>
        <row r="589">
          <cell r="B589" t="str">
            <v>OM65085</v>
          </cell>
          <cell r="C589" t="str">
            <v>085 - GCP Allocation O &amp; M Exp Amount</v>
          </cell>
        </row>
        <row r="590">
          <cell r="B590" t="str">
            <v>OM65086</v>
          </cell>
          <cell r="C590" t="str">
            <v>086 - GCP Allocation O &amp; M Exp Amount</v>
          </cell>
        </row>
        <row r="591">
          <cell r="B591" t="str">
            <v>OM65087</v>
          </cell>
          <cell r="C591" t="str">
            <v>087 - GCP Allocation O &amp; M Exp Amount</v>
          </cell>
        </row>
        <row r="592">
          <cell r="B592" t="str">
            <v>OM65088</v>
          </cell>
          <cell r="C592" t="str">
            <v>088 - GCP Allocation O &amp; M Exp Amount</v>
          </cell>
        </row>
        <row r="593">
          <cell r="B593" t="str">
            <v>OM65089</v>
          </cell>
          <cell r="C593" t="str">
            <v>089 - GCP Allocation O &amp; M Exp Amount</v>
          </cell>
        </row>
        <row r="594">
          <cell r="B594" t="str">
            <v>OM65090</v>
          </cell>
          <cell r="C594" t="str">
            <v>090 - GCP Allocation O &amp; M Exp Amount</v>
          </cell>
        </row>
        <row r="595">
          <cell r="B595" t="str">
            <v>OM65167</v>
          </cell>
          <cell r="C595" t="str">
            <v>167 - GCP Allocation O &amp; M Exp Amount</v>
          </cell>
        </row>
        <row r="596">
          <cell r="B596" t="str">
            <v>OM65169</v>
          </cell>
          <cell r="C596" t="str">
            <v>169 - GCP Allocation O &amp; M Exp Amount</v>
          </cell>
        </row>
        <row r="597">
          <cell r="B597" t="str">
            <v>OM65182</v>
          </cell>
          <cell r="C597" t="str">
            <v>182 - GCP Allocation O &amp; M Exp Amount</v>
          </cell>
        </row>
        <row r="598">
          <cell r="B598" t="str">
            <v>OM65215</v>
          </cell>
          <cell r="C598" t="str">
            <v>215 - GCP Allocation O &amp; M Exp Amount</v>
          </cell>
        </row>
        <row r="599">
          <cell r="B599" t="str">
            <v>OM65218</v>
          </cell>
          <cell r="C599" t="str">
            <v>218 - GCP Allocation O &amp; M Exp Amount</v>
          </cell>
        </row>
        <row r="600">
          <cell r="B600" t="str">
            <v>OM65219</v>
          </cell>
          <cell r="C600" t="str">
            <v>219 - GCP Allocation O &amp; M Exp Amount</v>
          </cell>
        </row>
        <row r="601">
          <cell r="B601" t="str">
            <v>OM65220</v>
          </cell>
          <cell r="C601" t="str">
            <v>220 - GCP Allocation O &amp; M Exp Amount</v>
          </cell>
        </row>
        <row r="602">
          <cell r="B602" t="str">
            <v>OM65221</v>
          </cell>
          <cell r="C602" t="str">
            <v>221 - GCP Allocation O &amp; M Exp Amount</v>
          </cell>
        </row>
        <row r="603">
          <cell r="B603" t="str">
            <v>OM65229</v>
          </cell>
          <cell r="C603" t="str">
            <v>229 - GCP Allocation O &amp; M Exp Amount</v>
          </cell>
        </row>
        <row r="604">
          <cell r="B604" t="str">
            <v>OM75000</v>
          </cell>
          <cell r="C604" t="str">
            <v>000 - Energy Allocation O &amp; M Exp Amount</v>
          </cell>
        </row>
        <row r="605">
          <cell r="B605" t="str">
            <v>OM75083</v>
          </cell>
          <cell r="C605" t="str">
            <v>083 - Energy Allocation O &amp; M Exp Amount</v>
          </cell>
        </row>
        <row r="606">
          <cell r="B606" t="str">
            <v>OM75084</v>
          </cell>
          <cell r="C606" t="str">
            <v>084 - Energy Allocation O &amp; M Exp Amount</v>
          </cell>
        </row>
        <row r="607">
          <cell r="B607" t="str">
            <v>OM75085</v>
          </cell>
          <cell r="C607" t="str">
            <v>085 - Energy Allocation O &amp; M Exp Amount</v>
          </cell>
        </row>
        <row r="608">
          <cell r="B608" t="str">
            <v>OM75086</v>
          </cell>
          <cell r="C608" t="str">
            <v>086 - Energy Allocation O &amp; M Exp Amount</v>
          </cell>
        </row>
        <row r="609">
          <cell r="B609" t="str">
            <v>OM75087</v>
          </cell>
          <cell r="C609" t="str">
            <v>087 - Energy Allocation O &amp; M Exp Amount</v>
          </cell>
        </row>
        <row r="610">
          <cell r="B610" t="str">
            <v>OM75088</v>
          </cell>
          <cell r="C610" t="str">
            <v>088 - Energy Allocation O &amp; M Exp Amount</v>
          </cell>
        </row>
        <row r="611">
          <cell r="B611" t="str">
            <v>OM75089</v>
          </cell>
          <cell r="C611" t="str">
            <v>089 - Energy Allocation O &amp; M Exp Amount</v>
          </cell>
        </row>
        <row r="612">
          <cell r="B612" t="str">
            <v>OM75090</v>
          </cell>
          <cell r="C612" t="str">
            <v>090 - Energy Allocation O &amp; M Exp Amount</v>
          </cell>
        </row>
        <row r="613">
          <cell r="B613" t="str">
            <v>OM75167</v>
          </cell>
          <cell r="C613" t="str">
            <v>167 - Energy Allocation O &amp; M Exp Amount</v>
          </cell>
        </row>
        <row r="614">
          <cell r="B614" t="str">
            <v>OM75169</v>
          </cell>
          <cell r="C614" t="str">
            <v>169 - Energy Allocation O &amp; M Exp Amount</v>
          </cell>
        </row>
        <row r="615">
          <cell r="B615" t="str">
            <v>OM75182</v>
          </cell>
          <cell r="C615" t="str">
            <v>182 - Energy Allocation O &amp; M Exp Amount</v>
          </cell>
        </row>
        <row r="616">
          <cell r="B616" t="str">
            <v>OM75215</v>
          </cell>
          <cell r="C616" t="str">
            <v>215 - Energy Allocation O &amp; M Exp Amount</v>
          </cell>
        </row>
        <row r="617">
          <cell r="B617" t="str">
            <v>OM75218</v>
          </cell>
          <cell r="C617" t="str">
            <v>218 - Energy Allocation O &amp; M Exp Amount</v>
          </cell>
        </row>
        <row r="618">
          <cell r="B618" t="str">
            <v>OM75219</v>
          </cell>
          <cell r="C618" t="str">
            <v>219 - Energy Allocation O &amp; M Exp Amount</v>
          </cell>
        </row>
        <row r="619">
          <cell r="B619" t="str">
            <v>OM75220</v>
          </cell>
          <cell r="C619" t="str">
            <v>220 - Energy Allocation O &amp; M Exp Amount</v>
          </cell>
        </row>
        <row r="620">
          <cell r="B620" t="str">
            <v>OM75221</v>
          </cell>
          <cell r="C620" t="str">
            <v>221 - Energy Allocation O &amp; M Exp Amount</v>
          </cell>
        </row>
        <row r="621">
          <cell r="B621" t="str">
            <v>OM75229</v>
          </cell>
          <cell r="C621" t="str">
            <v>229 - Energy Allocation O &amp; M Exp Amount</v>
          </cell>
        </row>
        <row r="622">
          <cell r="B622" t="str">
            <v>OM85000</v>
          </cell>
          <cell r="C622" t="str">
            <v>000 - CP Jurisdictional Factor</v>
          </cell>
        </row>
        <row r="623">
          <cell r="B623" t="str">
            <v>OM85083</v>
          </cell>
          <cell r="C623" t="str">
            <v>083 - CP Jurisdictional Factor</v>
          </cell>
        </row>
        <row r="624">
          <cell r="B624" t="str">
            <v>OM85084</v>
          </cell>
          <cell r="C624" t="str">
            <v>084 - CP Jurisdictional Factor</v>
          </cell>
        </row>
        <row r="625">
          <cell r="B625" t="str">
            <v>OM85085</v>
          </cell>
          <cell r="C625" t="str">
            <v>085 - CP Jurisdictional Factor</v>
          </cell>
        </row>
        <row r="626">
          <cell r="B626" t="str">
            <v>OM85086</v>
          </cell>
          <cell r="C626" t="str">
            <v>086 - CP Jurisdictional Factor</v>
          </cell>
        </row>
        <row r="627">
          <cell r="B627" t="str">
            <v>OM85087</v>
          </cell>
          <cell r="C627" t="str">
            <v>087 - CP Jurisdictional Factor</v>
          </cell>
        </row>
        <row r="628">
          <cell r="B628" t="str">
            <v>OM85088</v>
          </cell>
          <cell r="C628" t="str">
            <v>088 - CP Jurisdictional Factor</v>
          </cell>
        </row>
        <row r="629">
          <cell r="B629" t="str">
            <v>OM85089</v>
          </cell>
          <cell r="C629" t="str">
            <v>089 - CP Jurisdictional Factor</v>
          </cell>
        </row>
        <row r="630">
          <cell r="B630" t="str">
            <v>OM85090</v>
          </cell>
          <cell r="C630" t="str">
            <v>090 - CP Jurisdictional Factor</v>
          </cell>
        </row>
        <row r="631">
          <cell r="B631" t="str">
            <v>OM85167</v>
          </cell>
          <cell r="C631" t="str">
            <v>167 - CP Jurisdictional Factor</v>
          </cell>
        </row>
        <row r="632">
          <cell r="B632" t="str">
            <v>OM85169</v>
          </cell>
          <cell r="C632" t="str">
            <v>169 - CP Jurisdictional Factor</v>
          </cell>
        </row>
        <row r="633">
          <cell r="B633" t="str">
            <v>OM85182</v>
          </cell>
          <cell r="C633" t="str">
            <v>182 - CP Jurisdictional Factor</v>
          </cell>
        </row>
        <row r="634">
          <cell r="B634" t="str">
            <v>OM85215</v>
          </cell>
          <cell r="C634" t="str">
            <v>215 - CP Jurisdictional Factor</v>
          </cell>
        </row>
        <row r="635">
          <cell r="B635" t="str">
            <v>OM85218</v>
          </cell>
          <cell r="C635" t="str">
            <v>218 - CP Jurisdictional Factor</v>
          </cell>
        </row>
        <row r="636">
          <cell r="B636" t="str">
            <v>OM85219</v>
          </cell>
          <cell r="C636" t="str">
            <v>219 - CP Jurisdictional Factor</v>
          </cell>
        </row>
        <row r="637">
          <cell r="B637" t="str">
            <v>OM85220</v>
          </cell>
          <cell r="C637" t="str">
            <v>220 - CP Jurisdictional Factor</v>
          </cell>
        </row>
        <row r="638">
          <cell r="B638" t="str">
            <v>OM85221</v>
          </cell>
          <cell r="C638" t="str">
            <v>221 - CP Jurisdictional Factor</v>
          </cell>
        </row>
        <row r="639">
          <cell r="B639" t="str">
            <v>OM85229</v>
          </cell>
          <cell r="C639" t="str">
            <v>229 - CP Jurisdictional Factor</v>
          </cell>
        </row>
        <row r="640">
          <cell r="B640" t="str">
            <v>OM95000</v>
          </cell>
          <cell r="C640" t="str">
            <v>000 - GCP Jurisdictional Factor</v>
          </cell>
        </row>
        <row r="641">
          <cell r="B641" t="str">
            <v>OM95083</v>
          </cell>
          <cell r="C641" t="str">
            <v>083 - GCP Jurisdictional Factor</v>
          </cell>
        </row>
        <row r="642">
          <cell r="B642" t="str">
            <v>OM95084</v>
          </cell>
          <cell r="C642" t="str">
            <v>084 - GCP Jurisdictional Factor</v>
          </cell>
        </row>
        <row r="643">
          <cell r="B643" t="str">
            <v>OM95085</v>
          </cell>
          <cell r="C643" t="str">
            <v>085 - GCP Jurisdictional Factor</v>
          </cell>
        </row>
        <row r="644">
          <cell r="B644" t="str">
            <v>OM95086</v>
          </cell>
          <cell r="C644" t="str">
            <v>086 - GCP Jurisdictional Factor</v>
          </cell>
        </row>
        <row r="645">
          <cell r="B645" t="str">
            <v>OM95087</v>
          </cell>
          <cell r="C645" t="str">
            <v>087 - GCP Jurisdictional Factor</v>
          </cell>
        </row>
        <row r="646">
          <cell r="B646" t="str">
            <v>OM95088</v>
          </cell>
          <cell r="C646" t="str">
            <v>088 - GCP Jurisdictional Factor</v>
          </cell>
        </row>
        <row r="647">
          <cell r="B647" t="str">
            <v>OM95089</v>
          </cell>
          <cell r="C647" t="str">
            <v>089 - GCP Jurisdictional Factor</v>
          </cell>
        </row>
        <row r="648">
          <cell r="B648" t="str">
            <v>OM95090</v>
          </cell>
          <cell r="C648" t="str">
            <v>090 - GCP Jurisdictional Factor</v>
          </cell>
        </row>
        <row r="649">
          <cell r="B649" t="str">
            <v>OM95167</v>
          </cell>
          <cell r="C649" t="str">
            <v>167 - GCP Jurisdictional Factor</v>
          </cell>
        </row>
        <row r="650">
          <cell r="B650" t="str">
            <v>OM95169</v>
          </cell>
          <cell r="C650" t="str">
            <v>169 - GCP Jurisdictional Factor</v>
          </cell>
        </row>
        <row r="651">
          <cell r="B651" t="str">
            <v>OM95182</v>
          </cell>
          <cell r="C651" t="str">
            <v>182 - GCP Jurisdictional Factor</v>
          </cell>
        </row>
        <row r="652">
          <cell r="B652" t="str">
            <v>OM95215</v>
          </cell>
          <cell r="C652" t="str">
            <v>215 - GCP Jurisdictional Factor</v>
          </cell>
        </row>
        <row r="653">
          <cell r="B653" t="str">
            <v>OM95218</v>
          </cell>
          <cell r="C653" t="str">
            <v>218 - GCP Jurisdictional Factor</v>
          </cell>
        </row>
        <row r="654">
          <cell r="B654" t="str">
            <v>OM95219</v>
          </cell>
          <cell r="C654" t="str">
            <v>219 - GCP Jurisdictional Factor</v>
          </cell>
        </row>
        <row r="655">
          <cell r="B655" t="str">
            <v>OM95220</v>
          </cell>
          <cell r="C655" t="str">
            <v>220 - GCP Jurisdictional Factor</v>
          </cell>
        </row>
        <row r="656">
          <cell r="B656" t="str">
            <v>OM95221</v>
          </cell>
          <cell r="C656" t="str">
            <v>221 - GCP Jurisdictional Factor</v>
          </cell>
        </row>
        <row r="657">
          <cell r="B657" t="str">
            <v>OM95229</v>
          </cell>
          <cell r="C657" t="str">
            <v>229 - GCP Jurisdictional Factor</v>
          </cell>
        </row>
        <row r="658">
          <cell r="B658" t="str">
            <v>OMA5000</v>
          </cell>
          <cell r="C658" t="str">
            <v>000 - Energy Jurisdictional Factor</v>
          </cell>
        </row>
        <row r="659">
          <cell r="B659" t="str">
            <v>OMA5083</v>
          </cell>
          <cell r="C659" t="str">
            <v>083 - Energy Jurisdictional Factor</v>
          </cell>
        </row>
        <row r="660">
          <cell r="B660" t="str">
            <v>OMA5084</v>
          </cell>
          <cell r="C660" t="str">
            <v>084 - Energy Jurisdictional Factor</v>
          </cell>
        </row>
        <row r="661">
          <cell r="B661" t="str">
            <v>OMA5085</v>
          </cell>
          <cell r="C661" t="str">
            <v>085 - Energy Jurisdictional Factor</v>
          </cell>
        </row>
        <row r="662">
          <cell r="B662" t="str">
            <v>OMA5086</v>
          </cell>
          <cell r="C662" t="str">
            <v>086 - Energy Jurisdictional Factor</v>
          </cell>
        </row>
        <row r="663">
          <cell r="B663" t="str">
            <v>OMA5087</v>
          </cell>
          <cell r="C663" t="str">
            <v>087 - Energy Jurisdictional Factor</v>
          </cell>
        </row>
        <row r="664">
          <cell r="B664" t="str">
            <v>OMA5088</v>
          </cell>
          <cell r="C664" t="str">
            <v>088 - Energy Jurisdictional Factor</v>
          </cell>
        </row>
        <row r="665">
          <cell r="B665" t="str">
            <v>OMA5089</v>
          </cell>
          <cell r="C665" t="str">
            <v>089 - Energy Jurisdictional Factor</v>
          </cell>
        </row>
        <row r="666">
          <cell r="B666" t="str">
            <v>OMA5090</v>
          </cell>
          <cell r="C666" t="str">
            <v>090 - Energy Jurisdictional Factor</v>
          </cell>
        </row>
        <row r="667">
          <cell r="B667" t="str">
            <v>OMA5167</v>
          </cell>
          <cell r="C667" t="str">
            <v>167 - Energy Jurisdictional Factor</v>
          </cell>
        </row>
        <row r="668">
          <cell r="B668" t="str">
            <v>OMA5169</v>
          </cell>
          <cell r="C668" t="str">
            <v>169 - Energy Jurisdictional Factor</v>
          </cell>
        </row>
        <row r="669">
          <cell r="B669" t="str">
            <v>OMA5182</v>
          </cell>
          <cell r="C669" t="str">
            <v>182 - Energy Jurisdictional Factor</v>
          </cell>
        </row>
        <row r="670">
          <cell r="B670" t="str">
            <v>OMA5215</v>
          </cell>
          <cell r="C670" t="str">
            <v>215 - Energy Jurisdictional Factor</v>
          </cell>
        </row>
        <row r="671">
          <cell r="B671" t="str">
            <v>OMA5218</v>
          </cell>
          <cell r="C671" t="str">
            <v>218 - Energy Jurisdictional Factor</v>
          </cell>
        </row>
        <row r="672">
          <cell r="B672" t="str">
            <v>OMA5219</v>
          </cell>
          <cell r="C672" t="str">
            <v>219 - Energy Jurisdictional Factor</v>
          </cell>
        </row>
        <row r="673">
          <cell r="B673" t="str">
            <v>OMA5220</v>
          </cell>
          <cell r="C673" t="str">
            <v>220 - Energy Jurisdictional Factor</v>
          </cell>
        </row>
        <row r="674">
          <cell r="B674" t="str">
            <v>OMA5221</v>
          </cell>
          <cell r="C674" t="str">
            <v>221 - Energy Jurisdictional Factor</v>
          </cell>
        </row>
        <row r="675">
          <cell r="B675" t="str">
            <v>OMA5229</v>
          </cell>
          <cell r="C675" t="str">
            <v>229 - Energy Jurisdictional Factor</v>
          </cell>
        </row>
        <row r="676">
          <cell r="B676" t="str">
            <v>OMB5000</v>
          </cell>
          <cell r="C676" t="str">
            <v>000 - CP Jurisdictional O &amp; M Exp Amount</v>
          </cell>
        </row>
        <row r="677">
          <cell r="B677" t="str">
            <v>OMB5083</v>
          </cell>
          <cell r="C677" t="str">
            <v>083 - CP Jurisdictional O &amp; M Exp Amount</v>
          </cell>
        </row>
        <row r="678">
          <cell r="B678" t="str">
            <v>OMB5084</v>
          </cell>
          <cell r="C678" t="str">
            <v>084 - CP Jurisdictional O &amp; M Exp Amount</v>
          </cell>
        </row>
        <row r="679">
          <cell r="B679" t="str">
            <v>OMB5085</v>
          </cell>
          <cell r="C679" t="str">
            <v>085 - CP Jurisdictional O &amp; M Exp Amount</v>
          </cell>
        </row>
        <row r="680">
          <cell r="B680" t="str">
            <v>OMB5086</v>
          </cell>
          <cell r="C680" t="str">
            <v>086 - CP Jurisdictional O &amp; M Exp Amount</v>
          </cell>
        </row>
        <row r="681">
          <cell r="B681" t="str">
            <v>OMB5087</v>
          </cell>
          <cell r="C681" t="str">
            <v>087 - CP Jurisdictional O &amp; M Exp Amount</v>
          </cell>
        </row>
        <row r="682">
          <cell r="B682" t="str">
            <v>OMB5088</v>
          </cell>
          <cell r="C682" t="str">
            <v>088 - CP Jurisdictional O &amp; M Exp Amount</v>
          </cell>
        </row>
        <row r="683">
          <cell r="B683" t="str">
            <v>OMB5089</v>
          </cell>
          <cell r="C683" t="str">
            <v>089 - CP Jurisdictional O &amp; M Exp Amount</v>
          </cell>
        </row>
        <row r="684">
          <cell r="B684" t="str">
            <v>OMB5090</v>
          </cell>
          <cell r="C684" t="str">
            <v>090 - CP Jurisdictional O &amp; M Exp Amount</v>
          </cell>
        </row>
        <row r="685">
          <cell r="B685" t="str">
            <v>OMB5167</v>
          </cell>
          <cell r="C685" t="str">
            <v>167 - CP Jurisdictional O &amp; M Exp Amount</v>
          </cell>
        </row>
        <row r="686">
          <cell r="B686" t="str">
            <v>OMB5169</v>
          </cell>
          <cell r="C686" t="str">
            <v>169 - CP Jurisdictional O &amp; M Exp Amount</v>
          </cell>
        </row>
        <row r="687">
          <cell r="B687" t="str">
            <v>OMB5182</v>
          </cell>
          <cell r="C687" t="str">
            <v>182 - CP Jurisdictional O &amp; M Exp Amount</v>
          </cell>
        </row>
        <row r="688">
          <cell r="B688" t="str">
            <v>OMB5215</v>
          </cell>
          <cell r="C688" t="str">
            <v>215 - CP Jurisdictional O &amp; M Exp Amount</v>
          </cell>
        </row>
        <row r="689">
          <cell r="B689" t="str">
            <v>OMB5218</v>
          </cell>
          <cell r="C689" t="str">
            <v>218 - CP Jurisdictional O &amp; M Exp Amount</v>
          </cell>
        </row>
        <row r="690">
          <cell r="B690" t="str">
            <v>OMB5219</v>
          </cell>
          <cell r="C690" t="str">
            <v>219 - CP Jurisdictional O &amp; M Exp Amount</v>
          </cell>
        </row>
        <row r="691">
          <cell r="B691" t="str">
            <v>OMB5220</v>
          </cell>
          <cell r="C691" t="str">
            <v>220 - CP Jurisdictional O &amp; M Exp Amount</v>
          </cell>
        </row>
        <row r="692">
          <cell r="B692" t="str">
            <v>OMB5221</v>
          </cell>
          <cell r="C692" t="str">
            <v>221 - CP Jurisdictional O &amp; M Exp Amount</v>
          </cell>
        </row>
        <row r="693">
          <cell r="B693" t="str">
            <v>OMB5229</v>
          </cell>
          <cell r="C693" t="str">
            <v>229 - CP Jurisdictional O &amp; M Exp Amount</v>
          </cell>
        </row>
        <row r="694">
          <cell r="B694" t="str">
            <v>OMC5000</v>
          </cell>
          <cell r="C694" t="str">
            <v>000 - GCP Jurisdictional O &amp; M Exp Amount</v>
          </cell>
        </row>
        <row r="695">
          <cell r="B695" t="str">
            <v>OMC5083</v>
          </cell>
          <cell r="C695" t="str">
            <v>083 - GCP Jurisdictional O &amp; M Exp Amount</v>
          </cell>
        </row>
        <row r="696">
          <cell r="B696" t="str">
            <v>OMC5084</v>
          </cell>
          <cell r="C696" t="str">
            <v>084 - GCP Jurisdictional O &amp; M Exp Amount</v>
          </cell>
        </row>
        <row r="697">
          <cell r="B697" t="str">
            <v>OMC5085</v>
          </cell>
          <cell r="C697" t="str">
            <v>085 - GCP Jurisdictional O &amp; M Exp Amount</v>
          </cell>
        </row>
        <row r="698">
          <cell r="B698" t="str">
            <v>OMC5086</v>
          </cell>
          <cell r="C698" t="str">
            <v>086 - GCP Jurisdictional O &amp; M Exp Amount</v>
          </cell>
        </row>
        <row r="699">
          <cell r="B699" t="str">
            <v>OMC5087</v>
          </cell>
          <cell r="C699" t="str">
            <v>087 - GCP Jurisdictional O &amp; M Exp Amount</v>
          </cell>
        </row>
        <row r="700">
          <cell r="B700" t="str">
            <v>OMC5088</v>
          </cell>
          <cell r="C700" t="str">
            <v>088 - GCP Jurisdictional O &amp; M Exp Amount</v>
          </cell>
        </row>
        <row r="701">
          <cell r="B701" t="str">
            <v>OMC5089</v>
          </cell>
          <cell r="C701" t="str">
            <v>089 - GCP Jurisdictional O &amp; M Exp Amount</v>
          </cell>
        </row>
        <row r="702">
          <cell r="B702" t="str">
            <v>OMC5090</v>
          </cell>
          <cell r="C702" t="str">
            <v>090 - GCP Jurisdictional O &amp; M Exp Amount</v>
          </cell>
        </row>
        <row r="703">
          <cell r="B703" t="str">
            <v>OMC5167</v>
          </cell>
          <cell r="C703" t="str">
            <v>167 - GCP Jurisdictional O &amp; M Exp Amount</v>
          </cell>
        </row>
        <row r="704">
          <cell r="B704" t="str">
            <v>OMC5169</v>
          </cell>
          <cell r="C704" t="str">
            <v>169 - GCP Jurisdictional O &amp; M Exp Amount</v>
          </cell>
        </row>
        <row r="705">
          <cell r="B705" t="str">
            <v>OMC5182</v>
          </cell>
          <cell r="C705" t="str">
            <v>182 - GCP Jurisdictional O &amp; M Exp Amount</v>
          </cell>
        </row>
        <row r="706">
          <cell r="B706" t="str">
            <v>OMC5215</v>
          </cell>
          <cell r="C706" t="str">
            <v>215 - GCP Jurisdictional O &amp; M Exp Amount</v>
          </cell>
        </row>
        <row r="707">
          <cell r="B707" t="str">
            <v>OMC5218</v>
          </cell>
          <cell r="C707" t="str">
            <v>218 - GCP Jurisdictional O &amp; M Exp Amount</v>
          </cell>
        </row>
        <row r="708">
          <cell r="B708" t="str">
            <v>OMC5219</v>
          </cell>
          <cell r="C708" t="str">
            <v>219 - GCP Jurisdictional O &amp; M Exp Amount</v>
          </cell>
        </row>
        <row r="709">
          <cell r="B709" t="str">
            <v>OMC5220</v>
          </cell>
          <cell r="C709" t="str">
            <v>220 - GCP Jurisdictional O &amp; M Exp Amount</v>
          </cell>
        </row>
        <row r="710">
          <cell r="B710" t="str">
            <v>OMC5221</v>
          </cell>
          <cell r="C710" t="str">
            <v>221 - GCP Jurisdictional O &amp; M Exp Amount</v>
          </cell>
        </row>
        <row r="711">
          <cell r="B711" t="str">
            <v>OMC5229</v>
          </cell>
          <cell r="C711" t="str">
            <v>229 - GCP Jurisdictional O &amp; M Exp Amount</v>
          </cell>
        </row>
        <row r="712">
          <cell r="B712" t="str">
            <v>OMD5000</v>
          </cell>
          <cell r="C712" t="str">
            <v>000 - Energy Jurisdictional O &amp; M Exp Amount</v>
          </cell>
        </row>
        <row r="713">
          <cell r="B713" t="str">
            <v>OMD5083</v>
          </cell>
          <cell r="C713" t="str">
            <v>083 - Energy Jurisdictional O &amp; M Exp Amount</v>
          </cell>
        </row>
        <row r="714">
          <cell r="B714" t="str">
            <v>OMD5084</v>
          </cell>
          <cell r="C714" t="str">
            <v>084 - Energy Jurisdictional O &amp; M Exp Amount</v>
          </cell>
        </row>
        <row r="715">
          <cell r="B715" t="str">
            <v>OMD5085</v>
          </cell>
          <cell r="C715" t="str">
            <v>085 - Energy Jurisdictional O &amp; M Exp Amount</v>
          </cell>
        </row>
        <row r="716">
          <cell r="B716" t="str">
            <v>OMD5086</v>
          </cell>
          <cell r="C716" t="str">
            <v>086 - Energy Jurisdictional O &amp; M Exp Amount</v>
          </cell>
        </row>
        <row r="717">
          <cell r="B717" t="str">
            <v>OMD5087</v>
          </cell>
          <cell r="C717" t="str">
            <v>087 - Energy Jurisdictional O &amp; M Exp Amount</v>
          </cell>
        </row>
        <row r="718">
          <cell r="B718" t="str">
            <v>OMD5088</v>
          </cell>
          <cell r="C718" t="str">
            <v>088 - Energy Jurisdictional O &amp; M Exp Amount</v>
          </cell>
        </row>
        <row r="719">
          <cell r="B719" t="str">
            <v>OMD5089</v>
          </cell>
          <cell r="C719" t="str">
            <v>089 - Energy Jurisdictional O &amp; M Exp Amount</v>
          </cell>
        </row>
        <row r="720">
          <cell r="B720" t="str">
            <v>OMD5090</v>
          </cell>
          <cell r="C720" t="str">
            <v>090 - Energy Jurisdictional O &amp; M Exp Amount</v>
          </cell>
        </row>
        <row r="721">
          <cell r="B721" t="str">
            <v>OMD5167</v>
          </cell>
          <cell r="C721" t="str">
            <v>167 - Energy Jurisdictional O &amp; M Exp Amount</v>
          </cell>
        </row>
        <row r="722">
          <cell r="B722" t="str">
            <v>OMD5169</v>
          </cell>
          <cell r="C722" t="str">
            <v>169 - Energy Jurisdictional O &amp; M Exp Amount</v>
          </cell>
        </row>
        <row r="723">
          <cell r="B723" t="str">
            <v>OMD5182</v>
          </cell>
          <cell r="C723" t="str">
            <v>182 - Energy Jurisdictional O &amp; M Exp Amount</v>
          </cell>
        </row>
        <row r="724">
          <cell r="B724" t="str">
            <v>OMD5215</v>
          </cell>
          <cell r="C724" t="str">
            <v>215 - Energy Jurisdictional O &amp; M Exp Amount</v>
          </cell>
        </row>
        <row r="725">
          <cell r="B725" t="str">
            <v>OMD5218</v>
          </cell>
          <cell r="C725" t="str">
            <v>218 - Energy Jurisdictional O &amp; M Exp Amount</v>
          </cell>
        </row>
        <row r="726">
          <cell r="B726" t="str">
            <v>OMD5219</v>
          </cell>
          <cell r="C726" t="str">
            <v>219 - Energy Jurisdictional O &amp; M Exp Amount</v>
          </cell>
        </row>
        <row r="727">
          <cell r="B727" t="str">
            <v>OMD5220</v>
          </cell>
          <cell r="C727" t="str">
            <v>220 - Energy Jurisdictional O &amp; M Exp Amount</v>
          </cell>
        </row>
        <row r="728">
          <cell r="B728" t="str">
            <v>OMD5221</v>
          </cell>
          <cell r="C728" t="str">
            <v>221 - Energy Jurisdictional O &amp; M Exp Amount</v>
          </cell>
        </row>
        <row r="729">
          <cell r="B729" t="str">
            <v>OMD5229</v>
          </cell>
          <cell r="C729" t="str">
            <v>229 - Energy Jurisdictional O &amp; M Exp Amount</v>
          </cell>
        </row>
        <row r="730">
          <cell r="B730" t="str">
            <v>OME5000</v>
          </cell>
          <cell r="C730" t="str">
            <v>000 - Total Jurisdictional O &amp; M Exp Amount</v>
          </cell>
        </row>
        <row r="731">
          <cell r="B731" t="str">
            <v>OME5083</v>
          </cell>
          <cell r="C731" t="str">
            <v>083 - Total Jurisdictional O &amp; M Exp Amount</v>
          </cell>
        </row>
        <row r="732">
          <cell r="B732" t="str">
            <v>OME5084</v>
          </cell>
          <cell r="C732" t="str">
            <v>084 - Total Jurisdictional O &amp; M Exp Amount</v>
          </cell>
        </row>
        <row r="733">
          <cell r="B733" t="str">
            <v>OME5085</v>
          </cell>
          <cell r="C733" t="str">
            <v>085 - Total Jurisdictional O &amp; M Exp Amount</v>
          </cell>
        </row>
        <row r="734">
          <cell r="B734" t="str">
            <v>OME5086</v>
          </cell>
          <cell r="C734" t="str">
            <v>086 - Total Jurisdictional O &amp; M Exp Amount</v>
          </cell>
        </row>
        <row r="735">
          <cell r="B735" t="str">
            <v>OME5087</v>
          </cell>
          <cell r="C735" t="str">
            <v>087 - Total Jurisdictional O &amp; M Exp Amount</v>
          </cell>
        </row>
        <row r="736">
          <cell r="B736" t="str">
            <v>OME5088</v>
          </cell>
          <cell r="C736" t="str">
            <v>088 - Total Jurisdictional O &amp; M Exp Amount</v>
          </cell>
        </row>
        <row r="737">
          <cell r="B737" t="str">
            <v>OME5089</v>
          </cell>
          <cell r="C737" t="str">
            <v>089 - Total Jurisdictional O &amp; M Exp Amount</v>
          </cell>
        </row>
        <row r="738">
          <cell r="B738" t="str">
            <v>OME5090</v>
          </cell>
          <cell r="C738" t="str">
            <v>090 - Total Jurisdictional O &amp; M Exp Amount</v>
          </cell>
        </row>
        <row r="739">
          <cell r="B739" t="str">
            <v>OME5167</v>
          </cell>
          <cell r="C739" t="str">
            <v>167 - Total Jurisdictional O &amp; M Exp Amount</v>
          </cell>
        </row>
        <row r="740">
          <cell r="B740" t="str">
            <v>OME5169</v>
          </cell>
          <cell r="C740" t="str">
            <v>169 - Total Jurisdictional O &amp; M Exp Amount</v>
          </cell>
        </row>
        <row r="741">
          <cell r="B741" t="str">
            <v>OME5182</v>
          </cell>
          <cell r="C741" t="str">
            <v>182 - Total Jurisdictional O &amp; M Exp Amount</v>
          </cell>
        </row>
        <row r="742">
          <cell r="B742" t="str">
            <v>OME5215</v>
          </cell>
          <cell r="C742" t="str">
            <v>215 - Total Jurisdictional O &amp; M Exp Amount</v>
          </cell>
        </row>
        <row r="743">
          <cell r="B743" t="str">
            <v>OME5218</v>
          </cell>
          <cell r="C743" t="str">
            <v>218 - Total Jurisdictional O &amp; M Exp Amount</v>
          </cell>
        </row>
        <row r="744">
          <cell r="B744" t="str">
            <v>OME5219</v>
          </cell>
          <cell r="C744" t="str">
            <v>219 - Total Jurisdictional O &amp; M Exp Amount</v>
          </cell>
        </row>
        <row r="745">
          <cell r="B745" t="str">
            <v>OME5220</v>
          </cell>
          <cell r="C745" t="str">
            <v>220 - Total Jurisdictional O &amp; M Exp Amount</v>
          </cell>
        </row>
        <row r="746">
          <cell r="B746" t="str">
            <v>OME5221</v>
          </cell>
          <cell r="C746" t="str">
            <v>221 - Total Jurisdictional O &amp; M Exp Amount</v>
          </cell>
        </row>
        <row r="747">
          <cell r="B747" t="str">
            <v>OME5229</v>
          </cell>
          <cell r="C747" t="str">
            <v>229 - Total Jurisdictional O &amp; M Exp Amount</v>
          </cell>
        </row>
        <row r="748">
          <cell r="B748" t="str">
            <v>PEN5000</v>
          </cell>
          <cell r="C748" t="str">
            <v>000 - Pension and Welfare</v>
          </cell>
        </row>
        <row r="749">
          <cell r="B749" t="str">
            <v>PEN5167</v>
          </cell>
          <cell r="C749" t="str">
            <v>167 - Pension and Welfare</v>
          </cell>
        </row>
        <row r="750">
          <cell r="B750" t="str">
            <v>PEN5169</v>
          </cell>
          <cell r="C750" t="str">
            <v>169 - Pension and Welfare</v>
          </cell>
        </row>
        <row r="751">
          <cell r="B751" t="str">
            <v>PEN5182</v>
          </cell>
          <cell r="C751" t="str">
            <v>182 - Pension and Welfare</v>
          </cell>
        </row>
        <row r="752">
          <cell r="B752" t="str">
            <v>PEN5215</v>
          </cell>
          <cell r="C752" t="str">
            <v>215 - Pension and Welfare</v>
          </cell>
        </row>
        <row r="753">
          <cell r="B753" t="str">
            <v>PEN5218</v>
          </cell>
          <cell r="C753" t="str">
            <v>218 - Pension and Welfare</v>
          </cell>
        </row>
        <row r="754">
          <cell r="B754" t="str">
            <v>PEN5219</v>
          </cell>
          <cell r="C754" t="str">
            <v>219 - Pension and Welfare</v>
          </cell>
        </row>
        <row r="755">
          <cell r="B755" t="str">
            <v>PEN5220</v>
          </cell>
          <cell r="C755" t="str">
            <v>220 - Pension and Welfare</v>
          </cell>
        </row>
        <row r="756">
          <cell r="B756" t="str">
            <v>PEN5221</v>
          </cell>
          <cell r="C756" t="str">
            <v>221 - Pension and Welfare</v>
          </cell>
        </row>
        <row r="757">
          <cell r="B757" t="str">
            <v>PEN5229</v>
          </cell>
          <cell r="C757" t="str">
            <v>229 - Pension and Welfare</v>
          </cell>
        </row>
        <row r="758">
          <cell r="B758" t="str">
            <v>PIF5MON</v>
          </cell>
          <cell r="C758" t="str">
            <v>GPIF Net Amount Monthly</v>
          </cell>
        </row>
        <row r="759">
          <cell r="B759" t="str">
            <v>PIF5NET</v>
          </cell>
          <cell r="C759" t="str">
            <v>GPIF Net of RAF</v>
          </cell>
        </row>
        <row r="760">
          <cell r="B760" t="str">
            <v>RAF5FEE</v>
          </cell>
          <cell r="C760" t="str">
            <v>Regulatory Assessment Fee</v>
          </cell>
        </row>
        <row r="761">
          <cell r="B761" t="str">
            <v>RES5PMO</v>
          </cell>
          <cell r="C761" t="str">
            <v>Prior Month Reinstatement</v>
          </cell>
        </row>
        <row r="762">
          <cell r="B762" t="str">
            <v>RES5PRI</v>
          </cell>
          <cell r="C762" t="str">
            <v>Restatement for Prior Periods due to Error Corrections</v>
          </cell>
        </row>
        <row r="763">
          <cell r="B763" t="str">
            <v>REV5MON</v>
          </cell>
          <cell r="C763" t="str">
            <v>Revenues applicable to Current Period</v>
          </cell>
        </row>
        <row r="764">
          <cell r="B764" t="str">
            <v>REV5NET</v>
          </cell>
          <cell r="C764" t="str">
            <v>Revenues Net of Revenue Taxes</v>
          </cell>
        </row>
        <row r="765">
          <cell r="B765" t="str">
            <v>REV5TOT</v>
          </cell>
          <cell r="C765" t="str">
            <v>Total Revenues applicable to Current Period</v>
          </cell>
        </row>
        <row r="766">
          <cell r="B766" t="str">
            <v>RR15082</v>
          </cell>
          <cell r="C766" t="str">
            <v>082 - Beginning of Month Balance</v>
          </cell>
        </row>
        <row r="767">
          <cell r="B767" t="str">
            <v>RR15216</v>
          </cell>
          <cell r="C767" t="str">
            <v>216 - Beginning of Month Balance</v>
          </cell>
        </row>
        <row r="768">
          <cell r="B768" t="str">
            <v>RR15217</v>
          </cell>
          <cell r="C768" t="str">
            <v>217 - Beginning of Month Balance</v>
          </cell>
        </row>
        <row r="769">
          <cell r="B769" t="str">
            <v>RR15228</v>
          </cell>
          <cell r="C769" t="str">
            <v>228 - Beginning of Month Balance</v>
          </cell>
        </row>
        <row r="770">
          <cell r="B770" t="str">
            <v>RR25082</v>
          </cell>
          <cell r="C770" t="str">
            <v>082 - Current Month Activity</v>
          </cell>
        </row>
        <row r="771">
          <cell r="B771" t="str">
            <v>RR25216</v>
          </cell>
          <cell r="C771" t="str">
            <v>216 - Current Month Activity</v>
          </cell>
        </row>
        <row r="772">
          <cell r="B772" t="str">
            <v>RR25217</v>
          </cell>
          <cell r="C772" t="str">
            <v>217 - Current Month Activity</v>
          </cell>
        </row>
        <row r="773">
          <cell r="B773" t="str">
            <v>RR25228</v>
          </cell>
          <cell r="C773" t="str">
            <v>228 - Current Month Activity</v>
          </cell>
        </row>
        <row r="774">
          <cell r="B774" t="str">
            <v>RR35082</v>
          </cell>
          <cell r="C774" t="str">
            <v>082 - End of Month Balance</v>
          </cell>
        </row>
        <row r="775">
          <cell r="B775" t="str">
            <v>RR35216</v>
          </cell>
          <cell r="C775" t="str">
            <v>216 - End of Month Balance</v>
          </cell>
        </row>
        <row r="776">
          <cell r="B776" t="str">
            <v>RR35217</v>
          </cell>
          <cell r="C776" t="str">
            <v>217 - End of Month Balance</v>
          </cell>
        </row>
        <row r="777">
          <cell r="B777" t="str">
            <v>RR35228</v>
          </cell>
          <cell r="C777" t="str">
            <v>228 - End of Month Balance</v>
          </cell>
        </row>
        <row r="778">
          <cell r="B778" t="str">
            <v>RR45082</v>
          </cell>
          <cell r="C778" t="str">
            <v>082 - Average Balance</v>
          </cell>
        </row>
        <row r="779">
          <cell r="B779" t="str">
            <v>RR45216</v>
          </cell>
          <cell r="C779" t="str">
            <v>216 - Average Balance</v>
          </cell>
        </row>
        <row r="780">
          <cell r="B780" t="str">
            <v>RR45217</v>
          </cell>
          <cell r="C780" t="str">
            <v>217 - Average Balance</v>
          </cell>
        </row>
        <row r="781">
          <cell r="B781" t="str">
            <v>RR45228</v>
          </cell>
          <cell r="C781" t="str">
            <v>228 - Average Balance</v>
          </cell>
        </row>
        <row r="782">
          <cell r="B782" t="str">
            <v>RR55082</v>
          </cell>
          <cell r="C782" t="str">
            <v>082 - Annual Equity Rate</v>
          </cell>
        </row>
        <row r="783">
          <cell r="B783" t="str">
            <v>RR55216</v>
          </cell>
          <cell r="C783" t="str">
            <v>216 - Annual Equity Rate</v>
          </cell>
        </row>
        <row r="784">
          <cell r="B784" t="str">
            <v>RR55217</v>
          </cell>
          <cell r="C784" t="str">
            <v>217 - Annual Equity Rate</v>
          </cell>
        </row>
        <row r="785">
          <cell r="B785" t="str">
            <v>RR55228</v>
          </cell>
          <cell r="C785" t="str">
            <v>228 - Annual Equity Rate</v>
          </cell>
        </row>
        <row r="786">
          <cell r="B786" t="str">
            <v>RR65082</v>
          </cell>
          <cell r="C786" t="str">
            <v>082 - Annual Debt Rate</v>
          </cell>
        </row>
        <row r="787">
          <cell r="B787" t="str">
            <v>RR65216</v>
          </cell>
          <cell r="C787" t="str">
            <v>216 - Annual Debt Rate</v>
          </cell>
        </row>
        <row r="788">
          <cell r="B788" t="str">
            <v>RR65217</v>
          </cell>
          <cell r="C788" t="str">
            <v>217 - Annual Debt Rate</v>
          </cell>
        </row>
        <row r="789">
          <cell r="B789" t="str">
            <v>RR65228</v>
          </cell>
          <cell r="C789" t="str">
            <v>228 - Annual Debt Rate</v>
          </cell>
        </row>
        <row r="790">
          <cell r="B790" t="str">
            <v>RR75082</v>
          </cell>
          <cell r="C790" t="str">
            <v>082 - State Tax Rate</v>
          </cell>
        </row>
        <row r="791">
          <cell r="B791" t="str">
            <v>RR75216</v>
          </cell>
          <cell r="C791" t="str">
            <v>216 - State Tax Rate</v>
          </cell>
        </row>
        <row r="792">
          <cell r="B792" t="str">
            <v>RR75217</v>
          </cell>
          <cell r="C792" t="str">
            <v>217 - State Tax Rate</v>
          </cell>
        </row>
        <row r="793">
          <cell r="B793" t="str">
            <v>RR75228</v>
          </cell>
          <cell r="C793" t="str">
            <v>228 - State Tax Rate</v>
          </cell>
        </row>
        <row r="794">
          <cell r="B794" t="str">
            <v>RR85082</v>
          </cell>
          <cell r="C794" t="str">
            <v>082 - Federal Tax Rate</v>
          </cell>
        </row>
        <row r="795">
          <cell r="B795" t="str">
            <v>RR85216</v>
          </cell>
          <cell r="C795" t="str">
            <v>216 - Federal Tax Rate</v>
          </cell>
        </row>
        <row r="796">
          <cell r="B796" t="str">
            <v>RR85217</v>
          </cell>
          <cell r="C796" t="str">
            <v>217 - Federal Tax Rate</v>
          </cell>
        </row>
        <row r="797">
          <cell r="B797" t="str">
            <v>RR85228</v>
          </cell>
          <cell r="C797" t="str">
            <v>228 - Federal Tax Rate</v>
          </cell>
        </row>
        <row r="798">
          <cell r="B798" t="str">
            <v>RR95082</v>
          </cell>
          <cell r="C798" t="str">
            <v>082 - Grossed State Tax Rate</v>
          </cell>
        </row>
        <row r="799">
          <cell r="B799" t="str">
            <v>RR95216</v>
          </cell>
          <cell r="C799" t="str">
            <v>216 - Grossed State Tax Rate</v>
          </cell>
        </row>
        <row r="800">
          <cell r="B800" t="str">
            <v>RR95217</v>
          </cell>
          <cell r="C800" t="str">
            <v>217 - Grossed State Tax Rate</v>
          </cell>
        </row>
        <row r="801">
          <cell r="B801" t="str">
            <v>RR95228</v>
          </cell>
          <cell r="C801" t="str">
            <v>228 - Grossed State Tax Rate</v>
          </cell>
        </row>
        <row r="802">
          <cell r="B802" t="str">
            <v>RRA5082</v>
          </cell>
          <cell r="C802" t="str">
            <v>082 - Grossed Federal Tax Rate</v>
          </cell>
        </row>
        <row r="803">
          <cell r="B803" t="str">
            <v>RRA5216</v>
          </cell>
          <cell r="C803" t="str">
            <v>216 - Grossed Federal Tax Rate</v>
          </cell>
        </row>
        <row r="804">
          <cell r="B804" t="str">
            <v>RRA5217</v>
          </cell>
          <cell r="C804" t="str">
            <v>217 - Grossed Federal Tax Rate</v>
          </cell>
        </row>
        <row r="805">
          <cell r="B805" t="str">
            <v>RRA5228</v>
          </cell>
          <cell r="C805" t="str">
            <v>228 - Grossed Federal Tax Rate</v>
          </cell>
        </row>
        <row r="806">
          <cell r="B806" t="str">
            <v>RRB5082</v>
          </cell>
          <cell r="C806" t="str">
            <v>082 - Return on Equity Amount</v>
          </cell>
        </row>
        <row r="807">
          <cell r="B807" t="str">
            <v>RRB5216</v>
          </cell>
          <cell r="C807" t="str">
            <v>216 - Return on Equity Amount</v>
          </cell>
        </row>
        <row r="808">
          <cell r="B808" t="str">
            <v>RRB5217</v>
          </cell>
          <cell r="C808" t="str">
            <v>217 - Return on Equity Amount</v>
          </cell>
        </row>
        <row r="809">
          <cell r="B809" t="str">
            <v>RRB5228</v>
          </cell>
          <cell r="C809" t="str">
            <v>228 - Return on Equity Amount</v>
          </cell>
        </row>
        <row r="810">
          <cell r="B810" t="str">
            <v>RRC5082</v>
          </cell>
          <cell r="C810" t="str">
            <v>082 - State Tax Amount</v>
          </cell>
        </row>
        <row r="811">
          <cell r="B811" t="str">
            <v>RRC5216</v>
          </cell>
          <cell r="C811" t="str">
            <v>216 - State Tax Amount</v>
          </cell>
        </row>
        <row r="812">
          <cell r="B812" t="str">
            <v>RRC5217</v>
          </cell>
          <cell r="C812" t="str">
            <v>217 - State Tax Amount</v>
          </cell>
        </row>
        <row r="813">
          <cell r="B813" t="str">
            <v>RRC5228</v>
          </cell>
          <cell r="C813" t="str">
            <v>228 - State Tax Amount</v>
          </cell>
        </row>
        <row r="814">
          <cell r="B814" t="str">
            <v>RRD5082</v>
          </cell>
          <cell r="C814" t="str">
            <v>082 - Federal Tax Amount</v>
          </cell>
        </row>
        <row r="815">
          <cell r="B815" t="str">
            <v>RRD5216</v>
          </cell>
          <cell r="C815" t="str">
            <v>216 - Federal Tax Amount</v>
          </cell>
        </row>
        <row r="816">
          <cell r="B816" t="str">
            <v>RRD5217</v>
          </cell>
          <cell r="C816" t="str">
            <v>217 - Federal Tax Amount</v>
          </cell>
        </row>
        <row r="817">
          <cell r="B817" t="str">
            <v>RRD5228</v>
          </cell>
          <cell r="C817" t="str">
            <v>228 - Federal Tax Amount</v>
          </cell>
        </row>
        <row r="818">
          <cell r="B818" t="str">
            <v>RRE5082</v>
          </cell>
          <cell r="C818" t="str">
            <v>082 - Return on Debt Amount</v>
          </cell>
        </row>
        <row r="819">
          <cell r="B819" t="str">
            <v>RRE5216</v>
          </cell>
          <cell r="C819" t="str">
            <v>216 - Return on Debt Amount</v>
          </cell>
        </row>
        <row r="820">
          <cell r="B820" t="str">
            <v>RRE5217</v>
          </cell>
          <cell r="C820" t="str">
            <v>217 - Return on Debt Amount</v>
          </cell>
        </row>
        <row r="821">
          <cell r="B821" t="str">
            <v>RRE5228</v>
          </cell>
          <cell r="C821" t="str">
            <v>228 - Return on Debt Amount</v>
          </cell>
        </row>
        <row r="822">
          <cell r="B822" t="str">
            <v>RRF5082</v>
          </cell>
          <cell r="C822" t="str">
            <v>082 - Total Ret Req Amount</v>
          </cell>
        </row>
        <row r="823">
          <cell r="B823" t="str">
            <v>RRF5216</v>
          </cell>
          <cell r="C823" t="str">
            <v>216 - Total Ret Req Amount</v>
          </cell>
        </row>
        <row r="824">
          <cell r="B824" t="str">
            <v>RRF5217</v>
          </cell>
          <cell r="C824" t="str">
            <v>217 - Total Ret Req Amount</v>
          </cell>
        </row>
        <row r="825">
          <cell r="B825" t="str">
            <v>RRF5228</v>
          </cell>
          <cell r="C825" t="str">
            <v>228 - Total Ret Req Amount</v>
          </cell>
        </row>
        <row r="826">
          <cell r="B826" t="str">
            <v>RRG5082</v>
          </cell>
          <cell r="C826" t="str">
            <v>082 - CP Allocation Factor</v>
          </cell>
        </row>
        <row r="827">
          <cell r="B827" t="str">
            <v>RRG5216</v>
          </cell>
          <cell r="C827" t="str">
            <v>216 - CP Allocation Factor</v>
          </cell>
        </row>
        <row r="828">
          <cell r="B828" t="str">
            <v>RRG5217</v>
          </cell>
          <cell r="C828" t="str">
            <v>217 - CP Allocation Factor</v>
          </cell>
        </row>
        <row r="829">
          <cell r="B829" t="str">
            <v>RRG5228</v>
          </cell>
          <cell r="C829" t="str">
            <v>228 - CP Allocation Factor</v>
          </cell>
        </row>
        <row r="830">
          <cell r="B830" t="str">
            <v>RRH5082</v>
          </cell>
          <cell r="C830" t="str">
            <v>082 - GCP Allocation Factor</v>
          </cell>
        </row>
        <row r="831">
          <cell r="B831" t="str">
            <v>RRH5216</v>
          </cell>
          <cell r="C831" t="str">
            <v>216 - GCP Allocation Factor</v>
          </cell>
        </row>
        <row r="832">
          <cell r="B832" t="str">
            <v>RRH5217</v>
          </cell>
          <cell r="C832" t="str">
            <v>217 - GCP Allocation Factor</v>
          </cell>
        </row>
        <row r="833">
          <cell r="B833" t="str">
            <v>RRH5228</v>
          </cell>
          <cell r="C833" t="str">
            <v>228 - GCP Allocation Factor</v>
          </cell>
        </row>
        <row r="834">
          <cell r="B834" t="str">
            <v>RRI5082</v>
          </cell>
          <cell r="C834" t="str">
            <v>082 - Energy Allocation Factor</v>
          </cell>
        </row>
        <row r="835">
          <cell r="B835" t="str">
            <v>RRI5216</v>
          </cell>
          <cell r="C835" t="str">
            <v>216 - Energy Allocation Factor</v>
          </cell>
        </row>
        <row r="836">
          <cell r="B836" t="str">
            <v>RRI5217</v>
          </cell>
          <cell r="C836" t="str">
            <v>217 - Energy Allocation Factor</v>
          </cell>
        </row>
        <row r="837">
          <cell r="B837" t="str">
            <v>RRI5228</v>
          </cell>
          <cell r="C837" t="str">
            <v>228 - Energy Allocation Factor</v>
          </cell>
        </row>
        <row r="838">
          <cell r="B838" t="str">
            <v>RRJ5082</v>
          </cell>
          <cell r="C838" t="str">
            <v>082 - CP Allocation Ret Req Amount</v>
          </cell>
        </row>
        <row r="839">
          <cell r="B839" t="str">
            <v>RRJ5216</v>
          </cell>
          <cell r="C839" t="str">
            <v>216 - CP Allocation Ret Req Amount</v>
          </cell>
        </row>
        <row r="840">
          <cell r="B840" t="str">
            <v>RRJ5217</v>
          </cell>
          <cell r="C840" t="str">
            <v>217 - CP Allocation Ret Req Amount</v>
          </cell>
        </row>
        <row r="841">
          <cell r="B841" t="str">
            <v>RRJ5228</v>
          </cell>
          <cell r="C841" t="str">
            <v>228 - CP Allocation Ret Req Amount</v>
          </cell>
        </row>
        <row r="842">
          <cell r="B842" t="str">
            <v>RRK5082</v>
          </cell>
          <cell r="C842" t="str">
            <v>082 - GCP Allocation Ret Req Amount</v>
          </cell>
        </row>
        <row r="843">
          <cell r="B843" t="str">
            <v>RRK5216</v>
          </cell>
          <cell r="C843" t="str">
            <v>216 - GCP Allocation Ret Req Amount</v>
          </cell>
        </row>
        <row r="844">
          <cell r="B844" t="str">
            <v>RRK5217</v>
          </cell>
          <cell r="C844" t="str">
            <v>217 - GCP Allocation Ret Req Amount</v>
          </cell>
        </row>
        <row r="845">
          <cell r="B845" t="str">
            <v>RRK5228</v>
          </cell>
          <cell r="C845" t="str">
            <v>228 - GCP Allocation Ret Req Amount</v>
          </cell>
        </row>
        <row r="846">
          <cell r="B846" t="str">
            <v>RRL5082</v>
          </cell>
          <cell r="C846" t="str">
            <v>082 - Energy Allocation Ret Req Amount</v>
          </cell>
        </row>
        <row r="847">
          <cell r="B847" t="str">
            <v>RRL5216</v>
          </cell>
          <cell r="C847" t="str">
            <v>216 - Energy Allocation Ret Req Amount</v>
          </cell>
        </row>
        <row r="848">
          <cell r="B848" t="str">
            <v>RRL5217</v>
          </cell>
          <cell r="C848" t="str">
            <v>217 - Energy Allocation Ret Req Amount</v>
          </cell>
        </row>
        <row r="849">
          <cell r="B849" t="str">
            <v>RRL5228</v>
          </cell>
          <cell r="C849" t="str">
            <v>228 - Energy Allocation Ret Req Amount</v>
          </cell>
        </row>
        <row r="850">
          <cell r="B850" t="str">
            <v>RRM5082</v>
          </cell>
          <cell r="C850" t="str">
            <v>082 - CP Jurisdictional Factor</v>
          </cell>
        </row>
        <row r="851">
          <cell r="B851" t="str">
            <v>RRM5216</v>
          </cell>
          <cell r="C851" t="str">
            <v>216 - CP Jurisdictional Factor</v>
          </cell>
        </row>
        <row r="852">
          <cell r="B852" t="str">
            <v>RRM5217</v>
          </cell>
          <cell r="C852" t="str">
            <v>217 - CP Jurisdictional Factor</v>
          </cell>
        </row>
        <row r="853">
          <cell r="B853" t="str">
            <v>RRM5228</v>
          </cell>
          <cell r="C853" t="str">
            <v>228 - CP Jurisdictional Factor</v>
          </cell>
        </row>
        <row r="854">
          <cell r="B854" t="str">
            <v>RRN5082</v>
          </cell>
          <cell r="C854" t="str">
            <v>082 - GCP Jurisdictional Factor</v>
          </cell>
        </row>
        <row r="855">
          <cell r="B855" t="str">
            <v>RRN5216</v>
          </cell>
          <cell r="C855" t="str">
            <v>216 - GCP Jurisdictional Factor</v>
          </cell>
        </row>
        <row r="856">
          <cell r="B856" t="str">
            <v>RRN5217</v>
          </cell>
          <cell r="C856" t="str">
            <v>217 - GCP Jurisdictional Factor</v>
          </cell>
        </row>
        <row r="857">
          <cell r="B857" t="str">
            <v>RRN5228</v>
          </cell>
          <cell r="C857" t="str">
            <v>228 - GCP Jurisdictional Factor</v>
          </cell>
        </row>
        <row r="858">
          <cell r="B858" t="str">
            <v>RRO5082</v>
          </cell>
          <cell r="C858" t="str">
            <v>082 - Energy Jurisdictional Factor</v>
          </cell>
        </row>
        <row r="859">
          <cell r="B859" t="str">
            <v>RRO5216</v>
          </cell>
          <cell r="C859" t="str">
            <v>216 - Energy Jurisdictional Factor</v>
          </cell>
        </row>
        <row r="860">
          <cell r="B860" t="str">
            <v>RRO5217</v>
          </cell>
          <cell r="C860" t="str">
            <v>217 - Energy Jurisdictional Factor</v>
          </cell>
        </row>
        <row r="861">
          <cell r="B861" t="str">
            <v>RRO5228</v>
          </cell>
          <cell r="C861" t="str">
            <v>228 - Energy Jurisdictional Factor</v>
          </cell>
        </row>
        <row r="862">
          <cell r="B862" t="str">
            <v>RRP5082</v>
          </cell>
          <cell r="C862" t="str">
            <v>082 - CP Jurisdictional Ret Req Amount</v>
          </cell>
        </row>
        <row r="863">
          <cell r="B863" t="str">
            <v>RRP5216</v>
          </cell>
          <cell r="C863" t="str">
            <v>216 - CP Jurisdictional Ret Req Amount</v>
          </cell>
        </row>
        <row r="864">
          <cell r="B864" t="str">
            <v>RRP5217</v>
          </cell>
          <cell r="C864" t="str">
            <v>217 - CP Jurisdictional Ret Req Amount</v>
          </cell>
        </row>
        <row r="865">
          <cell r="B865" t="str">
            <v>RRP5228</v>
          </cell>
          <cell r="C865" t="str">
            <v>228 - CP Jurisdictional Ret Req Amount</v>
          </cell>
        </row>
        <row r="866">
          <cell r="B866" t="str">
            <v>RRQ5082</v>
          </cell>
          <cell r="C866" t="str">
            <v>082 - GCP Jurisdictional Ret Req Amount</v>
          </cell>
        </row>
        <row r="867">
          <cell r="B867" t="str">
            <v>RRQ5216</v>
          </cell>
          <cell r="C867" t="str">
            <v>216 - GCP Jurisdictional Ret Req Amount</v>
          </cell>
        </row>
        <row r="868">
          <cell r="B868" t="str">
            <v>RRQ5217</v>
          </cell>
          <cell r="C868" t="str">
            <v>217 - GCP Jurisdictional Ret Req Amount</v>
          </cell>
        </row>
        <row r="869">
          <cell r="B869" t="str">
            <v>RRQ5228</v>
          </cell>
          <cell r="C869" t="str">
            <v>228 - GCP Jurisdictional Ret Req Amount</v>
          </cell>
        </row>
        <row r="870">
          <cell r="B870" t="str">
            <v>RRR5082</v>
          </cell>
          <cell r="C870" t="str">
            <v>082 - Energy Jurisdictional Ret Req Amount</v>
          </cell>
        </row>
        <row r="871">
          <cell r="B871" t="str">
            <v>RRR5216</v>
          </cell>
          <cell r="C871" t="str">
            <v>216 - Energy Jurisdictional Ret Req Amount</v>
          </cell>
        </row>
        <row r="872">
          <cell r="B872" t="str">
            <v>RRR5217</v>
          </cell>
          <cell r="C872" t="str">
            <v>217 - Energy Jurisdictional Ret Req Amount</v>
          </cell>
        </row>
        <row r="873">
          <cell r="B873" t="str">
            <v>RRR5228</v>
          </cell>
          <cell r="C873" t="str">
            <v>228 - Energy Jurisdictional Ret Req Amount</v>
          </cell>
        </row>
        <row r="874">
          <cell r="B874" t="str">
            <v>RRS5082</v>
          </cell>
          <cell r="C874" t="str">
            <v>082 - Total Jurisdictional Ret Req Amount</v>
          </cell>
        </row>
        <row r="875">
          <cell r="B875" t="str">
            <v>RRS5216</v>
          </cell>
          <cell r="C875" t="str">
            <v>216 - Total Jurisdictional Ret Req Amount</v>
          </cell>
        </row>
        <row r="876">
          <cell r="B876" t="str">
            <v>RRS5217</v>
          </cell>
          <cell r="C876" t="str">
            <v>217 - Total Jurisdictional Ret Req Amount</v>
          </cell>
        </row>
        <row r="877">
          <cell r="B877" t="str">
            <v>RRS5228</v>
          </cell>
          <cell r="C877" t="str">
            <v>228 - Total Jurisdictional Ret Req Amount</v>
          </cell>
        </row>
        <row r="878">
          <cell r="B878" t="str">
            <v>SHT5DEF</v>
          </cell>
          <cell r="C878" t="str">
            <v>True-up collected/(refunded) in current year +1 Applicable to Short Term</v>
          </cell>
        </row>
        <row r="879">
          <cell r="B879" t="str">
            <v>SHT5REM</v>
          </cell>
          <cell r="C879" t="str">
            <v>True-up collected/(refunded) in current year - Remaining</v>
          </cell>
        </row>
        <row r="880">
          <cell r="B880" t="str">
            <v>TES1111</v>
          </cell>
          <cell r="C880" t="str">
            <v>test</v>
          </cell>
        </row>
        <row r="881">
          <cell r="B881" t="str">
            <v>TES1123</v>
          </cell>
          <cell r="C881" t="str">
            <v>test 123</v>
          </cell>
        </row>
        <row r="882">
          <cell r="B882" t="str">
            <v>TES4566</v>
          </cell>
          <cell r="C882" t="str">
            <v>test 4566</v>
          </cell>
        </row>
        <row r="883">
          <cell r="B883" t="str">
            <v>TRU5BEG</v>
          </cell>
          <cell r="C883" t="str">
            <v>Total True-up --- Beginning of Period</v>
          </cell>
        </row>
        <row r="884">
          <cell r="B884" t="str">
            <v>TRU5END</v>
          </cell>
          <cell r="C884" t="str">
            <v>Total True-up --- End of Period</v>
          </cell>
        </row>
        <row r="885">
          <cell r="B885" t="str">
            <v>TRU5MON</v>
          </cell>
          <cell r="C885" t="str">
            <v>Prior Period True-Up Refunded/(Collected) this Period excluding Mid-course</v>
          </cell>
        </row>
        <row r="886">
          <cell r="B886" t="str">
            <v>TRU5REM</v>
          </cell>
          <cell r="C886" t="str">
            <v>True-Up to be Refunded/(Collected)</v>
          </cell>
        </row>
        <row r="887">
          <cell r="B887" t="str">
            <v>TRU5TOT</v>
          </cell>
          <cell r="C887" t="str">
            <v>Total amount to be Refunded/(Collected) in Current Year</v>
          </cell>
        </row>
        <row r="888">
          <cell r="B888" t="str">
            <v>TRU5YTD</v>
          </cell>
          <cell r="C888" t="str">
            <v>YTD True-up Amount Refunded/(Collected) in Current Year, excluding current month</v>
          </cell>
        </row>
        <row r="889">
          <cell r="B889" t="str">
            <v>UCOR.00000301.01.03.01</v>
          </cell>
          <cell r="C889" t="str">
            <v>FERC 555</v>
          </cell>
        </row>
        <row r="890">
          <cell r="B890" t="str">
            <v>UCOR.00000301.01.05.01</v>
          </cell>
          <cell r="C890" t="str">
            <v>FERC 555</v>
          </cell>
        </row>
        <row r="891">
          <cell r="B891" t="str">
            <v>UCOR.00000301.01.06.01</v>
          </cell>
          <cell r="C891" t="str">
            <v>FERC 555</v>
          </cell>
        </row>
        <row r="892">
          <cell r="B892" t="str">
            <v>UCOR.00000301.01.06.01Y</v>
          </cell>
        </row>
        <row r="893">
          <cell r="B893" t="str">
            <v>UCOR.00000301.01.07.01</v>
          </cell>
          <cell r="C893" t="str">
            <v>FERC 923</v>
          </cell>
        </row>
        <row r="894">
          <cell r="B894" t="str">
            <v>UCOR.00000306.01.05.01</v>
          </cell>
          <cell r="C894" t="str">
            <v>FERC 555</v>
          </cell>
        </row>
        <row r="895">
          <cell r="B895" t="str">
            <v>UCOR.00000306.01.06.01</v>
          </cell>
          <cell r="C895" t="str">
            <v>FERC 565</v>
          </cell>
        </row>
        <row r="896">
          <cell r="B896" t="str">
            <v>UCOR.00000306.01.07.01</v>
          </cell>
          <cell r="C896" t="str">
            <v>FERC 565</v>
          </cell>
        </row>
        <row r="897">
          <cell r="B897" t="str">
            <v>UCOR.00000306.01.07.02</v>
          </cell>
          <cell r="C897" t="str">
            <v>FERC 555</v>
          </cell>
        </row>
        <row r="898">
          <cell r="B898" t="str">
            <v>UCOR.00000601.01.01.01</v>
          </cell>
          <cell r="C898" t="str">
            <v>FERC 524.900</v>
          </cell>
        </row>
        <row r="899">
          <cell r="B899" t="str">
            <v>UCOR.00000601.01.01.02</v>
          </cell>
          <cell r="C899" t="str">
            <v>FERC 524.901</v>
          </cell>
        </row>
        <row r="900">
          <cell r="B900" t="str">
            <v>UCOR.00000622.01.02.01</v>
          </cell>
          <cell r="C900" t="str">
            <v>PSL FERC 524</v>
          </cell>
        </row>
        <row r="901">
          <cell r="B901" t="str">
            <v>UCOR.00000622.01.02.02</v>
          </cell>
          <cell r="C901" t="str">
            <v>PSL FERC 925</v>
          </cell>
        </row>
        <row r="902">
          <cell r="B902" t="str">
            <v>UCOR.00000643.01.13.01</v>
          </cell>
          <cell r="C902" t="str">
            <v>Payroll Accrual Cutover Entry-FERC 542B</v>
          </cell>
        </row>
        <row r="903">
          <cell r="B903" t="str">
            <v>UCOR.00000693.01.01.01</v>
          </cell>
          <cell r="C903" t="str">
            <v>Amortization Cedar Bay - Capacity-557F</v>
          </cell>
        </row>
        <row r="904">
          <cell r="B904" t="str">
            <v>UCOR.00000693.01.01.01Y</v>
          </cell>
          <cell r="C904" t="str">
            <v>CEDAR BAY WBS</v>
          </cell>
        </row>
        <row r="905">
          <cell r="B905" t="str">
            <v>UCOR.00000693.01.01.02</v>
          </cell>
          <cell r="C905" t="str">
            <v>Amort Cedar Bay - Tax Grossup-Capacity-5</v>
          </cell>
        </row>
        <row r="906">
          <cell r="B906" t="str">
            <v>UCOR.00000693.01.01.02Y</v>
          </cell>
          <cell r="C906" t="str">
            <v>Amort Cedar Bay - Tax Grossup-Capacity-5Y</v>
          </cell>
        </row>
        <row r="907">
          <cell r="B907" t="str">
            <v>UNUC.00000001.01.01.01</v>
          </cell>
          <cell r="C907" t="str">
            <v>(524B) Misc Nuc Power Exps-Cap Clause</v>
          </cell>
        </row>
        <row r="908">
          <cell r="B908" t="str">
            <v>UNUC.00000001.01.02.01</v>
          </cell>
          <cell r="C908" t="str">
            <v>(524B) Misc Nuc Power Exps-Cap Clause</v>
          </cell>
        </row>
        <row r="909">
          <cell r="B909" t="str">
            <v>UNUC.00000001.01.03.01</v>
          </cell>
          <cell r="C909" t="str">
            <v>(524B) Misc Nuc Power Exps-Cap Clause</v>
          </cell>
        </row>
        <row r="910">
          <cell r="B910" t="str">
            <v>UNUC.00000001.01.04.01</v>
          </cell>
          <cell r="C910" t="str">
            <v>(524B) Misc Nuc Power Exps-Cap Clause</v>
          </cell>
        </row>
        <row r="911">
          <cell r="B911" t="str">
            <v>UNUC.00000001.01.05.01</v>
          </cell>
          <cell r="C911" t="str">
            <v>(524B) Misc Nuc Power Exps-Cap Clause</v>
          </cell>
        </row>
        <row r="912">
          <cell r="B912" t="str">
            <v>UNUC.00000001.01.06.01</v>
          </cell>
          <cell r="C912" t="str">
            <v>(524B) Misc Nuc Power Exps-Cap Clause</v>
          </cell>
        </row>
        <row r="913">
          <cell r="B913" t="str">
            <v>UNUC.00000001.01.07.01</v>
          </cell>
          <cell r="C913" t="str">
            <v>(524B) Misc Nuc Power Exps-Cap Clause</v>
          </cell>
        </row>
        <row r="914">
          <cell r="B914" t="str">
            <v>UNUC.00000001.01.08.01</v>
          </cell>
          <cell r="C914" t="str">
            <v>(524B) Misc Nuc Power Exps-Cap Clause</v>
          </cell>
        </row>
        <row r="915">
          <cell r="B915" t="str">
            <v>UNUC.00000001.01.09.01</v>
          </cell>
          <cell r="C915" t="str">
            <v>(524B) Misc Nuc Power Exps-Cap Clause</v>
          </cell>
        </row>
        <row r="916">
          <cell r="B916" t="str">
            <v>UNUC.00000001.01.10.01</v>
          </cell>
          <cell r="C916" t="str">
            <v>(524B) Misc Nuc Power Exps-Cap Clause</v>
          </cell>
        </row>
        <row r="917">
          <cell r="B917" t="str">
            <v>UNUC.00000001.01.11.01</v>
          </cell>
          <cell r="C917" t="str">
            <v>(524B) Misc Nuc Power Exps-Cap Clause</v>
          </cell>
        </row>
        <row r="918">
          <cell r="B918" t="str">
            <v>UNUC.00000001.01.12.01</v>
          </cell>
          <cell r="C918" t="str">
            <v>(524B) Misc Nuc Power Exps-Cap Clause</v>
          </cell>
        </row>
        <row r="919">
          <cell r="B919" t="str">
            <v>UNUC.00000001.01.13.01</v>
          </cell>
          <cell r="C919" t="str">
            <v>(524B) Misc Nuc Power Exps-Cap Clause</v>
          </cell>
        </row>
        <row r="920">
          <cell r="B920" t="str">
            <v>UNUC.00000001.01.14.01</v>
          </cell>
          <cell r="C920" t="str">
            <v>(524B) Misc Nuc Power Exps-Cap Clause</v>
          </cell>
        </row>
        <row r="921">
          <cell r="B921" t="str">
            <v>UNUC.00000001.01.15.01</v>
          </cell>
          <cell r="C921" t="str">
            <v>(524B) Misc Nuc Power Exps-Cap Clause</v>
          </cell>
        </row>
        <row r="922">
          <cell r="B922" t="str">
            <v>UNUC.00000001.01.16.01</v>
          </cell>
          <cell r="C922" t="str">
            <v>(524B) Misc Nuc Power Exps-Cap Clause</v>
          </cell>
        </row>
        <row r="923">
          <cell r="B923" t="str">
            <v>UNUC.00000002.01.01.01</v>
          </cell>
          <cell r="C923" t="str">
            <v>(524B) Misc Nuc Power Exps-Cap Clause</v>
          </cell>
        </row>
        <row r="924">
          <cell r="B924" t="str">
            <v>UNUC.00000002.01.02.01</v>
          </cell>
          <cell r="C924" t="str">
            <v>(524B) Misc Nuc Power Exps-Cap Clause</v>
          </cell>
        </row>
        <row r="925">
          <cell r="B925" t="str">
            <v>UNUC.00000002.01.03.01</v>
          </cell>
          <cell r="C925" t="str">
            <v>(524B) Misc Nuc Power Exps-Cap Clause</v>
          </cell>
        </row>
        <row r="926">
          <cell r="B926" t="str">
            <v>UNUC.00000002.01.04.01</v>
          </cell>
          <cell r="C926" t="str">
            <v>(524B) Misc Nuc Power Exps-Cap Clause</v>
          </cell>
        </row>
        <row r="927">
          <cell r="B927" t="str">
            <v>UNUC.00000002.01.05.01</v>
          </cell>
          <cell r="C927" t="str">
            <v>(524B) Misc Nuc Power Exps-Cap Clause</v>
          </cell>
        </row>
        <row r="928">
          <cell r="B928" t="str">
            <v>UNUC.00000002.01.06.01</v>
          </cell>
          <cell r="C928" t="str">
            <v>(524B) Misc Nuc Power Exps-Cap Clause</v>
          </cell>
        </row>
        <row r="929">
          <cell r="B929" t="str">
            <v>UNUC.00000002.01.07.01</v>
          </cell>
          <cell r="C929" t="str">
            <v>(524B) Misc Nuc Power Exps-Cap Clause</v>
          </cell>
        </row>
        <row r="930">
          <cell r="B930" t="str">
            <v>UNUC.00000002.01.08.01</v>
          </cell>
          <cell r="C930" t="str">
            <v>(524B) Misc Nuc Power Exps-Cap Clause</v>
          </cell>
        </row>
        <row r="931">
          <cell r="B931" t="str">
            <v>UNUC.00000002.01.09.01</v>
          </cell>
          <cell r="C931" t="str">
            <v>(524B) Misc Nuc Power Exps-Cap Clause</v>
          </cell>
        </row>
        <row r="932">
          <cell r="B932" t="str">
            <v>UNUC.00000002.01.10.01</v>
          </cell>
          <cell r="C932" t="str">
            <v>(524B) Misc Nuc Power Exps-Cap Clause</v>
          </cell>
        </row>
        <row r="933">
          <cell r="B933" t="str">
            <v>UNUC.00000002.01.11.01</v>
          </cell>
          <cell r="C933" t="str">
            <v>(524B) Misc Nuc Power Exps-Cap Clause</v>
          </cell>
        </row>
        <row r="934">
          <cell r="B934" t="str">
            <v>UNUC.00000002.01.12.01</v>
          </cell>
          <cell r="C934" t="str">
            <v>(524B) Misc Nuc Power Exps-Cap Clause</v>
          </cell>
        </row>
        <row r="935">
          <cell r="B935" t="str">
            <v>UNUC.00000002.01.13.01</v>
          </cell>
          <cell r="C935" t="str">
            <v>(524B) Misc Nuc Power Exps-Cap Clause</v>
          </cell>
        </row>
        <row r="936">
          <cell r="B936" t="str">
            <v>UNUC.00000002.01.14.01</v>
          </cell>
          <cell r="C936" t="str">
            <v>(524B) Misc Nuc Power Exps-Cap Clause</v>
          </cell>
        </row>
        <row r="937">
          <cell r="B937" t="str">
            <v>UNUC.00000002.01.15.01</v>
          </cell>
          <cell r="C937" t="str">
            <v>(524B) Misc Nuc Power Exps-Cap Clause</v>
          </cell>
        </row>
        <row r="938">
          <cell r="B938" t="str">
            <v>UNUC.00000002.01.16.01</v>
          </cell>
          <cell r="C938" t="str">
            <v>(524B) Misc Nuc Power Exps-Cap Clause</v>
          </cell>
        </row>
        <row r="939">
          <cell r="B939" t="str">
            <v>UNUC.00000003.01.01.01</v>
          </cell>
          <cell r="C939" t="str">
            <v>(524B) Misc Nuc Power Exps-Cap Clause</v>
          </cell>
        </row>
        <row r="940">
          <cell r="B940" t="str">
            <v>UNUC.00000003.01.02.01</v>
          </cell>
          <cell r="C940" t="str">
            <v>(524B) Misc Nuc Power Exps-Cap Clause</v>
          </cell>
        </row>
        <row r="941">
          <cell r="B941" t="str">
            <v>UNUC.00000003.01.03.01</v>
          </cell>
          <cell r="C941" t="str">
            <v>(524B) Misc Nuc Power Exps-Cap Clause</v>
          </cell>
        </row>
        <row r="942">
          <cell r="B942" t="str">
            <v>UNUC.00000003.01.04.01</v>
          </cell>
          <cell r="C942" t="str">
            <v>(524B) Misc Nuc Power Exps-Cap Clause</v>
          </cell>
        </row>
        <row r="943">
          <cell r="B943" t="str">
            <v>UNUC.00000003.01.05.01</v>
          </cell>
          <cell r="C943" t="str">
            <v>(524B) Misc Nuc Power Exps-Cap Clause</v>
          </cell>
        </row>
        <row r="944">
          <cell r="B944" t="str">
            <v>UNUC.00000003.01.06.01</v>
          </cell>
          <cell r="C944" t="str">
            <v>(524B) Misc Nuc Power Exps-Cap Clause</v>
          </cell>
        </row>
        <row r="945">
          <cell r="B945" t="str">
            <v>UNUC.00000003.01.07.01</v>
          </cell>
          <cell r="C945" t="str">
            <v>Security Cap Base Contractor Wrap-up</v>
          </cell>
        </row>
        <row r="946">
          <cell r="B946" t="str">
            <v>UNUC.00000604.01.01.01</v>
          </cell>
          <cell r="C946" t="str">
            <v>(524B) Misc Nuc Power Exps - Cap Clause</v>
          </cell>
        </row>
        <row r="947">
          <cell r="B947" t="str">
            <v>UNUC.00000715.01.01.01</v>
          </cell>
          <cell r="C947" t="str">
            <v>(524B) Misc Nuc Power Exps-Cap Clause</v>
          </cell>
        </row>
        <row r="948">
          <cell r="B948" t="str">
            <v>UNUC.00000748.01.01.08</v>
          </cell>
          <cell r="C948" t="str">
            <v>(524B) Misc Nuc Power Exps - Cap Clause</v>
          </cell>
        </row>
        <row r="949">
          <cell r="B949" t="str">
            <v>UNUC.00000914.01.01.01</v>
          </cell>
          <cell r="C949" t="str">
            <v>PTN Capacity Clause Cyber Security</v>
          </cell>
        </row>
        <row r="950">
          <cell r="B950" t="str">
            <v>UNUC.00000937.01.01.01</v>
          </cell>
          <cell r="C950" t="str">
            <v>Fukushima Recoverable O&amp;M - PSL</v>
          </cell>
        </row>
        <row r="951">
          <cell r="B951" t="str">
            <v>UNUC.00000938.01.01.01</v>
          </cell>
          <cell r="C951" t="str">
            <v>Fukushima Recoverable O&amp;M - PTN</v>
          </cell>
        </row>
        <row r="952">
          <cell r="B952" t="str">
            <v>UNUC.00000938.01.01.03</v>
          </cell>
          <cell r="C952" t="str">
            <v>Fukushima Recoverable O&amp;M - PTN</v>
          </cell>
        </row>
        <row r="953">
          <cell r="B953" t="str">
            <v>UNUC.00000938.01.01.05</v>
          </cell>
          <cell r="C953" t="str">
            <v>Fukushima Recoverable O&amp;M - PTN</v>
          </cell>
        </row>
        <row r="954">
          <cell r="B954" t="str">
            <v>UNUC.00000938.01.02.01</v>
          </cell>
          <cell r="C954" t="str">
            <v>Fukushima Recoverable O&amp;M - EP</v>
          </cell>
        </row>
        <row r="955">
          <cell r="B955" t="str">
            <v>UNUC.00000969.10.01.01</v>
          </cell>
          <cell r="C955" t="str">
            <v>INSTALL - ALT</v>
          </cell>
        </row>
        <row r="956">
          <cell r="B956" t="str">
            <v>UNUC.00001012.01.01.01</v>
          </cell>
          <cell r="C956" t="str">
            <v>St. Lucie Cyber Security Maintenance Fee</v>
          </cell>
        </row>
        <row r="957">
          <cell r="B957" t="str">
            <v>UNUC.00001057.01.01.01</v>
          </cell>
          <cell r="C957" t="str">
            <v>A05-Misc Nucl Pwr Exp-Height Sec-Capacit</v>
          </cell>
        </row>
        <row r="958">
          <cell r="B958" t="str">
            <v>UNUC.00001058.01.01.01</v>
          </cell>
          <cell r="C958" t="str">
            <v>A05-Misc Nucl Pwr Exp-Height Sec-Capacit</v>
          </cell>
        </row>
        <row r="959">
          <cell r="B959" t="str">
            <v>UNUC.00001062.01.01.01</v>
          </cell>
          <cell r="C959" t="str">
            <v>A05-Misc Nucl Pwr Exp-Height Sec-Capacit</v>
          </cell>
        </row>
        <row r="960">
          <cell r="B960" t="str">
            <v>UNUC.00001132.01.01.01</v>
          </cell>
          <cell r="C960" t="str">
            <v>(528A) Maint Supv &amp; Engineering-Fukushim</v>
          </cell>
        </row>
        <row r="961">
          <cell r="B961" t="str">
            <v>UNUC.00001132.01.02.01</v>
          </cell>
          <cell r="C961" t="str">
            <v>(524G) Misc Nuclear Pwr Exp-Fukushima-Re</v>
          </cell>
        </row>
        <row r="962">
          <cell r="B962" t="str">
            <v>UNUC.00001132.01.03.01</v>
          </cell>
          <cell r="C962" t="str">
            <v>(524G) Misc Nuclear Pwr Exp-Fukushima-Re</v>
          </cell>
        </row>
        <row r="963">
          <cell r="B963" t="str">
            <v>UNUC.00001132.01.04.01</v>
          </cell>
          <cell r="C963" t="str">
            <v>(524G) Misc Nuclear Pwr Exp-Fukushima-Re</v>
          </cell>
        </row>
        <row r="964">
          <cell r="B964" t="str">
            <v>UNUC.00001134.40.01.01</v>
          </cell>
          <cell r="C964" t="str">
            <v>PTN FLOODING Mods Recoverable O&amp;M</v>
          </cell>
        </row>
        <row r="965">
          <cell r="B965" t="str">
            <v>UNUC.00001174.01.01.01</v>
          </cell>
          <cell r="C965" t="str">
            <v>A05-Misc Nucl Pwr Exp-Height Sec-Capacit</v>
          </cell>
        </row>
        <row r="966">
          <cell r="B966" t="str">
            <v>UPGD.00000399.01.01.01</v>
          </cell>
          <cell r="C966" t="str">
            <v>PCU PLANT SECURITY-506</v>
          </cell>
        </row>
        <row r="967">
          <cell r="B967" t="str">
            <v>UPGD.00000620.01.01.01</v>
          </cell>
          <cell r="C967" t="str">
            <v>PRV 3&amp;4 PLANT SECURITY-506</v>
          </cell>
        </row>
        <row r="968">
          <cell r="B968" t="str">
            <v>UPGD.00000621.01.01.01</v>
          </cell>
          <cell r="C968" t="str">
            <v>PSN 3 PLANT SECURITY-506</v>
          </cell>
        </row>
        <row r="969">
          <cell r="B969" t="str">
            <v>UPGD.00000622.01.01.01</v>
          </cell>
          <cell r="C969" t="str">
            <v>PPE PLANT SECURITY-506</v>
          </cell>
        </row>
        <row r="970">
          <cell r="B970" t="str">
            <v>UPGD.00000623.01.01.01</v>
          </cell>
          <cell r="C970" t="str">
            <v>PCC 1&amp;2 PLANT SECURITY-506</v>
          </cell>
        </row>
        <row r="971">
          <cell r="B971" t="str">
            <v>UPGD.00000624.01.01.01</v>
          </cell>
          <cell r="C971" t="str">
            <v>PMT 1&amp;2 PLANT SECURITY-506</v>
          </cell>
        </row>
        <row r="972">
          <cell r="B972" t="str">
            <v>UPGD.00000625.01.01.01</v>
          </cell>
          <cell r="C972" t="str">
            <v>PMR 1&amp;2 PLANT SECURITY-506</v>
          </cell>
        </row>
        <row r="973">
          <cell r="B973" t="str">
            <v>UPGD.00000625.02.01.01</v>
          </cell>
          <cell r="C973" t="str">
            <v>PMR 1&amp;2 NERC CIP-506B</v>
          </cell>
        </row>
        <row r="974">
          <cell r="B974" t="str">
            <v>UPGD.00000625.03.01.01</v>
          </cell>
          <cell r="C974" t="str">
            <v>PMR 1&amp;2 CYBER SECURITY-506B</v>
          </cell>
        </row>
        <row r="975">
          <cell r="B975" t="str">
            <v>UPGD.00000626.01.01.01</v>
          </cell>
          <cell r="C975" t="str">
            <v>PPE 3&amp;4 PLANT SECURITY-506</v>
          </cell>
        </row>
        <row r="976">
          <cell r="B976" t="str">
            <v>UPGD.00000627.01.01.01</v>
          </cell>
          <cell r="C976" t="str">
            <v>PTF 1&amp;2 PLANT SECURITY-506</v>
          </cell>
        </row>
        <row r="977">
          <cell r="B977" t="str">
            <v>UPGD.00000628.01.01.01</v>
          </cell>
          <cell r="C977" t="str">
            <v>TMT PLANT SECURITY-506</v>
          </cell>
        </row>
        <row r="978">
          <cell r="B978" t="str">
            <v>UPGD.00000629.01.01.01</v>
          </cell>
          <cell r="C978" t="str">
            <v>TCC PLANT SECURITY-506</v>
          </cell>
        </row>
        <row r="979">
          <cell r="B979" t="str">
            <v>UPGD.00000630.01.01.01</v>
          </cell>
          <cell r="C979" t="str">
            <v>TPE PLANT SECURITY-506</v>
          </cell>
        </row>
        <row r="980">
          <cell r="B980" t="str">
            <v>UPGD.00000631.01.01.01</v>
          </cell>
          <cell r="C980" t="str">
            <v>FUELS INFRASTRUCTURE  PLANT SECURITY-506</v>
          </cell>
        </row>
        <row r="981">
          <cell r="B981" t="str">
            <v>UPGD.00000631.01.01.02</v>
          </cell>
          <cell r="C981" t="str">
            <v>FUELS INFRASTRUCTURE  PLANT SECURITY-549</v>
          </cell>
        </row>
        <row r="982">
          <cell r="B982" t="str">
            <v>UPGD.00000632.01.01.01</v>
          </cell>
          <cell r="C982" t="str">
            <v>PPN 1&amp;2 PLANT SECURITY-549</v>
          </cell>
        </row>
        <row r="983">
          <cell r="B983" t="str">
            <v>UPGD.00000633.01.01.01</v>
          </cell>
          <cell r="C983" t="str">
            <v>PFM 2 PLANT SECURITY-549</v>
          </cell>
        </row>
        <row r="984">
          <cell r="B984" t="str">
            <v>UPGD.00000633.03.01.01</v>
          </cell>
          <cell r="C984" t="str">
            <v>PFM 2 CYBER SECURITY-549B</v>
          </cell>
        </row>
        <row r="985">
          <cell r="B985" t="str">
            <v>UPGD.00000634.01.01.01</v>
          </cell>
          <cell r="C985" t="str">
            <v>PSN 4&amp;5 PLANT SECURITY-549</v>
          </cell>
        </row>
        <row r="986">
          <cell r="B986" t="str">
            <v>UPGD.00000634.03.01.01</v>
          </cell>
          <cell r="C986" t="str">
            <v>PSN 4&amp;5 CYBER SECURITY-549B</v>
          </cell>
        </row>
        <row r="987">
          <cell r="B987" t="str">
            <v>UPGD.00000635.01.01.01</v>
          </cell>
          <cell r="C987" t="str">
            <v>GTPP PLANT SECURITY-549</v>
          </cell>
        </row>
        <row r="988">
          <cell r="B988" t="str">
            <v>UPGD.00000635.03.01.01</v>
          </cell>
          <cell r="C988" t="str">
            <v>GTPP CYBER SECURITY-549B</v>
          </cell>
        </row>
        <row r="989">
          <cell r="B989" t="str">
            <v>UPGD.00000636.01.01.01</v>
          </cell>
          <cell r="C989" t="str">
            <v>PMT 3 PLANT SECURITY-549</v>
          </cell>
        </row>
        <row r="990">
          <cell r="B990" t="str">
            <v>UPGD.00000689.01.01.01</v>
          </cell>
          <cell r="C990" t="str">
            <v>TMR PLANT SECURITY-506</v>
          </cell>
        </row>
        <row r="991">
          <cell r="B991" t="str">
            <v>UPGD.00000728.01.01.01</v>
          </cell>
          <cell r="C991" t="str">
            <v>PTF 5 PLANT SECURITY (ECRC)-549</v>
          </cell>
        </row>
        <row r="992">
          <cell r="B992" t="str">
            <v>UPGD.00000729.01.01.01</v>
          </cell>
          <cell r="C992" t="str">
            <v>PMR 8 PLANT SECURITY (ECRC)-549</v>
          </cell>
        </row>
        <row r="993">
          <cell r="B993" t="str">
            <v>UPGD.00000729.02.01.01</v>
          </cell>
          <cell r="C993" t="str">
            <v>PMR 8 NERC CIP-549B</v>
          </cell>
        </row>
        <row r="994">
          <cell r="B994" t="str">
            <v>UPGD.00000729.03.01.01</v>
          </cell>
          <cell r="C994" t="str">
            <v>PMR 8 CYBER SECURITY-549B</v>
          </cell>
        </row>
        <row r="995">
          <cell r="B995" t="str">
            <v>UPGD.00000730.01.01.01</v>
          </cell>
          <cell r="C995" t="str">
            <v>PGD PLANT SECURITY-506</v>
          </cell>
        </row>
        <row r="996">
          <cell r="B996" t="str">
            <v>UPGD.00000730.01.01.02</v>
          </cell>
          <cell r="C996" t="str">
            <v>PGD PLANT SECURITY-549</v>
          </cell>
        </row>
        <row r="997">
          <cell r="B997" t="str">
            <v>UPGD.00000962.01.01.01</v>
          </cell>
          <cell r="C997" t="str">
            <v>NERC CIP SUPPORT - DUE DILLIGENCE-506</v>
          </cell>
        </row>
        <row r="998">
          <cell r="B998" t="str">
            <v>UPGD.00000962.01.01.02</v>
          </cell>
          <cell r="C998" t="str">
            <v>NERC CIP SUPPORT - DUE DILLIGENCE-549</v>
          </cell>
        </row>
        <row r="999">
          <cell r="B999" t="str">
            <v>UPGD.00000963.01.01.01</v>
          </cell>
          <cell r="C999" t="str">
            <v>NERC CIP SUPPORT - INTRUMENT &amp; CONTR-506</v>
          </cell>
        </row>
        <row r="1000">
          <cell r="B1000" t="str">
            <v>UPGD.00000963.01.01.02</v>
          </cell>
          <cell r="C1000" t="str">
            <v>NERC CIP SUPPORT - INTRUMENT &amp; CONTR-549</v>
          </cell>
        </row>
        <row r="1001">
          <cell r="B1001" t="str">
            <v>UPGD.00001275.01.01.01</v>
          </cell>
          <cell r="C1001" t="str">
            <v>PROD ASSURANCE - PLANT SECURITY-506</v>
          </cell>
        </row>
        <row r="1002">
          <cell r="B1002" t="str">
            <v>UPGD.00001275.01.01.02</v>
          </cell>
          <cell r="C1002" t="str">
            <v>PROD ASSURANCE - PLANT SECURITY-549</v>
          </cell>
        </row>
        <row r="1003">
          <cell r="B1003" t="str">
            <v>UPGD.00001282.01.01.01</v>
          </cell>
          <cell r="C1003" t="str">
            <v>PMR 3&amp;4 PLANT SECURITY-549</v>
          </cell>
        </row>
        <row r="1004">
          <cell r="B1004" t="str">
            <v>UPGD.00001282.02.01.01</v>
          </cell>
          <cell r="C1004" t="str">
            <v>PMR 3&amp;4 NERC CIP-549B</v>
          </cell>
        </row>
        <row r="1005">
          <cell r="B1005" t="str">
            <v>UPGD.00001282.03.01.01</v>
          </cell>
          <cell r="C1005" t="str">
            <v>PMR 3&amp;4 CYBER SECURITY-549B</v>
          </cell>
        </row>
        <row r="1006">
          <cell r="B1006" t="str">
            <v>UPGD.00001327.01.01.01</v>
          </cell>
          <cell r="C1006" t="str">
            <v>NERC CIP SUPPORT - APPS/DATA SYSTEMS-506</v>
          </cell>
        </row>
        <row r="1007">
          <cell r="B1007" t="str">
            <v>UPGD.00001327.01.01.02</v>
          </cell>
          <cell r="C1007" t="str">
            <v>NERC CIP SUPPORT - APPS/DATA SYSTEMS-549</v>
          </cell>
        </row>
        <row r="1008">
          <cell r="B1008" t="str">
            <v>UPGD.00001446.01.01.01</v>
          </cell>
          <cell r="C1008" t="str">
            <v>PFL PLANT SECURITY-549</v>
          </cell>
        </row>
        <row r="1009">
          <cell r="B1009" t="str">
            <v>UPGD.00001446.03.01.01</v>
          </cell>
          <cell r="C1009" t="str">
            <v>PFL CYBER SECURITY-549B</v>
          </cell>
        </row>
        <row r="1010">
          <cell r="B1010" t="str">
            <v>UPGD.00003208.01.01.01</v>
          </cell>
          <cell r="C1010" t="str">
            <v>PPE 5 PLANT SECURITY-549</v>
          </cell>
        </row>
        <row r="1011">
          <cell r="B1011" t="str">
            <v>UPGD.00003814.01.01.01</v>
          </cell>
          <cell r="C1011" t="str">
            <v>PWC PLANT SECURITY NERC-549</v>
          </cell>
        </row>
        <row r="1012">
          <cell r="B1012" t="str">
            <v>UPGD.00003814.03.01.01</v>
          </cell>
          <cell r="C1012" t="str">
            <v>PWC CYBER SECURITY-549B</v>
          </cell>
        </row>
        <row r="1013">
          <cell r="B1013" t="str">
            <v>UPGD.00004447.02.01.01</v>
          </cell>
          <cell r="C1013" t="str">
            <v>PFM 3 CYBER SECURITY-549B</v>
          </cell>
        </row>
        <row r="1014">
          <cell r="B1014" t="str">
            <v>UPGD.00004811.01.01.01</v>
          </cell>
          <cell r="C1014" t="str">
            <v>PJK 1&amp;2 NERC Compliance - 506B</v>
          </cell>
        </row>
        <row r="1015">
          <cell r="B1015" t="str">
            <v>UPGD.00004811.03.01.01</v>
          </cell>
          <cell r="C1015" t="str">
            <v>SJRPP 1&amp;2 CYBER SECURITY - 506B</v>
          </cell>
        </row>
        <row r="1016">
          <cell r="B1016" t="str">
            <v>UPGD.00005600.01.01.01</v>
          </cell>
          <cell r="C1016" t="str">
            <v>PRV 5 PLANT SECURITY-549</v>
          </cell>
        </row>
        <row r="1017">
          <cell r="B1017" t="str">
            <v>UPGD.00005601.01.01.01</v>
          </cell>
          <cell r="C1017" t="str">
            <v>PCC 3 PLANT SECURITY-549</v>
          </cell>
        </row>
        <row r="1018">
          <cell r="B1018" t="str">
            <v>UPGD.00005601.03.01.01</v>
          </cell>
          <cell r="C1018" t="str">
            <v>PCC 3 CYBER SECURITY-549B</v>
          </cell>
        </row>
        <row r="1019">
          <cell r="B1019" t="str">
            <v>UPGD.00005815.01.01.01</v>
          </cell>
          <cell r="C1019" t="str">
            <v>CEDAR BAY - Amort Exp BkTxDiff-557F</v>
          </cell>
        </row>
        <row r="1020">
          <cell r="B1020" t="str">
            <v>UPGD.00005815.01.01.01Y</v>
          </cell>
          <cell r="C1020" t="str">
            <v>CEDAR BAY - Amort Exp BkTxDiff-557FY</v>
          </cell>
        </row>
        <row r="1021">
          <cell r="B1021" t="str">
            <v>UPGD.00006146.01.01.02</v>
          </cell>
          <cell r="C1021" t="str">
            <v>PCS CAPACITY PROJECTS - FORECAST - 549</v>
          </cell>
        </row>
        <row r="1022">
          <cell r="B1022" t="str">
            <v>XAN5100</v>
          </cell>
          <cell r="C1022" t="str">
            <v>Interest Rate - Last Day of the Month</v>
          </cell>
        </row>
        <row r="1023">
          <cell r="B1023" t="str">
            <v>XAN5200</v>
          </cell>
          <cell r="C1023" t="str">
            <v>Regulatory Assessment Fee Rate</v>
          </cell>
        </row>
        <row r="1024">
          <cell r="B1024" t="str">
            <v>XAN5300</v>
          </cell>
          <cell r="C1024" t="str">
            <v>Annual Rate of Return for Debt</v>
          </cell>
        </row>
        <row r="1025">
          <cell r="B1025" t="str">
            <v>XAN5400</v>
          </cell>
          <cell r="C1025" t="str">
            <v>Annual Rate of Return for Equity</v>
          </cell>
        </row>
        <row r="1026">
          <cell r="B1026" t="str">
            <v>XAN5500</v>
          </cell>
          <cell r="C1026" t="str">
            <v>Federal Tax Rate</v>
          </cell>
        </row>
        <row r="1027">
          <cell r="B1027" t="str">
            <v>XAN5600</v>
          </cell>
          <cell r="C1027" t="str">
            <v>State Tax Rate</v>
          </cell>
        </row>
        <row r="1028">
          <cell r="B1028" t="str">
            <v>XAN5700</v>
          </cell>
          <cell r="C1028" t="str">
            <v>Interest Rate - First Day of the Month</v>
          </cell>
        </row>
      </sheetData>
      <sheetData sheetId="2">
        <row r="1">
          <cell r="C1" t="str">
            <v>PROJECT_ID</v>
          </cell>
          <cell r="D1" t="str">
            <v>PROJECT_TYPE</v>
          </cell>
          <cell r="E1" t="str">
            <v>CLAUSE_PROGRAM_NAME</v>
          </cell>
          <cell r="F1" t="str">
            <v>ALLOC_CP_FACTOR</v>
          </cell>
          <cell r="G1" t="str">
            <v>ALLOC_GCP_FACTOR</v>
          </cell>
          <cell r="H1" t="str">
            <v>ALLOC_ENGY_FACTOR</v>
          </cell>
        </row>
        <row r="2">
          <cell r="C2">
            <v>81</v>
          </cell>
          <cell r="D2" t="str">
            <v>AMORT</v>
          </cell>
          <cell r="E2" t="str">
            <v>Okeelanta Settlement (Capacity Portion)</v>
          </cell>
          <cell r="F2">
            <v>1</v>
          </cell>
          <cell r="G2">
            <v>0</v>
          </cell>
          <cell r="H2">
            <v>0</v>
          </cell>
        </row>
        <row r="3">
          <cell r="C3">
            <v>5002</v>
          </cell>
          <cell r="D3" t="str">
            <v>CAPITAL</v>
          </cell>
          <cell r="E3" t="str">
            <v>002-Incremental Security</v>
          </cell>
          <cell r="F3">
            <v>1</v>
          </cell>
          <cell r="G3">
            <v>0</v>
          </cell>
          <cell r="H3">
            <v>0</v>
          </cell>
        </row>
        <row r="4">
          <cell r="C4">
            <v>5003</v>
          </cell>
          <cell r="D4" t="str">
            <v>CAPITAL</v>
          </cell>
          <cell r="E4" t="str">
            <v>301-Residential Home Energy Survey</v>
          </cell>
          <cell r="F4">
            <v>1</v>
          </cell>
          <cell r="G4">
            <v>0</v>
          </cell>
          <cell r="H4">
            <v>0</v>
          </cell>
        </row>
        <row r="5">
          <cell r="C5">
            <v>5004</v>
          </cell>
          <cell r="D5" t="str">
            <v>CAPITAL</v>
          </cell>
          <cell r="E5" t="str">
            <v>302-Load management (On call)</v>
          </cell>
          <cell r="F5">
            <v>1</v>
          </cell>
          <cell r="G5">
            <v>0</v>
          </cell>
          <cell r="H5">
            <v>0</v>
          </cell>
        </row>
        <row r="6">
          <cell r="C6">
            <v>5006</v>
          </cell>
          <cell r="D6" t="str">
            <v>CAPITAL</v>
          </cell>
          <cell r="E6" t="str">
            <v>304-Business PV for School</v>
          </cell>
          <cell r="F6">
            <v>1</v>
          </cell>
          <cell r="G6">
            <v>0</v>
          </cell>
          <cell r="H6">
            <v>0</v>
          </cell>
        </row>
        <row r="7">
          <cell r="C7">
            <v>5007</v>
          </cell>
          <cell r="D7" t="str">
            <v>CAPITAL</v>
          </cell>
          <cell r="E7" t="str">
            <v>305-Solar Pilot Projects Common Exp</v>
          </cell>
          <cell r="F7">
            <v>1</v>
          </cell>
          <cell r="G7">
            <v>0</v>
          </cell>
          <cell r="H7">
            <v>0</v>
          </cell>
        </row>
        <row r="8">
          <cell r="C8">
            <v>5008</v>
          </cell>
          <cell r="D8" t="str">
            <v>CAPITAL</v>
          </cell>
          <cell r="E8" t="str">
            <v>307-Business Energy Evaluation</v>
          </cell>
          <cell r="F8">
            <v>1</v>
          </cell>
          <cell r="G8">
            <v>0</v>
          </cell>
          <cell r="H8">
            <v>0</v>
          </cell>
        </row>
        <row r="9">
          <cell r="C9">
            <v>5001</v>
          </cell>
          <cell r="D9" t="str">
            <v>CAPITAL</v>
          </cell>
          <cell r="E9" t="str">
            <v>001-FUKISHIMA</v>
          </cell>
          <cell r="F9">
            <v>1</v>
          </cell>
          <cell r="G9">
            <v>0</v>
          </cell>
          <cell r="H9">
            <v>0</v>
          </cell>
        </row>
        <row r="10">
          <cell r="C10">
            <v>5005</v>
          </cell>
          <cell r="D10" t="str">
            <v>CAPITAL</v>
          </cell>
          <cell r="E10" t="str">
            <v>303-Common Expenses</v>
          </cell>
          <cell r="F10">
            <v>1</v>
          </cell>
          <cell r="G10">
            <v>0</v>
          </cell>
          <cell r="H10">
            <v>0</v>
          </cell>
        </row>
        <row r="11">
          <cell r="C11">
            <v>86</v>
          </cell>
          <cell r="D11" t="str">
            <v>OM_EXP</v>
          </cell>
          <cell r="E11" t="str">
            <v>SJRPP Suspension Liability</v>
          </cell>
          <cell r="F11">
            <v>1</v>
          </cell>
          <cell r="G11">
            <v>0</v>
          </cell>
          <cell r="H11">
            <v>0</v>
          </cell>
        </row>
        <row r="12">
          <cell r="C12">
            <v>221</v>
          </cell>
          <cell r="D12" t="str">
            <v>OM_EXP</v>
          </cell>
          <cell r="E12" t="str">
            <v>Cedar Bay Both</v>
          </cell>
          <cell r="F12">
            <v>1</v>
          </cell>
          <cell r="G12">
            <v>0</v>
          </cell>
          <cell r="H12">
            <v>0</v>
          </cell>
        </row>
        <row r="13">
          <cell r="C13">
            <v>220</v>
          </cell>
          <cell r="D13" t="str">
            <v>OM_EXP</v>
          </cell>
          <cell r="E13" t="str">
            <v>Cedar Bay Asset Liab - 9 - OM</v>
          </cell>
          <cell r="F13">
            <v>1</v>
          </cell>
          <cell r="G13">
            <v>0</v>
          </cell>
          <cell r="H13">
            <v>0</v>
          </cell>
        </row>
        <row r="14">
          <cell r="C14">
            <v>219</v>
          </cell>
          <cell r="D14" t="str">
            <v>OM_EXP</v>
          </cell>
          <cell r="E14" t="str">
            <v>Cedar Bay Asset Liab - 8 - OM</v>
          </cell>
          <cell r="F14">
            <v>1</v>
          </cell>
          <cell r="G14">
            <v>0</v>
          </cell>
          <cell r="H14">
            <v>0</v>
          </cell>
        </row>
        <row r="15">
          <cell r="C15">
            <v>83</v>
          </cell>
          <cell r="D15" t="str">
            <v>OM_EXP</v>
          </cell>
          <cell r="E15" t="str">
            <v>Payments to Non-cogenerators (UPS &amp; SJRPP)</v>
          </cell>
          <cell r="F15">
            <v>1</v>
          </cell>
          <cell r="G15">
            <v>0</v>
          </cell>
          <cell r="H15">
            <v>0</v>
          </cell>
        </row>
        <row r="16">
          <cell r="C16">
            <v>84</v>
          </cell>
          <cell r="D16" t="str">
            <v>OM_EXP</v>
          </cell>
          <cell r="E16" t="str">
            <v>Short-Term Capacity Purchases CCR</v>
          </cell>
          <cell r="F16">
            <v>1</v>
          </cell>
          <cell r="G16">
            <v>0</v>
          </cell>
          <cell r="H16">
            <v>0</v>
          </cell>
        </row>
        <row r="17">
          <cell r="C17">
            <v>85</v>
          </cell>
          <cell r="D17" t="str">
            <v>OM_EXP</v>
          </cell>
          <cell r="E17" t="str">
            <v>QF Capacity Charges</v>
          </cell>
          <cell r="F17">
            <v>1</v>
          </cell>
          <cell r="G17">
            <v>0</v>
          </cell>
          <cell r="H17">
            <v>0</v>
          </cell>
        </row>
        <row r="18">
          <cell r="C18">
            <v>229</v>
          </cell>
          <cell r="D18" t="str">
            <v>OM_EXP</v>
          </cell>
          <cell r="E18" t="str">
            <v>Indiantown Reg Assets - O&amp;M</v>
          </cell>
          <cell r="F18">
            <v>1</v>
          </cell>
          <cell r="G18">
            <v>0</v>
          </cell>
          <cell r="H18">
            <v>0</v>
          </cell>
        </row>
        <row r="19">
          <cell r="C19">
            <v>87</v>
          </cell>
          <cell r="D19" t="str">
            <v>OM_EXP</v>
          </cell>
          <cell r="E19" t="str">
            <v>Okeelanta Settlement (Capacity)</v>
          </cell>
          <cell r="F19">
            <v>1</v>
          </cell>
          <cell r="G19">
            <v>0</v>
          </cell>
          <cell r="H19">
            <v>0</v>
          </cell>
        </row>
        <row r="20">
          <cell r="C20">
            <v>88</v>
          </cell>
          <cell r="D20" t="str">
            <v>OM_EXP</v>
          </cell>
          <cell r="E20" t="str">
            <v>Incremental Plant Security Costs-Order No. PSC-01-1761</v>
          </cell>
          <cell r="F20">
            <v>1</v>
          </cell>
          <cell r="G20">
            <v>0</v>
          </cell>
          <cell r="H20">
            <v>0</v>
          </cell>
        </row>
        <row r="21">
          <cell r="C21">
            <v>89</v>
          </cell>
          <cell r="D21" t="str">
            <v>OM_EXP</v>
          </cell>
          <cell r="E21" t="str">
            <v>Transmission of Electricity by Others</v>
          </cell>
          <cell r="F21">
            <v>1</v>
          </cell>
          <cell r="G21">
            <v>0</v>
          </cell>
          <cell r="H21">
            <v>0</v>
          </cell>
        </row>
        <row r="22">
          <cell r="C22">
            <v>90</v>
          </cell>
          <cell r="D22" t="str">
            <v>OM_EXP</v>
          </cell>
          <cell r="E22" t="str">
            <v>Transmission Revenues from Capacity Sales</v>
          </cell>
          <cell r="F22">
            <v>1</v>
          </cell>
          <cell r="G22">
            <v>0</v>
          </cell>
          <cell r="H22">
            <v>0</v>
          </cell>
        </row>
        <row r="23">
          <cell r="C23">
            <v>182</v>
          </cell>
          <cell r="D23" t="str">
            <v>OM_EXP</v>
          </cell>
          <cell r="E23" t="str">
            <v>SJRPP Outside Services Legal Fees</v>
          </cell>
          <cell r="F23">
            <v>1</v>
          </cell>
          <cell r="G23">
            <v>0</v>
          </cell>
          <cell r="H23">
            <v>0</v>
          </cell>
        </row>
        <row r="24">
          <cell r="C24">
            <v>215</v>
          </cell>
          <cell r="D24" t="str">
            <v>OM_EXP</v>
          </cell>
          <cell r="E24" t="str">
            <v xml:space="preserve">Incremental Nuclear NCR Compliance Costs O&amp;M </v>
          </cell>
          <cell r="F24">
            <v>1</v>
          </cell>
          <cell r="G24">
            <v>0</v>
          </cell>
          <cell r="H24">
            <v>0</v>
          </cell>
        </row>
        <row r="25">
          <cell r="C25">
            <v>218</v>
          </cell>
          <cell r="D25" t="str">
            <v>OM_EXP</v>
          </cell>
          <cell r="E25" t="str">
            <v>Cedar Bay Reg Liability OM</v>
          </cell>
          <cell r="F25">
            <v>1</v>
          </cell>
          <cell r="G25">
            <v>0</v>
          </cell>
          <cell r="H25">
            <v>0</v>
          </cell>
        </row>
        <row r="26">
          <cell r="C26">
            <v>217</v>
          </cell>
          <cell r="D26" t="str">
            <v>RET_REQ</v>
          </cell>
          <cell r="E26" t="str">
            <v>Cedar Bay Assets - RR</v>
          </cell>
          <cell r="F26">
            <v>1</v>
          </cell>
          <cell r="G26">
            <v>0</v>
          </cell>
          <cell r="H26">
            <v>0</v>
          </cell>
        </row>
        <row r="27">
          <cell r="C27">
            <v>216</v>
          </cell>
          <cell r="D27" t="str">
            <v>RET_REQ</v>
          </cell>
          <cell r="E27" t="str">
            <v>Cedar Bay Liab - RR</v>
          </cell>
          <cell r="F27">
            <v>1</v>
          </cell>
          <cell r="G27">
            <v>0</v>
          </cell>
          <cell r="H27">
            <v>0</v>
          </cell>
        </row>
        <row r="28">
          <cell r="C28">
            <v>228</v>
          </cell>
          <cell r="D28" t="str">
            <v>RET_REQ</v>
          </cell>
          <cell r="E28" t="str">
            <v>Indiantown Reg Asset</v>
          </cell>
          <cell r="F28">
            <v>1</v>
          </cell>
          <cell r="G28">
            <v>0</v>
          </cell>
          <cell r="H28">
            <v>0</v>
          </cell>
        </row>
        <row r="29">
          <cell r="C29">
            <v>82</v>
          </cell>
          <cell r="D29" t="str">
            <v>RET_REQ</v>
          </cell>
          <cell r="E29" t="str">
            <v>Return on SJRPP Suspension Liability</v>
          </cell>
          <cell r="F29">
            <v>1</v>
          </cell>
          <cell r="G29">
            <v>0</v>
          </cell>
          <cell r="H29">
            <v>0</v>
          </cell>
        </row>
      </sheetData>
      <sheetData sheetId="3">
        <row r="2">
          <cell r="A2">
            <v>2017</v>
          </cell>
          <cell r="B2" t="str">
            <v>JUN</v>
          </cell>
          <cell r="D2" t="str">
            <v>MAN5006</v>
          </cell>
          <cell r="E2">
            <v>0</v>
          </cell>
        </row>
        <row r="3">
          <cell r="A3">
            <v>2017</v>
          </cell>
          <cell r="B3" t="str">
            <v>JUN</v>
          </cell>
          <cell r="D3" t="str">
            <v>MAN5007</v>
          </cell>
          <cell r="E3">
            <v>0</v>
          </cell>
        </row>
        <row r="4">
          <cell r="A4">
            <v>2017</v>
          </cell>
          <cell r="B4" t="str">
            <v>JUN</v>
          </cell>
          <cell r="D4" t="str">
            <v>MAN5008</v>
          </cell>
          <cell r="E4">
            <v>0</v>
          </cell>
        </row>
        <row r="5">
          <cell r="A5">
            <v>2017</v>
          </cell>
          <cell r="B5" t="str">
            <v>JUN</v>
          </cell>
          <cell r="D5" t="str">
            <v>MAN5009</v>
          </cell>
          <cell r="E5">
            <v>0</v>
          </cell>
        </row>
        <row r="6">
          <cell r="A6">
            <v>2017</v>
          </cell>
          <cell r="B6" t="str">
            <v>JUN</v>
          </cell>
          <cell r="D6" t="str">
            <v>MAN500A</v>
          </cell>
          <cell r="E6">
            <v>0</v>
          </cell>
        </row>
        <row r="7">
          <cell r="A7">
            <v>2017</v>
          </cell>
          <cell r="B7" t="str">
            <v>JUN</v>
          </cell>
          <cell r="D7" t="str">
            <v>MAN500B</v>
          </cell>
          <cell r="E7">
            <v>7586581</v>
          </cell>
        </row>
        <row r="8">
          <cell r="A8">
            <v>2017</v>
          </cell>
          <cell r="B8" t="str">
            <v>JUN</v>
          </cell>
          <cell r="D8" t="str">
            <v>MAN5010</v>
          </cell>
          <cell r="E8">
            <v>0</v>
          </cell>
        </row>
        <row r="9">
          <cell r="A9">
            <v>2017</v>
          </cell>
          <cell r="B9" t="str">
            <v>JUN</v>
          </cell>
          <cell r="D9" t="str">
            <v>MAN5011</v>
          </cell>
          <cell r="E9">
            <v>0.95046580000000003</v>
          </cell>
        </row>
        <row r="10">
          <cell r="A10">
            <v>2017</v>
          </cell>
          <cell r="B10" t="str">
            <v>JUN</v>
          </cell>
          <cell r="D10" t="str">
            <v>MAN5101</v>
          </cell>
          <cell r="E10">
            <v>1890528</v>
          </cell>
        </row>
        <row r="11">
          <cell r="A11">
            <v>2017</v>
          </cell>
          <cell r="B11" t="str">
            <v>JUN</v>
          </cell>
          <cell r="D11" t="str">
            <v>MAN5102</v>
          </cell>
          <cell r="E11">
            <v>0</v>
          </cell>
        </row>
        <row r="12">
          <cell r="A12">
            <v>2017</v>
          </cell>
          <cell r="B12" t="str">
            <v>JUN</v>
          </cell>
          <cell r="D12" t="str">
            <v>MAN510B</v>
          </cell>
          <cell r="E12">
            <v>0</v>
          </cell>
        </row>
        <row r="13">
          <cell r="A13">
            <v>2017</v>
          </cell>
          <cell r="B13" t="str">
            <v>JUN</v>
          </cell>
          <cell r="D13" t="str">
            <v>MAN5CEA</v>
          </cell>
          <cell r="E13">
            <v>0</v>
          </cell>
        </row>
        <row r="14">
          <cell r="A14">
            <v>2017</v>
          </cell>
          <cell r="B14" t="str">
            <v>JUN</v>
          </cell>
          <cell r="D14" t="str">
            <v>MAN5CEL</v>
          </cell>
          <cell r="E14">
            <v>0</v>
          </cell>
        </row>
        <row r="15">
          <cell r="A15">
            <v>2017</v>
          </cell>
          <cell r="B15" t="str">
            <v>JUN</v>
          </cell>
          <cell r="D15" t="str">
            <v>MAN5CEW</v>
          </cell>
          <cell r="E15">
            <v>0</v>
          </cell>
        </row>
        <row r="16">
          <cell r="A16">
            <v>2017</v>
          </cell>
          <cell r="B16" t="str">
            <v>JUN</v>
          </cell>
          <cell r="D16" t="str">
            <v>MAN5INDIAN</v>
          </cell>
          <cell r="E16">
            <v>-1275081.68</v>
          </cell>
        </row>
        <row r="17">
          <cell r="A17">
            <v>2017</v>
          </cell>
          <cell r="B17" t="str">
            <v>JUN</v>
          </cell>
          <cell r="D17" t="str">
            <v>MAN5WC3</v>
          </cell>
          <cell r="E17">
            <v>0</v>
          </cell>
        </row>
        <row r="18">
          <cell r="A18">
            <v>2017</v>
          </cell>
          <cell r="B18" t="str">
            <v>JUN</v>
          </cell>
          <cell r="D18" t="str">
            <v>XAN5100</v>
          </cell>
          <cell r="E18">
            <v>1.0800000000000001E-2</v>
          </cell>
        </row>
        <row r="19">
          <cell r="A19">
            <v>2017</v>
          </cell>
          <cell r="B19" t="str">
            <v>JUN</v>
          </cell>
          <cell r="D19" t="str">
            <v>XAN5200</v>
          </cell>
          <cell r="E19">
            <v>7.2000000000000005E-4</v>
          </cell>
        </row>
        <row r="20">
          <cell r="A20">
            <v>2017</v>
          </cell>
          <cell r="B20" t="str">
            <v>JUN</v>
          </cell>
          <cell r="D20" t="str">
            <v>XAN5300</v>
          </cell>
          <cell r="E20">
            <v>1.3984E-2</v>
          </cell>
        </row>
        <row r="21">
          <cell r="A21">
            <v>2017</v>
          </cell>
          <cell r="B21" t="str">
            <v>JUN</v>
          </cell>
          <cell r="D21" t="str">
            <v>XAN5400</v>
          </cell>
          <cell r="E21">
            <v>4.8009000000000003E-2</v>
          </cell>
        </row>
        <row r="22">
          <cell r="A22">
            <v>2017</v>
          </cell>
          <cell r="B22" t="str">
            <v>JUN</v>
          </cell>
          <cell r="D22" t="str">
            <v>XAN5500</v>
          </cell>
          <cell r="E22">
            <v>0.35</v>
          </cell>
        </row>
        <row r="23">
          <cell r="A23">
            <v>2017</v>
          </cell>
          <cell r="B23" t="str">
            <v>JUN</v>
          </cell>
          <cell r="D23" t="str">
            <v>XAN5600</v>
          </cell>
          <cell r="E23">
            <v>5.5E-2</v>
          </cell>
        </row>
        <row r="24">
          <cell r="A24">
            <v>2017</v>
          </cell>
          <cell r="B24" t="str">
            <v>JUN</v>
          </cell>
          <cell r="D24" t="str">
            <v>UCOR.00000301.01.06.01Y</v>
          </cell>
          <cell r="E24">
            <v>-756990</v>
          </cell>
        </row>
        <row r="25">
          <cell r="A25">
            <v>2017</v>
          </cell>
          <cell r="B25" t="str">
            <v>JUN</v>
          </cell>
          <cell r="D25" t="str">
            <v>6660000181Y</v>
          </cell>
          <cell r="E25">
            <v>0</v>
          </cell>
        </row>
        <row r="26">
          <cell r="A26">
            <v>2017</v>
          </cell>
          <cell r="B26" t="str">
            <v>JUN</v>
          </cell>
          <cell r="D26" t="str">
            <v>UCOR.00000693.01.01.01Y</v>
          </cell>
          <cell r="E26">
            <v>0</v>
          </cell>
        </row>
        <row r="27">
          <cell r="A27">
            <v>2017</v>
          </cell>
          <cell r="B27" t="str">
            <v>JUN</v>
          </cell>
          <cell r="D27" t="str">
            <v>UCOR.00000693.01.01.02Y</v>
          </cell>
          <cell r="E27">
            <v>0</v>
          </cell>
        </row>
        <row r="28">
          <cell r="A28">
            <v>2017</v>
          </cell>
          <cell r="B28" t="str">
            <v>JUN</v>
          </cell>
          <cell r="D28" t="str">
            <v>UPGD.00005815.01.01.01Y</v>
          </cell>
          <cell r="E28">
            <v>0</v>
          </cell>
        </row>
        <row r="29">
          <cell r="A29">
            <v>2017</v>
          </cell>
          <cell r="B29" t="str">
            <v>JUN</v>
          </cell>
          <cell r="D29" t="str">
            <v>6360002520Y</v>
          </cell>
          <cell r="E29">
            <v>4647322</v>
          </cell>
        </row>
        <row r="30">
          <cell r="A30">
            <v>2017</v>
          </cell>
          <cell r="B30" t="str">
            <v>JUN</v>
          </cell>
          <cell r="D30" t="str">
            <v>6690000061Y</v>
          </cell>
          <cell r="E30">
            <v>-60868</v>
          </cell>
        </row>
        <row r="31">
          <cell r="A31">
            <v>2017</v>
          </cell>
          <cell r="B31" t="str">
            <v>JUN</v>
          </cell>
          <cell r="D31" t="str">
            <v>6360002678Y</v>
          </cell>
          <cell r="E31">
            <v>4180555.56</v>
          </cell>
        </row>
        <row r="32">
          <cell r="A32">
            <v>2017</v>
          </cell>
          <cell r="B32" t="str">
            <v>JUN</v>
          </cell>
          <cell r="D32" t="str">
            <v>CIN5001</v>
          </cell>
          <cell r="E32">
            <v>2453079.38</v>
          </cell>
        </row>
        <row r="33">
          <cell r="A33">
            <v>2017</v>
          </cell>
          <cell r="B33" t="str">
            <v>JUN</v>
          </cell>
          <cell r="D33" t="str">
            <v>CIN5002</v>
          </cell>
          <cell r="E33">
            <v>10568954.59</v>
          </cell>
        </row>
        <row r="34">
          <cell r="A34">
            <v>2017</v>
          </cell>
          <cell r="B34" t="str">
            <v>JUN</v>
          </cell>
          <cell r="D34" t="str">
            <v>RR15082</v>
          </cell>
          <cell r="E34">
            <v>-15203523</v>
          </cell>
        </row>
        <row r="35">
          <cell r="A35">
            <v>2017</v>
          </cell>
          <cell r="B35" t="str">
            <v>JUN</v>
          </cell>
          <cell r="D35" t="str">
            <v>RR15216</v>
          </cell>
          <cell r="E35">
            <v>-5539025</v>
          </cell>
        </row>
        <row r="36">
          <cell r="A36">
            <v>2017</v>
          </cell>
          <cell r="B36" t="str">
            <v>JUN</v>
          </cell>
          <cell r="D36" t="str">
            <v>RR15217</v>
          </cell>
          <cell r="E36">
            <v>422906299</v>
          </cell>
        </row>
        <row r="37">
          <cell r="A37">
            <v>2017</v>
          </cell>
          <cell r="B37" t="str">
            <v>JUN</v>
          </cell>
          <cell r="D37" t="str">
            <v>RR15228</v>
          </cell>
          <cell r="E37">
            <v>430597222.19999999</v>
          </cell>
        </row>
        <row r="38">
          <cell r="A38">
            <v>2017</v>
          </cell>
          <cell r="B38" t="str">
            <v>JUN</v>
          </cell>
          <cell r="D38" t="str">
            <v>CIP5001</v>
          </cell>
          <cell r="E38">
            <v>87096924.920000002</v>
          </cell>
        </row>
        <row r="39">
          <cell r="A39">
            <v>2017</v>
          </cell>
          <cell r="B39" t="str">
            <v>JUN</v>
          </cell>
          <cell r="D39" t="str">
            <v>CIP5002</v>
          </cell>
          <cell r="E39">
            <v>10983233.880000001</v>
          </cell>
        </row>
        <row r="40">
          <cell r="A40">
            <v>2017</v>
          </cell>
          <cell r="B40" t="str">
            <v>JUN</v>
          </cell>
          <cell r="D40" t="str">
            <v>CIQ5001</v>
          </cell>
          <cell r="E40">
            <v>5149027.2699999996</v>
          </cell>
        </row>
        <row r="41">
          <cell r="A41">
            <v>2017</v>
          </cell>
          <cell r="B41" t="str">
            <v>JUN</v>
          </cell>
          <cell r="D41" t="str">
            <v>CIQ5002</v>
          </cell>
          <cell r="E41">
            <v>806170.32</v>
          </cell>
        </row>
        <row r="42">
          <cell r="A42">
            <v>2017</v>
          </cell>
          <cell r="B42" t="str">
            <v>JUN</v>
          </cell>
          <cell r="D42" t="str">
            <v>XAN5700</v>
          </cell>
          <cell r="E42">
            <v>9.4999999999999998E-3</v>
          </cell>
        </row>
        <row r="43">
          <cell r="A43">
            <v>2017</v>
          </cell>
          <cell r="B43" t="str">
            <v>JUN</v>
          </cell>
          <cell r="D43" t="str">
            <v>AM45081</v>
          </cell>
          <cell r="E43">
            <v>-114</v>
          </cell>
        </row>
        <row r="44">
          <cell r="A44">
            <v>2017</v>
          </cell>
          <cell r="B44" t="str">
            <v>JUN</v>
          </cell>
          <cell r="D44" t="str">
            <v>AM15081</v>
          </cell>
          <cell r="E44">
            <v>0</v>
          </cell>
        </row>
        <row r="45">
          <cell r="A45">
            <v>2017</v>
          </cell>
          <cell r="B45" t="str">
            <v>JUN</v>
          </cell>
          <cell r="D45" t="str">
            <v>GLB5BEG</v>
          </cell>
          <cell r="E45">
            <v>-959068.10955103196</v>
          </cell>
        </row>
        <row r="46">
          <cell r="A46">
            <v>2017</v>
          </cell>
          <cell r="B46" t="str">
            <v>JUN</v>
          </cell>
          <cell r="D46" t="str">
            <v>O/U5YTD</v>
          </cell>
          <cell r="E46">
            <v>-18770501.168586001</v>
          </cell>
        </row>
        <row r="47">
          <cell r="A47">
            <v>2017</v>
          </cell>
          <cell r="B47" t="str">
            <v>JUN</v>
          </cell>
          <cell r="D47" t="str">
            <v>TRU5YTD</v>
          </cell>
          <cell r="E47">
            <v>7278858.75</v>
          </cell>
        </row>
        <row r="48">
          <cell r="A48">
            <v>2017</v>
          </cell>
          <cell r="B48" t="str">
            <v>JUN</v>
          </cell>
          <cell r="D48" t="str">
            <v>1MC5YTD</v>
          </cell>
          <cell r="E48">
            <v>0</v>
          </cell>
        </row>
        <row r="49">
          <cell r="A49">
            <v>2017</v>
          </cell>
          <cell r="B49" t="str">
            <v>JUN</v>
          </cell>
          <cell r="D49" t="str">
            <v>2MC5YTD</v>
          </cell>
          <cell r="E49">
            <v>0</v>
          </cell>
        </row>
        <row r="50">
          <cell r="A50">
            <v>2017</v>
          </cell>
          <cell r="B50" t="str">
            <v>JUN</v>
          </cell>
          <cell r="D50" t="str">
            <v>3MC5YTD</v>
          </cell>
          <cell r="E50">
            <v>0</v>
          </cell>
        </row>
        <row r="51">
          <cell r="A51">
            <v>2017</v>
          </cell>
          <cell r="B51" t="str">
            <v>JUN</v>
          </cell>
          <cell r="D51" t="str">
            <v>INT5YTD</v>
          </cell>
          <cell r="E51">
            <v>34470.6967485606</v>
          </cell>
        </row>
        <row r="52">
          <cell r="A52">
            <v>2017</v>
          </cell>
          <cell r="B52" t="str">
            <v>JUN</v>
          </cell>
          <cell r="D52" t="str">
            <v>2MC5TOT</v>
          </cell>
          <cell r="E52">
            <v>0</v>
          </cell>
        </row>
        <row r="53">
          <cell r="A53">
            <v>2017</v>
          </cell>
          <cell r="B53" t="str">
            <v>JUN</v>
          </cell>
          <cell r="D53" t="str">
            <v>O/U5MON</v>
          </cell>
          <cell r="E53">
            <v>2068434.9805193101</v>
          </cell>
        </row>
        <row r="54">
          <cell r="A54">
            <v>2017</v>
          </cell>
          <cell r="B54" t="str">
            <v>JUN</v>
          </cell>
          <cell r="D54" t="str">
            <v>EXP5TOT</v>
          </cell>
          <cell r="E54">
            <v>25823034.892691799</v>
          </cell>
        </row>
        <row r="55">
          <cell r="A55">
            <v>2017</v>
          </cell>
          <cell r="B55" t="str">
            <v>JUN</v>
          </cell>
          <cell r="D55" t="str">
            <v>LIN5LOS</v>
          </cell>
          <cell r="E55">
            <v>0</v>
          </cell>
        </row>
        <row r="56">
          <cell r="A56">
            <v>2017</v>
          </cell>
          <cell r="B56" t="str">
            <v>JUN</v>
          </cell>
          <cell r="D56" t="str">
            <v>REV5TOT</v>
          </cell>
          <cell r="E56">
            <v>27891469.873211201</v>
          </cell>
        </row>
        <row r="57">
          <cell r="A57">
            <v>2017</v>
          </cell>
          <cell r="B57" t="str">
            <v>JUN</v>
          </cell>
          <cell r="D57" t="str">
            <v>RES5PMO</v>
          </cell>
          <cell r="E57">
            <v>0</v>
          </cell>
        </row>
        <row r="58">
          <cell r="A58">
            <v>2017</v>
          </cell>
          <cell r="B58" t="str">
            <v>JUN</v>
          </cell>
          <cell r="D58" t="str">
            <v>GLB5END</v>
          </cell>
          <cell r="E58">
            <v>-346956.96355859301</v>
          </cell>
        </row>
        <row r="59">
          <cell r="A59">
            <v>2017</v>
          </cell>
          <cell r="B59" t="str">
            <v>JUN</v>
          </cell>
          <cell r="D59" t="str">
            <v>INT5MON</v>
          </cell>
          <cell r="E59">
            <v>8.4579999999999996E-4</v>
          </cell>
        </row>
        <row r="60">
          <cell r="A60">
            <v>2017</v>
          </cell>
          <cell r="B60" t="str">
            <v>JUN</v>
          </cell>
          <cell r="D60" t="str">
            <v>ADJ5PRI</v>
          </cell>
          <cell r="E60">
            <v>0</v>
          </cell>
        </row>
        <row r="61">
          <cell r="A61">
            <v>2017</v>
          </cell>
          <cell r="B61" t="str">
            <v>JUN</v>
          </cell>
          <cell r="D61" t="str">
            <v>AVG5AMT</v>
          </cell>
          <cell r="E61">
            <v>-652736.49429137702</v>
          </cell>
        </row>
        <row r="62">
          <cell r="A62">
            <v>2017</v>
          </cell>
          <cell r="B62" t="str">
            <v>JUN</v>
          </cell>
          <cell r="D62" t="str">
            <v>GLE5MON</v>
          </cell>
          <cell r="E62">
            <v>612111.14599243901</v>
          </cell>
        </row>
        <row r="63">
          <cell r="A63">
            <v>2017</v>
          </cell>
          <cell r="B63" t="str">
            <v>JUN</v>
          </cell>
          <cell r="D63" t="str">
            <v>RES5PRI</v>
          </cell>
          <cell r="E63">
            <v>0</v>
          </cell>
        </row>
        <row r="64">
          <cell r="A64">
            <v>2017</v>
          </cell>
          <cell r="B64" t="str">
            <v>JUN</v>
          </cell>
          <cell r="D64" t="str">
            <v>INT5YER</v>
          </cell>
          <cell r="E64">
            <v>1.0149999999999999E-2</v>
          </cell>
        </row>
        <row r="65">
          <cell r="A65">
            <v>2017</v>
          </cell>
          <cell r="B65" t="str">
            <v>JUN</v>
          </cell>
          <cell r="D65" t="str">
            <v>INT5AMT</v>
          </cell>
          <cell r="E65">
            <v>-552.08452687164595</v>
          </cell>
        </row>
        <row r="66">
          <cell r="A66">
            <v>2017</v>
          </cell>
          <cell r="B66" t="str">
            <v>JUN</v>
          </cell>
          <cell r="D66" t="str">
            <v>TRU5BEG</v>
          </cell>
          <cell r="E66">
            <v>-959068.10955103196</v>
          </cell>
        </row>
        <row r="67">
          <cell r="A67">
            <v>2017</v>
          </cell>
          <cell r="B67" t="str">
            <v>JUN</v>
          </cell>
          <cell r="D67" t="str">
            <v>TRU5END</v>
          </cell>
          <cell r="E67">
            <v>-346404.87903172098</v>
          </cell>
        </row>
        <row r="68">
          <cell r="A68">
            <v>2017</v>
          </cell>
          <cell r="B68" t="str">
            <v>JUN</v>
          </cell>
          <cell r="D68" t="str">
            <v>CIR5002</v>
          </cell>
          <cell r="E68">
            <v>12163519.5</v>
          </cell>
        </row>
        <row r="69">
          <cell r="A69">
            <v>2017</v>
          </cell>
          <cell r="B69" t="str">
            <v>JUN</v>
          </cell>
          <cell r="D69" t="str">
            <v>CIS5001</v>
          </cell>
          <cell r="E69">
            <v>5477504.2199999997</v>
          </cell>
        </row>
        <row r="70">
          <cell r="A70">
            <v>2017</v>
          </cell>
          <cell r="B70" t="str">
            <v>JUN</v>
          </cell>
          <cell r="D70" t="str">
            <v>CIS5002</v>
          </cell>
          <cell r="E70">
            <v>849462.69</v>
          </cell>
        </row>
        <row r="71">
          <cell r="A71">
            <v>2017</v>
          </cell>
          <cell r="B71" t="str">
            <v>JUN</v>
          </cell>
          <cell r="D71" t="str">
            <v>COB5001</v>
          </cell>
          <cell r="E71">
            <v>19628.775806780999</v>
          </cell>
        </row>
        <row r="72">
          <cell r="A72">
            <v>2017</v>
          </cell>
          <cell r="B72" t="str">
            <v>JUN</v>
          </cell>
          <cell r="D72" t="str">
            <v>COB5002</v>
          </cell>
          <cell r="E72">
            <v>4905.99549718457</v>
          </cell>
        </row>
        <row r="73">
          <cell r="A73">
            <v>2017</v>
          </cell>
          <cell r="B73" t="str">
            <v>JUN</v>
          </cell>
          <cell r="D73" t="str">
            <v>COC5001</v>
          </cell>
          <cell r="E73">
            <v>192169.83307338101</v>
          </cell>
        </row>
        <row r="74">
          <cell r="A74">
            <v>2017</v>
          </cell>
          <cell r="B74" t="str">
            <v>JUN</v>
          </cell>
          <cell r="D74" t="str">
            <v>COC5002</v>
          </cell>
          <cell r="E74">
            <v>48030.725147261503</v>
          </cell>
        </row>
        <row r="75">
          <cell r="A75">
            <v>2017</v>
          </cell>
          <cell r="B75" t="str">
            <v>JUN</v>
          </cell>
          <cell r="D75" t="str">
            <v>COE5001</v>
          </cell>
          <cell r="E75">
            <v>975765.67298081506</v>
          </cell>
        </row>
        <row r="76">
          <cell r="A76">
            <v>2017</v>
          </cell>
          <cell r="B76" t="str">
            <v>JUN</v>
          </cell>
          <cell r="D76" t="str">
            <v>COE5002</v>
          </cell>
          <cell r="E76">
            <v>205075.029885756</v>
          </cell>
        </row>
        <row r="77">
          <cell r="A77">
            <v>2017</v>
          </cell>
          <cell r="B77" t="str">
            <v>JUN</v>
          </cell>
          <cell r="D77" t="str">
            <v>CI55001</v>
          </cell>
          <cell r="E77">
            <v>2467411.1800000002</v>
          </cell>
        </row>
        <row r="78">
          <cell r="A78">
            <v>2017</v>
          </cell>
          <cell r="B78" t="str">
            <v>JUN</v>
          </cell>
          <cell r="D78" t="str">
            <v>CI55002</v>
          </cell>
          <cell r="E78">
            <v>10078458.65</v>
          </cell>
        </row>
        <row r="79">
          <cell r="A79">
            <v>2017</v>
          </cell>
          <cell r="B79" t="str">
            <v>JUN</v>
          </cell>
          <cell r="D79" t="str">
            <v>1MC5MON</v>
          </cell>
          <cell r="E79">
            <v>0</v>
          </cell>
        </row>
        <row r="80">
          <cell r="A80">
            <v>2017</v>
          </cell>
          <cell r="B80" t="str">
            <v>JUN</v>
          </cell>
          <cell r="D80" t="str">
            <v>1MC5TOT</v>
          </cell>
          <cell r="E80">
            <v>0</v>
          </cell>
        </row>
        <row r="81">
          <cell r="A81">
            <v>2017</v>
          </cell>
          <cell r="B81" t="str">
            <v>JUN</v>
          </cell>
          <cell r="D81" t="str">
            <v>TRU5MON</v>
          </cell>
          <cell r="E81">
            <v>1455771.75</v>
          </cell>
        </row>
        <row r="82">
          <cell r="A82">
            <v>2017</v>
          </cell>
          <cell r="B82" t="str">
            <v>JUN</v>
          </cell>
          <cell r="D82" t="str">
            <v>TRU5TOT</v>
          </cell>
          <cell r="E82">
            <v>17469261</v>
          </cell>
        </row>
        <row r="83">
          <cell r="A83">
            <v>2017</v>
          </cell>
          <cell r="B83" t="str">
            <v>JUN</v>
          </cell>
          <cell r="D83" t="str">
            <v>2MC5MON</v>
          </cell>
          <cell r="E83">
            <v>0</v>
          </cell>
        </row>
        <row r="84">
          <cell r="A84">
            <v>2017</v>
          </cell>
          <cell r="B84" t="str">
            <v>JUN</v>
          </cell>
          <cell r="D84" t="str">
            <v>RAF5FEE</v>
          </cell>
          <cell r="E84">
            <v>19047.416788800001</v>
          </cell>
        </row>
        <row r="85">
          <cell r="A85">
            <v>2017</v>
          </cell>
          <cell r="B85" t="str">
            <v>JUN</v>
          </cell>
          <cell r="D85" t="str">
            <v>REV5NET</v>
          </cell>
          <cell r="E85">
            <v>26435698.123211201</v>
          </cell>
        </row>
        <row r="86">
          <cell r="A86">
            <v>2017</v>
          </cell>
          <cell r="B86" t="str">
            <v>JUN</v>
          </cell>
          <cell r="D86" t="str">
            <v>REV5MON</v>
          </cell>
          <cell r="E86">
            <v>27891469.873211201</v>
          </cell>
        </row>
        <row r="87">
          <cell r="A87">
            <v>2017</v>
          </cell>
          <cell r="B87" t="str">
            <v>JUN</v>
          </cell>
          <cell r="D87" t="str">
            <v>AM25081</v>
          </cell>
          <cell r="E87">
            <v>0</v>
          </cell>
        </row>
        <row r="88">
          <cell r="A88">
            <v>2017</v>
          </cell>
          <cell r="B88" t="str">
            <v>JUN</v>
          </cell>
          <cell r="D88" t="str">
            <v>AM35081</v>
          </cell>
          <cell r="E88">
            <v>0</v>
          </cell>
        </row>
        <row r="89">
          <cell r="A89">
            <v>2017</v>
          </cell>
          <cell r="B89" t="str">
            <v>JUN</v>
          </cell>
          <cell r="D89" t="str">
            <v>AM55081</v>
          </cell>
          <cell r="E89">
            <v>0</v>
          </cell>
        </row>
        <row r="90">
          <cell r="A90">
            <v>2017</v>
          </cell>
          <cell r="B90" t="str">
            <v>JUN</v>
          </cell>
          <cell r="D90" t="str">
            <v>AM65081</v>
          </cell>
          <cell r="E90">
            <v>9.4999999999999998E-3</v>
          </cell>
        </row>
        <row r="91">
          <cell r="A91">
            <v>2017</v>
          </cell>
          <cell r="B91" t="str">
            <v>JUN</v>
          </cell>
          <cell r="D91" t="str">
            <v>AM75081</v>
          </cell>
          <cell r="E91">
            <v>1.0800000000000001E-2</v>
          </cell>
        </row>
        <row r="92">
          <cell r="A92">
            <v>2017</v>
          </cell>
          <cell r="B92" t="str">
            <v>JUN</v>
          </cell>
          <cell r="D92" t="str">
            <v>AM85081</v>
          </cell>
          <cell r="E92">
            <v>1.0149999999999999E-2</v>
          </cell>
        </row>
        <row r="93">
          <cell r="A93">
            <v>2017</v>
          </cell>
          <cell r="B93" t="str">
            <v>JUN</v>
          </cell>
          <cell r="D93" t="str">
            <v>AM95081</v>
          </cell>
          <cell r="E93">
            <v>8.4579999999999996E-4</v>
          </cell>
        </row>
        <row r="94">
          <cell r="A94">
            <v>2017</v>
          </cell>
          <cell r="B94" t="str">
            <v>JUN</v>
          </cell>
          <cell r="D94" t="str">
            <v>AMA5081</v>
          </cell>
          <cell r="E94">
            <v>0</v>
          </cell>
        </row>
        <row r="95">
          <cell r="A95">
            <v>2017</v>
          </cell>
          <cell r="B95" t="str">
            <v>JUN</v>
          </cell>
          <cell r="D95" t="str">
            <v>AMB5081</v>
          </cell>
          <cell r="E95">
            <v>0.95046580000000003</v>
          </cell>
        </row>
        <row r="96">
          <cell r="A96">
            <v>2017</v>
          </cell>
          <cell r="B96" t="str">
            <v>JUN</v>
          </cell>
          <cell r="D96" t="str">
            <v>AMC5081</v>
          </cell>
          <cell r="E96">
            <v>0</v>
          </cell>
        </row>
        <row r="97">
          <cell r="A97">
            <v>2017</v>
          </cell>
          <cell r="B97" t="str">
            <v>JUN</v>
          </cell>
          <cell r="D97" t="str">
            <v>RR25082</v>
          </cell>
          <cell r="E97">
            <v>756990</v>
          </cell>
        </row>
        <row r="98">
          <cell r="A98">
            <v>2017</v>
          </cell>
          <cell r="B98" t="str">
            <v>JUN</v>
          </cell>
          <cell r="D98" t="str">
            <v>RR25216</v>
          </cell>
          <cell r="E98">
            <v>60868</v>
          </cell>
        </row>
        <row r="99">
          <cell r="A99">
            <v>2017</v>
          </cell>
          <cell r="B99" t="str">
            <v>JUN</v>
          </cell>
          <cell r="D99" t="str">
            <v>RR25217</v>
          </cell>
          <cell r="E99">
            <v>-4647322</v>
          </cell>
        </row>
        <row r="100">
          <cell r="A100">
            <v>2017</v>
          </cell>
          <cell r="B100" t="str">
            <v>JUN</v>
          </cell>
          <cell r="D100" t="str">
            <v>RR25228</v>
          </cell>
          <cell r="E100">
            <v>-4180555.56</v>
          </cell>
        </row>
        <row r="101">
          <cell r="A101">
            <v>2017</v>
          </cell>
          <cell r="B101" t="str">
            <v>JUN</v>
          </cell>
          <cell r="D101" t="str">
            <v>RR35082</v>
          </cell>
          <cell r="E101">
            <v>-14446533</v>
          </cell>
        </row>
        <row r="102">
          <cell r="A102">
            <v>2017</v>
          </cell>
          <cell r="B102" t="str">
            <v>JUN</v>
          </cell>
          <cell r="D102" t="str">
            <v>RR35216</v>
          </cell>
          <cell r="E102">
            <v>-5478157</v>
          </cell>
        </row>
        <row r="103">
          <cell r="A103">
            <v>2017</v>
          </cell>
          <cell r="B103" t="str">
            <v>JUN</v>
          </cell>
          <cell r="D103" t="str">
            <v>RR35217</v>
          </cell>
          <cell r="E103">
            <v>418258977</v>
          </cell>
        </row>
        <row r="104">
          <cell r="A104">
            <v>2017</v>
          </cell>
          <cell r="B104" t="str">
            <v>JUN</v>
          </cell>
          <cell r="D104" t="str">
            <v>RR35228</v>
          </cell>
          <cell r="E104">
            <v>426416666.63999999</v>
          </cell>
        </row>
        <row r="105">
          <cell r="A105">
            <v>2017</v>
          </cell>
          <cell r="B105" t="str">
            <v>JUN</v>
          </cell>
          <cell r="D105" t="str">
            <v>RR45082</v>
          </cell>
          <cell r="E105">
            <v>-14825028</v>
          </cell>
        </row>
        <row r="106">
          <cell r="A106">
            <v>2017</v>
          </cell>
          <cell r="B106" t="str">
            <v>JUN</v>
          </cell>
          <cell r="D106" t="str">
            <v>RR45216</v>
          </cell>
          <cell r="E106">
            <v>-5508591</v>
          </cell>
        </row>
        <row r="107">
          <cell r="A107">
            <v>2017</v>
          </cell>
          <cell r="B107" t="str">
            <v>JUN</v>
          </cell>
          <cell r="D107" t="str">
            <v>RR45217</v>
          </cell>
          <cell r="E107">
            <v>420582638</v>
          </cell>
        </row>
        <row r="108">
          <cell r="A108">
            <v>2017</v>
          </cell>
          <cell r="B108" t="str">
            <v>JUN</v>
          </cell>
          <cell r="D108" t="str">
            <v>RR45228</v>
          </cell>
          <cell r="E108">
            <v>428506944.42000002</v>
          </cell>
        </row>
        <row r="109">
          <cell r="A109">
            <v>2017</v>
          </cell>
          <cell r="B109" t="str">
            <v>JUN</v>
          </cell>
          <cell r="D109" t="str">
            <v>RR85082</v>
          </cell>
          <cell r="E109">
            <v>0.35</v>
          </cell>
        </row>
        <row r="110">
          <cell r="A110">
            <v>2017</v>
          </cell>
          <cell r="B110" t="str">
            <v>JUN</v>
          </cell>
          <cell r="D110" t="str">
            <v>RR85216</v>
          </cell>
          <cell r="E110">
            <v>0.35</v>
          </cell>
        </row>
        <row r="111">
          <cell r="A111">
            <v>2017</v>
          </cell>
          <cell r="B111" t="str">
            <v>JUN</v>
          </cell>
          <cell r="D111" t="str">
            <v>RR85217</v>
          </cell>
          <cell r="E111">
            <v>0.35</v>
          </cell>
        </row>
        <row r="112">
          <cell r="A112">
            <v>2017</v>
          </cell>
          <cell r="B112" t="str">
            <v>JUN</v>
          </cell>
          <cell r="D112" t="str">
            <v>RR85228</v>
          </cell>
          <cell r="E112">
            <v>0.35</v>
          </cell>
        </row>
        <row r="113">
          <cell r="A113">
            <v>2017</v>
          </cell>
          <cell r="B113" t="str">
            <v>JUN</v>
          </cell>
          <cell r="D113" t="str">
            <v>RR95082</v>
          </cell>
          <cell r="E113">
            <v>5.8201058201058198E-2</v>
          </cell>
        </row>
        <row r="114">
          <cell r="A114">
            <v>2017</v>
          </cell>
          <cell r="B114" t="str">
            <v>JUN</v>
          </cell>
          <cell r="D114" t="str">
            <v>RR95216</v>
          </cell>
          <cell r="E114">
            <v>5.8201058201058198E-2</v>
          </cell>
        </row>
        <row r="115">
          <cell r="A115">
            <v>2017</v>
          </cell>
          <cell r="B115" t="str">
            <v>JUN</v>
          </cell>
          <cell r="D115" t="str">
            <v>RR95217</v>
          </cell>
          <cell r="E115">
            <v>5.8201058201058198E-2</v>
          </cell>
        </row>
        <row r="116">
          <cell r="A116">
            <v>2017</v>
          </cell>
          <cell r="B116" t="str">
            <v>JUN</v>
          </cell>
          <cell r="D116" t="str">
            <v>RR95228</v>
          </cell>
          <cell r="E116">
            <v>5.8201058201058198E-2</v>
          </cell>
        </row>
        <row r="117">
          <cell r="A117">
            <v>2017</v>
          </cell>
          <cell r="B117" t="str">
            <v>JUN</v>
          </cell>
          <cell r="D117" t="str">
            <v>RRA5082</v>
          </cell>
          <cell r="E117">
            <v>0.53846153846153799</v>
          </cell>
        </row>
        <row r="118">
          <cell r="A118">
            <v>2017</v>
          </cell>
          <cell r="B118" t="str">
            <v>JUN</v>
          </cell>
          <cell r="D118" t="str">
            <v>RRA5216</v>
          </cell>
          <cell r="E118">
            <v>0.53846153846153799</v>
          </cell>
        </row>
        <row r="119">
          <cell r="A119">
            <v>2017</v>
          </cell>
          <cell r="B119" t="str">
            <v>JUN</v>
          </cell>
          <cell r="D119" t="str">
            <v>RRA5217</v>
          </cell>
          <cell r="E119">
            <v>0.53846153846153799</v>
          </cell>
        </row>
        <row r="120">
          <cell r="A120">
            <v>2017</v>
          </cell>
          <cell r="B120" t="str">
            <v>JUN</v>
          </cell>
          <cell r="D120" t="str">
            <v>RRA5228</v>
          </cell>
          <cell r="E120">
            <v>0.53846153846153799</v>
          </cell>
        </row>
        <row r="121">
          <cell r="A121">
            <v>2017</v>
          </cell>
          <cell r="B121" t="str">
            <v>JUN</v>
          </cell>
          <cell r="D121" t="str">
            <v>RRD5082</v>
          </cell>
          <cell r="E121">
            <v>-33795.995454358897</v>
          </cell>
        </row>
        <row r="122">
          <cell r="A122">
            <v>2017</v>
          </cell>
          <cell r="B122" t="str">
            <v>JUN</v>
          </cell>
          <cell r="D122" t="str">
            <v>RRD5216</v>
          </cell>
          <cell r="E122">
            <v>-12557.704201025599</v>
          </cell>
        </row>
        <row r="123">
          <cell r="A123">
            <v>2017</v>
          </cell>
          <cell r="B123" t="str">
            <v>JUN</v>
          </cell>
          <cell r="D123" t="str">
            <v>RRD5217</v>
          </cell>
          <cell r="E123">
            <v>958784.62570393097</v>
          </cell>
        </row>
        <row r="124">
          <cell r="A124">
            <v>2017</v>
          </cell>
          <cell r="B124" t="str">
            <v>JUN</v>
          </cell>
          <cell r="D124" t="str">
            <v>RRD5228</v>
          </cell>
          <cell r="E124">
            <v>976849.33517694299</v>
          </cell>
        </row>
        <row r="125">
          <cell r="A125">
            <v>2017</v>
          </cell>
          <cell r="B125" t="str">
            <v>JUN</v>
          </cell>
          <cell r="D125" t="str">
            <v>RRF5082</v>
          </cell>
          <cell r="E125">
            <v>-113835.592140854</v>
          </cell>
        </row>
        <row r="126">
          <cell r="A126">
            <v>2017</v>
          </cell>
          <cell r="B126" t="str">
            <v>JUN</v>
          </cell>
          <cell r="D126" t="str">
            <v>RRF5216</v>
          </cell>
          <cell r="E126">
            <v>-42298.315952373203</v>
          </cell>
        </row>
        <row r="127">
          <cell r="A127">
            <v>2017</v>
          </cell>
          <cell r="B127" t="str">
            <v>JUN</v>
          </cell>
          <cell r="D127" t="str">
            <v>RRF5217</v>
          </cell>
          <cell r="E127">
            <v>3229489.5929297698</v>
          </cell>
        </row>
        <row r="128">
          <cell r="A128">
            <v>2017</v>
          </cell>
          <cell r="B128" t="str">
            <v>JUN</v>
          </cell>
          <cell r="D128" t="str">
            <v>RRF5228</v>
          </cell>
          <cell r="E128">
            <v>3290337.2428381699</v>
          </cell>
        </row>
        <row r="129">
          <cell r="A129">
            <v>2017</v>
          </cell>
          <cell r="B129" t="str">
            <v>JUN</v>
          </cell>
          <cell r="D129" t="str">
            <v>RRK5082</v>
          </cell>
          <cell r="E129">
            <v>0</v>
          </cell>
        </row>
        <row r="130">
          <cell r="A130">
            <v>2017</v>
          </cell>
          <cell r="B130" t="str">
            <v>JUN</v>
          </cell>
          <cell r="D130" t="str">
            <v>6660000181</v>
          </cell>
          <cell r="E130">
            <v>0</v>
          </cell>
        </row>
        <row r="131">
          <cell r="A131">
            <v>2017</v>
          </cell>
          <cell r="B131" t="str">
            <v>JUN</v>
          </cell>
          <cell r="D131" t="str">
            <v>BG15217</v>
          </cell>
          <cell r="E131">
            <v>0</v>
          </cell>
        </row>
        <row r="132">
          <cell r="A132">
            <v>2017</v>
          </cell>
          <cell r="B132" t="str">
            <v>JUN</v>
          </cell>
          <cell r="D132" t="str">
            <v>BGD5001</v>
          </cell>
          <cell r="E132">
            <v>0</v>
          </cell>
        </row>
        <row r="133">
          <cell r="A133">
            <v>2017</v>
          </cell>
          <cell r="B133" t="str">
            <v>JUN</v>
          </cell>
          <cell r="D133" t="str">
            <v>BGP5001</v>
          </cell>
          <cell r="E133">
            <v>0</v>
          </cell>
        </row>
        <row r="134">
          <cell r="A134">
            <v>2017</v>
          </cell>
          <cell r="B134" t="str">
            <v>JUN</v>
          </cell>
          <cell r="D134" t="str">
            <v>CI65001</v>
          </cell>
          <cell r="E134">
            <v>0</v>
          </cell>
        </row>
        <row r="135">
          <cell r="A135">
            <v>2017</v>
          </cell>
          <cell r="B135" t="str">
            <v>JUN</v>
          </cell>
          <cell r="D135" t="str">
            <v>CI65002</v>
          </cell>
          <cell r="E135">
            <v>0</v>
          </cell>
        </row>
        <row r="136">
          <cell r="A136">
            <v>2017</v>
          </cell>
          <cell r="B136" t="str">
            <v>JUN</v>
          </cell>
          <cell r="D136" t="str">
            <v>CID5001</v>
          </cell>
          <cell r="E136">
            <v>0</v>
          </cell>
        </row>
        <row r="137">
          <cell r="A137">
            <v>2017</v>
          </cell>
          <cell r="B137" t="str">
            <v>JUN</v>
          </cell>
          <cell r="D137" t="str">
            <v>CID5002</v>
          </cell>
          <cell r="E137">
            <v>0</v>
          </cell>
        </row>
        <row r="138">
          <cell r="A138">
            <v>2017</v>
          </cell>
          <cell r="B138" t="str">
            <v>JUN</v>
          </cell>
          <cell r="D138" t="str">
            <v>CIW5001</v>
          </cell>
          <cell r="E138">
            <v>0</v>
          </cell>
        </row>
        <row r="139">
          <cell r="A139">
            <v>2017</v>
          </cell>
          <cell r="B139" t="str">
            <v>JUN</v>
          </cell>
          <cell r="D139" t="str">
            <v>MAN5001</v>
          </cell>
          <cell r="E139">
            <v>5938824</v>
          </cell>
        </row>
        <row r="140">
          <cell r="A140">
            <v>2017</v>
          </cell>
          <cell r="B140" t="str">
            <v>JUN</v>
          </cell>
          <cell r="D140" t="str">
            <v>MAN5002</v>
          </cell>
          <cell r="E140">
            <v>9639909</v>
          </cell>
        </row>
        <row r="141">
          <cell r="A141">
            <v>2017</v>
          </cell>
          <cell r="B141" t="str">
            <v>JUN</v>
          </cell>
          <cell r="D141" t="str">
            <v>MAN5003</v>
          </cell>
          <cell r="E141">
            <v>0</v>
          </cell>
        </row>
        <row r="142">
          <cell r="A142">
            <v>2017</v>
          </cell>
          <cell r="B142" t="str">
            <v>JUN</v>
          </cell>
          <cell r="D142" t="str">
            <v>MAN5005</v>
          </cell>
          <cell r="E142">
            <v>0</v>
          </cell>
        </row>
        <row r="143">
          <cell r="A143">
            <v>2017</v>
          </cell>
          <cell r="B143" t="str">
            <v>JUN</v>
          </cell>
          <cell r="D143" t="str">
            <v>6350000868</v>
          </cell>
          <cell r="E143">
            <v>-113858.9</v>
          </cell>
        </row>
        <row r="144">
          <cell r="A144">
            <v>2017</v>
          </cell>
          <cell r="B144" t="str">
            <v>JUN</v>
          </cell>
          <cell r="D144" t="str">
            <v>6350000870</v>
          </cell>
          <cell r="E144">
            <v>-79476.14</v>
          </cell>
        </row>
        <row r="145">
          <cell r="A145">
            <v>2017</v>
          </cell>
          <cell r="B145" t="str">
            <v>JUN</v>
          </cell>
          <cell r="D145" t="str">
            <v>UNUC.00001132.01.03.01</v>
          </cell>
          <cell r="E145">
            <v>14044.49</v>
          </cell>
        </row>
        <row r="146">
          <cell r="A146">
            <v>2017</v>
          </cell>
          <cell r="B146" t="str">
            <v>JUN</v>
          </cell>
          <cell r="D146" t="str">
            <v>UCOR.00000301.01.05.01</v>
          </cell>
          <cell r="E146">
            <v>4619618.34</v>
          </cell>
        </row>
        <row r="147">
          <cell r="A147">
            <v>2017</v>
          </cell>
          <cell r="B147" t="str">
            <v>JUN</v>
          </cell>
          <cell r="D147" t="str">
            <v>UCOR.00000622.01.02.01</v>
          </cell>
          <cell r="E147">
            <v>-113461.16</v>
          </cell>
        </row>
        <row r="148">
          <cell r="A148">
            <v>2017</v>
          </cell>
          <cell r="B148" t="str">
            <v>JUN</v>
          </cell>
          <cell r="D148" t="str">
            <v>UNUC.00000001.01.03.01</v>
          </cell>
          <cell r="E148">
            <v>863.29</v>
          </cell>
        </row>
        <row r="149">
          <cell r="A149">
            <v>2017</v>
          </cell>
          <cell r="B149" t="str">
            <v>JUN</v>
          </cell>
          <cell r="D149" t="str">
            <v>UNUC.00000001.01.05.01</v>
          </cell>
          <cell r="E149">
            <v>42831.6</v>
          </cell>
        </row>
        <row r="150">
          <cell r="A150">
            <v>2017</v>
          </cell>
          <cell r="B150" t="str">
            <v>JUN</v>
          </cell>
          <cell r="D150" t="str">
            <v>UNUC.00000002.01.06.01</v>
          </cell>
          <cell r="E150">
            <v>39838.120000000003</v>
          </cell>
        </row>
        <row r="151">
          <cell r="A151">
            <v>2017</v>
          </cell>
          <cell r="B151" t="str">
            <v>JUN</v>
          </cell>
          <cell r="D151" t="str">
            <v>UPGD.00003208.01.01.01</v>
          </cell>
          <cell r="E151">
            <v>33917.019999999997</v>
          </cell>
        </row>
        <row r="152">
          <cell r="A152">
            <v>2017</v>
          </cell>
          <cell r="B152" t="str">
            <v>JUN</v>
          </cell>
          <cell r="D152" t="str">
            <v>UCOR.00000306.01.07.01</v>
          </cell>
          <cell r="E152">
            <v>886609.49</v>
          </cell>
        </row>
        <row r="153">
          <cell r="A153">
            <v>2017</v>
          </cell>
          <cell r="B153" t="str">
            <v>JUN</v>
          </cell>
          <cell r="D153" t="str">
            <v>6350000872</v>
          </cell>
          <cell r="E153">
            <v>-6868.94</v>
          </cell>
        </row>
        <row r="154">
          <cell r="A154">
            <v>2017</v>
          </cell>
          <cell r="B154" t="str">
            <v>JUN</v>
          </cell>
          <cell r="D154" t="str">
            <v>UNUC.00000001.01.06.01</v>
          </cell>
          <cell r="E154">
            <v>7825.95</v>
          </cell>
        </row>
        <row r="155">
          <cell r="A155">
            <v>2017</v>
          </cell>
          <cell r="B155" t="str">
            <v>JUN</v>
          </cell>
          <cell r="D155" t="str">
            <v>UNUC.00000002.01.03.01</v>
          </cell>
          <cell r="E155">
            <v>228495.15</v>
          </cell>
        </row>
        <row r="156">
          <cell r="A156">
            <v>2017</v>
          </cell>
          <cell r="B156" t="str">
            <v>JUN</v>
          </cell>
          <cell r="D156" t="str">
            <v>UNUC.00000002.01.10.01</v>
          </cell>
          <cell r="E156">
            <v>9091.15</v>
          </cell>
        </row>
        <row r="157">
          <cell r="A157">
            <v>2017</v>
          </cell>
          <cell r="B157" t="str">
            <v>JUN</v>
          </cell>
          <cell r="D157" t="str">
            <v>UPGD.00000963.01.01.01</v>
          </cell>
          <cell r="E157">
            <v>3665.41</v>
          </cell>
        </row>
        <row r="158">
          <cell r="A158">
            <v>2017</v>
          </cell>
          <cell r="B158" t="str">
            <v>JUN</v>
          </cell>
          <cell r="D158" t="str">
            <v>UPGD.00003814.01.01.01</v>
          </cell>
          <cell r="E158">
            <v>16291.41</v>
          </cell>
        </row>
        <row r="159">
          <cell r="A159">
            <v>2017</v>
          </cell>
          <cell r="B159" t="str">
            <v>JUN</v>
          </cell>
          <cell r="D159" t="str">
            <v>UNUC.00000937.01.01.01</v>
          </cell>
          <cell r="E159">
            <v>90537.36</v>
          </cell>
        </row>
        <row r="160">
          <cell r="A160">
            <v>2017</v>
          </cell>
          <cell r="B160" t="str">
            <v>JUN</v>
          </cell>
          <cell r="D160" t="str">
            <v>UNUC.00001132.01.01.01</v>
          </cell>
          <cell r="E160">
            <v>1680.81</v>
          </cell>
        </row>
        <row r="161">
          <cell r="A161">
            <v>2017</v>
          </cell>
          <cell r="B161" t="str">
            <v>JUN</v>
          </cell>
          <cell r="D161" t="str">
            <v>UNUC.00000001.01.02.01</v>
          </cell>
          <cell r="E161">
            <v>19661</v>
          </cell>
        </row>
        <row r="162">
          <cell r="A162">
            <v>2017</v>
          </cell>
          <cell r="B162" t="str">
            <v>JUN</v>
          </cell>
          <cell r="D162" t="str">
            <v>UNUC.00000001.01.14.01</v>
          </cell>
          <cell r="E162">
            <v>11936.21</v>
          </cell>
        </row>
        <row r="163">
          <cell r="A163">
            <v>2017</v>
          </cell>
          <cell r="B163" t="str">
            <v>JUN</v>
          </cell>
          <cell r="D163" t="str">
            <v>UNUC.00000002.01.01.01</v>
          </cell>
          <cell r="E163">
            <v>899927.04000000004</v>
          </cell>
        </row>
        <row r="164">
          <cell r="A164">
            <v>2017</v>
          </cell>
          <cell r="B164" t="str">
            <v>JUN</v>
          </cell>
          <cell r="D164" t="str">
            <v>UNUC.00000002.01.13.01</v>
          </cell>
          <cell r="E164">
            <v>41798.29</v>
          </cell>
        </row>
        <row r="165">
          <cell r="A165">
            <v>2017</v>
          </cell>
          <cell r="B165" t="str">
            <v>JUN</v>
          </cell>
          <cell r="D165" t="str">
            <v>UPGD.00000628.01.01.01</v>
          </cell>
          <cell r="E165">
            <v>20644.830000000002</v>
          </cell>
        </row>
        <row r="166">
          <cell r="A166">
            <v>2017</v>
          </cell>
          <cell r="B166" t="str">
            <v>JUN</v>
          </cell>
          <cell r="D166" t="str">
            <v>6350000866</v>
          </cell>
          <cell r="E166">
            <v>-421540</v>
          </cell>
        </row>
        <row r="167">
          <cell r="A167">
            <v>2017</v>
          </cell>
          <cell r="B167" t="str">
            <v>JUN</v>
          </cell>
          <cell r="D167" t="str">
            <v>6350000871</v>
          </cell>
          <cell r="E167">
            <v>-473.72</v>
          </cell>
        </row>
        <row r="168">
          <cell r="A168">
            <v>2017</v>
          </cell>
          <cell r="B168" t="str">
            <v>JUN</v>
          </cell>
          <cell r="D168" t="str">
            <v>UNUC.00001132.01.04.01</v>
          </cell>
          <cell r="E168">
            <v>9844.01</v>
          </cell>
        </row>
        <row r="169">
          <cell r="A169">
            <v>2017</v>
          </cell>
          <cell r="B169" t="str">
            <v>JUN</v>
          </cell>
          <cell r="D169" t="str">
            <v>UNUC.00001134.40.01.01</v>
          </cell>
          <cell r="E169">
            <v>16572</v>
          </cell>
        </row>
        <row r="170">
          <cell r="A170">
            <v>2017</v>
          </cell>
          <cell r="B170" t="str">
            <v>JUN</v>
          </cell>
          <cell r="D170" t="str">
            <v>6690000061</v>
          </cell>
          <cell r="E170">
            <v>-60868</v>
          </cell>
        </row>
        <row r="171">
          <cell r="A171">
            <v>2017</v>
          </cell>
          <cell r="B171" t="str">
            <v>JUN</v>
          </cell>
          <cell r="D171" t="str">
            <v>6360002678</v>
          </cell>
          <cell r="E171">
            <v>4180555.56</v>
          </cell>
        </row>
        <row r="172">
          <cell r="A172">
            <v>2017</v>
          </cell>
          <cell r="B172" t="str">
            <v>JUN</v>
          </cell>
          <cell r="D172" t="str">
            <v>UCOR.00000693.01.01.02</v>
          </cell>
          <cell r="E172">
            <v>0</v>
          </cell>
        </row>
        <row r="173">
          <cell r="A173">
            <v>2017</v>
          </cell>
          <cell r="B173" t="str">
            <v>JUN</v>
          </cell>
          <cell r="D173" t="str">
            <v>UPGD.00001446.03.01.01</v>
          </cell>
          <cell r="E173">
            <v>0</v>
          </cell>
        </row>
        <row r="174">
          <cell r="A174">
            <v>2017</v>
          </cell>
          <cell r="B174" t="str">
            <v>JUN</v>
          </cell>
          <cell r="D174" t="str">
            <v>UPGD.00000635.01.01.01</v>
          </cell>
          <cell r="E174">
            <v>0</v>
          </cell>
        </row>
        <row r="175">
          <cell r="A175">
            <v>2017</v>
          </cell>
          <cell r="B175" t="str">
            <v>JUN</v>
          </cell>
          <cell r="D175" t="str">
            <v>UPGD.00000631.01.01.01</v>
          </cell>
          <cell r="E175">
            <v>0</v>
          </cell>
        </row>
        <row r="176">
          <cell r="A176">
            <v>2017</v>
          </cell>
          <cell r="B176" t="str">
            <v>JUN</v>
          </cell>
          <cell r="D176" t="str">
            <v>UPGD.00001327.01.01.02</v>
          </cell>
          <cell r="E176">
            <v>0</v>
          </cell>
        </row>
        <row r="177">
          <cell r="A177">
            <v>2017</v>
          </cell>
          <cell r="B177" t="str">
            <v>JUN</v>
          </cell>
          <cell r="D177" t="str">
            <v>UNUC.00000003.01.06.01</v>
          </cell>
          <cell r="E177">
            <v>0</v>
          </cell>
        </row>
        <row r="178">
          <cell r="A178">
            <v>2017</v>
          </cell>
          <cell r="B178" t="str">
            <v>JUN</v>
          </cell>
          <cell r="D178" t="str">
            <v>UPGD.00001327.01.01.01</v>
          </cell>
          <cell r="E178">
            <v>0</v>
          </cell>
        </row>
        <row r="179">
          <cell r="A179">
            <v>2017</v>
          </cell>
          <cell r="B179" t="str">
            <v>JUN</v>
          </cell>
          <cell r="D179" t="str">
            <v>UPGD.00000632.01.01.01</v>
          </cell>
          <cell r="E179">
            <v>0</v>
          </cell>
        </row>
        <row r="180">
          <cell r="A180">
            <v>2017</v>
          </cell>
          <cell r="B180" t="str">
            <v>JUN</v>
          </cell>
          <cell r="D180" t="str">
            <v>UPGD.00000399.01.01.01</v>
          </cell>
          <cell r="E180">
            <v>0</v>
          </cell>
        </row>
        <row r="181">
          <cell r="A181">
            <v>2017</v>
          </cell>
          <cell r="B181" t="str">
            <v>JUN</v>
          </cell>
          <cell r="D181" t="str">
            <v>UPGD.00000729.03.01.01</v>
          </cell>
          <cell r="E181">
            <v>0</v>
          </cell>
        </row>
        <row r="182">
          <cell r="A182">
            <v>2017</v>
          </cell>
          <cell r="B182" t="str">
            <v>JUN</v>
          </cell>
          <cell r="D182" t="str">
            <v>UNUC.00000938.01.01.03</v>
          </cell>
          <cell r="E182">
            <v>0</v>
          </cell>
        </row>
        <row r="183">
          <cell r="A183">
            <v>2017</v>
          </cell>
          <cell r="B183" t="str">
            <v>JUN</v>
          </cell>
          <cell r="D183" t="str">
            <v>4405810</v>
          </cell>
          <cell r="E183">
            <v>0</v>
          </cell>
        </row>
        <row r="184">
          <cell r="A184">
            <v>2017</v>
          </cell>
          <cell r="B184" t="str">
            <v>JUN</v>
          </cell>
          <cell r="D184" t="str">
            <v>4405940</v>
          </cell>
          <cell r="E184">
            <v>0</v>
          </cell>
        </row>
        <row r="185">
          <cell r="A185">
            <v>2017</v>
          </cell>
          <cell r="B185" t="str">
            <v>JUN</v>
          </cell>
          <cell r="D185" t="str">
            <v>4405000</v>
          </cell>
          <cell r="E185">
            <v>27729827.219999999</v>
          </cell>
        </row>
        <row r="186">
          <cell r="A186">
            <v>2017</v>
          </cell>
          <cell r="B186" t="str">
            <v>JUN</v>
          </cell>
          <cell r="D186" t="str">
            <v>4405840</v>
          </cell>
          <cell r="E186">
            <v>0</v>
          </cell>
        </row>
        <row r="187">
          <cell r="A187">
            <v>2017</v>
          </cell>
          <cell r="B187" t="str">
            <v>JUN</v>
          </cell>
          <cell r="D187" t="str">
            <v>CI75001</v>
          </cell>
          <cell r="E187">
            <v>107500.55</v>
          </cell>
        </row>
        <row r="188">
          <cell r="A188">
            <v>2017</v>
          </cell>
          <cell r="B188" t="str">
            <v>JUN</v>
          </cell>
          <cell r="D188" t="str">
            <v>CI75002</v>
          </cell>
          <cell r="E188">
            <v>1180285.6200000001</v>
          </cell>
        </row>
        <row r="189">
          <cell r="A189">
            <v>2017</v>
          </cell>
          <cell r="B189" t="str">
            <v>JUN</v>
          </cell>
          <cell r="D189" t="str">
            <v>CI95001</v>
          </cell>
          <cell r="E189">
            <v>0</v>
          </cell>
        </row>
        <row r="190">
          <cell r="A190">
            <v>2017</v>
          </cell>
          <cell r="B190" t="str">
            <v>JUN</v>
          </cell>
          <cell r="D190" t="str">
            <v>CI95002</v>
          </cell>
          <cell r="E190">
            <v>0</v>
          </cell>
        </row>
        <row r="191">
          <cell r="A191">
            <v>2017</v>
          </cell>
          <cell r="B191" t="str">
            <v>JUN</v>
          </cell>
          <cell r="D191" t="str">
            <v>CI15001</v>
          </cell>
          <cell r="E191">
            <v>328476.95</v>
          </cell>
        </row>
        <row r="192">
          <cell r="A192">
            <v>2017</v>
          </cell>
          <cell r="B192" t="str">
            <v>JUN</v>
          </cell>
          <cell r="D192" t="str">
            <v>CI15002</v>
          </cell>
          <cell r="E192">
            <v>43292.37</v>
          </cell>
        </row>
        <row r="193">
          <cell r="A193">
            <v>2017</v>
          </cell>
          <cell r="B193" t="str">
            <v>JUN</v>
          </cell>
          <cell r="D193" t="str">
            <v>CI85001</v>
          </cell>
          <cell r="E193">
            <v>0</v>
          </cell>
        </row>
        <row r="194">
          <cell r="A194">
            <v>2017</v>
          </cell>
          <cell r="B194" t="str">
            <v>JUN</v>
          </cell>
          <cell r="D194" t="str">
            <v>CI85002</v>
          </cell>
          <cell r="E194">
            <v>0</v>
          </cell>
        </row>
        <row r="195">
          <cell r="A195">
            <v>2017</v>
          </cell>
          <cell r="B195" t="str">
            <v>JUN</v>
          </cell>
          <cell r="D195" t="str">
            <v>CIA5001</v>
          </cell>
          <cell r="E195">
            <v>0</v>
          </cell>
        </row>
        <row r="196">
          <cell r="A196">
            <v>2017</v>
          </cell>
          <cell r="B196" t="str">
            <v>JUN</v>
          </cell>
          <cell r="D196" t="str">
            <v>CIA5002</v>
          </cell>
          <cell r="E196">
            <v>0</v>
          </cell>
        </row>
        <row r="197">
          <cell r="A197">
            <v>2017</v>
          </cell>
          <cell r="B197" t="str">
            <v>JUN</v>
          </cell>
          <cell r="D197" t="str">
            <v>CIB5001</v>
          </cell>
          <cell r="E197">
            <v>0</v>
          </cell>
        </row>
        <row r="198">
          <cell r="A198">
            <v>2017</v>
          </cell>
          <cell r="B198" t="str">
            <v>JUN</v>
          </cell>
          <cell r="D198" t="str">
            <v>CIB5002</v>
          </cell>
          <cell r="E198">
            <v>0</v>
          </cell>
        </row>
        <row r="199">
          <cell r="A199">
            <v>2017</v>
          </cell>
          <cell r="B199" t="str">
            <v>JUN</v>
          </cell>
          <cell r="D199" t="str">
            <v>CIC5001</v>
          </cell>
          <cell r="E199">
            <v>0</v>
          </cell>
        </row>
        <row r="200">
          <cell r="A200">
            <v>2017</v>
          </cell>
          <cell r="B200" t="str">
            <v>JUN</v>
          </cell>
          <cell r="D200" t="str">
            <v>CIC5002</v>
          </cell>
          <cell r="E200">
            <v>0</v>
          </cell>
        </row>
        <row r="201">
          <cell r="A201">
            <v>2017</v>
          </cell>
          <cell r="B201" t="str">
            <v>JUN</v>
          </cell>
          <cell r="D201" t="str">
            <v>CI45002</v>
          </cell>
          <cell r="E201">
            <v>-490495.94</v>
          </cell>
        </row>
        <row r="202">
          <cell r="A202">
            <v>2017</v>
          </cell>
          <cell r="B202" t="str">
            <v>JUN</v>
          </cell>
          <cell r="D202" t="str">
            <v>CI45001</v>
          </cell>
          <cell r="E202">
            <v>14331.8</v>
          </cell>
        </row>
        <row r="203">
          <cell r="A203">
            <v>2017</v>
          </cell>
          <cell r="B203" t="str">
            <v>JUN</v>
          </cell>
          <cell r="D203" t="str">
            <v>RRK5216</v>
          </cell>
          <cell r="E203">
            <v>0</v>
          </cell>
        </row>
        <row r="204">
          <cell r="A204">
            <v>2017</v>
          </cell>
          <cell r="B204" t="str">
            <v>JUN</v>
          </cell>
          <cell r="D204" t="str">
            <v>RRK5217</v>
          </cell>
          <cell r="E204">
            <v>0</v>
          </cell>
        </row>
        <row r="205">
          <cell r="A205">
            <v>2017</v>
          </cell>
          <cell r="B205" t="str">
            <v>JUN</v>
          </cell>
          <cell r="D205" t="str">
            <v>RRK5228</v>
          </cell>
          <cell r="E205">
            <v>0</v>
          </cell>
        </row>
        <row r="206">
          <cell r="A206">
            <v>2017</v>
          </cell>
          <cell r="B206" t="str">
            <v>JUN</v>
          </cell>
          <cell r="D206" t="str">
            <v>RRL5082</v>
          </cell>
          <cell r="E206">
            <v>0</v>
          </cell>
        </row>
        <row r="207">
          <cell r="A207">
            <v>2017</v>
          </cell>
          <cell r="B207" t="str">
            <v>JUN</v>
          </cell>
          <cell r="D207" t="str">
            <v>RRL5216</v>
          </cell>
          <cell r="E207">
            <v>0</v>
          </cell>
        </row>
        <row r="208">
          <cell r="A208">
            <v>2017</v>
          </cell>
          <cell r="B208" t="str">
            <v>JUN</v>
          </cell>
          <cell r="D208" t="str">
            <v>RRL5217</v>
          </cell>
          <cell r="E208">
            <v>0</v>
          </cell>
        </row>
        <row r="209">
          <cell r="A209">
            <v>2017</v>
          </cell>
          <cell r="B209" t="str">
            <v>JUN</v>
          </cell>
          <cell r="D209" t="str">
            <v>RRL5228</v>
          </cell>
          <cell r="E209">
            <v>0</v>
          </cell>
        </row>
        <row r="210">
          <cell r="A210">
            <v>2017</v>
          </cell>
          <cell r="B210" t="str">
            <v>JUN</v>
          </cell>
          <cell r="D210" t="str">
            <v>RRS5082</v>
          </cell>
          <cell r="E210">
            <v>-108196.83715263</v>
          </cell>
        </row>
        <row r="211">
          <cell r="A211">
            <v>2017</v>
          </cell>
          <cell r="B211" t="str">
            <v>JUN</v>
          </cell>
          <cell r="D211" t="str">
            <v>RRS5216</v>
          </cell>
          <cell r="E211">
            <v>-40203.102710325198</v>
          </cell>
        </row>
        <row r="212">
          <cell r="A212">
            <v>2017</v>
          </cell>
          <cell r="B212" t="str">
            <v>JUN</v>
          </cell>
          <cell r="D212" t="str">
            <v>RRS5217</v>
          </cell>
          <cell r="E212">
            <v>3069519.4095356702</v>
          </cell>
        </row>
        <row r="213">
          <cell r="A213">
            <v>2017</v>
          </cell>
          <cell r="B213" t="str">
            <v>JUN</v>
          </cell>
          <cell r="D213" t="str">
            <v>RRS5228</v>
          </cell>
          <cell r="E213">
            <v>3127353.0197839802</v>
          </cell>
        </row>
        <row r="214">
          <cell r="A214">
            <v>2017</v>
          </cell>
          <cell r="B214" t="str">
            <v>JUN</v>
          </cell>
          <cell r="D214" t="str">
            <v>CIR5001</v>
          </cell>
          <cell r="E214">
            <v>87204425.469999999</v>
          </cell>
        </row>
        <row r="215">
          <cell r="A215">
            <v>2017</v>
          </cell>
          <cell r="B215" t="str">
            <v>JUN</v>
          </cell>
          <cell r="D215" t="str">
            <v>UPGD.00001282.03.01.01</v>
          </cell>
          <cell r="E215">
            <v>0</v>
          </cell>
        </row>
        <row r="216">
          <cell r="A216">
            <v>2017</v>
          </cell>
          <cell r="B216" t="str">
            <v>JUN</v>
          </cell>
          <cell r="D216" t="str">
            <v>UPGD.00001446.01.01.01</v>
          </cell>
          <cell r="E216">
            <v>0</v>
          </cell>
        </row>
        <row r="217">
          <cell r="A217">
            <v>2017</v>
          </cell>
          <cell r="B217" t="str">
            <v>JUN</v>
          </cell>
          <cell r="D217" t="str">
            <v>UNUC.00000001.01.12.01</v>
          </cell>
          <cell r="E217">
            <v>0</v>
          </cell>
        </row>
        <row r="218">
          <cell r="A218">
            <v>2017</v>
          </cell>
          <cell r="B218" t="str">
            <v>JUN</v>
          </cell>
          <cell r="D218" t="str">
            <v>UNUC.00001058.01.01.01</v>
          </cell>
          <cell r="E218">
            <v>0</v>
          </cell>
        </row>
        <row r="219">
          <cell r="A219">
            <v>2017</v>
          </cell>
          <cell r="B219" t="str">
            <v>JUN</v>
          </cell>
          <cell r="D219" t="str">
            <v>UCOR.00000622.01.02.02</v>
          </cell>
          <cell r="E219">
            <v>0</v>
          </cell>
        </row>
        <row r="220">
          <cell r="A220">
            <v>2017</v>
          </cell>
          <cell r="B220" t="str">
            <v>JUN</v>
          </cell>
          <cell r="D220" t="str">
            <v>UPGD.00005601.03.01.01</v>
          </cell>
          <cell r="E220">
            <v>0</v>
          </cell>
        </row>
        <row r="221">
          <cell r="A221">
            <v>2017</v>
          </cell>
          <cell r="B221" t="str">
            <v>JUN</v>
          </cell>
          <cell r="D221" t="str">
            <v>UPGD.00004447.02.01.01</v>
          </cell>
          <cell r="E221">
            <v>0</v>
          </cell>
        </row>
        <row r="222">
          <cell r="A222">
            <v>2017</v>
          </cell>
          <cell r="B222" t="str">
            <v>JUN</v>
          </cell>
          <cell r="D222" t="str">
            <v>UPGD.00004811.01.01.01</v>
          </cell>
          <cell r="E222">
            <v>0</v>
          </cell>
        </row>
        <row r="223">
          <cell r="A223">
            <v>2017</v>
          </cell>
          <cell r="B223" t="str">
            <v>JUN</v>
          </cell>
          <cell r="D223" t="str">
            <v>UNUC.00000002.01.11.01</v>
          </cell>
          <cell r="E223">
            <v>0</v>
          </cell>
        </row>
        <row r="224">
          <cell r="A224">
            <v>2017</v>
          </cell>
          <cell r="B224" t="str">
            <v>JUN</v>
          </cell>
          <cell r="D224" t="str">
            <v>UPGD.00000634.01.01.01</v>
          </cell>
          <cell r="E224">
            <v>0</v>
          </cell>
        </row>
        <row r="225">
          <cell r="A225">
            <v>2017</v>
          </cell>
          <cell r="B225" t="str">
            <v>JUN</v>
          </cell>
          <cell r="D225" t="str">
            <v>UNUC.00000001.01.04.01</v>
          </cell>
          <cell r="E225">
            <v>0</v>
          </cell>
        </row>
        <row r="226">
          <cell r="A226">
            <v>2017</v>
          </cell>
          <cell r="B226" t="str">
            <v>JUN</v>
          </cell>
          <cell r="D226" t="str">
            <v>UPGD.00000625.03.01.01</v>
          </cell>
          <cell r="E226">
            <v>0</v>
          </cell>
        </row>
        <row r="227">
          <cell r="A227">
            <v>2017</v>
          </cell>
          <cell r="B227" t="str">
            <v>JUN</v>
          </cell>
          <cell r="D227" t="str">
            <v>UNUC.00000002.01.02.01</v>
          </cell>
          <cell r="E227">
            <v>0</v>
          </cell>
        </row>
        <row r="228">
          <cell r="A228">
            <v>2017</v>
          </cell>
          <cell r="B228" t="str">
            <v>JUN</v>
          </cell>
          <cell r="D228" t="str">
            <v>UNUC.00000938.01.01.05</v>
          </cell>
          <cell r="E228">
            <v>0</v>
          </cell>
        </row>
        <row r="229">
          <cell r="A229">
            <v>2017</v>
          </cell>
          <cell r="B229" t="str">
            <v>JUN</v>
          </cell>
          <cell r="D229" t="str">
            <v>UPGD.00000629.01.01.01</v>
          </cell>
          <cell r="E229">
            <v>0</v>
          </cell>
        </row>
        <row r="230">
          <cell r="A230">
            <v>2017</v>
          </cell>
          <cell r="B230" t="str">
            <v>JUN</v>
          </cell>
          <cell r="D230" t="str">
            <v>UNUC.00000001.01.11.01</v>
          </cell>
          <cell r="E230">
            <v>0</v>
          </cell>
        </row>
        <row r="231">
          <cell r="A231">
            <v>2017</v>
          </cell>
          <cell r="B231" t="str">
            <v>JUN</v>
          </cell>
          <cell r="D231" t="str">
            <v>UPGD.00000633.03.01.01</v>
          </cell>
          <cell r="E231">
            <v>0</v>
          </cell>
        </row>
        <row r="232">
          <cell r="A232">
            <v>2017</v>
          </cell>
          <cell r="B232" t="str">
            <v>JUN</v>
          </cell>
          <cell r="D232" t="str">
            <v>UPGD.00000730.01.01.01</v>
          </cell>
          <cell r="E232">
            <v>0</v>
          </cell>
        </row>
        <row r="233">
          <cell r="A233">
            <v>2017</v>
          </cell>
          <cell r="B233" t="str">
            <v>JUN</v>
          </cell>
          <cell r="D233" t="str">
            <v>UPGD.00000728.01.01.01</v>
          </cell>
          <cell r="E233">
            <v>0</v>
          </cell>
        </row>
        <row r="234">
          <cell r="A234">
            <v>2017</v>
          </cell>
          <cell r="B234" t="str">
            <v>JUN</v>
          </cell>
          <cell r="D234" t="str">
            <v>UPGD.00000620.01.01.01</v>
          </cell>
          <cell r="E234">
            <v>0</v>
          </cell>
        </row>
        <row r="235">
          <cell r="A235">
            <v>2017</v>
          </cell>
          <cell r="B235" t="str">
            <v>JUN</v>
          </cell>
          <cell r="D235" t="str">
            <v>UNUC.00001012.01.01.01</v>
          </cell>
          <cell r="E235">
            <v>0</v>
          </cell>
        </row>
        <row r="236">
          <cell r="A236">
            <v>2017</v>
          </cell>
          <cell r="B236" t="str">
            <v>JUN</v>
          </cell>
          <cell r="D236" t="str">
            <v>UNUC.00000003.01.05.01</v>
          </cell>
          <cell r="E236">
            <v>0</v>
          </cell>
        </row>
        <row r="237">
          <cell r="A237">
            <v>2017</v>
          </cell>
          <cell r="B237" t="str">
            <v>JUN</v>
          </cell>
          <cell r="D237" t="str">
            <v>UPGD.00000626.01.01.01</v>
          </cell>
          <cell r="E237">
            <v>0</v>
          </cell>
        </row>
        <row r="238">
          <cell r="A238">
            <v>2017</v>
          </cell>
          <cell r="B238" t="str">
            <v>JUN</v>
          </cell>
          <cell r="D238" t="str">
            <v>UPGD.00004811.03.01.01</v>
          </cell>
          <cell r="E238">
            <v>0</v>
          </cell>
        </row>
        <row r="239">
          <cell r="A239">
            <v>2017</v>
          </cell>
          <cell r="B239" t="str">
            <v>JUN</v>
          </cell>
          <cell r="D239" t="str">
            <v>UNUC.00000001.01.08.01</v>
          </cell>
          <cell r="E239">
            <v>0</v>
          </cell>
        </row>
        <row r="240">
          <cell r="A240">
            <v>2017</v>
          </cell>
          <cell r="B240" t="str">
            <v>JUN</v>
          </cell>
          <cell r="D240" t="str">
            <v>UNUC.00000002.01.09.01</v>
          </cell>
          <cell r="E240">
            <v>0</v>
          </cell>
        </row>
        <row r="241">
          <cell r="A241">
            <v>2017</v>
          </cell>
          <cell r="B241" t="str">
            <v>JUN</v>
          </cell>
          <cell r="D241" t="str">
            <v>UNUC.00000001.01.16.01</v>
          </cell>
          <cell r="E241">
            <v>0</v>
          </cell>
        </row>
        <row r="242">
          <cell r="A242">
            <v>2017</v>
          </cell>
          <cell r="B242" t="str">
            <v>JUN</v>
          </cell>
          <cell r="D242" t="str">
            <v>UNUC.00000001.01.09.01</v>
          </cell>
          <cell r="E242">
            <v>0</v>
          </cell>
        </row>
        <row r="243">
          <cell r="A243">
            <v>2017</v>
          </cell>
          <cell r="B243" t="str">
            <v>JUN</v>
          </cell>
          <cell r="D243" t="str">
            <v>UNUC.00000002.01.14.01</v>
          </cell>
          <cell r="E243">
            <v>0</v>
          </cell>
        </row>
        <row r="244">
          <cell r="A244">
            <v>2017</v>
          </cell>
          <cell r="B244" t="str">
            <v>JUN</v>
          </cell>
          <cell r="D244" t="str">
            <v>UNUC.00000938.01.02.01</v>
          </cell>
          <cell r="E244">
            <v>0</v>
          </cell>
        </row>
        <row r="245">
          <cell r="A245">
            <v>2017</v>
          </cell>
          <cell r="B245" t="str">
            <v>JUN</v>
          </cell>
          <cell r="D245" t="str">
            <v>UPGD.00000729.02.01.01</v>
          </cell>
          <cell r="E245">
            <v>0</v>
          </cell>
        </row>
        <row r="246">
          <cell r="A246">
            <v>2017</v>
          </cell>
          <cell r="B246" t="str">
            <v>JUN</v>
          </cell>
          <cell r="D246" t="str">
            <v>UCOR.00000693.01.01.01</v>
          </cell>
          <cell r="E246">
            <v>0</v>
          </cell>
        </row>
        <row r="247">
          <cell r="A247">
            <v>2017</v>
          </cell>
          <cell r="B247" t="str">
            <v>JUN</v>
          </cell>
          <cell r="D247" t="str">
            <v>UCOR.00000306.01.05.01</v>
          </cell>
          <cell r="E247">
            <v>0</v>
          </cell>
        </row>
        <row r="248">
          <cell r="A248">
            <v>2017</v>
          </cell>
          <cell r="B248" t="str">
            <v>JUN</v>
          </cell>
          <cell r="D248" t="str">
            <v>UNUC.00000969.10.01.01</v>
          </cell>
          <cell r="E248">
            <v>2998.11</v>
          </cell>
        </row>
        <row r="249">
          <cell r="A249">
            <v>2017</v>
          </cell>
          <cell r="B249" t="str">
            <v>JUN</v>
          </cell>
          <cell r="D249" t="str">
            <v>UPGD.00000634.03.01.01</v>
          </cell>
          <cell r="E249">
            <v>9179.16</v>
          </cell>
        </row>
        <row r="250">
          <cell r="A250">
            <v>2017</v>
          </cell>
          <cell r="B250" t="str">
            <v>JUN</v>
          </cell>
          <cell r="D250" t="str">
            <v>UPGD.00000962.01.01.02</v>
          </cell>
          <cell r="E250">
            <v>3799.22</v>
          </cell>
        </row>
        <row r="251">
          <cell r="A251">
            <v>2017</v>
          </cell>
          <cell r="B251" t="str">
            <v>JUN</v>
          </cell>
          <cell r="D251" t="str">
            <v>UNUC.00000001.01.13.01</v>
          </cell>
          <cell r="E251">
            <v>34710.910000000003</v>
          </cell>
        </row>
        <row r="252">
          <cell r="A252">
            <v>2017</v>
          </cell>
          <cell r="B252" t="str">
            <v>JUN</v>
          </cell>
          <cell r="D252" t="str">
            <v>UNUC.00000003.01.01.01</v>
          </cell>
          <cell r="E252">
            <v>56252.59</v>
          </cell>
        </row>
        <row r="253">
          <cell r="A253">
            <v>2017</v>
          </cell>
          <cell r="B253" t="str">
            <v>JUN</v>
          </cell>
          <cell r="D253" t="str">
            <v>UNUC.00000715.01.01.01</v>
          </cell>
          <cell r="E253">
            <v>1222</v>
          </cell>
        </row>
        <row r="254">
          <cell r="A254">
            <v>2017</v>
          </cell>
          <cell r="B254" t="str">
            <v>JUN</v>
          </cell>
          <cell r="D254" t="str">
            <v>UNUC.00000748.01.01.08</v>
          </cell>
          <cell r="E254">
            <v>27083.35</v>
          </cell>
        </row>
        <row r="255">
          <cell r="A255">
            <v>2017</v>
          </cell>
          <cell r="B255" t="str">
            <v>JUN</v>
          </cell>
          <cell r="D255" t="str">
            <v>UNUC.00001057.01.01.01</v>
          </cell>
          <cell r="E255">
            <v>312</v>
          </cell>
        </row>
        <row r="256">
          <cell r="A256">
            <v>2017</v>
          </cell>
          <cell r="B256" t="str">
            <v>JUN</v>
          </cell>
          <cell r="D256" t="str">
            <v>UPGD.00000622.01.01.01</v>
          </cell>
          <cell r="E256">
            <v>-295995</v>
          </cell>
        </row>
        <row r="257">
          <cell r="A257">
            <v>2017</v>
          </cell>
          <cell r="B257" t="str">
            <v>JUN</v>
          </cell>
          <cell r="D257" t="str">
            <v>UPGD.00000633.01.01.01</v>
          </cell>
          <cell r="E257">
            <v>12906.34</v>
          </cell>
        </row>
        <row r="258">
          <cell r="A258">
            <v>2017</v>
          </cell>
          <cell r="B258" t="str">
            <v>JUN</v>
          </cell>
          <cell r="D258" t="str">
            <v>UPGD.00005600.01.01.01</v>
          </cell>
          <cell r="E258">
            <v>4810.7299999999996</v>
          </cell>
        </row>
        <row r="259">
          <cell r="A259">
            <v>2017</v>
          </cell>
          <cell r="B259" t="str">
            <v>JUN</v>
          </cell>
          <cell r="D259" t="str">
            <v>UCOR.00000301.01.06.01</v>
          </cell>
          <cell r="E259">
            <v>-756990</v>
          </cell>
        </row>
        <row r="260">
          <cell r="A260">
            <v>2017</v>
          </cell>
          <cell r="B260" t="str">
            <v>JUN</v>
          </cell>
          <cell r="D260" t="str">
            <v>UNUC.00000002.01.05.01</v>
          </cell>
          <cell r="E260">
            <v>23629.95</v>
          </cell>
        </row>
        <row r="261">
          <cell r="A261">
            <v>2017</v>
          </cell>
          <cell r="B261" t="str">
            <v>JUN</v>
          </cell>
          <cell r="D261" t="str">
            <v>UNUC.00000003.01.07.01</v>
          </cell>
          <cell r="E261">
            <v>19500</v>
          </cell>
        </row>
        <row r="262">
          <cell r="A262">
            <v>2017</v>
          </cell>
          <cell r="B262" t="str">
            <v>JUN</v>
          </cell>
          <cell r="D262" t="str">
            <v>UNUC.00000938.01.01.01</v>
          </cell>
          <cell r="E262">
            <v>6237.96</v>
          </cell>
        </row>
        <row r="263">
          <cell r="A263">
            <v>2017</v>
          </cell>
          <cell r="B263" t="str">
            <v>JUN</v>
          </cell>
          <cell r="D263" t="str">
            <v>UNUC.00001132.01.02.01</v>
          </cell>
          <cell r="E263">
            <v>323.79000000000002</v>
          </cell>
        </row>
        <row r="264">
          <cell r="A264">
            <v>2017</v>
          </cell>
          <cell r="B264" t="str">
            <v>JUN</v>
          </cell>
          <cell r="D264" t="str">
            <v>UCOR.00000301.01.03.01</v>
          </cell>
          <cell r="E264">
            <v>7776267.0199999996</v>
          </cell>
        </row>
        <row r="265">
          <cell r="A265">
            <v>2017</v>
          </cell>
          <cell r="B265" t="str">
            <v>JUN</v>
          </cell>
          <cell r="D265" t="str">
            <v>UNUC.00000001.01.07.01</v>
          </cell>
          <cell r="E265">
            <v>3012.62</v>
          </cell>
        </row>
        <row r="266">
          <cell r="A266">
            <v>2017</v>
          </cell>
          <cell r="B266" t="str">
            <v>JUN</v>
          </cell>
          <cell r="D266" t="str">
            <v>UNUC.00000001.01.10.01</v>
          </cell>
          <cell r="E266">
            <v>9902.0300000000007</v>
          </cell>
        </row>
        <row r="267">
          <cell r="A267">
            <v>2017</v>
          </cell>
          <cell r="B267" t="str">
            <v>JUN</v>
          </cell>
          <cell r="D267" t="str">
            <v>UNUC.00000001.01.15.01</v>
          </cell>
          <cell r="E267">
            <v>187018.75</v>
          </cell>
        </row>
        <row r="268">
          <cell r="A268">
            <v>2017</v>
          </cell>
          <cell r="B268" t="str">
            <v>JUN</v>
          </cell>
          <cell r="D268" t="str">
            <v>UNUC.00000002.01.07.01</v>
          </cell>
          <cell r="E268">
            <v>2425</v>
          </cell>
        </row>
        <row r="269">
          <cell r="A269">
            <v>2017</v>
          </cell>
          <cell r="B269" t="str">
            <v>JUN</v>
          </cell>
          <cell r="D269" t="str">
            <v>UNUC.00000604.01.01.01</v>
          </cell>
          <cell r="E269">
            <v>9889.1299999999992</v>
          </cell>
        </row>
        <row r="270">
          <cell r="A270">
            <v>2017</v>
          </cell>
          <cell r="B270" t="str">
            <v>JUN</v>
          </cell>
          <cell r="D270" t="str">
            <v>UPGD.00000963.01.01.02</v>
          </cell>
          <cell r="E270">
            <v>3665.38</v>
          </cell>
        </row>
        <row r="271">
          <cell r="A271">
            <v>2017</v>
          </cell>
          <cell r="B271" t="str">
            <v>JUN</v>
          </cell>
          <cell r="D271" t="str">
            <v>6350000869</v>
          </cell>
          <cell r="E271">
            <v>86818.8</v>
          </cell>
        </row>
        <row r="272">
          <cell r="A272">
            <v>2017</v>
          </cell>
          <cell r="B272" t="str">
            <v>JUN</v>
          </cell>
          <cell r="D272" t="str">
            <v>6360002520</v>
          </cell>
          <cell r="E272">
            <v>4647322</v>
          </cell>
        </row>
        <row r="273">
          <cell r="A273">
            <v>2017</v>
          </cell>
          <cell r="B273" t="str">
            <v>JUN</v>
          </cell>
          <cell r="D273" t="str">
            <v>6360002521</v>
          </cell>
          <cell r="E273">
            <v>2918525</v>
          </cell>
        </row>
        <row r="274">
          <cell r="A274">
            <v>2017</v>
          </cell>
          <cell r="B274" t="str">
            <v>JUN</v>
          </cell>
          <cell r="D274" t="str">
            <v>UCOR.00000306.01.07.02</v>
          </cell>
          <cell r="E274">
            <v>1189600</v>
          </cell>
        </row>
        <row r="275">
          <cell r="A275">
            <v>2017</v>
          </cell>
          <cell r="B275" t="str">
            <v>JUN</v>
          </cell>
          <cell r="D275" t="str">
            <v>6700000041</v>
          </cell>
          <cell r="E275">
            <v>-7665667.0199999996</v>
          </cell>
        </row>
        <row r="276">
          <cell r="A276">
            <v>2017</v>
          </cell>
          <cell r="B276" t="str">
            <v>JUN</v>
          </cell>
          <cell r="D276" t="str">
            <v>UNUC.00000001.01.01.01</v>
          </cell>
          <cell r="E276">
            <v>709808.98</v>
          </cell>
        </row>
        <row r="277">
          <cell r="A277">
            <v>2017</v>
          </cell>
          <cell r="B277" t="str">
            <v>JUN</v>
          </cell>
          <cell r="D277" t="str">
            <v>UNUC.00000002.01.15.01</v>
          </cell>
          <cell r="E277">
            <v>174705.19</v>
          </cell>
        </row>
        <row r="278">
          <cell r="A278">
            <v>2017</v>
          </cell>
          <cell r="B278" t="str">
            <v>JUN</v>
          </cell>
          <cell r="D278" t="str">
            <v>UNUC.00001174.01.01.01</v>
          </cell>
          <cell r="E278">
            <v>17401.189999999999</v>
          </cell>
        </row>
        <row r="279">
          <cell r="A279">
            <v>2017</v>
          </cell>
          <cell r="B279" t="str">
            <v>JUN</v>
          </cell>
          <cell r="D279" t="str">
            <v>UPGD.00000962.01.01.01</v>
          </cell>
          <cell r="E279">
            <v>3798.68</v>
          </cell>
        </row>
        <row r="280">
          <cell r="A280">
            <v>2017</v>
          </cell>
          <cell r="B280" t="str">
            <v>JUN</v>
          </cell>
          <cell r="D280" t="str">
            <v>UPGD.00003814.03.01.01</v>
          </cell>
          <cell r="E280">
            <v>159.6</v>
          </cell>
        </row>
        <row r="281">
          <cell r="A281">
            <v>2017</v>
          </cell>
          <cell r="B281" t="str">
            <v>JUN</v>
          </cell>
          <cell r="D281" t="str">
            <v>UPGD.00006146.01.01.02</v>
          </cell>
          <cell r="E281">
            <v>-48.07</v>
          </cell>
        </row>
        <row r="282">
          <cell r="A282">
            <v>2017</v>
          </cell>
          <cell r="B282" t="str">
            <v>MAY</v>
          </cell>
          <cell r="D282" t="str">
            <v>MAN5INDIAN</v>
          </cell>
          <cell r="E282">
            <v>-1166125.74</v>
          </cell>
        </row>
        <row r="283">
          <cell r="A283">
            <v>2017</v>
          </cell>
          <cell r="B283" t="str">
            <v>MAY</v>
          </cell>
          <cell r="D283" t="str">
            <v>MAN5WC3</v>
          </cell>
          <cell r="E283">
            <v>0</v>
          </cell>
        </row>
        <row r="284">
          <cell r="A284">
            <v>2017</v>
          </cell>
          <cell r="B284" t="str">
            <v>MAY</v>
          </cell>
          <cell r="D284" t="str">
            <v>XAN5100</v>
          </cell>
          <cell r="E284">
            <v>9.4999999999999998E-3</v>
          </cell>
        </row>
        <row r="285">
          <cell r="A285">
            <v>2017</v>
          </cell>
          <cell r="B285" t="str">
            <v>MAY</v>
          </cell>
          <cell r="D285" t="str">
            <v>XAN5200</v>
          </cell>
          <cell r="E285">
            <v>7.2000000000000005E-4</v>
          </cell>
        </row>
        <row r="286">
          <cell r="A286">
            <v>2017</v>
          </cell>
          <cell r="B286" t="str">
            <v>MAY</v>
          </cell>
          <cell r="D286" t="str">
            <v>XAN5300</v>
          </cell>
          <cell r="E286">
            <v>1.3984E-2</v>
          </cell>
        </row>
        <row r="287">
          <cell r="A287">
            <v>2017</v>
          </cell>
          <cell r="B287" t="str">
            <v>MAY</v>
          </cell>
          <cell r="D287" t="str">
            <v>XAN5400</v>
          </cell>
          <cell r="E287">
            <v>4.8009000000000003E-2</v>
          </cell>
        </row>
        <row r="288">
          <cell r="A288">
            <v>2017</v>
          </cell>
          <cell r="B288" t="str">
            <v>MAY</v>
          </cell>
          <cell r="D288" t="str">
            <v>XAN5500</v>
          </cell>
          <cell r="E288">
            <v>0.35</v>
          </cell>
        </row>
        <row r="289">
          <cell r="A289">
            <v>2017</v>
          </cell>
          <cell r="B289" t="str">
            <v>MAY</v>
          </cell>
          <cell r="D289" t="str">
            <v>XAN5600</v>
          </cell>
          <cell r="E289">
            <v>5.5E-2</v>
          </cell>
        </row>
        <row r="290">
          <cell r="A290">
            <v>2017</v>
          </cell>
          <cell r="B290" t="str">
            <v>MAY</v>
          </cell>
          <cell r="D290" t="str">
            <v>UCOR.00000301.01.06.01Y</v>
          </cell>
          <cell r="E290">
            <v>-756990</v>
          </cell>
        </row>
        <row r="291">
          <cell r="A291">
            <v>2017</v>
          </cell>
          <cell r="B291" t="str">
            <v>MAY</v>
          </cell>
          <cell r="D291" t="str">
            <v>6660000181Y</v>
          </cell>
          <cell r="E291">
            <v>0</v>
          </cell>
        </row>
        <row r="292">
          <cell r="A292">
            <v>2017</v>
          </cell>
          <cell r="B292" t="str">
            <v>MAY</v>
          </cell>
          <cell r="D292" t="str">
            <v>UCOR.00000693.01.01.01Y</v>
          </cell>
          <cell r="E292">
            <v>0</v>
          </cell>
        </row>
        <row r="293">
          <cell r="A293">
            <v>2017</v>
          </cell>
          <cell r="B293" t="str">
            <v>MAY</v>
          </cell>
          <cell r="D293" t="str">
            <v>UCOR.00000693.01.01.02Y</v>
          </cell>
          <cell r="E293">
            <v>0</v>
          </cell>
        </row>
        <row r="294">
          <cell r="A294">
            <v>2017</v>
          </cell>
          <cell r="B294" t="str">
            <v>MAY</v>
          </cell>
          <cell r="D294" t="str">
            <v>UPGD.00005815.01.01.01Y</v>
          </cell>
          <cell r="E294">
            <v>0</v>
          </cell>
        </row>
        <row r="295">
          <cell r="A295">
            <v>2017</v>
          </cell>
          <cell r="B295" t="str">
            <v>MAY</v>
          </cell>
          <cell r="D295" t="str">
            <v>6360002520Y</v>
          </cell>
          <cell r="E295">
            <v>4647322</v>
          </cell>
        </row>
        <row r="296">
          <cell r="A296">
            <v>2017</v>
          </cell>
          <cell r="B296" t="str">
            <v>MAY</v>
          </cell>
          <cell r="D296" t="str">
            <v>6690000061Y</v>
          </cell>
          <cell r="E296">
            <v>-60868</v>
          </cell>
        </row>
        <row r="297">
          <cell r="A297">
            <v>2017</v>
          </cell>
          <cell r="B297" t="str">
            <v>MAY</v>
          </cell>
          <cell r="D297" t="str">
            <v>6360002678Y</v>
          </cell>
          <cell r="E297">
            <v>4180555.56</v>
          </cell>
        </row>
        <row r="298">
          <cell r="A298">
            <v>2017</v>
          </cell>
          <cell r="B298" t="str">
            <v>MAY</v>
          </cell>
          <cell r="D298" t="str">
            <v>CIN5001</v>
          </cell>
          <cell r="E298">
            <v>2453079.38</v>
          </cell>
        </row>
        <row r="299">
          <cell r="A299">
            <v>2017</v>
          </cell>
          <cell r="B299" t="str">
            <v>MAY</v>
          </cell>
          <cell r="D299" t="str">
            <v>CIN5002</v>
          </cell>
          <cell r="E299">
            <v>9726734.9700000007</v>
          </cell>
        </row>
        <row r="300">
          <cell r="A300">
            <v>2017</v>
          </cell>
          <cell r="B300" t="str">
            <v>MAY</v>
          </cell>
          <cell r="D300" t="str">
            <v>CIP5001</v>
          </cell>
          <cell r="E300">
            <v>86992104.640000001</v>
          </cell>
        </row>
        <row r="301">
          <cell r="A301">
            <v>2017</v>
          </cell>
          <cell r="B301" t="str">
            <v>MAY</v>
          </cell>
          <cell r="D301" t="str">
            <v>CIP5002</v>
          </cell>
          <cell r="E301">
            <v>11967399.41</v>
          </cell>
        </row>
        <row r="302">
          <cell r="A302">
            <v>2017</v>
          </cell>
          <cell r="B302" t="str">
            <v>MAY</v>
          </cell>
          <cell r="D302" t="str">
            <v>CIQ5001</v>
          </cell>
          <cell r="E302">
            <v>4820911.62</v>
          </cell>
        </row>
        <row r="303">
          <cell r="A303">
            <v>2017</v>
          </cell>
          <cell r="B303" t="str">
            <v>MAY</v>
          </cell>
          <cell r="D303" t="str">
            <v>CIQ5002</v>
          </cell>
          <cell r="E303">
            <v>762518.06</v>
          </cell>
        </row>
        <row r="304">
          <cell r="A304">
            <v>2017</v>
          </cell>
          <cell r="B304" t="str">
            <v>MAY</v>
          </cell>
          <cell r="D304" t="str">
            <v>XAN5700</v>
          </cell>
          <cell r="E304">
            <v>8.6E-3</v>
          </cell>
        </row>
        <row r="305">
          <cell r="A305">
            <v>2017</v>
          </cell>
          <cell r="B305" t="str">
            <v>MAY</v>
          </cell>
          <cell r="D305" t="str">
            <v>AM45081</v>
          </cell>
          <cell r="E305">
            <v>-113</v>
          </cell>
        </row>
        <row r="306">
          <cell r="A306">
            <v>2017</v>
          </cell>
          <cell r="B306" t="str">
            <v>MAY</v>
          </cell>
          <cell r="D306" t="str">
            <v>AM15081</v>
          </cell>
          <cell r="E306">
            <v>0</v>
          </cell>
        </row>
        <row r="307">
          <cell r="A307">
            <v>2017</v>
          </cell>
          <cell r="B307" t="str">
            <v>MAY</v>
          </cell>
          <cell r="D307" t="str">
            <v>RR15082</v>
          </cell>
          <cell r="E307">
            <v>-15960513</v>
          </cell>
        </row>
        <row r="308">
          <cell r="A308">
            <v>2017</v>
          </cell>
          <cell r="B308" t="str">
            <v>MAY</v>
          </cell>
          <cell r="D308" t="str">
            <v>RR15216</v>
          </cell>
          <cell r="E308">
            <v>-5599893</v>
          </cell>
        </row>
        <row r="309">
          <cell r="A309">
            <v>2017</v>
          </cell>
          <cell r="B309" t="str">
            <v>MAY</v>
          </cell>
          <cell r="D309" t="str">
            <v>RR15217</v>
          </cell>
          <cell r="E309">
            <v>427553621</v>
          </cell>
        </row>
        <row r="310">
          <cell r="A310">
            <v>2017</v>
          </cell>
          <cell r="B310" t="str">
            <v>MAY</v>
          </cell>
          <cell r="D310" t="str">
            <v>RR15228</v>
          </cell>
          <cell r="E310">
            <v>434777777.75999999</v>
          </cell>
        </row>
        <row r="311">
          <cell r="A311">
            <v>2017</v>
          </cell>
          <cell r="B311" t="str">
            <v>MAY</v>
          </cell>
          <cell r="D311" t="str">
            <v>GLB5BEG</v>
          </cell>
          <cell r="E311">
            <v>1789175.87863006</v>
          </cell>
        </row>
        <row r="312">
          <cell r="A312">
            <v>2017</v>
          </cell>
          <cell r="B312" t="str">
            <v>MAY</v>
          </cell>
          <cell r="D312" t="str">
            <v>O/U5YTD</v>
          </cell>
          <cell r="E312">
            <v>-17477716.014765698</v>
          </cell>
        </row>
        <row r="313">
          <cell r="A313">
            <v>2017</v>
          </cell>
          <cell r="B313" t="str">
            <v>MAY</v>
          </cell>
          <cell r="D313" t="str">
            <v>TRU5YTD</v>
          </cell>
          <cell r="E313">
            <v>5823087</v>
          </cell>
        </row>
        <row r="314">
          <cell r="A314">
            <v>2017</v>
          </cell>
          <cell r="B314" t="str">
            <v>MAY</v>
          </cell>
          <cell r="D314" t="str">
            <v>1MC5YTD</v>
          </cell>
          <cell r="E314">
            <v>0</v>
          </cell>
        </row>
        <row r="315">
          <cell r="A315">
            <v>2017</v>
          </cell>
          <cell r="B315" t="str">
            <v>MAY</v>
          </cell>
          <cell r="D315" t="str">
            <v>2MC5YTD</v>
          </cell>
          <cell r="E315">
            <v>0</v>
          </cell>
        </row>
        <row r="316">
          <cell r="A316">
            <v>2017</v>
          </cell>
          <cell r="B316" t="str">
            <v>MAY</v>
          </cell>
          <cell r="D316" t="str">
            <v>3MC5YTD</v>
          </cell>
          <cell r="E316">
            <v>0</v>
          </cell>
        </row>
        <row r="317">
          <cell r="A317">
            <v>2017</v>
          </cell>
          <cell r="B317" t="str">
            <v>MAY</v>
          </cell>
          <cell r="D317" t="str">
            <v>INT5YTD</v>
          </cell>
          <cell r="E317">
            <v>34157.781109328498</v>
          </cell>
        </row>
        <row r="318">
          <cell r="A318">
            <v>2017</v>
          </cell>
          <cell r="B318" t="str">
            <v>MAY</v>
          </cell>
          <cell r="D318" t="str">
            <v>2MC5TOT</v>
          </cell>
          <cell r="E318">
            <v>0</v>
          </cell>
        </row>
        <row r="319">
          <cell r="A319">
            <v>2017</v>
          </cell>
          <cell r="B319" t="str">
            <v>MAY</v>
          </cell>
          <cell r="D319" t="str">
            <v>1MC5MON</v>
          </cell>
          <cell r="E319">
            <v>0</v>
          </cell>
        </row>
        <row r="320">
          <cell r="A320">
            <v>2017</v>
          </cell>
          <cell r="B320" t="str">
            <v>MAY</v>
          </cell>
          <cell r="D320" t="str">
            <v>1MC5TOT</v>
          </cell>
          <cell r="E320">
            <v>0</v>
          </cell>
        </row>
        <row r="321">
          <cell r="A321">
            <v>2017</v>
          </cell>
          <cell r="B321" t="str">
            <v>MAY</v>
          </cell>
          <cell r="D321" t="str">
            <v>TRU5MON</v>
          </cell>
          <cell r="E321">
            <v>1455771.75</v>
          </cell>
        </row>
        <row r="322">
          <cell r="A322">
            <v>2017</v>
          </cell>
          <cell r="B322" t="str">
            <v>MAY</v>
          </cell>
          <cell r="D322" t="str">
            <v>TRU5TOT</v>
          </cell>
          <cell r="E322">
            <v>17469261</v>
          </cell>
        </row>
        <row r="323">
          <cell r="A323">
            <v>2017</v>
          </cell>
          <cell r="B323" t="str">
            <v>MAY</v>
          </cell>
          <cell r="D323" t="str">
            <v>2MC5MON</v>
          </cell>
          <cell r="E323">
            <v>0</v>
          </cell>
        </row>
        <row r="324">
          <cell r="A324">
            <v>2017</v>
          </cell>
          <cell r="B324" t="str">
            <v>MAY</v>
          </cell>
          <cell r="D324" t="str">
            <v>RAF5FEE</v>
          </cell>
          <cell r="E324">
            <v>17429.185979999998</v>
          </cell>
        </row>
        <row r="325">
          <cell r="A325">
            <v>2017</v>
          </cell>
          <cell r="B325" t="str">
            <v>MAY</v>
          </cell>
          <cell r="D325" t="str">
            <v>REV5NET</v>
          </cell>
          <cell r="E325">
            <v>24189773.56402</v>
          </cell>
        </row>
        <row r="326">
          <cell r="A326">
            <v>2017</v>
          </cell>
          <cell r="B326" t="str">
            <v>MAY</v>
          </cell>
          <cell r="D326" t="str">
            <v>REV5MON</v>
          </cell>
          <cell r="E326">
            <v>25645545.31402</v>
          </cell>
        </row>
        <row r="327">
          <cell r="A327">
            <v>2017</v>
          </cell>
          <cell r="B327" t="str">
            <v>MAY</v>
          </cell>
          <cell r="D327" t="str">
            <v>AM25081</v>
          </cell>
          <cell r="E327">
            <v>0</v>
          </cell>
        </row>
        <row r="328">
          <cell r="A328">
            <v>2017</v>
          </cell>
          <cell r="B328" t="str">
            <v>MAY</v>
          </cell>
          <cell r="D328" t="str">
            <v>AM35081</v>
          </cell>
          <cell r="E328">
            <v>0</v>
          </cell>
        </row>
        <row r="329">
          <cell r="A329">
            <v>2017</v>
          </cell>
          <cell r="B329" t="str">
            <v>MAY</v>
          </cell>
          <cell r="D329" t="str">
            <v>AM55081</v>
          </cell>
          <cell r="E329">
            <v>0</v>
          </cell>
        </row>
        <row r="330">
          <cell r="A330">
            <v>2017</v>
          </cell>
          <cell r="B330" t="str">
            <v>MAY</v>
          </cell>
          <cell r="D330" t="str">
            <v>AM65081</v>
          </cell>
          <cell r="E330">
            <v>8.6E-3</v>
          </cell>
        </row>
        <row r="331">
          <cell r="A331">
            <v>2017</v>
          </cell>
          <cell r="B331" t="str">
            <v>MAY</v>
          </cell>
          <cell r="D331" t="str">
            <v>AM75081</v>
          </cell>
          <cell r="E331">
            <v>9.4999999999999998E-3</v>
          </cell>
        </row>
        <row r="332">
          <cell r="A332">
            <v>2017</v>
          </cell>
          <cell r="B332" t="str">
            <v>MAY</v>
          </cell>
          <cell r="D332" t="str">
            <v>AM85081</v>
          </cell>
          <cell r="E332">
            <v>9.0500000000000008E-3</v>
          </cell>
        </row>
        <row r="333">
          <cell r="A333">
            <v>2017</v>
          </cell>
          <cell r="B333" t="str">
            <v>MAY</v>
          </cell>
          <cell r="D333" t="str">
            <v>AM95081</v>
          </cell>
          <cell r="E333">
            <v>7.5420000000000001E-4</v>
          </cell>
        </row>
        <row r="334">
          <cell r="A334">
            <v>2017</v>
          </cell>
          <cell r="B334" t="str">
            <v>MAY</v>
          </cell>
          <cell r="D334" t="str">
            <v>AMA5081</v>
          </cell>
          <cell r="E334">
            <v>0</v>
          </cell>
        </row>
        <row r="335">
          <cell r="A335">
            <v>2017</v>
          </cell>
          <cell r="B335" t="str">
            <v>MAY</v>
          </cell>
          <cell r="D335" t="str">
            <v>AMB5081</v>
          </cell>
          <cell r="E335">
            <v>0.95046580000000003</v>
          </cell>
        </row>
        <row r="336">
          <cell r="A336">
            <v>2017</v>
          </cell>
          <cell r="B336" t="str">
            <v>MAY</v>
          </cell>
          <cell r="D336" t="str">
            <v>AMC5081</v>
          </cell>
          <cell r="E336">
            <v>0</v>
          </cell>
        </row>
        <row r="337">
          <cell r="A337">
            <v>2017</v>
          </cell>
          <cell r="B337" t="str">
            <v>JUN</v>
          </cell>
          <cell r="D337" t="str">
            <v>UPGD.00000630.01.01.01</v>
          </cell>
          <cell r="E337">
            <v>0</v>
          </cell>
        </row>
        <row r="338">
          <cell r="A338">
            <v>2017</v>
          </cell>
          <cell r="B338" t="str">
            <v>JUN</v>
          </cell>
          <cell r="D338" t="str">
            <v>UPGD.00000689.01.01.01</v>
          </cell>
          <cell r="E338">
            <v>0</v>
          </cell>
        </row>
        <row r="339">
          <cell r="A339">
            <v>2017</v>
          </cell>
          <cell r="B339" t="str">
            <v>JUN</v>
          </cell>
          <cell r="D339" t="str">
            <v>UNUC.00000002.01.04.01</v>
          </cell>
          <cell r="E339">
            <v>0</v>
          </cell>
        </row>
        <row r="340">
          <cell r="A340">
            <v>2017</v>
          </cell>
          <cell r="B340" t="str">
            <v>JUN</v>
          </cell>
          <cell r="D340" t="str">
            <v>UNUC.00000914.01.01.01</v>
          </cell>
          <cell r="E340">
            <v>0</v>
          </cell>
        </row>
        <row r="341">
          <cell r="A341">
            <v>2017</v>
          </cell>
          <cell r="B341" t="str">
            <v>JUN</v>
          </cell>
          <cell r="D341" t="str">
            <v>UPGD.00000627.01.01.01</v>
          </cell>
          <cell r="E341">
            <v>0</v>
          </cell>
        </row>
        <row r="342">
          <cell r="A342">
            <v>2017</v>
          </cell>
          <cell r="B342" t="str">
            <v>JUN</v>
          </cell>
          <cell r="D342" t="str">
            <v>UPGD.00005601.01.01.01</v>
          </cell>
          <cell r="E342">
            <v>0</v>
          </cell>
        </row>
        <row r="343">
          <cell r="A343">
            <v>2017</v>
          </cell>
          <cell r="B343" t="str">
            <v>JUN</v>
          </cell>
          <cell r="D343" t="str">
            <v>UPGD.00000631.01.01.02</v>
          </cell>
          <cell r="E343">
            <v>0</v>
          </cell>
        </row>
        <row r="344">
          <cell r="A344">
            <v>2017</v>
          </cell>
          <cell r="B344" t="str">
            <v>JUN</v>
          </cell>
          <cell r="D344" t="str">
            <v>UNUC.00001062.01.01.01</v>
          </cell>
          <cell r="E344">
            <v>0</v>
          </cell>
        </row>
        <row r="345">
          <cell r="A345">
            <v>2017</v>
          </cell>
          <cell r="B345" t="str">
            <v>JUN</v>
          </cell>
          <cell r="D345" t="str">
            <v>UPGD.00001282.02.01.01</v>
          </cell>
          <cell r="E345">
            <v>0</v>
          </cell>
        </row>
        <row r="346">
          <cell r="A346">
            <v>2017</v>
          </cell>
          <cell r="B346" t="str">
            <v>JUN</v>
          </cell>
          <cell r="D346" t="str">
            <v>UPGD.00000621.01.01.01</v>
          </cell>
          <cell r="E346">
            <v>0</v>
          </cell>
        </row>
        <row r="347">
          <cell r="A347">
            <v>2017</v>
          </cell>
          <cell r="B347" t="str">
            <v>JUN</v>
          </cell>
          <cell r="D347" t="str">
            <v>UPGD.00005815.01.01.01</v>
          </cell>
          <cell r="E347">
            <v>0</v>
          </cell>
        </row>
        <row r="348">
          <cell r="A348">
            <v>2017</v>
          </cell>
          <cell r="B348" t="str">
            <v>JUN</v>
          </cell>
          <cell r="D348" t="str">
            <v>UNUC.00000003.01.02.01</v>
          </cell>
          <cell r="E348">
            <v>0</v>
          </cell>
        </row>
        <row r="349">
          <cell r="A349">
            <v>2017</v>
          </cell>
          <cell r="B349" t="str">
            <v>JUN</v>
          </cell>
          <cell r="D349" t="str">
            <v>UPGD.00000636.01.01.01</v>
          </cell>
          <cell r="E349">
            <v>0</v>
          </cell>
        </row>
        <row r="350">
          <cell r="A350">
            <v>2017</v>
          </cell>
          <cell r="B350" t="str">
            <v>JUN</v>
          </cell>
          <cell r="D350" t="str">
            <v>UPGD.00000635.03.01.01</v>
          </cell>
          <cell r="E350">
            <v>0</v>
          </cell>
        </row>
        <row r="351">
          <cell r="A351">
            <v>2017</v>
          </cell>
          <cell r="B351" t="str">
            <v>JUN</v>
          </cell>
          <cell r="D351" t="str">
            <v>UPGD.00000625.01.01.01</v>
          </cell>
          <cell r="E351">
            <v>0</v>
          </cell>
        </row>
        <row r="352">
          <cell r="A352">
            <v>2017</v>
          </cell>
          <cell r="B352" t="str">
            <v>JUN</v>
          </cell>
          <cell r="D352" t="str">
            <v>UPGD.00000625.02.01.01</v>
          </cell>
          <cell r="E352">
            <v>0</v>
          </cell>
        </row>
        <row r="353">
          <cell r="A353">
            <v>2017</v>
          </cell>
          <cell r="B353" t="str">
            <v>JUN</v>
          </cell>
          <cell r="D353" t="str">
            <v>UPGD.00000624.01.01.01</v>
          </cell>
          <cell r="E353">
            <v>0</v>
          </cell>
        </row>
        <row r="354">
          <cell r="A354">
            <v>2017</v>
          </cell>
          <cell r="B354" t="str">
            <v>MAY</v>
          </cell>
          <cell r="D354" t="str">
            <v>RR35082</v>
          </cell>
          <cell r="E354">
            <v>-15203523</v>
          </cell>
        </row>
        <row r="355">
          <cell r="A355">
            <v>2017</v>
          </cell>
          <cell r="B355" t="str">
            <v>MAY</v>
          </cell>
          <cell r="D355" t="str">
            <v>RR35216</v>
          </cell>
          <cell r="E355">
            <v>-5539025</v>
          </cell>
        </row>
        <row r="356">
          <cell r="A356">
            <v>2017</v>
          </cell>
          <cell r="B356" t="str">
            <v>MAY</v>
          </cell>
          <cell r="D356" t="str">
            <v>RR35217</v>
          </cell>
          <cell r="E356">
            <v>422906299</v>
          </cell>
        </row>
        <row r="357">
          <cell r="A357">
            <v>2017</v>
          </cell>
          <cell r="B357" t="str">
            <v>MAY</v>
          </cell>
          <cell r="D357" t="str">
            <v>RR35228</v>
          </cell>
          <cell r="E357">
            <v>430597222.19999999</v>
          </cell>
        </row>
        <row r="358">
          <cell r="A358">
            <v>2017</v>
          </cell>
          <cell r="B358" t="str">
            <v>MAY</v>
          </cell>
          <cell r="D358" t="str">
            <v>RR45082</v>
          </cell>
          <cell r="E358">
            <v>-15582018</v>
          </cell>
        </row>
        <row r="359">
          <cell r="A359">
            <v>2017</v>
          </cell>
          <cell r="B359" t="str">
            <v>MAY</v>
          </cell>
          <cell r="D359" t="str">
            <v>RR45216</v>
          </cell>
          <cell r="E359">
            <v>-5569459</v>
          </cell>
        </row>
        <row r="360">
          <cell r="A360">
            <v>2017</v>
          </cell>
          <cell r="B360" t="str">
            <v>MAY</v>
          </cell>
          <cell r="D360" t="str">
            <v>RR45217</v>
          </cell>
          <cell r="E360">
            <v>425229960</v>
          </cell>
        </row>
        <row r="361">
          <cell r="A361">
            <v>2017</v>
          </cell>
          <cell r="B361" t="str">
            <v>MAY</v>
          </cell>
          <cell r="D361" t="str">
            <v>RR45228</v>
          </cell>
          <cell r="E361">
            <v>432687499.98000002</v>
          </cell>
        </row>
        <row r="362">
          <cell r="A362">
            <v>2017</v>
          </cell>
          <cell r="B362" t="str">
            <v>MAY</v>
          </cell>
          <cell r="D362" t="str">
            <v>RR85082</v>
          </cell>
          <cell r="E362">
            <v>0.35</v>
          </cell>
        </row>
        <row r="363">
          <cell r="A363">
            <v>2017</v>
          </cell>
          <cell r="B363" t="str">
            <v>MAY</v>
          </cell>
          <cell r="D363" t="str">
            <v>RR85216</v>
          </cell>
          <cell r="E363">
            <v>0.35</v>
          </cell>
        </row>
        <row r="364">
          <cell r="A364">
            <v>2017</v>
          </cell>
          <cell r="B364" t="str">
            <v>MAY</v>
          </cell>
          <cell r="D364" t="str">
            <v>RR85217</v>
          </cell>
          <cell r="E364">
            <v>0.35</v>
          </cell>
        </row>
        <row r="365">
          <cell r="A365">
            <v>2017</v>
          </cell>
          <cell r="B365" t="str">
            <v>MAY</v>
          </cell>
          <cell r="D365" t="str">
            <v>RR85228</v>
          </cell>
          <cell r="E365">
            <v>0.35</v>
          </cell>
        </row>
        <row r="366">
          <cell r="A366">
            <v>2017</v>
          </cell>
          <cell r="B366" t="str">
            <v>MAY</v>
          </cell>
          <cell r="D366" t="str">
            <v>RR95082</v>
          </cell>
          <cell r="E366">
            <v>5.8201058201058198E-2</v>
          </cell>
        </row>
        <row r="367">
          <cell r="A367">
            <v>2017</v>
          </cell>
          <cell r="B367" t="str">
            <v>MAY</v>
          </cell>
          <cell r="D367" t="str">
            <v>RR95216</v>
          </cell>
          <cell r="E367">
            <v>5.8201058201058198E-2</v>
          </cell>
        </row>
        <row r="368">
          <cell r="A368">
            <v>2017</v>
          </cell>
          <cell r="B368" t="str">
            <v>MAY</v>
          </cell>
          <cell r="D368" t="str">
            <v>RR95217</v>
          </cell>
          <cell r="E368">
            <v>5.8201058201058198E-2</v>
          </cell>
        </row>
        <row r="369">
          <cell r="A369">
            <v>2017</v>
          </cell>
          <cell r="B369" t="str">
            <v>MAY</v>
          </cell>
          <cell r="D369" t="str">
            <v>RR95228</v>
          </cell>
          <cell r="E369">
            <v>5.8201058201058198E-2</v>
          </cell>
        </row>
        <row r="370">
          <cell r="A370">
            <v>2017</v>
          </cell>
          <cell r="B370" t="str">
            <v>MAY</v>
          </cell>
          <cell r="D370" t="str">
            <v>RRA5082</v>
          </cell>
          <cell r="E370">
            <v>0.53846153846153799</v>
          </cell>
        </row>
        <row r="371">
          <cell r="A371">
            <v>2017</v>
          </cell>
          <cell r="B371" t="str">
            <v>MAY</v>
          </cell>
          <cell r="D371" t="str">
            <v>RRA5216</v>
          </cell>
          <cell r="E371">
            <v>0.53846153846153799</v>
          </cell>
        </row>
        <row r="372">
          <cell r="A372">
            <v>2017</v>
          </cell>
          <cell r="B372" t="str">
            <v>MAY</v>
          </cell>
          <cell r="D372" t="str">
            <v>RRA5217</v>
          </cell>
          <cell r="E372">
            <v>0.53846153846153799</v>
          </cell>
        </row>
        <row r="373">
          <cell r="A373">
            <v>2017</v>
          </cell>
          <cell r="B373" t="str">
            <v>MAY</v>
          </cell>
          <cell r="D373" t="str">
            <v>RRA5228</v>
          </cell>
          <cell r="E373">
            <v>0.53846153846153799</v>
          </cell>
        </row>
        <row r="374">
          <cell r="A374">
            <v>2017</v>
          </cell>
          <cell r="B374" t="str">
            <v>MAY</v>
          </cell>
          <cell r="D374" t="str">
            <v>RRD5082</v>
          </cell>
          <cell r="E374">
            <v>-35521.673854358902</v>
          </cell>
        </row>
        <row r="375">
          <cell r="A375">
            <v>2017</v>
          </cell>
          <cell r="B375" t="str">
            <v>MAY</v>
          </cell>
          <cell r="D375" t="str">
            <v>RRD5216</v>
          </cell>
          <cell r="E375">
            <v>-12696.462431452899</v>
          </cell>
        </row>
        <row r="376">
          <cell r="A376">
            <v>2017</v>
          </cell>
          <cell r="B376" t="str">
            <v>MAY</v>
          </cell>
          <cell r="D376" t="str">
            <v>RRD5217</v>
          </cell>
          <cell r="E376">
            <v>969378.931035897</v>
          </cell>
        </row>
        <row r="377">
          <cell r="A377">
            <v>2017</v>
          </cell>
          <cell r="B377" t="str">
            <v>MAY</v>
          </cell>
          <cell r="D377" t="str">
            <v>RRD5228</v>
          </cell>
          <cell r="E377">
            <v>986379.57260397903</v>
          </cell>
        </row>
        <row r="378">
          <cell r="A378">
            <v>2017</v>
          </cell>
          <cell r="B378" t="str">
            <v>MAY</v>
          </cell>
          <cell r="D378" t="str">
            <v>RRF5082</v>
          </cell>
          <cell r="E378">
            <v>-119648.22230213899</v>
          </cell>
        </row>
        <row r="379">
          <cell r="A379">
            <v>2017</v>
          </cell>
          <cell r="B379" t="str">
            <v>MAY</v>
          </cell>
          <cell r="D379" t="str">
            <v>RRF5216</v>
          </cell>
          <cell r="E379">
            <v>-42765.697519708498</v>
          </cell>
        </row>
        <row r="380">
          <cell r="A380">
            <v>2017</v>
          </cell>
          <cell r="B380" t="str">
            <v>MAY</v>
          </cell>
          <cell r="D380" t="str">
            <v>RRF5217</v>
          </cell>
          <cell r="E380">
            <v>3265174.56106199</v>
          </cell>
        </row>
        <row r="381">
          <cell r="A381">
            <v>2017</v>
          </cell>
          <cell r="B381" t="str">
            <v>MAY</v>
          </cell>
          <cell r="D381" t="str">
            <v>RRF5228</v>
          </cell>
          <cell r="E381">
            <v>3322438.0940237702</v>
          </cell>
        </row>
        <row r="382">
          <cell r="A382">
            <v>2017</v>
          </cell>
          <cell r="B382" t="str">
            <v>MAY</v>
          </cell>
          <cell r="D382" t="str">
            <v>RRK5082</v>
          </cell>
          <cell r="E382">
            <v>0</v>
          </cell>
        </row>
        <row r="383">
          <cell r="A383">
            <v>2017</v>
          </cell>
          <cell r="B383" t="str">
            <v>MAY</v>
          </cell>
          <cell r="D383" t="str">
            <v>RRK5216</v>
          </cell>
          <cell r="E383">
            <v>0</v>
          </cell>
        </row>
        <row r="384">
          <cell r="A384">
            <v>2017</v>
          </cell>
          <cell r="B384" t="str">
            <v>MAY</v>
          </cell>
          <cell r="D384" t="str">
            <v>RRK5217</v>
          </cell>
          <cell r="E384">
            <v>0</v>
          </cell>
        </row>
        <row r="385">
          <cell r="A385">
            <v>2017</v>
          </cell>
          <cell r="B385" t="str">
            <v>MAY</v>
          </cell>
          <cell r="D385" t="str">
            <v>RRK5228</v>
          </cell>
          <cell r="E385">
            <v>0</v>
          </cell>
        </row>
        <row r="386">
          <cell r="A386">
            <v>2017</v>
          </cell>
          <cell r="B386" t="str">
            <v>MAY</v>
          </cell>
          <cell r="D386" t="str">
            <v>RRL5082</v>
          </cell>
          <cell r="E386">
            <v>0</v>
          </cell>
        </row>
        <row r="387">
          <cell r="A387">
            <v>2017</v>
          </cell>
          <cell r="B387" t="str">
            <v>MAY</v>
          </cell>
          <cell r="D387" t="str">
            <v>RRL5216</v>
          </cell>
          <cell r="E387">
            <v>0</v>
          </cell>
        </row>
        <row r="388">
          <cell r="A388">
            <v>2017</v>
          </cell>
          <cell r="B388" t="str">
            <v>MAY</v>
          </cell>
          <cell r="D388" t="str">
            <v>RRL5217</v>
          </cell>
          <cell r="E388">
            <v>0</v>
          </cell>
        </row>
        <row r="389">
          <cell r="A389">
            <v>2017</v>
          </cell>
          <cell r="B389" t="str">
            <v>MAY</v>
          </cell>
          <cell r="D389" t="str">
            <v>RRL5228</v>
          </cell>
          <cell r="E389">
            <v>0</v>
          </cell>
        </row>
        <row r="390">
          <cell r="A390">
            <v>2017</v>
          </cell>
          <cell r="B390" t="str">
            <v>MAY</v>
          </cell>
          <cell r="D390" t="str">
            <v>RRS5082</v>
          </cell>
          <cell r="E390">
            <v>-113721.543328981</v>
          </cell>
        </row>
        <row r="391">
          <cell r="A391">
            <v>2017</v>
          </cell>
          <cell r="B391" t="str">
            <v>MAY</v>
          </cell>
          <cell r="D391" t="str">
            <v>RRS5216</v>
          </cell>
          <cell r="E391">
            <v>-40647.332905627802</v>
          </cell>
        </row>
        <row r="392">
          <cell r="A392">
            <v>2017</v>
          </cell>
          <cell r="B392" t="str">
            <v>MAY</v>
          </cell>
          <cell r="D392" t="str">
            <v>RRS5217</v>
          </cell>
          <cell r="E392">
            <v>3103436.7513194298</v>
          </cell>
        </row>
        <row r="393">
          <cell r="A393">
            <v>2017</v>
          </cell>
          <cell r="B393" t="str">
            <v>MAY</v>
          </cell>
          <cell r="D393" t="str">
            <v>RRS5228</v>
          </cell>
          <cell r="E393">
            <v>3157863.7809867798</v>
          </cell>
        </row>
        <row r="394">
          <cell r="A394">
            <v>2017</v>
          </cell>
          <cell r="B394" t="str">
            <v>MAY</v>
          </cell>
          <cell r="D394" t="str">
            <v>CIR5001</v>
          </cell>
          <cell r="E394">
            <v>87096924.920000002</v>
          </cell>
        </row>
        <row r="395">
          <cell r="A395">
            <v>2017</v>
          </cell>
          <cell r="B395" t="str">
            <v>MAY</v>
          </cell>
          <cell r="D395" t="str">
            <v>CIR5002</v>
          </cell>
          <cell r="E395">
            <v>10983233.880000001</v>
          </cell>
        </row>
        <row r="396">
          <cell r="A396">
            <v>2017</v>
          </cell>
          <cell r="B396" t="str">
            <v>MAY</v>
          </cell>
          <cell r="D396" t="str">
            <v>CIS5001</v>
          </cell>
          <cell r="E396">
            <v>5149027.2699999996</v>
          </cell>
        </row>
        <row r="397">
          <cell r="A397">
            <v>2017</v>
          </cell>
          <cell r="B397" t="str">
            <v>MAY</v>
          </cell>
          <cell r="D397" t="str">
            <v>CIS5002</v>
          </cell>
          <cell r="E397">
            <v>806170.32</v>
          </cell>
        </row>
        <row r="398">
          <cell r="A398">
            <v>2017</v>
          </cell>
          <cell r="B398" t="str">
            <v>MAY</v>
          </cell>
          <cell r="D398" t="str">
            <v>UCOR.00000693.01.01.01</v>
          </cell>
          <cell r="E398">
            <v>0</v>
          </cell>
        </row>
        <row r="399">
          <cell r="A399">
            <v>2017</v>
          </cell>
          <cell r="B399" t="str">
            <v>MAY</v>
          </cell>
          <cell r="D399" t="str">
            <v>UCOR.00000306.01.05.01</v>
          </cell>
          <cell r="E399">
            <v>0</v>
          </cell>
        </row>
        <row r="400">
          <cell r="A400">
            <v>2017</v>
          </cell>
          <cell r="B400" t="str">
            <v>MAY</v>
          </cell>
          <cell r="D400" t="str">
            <v>4405810</v>
          </cell>
          <cell r="E400">
            <v>0</v>
          </cell>
        </row>
        <row r="401">
          <cell r="A401">
            <v>2017</v>
          </cell>
          <cell r="B401" t="str">
            <v>MAY</v>
          </cell>
          <cell r="D401" t="str">
            <v>4405940</v>
          </cell>
          <cell r="E401">
            <v>0</v>
          </cell>
        </row>
        <row r="402">
          <cell r="A402">
            <v>2017</v>
          </cell>
          <cell r="B402" t="str">
            <v>MAY</v>
          </cell>
          <cell r="D402" t="str">
            <v>4405000</v>
          </cell>
          <cell r="E402">
            <v>25373328.489999998</v>
          </cell>
        </row>
        <row r="403">
          <cell r="A403">
            <v>2017</v>
          </cell>
          <cell r="B403" t="str">
            <v>MAY</v>
          </cell>
          <cell r="D403" t="str">
            <v>4405840</v>
          </cell>
          <cell r="E403">
            <v>0</v>
          </cell>
        </row>
        <row r="404">
          <cell r="A404">
            <v>2017</v>
          </cell>
          <cell r="B404" t="str">
            <v>MAY</v>
          </cell>
          <cell r="D404" t="str">
            <v>6660000181</v>
          </cell>
          <cell r="E404">
            <v>0</v>
          </cell>
        </row>
        <row r="405">
          <cell r="A405">
            <v>2017</v>
          </cell>
          <cell r="B405" t="str">
            <v>MAY</v>
          </cell>
          <cell r="D405" t="str">
            <v>BG15217</v>
          </cell>
          <cell r="E405">
            <v>0</v>
          </cell>
        </row>
        <row r="406">
          <cell r="A406">
            <v>2017</v>
          </cell>
          <cell r="B406" t="str">
            <v>MAY</v>
          </cell>
          <cell r="D406" t="str">
            <v>BGD5001</v>
          </cell>
          <cell r="E406">
            <v>0</v>
          </cell>
        </row>
        <row r="407">
          <cell r="A407">
            <v>2017</v>
          </cell>
          <cell r="B407" t="str">
            <v>MAY</v>
          </cell>
          <cell r="D407" t="str">
            <v>BGP5001</v>
          </cell>
          <cell r="E407">
            <v>0</v>
          </cell>
        </row>
        <row r="408">
          <cell r="A408">
            <v>2017</v>
          </cell>
          <cell r="B408" t="str">
            <v>MAY</v>
          </cell>
          <cell r="D408" t="str">
            <v>CI65001</v>
          </cell>
          <cell r="E408">
            <v>0</v>
          </cell>
        </row>
        <row r="409">
          <cell r="A409">
            <v>2017</v>
          </cell>
          <cell r="B409" t="str">
            <v>MAY</v>
          </cell>
          <cell r="D409" t="str">
            <v>CI65002</v>
          </cell>
          <cell r="E409">
            <v>0</v>
          </cell>
        </row>
        <row r="410">
          <cell r="A410">
            <v>2017</v>
          </cell>
          <cell r="B410" t="str">
            <v>MAY</v>
          </cell>
          <cell r="D410" t="str">
            <v>CID5001</v>
          </cell>
          <cell r="E410">
            <v>0</v>
          </cell>
        </row>
        <row r="411">
          <cell r="A411">
            <v>2017</v>
          </cell>
          <cell r="B411" t="str">
            <v>MAY</v>
          </cell>
          <cell r="D411" t="str">
            <v>CID5002</v>
          </cell>
          <cell r="E411">
            <v>0</v>
          </cell>
        </row>
        <row r="412">
          <cell r="A412">
            <v>2017</v>
          </cell>
          <cell r="B412" t="str">
            <v>MAY</v>
          </cell>
          <cell r="D412" t="str">
            <v>CIW5001</v>
          </cell>
          <cell r="E412">
            <v>0</v>
          </cell>
        </row>
        <row r="413">
          <cell r="A413">
            <v>2017</v>
          </cell>
          <cell r="B413" t="str">
            <v>MAY</v>
          </cell>
          <cell r="D413" t="str">
            <v>MAN5001</v>
          </cell>
          <cell r="E413">
            <v>5938824</v>
          </cell>
        </row>
        <row r="414">
          <cell r="A414">
            <v>2017</v>
          </cell>
          <cell r="B414" t="str">
            <v>MAY</v>
          </cell>
          <cell r="D414" t="str">
            <v>MAN5002</v>
          </cell>
          <cell r="E414">
            <v>9639909</v>
          </cell>
        </row>
        <row r="415">
          <cell r="A415">
            <v>2017</v>
          </cell>
          <cell r="B415" t="str">
            <v>MAY</v>
          </cell>
          <cell r="D415" t="str">
            <v>MAN5003</v>
          </cell>
          <cell r="E415">
            <v>0</v>
          </cell>
        </row>
        <row r="416">
          <cell r="A416">
            <v>2017</v>
          </cell>
          <cell r="B416" t="str">
            <v>MAY</v>
          </cell>
          <cell r="D416" t="str">
            <v>MAN5005</v>
          </cell>
          <cell r="E416">
            <v>0</v>
          </cell>
        </row>
        <row r="417">
          <cell r="A417">
            <v>2017</v>
          </cell>
          <cell r="B417" t="str">
            <v>MAY</v>
          </cell>
          <cell r="D417" t="str">
            <v>MAN5006</v>
          </cell>
          <cell r="E417">
            <v>0</v>
          </cell>
        </row>
        <row r="418">
          <cell r="A418">
            <v>2017</v>
          </cell>
          <cell r="B418" t="str">
            <v>MAY</v>
          </cell>
          <cell r="D418" t="str">
            <v>MAN5007</v>
          </cell>
          <cell r="E418">
            <v>0</v>
          </cell>
        </row>
        <row r="419">
          <cell r="A419">
            <v>2017</v>
          </cell>
          <cell r="B419" t="str">
            <v>MAY</v>
          </cell>
          <cell r="D419" t="str">
            <v>MAN5008</v>
          </cell>
          <cell r="E419">
            <v>0</v>
          </cell>
        </row>
        <row r="420">
          <cell r="A420">
            <v>2017</v>
          </cell>
          <cell r="B420" t="str">
            <v>MAY</v>
          </cell>
          <cell r="D420" t="str">
            <v>MAN5009</v>
          </cell>
          <cell r="E420">
            <v>0</v>
          </cell>
        </row>
        <row r="421">
          <cell r="A421">
            <v>2017</v>
          </cell>
          <cell r="B421" t="str">
            <v>MAY</v>
          </cell>
          <cell r="D421" t="str">
            <v>MAN500A</v>
          </cell>
          <cell r="E421">
            <v>0</v>
          </cell>
        </row>
        <row r="422">
          <cell r="A422">
            <v>2017</v>
          </cell>
          <cell r="B422" t="str">
            <v>MAY</v>
          </cell>
          <cell r="D422" t="str">
            <v>MAN500B</v>
          </cell>
          <cell r="E422">
            <v>7586581</v>
          </cell>
        </row>
        <row r="423">
          <cell r="A423">
            <v>2017</v>
          </cell>
          <cell r="B423" t="str">
            <v>MAY</v>
          </cell>
          <cell r="D423" t="str">
            <v>MAN5010</v>
          </cell>
          <cell r="E423">
            <v>0</v>
          </cell>
        </row>
        <row r="424">
          <cell r="A424">
            <v>2017</v>
          </cell>
          <cell r="B424" t="str">
            <v>MAY</v>
          </cell>
          <cell r="D424" t="str">
            <v>MAN5011</v>
          </cell>
          <cell r="E424">
            <v>0.95046580000000003</v>
          </cell>
        </row>
        <row r="425">
          <cell r="A425">
            <v>2017</v>
          </cell>
          <cell r="B425" t="str">
            <v>MAY</v>
          </cell>
          <cell r="D425" t="str">
            <v>MAN5101</v>
          </cell>
          <cell r="E425">
            <v>1890528</v>
          </cell>
        </row>
        <row r="426">
          <cell r="A426">
            <v>2017</v>
          </cell>
          <cell r="B426" t="str">
            <v>MAY</v>
          </cell>
          <cell r="D426" t="str">
            <v>MAN5102</v>
          </cell>
          <cell r="E426">
            <v>0</v>
          </cell>
        </row>
        <row r="427">
          <cell r="A427">
            <v>2017</v>
          </cell>
          <cell r="B427" t="str">
            <v>MAY</v>
          </cell>
          <cell r="D427" t="str">
            <v>MAN510B</v>
          </cell>
          <cell r="E427">
            <v>0</v>
          </cell>
        </row>
        <row r="428">
          <cell r="A428">
            <v>2017</v>
          </cell>
          <cell r="B428" t="str">
            <v>MAY</v>
          </cell>
          <cell r="D428" t="str">
            <v>MAN5CEA</v>
          </cell>
          <cell r="E428">
            <v>0</v>
          </cell>
        </row>
        <row r="429">
          <cell r="A429">
            <v>2017</v>
          </cell>
          <cell r="B429" t="str">
            <v>MAY</v>
          </cell>
          <cell r="D429" t="str">
            <v>MAN5CEL</v>
          </cell>
          <cell r="E429">
            <v>0</v>
          </cell>
        </row>
        <row r="430">
          <cell r="A430">
            <v>2017</v>
          </cell>
          <cell r="B430" t="str">
            <v>MAY</v>
          </cell>
          <cell r="D430" t="str">
            <v>MAN5CEW</v>
          </cell>
          <cell r="E430">
            <v>0</v>
          </cell>
        </row>
        <row r="431">
          <cell r="A431">
            <v>2017</v>
          </cell>
          <cell r="B431" t="str">
            <v>MAY</v>
          </cell>
          <cell r="D431" t="str">
            <v>UNUC.00001132.01.01.01</v>
          </cell>
          <cell r="E431">
            <v>1350</v>
          </cell>
        </row>
        <row r="432">
          <cell r="A432">
            <v>2017</v>
          </cell>
          <cell r="B432" t="str">
            <v>MAY</v>
          </cell>
          <cell r="D432" t="str">
            <v>UNUC.00000001.01.02.01</v>
          </cell>
          <cell r="E432">
            <v>59079</v>
          </cell>
        </row>
        <row r="433">
          <cell r="A433">
            <v>2017</v>
          </cell>
          <cell r="B433" t="str">
            <v>MAY</v>
          </cell>
          <cell r="D433" t="str">
            <v>UNUC.00000002.01.01.01</v>
          </cell>
          <cell r="E433">
            <v>835418.17</v>
          </cell>
        </row>
        <row r="434">
          <cell r="A434">
            <v>2017</v>
          </cell>
          <cell r="B434" t="str">
            <v>MAY</v>
          </cell>
          <cell r="D434" t="str">
            <v>UNUC.00000002.01.13.01</v>
          </cell>
          <cell r="E434">
            <v>45623.43</v>
          </cell>
        </row>
        <row r="435">
          <cell r="A435">
            <v>2017</v>
          </cell>
          <cell r="B435" t="str">
            <v>MAY</v>
          </cell>
          <cell r="D435" t="str">
            <v>UPGD.00000628.01.01.01</v>
          </cell>
          <cell r="E435">
            <v>8727</v>
          </cell>
        </row>
        <row r="436">
          <cell r="A436">
            <v>2017</v>
          </cell>
          <cell r="B436" t="str">
            <v>MAY</v>
          </cell>
          <cell r="D436" t="str">
            <v>6350000866</v>
          </cell>
          <cell r="E436">
            <v>-481938</v>
          </cell>
        </row>
        <row r="437">
          <cell r="A437">
            <v>2017</v>
          </cell>
          <cell r="B437" t="str">
            <v>MAY</v>
          </cell>
          <cell r="D437" t="str">
            <v>6350000871</v>
          </cell>
          <cell r="E437">
            <v>-1786</v>
          </cell>
        </row>
        <row r="438">
          <cell r="A438">
            <v>2017</v>
          </cell>
          <cell r="B438" t="str">
            <v>MAY</v>
          </cell>
          <cell r="D438" t="str">
            <v>UNUC.00001132.01.04.01</v>
          </cell>
          <cell r="E438">
            <v>16157.26</v>
          </cell>
        </row>
        <row r="439">
          <cell r="A439">
            <v>2017</v>
          </cell>
          <cell r="B439" t="str">
            <v>MAY</v>
          </cell>
          <cell r="D439" t="str">
            <v>6690000061</v>
          </cell>
          <cell r="E439">
            <v>-60868</v>
          </cell>
        </row>
        <row r="440">
          <cell r="A440">
            <v>2017</v>
          </cell>
          <cell r="B440" t="str">
            <v>MAY</v>
          </cell>
          <cell r="D440" t="str">
            <v>6360002678</v>
          </cell>
          <cell r="E440">
            <v>4180555.56</v>
          </cell>
        </row>
        <row r="441">
          <cell r="A441">
            <v>2017</v>
          </cell>
          <cell r="B441" t="str">
            <v>MAY</v>
          </cell>
          <cell r="D441" t="str">
            <v>UCOR.00000693.01.01.02</v>
          </cell>
          <cell r="E441">
            <v>0</v>
          </cell>
        </row>
        <row r="442">
          <cell r="A442">
            <v>2017</v>
          </cell>
          <cell r="B442" t="str">
            <v>MAY</v>
          </cell>
          <cell r="D442" t="str">
            <v>UPGD.00001446.03.01.01</v>
          </cell>
          <cell r="E442">
            <v>0</v>
          </cell>
        </row>
        <row r="443">
          <cell r="A443">
            <v>2017</v>
          </cell>
          <cell r="B443" t="str">
            <v>MAY</v>
          </cell>
          <cell r="D443" t="str">
            <v>UPGD.00000635.01.01.01</v>
          </cell>
          <cell r="E443">
            <v>0</v>
          </cell>
        </row>
        <row r="444">
          <cell r="A444">
            <v>2017</v>
          </cell>
          <cell r="B444" t="str">
            <v>MAY</v>
          </cell>
          <cell r="D444" t="str">
            <v>UPGD.00000631.01.01.01</v>
          </cell>
          <cell r="E444">
            <v>0</v>
          </cell>
        </row>
        <row r="445">
          <cell r="A445">
            <v>2017</v>
          </cell>
          <cell r="B445" t="str">
            <v>MAY</v>
          </cell>
          <cell r="D445" t="str">
            <v>UPGD.00001327.01.01.02</v>
          </cell>
          <cell r="E445">
            <v>0</v>
          </cell>
        </row>
        <row r="446">
          <cell r="A446">
            <v>2017</v>
          </cell>
          <cell r="B446" t="str">
            <v>MAY</v>
          </cell>
          <cell r="D446" t="str">
            <v>UNUC.00000003.01.06.01</v>
          </cell>
          <cell r="E446">
            <v>0</v>
          </cell>
        </row>
        <row r="447">
          <cell r="A447">
            <v>2017</v>
          </cell>
          <cell r="B447" t="str">
            <v>MAY</v>
          </cell>
          <cell r="D447" t="str">
            <v>UPGD.00001327.01.01.01</v>
          </cell>
          <cell r="E447">
            <v>0</v>
          </cell>
        </row>
        <row r="448">
          <cell r="A448">
            <v>2017</v>
          </cell>
          <cell r="B448" t="str">
            <v>MAY</v>
          </cell>
          <cell r="D448" t="str">
            <v>UPGD.00000632.01.01.01</v>
          </cell>
          <cell r="E448">
            <v>0</v>
          </cell>
        </row>
        <row r="449">
          <cell r="A449">
            <v>2017</v>
          </cell>
          <cell r="B449" t="str">
            <v>MAY</v>
          </cell>
          <cell r="D449" t="str">
            <v>UPGD.00000399.01.01.01</v>
          </cell>
          <cell r="E449">
            <v>0</v>
          </cell>
        </row>
        <row r="450">
          <cell r="A450">
            <v>2017</v>
          </cell>
          <cell r="B450" t="str">
            <v>MAY</v>
          </cell>
          <cell r="D450" t="str">
            <v>UPGD.00000729.03.01.01</v>
          </cell>
          <cell r="E450">
            <v>0</v>
          </cell>
        </row>
        <row r="451">
          <cell r="A451">
            <v>2017</v>
          </cell>
          <cell r="B451" t="str">
            <v>MAY</v>
          </cell>
          <cell r="D451" t="str">
            <v>UNUC.00000938.01.01.03</v>
          </cell>
          <cell r="E451">
            <v>0</v>
          </cell>
        </row>
        <row r="452">
          <cell r="A452">
            <v>2017</v>
          </cell>
          <cell r="B452" t="str">
            <v>MAY</v>
          </cell>
          <cell r="D452" t="str">
            <v>UPGD.00000630.01.01.01</v>
          </cell>
          <cell r="E452">
            <v>0</v>
          </cell>
        </row>
        <row r="453">
          <cell r="A453">
            <v>2017</v>
          </cell>
          <cell r="B453" t="str">
            <v>MAY</v>
          </cell>
          <cell r="D453" t="str">
            <v>UPGD.00000689.01.01.01</v>
          </cell>
          <cell r="E453">
            <v>0</v>
          </cell>
        </row>
        <row r="454">
          <cell r="A454">
            <v>2017</v>
          </cell>
          <cell r="B454" t="str">
            <v>MAY</v>
          </cell>
          <cell r="D454" t="str">
            <v>UNUC.00000002.01.04.01</v>
          </cell>
          <cell r="E454">
            <v>0</v>
          </cell>
        </row>
        <row r="455">
          <cell r="A455">
            <v>2017</v>
          </cell>
          <cell r="B455" t="str">
            <v>MAY</v>
          </cell>
          <cell r="D455" t="str">
            <v>UNUC.00000914.01.01.01</v>
          </cell>
          <cell r="E455">
            <v>0</v>
          </cell>
        </row>
        <row r="456">
          <cell r="A456">
            <v>2017</v>
          </cell>
          <cell r="B456" t="str">
            <v>MAY</v>
          </cell>
          <cell r="D456" t="str">
            <v>UPGD.00000627.01.01.01</v>
          </cell>
          <cell r="E456">
            <v>0</v>
          </cell>
        </row>
        <row r="457">
          <cell r="A457">
            <v>2017</v>
          </cell>
          <cell r="B457" t="str">
            <v>MAY</v>
          </cell>
          <cell r="D457" t="str">
            <v>UPGD.00005601.01.01.01</v>
          </cell>
          <cell r="E457">
            <v>0</v>
          </cell>
        </row>
        <row r="458">
          <cell r="A458">
            <v>2017</v>
          </cell>
          <cell r="B458" t="str">
            <v>MAY</v>
          </cell>
          <cell r="D458" t="str">
            <v>O/U5MON</v>
          </cell>
          <cell r="E458">
            <v>-1292785.15382033</v>
          </cell>
        </row>
        <row r="459">
          <cell r="A459">
            <v>2017</v>
          </cell>
          <cell r="B459" t="str">
            <v>MAY</v>
          </cell>
          <cell r="D459" t="str">
            <v>EXP5TOT</v>
          </cell>
          <cell r="E459">
            <v>26938330.467840299</v>
          </cell>
        </row>
        <row r="460">
          <cell r="A460">
            <v>2017</v>
          </cell>
          <cell r="B460" t="str">
            <v>MAY</v>
          </cell>
          <cell r="D460" t="str">
            <v>LIN5LOS</v>
          </cell>
          <cell r="E460">
            <v>0</v>
          </cell>
        </row>
        <row r="461">
          <cell r="A461">
            <v>2017</v>
          </cell>
          <cell r="B461" t="str">
            <v>MAY</v>
          </cell>
          <cell r="D461" t="str">
            <v>REV5TOT</v>
          </cell>
          <cell r="E461">
            <v>25645545.31402</v>
          </cell>
        </row>
        <row r="462">
          <cell r="A462">
            <v>2017</v>
          </cell>
          <cell r="B462" t="str">
            <v>MAY</v>
          </cell>
          <cell r="D462" t="str">
            <v>RES5PMO</v>
          </cell>
          <cell r="E462">
            <v>0</v>
          </cell>
        </row>
        <row r="463">
          <cell r="A463">
            <v>2017</v>
          </cell>
          <cell r="B463" t="str">
            <v>MAY</v>
          </cell>
          <cell r="D463" t="str">
            <v>GLB5END</v>
          </cell>
          <cell r="E463">
            <v>-959068.10955103196</v>
          </cell>
        </row>
        <row r="464">
          <cell r="A464">
            <v>2017</v>
          </cell>
          <cell r="B464" t="str">
            <v>MAY</v>
          </cell>
          <cell r="D464" t="str">
            <v>INT5MON</v>
          </cell>
          <cell r="E464">
            <v>7.5420000000000001E-4</v>
          </cell>
        </row>
        <row r="465">
          <cell r="A465">
            <v>2017</v>
          </cell>
          <cell r="B465" t="str">
            <v>MAY</v>
          </cell>
          <cell r="D465" t="str">
            <v>ADJ5PRI</v>
          </cell>
          <cell r="E465">
            <v>0</v>
          </cell>
        </row>
        <row r="466">
          <cell r="A466">
            <v>2017</v>
          </cell>
          <cell r="B466" t="str">
            <v>MAY</v>
          </cell>
          <cell r="D466" t="str">
            <v>AVG5AMT</v>
          </cell>
          <cell r="E466">
            <v>414897.42671989999</v>
          </cell>
        </row>
        <row r="467">
          <cell r="A467">
            <v>2017</v>
          </cell>
          <cell r="B467" t="str">
            <v>MAY</v>
          </cell>
          <cell r="D467" t="str">
            <v>GLE5MON</v>
          </cell>
          <cell r="E467">
            <v>-2748243.98818109</v>
          </cell>
        </row>
        <row r="468">
          <cell r="A468">
            <v>2017</v>
          </cell>
          <cell r="B468" t="str">
            <v>MAY</v>
          </cell>
          <cell r="D468" t="str">
            <v>RES5PRI</v>
          </cell>
          <cell r="E468">
            <v>0</v>
          </cell>
        </row>
        <row r="469">
          <cell r="A469">
            <v>2017</v>
          </cell>
          <cell r="B469" t="str">
            <v>MAY</v>
          </cell>
          <cell r="D469" t="str">
            <v>INT5YER</v>
          </cell>
          <cell r="E469">
            <v>9.0500000000000008E-3</v>
          </cell>
        </row>
        <row r="470">
          <cell r="A470">
            <v>2017</v>
          </cell>
          <cell r="B470" t="str">
            <v>MAY</v>
          </cell>
          <cell r="D470" t="str">
            <v>INT5AMT</v>
          </cell>
          <cell r="E470">
            <v>312.91563923214801</v>
          </cell>
        </row>
        <row r="471">
          <cell r="A471">
            <v>2017</v>
          </cell>
          <cell r="B471" t="str">
            <v>MAY</v>
          </cell>
          <cell r="D471" t="str">
            <v>TRU5BEG</v>
          </cell>
          <cell r="E471">
            <v>1789175.87863006</v>
          </cell>
        </row>
        <row r="472">
          <cell r="A472">
            <v>2017</v>
          </cell>
          <cell r="B472" t="str">
            <v>MAY</v>
          </cell>
          <cell r="D472" t="str">
            <v>TRU5END</v>
          </cell>
          <cell r="E472">
            <v>-959381.02519026503</v>
          </cell>
        </row>
        <row r="473">
          <cell r="A473">
            <v>2017</v>
          </cell>
          <cell r="B473" t="str">
            <v>MAY</v>
          </cell>
          <cell r="D473" t="str">
            <v>CI75001</v>
          </cell>
          <cell r="E473">
            <v>104820.28</v>
          </cell>
        </row>
        <row r="474">
          <cell r="A474">
            <v>2017</v>
          </cell>
          <cell r="B474" t="str">
            <v>MAY</v>
          </cell>
          <cell r="D474" t="str">
            <v>CI75002</v>
          </cell>
          <cell r="E474">
            <v>-984165.53</v>
          </cell>
        </row>
        <row r="475">
          <cell r="A475">
            <v>2017</v>
          </cell>
          <cell r="B475" t="str">
            <v>MAY</v>
          </cell>
          <cell r="D475" t="str">
            <v>CI95001</v>
          </cell>
          <cell r="E475">
            <v>0</v>
          </cell>
        </row>
        <row r="476">
          <cell r="A476">
            <v>2017</v>
          </cell>
          <cell r="B476" t="str">
            <v>MAY</v>
          </cell>
          <cell r="D476" t="str">
            <v>CI95002</v>
          </cell>
          <cell r="E476">
            <v>0</v>
          </cell>
        </row>
        <row r="477">
          <cell r="A477">
            <v>2017</v>
          </cell>
          <cell r="B477" t="str">
            <v>MAY</v>
          </cell>
          <cell r="D477" t="str">
            <v>CI15001</v>
          </cell>
          <cell r="E477">
            <v>328115.65000000002</v>
          </cell>
        </row>
        <row r="478">
          <cell r="A478">
            <v>2017</v>
          </cell>
          <cell r="B478" t="str">
            <v>MAY</v>
          </cell>
          <cell r="D478" t="str">
            <v>CI15002</v>
          </cell>
          <cell r="E478">
            <v>43157.97</v>
          </cell>
        </row>
        <row r="479">
          <cell r="A479">
            <v>2017</v>
          </cell>
          <cell r="B479" t="str">
            <v>MAY</v>
          </cell>
          <cell r="D479" t="str">
            <v>CI85001</v>
          </cell>
          <cell r="E479">
            <v>0</v>
          </cell>
        </row>
        <row r="480">
          <cell r="A480">
            <v>2017</v>
          </cell>
          <cell r="B480" t="str">
            <v>MAY</v>
          </cell>
          <cell r="D480" t="str">
            <v>CI85002</v>
          </cell>
          <cell r="E480">
            <v>0</v>
          </cell>
        </row>
        <row r="481">
          <cell r="A481">
            <v>2017</v>
          </cell>
          <cell r="B481" t="str">
            <v>MAY</v>
          </cell>
          <cell r="D481" t="str">
            <v>CIA5001</v>
          </cell>
          <cell r="E481">
            <v>0</v>
          </cell>
        </row>
        <row r="482">
          <cell r="A482">
            <v>2017</v>
          </cell>
          <cell r="B482" t="str">
            <v>MAY</v>
          </cell>
          <cell r="D482" t="str">
            <v>CIA5002</v>
          </cell>
          <cell r="E482">
            <v>494.29</v>
          </cell>
        </row>
        <row r="483">
          <cell r="A483">
            <v>2017</v>
          </cell>
          <cell r="B483" t="str">
            <v>MAY</v>
          </cell>
          <cell r="D483" t="str">
            <v>CIB5001</v>
          </cell>
          <cell r="E483">
            <v>0</v>
          </cell>
        </row>
        <row r="484">
          <cell r="A484">
            <v>2017</v>
          </cell>
          <cell r="B484" t="str">
            <v>MAY</v>
          </cell>
          <cell r="D484" t="str">
            <v>CIB5002</v>
          </cell>
          <cell r="E484">
            <v>0</v>
          </cell>
        </row>
        <row r="485">
          <cell r="A485">
            <v>2017</v>
          </cell>
          <cell r="B485" t="str">
            <v>MAY</v>
          </cell>
          <cell r="D485" t="str">
            <v>CIC5001</v>
          </cell>
          <cell r="E485">
            <v>0</v>
          </cell>
        </row>
        <row r="486">
          <cell r="A486">
            <v>2017</v>
          </cell>
          <cell r="B486" t="str">
            <v>MAY</v>
          </cell>
          <cell r="D486" t="str">
            <v>CIC5002</v>
          </cell>
          <cell r="E486">
            <v>0</v>
          </cell>
        </row>
        <row r="487">
          <cell r="A487">
            <v>2017</v>
          </cell>
          <cell r="B487" t="str">
            <v>MAY</v>
          </cell>
          <cell r="D487" t="str">
            <v>CI45001</v>
          </cell>
          <cell r="E487">
            <v>0</v>
          </cell>
        </row>
        <row r="488">
          <cell r="A488">
            <v>2017</v>
          </cell>
          <cell r="B488" t="str">
            <v>MAY</v>
          </cell>
          <cell r="D488" t="str">
            <v>CI45002</v>
          </cell>
          <cell r="E488">
            <v>842219.62</v>
          </cell>
        </row>
        <row r="489">
          <cell r="A489">
            <v>2017</v>
          </cell>
          <cell r="B489" t="str">
            <v>MAY</v>
          </cell>
          <cell r="D489" t="str">
            <v>COB5001</v>
          </cell>
          <cell r="E489">
            <v>19678.8317383994</v>
          </cell>
        </row>
        <row r="490">
          <cell r="A490">
            <v>2017</v>
          </cell>
          <cell r="B490" t="str">
            <v>MAY</v>
          </cell>
          <cell r="D490" t="str">
            <v>COB5002</v>
          </cell>
          <cell r="E490">
            <v>4852.33513191358</v>
          </cell>
        </row>
        <row r="491">
          <cell r="A491">
            <v>2017</v>
          </cell>
          <cell r="B491" t="str">
            <v>MAY</v>
          </cell>
          <cell r="D491" t="str">
            <v>COC5001</v>
          </cell>
          <cell r="E491">
            <v>192659.89114516901</v>
          </cell>
        </row>
        <row r="492">
          <cell r="A492">
            <v>2017</v>
          </cell>
          <cell r="B492" t="str">
            <v>MAY</v>
          </cell>
          <cell r="D492" t="str">
            <v>COC5002</v>
          </cell>
          <cell r="E492">
            <v>47505.378913839297</v>
          </cell>
        </row>
        <row r="493">
          <cell r="A493">
            <v>2017</v>
          </cell>
          <cell r="B493" t="str">
            <v>MAY</v>
          </cell>
          <cell r="D493" t="str">
            <v>COE5001</v>
          </cell>
          <cell r="E493">
            <v>977055.04342372995</v>
          </cell>
        </row>
        <row r="494">
          <cell r="A494">
            <v>2017</v>
          </cell>
          <cell r="B494" t="str">
            <v>MAY</v>
          </cell>
          <cell r="D494" t="str">
            <v>COE5002</v>
          </cell>
          <cell r="E494">
            <v>203171.097763486</v>
          </cell>
        </row>
        <row r="495">
          <cell r="A495">
            <v>2017</v>
          </cell>
          <cell r="B495" t="str">
            <v>MAY</v>
          </cell>
          <cell r="D495" t="str">
            <v>CI55001</v>
          </cell>
          <cell r="E495">
            <v>2453079.38</v>
          </cell>
        </row>
        <row r="496">
          <cell r="A496">
            <v>2017</v>
          </cell>
          <cell r="B496" t="str">
            <v>MAY</v>
          </cell>
          <cell r="D496" t="str">
            <v>CI55002</v>
          </cell>
          <cell r="E496">
            <v>10568954.59</v>
          </cell>
        </row>
        <row r="497">
          <cell r="A497">
            <v>2017</v>
          </cell>
          <cell r="B497" t="str">
            <v>MAY</v>
          </cell>
          <cell r="D497" t="str">
            <v>RR25082</v>
          </cell>
          <cell r="E497">
            <v>756990</v>
          </cell>
        </row>
        <row r="498">
          <cell r="A498">
            <v>2017</v>
          </cell>
          <cell r="B498" t="str">
            <v>MAY</v>
          </cell>
          <cell r="D498" t="str">
            <v>RR25216</v>
          </cell>
          <cell r="E498">
            <v>60868</v>
          </cell>
        </row>
        <row r="499">
          <cell r="A499">
            <v>2017</v>
          </cell>
          <cell r="B499" t="str">
            <v>MAY</v>
          </cell>
          <cell r="D499" t="str">
            <v>RR25217</v>
          </cell>
          <cell r="E499">
            <v>-4647322</v>
          </cell>
        </row>
        <row r="500">
          <cell r="A500">
            <v>2017</v>
          </cell>
          <cell r="B500" t="str">
            <v>MAY</v>
          </cell>
          <cell r="D500" t="str">
            <v>RR25228</v>
          </cell>
          <cell r="E500">
            <v>-4180555.56</v>
          </cell>
        </row>
        <row r="501">
          <cell r="A501">
            <v>2017</v>
          </cell>
          <cell r="B501" t="str">
            <v>MAY</v>
          </cell>
          <cell r="D501" t="str">
            <v>UNUC.00000001.01.11.01</v>
          </cell>
          <cell r="E501">
            <v>0</v>
          </cell>
        </row>
        <row r="502">
          <cell r="A502">
            <v>2017</v>
          </cell>
          <cell r="B502" t="str">
            <v>MAY</v>
          </cell>
          <cell r="D502" t="str">
            <v>UPGD.00000633.03.01.01</v>
          </cell>
          <cell r="E502">
            <v>0</v>
          </cell>
        </row>
        <row r="503">
          <cell r="A503">
            <v>2017</v>
          </cell>
          <cell r="B503" t="str">
            <v>MAY</v>
          </cell>
          <cell r="D503" t="str">
            <v>UPGD.00000730.01.01.01</v>
          </cell>
          <cell r="E503">
            <v>0</v>
          </cell>
        </row>
        <row r="504">
          <cell r="A504">
            <v>2017</v>
          </cell>
          <cell r="B504" t="str">
            <v>MAY</v>
          </cell>
          <cell r="D504" t="str">
            <v>UPGD.00000728.01.01.01</v>
          </cell>
          <cell r="E504">
            <v>0</v>
          </cell>
        </row>
        <row r="505">
          <cell r="A505">
            <v>2017</v>
          </cell>
          <cell r="B505" t="str">
            <v>MAY</v>
          </cell>
          <cell r="D505" t="str">
            <v>UPGD.00000620.01.01.01</v>
          </cell>
          <cell r="E505">
            <v>0</v>
          </cell>
        </row>
        <row r="506">
          <cell r="A506">
            <v>2017</v>
          </cell>
          <cell r="B506" t="str">
            <v>MAY</v>
          </cell>
          <cell r="D506" t="str">
            <v>UNUC.00001012.01.01.01</v>
          </cell>
          <cell r="E506">
            <v>0</v>
          </cell>
        </row>
        <row r="507">
          <cell r="A507">
            <v>2017</v>
          </cell>
          <cell r="B507" t="str">
            <v>MAY</v>
          </cell>
          <cell r="D507" t="str">
            <v>UNUC.00000003.01.05.01</v>
          </cell>
          <cell r="E507">
            <v>0</v>
          </cell>
        </row>
        <row r="508">
          <cell r="A508">
            <v>2017</v>
          </cell>
          <cell r="B508" t="str">
            <v>MAY</v>
          </cell>
          <cell r="D508" t="str">
            <v>UNUC.00000715.01.01.01</v>
          </cell>
          <cell r="E508">
            <v>0</v>
          </cell>
        </row>
        <row r="509">
          <cell r="A509">
            <v>2017</v>
          </cell>
          <cell r="B509" t="str">
            <v>MAY</v>
          </cell>
          <cell r="D509" t="str">
            <v>UNUC.00001134.40.01.01</v>
          </cell>
          <cell r="E509">
            <v>0</v>
          </cell>
        </row>
        <row r="510">
          <cell r="A510">
            <v>2017</v>
          </cell>
          <cell r="B510" t="str">
            <v>MAY</v>
          </cell>
          <cell r="D510" t="str">
            <v>UPGD.00000626.01.01.01</v>
          </cell>
          <cell r="E510">
            <v>0</v>
          </cell>
        </row>
        <row r="511">
          <cell r="A511">
            <v>2017</v>
          </cell>
          <cell r="B511" t="str">
            <v>MAY</v>
          </cell>
          <cell r="D511" t="str">
            <v>UPGD.00000622.01.01.01</v>
          </cell>
          <cell r="E511">
            <v>0</v>
          </cell>
        </row>
        <row r="512">
          <cell r="A512">
            <v>2017</v>
          </cell>
          <cell r="B512" t="str">
            <v>MAY</v>
          </cell>
          <cell r="D512" t="str">
            <v>UPGD.00004811.03.01.01</v>
          </cell>
          <cell r="E512">
            <v>0</v>
          </cell>
        </row>
        <row r="513">
          <cell r="A513">
            <v>2017</v>
          </cell>
          <cell r="B513" t="str">
            <v>MAY</v>
          </cell>
          <cell r="D513" t="str">
            <v>UNUC.00000001.01.08.01</v>
          </cell>
          <cell r="E513">
            <v>0</v>
          </cell>
        </row>
        <row r="514">
          <cell r="A514">
            <v>2017</v>
          </cell>
          <cell r="B514" t="str">
            <v>MAY</v>
          </cell>
          <cell r="D514" t="str">
            <v>UNUC.00000001.01.14.01</v>
          </cell>
          <cell r="E514">
            <v>0</v>
          </cell>
        </row>
        <row r="515">
          <cell r="A515">
            <v>2017</v>
          </cell>
          <cell r="B515" t="str">
            <v>MAY</v>
          </cell>
          <cell r="D515" t="str">
            <v>UNUC.00000002.01.09.01</v>
          </cell>
          <cell r="E515">
            <v>0</v>
          </cell>
        </row>
        <row r="516">
          <cell r="A516">
            <v>2017</v>
          </cell>
          <cell r="B516" t="str">
            <v>MAY</v>
          </cell>
          <cell r="D516" t="str">
            <v>UNUC.00000001.01.16.01</v>
          </cell>
          <cell r="E516">
            <v>0</v>
          </cell>
        </row>
        <row r="517">
          <cell r="A517">
            <v>2017</v>
          </cell>
          <cell r="B517" t="str">
            <v>MAY</v>
          </cell>
          <cell r="D517" t="str">
            <v>UNUC.00000001.01.09.01</v>
          </cell>
          <cell r="E517">
            <v>0</v>
          </cell>
        </row>
        <row r="518">
          <cell r="A518">
            <v>2017</v>
          </cell>
          <cell r="B518" t="str">
            <v>MAY</v>
          </cell>
          <cell r="D518" t="str">
            <v>UNUC.00000002.01.14.01</v>
          </cell>
          <cell r="E518">
            <v>0</v>
          </cell>
        </row>
        <row r="519">
          <cell r="A519">
            <v>2017</v>
          </cell>
          <cell r="B519" t="str">
            <v>MAY</v>
          </cell>
          <cell r="D519" t="str">
            <v>UNUC.00000938.01.02.01</v>
          </cell>
          <cell r="E519">
            <v>0</v>
          </cell>
        </row>
        <row r="520">
          <cell r="A520">
            <v>2017</v>
          </cell>
          <cell r="B520" t="str">
            <v>MAY</v>
          </cell>
          <cell r="D520" t="str">
            <v>UPGD.00000729.02.01.01</v>
          </cell>
          <cell r="E520">
            <v>0</v>
          </cell>
        </row>
        <row r="521">
          <cell r="A521">
            <v>2017</v>
          </cell>
          <cell r="B521" t="str">
            <v>MAY</v>
          </cell>
          <cell r="D521" t="str">
            <v>UNUC.00000969.10.01.01</v>
          </cell>
          <cell r="E521">
            <v>18.940000000000001</v>
          </cell>
        </row>
        <row r="522">
          <cell r="A522">
            <v>2017</v>
          </cell>
          <cell r="B522" t="str">
            <v>MAY</v>
          </cell>
          <cell r="D522" t="str">
            <v>UPGD.00000962.01.01.02</v>
          </cell>
          <cell r="E522">
            <v>3965.06</v>
          </cell>
        </row>
        <row r="523">
          <cell r="A523">
            <v>2017</v>
          </cell>
          <cell r="B523" t="str">
            <v>MAY</v>
          </cell>
          <cell r="D523" t="str">
            <v>UNUC.00000001.01.13.01</v>
          </cell>
          <cell r="E523">
            <v>35793.07</v>
          </cell>
        </row>
        <row r="524">
          <cell r="A524">
            <v>2017</v>
          </cell>
          <cell r="B524" t="str">
            <v>MAY</v>
          </cell>
          <cell r="D524" t="str">
            <v>UNUC.00000003.01.01.01</v>
          </cell>
          <cell r="E524">
            <v>56236.24</v>
          </cell>
        </row>
        <row r="525">
          <cell r="A525">
            <v>2017</v>
          </cell>
          <cell r="B525" t="str">
            <v>MAY</v>
          </cell>
          <cell r="D525" t="str">
            <v>UNUC.00001057.01.01.01</v>
          </cell>
          <cell r="E525">
            <v>2443</v>
          </cell>
        </row>
        <row r="526">
          <cell r="A526">
            <v>2017</v>
          </cell>
          <cell r="B526" t="str">
            <v>MAY</v>
          </cell>
          <cell r="D526" t="str">
            <v>UPGD.00000633.01.01.01</v>
          </cell>
          <cell r="E526">
            <v>29045.17</v>
          </cell>
        </row>
        <row r="527">
          <cell r="A527">
            <v>2017</v>
          </cell>
          <cell r="B527" t="str">
            <v>MAY</v>
          </cell>
          <cell r="D527" t="str">
            <v>UPGD.00005600.01.01.01</v>
          </cell>
          <cell r="E527">
            <v>4195.1000000000004</v>
          </cell>
        </row>
        <row r="528">
          <cell r="A528">
            <v>2017</v>
          </cell>
          <cell r="B528" t="str">
            <v>MAY</v>
          </cell>
          <cell r="D528" t="str">
            <v>UCOR.00000301.01.06.01</v>
          </cell>
          <cell r="E528">
            <v>-756990</v>
          </cell>
        </row>
        <row r="529">
          <cell r="A529">
            <v>2017</v>
          </cell>
          <cell r="B529" t="str">
            <v>MAY</v>
          </cell>
          <cell r="D529" t="str">
            <v>UNUC.00000002.01.05.01</v>
          </cell>
          <cell r="E529">
            <v>253826.97</v>
          </cell>
        </row>
        <row r="530">
          <cell r="A530">
            <v>2017</v>
          </cell>
          <cell r="B530" t="str">
            <v>MAY</v>
          </cell>
          <cell r="D530" t="str">
            <v>UNUC.00000003.01.07.01</v>
          </cell>
          <cell r="E530">
            <v>25265</v>
          </cell>
        </row>
        <row r="531">
          <cell r="A531">
            <v>2017</v>
          </cell>
          <cell r="B531" t="str">
            <v>MAY</v>
          </cell>
          <cell r="D531" t="str">
            <v>UNUC.00000938.01.01.01</v>
          </cell>
          <cell r="E531">
            <v>860</v>
          </cell>
        </row>
        <row r="532">
          <cell r="A532">
            <v>2017</v>
          </cell>
          <cell r="B532" t="str">
            <v>MAY</v>
          </cell>
          <cell r="D532" t="str">
            <v>UNUC.00001132.01.02.01</v>
          </cell>
          <cell r="E532">
            <v>17037.71</v>
          </cell>
        </row>
        <row r="533">
          <cell r="A533">
            <v>2017</v>
          </cell>
          <cell r="B533" t="str">
            <v>MAY</v>
          </cell>
          <cell r="D533" t="str">
            <v>UCOR.00000301.01.03.01</v>
          </cell>
          <cell r="E533">
            <v>7779421.4900000002</v>
          </cell>
        </row>
        <row r="534">
          <cell r="A534">
            <v>2017</v>
          </cell>
          <cell r="B534" t="str">
            <v>MAY</v>
          </cell>
          <cell r="D534" t="str">
            <v>UNUC.00000001.01.07.01</v>
          </cell>
          <cell r="E534">
            <v>2675</v>
          </cell>
        </row>
        <row r="535">
          <cell r="A535">
            <v>2017</v>
          </cell>
          <cell r="B535" t="str">
            <v>MAY</v>
          </cell>
          <cell r="D535" t="str">
            <v>UNUC.00000001.01.15.01</v>
          </cell>
          <cell r="E535">
            <v>131061.79</v>
          </cell>
        </row>
        <row r="536">
          <cell r="A536">
            <v>2017</v>
          </cell>
          <cell r="B536" t="str">
            <v>MAY</v>
          </cell>
          <cell r="D536" t="str">
            <v>UNUC.00000002.01.07.01</v>
          </cell>
          <cell r="E536">
            <v>2425</v>
          </cell>
        </row>
        <row r="537">
          <cell r="A537">
            <v>2017</v>
          </cell>
          <cell r="B537" t="str">
            <v>MAY</v>
          </cell>
          <cell r="D537" t="str">
            <v>UNUC.00000604.01.01.01</v>
          </cell>
          <cell r="E537">
            <v>7067.08</v>
          </cell>
        </row>
        <row r="538">
          <cell r="A538">
            <v>2017</v>
          </cell>
          <cell r="B538" t="str">
            <v>MAY</v>
          </cell>
          <cell r="D538" t="str">
            <v>UNUC.00001058.01.01.01</v>
          </cell>
          <cell r="E538">
            <v>2295</v>
          </cell>
        </row>
        <row r="539">
          <cell r="A539">
            <v>2017</v>
          </cell>
          <cell r="B539" t="str">
            <v>MAY</v>
          </cell>
          <cell r="D539" t="str">
            <v>UPGD.00000963.01.01.02</v>
          </cell>
          <cell r="E539">
            <v>7513.72</v>
          </cell>
        </row>
        <row r="540">
          <cell r="A540">
            <v>2017</v>
          </cell>
          <cell r="B540" t="str">
            <v>MAY</v>
          </cell>
          <cell r="D540" t="str">
            <v>6350000869</v>
          </cell>
          <cell r="E540">
            <v>288639.14</v>
          </cell>
        </row>
        <row r="541">
          <cell r="A541">
            <v>2017</v>
          </cell>
          <cell r="B541" t="str">
            <v>MAY</v>
          </cell>
          <cell r="D541" t="str">
            <v>6360002520</v>
          </cell>
          <cell r="E541">
            <v>4647322</v>
          </cell>
        </row>
        <row r="542">
          <cell r="A542">
            <v>2017</v>
          </cell>
          <cell r="B542" t="str">
            <v>MAY</v>
          </cell>
          <cell r="D542" t="str">
            <v>6360002521</v>
          </cell>
          <cell r="E542">
            <v>2918525</v>
          </cell>
        </row>
        <row r="543">
          <cell r="A543">
            <v>2017</v>
          </cell>
          <cell r="B543" t="str">
            <v>MAY</v>
          </cell>
          <cell r="D543" t="str">
            <v>UCOR.00000306.01.07.02</v>
          </cell>
          <cell r="E543">
            <v>1149200</v>
          </cell>
        </row>
        <row r="544">
          <cell r="A544">
            <v>2017</v>
          </cell>
          <cell r="B544" t="str">
            <v>MAY</v>
          </cell>
          <cell r="D544" t="str">
            <v>6700000041</v>
          </cell>
          <cell r="E544">
            <v>-7668821.4900000002</v>
          </cell>
        </row>
        <row r="545">
          <cell r="A545">
            <v>2017</v>
          </cell>
          <cell r="B545" t="str">
            <v>MAY</v>
          </cell>
          <cell r="D545" t="str">
            <v>UNUC.00000001.01.01.01</v>
          </cell>
          <cell r="E545">
            <v>683559.03</v>
          </cell>
        </row>
        <row r="546">
          <cell r="A546">
            <v>2017</v>
          </cell>
          <cell r="B546" t="str">
            <v>MAY</v>
          </cell>
          <cell r="D546" t="str">
            <v>UNUC.00000002.01.15.01</v>
          </cell>
          <cell r="E546">
            <v>226638.62</v>
          </cell>
        </row>
        <row r="547">
          <cell r="A547">
            <v>2017</v>
          </cell>
          <cell r="B547" t="str">
            <v>MAY</v>
          </cell>
          <cell r="D547" t="str">
            <v>UNUC.00001174.01.01.01</v>
          </cell>
          <cell r="E547">
            <v>14955.11</v>
          </cell>
        </row>
        <row r="548">
          <cell r="A548">
            <v>2017</v>
          </cell>
          <cell r="B548" t="str">
            <v>MAY</v>
          </cell>
          <cell r="D548" t="str">
            <v>UPGD.00000962.01.01.01</v>
          </cell>
          <cell r="E548">
            <v>3964.31</v>
          </cell>
        </row>
        <row r="549">
          <cell r="A549">
            <v>2017</v>
          </cell>
          <cell r="B549" t="str">
            <v>MAY</v>
          </cell>
          <cell r="D549" t="str">
            <v>UPGD.00003814.03.01.01</v>
          </cell>
          <cell r="E549">
            <v>267.75</v>
          </cell>
        </row>
        <row r="550">
          <cell r="A550">
            <v>2017</v>
          </cell>
          <cell r="B550" t="str">
            <v>MAY</v>
          </cell>
          <cell r="D550" t="str">
            <v>UPGD.00006146.01.01.02</v>
          </cell>
          <cell r="E550">
            <v>2583.98</v>
          </cell>
        </row>
        <row r="551">
          <cell r="A551">
            <v>2017</v>
          </cell>
          <cell r="B551" t="str">
            <v>MAY</v>
          </cell>
          <cell r="D551" t="str">
            <v>6350000868</v>
          </cell>
          <cell r="E551">
            <v>-86805.23</v>
          </cell>
        </row>
        <row r="552">
          <cell r="A552">
            <v>2017</v>
          </cell>
          <cell r="B552" t="str">
            <v>MAY</v>
          </cell>
          <cell r="D552" t="str">
            <v>6350000870</v>
          </cell>
          <cell r="E552">
            <v>-264286.38</v>
          </cell>
        </row>
        <row r="553">
          <cell r="A553">
            <v>2017</v>
          </cell>
          <cell r="B553" t="str">
            <v>MAY</v>
          </cell>
          <cell r="D553" t="str">
            <v>UNUC.00001132.01.03.01</v>
          </cell>
          <cell r="E553">
            <v>13251.38</v>
          </cell>
        </row>
        <row r="554">
          <cell r="A554">
            <v>2017</v>
          </cell>
          <cell r="B554" t="str">
            <v>MAY</v>
          </cell>
          <cell r="D554" t="str">
            <v>UCOR.00000301.01.05.01</v>
          </cell>
          <cell r="E554">
            <v>6069640.0999999996</v>
          </cell>
        </row>
        <row r="555">
          <cell r="A555">
            <v>2017</v>
          </cell>
          <cell r="B555" t="str">
            <v>MAY</v>
          </cell>
          <cell r="D555" t="str">
            <v>UCOR.00000622.01.02.01</v>
          </cell>
          <cell r="E555">
            <v>-109336.78</v>
          </cell>
        </row>
        <row r="556">
          <cell r="A556">
            <v>2017</v>
          </cell>
          <cell r="B556" t="str">
            <v>MAY</v>
          </cell>
          <cell r="D556" t="str">
            <v>UNUC.00000001.01.03.01</v>
          </cell>
          <cell r="E556">
            <v>59.16</v>
          </cell>
        </row>
        <row r="557">
          <cell r="A557">
            <v>2017</v>
          </cell>
          <cell r="B557" t="str">
            <v>MAY</v>
          </cell>
          <cell r="D557" t="str">
            <v>UNUC.00000001.01.05.01</v>
          </cell>
          <cell r="E557">
            <v>127260.26</v>
          </cell>
        </row>
        <row r="558">
          <cell r="A558">
            <v>2017</v>
          </cell>
          <cell r="B558" t="str">
            <v>MAY</v>
          </cell>
          <cell r="D558" t="str">
            <v>UNUC.00000002.01.06.01</v>
          </cell>
          <cell r="E558">
            <v>13132.98</v>
          </cell>
        </row>
        <row r="559">
          <cell r="A559">
            <v>2017</v>
          </cell>
          <cell r="B559" t="str">
            <v>MAY</v>
          </cell>
          <cell r="D559" t="str">
            <v>UPGD.00003208.01.01.01</v>
          </cell>
          <cell r="E559">
            <v>393371.25</v>
          </cell>
        </row>
        <row r="560">
          <cell r="A560">
            <v>2017</v>
          </cell>
          <cell r="B560" t="str">
            <v>MAY</v>
          </cell>
          <cell r="D560" t="str">
            <v>UCOR.00000306.01.07.01</v>
          </cell>
          <cell r="E560">
            <v>-346.63</v>
          </cell>
        </row>
        <row r="561">
          <cell r="A561">
            <v>2017</v>
          </cell>
          <cell r="B561" t="str">
            <v>MAY</v>
          </cell>
          <cell r="D561" t="str">
            <v>6350000872</v>
          </cell>
          <cell r="E561">
            <v>-22566.76</v>
          </cell>
        </row>
        <row r="562">
          <cell r="A562">
            <v>2017</v>
          </cell>
          <cell r="B562" t="str">
            <v>MAY</v>
          </cell>
          <cell r="D562" t="str">
            <v>UNUC.00000001.01.06.01</v>
          </cell>
          <cell r="E562">
            <v>2294.6999999999998</v>
          </cell>
        </row>
        <row r="563">
          <cell r="A563">
            <v>2017</v>
          </cell>
          <cell r="B563" t="str">
            <v>MAY</v>
          </cell>
          <cell r="D563" t="str">
            <v>UNUC.00000002.01.03.01</v>
          </cell>
          <cell r="E563">
            <v>1065</v>
          </cell>
        </row>
        <row r="564">
          <cell r="A564">
            <v>2017</v>
          </cell>
          <cell r="B564" t="str">
            <v>MAY</v>
          </cell>
          <cell r="D564" t="str">
            <v>UNUC.00000002.01.10.01</v>
          </cell>
          <cell r="E564">
            <v>9900</v>
          </cell>
        </row>
        <row r="565">
          <cell r="A565">
            <v>2017</v>
          </cell>
          <cell r="B565" t="str">
            <v>MAY</v>
          </cell>
          <cell r="D565" t="str">
            <v>UPGD.00000963.01.01.01</v>
          </cell>
          <cell r="E565">
            <v>7514.51</v>
          </cell>
        </row>
        <row r="566">
          <cell r="A566">
            <v>2017</v>
          </cell>
          <cell r="B566" t="str">
            <v>MAY</v>
          </cell>
          <cell r="D566" t="str">
            <v>UPGD.00003814.01.01.01</v>
          </cell>
          <cell r="E566">
            <v>17252.900000000001</v>
          </cell>
        </row>
        <row r="567">
          <cell r="A567">
            <v>2017</v>
          </cell>
          <cell r="B567" t="str">
            <v>MAY</v>
          </cell>
          <cell r="D567" t="str">
            <v>UNUC.00000937.01.01.01</v>
          </cell>
          <cell r="E567">
            <v>92108.14</v>
          </cell>
        </row>
        <row r="568">
          <cell r="A568">
            <v>2017</v>
          </cell>
          <cell r="B568" t="str">
            <v>APR</v>
          </cell>
          <cell r="D568" t="str">
            <v>1MC5TOT</v>
          </cell>
          <cell r="E568">
            <v>0</v>
          </cell>
        </row>
        <row r="569">
          <cell r="A569">
            <v>2017</v>
          </cell>
          <cell r="B569" t="str">
            <v>APR</v>
          </cell>
          <cell r="D569" t="str">
            <v>TRU5MON</v>
          </cell>
          <cell r="E569">
            <v>1455771.75</v>
          </cell>
        </row>
        <row r="570">
          <cell r="A570">
            <v>2017</v>
          </cell>
          <cell r="B570" t="str">
            <v>APR</v>
          </cell>
          <cell r="D570" t="str">
            <v>TRU5TOT</v>
          </cell>
          <cell r="E570">
            <v>17469261</v>
          </cell>
        </row>
        <row r="571">
          <cell r="A571">
            <v>2017</v>
          </cell>
          <cell r="B571" t="str">
            <v>APR</v>
          </cell>
          <cell r="D571" t="str">
            <v>2MC5MON</v>
          </cell>
          <cell r="E571">
            <v>0</v>
          </cell>
        </row>
        <row r="572">
          <cell r="A572">
            <v>2017</v>
          </cell>
          <cell r="B572" t="str">
            <v>APR</v>
          </cell>
          <cell r="D572" t="str">
            <v>RAF5FEE</v>
          </cell>
          <cell r="E572">
            <v>15602.413176</v>
          </cell>
        </row>
        <row r="573">
          <cell r="A573">
            <v>2017</v>
          </cell>
          <cell r="B573" t="str">
            <v>APR</v>
          </cell>
          <cell r="D573" t="str">
            <v>REV5NET</v>
          </cell>
          <cell r="E573">
            <v>21654415.886824001</v>
          </cell>
        </row>
        <row r="574">
          <cell r="A574">
            <v>2017</v>
          </cell>
          <cell r="B574" t="str">
            <v>APR</v>
          </cell>
          <cell r="D574" t="str">
            <v>REV5MON</v>
          </cell>
          <cell r="E574">
            <v>23110187.636824001</v>
          </cell>
        </row>
        <row r="575">
          <cell r="A575">
            <v>2017</v>
          </cell>
          <cell r="B575" t="str">
            <v>APR</v>
          </cell>
          <cell r="D575" t="str">
            <v>AM25081</v>
          </cell>
          <cell r="E575">
            <v>0</v>
          </cell>
        </row>
        <row r="576">
          <cell r="A576">
            <v>2017</v>
          </cell>
          <cell r="B576" t="str">
            <v>APR</v>
          </cell>
          <cell r="D576" t="str">
            <v>AM35081</v>
          </cell>
          <cell r="E576">
            <v>0</v>
          </cell>
        </row>
        <row r="577">
          <cell r="A577">
            <v>2017</v>
          </cell>
          <cell r="B577" t="str">
            <v>APR</v>
          </cell>
          <cell r="D577" t="str">
            <v>AM55081</v>
          </cell>
          <cell r="E577">
            <v>0</v>
          </cell>
        </row>
        <row r="578">
          <cell r="A578">
            <v>2017</v>
          </cell>
          <cell r="B578" t="str">
            <v>APR</v>
          </cell>
          <cell r="D578" t="str">
            <v>AM65081</v>
          </cell>
          <cell r="E578">
            <v>9.4000000000000004E-3</v>
          </cell>
        </row>
        <row r="579">
          <cell r="A579">
            <v>2017</v>
          </cell>
          <cell r="B579" t="str">
            <v>APR</v>
          </cell>
          <cell r="D579" t="str">
            <v>AM75081</v>
          </cell>
          <cell r="E579">
            <v>8.6E-3</v>
          </cell>
        </row>
        <row r="580">
          <cell r="A580">
            <v>2017</v>
          </cell>
          <cell r="B580" t="str">
            <v>APR</v>
          </cell>
          <cell r="D580" t="str">
            <v>AM85081</v>
          </cell>
          <cell r="E580">
            <v>8.9999999999999993E-3</v>
          </cell>
        </row>
        <row r="581">
          <cell r="A581">
            <v>2017</v>
          </cell>
          <cell r="B581" t="str">
            <v>APR</v>
          </cell>
          <cell r="D581" t="str">
            <v>AM95081</v>
          </cell>
          <cell r="E581">
            <v>7.5000000000000002E-4</v>
          </cell>
        </row>
        <row r="582">
          <cell r="A582">
            <v>2017</v>
          </cell>
          <cell r="B582" t="str">
            <v>APR</v>
          </cell>
          <cell r="D582" t="str">
            <v>AMA5081</v>
          </cell>
          <cell r="E582">
            <v>0</v>
          </cell>
        </row>
        <row r="583">
          <cell r="A583">
            <v>2017</v>
          </cell>
          <cell r="B583" t="str">
            <v>APR</v>
          </cell>
          <cell r="D583" t="str">
            <v>AMB5081</v>
          </cell>
          <cell r="E583">
            <v>0.95046580000000003</v>
          </cell>
        </row>
        <row r="584">
          <cell r="A584">
            <v>2017</v>
          </cell>
          <cell r="B584" t="str">
            <v>APR</v>
          </cell>
          <cell r="D584" t="str">
            <v>AMC5081</v>
          </cell>
          <cell r="E584">
            <v>0</v>
          </cell>
        </row>
        <row r="585">
          <cell r="A585">
            <v>2017</v>
          </cell>
          <cell r="B585" t="str">
            <v>APR</v>
          </cell>
          <cell r="D585" t="str">
            <v>RR25082</v>
          </cell>
          <cell r="E585">
            <v>756990</v>
          </cell>
        </row>
        <row r="586">
          <cell r="A586">
            <v>2017</v>
          </cell>
          <cell r="B586" t="str">
            <v>APR</v>
          </cell>
          <cell r="D586" t="str">
            <v>RR25216</v>
          </cell>
          <cell r="E586">
            <v>60868</v>
          </cell>
        </row>
        <row r="587">
          <cell r="A587">
            <v>2017</v>
          </cell>
          <cell r="B587" t="str">
            <v>APR</v>
          </cell>
          <cell r="D587" t="str">
            <v>RR25217</v>
          </cell>
          <cell r="E587">
            <v>-4647322</v>
          </cell>
        </row>
        <row r="588">
          <cell r="A588">
            <v>2017</v>
          </cell>
          <cell r="B588" t="str">
            <v>APR</v>
          </cell>
          <cell r="D588" t="str">
            <v>RR25228</v>
          </cell>
          <cell r="E588">
            <v>-4180555.56</v>
          </cell>
        </row>
        <row r="589">
          <cell r="A589">
            <v>2017</v>
          </cell>
          <cell r="B589" t="str">
            <v>APR</v>
          </cell>
          <cell r="D589" t="str">
            <v>RR35082</v>
          </cell>
          <cell r="E589">
            <v>-15960513</v>
          </cell>
        </row>
        <row r="590">
          <cell r="A590">
            <v>2017</v>
          </cell>
          <cell r="B590" t="str">
            <v>APR</v>
          </cell>
          <cell r="D590" t="str">
            <v>RR35216</v>
          </cell>
          <cell r="E590">
            <v>-5599893</v>
          </cell>
        </row>
        <row r="591">
          <cell r="A591">
            <v>2017</v>
          </cell>
          <cell r="B591" t="str">
            <v>APR</v>
          </cell>
          <cell r="D591" t="str">
            <v>RR35217</v>
          </cell>
          <cell r="E591">
            <v>427553621</v>
          </cell>
        </row>
        <row r="592">
          <cell r="A592">
            <v>2017</v>
          </cell>
          <cell r="B592" t="str">
            <v>APR</v>
          </cell>
          <cell r="D592" t="str">
            <v>RR35228</v>
          </cell>
          <cell r="E592">
            <v>434777777.75999999</v>
          </cell>
        </row>
        <row r="593">
          <cell r="A593">
            <v>2017</v>
          </cell>
          <cell r="B593" t="str">
            <v>APR</v>
          </cell>
          <cell r="D593" t="str">
            <v>RR45082</v>
          </cell>
          <cell r="E593">
            <v>-16339008</v>
          </cell>
        </row>
        <row r="594">
          <cell r="A594">
            <v>2017</v>
          </cell>
          <cell r="B594" t="str">
            <v>APR</v>
          </cell>
          <cell r="D594" t="str">
            <v>RR45216</v>
          </cell>
          <cell r="E594">
            <v>-5630327</v>
          </cell>
        </row>
        <row r="595">
          <cell r="A595">
            <v>2017</v>
          </cell>
          <cell r="B595" t="str">
            <v>APR</v>
          </cell>
          <cell r="D595" t="str">
            <v>RR45217</v>
          </cell>
          <cell r="E595">
            <v>429877282</v>
          </cell>
        </row>
        <row r="596">
          <cell r="A596">
            <v>2017</v>
          </cell>
          <cell r="B596" t="str">
            <v>APR</v>
          </cell>
          <cell r="D596" t="str">
            <v>RR45228</v>
          </cell>
          <cell r="E596">
            <v>436868055.54000002</v>
          </cell>
        </row>
        <row r="597">
          <cell r="A597">
            <v>2017</v>
          </cell>
          <cell r="B597" t="str">
            <v>APR</v>
          </cell>
          <cell r="D597" t="str">
            <v>INT5MON</v>
          </cell>
          <cell r="E597">
            <v>7.5000000000000002E-4</v>
          </cell>
        </row>
        <row r="598">
          <cell r="A598">
            <v>2017</v>
          </cell>
          <cell r="B598" t="str">
            <v>APR</v>
          </cell>
          <cell r="D598" t="str">
            <v>REV5TOT</v>
          </cell>
          <cell r="E598">
            <v>23110187.636824001</v>
          </cell>
        </row>
        <row r="599">
          <cell r="A599">
            <v>2017</v>
          </cell>
          <cell r="B599" t="str">
            <v>APR</v>
          </cell>
          <cell r="D599" t="str">
            <v>RES5PMO</v>
          </cell>
          <cell r="E599">
            <v>0</v>
          </cell>
        </row>
        <row r="600">
          <cell r="A600">
            <v>2017</v>
          </cell>
          <cell r="B600" t="str">
            <v>APR</v>
          </cell>
          <cell r="D600" t="str">
            <v>GLB5END</v>
          </cell>
          <cell r="E600">
            <v>1789175.87863006</v>
          </cell>
        </row>
        <row r="601">
          <cell r="A601">
            <v>2017</v>
          </cell>
          <cell r="B601" t="str">
            <v>APR</v>
          </cell>
          <cell r="D601" t="str">
            <v>ADJ5PRI</v>
          </cell>
          <cell r="E601">
            <v>0</v>
          </cell>
        </row>
        <row r="602">
          <cell r="A602">
            <v>2017</v>
          </cell>
          <cell r="B602" t="str">
            <v>APR</v>
          </cell>
          <cell r="D602" t="str">
            <v>AVG5AMT</v>
          </cell>
          <cell r="E602">
            <v>4443744.5486792699</v>
          </cell>
        </row>
        <row r="603">
          <cell r="A603">
            <v>2017</v>
          </cell>
          <cell r="B603" t="str">
            <v>APR</v>
          </cell>
          <cell r="D603" t="str">
            <v>GLE5MON</v>
          </cell>
          <cell r="E603">
            <v>-5312470.1485099196</v>
          </cell>
        </row>
        <row r="604">
          <cell r="A604">
            <v>2017</v>
          </cell>
          <cell r="B604" t="str">
            <v>APR</v>
          </cell>
          <cell r="D604" t="str">
            <v>RES5PRI</v>
          </cell>
          <cell r="E604">
            <v>0</v>
          </cell>
        </row>
        <row r="605">
          <cell r="A605">
            <v>2017</v>
          </cell>
          <cell r="B605" t="str">
            <v>APR</v>
          </cell>
          <cell r="D605" t="str">
            <v>INT5YER</v>
          </cell>
          <cell r="E605">
            <v>8.9999999999999993E-3</v>
          </cell>
        </row>
        <row r="606">
          <cell r="A606">
            <v>2017</v>
          </cell>
          <cell r="B606" t="str">
            <v>APR</v>
          </cell>
          <cell r="D606" t="str">
            <v>INT5AMT</v>
          </cell>
          <cell r="E606">
            <v>3332.8084115094498</v>
          </cell>
        </row>
        <row r="607">
          <cell r="A607">
            <v>2017</v>
          </cell>
          <cell r="B607" t="str">
            <v>APR</v>
          </cell>
          <cell r="D607" t="str">
            <v>TRU5BEG</v>
          </cell>
          <cell r="E607">
            <v>7101646.0271399897</v>
          </cell>
        </row>
        <row r="608">
          <cell r="A608">
            <v>2017</v>
          </cell>
          <cell r="B608" t="str">
            <v>APR</v>
          </cell>
          <cell r="D608" t="str">
            <v>TRU5END</v>
          </cell>
          <cell r="E608">
            <v>1785843.07021855</v>
          </cell>
        </row>
        <row r="609">
          <cell r="A609">
            <v>2017</v>
          </cell>
          <cell r="B609" t="str">
            <v>MAY</v>
          </cell>
          <cell r="D609" t="str">
            <v>UNUC.00000001.01.10.01</v>
          </cell>
          <cell r="E609">
            <v>0</v>
          </cell>
        </row>
        <row r="610">
          <cell r="A610">
            <v>2017</v>
          </cell>
          <cell r="B610" t="str">
            <v>MAY</v>
          </cell>
          <cell r="D610" t="str">
            <v>UPGD.00000631.01.01.02</v>
          </cell>
          <cell r="E610">
            <v>0</v>
          </cell>
        </row>
        <row r="611">
          <cell r="A611">
            <v>2017</v>
          </cell>
          <cell r="B611" t="str">
            <v>MAY</v>
          </cell>
          <cell r="D611" t="str">
            <v>UNUC.00001062.01.01.01</v>
          </cell>
          <cell r="E611">
            <v>0</v>
          </cell>
        </row>
        <row r="612">
          <cell r="A612">
            <v>2017</v>
          </cell>
          <cell r="B612" t="str">
            <v>MAY</v>
          </cell>
          <cell r="D612" t="str">
            <v>UPGD.00001282.02.01.01</v>
          </cell>
          <cell r="E612">
            <v>0</v>
          </cell>
        </row>
        <row r="613">
          <cell r="A613">
            <v>2017</v>
          </cell>
          <cell r="B613" t="str">
            <v>MAY</v>
          </cell>
          <cell r="D613" t="str">
            <v>UPGD.00000621.01.01.01</v>
          </cell>
          <cell r="E613">
            <v>0</v>
          </cell>
        </row>
        <row r="614">
          <cell r="A614">
            <v>2017</v>
          </cell>
          <cell r="B614" t="str">
            <v>MAY</v>
          </cell>
          <cell r="D614" t="str">
            <v>UPGD.00000634.03.01.01</v>
          </cell>
          <cell r="E614">
            <v>0</v>
          </cell>
        </row>
        <row r="615">
          <cell r="A615">
            <v>2017</v>
          </cell>
          <cell r="B615" t="str">
            <v>MAY</v>
          </cell>
          <cell r="D615" t="str">
            <v>UNUC.00000748.01.01.08</v>
          </cell>
          <cell r="E615">
            <v>0</v>
          </cell>
        </row>
        <row r="616">
          <cell r="A616">
            <v>2017</v>
          </cell>
          <cell r="B616" t="str">
            <v>MAY</v>
          </cell>
          <cell r="D616" t="str">
            <v>UPGD.00005815.01.01.01</v>
          </cell>
          <cell r="E616">
            <v>0</v>
          </cell>
        </row>
        <row r="617">
          <cell r="A617">
            <v>2017</v>
          </cell>
          <cell r="B617" t="str">
            <v>MAY</v>
          </cell>
          <cell r="D617" t="str">
            <v>UNUC.00000003.01.02.01</v>
          </cell>
          <cell r="E617">
            <v>0</v>
          </cell>
        </row>
        <row r="618">
          <cell r="A618">
            <v>2017</v>
          </cell>
          <cell r="B618" t="str">
            <v>MAY</v>
          </cell>
          <cell r="D618" t="str">
            <v>UPGD.00000636.01.01.01</v>
          </cell>
          <cell r="E618">
            <v>0</v>
          </cell>
        </row>
        <row r="619">
          <cell r="A619">
            <v>2017</v>
          </cell>
          <cell r="B619" t="str">
            <v>MAY</v>
          </cell>
          <cell r="D619" t="str">
            <v>UPGD.00000635.03.01.01</v>
          </cell>
          <cell r="E619">
            <v>0</v>
          </cell>
        </row>
        <row r="620">
          <cell r="A620">
            <v>2017</v>
          </cell>
          <cell r="B620" t="str">
            <v>MAY</v>
          </cell>
          <cell r="D620" t="str">
            <v>UPGD.00000625.01.01.01</v>
          </cell>
          <cell r="E620">
            <v>0</v>
          </cell>
        </row>
        <row r="621">
          <cell r="A621">
            <v>2017</v>
          </cell>
          <cell r="B621" t="str">
            <v>MAY</v>
          </cell>
          <cell r="D621" t="str">
            <v>UPGD.00000625.02.01.01</v>
          </cell>
          <cell r="E621">
            <v>0</v>
          </cell>
        </row>
        <row r="622">
          <cell r="A622">
            <v>2017</v>
          </cell>
          <cell r="B622" t="str">
            <v>MAY</v>
          </cell>
          <cell r="D622" t="str">
            <v>UPGD.00000624.01.01.01</v>
          </cell>
          <cell r="E622">
            <v>0</v>
          </cell>
        </row>
        <row r="623">
          <cell r="A623">
            <v>2017</v>
          </cell>
          <cell r="B623" t="str">
            <v>MAY</v>
          </cell>
          <cell r="D623" t="str">
            <v>UPGD.00001282.03.01.01</v>
          </cell>
          <cell r="E623">
            <v>0</v>
          </cell>
        </row>
        <row r="624">
          <cell r="A624">
            <v>2017</v>
          </cell>
          <cell r="B624" t="str">
            <v>MAY</v>
          </cell>
          <cell r="D624" t="str">
            <v>UPGD.00001446.01.01.01</v>
          </cell>
          <cell r="E624">
            <v>0</v>
          </cell>
        </row>
        <row r="625">
          <cell r="A625">
            <v>2017</v>
          </cell>
          <cell r="B625" t="str">
            <v>MAY</v>
          </cell>
          <cell r="D625" t="str">
            <v>UNUC.00000001.01.12.01</v>
          </cell>
          <cell r="E625">
            <v>0</v>
          </cell>
        </row>
        <row r="626">
          <cell r="A626">
            <v>2017</v>
          </cell>
          <cell r="B626" t="str">
            <v>MAY</v>
          </cell>
          <cell r="D626" t="str">
            <v>UCOR.00000622.01.02.02</v>
          </cell>
          <cell r="E626">
            <v>0</v>
          </cell>
        </row>
        <row r="627">
          <cell r="A627">
            <v>2017</v>
          </cell>
          <cell r="B627" t="str">
            <v>MAY</v>
          </cell>
          <cell r="D627" t="str">
            <v>UPGD.00005601.03.01.01</v>
          </cell>
          <cell r="E627">
            <v>0</v>
          </cell>
        </row>
        <row r="628">
          <cell r="A628">
            <v>2017</v>
          </cell>
          <cell r="B628" t="str">
            <v>MAY</v>
          </cell>
          <cell r="D628" t="str">
            <v>UPGD.00004447.02.01.01</v>
          </cell>
          <cell r="E628">
            <v>0</v>
          </cell>
        </row>
        <row r="629">
          <cell r="A629">
            <v>2017</v>
          </cell>
          <cell r="B629" t="str">
            <v>MAY</v>
          </cell>
          <cell r="D629" t="str">
            <v>UPGD.00004811.01.01.01</v>
          </cell>
          <cell r="E629">
            <v>0</v>
          </cell>
        </row>
        <row r="630">
          <cell r="A630">
            <v>2017</v>
          </cell>
          <cell r="B630" t="str">
            <v>MAY</v>
          </cell>
          <cell r="D630" t="str">
            <v>UNUC.00000002.01.11.01</v>
          </cell>
          <cell r="E630">
            <v>0</v>
          </cell>
        </row>
        <row r="631">
          <cell r="A631">
            <v>2017</v>
          </cell>
          <cell r="B631" t="str">
            <v>MAY</v>
          </cell>
          <cell r="D631" t="str">
            <v>UPGD.00000634.01.01.01</v>
          </cell>
          <cell r="E631">
            <v>0</v>
          </cell>
        </row>
        <row r="632">
          <cell r="A632">
            <v>2017</v>
          </cell>
          <cell r="B632" t="str">
            <v>MAY</v>
          </cell>
          <cell r="D632" t="str">
            <v>UNUC.00000001.01.04.01</v>
          </cell>
          <cell r="E632">
            <v>0</v>
          </cell>
        </row>
        <row r="633">
          <cell r="A633">
            <v>2017</v>
          </cell>
          <cell r="B633" t="str">
            <v>MAY</v>
          </cell>
          <cell r="D633" t="str">
            <v>UPGD.00000625.03.01.01</v>
          </cell>
          <cell r="E633">
            <v>0</v>
          </cell>
        </row>
        <row r="634">
          <cell r="A634">
            <v>2017</v>
          </cell>
          <cell r="B634" t="str">
            <v>MAY</v>
          </cell>
          <cell r="D634" t="str">
            <v>UNUC.00000002.01.02.01</v>
          </cell>
          <cell r="E634">
            <v>0</v>
          </cell>
        </row>
        <row r="635">
          <cell r="A635">
            <v>2017</v>
          </cell>
          <cell r="B635" t="str">
            <v>MAY</v>
          </cell>
          <cell r="D635" t="str">
            <v>UNUC.00000938.01.01.05</v>
          </cell>
          <cell r="E635">
            <v>0</v>
          </cell>
        </row>
        <row r="636">
          <cell r="A636">
            <v>2017</v>
          </cell>
          <cell r="B636" t="str">
            <v>MAY</v>
          </cell>
          <cell r="D636" t="str">
            <v>UPGD.00000629.01.01.01</v>
          </cell>
          <cell r="E636">
            <v>0</v>
          </cell>
        </row>
        <row r="637">
          <cell r="A637">
            <v>2017</v>
          </cell>
          <cell r="B637" t="str">
            <v>APR</v>
          </cell>
          <cell r="D637" t="str">
            <v>RRL5216</v>
          </cell>
          <cell r="E637">
            <v>0</v>
          </cell>
        </row>
        <row r="638">
          <cell r="A638">
            <v>2017</v>
          </cell>
          <cell r="B638" t="str">
            <v>APR</v>
          </cell>
          <cell r="D638" t="str">
            <v>RRL5217</v>
          </cell>
          <cell r="E638">
            <v>0</v>
          </cell>
        </row>
        <row r="639">
          <cell r="A639">
            <v>2017</v>
          </cell>
          <cell r="B639" t="str">
            <v>APR</v>
          </cell>
          <cell r="D639" t="str">
            <v>RRL5228</v>
          </cell>
          <cell r="E639">
            <v>0</v>
          </cell>
        </row>
        <row r="640">
          <cell r="A640">
            <v>2017</v>
          </cell>
          <cell r="B640" t="str">
            <v>APR</v>
          </cell>
          <cell r="D640" t="str">
            <v>RRS5082</v>
          </cell>
          <cell r="E640">
            <v>-119246.249505331</v>
          </cell>
        </row>
        <row r="641">
          <cell r="A641">
            <v>2017</v>
          </cell>
          <cell r="B641" t="str">
            <v>APR</v>
          </cell>
          <cell r="D641" t="str">
            <v>RRS5216</v>
          </cell>
          <cell r="E641">
            <v>-41091.563100930303</v>
          </cell>
        </row>
        <row r="642">
          <cell r="A642">
            <v>2017</v>
          </cell>
          <cell r="B642" t="str">
            <v>APR</v>
          </cell>
          <cell r="D642" t="str">
            <v>RRS5217</v>
          </cell>
          <cell r="E642">
            <v>3137354.09310319</v>
          </cell>
        </row>
        <row r="643">
          <cell r="A643">
            <v>2017</v>
          </cell>
          <cell r="B643" t="str">
            <v>APR</v>
          </cell>
          <cell r="D643" t="str">
            <v>RRS5228</v>
          </cell>
          <cell r="E643">
            <v>3188374.5421895799</v>
          </cell>
        </row>
        <row r="644">
          <cell r="A644">
            <v>2017</v>
          </cell>
          <cell r="B644" t="str">
            <v>APR</v>
          </cell>
          <cell r="D644" t="str">
            <v>CIR5001</v>
          </cell>
          <cell r="E644">
            <v>86992104.640000001</v>
          </cell>
        </row>
        <row r="645">
          <cell r="A645">
            <v>2017</v>
          </cell>
          <cell r="B645" t="str">
            <v>APR</v>
          </cell>
          <cell r="D645" t="str">
            <v>CIR5002</v>
          </cell>
          <cell r="E645">
            <v>11967399.41</v>
          </cell>
        </row>
        <row r="646">
          <cell r="A646">
            <v>2017</v>
          </cell>
          <cell r="B646" t="str">
            <v>APR</v>
          </cell>
          <cell r="D646" t="str">
            <v>CIS5001</v>
          </cell>
          <cell r="E646">
            <v>4820911.62</v>
          </cell>
        </row>
        <row r="647">
          <cell r="A647">
            <v>2017</v>
          </cell>
          <cell r="B647" t="str">
            <v>APR</v>
          </cell>
          <cell r="D647" t="str">
            <v>CIS5002</v>
          </cell>
          <cell r="E647">
            <v>762518.06</v>
          </cell>
        </row>
        <row r="648">
          <cell r="A648">
            <v>2017</v>
          </cell>
          <cell r="B648" t="str">
            <v>APR</v>
          </cell>
          <cell r="D648" t="str">
            <v>6660000181</v>
          </cell>
          <cell r="E648">
            <v>0</v>
          </cell>
        </row>
        <row r="649">
          <cell r="A649">
            <v>2017</v>
          </cell>
          <cell r="B649" t="str">
            <v>APR</v>
          </cell>
          <cell r="D649" t="str">
            <v>BG15217</v>
          </cell>
          <cell r="E649">
            <v>0</v>
          </cell>
        </row>
        <row r="650">
          <cell r="A650">
            <v>2017</v>
          </cell>
          <cell r="B650" t="str">
            <v>APR</v>
          </cell>
          <cell r="D650" t="str">
            <v>BGD5001</v>
          </cell>
          <cell r="E650">
            <v>0</v>
          </cell>
        </row>
        <row r="651">
          <cell r="A651">
            <v>2017</v>
          </cell>
          <cell r="B651" t="str">
            <v>APR</v>
          </cell>
          <cell r="D651" t="str">
            <v>BGP5001</v>
          </cell>
          <cell r="E651">
            <v>0</v>
          </cell>
        </row>
        <row r="652">
          <cell r="A652">
            <v>2017</v>
          </cell>
          <cell r="B652" t="str">
            <v>APR</v>
          </cell>
          <cell r="D652" t="str">
            <v>CI65001</v>
          </cell>
          <cell r="E652">
            <v>0</v>
          </cell>
        </row>
        <row r="653">
          <cell r="A653">
            <v>2017</v>
          </cell>
          <cell r="B653" t="str">
            <v>APR</v>
          </cell>
          <cell r="D653" t="str">
            <v>CI65002</v>
          </cell>
          <cell r="E653">
            <v>0</v>
          </cell>
        </row>
        <row r="654">
          <cell r="A654">
            <v>2017</v>
          </cell>
          <cell r="B654" t="str">
            <v>APR</v>
          </cell>
          <cell r="D654" t="str">
            <v>CID5001</v>
          </cell>
          <cell r="E654">
            <v>0</v>
          </cell>
        </row>
        <row r="655">
          <cell r="A655">
            <v>2017</v>
          </cell>
          <cell r="B655" t="str">
            <v>APR</v>
          </cell>
          <cell r="D655" t="str">
            <v>CID5002</v>
          </cell>
          <cell r="E655">
            <v>0</v>
          </cell>
        </row>
        <row r="656">
          <cell r="A656">
            <v>2017</v>
          </cell>
          <cell r="B656" t="str">
            <v>APR</v>
          </cell>
          <cell r="D656" t="str">
            <v>CIW5001</v>
          </cell>
          <cell r="E656">
            <v>0</v>
          </cell>
        </row>
        <row r="657">
          <cell r="A657">
            <v>2017</v>
          </cell>
          <cell r="B657" t="str">
            <v>APR</v>
          </cell>
          <cell r="D657" t="str">
            <v>MAN5001</v>
          </cell>
          <cell r="E657">
            <v>5938824</v>
          </cell>
        </row>
        <row r="658">
          <cell r="A658">
            <v>2017</v>
          </cell>
          <cell r="B658" t="str">
            <v>APR</v>
          </cell>
          <cell r="D658" t="str">
            <v>MAN5002</v>
          </cell>
          <cell r="E658">
            <v>9639909</v>
          </cell>
        </row>
        <row r="659">
          <cell r="A659">
            <v>2017</v>
          </cell>
          <cell r="B659" t="str">
            <v>APR</v>
          </cell>
          <cell r="D659" t="str">
            <v>MAN5003</v>
          </cell>
          <cell r="E659">
            <v>0</v>
          </cell>
        </row>
        <row r="660">
          <cell r="A660">
            <v>2017</v>
          </cell>
          <cell r="B660" t="str">
            <v>APR</v>
          </cell>
          <cell r="D660" t="str">
            <v>MAN5005</v>
          </cell>
          <cell r="E660">
            <v>0</v>
          </cell>
        </row>
        <row r="661">
          <cell r="A661">
            <v>2017</v>
          </cell>
          <cell r="B661" t="str">
            <v>APR</v>
          </cell>
          <cell r="D661" t="str">
            <v>MAN5006</v>
          </cell>
          <cell r="E661">
            <v>0</v>
          </cell>
        </row>
        <row r="662">
          <cell r="A662">
            <v>2017</v>
          </cell>
          <cell r="B662" t="str">
            <v>APR</v>
          </cell>
          <cell r="D662" t="str">
            <v>MAN5007</v>
          </cell>
          <cell r="E662">
            <v>0</v>
          </cell>
        </row>
        <row r="663">
          <cell r="A663">
            <v>2017</v>
          </cell>
          <cell r="B663" t="str">
            <v>APR</v>
          </cell>
          <cell r="D663" t="str">
            <v>MAN5008</v>
          </cell>
          <cell r="E663">
            <v>0</v>
          </cell>
        </row>
        <row r="664">
          <cell r="A664">
            <v>2017</v>
          </cell>
          <cell r="B664" t="str">
            <v>APR</v>
          </cell>
          <cell r="D664" t="str">
            <v>MAN5009</v>
          </cell>
          <cell r="E664">
            <v>0</v>
          </cell>
        </row>
        <row r="665">
          <cell r="A665">
            <v>2017</v>
          </cell>
          <cell r="B665" t="str">
            <v>APR</v>
          </cell>
          <cell r="D665" t="str">
            <v>MAN500A</v>
          </cell>
          <cell r="E665">
            <v>0</v>
          </cell>
        </row>
        <row r="666">
          <cell r="A666">
            <v>2017</v>
          </cell>
          <cell r="B666" t="str">
            <v>APR</v>
          </cell>
          <cell r="D666" t="str">
            <v>MAN500B</v>
          </cell>
          <cell r="E666">
            <v>7586581</v>
          </cell>
        </row>
        <row r="667">
          <cell r="A667">
            <v>2017</v>
          </cell>
          <cell r="B667" t="str">
            <v>APR</v>
          </cell>
          <cell r="D667" t="str">
            <v>MAN5010</v>
          </cell>
          <cell r="E667">
            <v>0</v>
          </cell>
        </row>
        <row r="668">
          <cell r="A668">
            <v>2017</v>
          </cell>
          <cell r="B668" t="str">
            <v>APR</v>
          </cell>
          <cell r="D668" t="str">
            <v>MAN5011</v>
          </cell>
          <cell r="E668">
            <v>0.95046580000000003</v>
          </cell>
        </row>
        <row r="669">
          <cell r="A669">
            <v>2017</v>
          </cell>
          <cell r="B669" t="str">
            <v>APR</v>
          </cell>
          <cell r="D669" t="str">
            <v>MAN5101</v>
          </cell>
          <cell r="E669">
            <v>1890528</v>
          </cell>
        </row>
        <row r="670">
          <cell r="A670">
            <v>2017</v>
          </cell>
          <cell r="B670" t="str">
            <v>APR</v>
          </cell>
          <cell r="D670" t="str">
            <v>MAN5102</v>
          </cell>
          <cell r="E670">
            <v>0</v>
          </cell>
        </row>
        <row r="671">
          <cell r="A671">
            <v>2017</v>
          </cell>
          <cell r="B671" t="str">
            <v>APR</v>
          </cell>
          <cell r="D671" t="str">
            <v>MAN510B</v>
          </cell>
          <cell r="E671">
            <v>0</v>
          </cell>
        </row>
        <row r="672">
          <cell r="A672">
            <v>2017</v>
          </cell>
          <cell r="B672" t="str">
            <v>APR</v>
          </cell>
          <cell r="D672" t="str">
            <v>MAN5CEA</v>
          </cell>
          <cell r="E672">
            <v>0</v>
          </cell>
        </row>
        <row r="673">
          <cell r="A673">
            <v>2017</v>
          </cell>
          <cell r="B673" t="str">
            <v>APR</v>
          </cell>
          <cell r="D673" t="str">
            <v>MAN5CEL</v>
          </cell>
          <cell r="E673">
            <v>0</v>
          </cell>
        </row>
        <row r="674">
          <cell r="A674">
            <v>2017</v>
          </cell>
          <cell r="B674" t="str">
            <v>APR</v>
          </cell>
          <cell r="D674" t="str">
            <v>MAN5CEW</v>
          </cell>
          <cell r="E674">
            <v>0</v>
          </cell>
        </row>
        <row r="675">
          <cell r="A675">
            <v>2017</v>
          </cell>
          <cell r="B675" t="str">
            <v>APR</v>
          </cell>
          <cell r="D675" t="str">
            <v>MAN5INDIAN</v>
          </cell>
          <cell r="E675">
            <v>-1042944.34</v>
          </cell>
        </row>
        <row r="676">
          <cell r="A676">
            <v>2017</v>
          </cell>
          <cell r="B676" t="str">
            <v>APR</v>
          </cell>
          <cell r="D676" t="str">
            <v>MAN5WC3</v>
          </cell>
          <cell r="E676">
            <v>0</v>
          </cell>
        </row>
        <row r="677">
          <cell r="A677">
            <v>2017</v>
          </cell>
          <cell r="B677" t="str">
            <v>APR</v>
          </cell>
          <cell r="D677" t="str">
            <v>XAN5100</v>
          </cell>
          <cell r="E677">
            <v>8.6E-3</v>
          </cell>
        </row>
        <row r="678">
          <cell r="A678">
            <v>2017</v>
          </cell>
          <cell r="B678" t="str">
            <v>APR</v>
          </cell>
          <cell r="D678" t="str">
            <v>XAN5200</v>
          </cell>
          <cell r="E678">
            <v>7.2000000000000005E-4</v>
          </cell>
        </row>
        <row r="679">
          <cell r="A679">
            <v>2017</v>
          </cell>
          <cell r="B679" t="str">
            <v>APR</v>
          </cell>
          <cell r="D679" t="str">
            <v>XAN5300</v>
          </cell>
          <cell r="E679">
            <v>1.3984E-2</v>
          </cell>
        </row>
        <row r="680">
          <cell r="A680">
            <v>2017</v>
          </cell>
          <cell r="B680" t="str">
            <v>APR</v>
          </cell>
          <cell r="D680" t="str">
            <v>XAN5400</v>
          </cell>
          <cell r="E680">
            <v>4.8009000000000003E-2</v>
          </cell>
        </row>
        <row r="681">
          <cell r="A681">
            <v>2017</v>
          </cell>
          <cell r="B681" t="str">
            <v>APR</v>
          </cell>
          <cell r="D681" t="str">
            <v>XAN5500</v>
          </cell>
          <cell r="E681">
            <v>0.35</v>
          </cell>
        </row>
        <row r="682">
          <cell r="A682">
            <v>2017</v>
          </cell>
          <cell r="B682" t="str">
            <v>APR</v>
          </cell>
          <cell r="D682" t="str">
            <v>XAN5600</v>
          </cell>
          <cell r="E682">
            <v>5.5E-2</v>
          </cell>
        </row>
        <row r="683">
          <cell r="A683">
            <v>2017</v>
          </cell>
          <cell r="B683" t="str">
            <v>APR</v>
          </cell>
          <cell r="D683" t="str">
            <v>UCOR.00000301.01.06.01Y</v>
          </cell>
          <cell r="E683">
            <v>-756990</v>
          </cell>
        </row>
        <row r="684">
          <cell r="A684">
            <v>2017</v>
          </cell>
          <cell r="B684" t="str">
            <v>APR</v>
          </cell>
          <cell r="D684" t="str">
            <v>6660000181Y</v>
          </cell>
          <cell r="E684">
            <v>0</v>
          </cell>
        </row>
        <row r="685">
          <cell r="A685">
            <v>2017</v>
          </cell>
          <cell r="B685" t="str">
            <v>APR</v>
          </cell>
          <cell r="D685" t="str">
            <v>UCOR.00000693.01.01.01Y</v>
          </cell>
          <cell r="E685">
            <v>0</v>
          </cell>
        </row>
        <row r="686">
          <cell r="A686">
            <v>2017</v>
          </cell>
          <cell r="B686" t="str">
            <v>APR</v>
          </cell>
          <cell r="D686" t="str">
            <v>UCOR.00000693.01.01.02Y</v>
          </cell>
          <cell r="E686">
            <v>0</v>
          </cell>
        </row>
        <row r="687">
          <cell r="A687">
            <v>2017</v>
          </cell>
          <cell r="B687" t="str">
            <v>APR</v>
          </cell>
          <cell r="D687" t="str">
            <v>UPGD.00005815.01.01.01Y</v>
          </cell>
          <cell r="E687">
            <v>0</v>
          </cell>
        </row>
        <row r="688">
          <cell r="A688">
            <v>2017</v>
          </cell>
          <cell r="B688" t="str">
            <v>APR</v>
          </cell>
          <cell r="D688" t="str">
            <v>6360002520Y</v>
          </cell>
          <cell r="E688">
            <v>4647322</v>
          </cell>
        </row>
        <row r="689">
          <cell r="A689">
            <v>2017</v>
          </cell>
          <cell r="B689" t="str">
            <v>APR</v>
          </cell>
          <cell r="D689" t="str">
            <v>6690000061Y</v>
          </cell>
          <cell r="E689">
            <v>-60868</v>
          </cell>
        </row>
        <row r="690">
          <cell r="A690">
            <v>2017</v>
          </cell>
          <cell r="B690" t="str">
            <v>APR</v>
          </cell>
          <cell r="D690" t="str">
            <v>RRL5082</v>
          </cell>
          <cell r="E690">
            <v>0</v>
          </cell>
        </row>
        <row r="691">
          <cell r="A691">
            <v>2017</v>
          </cell>
          <cell r="B691" t="str">
            <v>APR</v>
          </cell>
          <cell r="D691" t="str">
            <v>6360002678Y</v>
          </cell>
          <cell r="E691">
            <v>4180555.56</v>
          </cell>
        </row>
        <row r="692">
          <cell r="A692">
            <v>2017</v>
          </cell>
          <cell r="B692" t="str">
            <v>APR</v>
          </cell>
          <cell r="D692" t="str">
            <v>CIP5001</v>
          </cell>
          <cell r="E692">
            <v>84961242.209999993</v>
          </cell>
        </row>
        <row r="693">
          <cell r="A693">
            <v>2017</v>
          </cell>
          <cell r="B693" t="str">
            <v>APR</v>
          </cell>
          <cell r="D693" t="str">
            <v>CIP5002</v>
          </cell>
          <cell r="E693">
            <v>11746186.210000001</v>
          </cell>
        </row>
        <row r="694">
          <cell r="A694">
            <v>2017</v>
          </cell>
          <cell r="B694" t="str">
            <v>APR</v>
          </cell>
          <cell r="D694" t="str">
            <v>CIQ5001</v>
          </cell>
          <cell r="E694">
            <v>4497162.68</v>
          </cell>
        </row>
        <row r="695">
          <cell r="A695">
            <v>2017</v>
          </cell>
          <cell r="B695" t="str">
            <v>APR</v>
          </cell>
          <cell r="D695" t="str">
            <v>CIQ5002</v>
          </cell>
          <cell r="E695">
            <v>495578.44</v>
          </cell>
        </row>
        <row r="696">
          <cell r="A696">
            <v>2017</v>
          </cell>
          <cell r="B696" t="str">
            <v>APR</v>
          </cell>
          <cell r="D696" t="str">
            <v>CIN5001</v>
          </cell>
          <cell r="E696">
            <v>2751353.07</v>
          </cell>
        </row>
        <row r="697">
          <cell r="A697">
            <v>2017</v>
          </cell>
          <cell r="B697" t="str">
            <v>APR</v>
          </cell>
          <cell r="D697" t="str">
            <v>CIN5002</v>
          </cell>
          <cell r="E697">
            <v>9123514.8100000005</v>
          </cell>
        </row>
        <row r="698">
          <cell r="A698">
            <v>2017</v>
          </cell>
          <cell r="B698" t="str">
            <v>APR</v>
          </cell>
          <cell r="D698" t="str">
            <v>AM15081</v>
          </cell>
          <cell r="E698">
            <v>0</v>
          </cell>
        </row>
        <row r="699">
          <cell r="A699">
            <v>2017</v>
          </cell>
          <cell r="B699" t="str">
            <v>APR</v>
          </cell>
          <cell r="D699" t="str">
            <v>RR15082</v>
          </cell>
          <cell r="E699">
            <v>-16717503</v>
          </cell>
        </row>
        <row r="700">
          <cell r="A700">
            <v>2017</v>
          </cell>
          <cell r="B700" t="str">
            <v>APR</v>
          </cell>
          <cell r="D700" t="str">
            <v>RR15216</v>
          </cell>
          <cell r="E700">
            <v>-5660761</v>
          </cell>
        </row>
        <row r="701">
          <cell r="A701">
            <v>2017</v>
          </cell>
          <cell r="B701" t="str">
            <v>APR</v>
          </cell>
          <cell r="D701" t="str">
            <v>RR15217</v>
          </cell>
          <cell r="E701">
            <v>432200943</v>
          </cell>
        </row>
        <row r="702">
          <cell r="A702">
            <v>2017</v>
          </cell>
          <cell r="B702" t="str">
            <v>APR</v>
          </cell>
          <cell r="D702" t="str">
            <v>RR15228</v>
          </cell>
          <cell r="E702">
            <v>438958333.31999999</v>
          </cell>
        </row>
        <row r="703">
          <cell r="A703">
            <v>2017</v>
          </cell>
          <cell r="B703" t="str">
            <v>APR</v>
          </cell>
          <cell r="D703" t="str">
            <v>XAN5700</v>
          </cell>
          <cell r="E703">
            <v>9.4000000000000004E-3</v>
          </cell>
        </row>
        <row r="704">
          <cell r="A704">
            <v>2017</v>
          </cell>
          <cell r="B704" t="str">
            <v>APR</v>
          </cell>
          <cell r="D704" t="str">
            <v>AM45081</v>
          </cell>
          <cell r="E704">
            <v>-112</v>
          </cell>
        </row>
        <row r="705">
          <cell r="A705">
            <v>2017</v>
          </cell>
          <cell r="B705" t="str">
            <v>APR</v>
          </cell>
          <cell r="D705" t="str">
            <v>GLB5BEG</v>
          </cell>
          <cell r="E705">
            <v>7101646.0271399897</v>
          </cell>
        </row>
        <row r="706">
          <cell r="A706">
            <v>2017</v>
          </cell>
          <cell r="B706" t="str">
            <v>APR</v>
          </cell>
          <cell r="D706" t="str">
            <v>O/U5YTD</v>
          </cell>
          <cell r="E706">
            <v>-13617684.8078443</v>
          </cell>
        </row>
        <row r="707">
          <cell r="A707">
            <v>2017</v>
          </cell>
          <cell r="B707" t="str">
            <v>APR</v>
          </cell>
          <cell r="D707" t="str">
            <v>TRU5YTD</v>
          </cell>
          <cell r="E707">
            <v>4367315.25</v>
          </cell>
        </row>
        <row r="708">
          <cell r="A708">
            <v>2017</v>
          </cell>
          <cell r="B708" t="str">
            <v>APR</v>
          </cell>
          <cell r="D708" t="str">
            <v>1MC5YTD</v>
          </cell>
          <cell r="E708">
            <v>0</v>
          </cell>
        </row>
        <row r="709">
          <cell r="A709">
            <v>2017</v>
          </cell>
          <cell r="B709" t="str">
            <v>APR</v>
          </cell>
          <cell r="D709" t="str">
            <v>2MC5YTD</v>
          </cell>
          <cell r="E709">
            <v>0</v>
          </cell>
        </row>
        <row r="710">
          <cell r="A710">
            <v>2017</v>
          </cell>
          <cell r="B710" t="str">
            <v>APR</v>
          </cell>
          <cell r="D710" t="str">
            <v>3MC5YTD</v>
          </cell>
          <cell r="E710">
            <v>0</v>
          </cell>
        </row>
        <row r="711">
          <cell r="A711">
            <v>2017</v>
          </cell>
          <cell r="B711" t="str">
            <v>APR</v>
          </cell>
          <cell r="D711" t="str">
            <v>INT5YTD</v>
          </cell>
          <cell r="E711">
            <v>30824.972697819001</v>
          </cell>
        </row>
        <row r="712">
          <cell r="A712">
            <v>2017</v>
          </cell>
          <cell r="B712" t="str">
            <v>APR</v>
          </cell>
          <cell r="D712" t="str">
            <v>2MC5TOT</v>
          </cell>
          <cell r="E712">
            <v>0</v>
          </cell>
        </row>
        <row r="713">
          <cell r="A713">
            <v>2017</v>
          </cell>
          <cell r="B713" t="str">
            <v>APR</v>
          </cell>
          <cell r="D713" t="str">
            <v>1MC5MON</v>
          </cell>
          <cell r="E713">
            <v>0</v>
          </cell>
        </row>
        <row r="714">
          <cell r="A714">
            <v>2017</v>
          </cell>
          <cell r="B714" t="str">
            <v>APR</v>
          </cell>
          <cell r="D714" t="str">
            <v>6350000872</v>
          </cell>
          <cell r="E714">
            <v>-50425</v>
          </cell>
        </row>
        <row r="715">
          <cell r="A715">
            <v>2017</v>
          </cell>
          <cell r="B715" t="str">
            <v>APR</v>
          </cell>
          <cell r="D715" t="str">
            <v>UNUC.00000001.01.06.01</v>
          </cell>
          <cell r="E715">
            <v>7418.85</v>
          </cell>
        </row>
        <row r="716">
          <cell r="A716">
            <v>2017</v>
          </cell>
          <cell r="B716" t="str">
            <v>APR</v>
          </cell>
          <cell r="D716" t="str">
            <v>UNUC.00000002.01.03.01</v>
          </cell>
          <cell r="E716">
            <v>51013.08</v>
          </cell>
        </row>
        <row r="717">
          <cell r="A717">
            <v>2017</v>
          </cell>
          <cell r="B717" t="str">
            <v>APR</v>
          </cell>
          <cell r="D717" t="str">
            <v>UNUC.00000002.01.10.01</v>
          </cell>
          <cell r="E717">
            <v>304.82</v>
          </cell>
        </row>
        <row r="718">
          <cell r="A718">
            <v>2017</v>
          </cell>
          <cell r="B718" t="str">
            <v>APR</v>
          </cell>
          <cell r="D718" t="str">
            <v>UNUC.00001012.01.01.01</v>
          </cell>
          <cell r="E718">
            <v>24789</v>
          </cell>
        </row>
        <row r="719">
          <cell r="A719">
            <v>2017</v>
          </cell>
          <cell r="B719" t="str">
            <v>APR</v>
          </cell>
          <cell r="D719" t="str">
            <v>UPGD.00000963.01.01.01</v>
          </cell>
          <cell r="E719">
            <v>11633.97</v>
          </cell>
        </row>
        <row r="720">
          <cell r="A720">
            <v>2017</v>
          </cell>
          <cell r="B720" t="str">
            <v>APR</v>
          </cell>
          <cell r="D720" t="str">
            <v>UPGD.00003814.01.01.01</v>
          </cell>
          <cell r="E720">
            <v>42678.45</v>
          </cell>
        </row>
        <row r="721">
          <cell r="A721">
            <v>2017</v>
          </cell>
          <cell r="B721" t="str">
            <v>APR</v>
          </cell>
          <cell r="D721" t="str">
            <v>UNUC.00000937.01.01.01</v>
          </cell>
          <cell r="E721">
            <v>25834.29</v>
          </cell>
        </row>
        <row r="722">
          <cell r="A722">
            <v>2017</v>
          </cell>
          <cell r="B722" t="str">
            <v>APR</v>
          </cell>
          <cell r="D722" t="str">
            <v>UPGD.00000729.03.01.01</v>
          </cell>
          <cell r="E722">
            <v>0</v>
          </cell>
        </row>
        <row r="723">
          <cell r="A723">
            <v>2017</v>
          </cell>
          <cell r="B723" t="str">
            <v>APR</v>
          </cell>
          <cell r="D723" t="str">
            <v>UNUC.00000938.01.01.03</v>
          </cell>
          <cell r="E723">
            <v>0</v>
          </cell>
        </row>
        <row r="724">
          <cell r="A724">
            <v>2017</v>
          </cell>
          <cell r="B724" t="str">
            <v>APR</v>
          </cell>
          <cell r="D724" t="str">
            <v>UPGD.00000962.01.01.02</v>
          </cell>
          <cell r="E724">
            <v>0</v>
          </cell>
        </row>
        <row r="725">
          <cell r="A725">
            <v>2017</v>
          </cell>
          <cell r="B725" t="str">
            <v>APR</v>
          </cell>
          <cell r="D725" t="str">
            <v>UPGD.00000630.01.01.01</v>
          </cell>
          <cell r="E725">
            <v>0</v>
          </cell>
        </row>
        <row r="726">
          <cell r="A726">
            <v>2017</v>
          </cell>
          <cell r="B726" t="str">
            <v>APR</v>
          </cell>
          <cell r="D726" t="str">
            <v>UPGD.00000689.01.01.01</v>
          </cell>
          <cell r="E726">
            <v>0</v>
          </cell>
        </row>
        <row r="727">
          <cell r="A727">
            <v>2017</v>
          </cell>
          <cell r="B727" t="str">
            <v>APR</v>
          </cell>
          <cell r="D727" t="str">
            <v>UNUC.00000002.01.04.01</v>
          </cell>
          <cell r="E727">
            <v>0</v>
          </cell>
        </row>
        <row r="728">
          <cell r="A728">
            <v>2017</v>
          </cell>
          <cell r="B728" t="str">
            <v>APR</v>
          </cell>
          <cell r="D728" t="str">
            <v>UPGD.00000627.01.01.01</v>
          </cell>
          <cell r="E728">
            <v>0</v>
          </cell>
        </row>
        <row r="729">
          <cell r="A729">
            <v>2017</v>
          </cell>
          <cell r="B729" t="str">
            <v>APR</v>
          </cell>
          <cell r="D729" t="str">
            <v>UPGD.00005601.01.01.01</v>
          </cell>
          <cell r="E729">
            <v>0</v>
          </cell>
        </row>
        <row r="730">
          <cell r="A730">
            <v>2017</v>
          </cell>
          <cell r="B730" t="str">
            <v>APR</v>
          </cell>
          <cell r="D730" t="str">
            <v>UNUC.00000001.01.10.01</v>
          </cell>
          <cell r="E730">
            <v>0</v>
          </cell>
        </row>
        <row r="731">
          <cell r="A731">
            <v>2017</v>
          </cell>
          <cell r="B731" t="str">
            <v>APR</v>
          </cell>
          <cell r="D731" t="str">
            <v>CI75002</v>
          </cell>
          <cell r="E731">
            <v>221213.2</v>
          </cell>
        </row>
        <row r="732">
          <cell r="A732">
            <v>2017</v>
          </cell>
          <cell r="B732" t="str">
            <v>APR</v>
          </cell>
          <cell r="D732" t="str">
            <v>CI75001</v>
          </cell>
          <cell r="E732">
            <v>2030862.43</v>
          </cell>
        </row>
        <row r="733">
          <cell r="A733">
            <v>2017</v>
          </cell>
          <cell r="B733" t="str">
            <v>APR</v>
          </cell>
          <cell r="D733" t="str">
            <v>CI95002</v>
          </cell>
          <cell r="E733">
            <v>0</v>
          </cell>
        </row>
        <row r="734">
          <cell r="A734">
            <v>2017</v>
          </cell>
          <cell r="B734" t="str">
            <v>APR</v>
          </cell>
          <cell r="D734" t="str">
            <v>CI95001</v>
          </cell>
          <cell r="E734">
            <v>0</v>
          </cell>
        </row>
        <row r="735">
          <cell r="A735">
            <v>2017</v>
          </cell>
          <cell r="B735" t="str">
            <v>APR</v>
          </cell>
          <cell r="D735" t="str">
            <v>CI15002</v>
          </cell>
          <cell r="E735">
            <v>44271.49</v>
          </cell>
        </row>
        <row r="736">
          <cell r="A736">
            <v>2017</v>
          </cell>
          <cell r="B736" t="str">
            <v>APR</v>
          </cell>
          <cell r="D736" t="str">
            <v>CI15001</v>
          </cell>
          <cell r="E736">
            <v>323748.94</v>
          </cell>
        </row>
        <row r="737">
          <cell r="A737">
            <v>2017</v>
          </cell>
          <cell r="B737" t="str">
            <v>APR</v>
          </cell>
          <cell r="D737" t="str">
            <v>CI85002</v>
          </cell>
          <cell r="E737">
            <v>0</v>
          </cell>
        </row>
        <row r="738">
          <cell r="A738">
            <v>2017</v>
          </cell>
          <cell r="B738" t="str">
            <v>APR</v>
          </cell>
          <cell r="D738" t="str">
            <v>CI85001</v>
          </cell>
          <cell r="E738">
            <v>0</v>
          </cell>
        </row>
        <row r="739">
          <cell r="A739">
            <v>2017</v>
          </cell>
          <cell r="B739" t="str">
            <v>APR</v>
          </cell>
          <cell r="D739" t="str">
            <v>CIA5002</v>
          </cell>
          <cell r="E739">
            <v>222668.13</v>
          </cell>
        </row>
        <row r="740">
          <cell r="A740">
            <v>2017</v>
          </cell>
          <cell r="B740" t="str">
            <v>APR</v>
          </cell>
          <cell r="D740" t="str">
            <v>CIA5001</v>
          </cell>
          <cell r="E740">
            <v>0</v>
          </cell>
        </row>
        <row r="741">
          <cell r="A741">
            <v>2017</v>
          </cell>
          <cell r="B741" t="str">
            <v>APR</v>
          </cell>
          <cell r="D741" t="str">
            <v>CIB5002</v>
          </cell>
          <cell r="E741">
            <v>0</v>
          </cell>
        </row>
        <row r="742">
          <cell r="A742">
            <v>2017</v>
          </cell>
          <cell r="B742" t="str">
            <v>APR</v>
          </cell>
          <cell r="D742" t="str">
            <v>CIB5001</v>
          </cell>
          <cell r="E742">
            <v>0</v>
          </cell>
        </row>
        <row r="743">
          <cell r="A743">
            <v>2017</v>
          </cell>
          <cell r="B743" t="str">
            <v>APR</v>
          </cell>
          <cell r="D743" t="str">
            <v>CIC5002</v>
          </cell>
          <cell r="E743">
            <v>0</v>
          </cell>
        </row>
        <row r="744">
          <cell r="A744">
            <v>2017</v>
          </cell>
          <cell r="B744" t="str">
            <v>APR</v>
          </cell>
          <cell r="D744" t="str">
            <v>CIC5001</v>
          </cell>
          <cell r="E744">
            <v>0</v>
          </cell>
        </row>
        <row r="745">
          <cell r="A745">
            <v>2017</v>
          </cell>
          <cell r="B745" t="str">
            <v>APR</v>
          </cell>
          <cell r="D745" t="str">
            <v>CI45002</v>
          </cell>
          <cell r="E745">
            <v>603220.16</v>
          </cell>
        </row>
        <row r="746">
          <cell r="A746">
            <v>2017</v>
          </cell>
          <cell r="B746" t="str">
            <v>APR</v>
          </cell>
          <cell r="D746" t="str">
            <v>CI45001</v>
          </cell>
          <cell r="E746">
            <v>-298273.69</v>
          </cell>
        </row>
        <row r="747">
          <cell r="A747">
            <v>2017</v>
          </cell>
          <cell r="B747" t="str">
            <v>APR</v>
          </cell>
          <cell r="D747" t="str">
            <v>O/U5MON</v>
          </cell>
          <cell r="E747">
            <v>-3860031.2069214298</v>
          </cell>
        </row>
        <row r="748">
          <cell r="A748">
            <v>2017</v>
          </cell>
          <cell r="B748" t="str">
            <v>APR</v>
          </cell>
          <cell r="D748" t="str">
            <v>EXP5TOT</v>
          </cell>
          <cell r="E748">
            <v>26970218.843745399</v>
          </cell>
        </row>
        <row r="749">
          <cell r="A749">
            <v>2017</v>
          </cell>
          <cell r="B749" t="str">
            <v>APR</v>
          </cell>
          <cell r="D749" t="str">
            <v>LIN5LOS</v>
          </cell>
          <cell r="E749">
            <v>0</v>
          </cell>
        </row>
        <row r="750">
          <cell r="A750">
            <v>2017</v>
          </cell>
          <cell r="B750" t="str">
            <v>APR</v>
          </cell>
          <cell r="D750" t="str">
            <v>4405810</v>
          </cell>
          <cell r="E750">
            <v>0</v>
          </cell>
        </row>
        <row r="751">
          <cell r="A751">
            <v>2017</v>
          </cell>
          <cell r="B751" t="str">
            <v>APR</v>
          </cell>
          <cell r="D751" t="str">
            <v>4405940</v>
          </cell>
          <cell r="E751">
            <v>0</v>
          </cell>
        </row>
        <row r="752">
          <cell r="A752">
            <v>2017</v>
          </cell>
          <cell r="B752" t="str">
            <v>APR</v>
          </cell>
          <cell r="D752" t="str">
            <v>4405000</v>
          </cell>
          <cell r="E752">
            <v>22712962.640000001</v>
          </cell>
        </row>
        <row r="753">
          <cell r="A753">
            <v>2017</v>
          </cell>
          <cell r="B753" t="str">
            <v>APR</v>
          </cell>
          <cell r="D753" t="str">
            <v>4405840</v>
          </cell>
          <cell r="E753">
            <v>0</v>
          </cell>
        </row>
        <row r="754">
          <cell r="A754">
            <v>2017</v>
          </cell>
          <cell r="B754" t="str">
            <v>APR</v>
          </cell>
          <cell r="D754" t="str">
            <v>COB5001</v>
          </cell>
          <cell r="E754">
            <v>19540.804257682499</v>
          </cell>
        </row>
        <row r="755">
          <cell r="A755">
            <v>2017</v>
          </cell>
          <cell r="B755" t="str">
            <v>APR</v>
          </cell>
          <cell r="D755" t="str">
            <v>COB5002</v>
          </cell>
          <cell r="E755">
            <v>4809.0370425987303</v>
          </cell>
        </row>
        <row r="756">
          <cell r="A756">
            <v>2017</v>
          </cell>
          <cell r="B756" t="str">
            <v>APR</v>
          </cell>
          <cell r="D756" t="str">
            <v>COC5001</v>
          </cell>
          <cell r="E756">
            <v>191308.573152136</v>
          </cell>
        </row>
        <row r="757">
          <cell r="A757">
            <v>2017</v>
          </cell>
          <cell r="B757" t="str">
            <v>APR</v>
          </cell>
          <cell r="D757" t="str">
            <v>COC5002</v>
          </cell>
          <cell r="E757">
            <v>47081.481535931598</v>
          </cell>
        </row>
        <row r="758">
          <cell r="A758">
            <v>2017</v>
          </cell>
          <cell r="B758" t="str">
            <v>APR</v>
          </cell>
          <cell r="D758" t="str">
            <v>COE5001</v>
          </cell>
          <cell r="E758">
            <v>968136.66741006903</v>
          </cell>
        </row>
        <row r="759">
          <cell r="A759">
            <v>2017</v>
          </cell>
          <cell r="B759" t="str">
            <v>APR</v>
          </cell>
          <cell r="D759" t="str">
            <v>COE5002</v>
          </cell>
          <cell r="E759">
            <v>202856.797444175</v>
          </cell>
        </row>
        <row r="760">
          <cell r="A760">
            <v>2017</v>
          </cell>
          <cell r="B760" t="str">
            <v>APR</v>
          </cell>
          <cell r="D760" t="str">
            <v>CI55001</v>
          </cell>
          <cell r="E760">
            <v>2453079.38</v>
          </cell>
        </row>
        <row r="761">
          <cell r="A761">
            <v>2017</v>
          </cell>
          <cell r="B761" t="str">
            <v>APR</v>
          </cell>
          <cell r="D761" t="str">
            <v>CI55002</v>
          </cell>
          <cell r="E761">
            <v>9726734.9700000007</v>
          </cell>
        </row>
        <row r="762">
          <cell r="A762">
            <v>2017</v>
          </cell>
          <cell r="B762" t="str">
            <v>APR</v>
          </cell>
          <cell r="D762" t="str">
            <v>RR85217</v>
          </cell>
          <cell r="E762">
            <v>0.35</v>
          </cell>
        </row>
        <row r="763">
          <cell r="A763">
            <v>2017</v>
          </cell>
          <cell r="B763" t="str">
            <v>APR</v>
          </cell>
          <cell r="D763" t="str">
            <v>RR85082</v>
          </cell>
          <cell r="E763">
            <v>0.35</v>
          </cell>
        </row>
        <row r="764">
          <cell r="A764">
            <v>2017</v>
          </cell>
          <cell r="B764" t="str">
            <v>APR</v>
          </cell>
          <cell r="D764" t="str">
            <v>RR85216</v>
          </cell>
          <cell r="E764">
            <v>0.35</v>
          </cell>
        </row>
        <row r="765">
          <cell r="A765">
            <v>2017</v>
          </cell>
          <cell r="B765" t="str">
            <v>APR</v>
          </cell>
          <cell r="D765" t="str">
            <v>RR85228</v>
          </cell>
          <cell r="E765">
            <v>0.35</v>
          </cell>
        </row>
        <row r="766">
          <cell r="A766">
            <v>2017</v>
          </cell>
          <cell r="B766" t="str">
            <v>APR</v>
          </cell>
          <cell r="D766" t="str">
            <v>RR95082</v>
          </cell>
          <cell r="E766">
            <v>5.8201058201058198E-2</v>
          </cell>
        </row>
        <row r="767">
          <cell r="A767">
            <v>2017</v>
          </cell>
          <cell r="B767" t="str">
            <v>APR</v>
          </cell>
          <cell r="D767" t="str">
            <v>RR95216</v>
          </cell>
          <cell r="E767">
            <v>5.8201058201058198E-2</v>
          </cell>
        </row>
        <row r="768">
          <cell r="A768">
            <v>2017</v>
          </cell>
          <cell r="B768" t="str">
            <v>APR</v>
          </cell>
          <cell r="D768" t="str">
            <v>RR95217</v>
          </cell>
          <cell r="E768">
            <v>5.8201058201058198E-2</v>
          </cell>
        </row>
        <row r="769">
          <cell r="A769">
            <v>2017</v>
          </cell>
          <cell r="B769" t="str">
            <v>APR</v>
          </cell>
          <cell r="D769" t="str">
            <v>RR95228</v>
          </cell>
          <cell r="E769">
            <v>5.8201058201058198E-2</v>
          </cell>
        </row>
        <row r="770">
          <cell r="A770">
            <v>2017</v>
          </cell>
          <cell r="B770" t="str">
            <v>APR</v>
          </cell>
          <cell r="D770" t="str">
            <v>RRA5082</v>
          </cell>
          <cell r="E770">
            <v>0.53846153846153799</v>
          </cell>
        </row>
        <row r="771">
          <cell r="A771">
            <v>2017</v>
          </cell>
          <cell r="B771" t="str">
            <v>APR</v>
          </cell>
          <cell r="D771" t="str">
            <v>RRA5216</v>
          </cell>
          <cell r="E771">
            <v>0.53846153846153799</v>
          </cell>
        </row>
        <row r="772">
          <cell r="A772">
            <v>2017</v>
          </cell>
          <cell r="B772" t="str">
            <v>APR</v>
          </cell>
          <cell r="D772" t="str">
            <v>RRA5217</v>
          </cell>
          <cell r="E772">
            <v>0.53846153846153799</v>
          </cell>
        </row>
        <row r="773">
          <cell r="A773">
            <v>2017</v>
          </cell>
          <cell r="B773" t="str">
            <v>APR</v>
          </cell>
          <cell r="D773" t="str">
            <v>RRA5228</v>
          </cell>
          <cell r="E773">
            <v>0.53846153846153799</v>
          </cell>
        </row>
        <row r="774">
          <cell r="A774">
            <v>2017</v>
          </cell>
          <cell r="B774" t="str">
            <v>APR</v>
          </cell>
          <cell r="D774" t="str">
            <v>RRD5082</v>
          </cell>
          <cell r="E774">
            <v>-37247.352254358899</v>
          </cell>
        </row>
        <row r="775">
          <cell r="A775">
            <v>2017</v>
          </cell>
          <cell r="B775" t="str">
            <v>APR</v>
          </cell>
          <cell r="D775" t="str">
            <v>RRD5216</v>
          </cell>
          <cell r="E775">
            <v>-12835.220661880299</v>
          </cell>
        </row>
        <row r="776">
          <cell r="A776">
            <v>2017</v>
          </cell>
          <cell r="B776" t="str">
            <v>APR</v>
          </cell>
          <cell r="D776" t="str">
            <v>RRD5217</v>
          </cell>
          <cell r="E776">
            <v>979973.23636786302</v>
          </cell>
        </row>
        <row r="777">
          <cell r="A777">
            <v>2017</v>
          </cell>
          <cell r="B777" t="str">
            <v>APR</v>
          </cell>
          <cell r="D777" t="str">
            <v>RRD5228</v>
          </cell>
          <cell r="E777">
            <v>995909.81003101496</v>
          </cell>
        </row>
        <row r="778">
          <cell r="A778">
            <v>2017</v>
          </cell>
          <cell r="B778" t="str">
            <v>APR</v>
          </cell>
          <cell r="D778" t="str">
            <v>RRF5082</v>
          </cell>
          <cell r="E778">
            <v>-125460.85246342501</v>
          </cell>
        </row>
        <row r="779">
          <cell r="A779">
            <v>2017</v>
          </cell>
          <cell r="B779" t="str">
            <v>APR</v>
          </cell>
          <cell r="D779" t="str">
            <v>UCOR.00000306.01.07.01</v>
          </cell>
          <cell r="E779">
            <v>233.66</v>
          </cell>
        </row>
        <row r="780">
          <cell r="A780">
            <v>2017</v>
          </cell>
          <cell r="B780" t="str">
            <v>APR</v>
          </cell>
          <cell r="D780" t="str">
            <v>RRF5216</v>
          </cell>
          <cell r="E780">
            <v>-43233.0790870438</v>
          </cell>
        </row>
        <row r="781">
          <cell r="A781">
            <v>2017</v>
          </cell>
          <cell r="B781" t="str">
            <v>APR</v>
          </cell>
          <cell r="D781" t="str">
            <v>RRF5217</v>
          </cell>
          <cell r="E781">
            <v>3300859.5291941999</v>
          </cell>
        </row>
        <row r="782">
          <cell r="A782">
            <v>2017</v>
          </cell>
          <cell r="B782" t="str">
            <v>APR</v>
          </cell>
          <cell r="D782" t="str">
            <v>RRF5228</v>
          </cell>
          <cell r="E782">
            <v>3354538.94520937</v>
          </cell>
        </row>
        <row r="783">
          <cell r="A783">
            <v>2017</v>
          </cell>
          <cell r="B783" t="str">
            <v>APR</v>
          </cell>
          <cell r="D783" t="str">
            <v>RRK5082</v>
          </cell>
          <cell r="E783">
            <v>0</v>
          </cell>
        </row>
        <row r="784">
          <cell r="A784">
            <v>2017</v>
          </cell>
          <cell r="B784" t="str">
            <v>APR</v>
          </cell>
          <cell r="D784" t="str">
            <v>RRK5216</v>
          </cell>
          <cell r="E784">
            <v>0</v>
          </cell>
        </row>
        <row r="785">
          <cell r="A785">
            <v>2017</v>
          </cell>
          <cell r="B785" t="str">
            <v>APR</v>
          </cell>
          <cell r="D785" t="str">
            <v>RRK5217</v>
          </cell>
          <cell r="E785">
            <v>0</v>
          </cell>
        </row>
        <row r="786">
          <cell r="A786">
            <v>2017</v>
          </cell>
          <cell r="B786" t="str">
            <v>APR</v>
          </cell>
          <cell r="D786" t="str">
            <v>RRK5228</v>
          </cell>
          <cell r="E786">
            <v>0</v>
          </cell>
        </row>
        <row r="787">
          <cell r="A787">
            <v>2017</v>
          </cell>
          <cell r="B787" t="str">
            <v>APR</v>
          </cell>
          <cell r="D787" t="str">
            <v>UNUC.00000001.01.14.01</v>
          </cell>
          <cell r="E787">
            <v>0</v>
          </cell>
        </row>
        <row r="788">
          <cell r="A788">
            <v>2017</v>
          </cell>
          <cell r="B788" t="str">
            <v>APR</v>
          </cell>
          <cell r="D788" t="str">
            <v>UNUC.00000002.01.09.01</v>
          </cell>
          <cell r="E788">
            <v>0</v>
          </cell>
        </row>
        <row r="789">
          <cell r="A789">
            <v>2017</v>
          </cell>
          <cell r="B789" t="str">
            <v>APR</v>
          </cell>
          <cell r="D789" t="str">
            <v>UNUC.00000001.01.16.01</v>
          </cell>
          <cell r="E789">
            <v>0</v>
          </cell>
        </row>
        <row r="790">
          <cell r="A790">
            <v>2017</v>
          </cell>
          <cell r="B790" t="str">
            <v>APR</v>
          </cell>
          <cell r="D790" t="str">
            <v>UNUC.00000001.01.09.01</v>
          </cell>
          <cell r="E790">
            <v>0</v>
          </cell>
        </row>
        <row r="791">
          <cell r="A791">
            <v>2017</v>
          </cell>
          <cell r="B791" t="str">
            <v>APR</v>
          </cell>
          <cell r="D791" t="str">
            <v>UNUC.00000002.01.14.01</v>
          </cell>
          <cell r="E791">
            <v>0</v>
          </cell>
        </row>
        <row r="792">
          <cell r="A792">
            <v>2017</v>
          </cell>
          <cell r="B792" t="str">
            <v>APR</v>
          </cell>
          <cell r="D792" t="str">
            <v>UNUC.00000938.01.02.01</v>
          </cell>
          <cell r="E792">
            <v>0</v>
          </cell>
        </row>
        <row r="793">
          <cell r="A793">
            <v>2017</v>
          </cell>
          <cell r="B793" t="str">
            <v>APR</v>
          </cell>
          <cell r="D793" t="str">
            <v>UPGD.00000729.02.01.01</v>
          </cell>
          <cell r="E793">
            <v>0</v>
          </cell>
        </row>
        <row r="794">
          <cell r="A794">
            <v>2017</v>
          </cell>
          <cell r="B794" t="str">
            <v>APR</v>
          </cell>
          <cell r="D794" t="str">
            <v>UCOR.00000693.01.01.01</v>
          </cell>
          <cell r="E794">
            <v>0</v>
          </cell>
        </row>
        <row r="795">
          <cell r="A795">
            <v>2017</v>
          </cell>
          <cell r="B795" t="str">
            <v>APR</v>
          </cell>
          <cell r="D795" t="str">
            <v>UCOR.00000306.01.05.01</v>
          </cell>
          <cell r="E795">
            <v>0</v>
          </cell>
        </row>
        <row r="796">
          <cell r="A796">
            <v>2017</v>
          </cell>
          <cell r="B796" t="str">
            <v>APR</v>
          </cell>
          <cell r="D796" t="str">
            <v>UNUC.00000002.01.13.01</v>
          </cell>
          <cell r="E796">
            <v>39665.08</v>
          </cell>
        </row>
        <row r="797">
          <cell r="A797">
            <v>2017</v>
          </cell>
          <cell r="B797" t="str">
            <v>APR</v>
          </cell>
          <cell r="D797" t="str">
            <v>UNUC.00001132.01.01.01</v>
          </cell>
          <cell r="E797">
            <v>1398.75</v>
          </cell>
        </row>
        <row r="798">
          <cell r="A798">
            <v>2017</v>
          </cell>
          <cell r="B798" t="str">
            <v>APR</v>
          </cell>
          <cell r="D798" t="str">
            <v>UNUC.00000001.01.02.01</v>
          </cell>
          <cell r="E798">
            <v>59081</v>
          </cell>
        </row>
        <row r="799">
          <cell r="A799">
            <v>2017</v>
          </cell>
          <cell r="B799" t="str">
            <v>APR</v>
          </cell>
          <cell r="D799" t="str">
            <v>UNUC.00000002.01.01.01</v>
          </cell>
          <cell r="E799">
            <v>944180.45</v>
          </cell>
        </row>
        <row r="800">
          <cell r="A800">
            <v>2017</v>
          </cell>
          <cell r="B800" t="str">
            <v>APR</v>
          </cell>
          <cell r="D800" t="str">
            <v>UPGD.00000628.01.01.01</v>
          </cell>
          <cell r="E800">
            <v>14899.25</v>
          </cell>
        </row>
        <row r="801">
          <cell r="A801">
            <v>2017</v>
          </cell>
          <cell r="B801" t="str">
            <v>APR</v>
          </cell>
          <cell r="D801" t="str">
            <v>6350000866</v>
          </cell>
          <cell r="E801">
            <v>-116280</v>
          </cell>
        </row>
        <row r="802">
          <cell r="A802">
            <v>2017</v>
          </cell>
          <cell r="B802" t="str">
            <v>APR</v>
          </cell>
          <cell r="D802" t="str">
            <v>6350000871</v>
          </cell>
          <cell r="E802">
            <v>-5018.5600000000004</v>
          </cell>
        </row>
        <row r="803">
          <cell r="A803">
            <v>2017</v>
          </cell>
          <cell r="B803" t="str">
            <v>APR</v>
          </cell>
          <cell r="D803" t="str">
            <v>UNUC.00001132.01.04.01</v>
          </cell>
          <cell r="E803">
            <v>9032.2800000000007</v>
          </cell>
        </row>
        <row r="804">
          <cell r="A804">
            <v>2017</v>
          </cell>
          <cell r="B804" t="str">
            <v>APR</v>
          </cell>
          <cell r="D804" t="str">
            <v>6690000061</v>
          </cell>
          <cell r="E804">
            <v>-60868</v>
          </cell>
        </row>
        <row r="805">
          <cell r="A805">
            <v>2017</v>
          </cell>
          <cell r="B805" t="str">
            <v>APR</v>
          </cell>
          <cell r="D805" t="str">
            <v>6360002678</v>
          </cell>
          <cell r="E805">
            <v>4180555.56</v>
          </cell>
        </row>
        <row r="806">
          <cell r="A806">
            <v>2017</v>
          </cell>
          <cell r="B806" t="str">
            <v>APR</v>
          </cell>
          <cell r="D806" t="str">
            <v>UCOR.00000693.01.01.02</v>
          </cell>
          <cell r="E806">
            <v>0</v>
          </cell>
        </row>
        <row r="807">
          <cell r="A807">
            <v>2017</v>
          </cell>
          <cell r="B807" t="str">
            <v>APR</v>
          </cell>
          <cell r="D807" t="str">
            <v>UPGD.00001446.03.01.01</v>
          </cell>
          <cell r="E807">
            <v>0</v>
          </cell>
        </row>
        <row r="808">
          <cell r="A808">
            <v>2017</v>
          </cell>
          <cell r="B808" t="str">
            <v>APR</v>
          </cell>
          <cell r="D808" t="str">
            <v>UPGD.00000635.01.01.01</v>
          </cell>
          <cell r="E808">
            <v>0</v>
          </cell>
        </row>
        <row r="809">
          <cell r="A809">
            <v>2017</v>
          </cell>
          <cell r="B809" t="str">
            <v>APR</v>
          </cell>
          <cell r="D809" t="str">
            <v>UPGD.00000631.01.01.01</v>
          </cell>
          <cell r="E809">
            <v>0</v>
          </cell>
        </row>
        <row r="810">
          <cell r="A810">
            <v>2017</v>
          </cell>
          <cell r="B810" t="str">
            <v>APR</v>
          </cell>
          <cell r="D810" t="str">
            <v>UPGD.00001327.01.01.02</v>
          </cell>
          <cell r="E810">
            <v>0</v>
          </cell>
        </row>
        <row r="811">
          <cell r="A811">
            <v>2017</v>
          </cell>
          <cell r="B811" t="str">
            <v>APR</v>
          </cell>
          <cell r="D811" t="str">
            <v>UNUC.00000003.01.06.01</v>
          </cell>
          <cell r="E811">
            <v>0</v>
          </cell>
        </row>
        <row r="812">
          <cell r="A812">
            <v>2017</v>
          </cell>
          <cell r="B812" t="str">
            <v>APR</v>
          </cell>
          <cell r="D812" t="str">
            <v>UPGD.00001327.01.01.01</v>
          </cell>
          <cell r="E812">
            <v>0</v>
          </cell>
        </row>
        <row r="813">
          <cell r="A813">
            <v>2017</v>
          </cell>
          <cell r="B813" t="str">
            <v>APR</v>
          </cell>
          <cell r="D813" t="str">
            <v>UPGD.00000632.01.01.01</v>
          </cell>
          <cell r="E813">
            <v>0</v>
          </cell>
        </row>
        <row r="814">
          <cell r="A814">
            <v>2017</v>
          </cell>
          <cell r="B814" t="str">
            <v>APR</v>
          </cell>
          <cell r="D814" t="str">
            <v>UPGD.00000399.01.01.01</v>
          </cell>
          <cell r="E814">
            <v>0</v>
          </cell>
        </row>
        <row r="815">
          <cell r="A815">
            <v>2017</v>
          </cell>
          <cell r="B815" t="str">
            <v>APR</v>
          </cell>
          <cell r="D815" t="str">
            <v>UNUC.00000969.10.01.01</v>
          </cell>
          <cell r="E815">
            <v>71075.56</v>
          </cell>
        </row>
        <row r="816">
          <cell r="A816">
            <v>2017</v>
          </cell>
          <cell r="B816" t="str">
            <v>APR</v>
          </cell>
          <cell r="D816" t="str">
            <v>UNUC.00000001.01.13.01</v>
          </cell>
          <cell r="E816">
            <v>31118.53</v>
          </cell>
        </row>
        <row r="817">
          <cell r="A817">
            <v>2017</v>
          </cell>
          <cell r="B817" t="str">
            <v>APR</v>
          </cell>
          <cell r="D817" t="str">
            <v>UNUC.00000003.01.01.01</v>
          </cell>
          <cell r="E817">
            <v>58623.74</v>
          </cell>
        </row>
        <row r="818">
          <cell r="A818">
            <v>2017</v>
          </cell>
          <cell r="B818" t="str">
            <v>APR</v>
          </cell>
          <cell r="D818" t="str">
            <v>UNUC.00000715.01.01.01</v>
          </cell>
          <cell r="E818">
            <v>26</v>
          </cell>
        </row>
        <row r="819">
          <cell r="A819">
            <v>2017</v>
          </cell>
          <cell r="B819" t="str">
            <v>APR</v>
          </cell>
          <cell r="D819" t="str">
            <v>UNUC.00001057.01.01.01</v>
          </cell>
          <cell r="E819">
            <v>3402</v>
          </cell>
        </row>
        <row r="820">
          <cell r="A820">
            <v>2017</v>
          </cell>
          <cell r="B820" t="str">
            <v>APR</v>
          </cell>
          <cell r="D820" t="str">
            <v>UPGD.00000633.01.01.01</v>
          </cell>
          <cell r="E820">
            <v>24661.79</v>
          </cell>
        </row>
        <row r="821">
          <cell r="A821">
            <v>2017</v>
          </cell>
          <cell r="B821" t="str">
            <v>APR</v>
          </cell>
          <cell r="D821" t="str">
            <v>UPGD.00005600.01.01.01</v>
          </cell>
          <cell r="E821">
            <v>5309.1</v>
          </cell>
        </row>
        <row r="822">
          <cell r="A822">
            <v>2017</v>
          </cell>
          <cell r="B822" t="str">
            <v>APR</v>
          </cell>
          <cell r="D822" t="str">
            <v>UCOR.00000301.01.06.01</v>
          </cell>
          <cell r="E822">
            <v>-756990</v>
          </cell>
        </row>
        <row r="823">
          <cell r="A823">
            <v>2017</v>
          </cell>
          <cell r="B823" t="str">
            <v>APR</v>
          </cell>
          <cell r="D823" t="str">
            <v>UNUC.00000003.01.07.01</v>
          </cell>
          <cell r="E823">
            <v>19650</v>
          </cell>
        </row>
        <row r="824">
          <cell r="A824">
            <v>2017</v>
          </cell>
          <cell r="B824" t="str">
            <v>APR</v>
          </cell>
          <cell r="D824" t="str">
            <v>UNUC.00000914.01.01.01</v>
          </cell>
          <cell r="E824">
            <v>19125</v>
          </cell>
        </row>
        <row r="825">
          <cell r="A825">
            <v>2017</v>
          </cell>
          <cell r="B825" t="str">
            <v>APR</v>
          </cell>
          <cell r="D825" t="str">
            <v>UNUC.00000938.01.01.01</v>
          </cell>
          <cell r="E825">
            <v>2832.5</v>
          </cell>
        </row>
        <row r="826">
          <cell r="A826">
            <v>2017</v>
          </cell>
          <cell r="B826" t="str">
            <v>APR</v>
          </cell>
          <cell r="D826" t="str">
            <v>UNUC.00001132.01.02.01</v>
          </cell>
          <cell r="E826">
            <v>17099.16</v>
          </cell>
        </row>
        <row r="827">
          <cell r="A827">
            <v>2017</v>
          </cell>
          <cell r="B827" t="str">
            <v>APR</v>
          </cell>
          <cell r="D827" t="str">
            <v>UCOR.00000301.01.03.01</v>
          </cell>
          <cell r="E827">
            <v>7773112.5499999998</v>
          </cell>
        </row>
        <row r="828">
          <cell r="A828">
            <v>2017</v>
          </cell>
          <cell r="B828" t="str">
            <v>APR</v>
          </cell>
          <cell r="D828" t="str">
            <v>UNUC.00000001.01.07.01</v>
          </cell>
          <cell r="E828">
            <v>3944.22</v>
          </cell>
        </row>
        <row r="829">
          <cell r="A829">
            <v>2017</v>
          </cell>
          <cell r="B829" t="str">
            <v>APR</v>
          </cell>
          <cell r="D829" t="str">
            <v>UNUC.00000001.01.15.01</v>
          </cell>
          <cell r="E829">
            <v>168156.25</v>
          </cell>
        </row>
        <row r="830">
          <cell r="A830">
            <v>2017</v>
          </cell>
          <cell r="B830" t="str">
            <v>APR</v>
          </cell>
          <cell r="D830" t="str">
            <v>UNUC.00000002.01.07.01</v>
          </cell>
          <cell r="E830">
            <v>2425</v>
          </cell>
        </row>
        <row r="831">
          <cell r="A831">
            <v>2017</v>
          </cell>
          <cell r="B831" t="str">
            <v>APR</v>
          </cell>
          <cell r="D831" t="str">
            <v>UNUC.00000604.01.01.01</v>
          </cell>
          <cell r="E831">
            <v>6964.56</v>
          </cell>
        </row>
        <row r="832">
          <cell r="A832">
            <v>2017</v>
          </cell>
          <cell r="B832" t="str">
            <v>APR</v>
          </cell>
          <cell r="D832" t="str">
            <v>UNUC.00001058.01.01.01</v>
          </cell>
          <cell r="E832">
            <v>2825</v>
          </cell>
        </row>
        <row r="833">
          <cell r="A833">
            <v>2017</v>
          </cell>
          <cell r="B833" t="str">
            <v>APR</v>
          </cell>
          <cell r="D833" t="str">
            <v>UPGD.00000963.01.01.02</v>
          </cell>
          <cell r="E833">
            <v>11633.17</v>
          </cell>
        </row>
        <row r="834">
          <cell r="A834">
            <v>2017</v>
          </cell>
          <cell r="B834" t="str">
            <v>APR</v>
          </cell>
          <cell r="D834" t="str">
            <v>6350000869</v>
          </cell>
          <cell r="E834">
            <v>739225</v>
          </cell>
        </row>
        <row r="835">
          <cell r="A835">
            <v>2017</v>
          </cell>
          <cell r="B835" t="str">
            <v>APR</v>
          </cell>
          <cell r="D835" t="str">
            <v>6360002520</v>
          </cell>
          <cell r="E835">
            <v>4647322</v>
          </cell>
        </row>
        <row r="836">
          <cell r="A836">
            <v>2017</v>
          </cell>
          <cell r="B836" t="str">
            <v>APR</v>
          </cell>
          <cell r="D836" t="str">
            <v>6360002521</v>
          </cell>
          <cell r="E836">
            <v>2918525</v>
          </cell>
        </row>
        <row r="837">
          <cell r="A837">
            <v>2017</v>
          </cell>
          <cell r="B837" t="str">
            <v>APR</v>
          </cell>
          <cell r="D837" t="str">
            <v>UCOR.00000306.01.07.02</v>
          </cell>
          <cell r="E837">
            <v>1149200</v>
          </cell>
        </row>
        <row r="838">
          <cell r="A838">
            <v>2017</v>
          </cell>
          <cell r="B838" t="str">
            <v>APR</v>
          </cell>
          <cell r="D838" t="str">
            <v>6700000041</v>
          </cell>
          <cell r="E838">
            <v>-7662512.5499999998</v>
          </cell>
        </row>
        <row r="839">
          <cell r="A839">
            <v>2017</v>
          </cell>
          <cell r="B839" t="str">
            <v>APR</v>
          </cell>
          <cell r="D839" t="str">
            <v>UNUC.00000001.01.01.01</v>
          </cell>
          <cell r="E839">
            <v>795328.18</v>
          </cell>
        </row>
        <row r="840">
          <cell r="A840">
            <v>2017</v>
          </cell>
          <cell r="B840" t="str">
            <v>APR</v>
          </cell>
          <cell r="D840" t="str">
            <v>UNUC.00000002.01.15.01</v>
          </cell>
          <cell r="E840">
            <v>142247.4</v>
          </cell>
        </row>
        <row r="841">
          <cell r="A841">
            <v>2017</v>
          </cell>
          <cell r="B841" t="str">
            <v>APR</v>
          </cell>
          <cell r="D841" t="str">
            <v>UNUC.00001174.01.01.01</v>
          </cell>
          <cell r="E841">
            <v>23387.55</v>
          </cell>
        </row>
        <row r="842">
          <cell r="A842">
            <v>2017</v>
          </cell>
          <cell r="B842" t="str">
            <v>APR</v>
          </cell>
          <cell r="D842" t="str">
            <v>UPGD.00003814.03.01.01</v>
          </cell>
          <cell r="E842">
            <v>1561.46</v>
          </cell>
        </row>
        <row r="843">
          <cell r="A843">
            <v>2017</v>
          </cell>
          <cell r="B843" t="str">
            <v>APR</v>
          </cell>
          <cell r="D843" t="str">
            <v>6350000868</v>
          </cell>
          <cell r="E843">
            <v>-288638.84000000003</v>
          </cell>
        </row>
        <row r="844">
          <cell r="A844">
            <v>2017</v>
          </cell>
          <cell r="B844" t="str">
            <v>APR</v>
          </cell>
          <cell r="D844" t="str">
            <v>6350000870</v>
          </cell>
          <cell r="E844">
            <v>-683781.44</v>
          </cell>
        </row>
        <row r="845">
          <cell r="A845">
            <v>2017</v>
          </cell>
          <cell r="B845" t="str">
            <v>APR</v>
          </cell>
          <cell r="D845" t="str">
            <v>UNUC.00001132.01.03.01</v>
          </cell>
          <cell r="E845">
            <v>12123.32</v>
          </cell>
        </row>
        <row r="846">
          <cell r="A846">
            <v>2017</v>
          </cell>
          <cell r="B846" t="str">
            <v>APR</v>
          </cell>
          <cell r="D846" t="str">
            <v>UCOR.00000301.01.05.01</v>
          </cell>
          <cell r="E846">
            <v>5736578.7199999997</v>
          </cell>
        </row>
        <row r="847">
          <cell r="A847">
            <v>2017</v>
          </cell>
          <cell r="B847" t="str">
            <v>APR</v>
          </cell>
          <cell r="D847" t="str">
            <v>UCOR.00000622.01.02.01</v>
          </cell>
          <cell r="E847">
            <v>-104007.8</v>
          </cell>
        </row>
        <row r="848">
          <cell r="A848">
            <v>2017</v>
          </cell>
          <cell r="B848" t="str">
            <v>APR</v>
          </cell>
          <cell r="D848" t="str">
            <v>UNUC.00000001.01.03.01</v>
          </cell>
          <cell r="E848">
            <v>7864.5</v>
          </cell>
        </row>
        <row r="849">
          <cell r="A849">
            <v>2017</v>
          </cell>
          <cell r="B849" t="str">
            <v>APR</v>
          </cell>
          <cell r="D849" t="str">
            <v>UNUC.00000001.01.05.01</v>
          </cell>
          <cell r="E849">
            <v>20254.009999999998</v>
          </cell>
        </row>
        <row r="850">
          <cell r="A850">
            <v>2017</v>
          </cell>
          <cell r="B850" t="str">
            <v>APR</v>
          </cell>
          <cell r="D850" t="str">
            <v>UNUC.00000002.01.02.01</v>
          </cell>
          <cell r="E850">
            <v>177244</v>
          </cell>
        </row>
        <row r="851">
          <cell r="A851">
            <v>2017</v>
          </cell>
          <cell r="B851" t="str">
            <v>APR</v>
          </cell>
          <cell r="D851" t="str">
            <v>UPGD.00004811.03.01.01</v>
          </cell>
          <cell r="E851">
            <v>0</v>
          </cell>
        </row>
        <row r="852">
          <cell r="A852">
            <v>2017</v>
          </cell>
          <cell r="B852" t="str">
            <v>APR</v>
          </cell>
          <cell r="D852" t="str">
            <v>UNUC.00000001.01.08.01</v>
          </cell>
          <cell r="E852">
            <v>0</v>
          </cell>
        </row>
        <row r="853">
          <cell r="A853">
            <v>2017</v>
          </cell>
          <cell r="B853" t="str">
            <v>APR</v>
          </cell>
          <cell r="D853" t="str">
            <v>UNUC.00000002.01.06.01</v>
          </cell>
          <cell r="E853">
            <v>10359.08</v>
          </cell>
        </row>
        <row r="854">
          <cell r="A854">
            <v>2017</v>
          </cell>
          <cell r="B854" t="str">
            <v>APR</v>
          </cell>
          <cell r="D854" t="str">
            <v>UPGD.00003208.01.01.01</v>
          </cell>
          <cell r="E854">
            <v>430692.29</v>
          </cell>
        </row>
        <row r="855">
          <cell r="A855">
            <v>2017</v>
          </cell>
          <cell r="B855" t="str">
            <v>MAR</v>
          </cell>
          <cell r="D855" t="str">
            <v>CI75004</v>
          </cell>
          <cell r="E855">
            <v>249853266.31</v>
          </cell>
        </row>
        <row r="856">
          <cell r="A856">
            <v>2017</v>
          </cell>
          <cell r="B856" t="str">
            <v>MAR</v>
          </cell>
          <cell r="D856" t="str">
            <v>CI75006</v>
          </cell>
          <cell r="E856">
            <v>249853266.31</v>
          </cell>
        </row>
        <row r="857">
          <cell r="A857">
            <v>2017</v>
          </cell>
          <cell r="B857" t="str">
            <v>MAR</v>
          </cell>
          <cell r="D857" t="str">
            <v>CI95008</v>
          </cell>
          <cell r="E857">
            <v>28685.31</v>
          </cell>
        </row>
        <row r="858">
          <cell r="A858">
            <v>2017</v>
          </cell>
          <cell r="B858" t="str">
            <v>MAR</v>
          </cell>
          <cell r="D858" t="str">
            <v>CI95001</v>
          </cell>
          <cell r="E858">
            <v>0</v>
          </cell>
        </row>
        <row r="859">
          <cell r="A859">
            <v>2017</v>
          </cell>
          <cell r="B859" t="str">
            <v>MAR</v>
          </cell>
          <cell r="D859" t="str">
            <v>CI95003</v>
          </cell>
          <cell r="E859">
            <v>28685.31</v>
          </cell>
        </row>
        <row r="860">
          <cell r="A860">
            <v>2017</v>
          </cell>
          <cell r="B860" t="str">
            <v>MAR</v>
          </cell>
          <cell r="D860" t="str">
            <v>CI95007</v>
          </cell>
          <cell r="E860">
            <v>57370.62</v>
          </cell>
        </row>
        <row r="861">
          <cell r="A861">
            <v>2017</v>
          </cell>
          <cell r="B861" t="str">
            <v>MAR</v>
          </cell>
          <cell r="D861" t="str">
            <v>CI95005</v>
          </cell>
          <cell r="E861">
            <v>28685.31</v>
          </cell>
        </row>
        <row r="862">
          <cell r="A862">
            <v>2017</v>
          </cell>
          <cell r="B862" t="str">
            <v>MAR</v>
          </cell>
          <cell r="D862" t="str">
            <v>CI95002</v>
          </cell>
          <cell r="E862">
            <v>0</v>
          </cell>
        </row>
        <row r="863">
          <cell r="A863">
            <v>2017</v>
          </cell>
          <cell r="B863" t="str">
            <v>MAR</v>
          </cell>
          <cell r="D863" t="str">
            <v>CI95004</v>
          </cell>
          <cell r="E863">
            <v>28685.31</v>
          </cell>
        </row>
        <row r="864">
          <cell r="A864">
            <v>2017</v>
          </cell>
          <cell r="B864" t="str">
            <v>MAR</v>
          </cell>
          <cell r="D864" t="str">
            <v>CI95006</v>
          </cell>
          <cell r="E864">
            <v>28685.31</v>
          </cell>
        </row>
        <row r="865">
          <cell r="A865">
            <v>2017</v>
          </cell>
          <cell r="B865" t="str">
            <v>MAR</v>
          </cell>
          <cell r="D865" t="str">
            <v>CI15008</v>
          </cell>
          <cell r="E865">
            <v>150193124.77000001</v>
          </cell>
        </row>
        <row r="866">
          <cell r="A866">
            <v>2017</v>
          </cell>
          <cell r="B866" t="str">
            <v>MAR</v>
          </cell>
          <cell r="D866" t="str">
            <v>CI15001</v>
          </cell>
          <cell r="E866">
            <v>319880.81</v>
          </cell>
        </row>
        <row r="867">
          <cell r="A867">
            <v>2017</v>
          </cell>
          <cell r="B867" t="str">
            <v>MAR</v>
          </cell>
          <cell r="D867" t="str">
            <v>CI15003</v>
          </cell>
          <cell r="E867">
            <v>150193124.77000001</v>
          </cell>
        </row>
        <row r="868">
          <cell r="A868">
            <v>2017</v>
          </cell>
          <cell r="B868" t="str">
            <v>MAR</v>
          </cell>
          <cell r="D868" t="str">
            <v>CI15007</v>
          </cell>
          <cell r="E868">
            <v>300386249.54000002</v>
          </cell>
        </row>
        <row r="869">
          <cell r="A869">
            <v>2017</v>
          </cell>
          <cell r="B869" t="str">
            <v>MAR</v>
          </cell>
          <cell r="D869" t="str">
            <v>CI15005</v>
          </cell>
          <cell r="E869">
            <v>150193124.77000001</v>
          </cell>
        </row>
        <row r="870">
          <cell r="A870">
            <v>2017</v>
          </cell>
          <cell r="B870" t="str">
            <v>MAR</v>
          </cell>
          <cell r="D870" t="str">
            <v>CI15002</v>
          </cell>
          <cell r="E870">
            <v>43910.98</v>
          </cell>
        </row>
        <row r="871">
          <cell r="A871">
            <v>2017</v>
          </cell>
          <cell r="B871" t="str">
            <v>MAR</v>
          </cell>
          <cell r="D871" t="str">
            <v>CI15004</v>
          </cell>
          <cell r="E871">
            <v>150193124.77000001</v>
          </cell>
        </row>
        <row r="872">
          <cell r="A872">
            <v>2017</v>
          </cell>
          <cell r="B872" t="str">
            <v>MAR</v>
          </cell>
          <cell r="D872" t="str">
            <v>CI15006</v>
          </cell>
          <cell r="E872">
            <v>150193124.77000001</v>
          </cell>
        </row>
        <row r="873">
          <cell r="A873">
            <v>2017</v>
          </cell>
          <cell r="B873" t="str">
            <v>MAR</v>
          </cell>
          <cell r="D873" t="str">
            <v>CI85008</v>
          </cell>
          <cell r="E873">
            <v>-89990815.219999999</v>
          </cell>
        </row>
        <row r="874">
          <cell r="A874">
            <v>2017</v>
          </cell>
          <cell r="B874" t="str">
            <v>MAR</v>
          </cell>
          <cell r="D874" t="str">
            <v>CI85001</v>
          </cell>
          <cell r="E874">
            <v>0</v>
          </cell>
        </row>
        <row r="875">
          <cell r="A875">
            <v>2017</v>
          </cell>
          <cell r="B875" t="str">
            <v>MAR</v>
          </cell>
          <cell r="D875" t="str">
            <v>CI85003</v>
          </cell>
          <cell r="E875">
            <v>-89990815.219999999</v>
          </cell>
        </row>
        <row r="876">
          <cell r="A876">
            <v>2017</v>
          </cell>
          <cell r="B876" t="str">
            <v>MAR</v>
          </cell>
          <cell r="D876" t="str">
            <v>CI85007</v>
          </cell>
          <cell r="E876">
            <v>-179981630.44</v>
          </cell>
        </row>
        <row r="877">
          <cell r="A877">
            <v>2017</v>
          </cell>
          <cell r="B877" t="str">
            <v>MAR</v>
          </cell>
          <cell r="D877" t="str">
            <v>CI85005</v>
          </cell>
          <cell r="E877">
            <v>-89990815.219999999</v>
          </cell>
        </row>
        <row r="878">
          <cell r="A878">
            <v>2017</v>
          </cell>
          <cell r="B878" t="str">
            <v>MAR</v>
          </cell>
          <cell r="D878" t="str">
            <v>CI85002</v>
          </cell>
          <cell r="E878">
            <v>0</v>
          </cell>
        </row>
        <row r="879">
          <cell r="A879">
            <v>2017</v>
          </cell>
          <cell r="B879" t="str">
            <v>MAR</v>
          </cell>
          <cell r="D879" t="str">
            <v>CI85004</v>
          </cell>
          <cell r="E879">
            <v>-89990815.219999999</v>
          </cell>
        </row>
        <row r="880">
          <cell r="A880">
            <v>2017</v>
          </cell>
          <cell r="B880" t="str">
            <v>MAR</v>
          </cell>
          <cell r="D880" t="str">
            <v>CI85006</v>
          </cell>
          <cell r="E880">
            <v>-89990815.219999999</v>
          </cell>
        </row>
        <row r="881">
          <cell r="A881">
            <v>2017</v>
          </cell>
          <cell r="B881" t="str">
            <v>MAR</v>
          </cell>
          <cell r="D881" t="str">
            <v>CIA5008</v>
          </cell>
          <cell r="E881">
            <v>-33231740.239999998</v>
          </cell>
        </row>
        <row r="882">
          <cell r="A882">
            <v>2017</v>
          </cell>
          <cell r="B882" t="str">
            <v>MAR</v>
          </cell>
          <cell r="D882" t="str">
            <v>CIA5001</v>
          </cell>
          <cell r="E882">
            <v>0</v>
          </cell>
        </row>
        <row r="883">
          <cell r="A883">
            <v>2017</v>
          </cell>
          <cell r="B883" t="str">
            <v>MAR</v>
          </cell>
          <cell r="D883" t="str">
            <v>CIA5003</v>
          </cell>
          <cell r="E883">
            <v>-33231740.239999998</v>
          </cell>
        </row>
        <row r="884">
          <cell r="A884">
            <v>2017</v>
          </cell>
          <cell r="B884" t="str">
            <v>MAR</v>
          </cell>
          <cell r="D884" t="str">
            <v>CIA5007</v>
          </cell>
          <cell r="E884">
            <v>-66463480.479999997</v>
          </cell>
        </row>
        <row r="885">
          <cell r="A885">
            <v>2017</v>
          </cell>
          <cell r="B885" t="str">
            <v>MAR</v>
          </cell>
          <cell r="D885" t="str">
            <v>CIA5005</v>
          </cell>
          <cell r="E885">
            <v>-33231740.239999998</v>
          </cell>
        </row>
        <row r="886">
          <cell r="A886">
            <v>2017</v>
          </cell>
          <cell r="B886" t="str">
            <v>MAR</v>
          </cell>
          <cell r="D886" t="str">
            <v>CIA5002</v>
          </cell>
          <cell r="E886">
            <v>0</v>
          </cell>
        </row>
        <row r="887">
          <cell r="A887">
            <v>2017</v>
          </cell>
          <cell r="B887" t="str">
            <v>MAR</v>
          </cell>
          <cell r="D887" t="str">
            <v>CIA5004</v>
          </cell>
          <cell r="E887">
            <v>-33231740.239999998</v>
          </cell>
        </row>
        <row r="888">
          <cell r="A888">
            <v>2017</v>
          </cell>
          <cell r="B888" t="str">
            <v>APR</v>
          </cell>
          <cell r="D888" t="str">
            <v>UPGD.00000631.01.01.02</v>
          </cell>
          <cell r="E888">
            <v>0</v>
          </cell>
        </row>
        <row r="889">
          <cell r="A889">
            <v>2017</v>
          </cell>
          <cell r="B889" t="str">
            <v>APR</v>
          </cell>
          <cell r="D889" t="str">
            <v>UNUC.00001062.01.01.01</v>
          </cell>
          <cell r="E889">
            <v>0</v>
          </cell>
        </row>
        <row r="890">
          <cell r="A890">
            <v>2017</v>
          </cell>
          <cell r="B890" t="str">
            <v>APR</v>
          </cell>
          <cell r="D890" t="str">
            <v>UPGD.00001282.02.01.01</v>
          </cell>
          <cell r="E890">
            <v>0</v>
          </cell>
        </row>
        <row r="891">
          <cell r="A891">
            <v>2017</v>
          </cell>
          <cell r="B891" t="str">
            <v>APR</v>
          </cell>
          <cell r="D891" t="str">
            <v>UPGD.00000621.01.01.01</v>
          </cell>
          <cell r="E891">
            <v>0</v>
          </cell>
        </row>
        <row r="892">
          <cell r="A892">
            <v>2017</v>
          </cell>
          <cell r="B892" t="str">
            <v>APR</v>
          </cell>
          <cell r="D892" t="str">
            <v>UPGD.00000634.03.01.01</v>
          </cell>
          <cell r="E892">
            <v>0</v>
          </cell>
        </row>
        <row r="893">
          <cell r="A893">
            <v>2017</v>
          </cell>
          <cell r="B893" t="str">
            <v>APR</v>
          </cell>
          <cell r="D893" t="str">
            <v>UPGD.00000962.01.01.01</v>
          </cell>
          <cell r="E893">
            <v>0</v>
          </cell>
        </row>
        <row r="894">
          <cell r="A894">
            <v>2017</v>
          </cell>
          <cell r="B894" t="str">
            <v>APR</v>
          </cell>
          <cell r="D894" t="str">
            <v>UNUC.00000748.01.01.08</v>
          </cell>
          <cell r="E894">
            <v>0</v>
          </cell>
        </row>
        <row r="895">
          <cell r="A895">
            <v>2017</v>
          </cell>
          <cell r="B895" t="str">
            <v>APR</v>
          </cell>
          <cell r="D895" t="str">
            <v>UPGD.00005815.01.01.01</v>
          </cell>
          <cell r="E895">
            <v>0</v>
          </cell>
        </row>
        <row r="896">
          <cell r="A896">
            <v>2017</v>
          </cell>
          <cell r="B896" t="str">
            <v>APR</v>
          </cell>
          <cell r="D896" t="str">
            <v>UNUC.00000003.01.02.01</v>
          </cell>
          <cell r="E896">
            <v>0</v>
          </cell>
        </row>
        <row r="897">
          <cell r="A897">
            <v>2017</v>
          </cell>
          <cell r="B897" t="str">
            <v>APR</v>
          </cell>
          <cell r="D897" t="str">
            <v>UPGD.00000636.01.01.01</v>
          </cell>
          <cell r="E897">
            <v>0</v>
          </cell>
        </row>
        <row r="898">
          <cell r="A898">
            <v>2017</v>
          </cell>
          <cell r="B898" t="str">
            <v>APR</v>
          </cell>
          <cell r="D898" t="str">
            <v>UPGD.00000635.03.01.01</v>
          </cell>
          <cell r="E898">
            <v>0</v>
          </cell>
        </row>
        <row r="899">
          <cell r="A899">
            <v>2017</v>
          </cell>
          <cell r="B899" t="str">
            <v>APR</v>
          </cell>
          <cell r="D899" t="str">
            <v>UPGD.00000625.01.01.01</v>
          </cell>
          <cell r="E899">
            <v>0</v>
          </cell>
        </row>
        <row r="900">
          <cell r="A900">
            <v>2017</v>
          </cell>
          <cell r="B900" t="str">
            <v>APR</v>
          </cell>
          <cell r="D900" t="str">
            <v>UPGD.00000625.02.01.01</v>
          </cell>
          <cell r="E900">
            <v>0</v>
          </cell>
        </row>
        <row r="901">
          <cell r="A901">
            <v>2017</v>
          </cell>
          <cell r="B901" t="str">
            <v>APR</v>
          </cell>
          <cell r="D901" t="str">
            <v>UPGD.00000624.01.01.01</v>
          </cell>
          <cell r="E901">
            <v>0</v>
          </cell>
        </row>
        <row r="902">
          <cell r="A902">
            <v>2017</v>
          </cell>
          <cell r="B902" t="str">
            <v>APR</v>
          </cell>
          <cell r="D902" t="str">
            <v>UPGD.00001282.03.01.01</v>
          </cell>
          <cell r="E902">
            <v>0</v>
          </cell>
        </row>
        <row r="903">
          <cell r="A903">
            <v>2017</v>
          </cell>
          <cell r="B903" t="str">
            <v>APR</v>
          </cell>
          <cell r="D903" t="str">
            <v>UPGD.00001446.01.01.01</v>
          </cell>
          <cell r="E903">
            <v>0</v>
          </cell>
        </row>
        <row r="904">
          <cell r="A904">
            <v>2017</v>
          </cell>
          <cell r="B904" t="str">
            <v>APR</v>
          </cell>
          <cell r="D904" t="str">
            <v>UNUC.00000001.01.12.01</v>
          </cell>
          <cell r="E904">
            <v>0</v>
          </cell>
        </row>
        <row r="905">
          <cell r="A905">
            <v>2017</v>
          </cell>
          <cell r="B905" t="str">
            <v>APR</v>
          </cell>
          <cell r="D905" t="str">
            <v>UCOR.00000622.01.02.02</v>
          </cell>
          <cell r="E905">
            <v>0</v>
          </cell>
        </row>
        <row r="906">
          <cell r="A906">
            <v>2017</v>
          </cell>
          <cell r="B906" t="str">
            <v>APR</v>
          </cell>
          <cell r="D906" t="str">
            <v>UPGD.00005601.03.01.01</v>
          </cell>
          <cell r="E906">
            <v>0</v>
          </cell>
        </row>
        <row r="907">
          <cell r="A907">
            <v>2017</v>
          </cell>
          <cell r="B907" t="str">
            <v>APR</v>
          </cell>
          <cell r="D907" t="str">
            <v>UPGD.00004447.02.01.01</v>
          </cell>
          <cell r="E907">
            <v>0</v>
          </cell>
        </row>
        <row r="908">
          <cell r="A908">
            <v>2017</v>
          </cell>
          <cell r="B908" t="str">
            <v>APR</v>
          </cell>
          <cell r="D908" t="str">
            <v>UPGD.00004811.01.01.01</v>
          </cell>
          <cell r="E908">
            <v>0</v>
          </cell>
        </row>
        <row r="909">
          <cell r="A909">
            <v>2017</v>
          </cell>
          <cell r="B909" t="str">
            <v>APR</v>
          </cell>
          <cell r="D909" t="str">
            <v>UNUC.00000002.01.11.01</v>
          </cell>
          <cell r="E909">
            <v>0</v>
          </cell>
        </row>
        <row r="910">
          <cell r="A910">
            <v>2017</v>
          </cell>
          <cell r="B910" t="str">
            <v>APR</v>
          </cell>
          <cell r="D910" t="str">
            <v>UPGD.00000634.01.01.01</v>
          </cell>
          <cell r="E910">
            <v>0</v>
          </cell>
        </row>
        <row r="911">
          <cell r="A911">
            <v>2017</v>
          </cell>
          <cell r="B911" t="str">
            <v>APR</v>
          </cell>
          <cell r="D911" t="str">
            <v>UNUC.00000001.01.04.01</v>
          </cell>
          <cell r="E911">
            <v>0</v>
          </cell>
        </row>
        <row r="912">
          <cell r="A912">
            <v>2017</v>
          </cell>
          <cell r="B912" t="str">
            <v>APR</v>
          </cell>
          <cell r="D912" t="str">
            <v>UPGD.00000625.03.01.01</v>
          </cell>
          <cell r="E912">
            <v>0</v>
          </cell>
        </row>
        <row r="913">
          <cell r="A913">
            <v>2017</v>
          </cell>
          <cell r="B913" t="str">
            <v>APR</v>
          </cell>
          <cell r="D913" t="str">
            <v>UNUC.00000938.01.01.05</v>
          </cell>
          <cell r="E913">
            <v>0</v>
          </cell>
        </row>
        <row r="914">
          <cell r="A914">
            <v>2017</v>
          </cell>
          <cell r="B914" t="str">
            <v>APR</v>
          </cell>
          <cell r="D914" t="str">
            <v>UPGD.00000629.01.01.01</v>
          </cell>
          <cell r="E914">
            <v>0</v>
          </cell>
        </row>
        <row r="915">
          <cell r="A915">
            <v>2017</v>
          </cell>
          <cell r="B915" t="str">
            <v>APR</v>
          </cell>
          <cell r="D915" t="str">
            <v>UNUC.00000001.01.11.01</v>
          </cell>
          <cell r="E915">
            <v>0</v>
          </cell>
        </row>
        <row r="916">
          <cell r="A916">
            <v>2017</v>
          </cell>
          <cell r="B916" t="str">
            <v>APR</v>
          </cell>
          <cell r="D916" t="str">
            <v>UPGD.00000633.03.01.01</v>
          </cell>
          <cell r="E916">
            <v>0</v>
          </cell>
        </row>
        <row r="917">
          <cell r="A917">
            <v>2017</v>
          </cell>
          <cell r="B917" t="str">
            <v>APR</v>
          </cell>
          <cell r="D917" t="str">
            <v>UPGD.00000730.01.01.01</v>
          </cell>
          <cell r="E917">
            <v>0</v>
          </cell>
        </row>
        <row r="918">
          <cell r="A918">
            <v>2017</v>
          </cell>
          <cell r="B918" t="str">
            <v>APR</v>
          </cell>
          <cell r="D918" t="str">
            <v>UPGD.00000728.01.01.01</v>
          </cell>
          <cell r="E918">
            <v>0</v>
          </cell>
        </row>
        <row r="919">
          <cell r="A919">
            <v>2017</v>
          </cell>
          <cell r="B919" t="str">
            <v>APR</v>
          </cell>
          <cell r="D919" t="str">
            <v>UPGD.00000620.01.01.01</v>
          </cell>
          <cell r="E919">
            <v>0</v>
          </cell>
        </row>
        <row r="920">
          <cell r="A920">
            <v>2017</v>
          </cell>
          <cell r="B920" t="str">
            <v>APR</v>
          </cell>
          <cell r="D920" t="str">
            <v>UNUC.00000003.01.05.01</v>
          </cell>
          <cell r="E920">
            <v>0</v>
          </cell>
        </row>
        <row r="921">
          <cell r="A921">
            <v>2017</v>
          </cell>
          <cell r="B921" t="str">
            <v>MAR</v>
          </cell>
          <cell r="D921" t="str">
            <v>CI75005</v>
          </cell>
          <cell r="E921">
            <v>249853266.31</v>
          </cell>
        </row>
        <row r="922">
          <cell r="A922">
            <v>2017</v>
          </cell>
          <cell r="B922" t="str">
            <v>MAR</v>
          </cell>
          <cell r="D922" t="str">
            <v>CI75002</v>
          </cell>
          <cell r="E922">
            <v>47368.17</v>
          </cell>
        </row>
        <row r="923">
          <cell r="A923">
            <v>2017</v>
          </cell>
          <cell r="B923" t="str">
            <v>APR</v>
          </cell>
          <cell r="D923" t="str">
            <v>UNUC.00001134.40.01.01</v>
          </cell>
          <cell r="E923">
            <v>0</v>
          </cell>
        </row>
        <row r="924">
          <cell r="A924">
            <v>2017</v>
          </cell>
          <cell r="B924" t="str">
            <v>APR</v>
          </cell>
          <cell r="D924" t="str">
            <v>UPGD.00000626.01.01.01</v>
          </cell>
          <cell r="E924">
            <v>0</v>
          </cell>
        </row>
        <row r="925">
          <cell r="A925">
            <v>2017</v>
          </cell>
          <cell r="B925" t="str">
            <v>APR</v>
          </cell>
          <cell r="D925" t="str">
            <v>UPGD.00000622.01.01.01</v>
          </cell>
          <cell r="E925">
            <v>0</v>
          </cell>
        </row>
        <row r="926">
          <cell r="A926">
            <v>2017</v>
          </cell>
          <cell r="B926" t="str">
            <v>APR</v>
          </cell>
          <cell r="D926" t="str">
            <v>UNUC.00000002.01.05.01</v>
          </cell>
          <cell r="E926">
            <v>0</v>
          </cell>
        </row>
        <row r="927">
          <cell r="A927">
            <v>2017</v>
          </cell>
          <cell r="B927" t="str">
            <v>MAR</v>
          </cell>
          <cell r="D927" t="str">
            <v>RR15216</v>
          </cell>
          <cell r="E927">
            <v>-5721629</v>
          </cell>
        </row>
        <row r="928">
          <cell r="A928">
            <v>2017</v>
          </cell>
          <cell r="B928" t="str">
            <v>MAR</v>
          </cell>
          <cell r="D928" t="str">
            <v>RR15217</v>
          </cell>
          <cell r="E928">
            <v>436848265</v>
          </cell>
        </row>
        <row r="929">
          <cell r="A929">
            <v>2017</v>
          </cell>
          <cell r="B929" t="str">
            <v>MAR</v>
          </cell>
          <cell r="D929" t="str">
            <v>RR15228</v>
          </cell>
          <cell r="E929">
            <v>443138888.88</v>
          </cell>
        </row>
        <row r="930">
          <cell r="A930">
            <v>2017</v>
          </cell>
          <cell r="B930" t="str">
            <v>MAR</v>
          </cell>
          <cell r="D930" t="str">
            <v>CIP5001</v>
          </cell>
          <cell r="E930">
            <v>84929023.420000002</v>
          </cell>
        </row>
        <row r="931">
          <cell r="A931">
            <v>2017</v>
          </cell>
          <cell r="B931" t="str">
            <v>MAR</v>
          </cell>
          <cell r="D931" t="str">
            <v>CIP5002</v>
          </cell>
          <cell r="E931">
            <v>11698818.039999999</v>
          </cell>
        </row>
        <row r="932">
          <cell r="A932">
            <v>2017</v>
          </cell>
          <cell r="B932" t="str">
            <v>MAR</v>
          </cell>
          <cell r="D932" t="str">
            <v>CIQ5001</v>
          </cell>
          <cell r="E932">
            <v>4177281.87</v>
          </cell>
        </row>
        <row r="933">
          <cell r="A933">
            <v>2017</v>
          </cell>
          <cell r="B933" t="str">
            <v>MAR</v>
          </cell>
          <cell r="D933" t="str">
            <v>CIQ5002</v>
          </cell>
          <cell r="E933">
            <v>451667.46</v>
          </cell>
        </row>
        <row r="934">
          <cell r="A934">
            <v>2017</v>
          </cell>
          <cell r="B934" t="str">
            <v>MAR</v>
          </cell>
          <cell r="D934" t="str">
            <v>CIN5001</v>
          </cell>
          <cell r="E934">
            <v>1068628.96</v>
          </cell>
        </row>
        <row r="935">
          <cell r="A935">
            <v>2017</v>
          </cell>
          <cell r="B935" t="str">
            <v>MAR</v>
          </cell>
          <cell r="D935" t="str">
            <v>CIN5002</v>
          </cell>
          <cell r="E935">
            <v>8809438.5999999996</v>
          </cell>
        </row>
        <row r="936">
          <cell r="A936">
            <v>2017</v>
          </cell>
          <cell r="B936" t="str">
            <v>MAR</v>
          </cell>
          <cell r="D936" t="str">
            <v>GLB5BEG</v>
          </cell>
          <cell r="E936">
            <v>14169014.671760499</v>
          </cell>
        </row>
        <row r="937">
          <cell r="A937">
            <v>2017</v>
          </cell>
          <cell r="B937" t="str">
            <v>MAR</v>
          </cell>
          <cell r="D937" t="str">
            <v>O/U5YTD</v>
          </cell>
          <cell r="E937">
            <v>-7999088.9789539296</v>
          </cell>
        </row>
        <row r="938">
          <cell r="A938">
            <v>2017</v>
          </cell>
          <cell r="B938" t="str">
            <v>MAR</v>
          </cell>
          <cell r="D938" t="str">
            <v>TRU5YTD</v>
          </cell>
          <cell r="E938">
            <v>2911543.5</v>
          </cell>
        </row>
        <row r="939">
          <cell r="A939">
            <v>2017</v>
          </cell>
          <cell r="B939" t="str">
            <v>MAR</v>
          </cell>
          <cell r="D939" t="str">
            <v>UPGD.00000962.01.01.01</v>
          </cell>
          <cell r="E939">
            <v>0</v>
          </cell>
        </row>
        <row r="940">
          <cell r="A940">
            <v>2017</v>
          </cell>
          <cell r="B940" t="str">
            <v>MAR</v>
          </cell>
          <cell r="D940" t="str">
            <v>UPGD.00001282.02.01.01</v>
          </cell>
          <cell r="E940">
            <v>0</v>
          </cell>
        </row>
        <row r="941">
          <cell r="A941">
            <v>2017</v>
          </cell>
          <cell r="B941" t="str">
            <v>MAR</v>
          </cell>
          <cell r="D941" t="str">
            <v>UPGD.00000621.01.01.01</v>
          </cell>
          <cell r="E941">
            <v>0</v>
          </cell>
        </row>
        <row r="942">
          <cell r="A942">
            <v>2017</v>
          </cell>
          <cell r="B942" t="str">
            <v>MAR</v>
          </cell>
          <cell r="D942" t="str">
            <v>UPGD.00000634.03.01.01</v>
          </cell>
          <cell r="E942">
            <v>0</v>
          </cell>
        </row>
        <row r="943">
          <cell r="A943">
            <v>2017</v>
          </cell>
          <cell r="B943" t="str">
            <v>MAR</v>
          </cell>
          <cell r="D943" t="str">
            <v>UNUC.00000748.01.01.08</v>
          </cell>
          <cell r="E943">
            <v>0</v>
          </cell>
        </row>
        <row r="944">
          <cell r="A944">
            <v>2017</v>
          </cell>
          <cell r="B944" t="str">
            <v>MAR</v>
          </cell>
          <cell r="D944" t="str">
            <v>UPGD.00005815.01.01.01</v>
          </cell>
          <cell r="E944">
            <v>0</v>
          </cell>
        </row>
        <row r="945">
          <cell r="A945">
            <v>2017</v>
          </cell>
          <cell r="B945" t="str">
            <v>MAR</v>
          </cell>
          <cell r="D945" t="str">
            <v>UNUC.00000003.01.02.01</v>
          </cell>
          <cell r="E945">
            <v>0</v>
          </cell>
        </row>
        <row r="946">
          <cell r="A946">
            <v>2017</v>
          </cell>
          <cell r="B946" t="str">
            <v>MAR</v>
          </cell>
          <cell r="D946" t="str">
            <v>UPGD.00000636.01.01.01</v>
          </cell>
          <cell r="E946">
            <v>0</v>
          </cell>
        </row>
        <row r="947">
          <cell r="A947">
            <v>2017</v>
          </cell>
          <cell r="B947" t="str">
            <v>MAR</v>
          </cell>
          <cell r="D947" t="str">
            <v>UPGD.00000635.03.01.01</v>
          </cell>
          <cell r="E947">
            <v>0</v>
          </cell>
        </row>
        <row r="948">
          <cell r="A948">
            <v>2017</v>
          </cell>
          <cell r="B948" t="str">
            <v>MAR</v>
          </cell>
          <cell r="D948" t="str">
            <v>UPGD.00000625.01.01.01</v>
          </cell>
          <cell r="E948">
            <v>0</v>
          </cell>
        </row>
        <row r="949">
          <cell r="A949">
            <v>2017</v>
          </cell>
          <cell r="B949" t="str">
            <v>MAR</v>
          </cell>
          <cell r="D949" t="str">
            <v>UPGD.00000625.02.01.01</v>
          </cell>
          <cell r="E949">
            <v>0</v>
          </cell>
        </row>
        <row r="950">
          <cell r="A950">
            <v>2017</v>
          </cell>
          <cell r="B950" t="str">
            <v>MAR</v>
          </cell>
          <cell r="D950" t="str">
            <v>UPGD.00001282.03.01.01</v>
          </cell>
          <cell r="E950">
            <v>0</v>
          </cell>
        </row>
        <row r="951">
          <cell r="A951">
            <v>2017</v>
          </cell>
          <cell r="B951" t="str">
            <v>MAR</v>
          </cell>
          <cell r="D951" t="str">
            <v>UPGD.00001446.01.01.01</v>
          </cell>
          <cell r="E951">
            <v>0</v>
          </cell>
        </row>
        <row r="952">
          <cell r="A952">
            <v>2017</v>
          </cell>
          <cell r="B952" t="str">
            <v>MAR</v>
          </cell>
          <cell r="D952" t="str">
            <v>UNUC.00000001.01.12.01</v>
          </cell>
          <cell r="E952">
            <v>0</v>
          </cell>
        </row>
        <row r="953">
          <cell r="A953">
            <v>2017</v>
          </cell>
          <cell r="B953" t="str">
            <v>MAR</v>
          </cell>
          <cell r="D953" t="str">
            <v>UCOR.00000622.01.02.02</v>
          </cell>
          <cell r="E953">
            <v>0</v>
          </cell>
        </row>
        <row r="954">
          <cell r="A954">
            <v>2017</v>
          </cell>
          <cell r="B954" t="str">
            <v>MAR</v>
          </cell>
          <cell r="D954" t="str">
            <v>UPGD.00005601.03.01.01</v>
          </cell>
          <cell r="E954">
            <v>0</v>
          </cell>
        </row>
        <row r="955">
          <cell r="A955">
            <v>2017</v>
          </cell>
          <cell r="B955" t="str">
            <v>MAR</v>
          </cell>
          <cell r="D955" t="str">
            <v>UPGD.00004447.02.01.01</v>
          </cell>
          <cell r="E955">
            <v>0</v>
          </cell>
        </row>
        <row r="956">
          <cell r="A956">
            <v>2017</v>
          </cell>
          <cell r="B956" t="str">
            <v>MAR</v>
          </cell>
          <cell r="D956" t="str">
            <v>UPGD.00004811.01.01.01</v>
          </cell>
          <cell r="E956">
            <v>0</v>
          </cell>
        </row>
        <row r="957">
          <cell r="A957">
            <v>2017</v>
          </cell>
          <cell r="B957" t="str">
            <v>MAR</v>
          </cell>
          <cell r="D957" t="str">
            <v>UNUC.00000002.01.11.01</v>
          </cell>
          <cell r="E957">
            <v>0</v>
          </cell>
        </row>
        <row r="958">
          <cell r="A958">
            <v>2017</v>
          </cell>
          <cell r="B958" t="str">
            <v>MAR</v>
          </cell>
          <cell r="D958" t="str">
            <v>UPGD.00000634.01.01.01</v>
          </cell>
          <cell r="E958">
            <v>0</v>
          </cell>
        </row>
        <row r="959">
          <cell r="A959">
            <v>2017</v>
          </cell>
          <cell r="B959" t="str">
            <v>MAR</v>
          </cell>
          <cell r="D959" t="str">
            <v>UNUC.00000001.01.04.01</v>
          </cell>
          <cell r="E959">
            <v>0</v>
          </cell>
        </row>
        <row r="960">
          <cell r="A960">
            <v>2017</v>
          </cell>
          <cell r="B960" t="str">
            <v>MAR</v>
          </cell>
          <cell r="D960" t="str">
            <v>UPGD.00000625.03.01.01</v>
          </cell>
          <cell r="E960">
            <v>0</v>
          </cell>
        </row>
        <row r="961">
          <cell r="A961">
            <v>2017</v>
          </cell>
          <cell r="B961" t="str">
            <v>MAR</v>
          </cell>
          <cell r="D961" t="str">
            <v>UNUC.00000002.01.02.01</v>
          </cell>
          <cell r="E961">
            <v>0</v>
          </cell>
        </row>
        <row r="962">
          <cell r="A962">
            <v>2017</v>
          </cell>
          <cell r="B962" t="str">
            <v>MAR</v>
          </cell>
          <cell r="D962" t="str">
            <v>UNUC.00000938.01.01.05</v>
          </cell>
          <cell r="E962">
            <v>0</v>
          </cell>
        </row>
        <row r="963">
          <cell r="A963">
            <v>2017</v>
          </cell>
          <cell r="B963" t="str">
            <v>MAR</v>
          </cell>
          <cell r="D963" t="str">
            <v>UPGD.00000629.01.01.01</v>
          </cell>
          <cell r="E963">
            <v>0</v>
          </cell>
        </row>
        <row r="964">
          <cell r="A964">
            <v>2017</v>
          </cell>
          <cell r="B964" t="str">
            <v>MAR</v>
          </cell>
          <cell r="D964" t="str">
            <v>UNUC.00000001.01.11.01</v>
          </cell>
          <cell r="E964">
            <v>0</v>
          </cell>
        </row>
        <row r="965">
          <cell r="A965">
            <v>2017</v>
          </cell>
          <cell r="B965" t="str">
            <v>MAR</v>
          </cell>
          <cell r="D965" t="str">
            <v>UPGD.00000633.03.01.01</v>
          </cell>
          <cell r="E965">
            <v>0</v>
          </cell>
        </row>
        <row r="966">
          <cell r="A966">
            <v>2017</v>
          </cell>
          <cell r="B966" t="str">
            <v>MAR</v>
          </cell>
          <cell r="D966" t="str">
            <v>UPGD.00000730.01.01.01</v>
          </cell>
          <cell r="E966">
            <v>0</v>
          </cell>
        </row>
        <row r="967">
          <cell r="A967">
            <v>2017</v>
          </cell>
          <cell r="B967" t="str">
            <v>MAR</v>
          </cell>
          <cell r="D967" t="str">
            <v>UPGD.00000728.01.01.01</v>
          </cell>
          <cell r="E967">
            <v>0</v>
          </cell>
        </row>
        <row r="968">
          <cell r="A968">
            <v>2017</v>
          </cell>
          <cell r="B968" t="str">
            <v>MAR</v>
          </cell>
          <cell r="D968" t="str">
            <v>UPGD.00000620.01.01.01</v>
          </cell>
          <cell r="E968">
            <v>0</v>
          </cell>
        </row>
        <row r="969">
          <cell r="A969">
            <v>2017</v>
          </cell>
          <cell r="B969" t="str">
            <v>MAR</v>
          </cell>
          <cell r="D969" t="str">
            <v>UNUC.00001012.01.01.01</v>
          </cell>
          <cell r="E969">
            <v>0</v>
          </cell>
        </row>
        <row r="970">
          <cell r="A970">
            <v>2017</v>
          </cell>
          <cell r="B970" t="str">
            <v>MAR</v>
          </cell>
          <cell r="D970" t="str">
            <v>UNUC.00000003.01.05.01</v>
          </cell>
          <cell r="E970">
            <v>0</v>
          </cell>
        </row>
        <row r="971">
          <cell r="A971">
            <v>2017</v>
          </cell>
          <cell r="B971" t="str">
            <v>MAR</v>
          </cell>
          <cell r="D971" t="str">
            <v>UNUC.00000715.01.01.01</v>
          </cell>
          <cell r="E971">
            <v>0</v>
          </cell>
        </row>
        <row r="972">
          <cell r="A972">
            <v>2017</v>
          </cell>
          <cell r="B972" t="str">
            <v>MAR</v>
          </cell>
          <cell r="D972" t="str">
            <v>UNUC.00001134.40.01.01</v>
          </cell>
          <cell r="E972">
            <v>0</v>
          </cell>
        </row>
        <row r="973">
          <cell r="A973">
            <v>2017</v>
          </cell>
          <cell r="B973" t="str">
            <v>MAR</v>
          </cell>
          <cell r="D973" t="str">
            <v>UPGD.00000626.01.01.01</v>
          </cell>
          <cell r="E973">
            <v>0</v>
          </cell>
        </row>
        <row r="974">
          <cell r="A974">
            <v>2017</v>
          </cell>
          <cell r="B974" t="str">
            <v>MAR</v>
          </cell>
          <cell r="D974" t="str">
            <v>UPGD.00000622.01.01.01</v>
          </cell>
          <cell r="E974">
            <v>0</v>
          </cell>
        </row>
        <row r="975">
          <cell r="A975">
            <v>2017</v>
          </cell>
          <cell r="B975" t="str">
            <v>MAR</v>
          </cell>
          <cell r="D975" t="str">
            <v>UPGD.00004811.03.01.01</v>
          </cell>
          <cell r="E975">
            <v>0</v>
          </cell>
        </row>
        <row r="976">
          <cell r="A976">
            <v>2017</v>
          </cell>
          <cell r="B976" t="str">
            <v>MAR</v>
          </cell>
          <cell r="D976" t="str">
            <v>UNUC.00000001.01.08.01</v>
          </cell>
          <cell r="E976">
            <v>0</v>
          </cell>
        </row>
        <row r="977">
          <cell r="A977">
            <v>2017</v>
          </cell>
          <cell r="B977" t="str">
            <v>MAR</v>
          </cell>
          <cell r="D977" t="str">
            <v>UNUC.00000001.01.14.01</v>
          </cell>
          <cell r="E977">
            <v>0</v>
          </cell>
        </row>
        <row r="978">
          <cell r="A978">
            <v>2017</v>
          </cell>
          <cell r="B978" t="str">
            <v>MAR</v>
          </cell>
          <cell r="D978" t="str">
            <v>UNUC.00000002.01.09.01</v>
          </cell>
          <cell r="E978">
            <v>0</v>
          </cell>
        </row>
        <row r="979">
          <cell r="A979">
            <v>2017</v>
          </cell>
          <cell r="B979" t="str">
            <v>MAR</v>
          </cell>
          <cell r="D979" t="str">
            <v>UNUC.00000001.01.16.01</v>
          </cell>
          <cell r="E979">
            <v>0</v>
          </cell>
        </row>
        <row r="980">
          <cell r="A980">
            <v>2017</v>
          </cell>
          <cell r="B980" t="str">
            <v>MAR</v>
          </cell>
          <cell r="D980" t="str">
            <v>UNUC.00000001.01.09.01</v>
          </cell>
          <cell r="E980">
            <v>0</v>
          </cell>
        </row>
        <row r="981">
          <cell r="A981">
            <v>2017</v>
          </cell>
          <cell r="B981" t="str">
            <v>MAR</v>
          </cell>
          <cell r="D981" t="str">
            <v>UNUC.00000002.01.14.01</v>
          </cell>
          <cell r="E981">
            <v>0</v>
          </cell>
        </row>
        <row r="982">
          <cell r="A982">
            <v>2017</v>
          </cell>
          <cell r="B982" t="str">
            <v>MAR</v>
          </cell>
          <cell r="D982" t="str">
            <v>UNUC.00000938.01.02.01</v>
          </cell>
          <cell r="E982">
            <v>0</v>
          </cell>
        </row>
        <row r="983">
          <cell r="A983">
            <v>2017</v>
          </cell>
          <cell r="B983" t="str">
            <v>MAR</v>
          </cell>
          <cell r="D983" t="str">
            <v>UPGD.00000729.02.01.01</v>
          </cell>
          <cell r="E983">
            <v>0</v>
          </cell>
        </row>
        <row r="984">
          <cell r="A984">
            <v>2017</v>
          </cell>
          <cell r="B984" t="str">
            <v>MAR</v>
          </cell>
          <cell r="D984" t="str">
            <v>UNUC.00000002.01.10.01</v>
          </cell>
          <cell r="E984">
            <v>0</v>
          </cell>
        </row>
        <row r="985">
          <cell r="A985">
            <v>2017</v>
          </cell>
          <cell r="B985" t="str">
            <v>MAR</v>
          </cell>
          <cell r="D985" t="str">
            <v>UCOR.00000693.01.01.01</v>
          </cell>
          <cell r="E985">
            <v>0</v>
          </cell>
        </row>
        <row r="986">
          <cell r="A986">
            <v>2017</v>
          </cell>
          <cell r="B986" t="str">
            <v>MAR</v>
          </cell>
          <cell r="D986" t="str">
            <v>UCOR.00000306.01.05.01</v>
          </cell>
          <cell r="E986">
            <v>0</v>
          </cell>
        </row>
        <row r="987">
          <cell r="A987">
            <v>2017</v>
          </cell>
          <cell r="B987" t="str">
            <v>MAR</v>
          </cell>
          <cell r="D987" t="str">
            <v>4405810</v>
          </cell>
          <cell r="E987">
            <v>0</v>
          </cell>
        </row>
        <row r="988">
          <cell r="A988">
            <v>2017</v>
          </cell>
          <cell r="B988" t="str">
            <v>MAR</v>
          </cell>
          <cell r="D988" t="str">
            <v>4405940</v>
          </cell>
          <cell r="E988">
            <v>0</v>
          </cell>
        </row>
        <row r="989">
          <cell r="A989">
            <v>2017</v>
          </cell>
          <cell r="B989" t="str">
            <v>MAR</v>
          </cell>
          <cell r="D989" t="str">
            <v>4405000</v>
          </cell>
          <cell r="E989">
            <v>20872184.260000002</v>
          </cell>
        </row>
        <row r="990">
          <cell r="A990">
            <v>2017</v>
          </cell>
          <cell r="B990" t="str">
            <v>MAR</v>
          </cell>
          <cell r="D990" t="str">
            <v>4405840</v>
          </cell>
          <cell r="E990">
            <v>0</v>
          </cell>
        </row>
        <row r="991">
          <cell r="A991">
            <v>2017</v>
          </cell>
          <cell r="B991" t="str">
            <v>MAR</v>
          </cell>
          <cell r="D991" t="str">
            <v>CI75008</v>
          </cell>
          <cell r="E991">
            <v>249853266.31</v>
          </cell>
        </row>
        <row r="992">
          <cell r="A992">
            <v>2017</v>
          </cell>
          <cell r="B992" t="str">
            <v>MAR</v>
          </cell>
          <cell r="D992" t="str">
            <v>CI75001</v>
          </cell>
          <cell r="E992">
            <v>32218.79</v>
          </cell>
        </row>
        <row r="993">
          <cell r="A993">
            <v>2017</v>
          </cell>
          <cell r="B993" t="str">
            <v>MAR</v>
          </cell>
          <cell r="D993" t="str">
            <v>CI75003</v>
          </cell>
          <cell r="E993">
            <v>249853266.31</v>
          </cell>
        </row>
        <row r="994">
          <cell r="A994">
            <v>2017</v>
          </cell>
          <cell r="B994" t="str">
            <v>MAR</v>
          </cell>
          <cell r="D994" t="str">
            <v>CI75007</v>
          </cell>
          <cell r="E994">
            <v>499706532.62</v>
          </cell>
        </row>
        <row r="995">
          <cell r="A995">
            <v>2017</v>
          </cell>
          <cell r="B995" t="str">
            <v>MAR</v>
          </cell>
          <cell r="D995" t="str">
            <v>AM15081</v>
          </cell>
          <cell r="E995">
            <v>0</v>
          </cell>
        </row>
        <row r="996">
          <cell r="A996">
            <v>2017</v>
          </cell>
          <cell r="B996" t="str">
            <v>MAR</v>
          </cell>
          <cell r="D996" t="str">
            <v>RR15082</v>
          </cell>
          <cell r="E996">
            <v>-17474493</v>
          </cell>
        </row>
        <row r="997">
          <cell r="A997">
            <v>2017</v>
          </cell>
          <cell r="B997" t="str">
            <v>MAR</v>
          </cell>
          <cell r="D997" t="str">
            <v>RR45217</v>
          </cell>
          <cell r="E997">
            <v>434524604</v>
          </cell>
        </row>
        <row r="998">
          <cell r="A998">
            <v>2017</v>
          </cell>
          <cell r="B998" t="str">
            <v>MAR</v>
          </cell>
          <cell r="D998" t="str">
            <v>RR45228</v>
          </cell>
          <cell r="E998">
            <v>441048611.10000002</v>
          </cell>
        </row>
        <row r="999">
          <cell r="A999">
            <v>2017</v>
          </cell>
          <cell r="B999" t="str">
            <v>MAR</v>
          </cell>
          <cell r="D999" t="str">
            <v>RR85082</v>
          </cell>
          <cell r="E999">
            <v>0.35</v>
          </cell>
        </row>
        <row r="1000">
          <cell r="A1000">
            <v>2017</v>
          </cell>
          <cell r="B1000" t="str">
            <v>MAR</v>
          </cell>
          <cell r="D1000" t="str">
            <v>RR85216</v>
          </cell>
          <cell r="E1000">
            <v>0.35</v>
          </cell>
        </row>
        <row r="1001">
          <cell r="A1001">
            <v>2017</v>
          </cell>
          <cell r="B1001" t="str">
            <v>MAR</v>
          </cell>
          <cell r="D1001" t="str">
            <v>RR85217</v>
          </cell>
          <cell r="E1001">
            <v>0.35</v>
          </cell>
        </row>
        <row r="1002">
          <cell r="A1002">
            <v>2017</v>
          </cell>
          <cell r="B1002" t="str">
            <v>MAR</v>
          </cell>
          <cell r="D1002" t="str">
            <v>RR85228</v>
          </cell>
          <cell r="E1002">
            <v>0.35</v>
          </cell>
        </row>
        <row r="1003">
          <cell r="A1003">
            <v>2017</v>
          </cell>
          <cell r="B1003" t="str">
            <v>MAR</v>
          </cell>
          <cell r="D1003" t="str">
            <v>RR95082</v>
          </cell>
          <cell r="E1003">
            <v>5.8201058201058198E-2</v>
          </cell>
        </row>
        <row r="1004">
          <cell r="A1004">
            <v>2017</v>
          </cell>
          <cell r="B1004" t="str">
            <v>MAR</v>
          </cell>
          <cell r="D1004" t="str">
            <v>RR95216</v>
          </cell>
          <cell r="E1004">
            <v>5.8201058201058198E-2</v>
          </cell>
        </row>
        <row r="1005">
          <cell r="A1005">
            <v>2017</v>
          </cell>
          <cell r="B1005" t="str">
            <v>MAR</v>
          </cell>
          <cell r="D1005" t="str">
            <v>RR95217</v>
          </cell>
          <cell r="E1005">
            <v>5.8201058201058198E-2</v>
          </cell>
        </row>
        <row r="1006">
          <cell r="A1006">
            <v>2017</v>
          </cell>
          <cell r="B1006" t="str">
            <v>MAR</v>
          </cell>
          <cell r="D1006" t="str">
            <v>RR95228</v>
          </cell>
          <cell r="E1006">
            <v>5.8201058201058198E-2</v>
          </cell>
        </row>
        <row r="1007">
          <cell r="A1007">
            <v>2017</v>
          </cell>
          <cell r="B1007" t="str">
            <v>MAR</v>
          </cell>
          <cell r="D1007" t="str">
            <v>RRA5082</v>
          </cell>
          <cell r="E1007">
            <v>0.53846153846153799</v>
          </cell>
        </row>
        <row r="1008">
          <cell r="A1008">
            <v>2017</v>
          </cell>
          <cell r="B1008" t="str">
            <v>MAR</v>
          </cell>
          <cell r="D1008" t="str">
            <v>RRA5216</v>
          </cell>
          <cell r="E1008">
            <v>0.53846153846153799</v>
          </cell>
        </row>
        <row r="1009">
          <cell r="A1009">
            <v>2017</v>
          </cell>
          <cell r="B1009" t="str">
            <v>MAR</v>
          </cell>
          <cell r="D1009" t="str">
            <v>RRA5217</v>
          </cell>
          <cell r="E1009">
            <v>0.53846153846153799</v>
          </cell>
        </row>
        <row r="1010">
          <cell r="A1010">
            <v>2017</v>
          </cell>
          <cell r="B1010" t="str">
            <v>MAR</v>
          </cell>
          <cell r="D1010" t="str">
            <v>RRA5228</v>
          </cell>
          <cell r="E1010">
            <v>0.53846153846153799</v>
          </cell>
        </row>
        <row r="1011">
          <cell r="A1011">
            <v>2017</v>
          </cell>
          <cell r="B1011" t="str">
            <v>MAR</v>
          </cell>
          <cell r="D1011" t="str">
            <v>RRD5082</v>
          </cell>
          <cell r="E1011">
            <v>-38973.030654358903</v>
          </cell>
        </row>
        <row r="1012">
          <cell r="A1012">
            <v>2017</v>
          </cell>
          <cell r="B1012" t="str">
            <v>MAR</v>
          </cell>
          <cell r="D1012" t="str">
            <v>RRD5216</v>
          </cell>
          <cell r="E1012">
            <v>-12973.978892307599</v>
          </cell>
        </row>
        <row r="1013">
          <cell r="A1013">
            <v>2017</v>
          </cell>
          <cell r="B1013" t="str">
            <v>MAR</v>
          </cell>
          <cell r="D1013" t="str">
            <v>RRD5217</v>
          </cell>
          <cell r="E1013">
            <v>990567.54169982905</v>
          </cell>
        </row>
        <row r="1014">
          <cell r="A1014">
            <v>2017</v>
          </cell>
          <cell r="B1014" t="str">
            <v>MAR</v>
          </cell>
          <cell r="D1014" t="str">
            <v>RRD5228</v>
          </cell>
          <cell r="E1014">
            <v>1005440.04745805</v>
          </cell>
        </row>
        <row r="1015">
          <cell r="A1015">
            <v>2017</v>
          </cell>
          <cell r="B1015" t="str">
            <v>MAR</v>
          </cell>
          <cell r="D1015" t="str">
            <v>RRF5082</v>
          </cell>
          <cell r="E1015">
            <v>-131273.482624711</v>
          </cell>
        </row>
        <row r="1016">
          <cell r="A1016">
            <v>2017</v>
          </cell>
          <cell r="B1016" t="str">
            <v>MAR</v>
          </cell>
          <cell r="D1016" t="str">
            <v>RRF5216</v>
          </cell>
          <cell r="E1016">
            <v>-43700.460654379101</v>
          </cell>
        </row>
        <row r="1017">
          <cell r="A1017">
            <v>2017</v>
          </cell>
          <cell r="B1017" t="str">
            <v>MAR</v>
          </cell>
          <cell r="D1017" t="str">
            <v>RRF5217</v>
          </cell>
          <cell r="E1017">
            <v>3336544.4973264202</v>
          </cell>
        </row>
        <row r="1018">
          <cell r="A1018">
            <v>2017</v>
          </cell>
          <cell r="B1018" t="str">
            <v>MAR</v>
          </cell>
          <cell r="D1018" t="str">
            <v>RRF5228</v>
          </cell>
          <cell r="E1018">
            <v>3386639.7963949698</v>
          </cell>
        </row>
        <row r="1019">
          <cell r="A1019">
            <v>2017</v>
          </cell>
          <cell r="B1019" t="str">
            <v>MAR</v>
          </cell>
          <cell r="D1019" t="str">
            <v>RRK5082</v>
          </cell>
          <cell r="E1019">
            <v>0</v>
          </cell>
        </row>
        <row r="1020">
          <cell r="A1020">
            <v>2017</v>
          </cell>
          <cell r="B1020" t="str">
            <v>MAR</v>
          </cell>
          <cell r="D1020" t="str">
            <v>RRK5216</v>
          </cell>
          <cell r="E1020">
            <v>0</v>
          </cell>
        </row>
        <row r="1021">
          <cell r="A1021">
            <v>2017</v>
          </cell>
          <cell r="B1021" t="str">
            <v>MAR</v>
          </cell>
          <cell r="D1021" t="str">
            <v>RRK5217</v>
          </cell>
          <cell r="E1021">
            <v>0</v>
          </cell>
        </row>
        <row r="1022">
          <cell r="A1022">
            <v>2017</v>
          </cell>
          <cell r="B1022" t="str">
            <v>MAR</v>
          </cell>
          <cell r="D1022" t="str">
            <v>RRK5228</v>
          </cell>
          <cell r="E1022">
            <v>0</v>
          </cell>
        </row>
        <row r="1023">
          <cell r="A1023">
            <v>2017</v>
          </cell>
          <cell r="B1023" t="str">
            <v>MAR</v>
          </cell>
          <cell r="D1023" t="str">
            <v>RRL5082</v>
          </cell>
          <cell r="E1023">
            <v>0</v>
          </cell>
        </row>
        <row r="1024">
          <cell r="A1024">
            <v>2017</v>
          </cell>
          <cell r="B1024" t="str">
            <v>MAR</v>
          </cell>
          <cell r="D1024" t="str">
            <v>RRL5216</v>
          </cell>
          <cell r="E1024">
            <v>0</v>
          </cell>
        </row>
        <row r="1025">
          <cell r="A1025">
            <v>2017</v>
          </cell>
          <cell r="B1025" t="str">
            <v>MAR</v>
          </cell>
          <cell r="D1025" t="str">
            <v>RRL5217</v>
          </cell>
          <cell r="E1025">
            <v>0</v>
          </cell>
        </row>
        <row r="1026">
          <cell r="A1026">
            <v>2017</v>
          </cell>
          <cell r="B1026" t="str">
            <v>MAR</v>
          </cell>
          <cell r="D1026" t="str">
            <v>RRL5228</v>
          </cell>
          <cell r="E1026">
            <v>0</v>
          </cell>
        </row>
        <row r="1027">
          <cell r="A1027">
            <v>2017</v>
          </cell>
          <cell r="B1027" t="str">
            <v>MAR</v>
          </cell>
          <cell r="D1027" t="str">
            <v>6660000181</v>
          </cell>
          <cell r="E1027">
            <v>0</v>
          </cell>
        </row>
        <row r="1028">
          <cell r="A1028">
            <v>2017</v>
          </cell>
          <cell r="B1028" t="str">
            <v>MAR</v>
          </cell>
          <cell r="D1028" t="str">
            <v>BG15217</v>
          </cell>
          <cell r="E1028">
            <v>436848265</v>
          </cell>
        </row>
        <row r="1029">
          <cell r="A1029">
            <v>2017</v>
          </cell>
          <cell r="B1029" t="str">
            <v>MAR</v>
          </cell>
          <cell r="D1029" t="str">
            <v>BGD5001</v>
          </cell>
          <cell r="E1029">
            <v>0</v>
          </cell>
        </row>
        <row r="1030">
          <cell r="A1030">
            <v>2017</v>
          </cell>
          <cell r="B1030" t="str">
            <v>MAR</v>
          </cell>
          <cell r="D1030" t="str">
            <v>BGP5001</v>
          </cell>
          <cell r="E1030">
            <v>0</v>
          </cell>
        </row>
        <row r="1031">
          <cell r="A1031">
            <v>2017</v>
          </cell>
          <cell r="B1031" t="str">
            <v>MAR</v>
          </cell>
          <cell r="D1031" t="str">
            <v>CI65001</v>
          </cell>
          <cell r="E1031">
            <v>0</v>
          </cell>
        </row>
        <row r="1032">
          <cell r="A1032">
            <v>2017</v>
          </cell>
          <cell r="B1032" t="str">
            <v>MAR</v>
          </cell>
          <cell r="D1032" t="str">
            <v>CI65002</v>
          </cell>
          <cell r="E1032">
            <v>0</v>
          </cell>
        </row>
        <row r="1033">
          <cell r="A1033">
            <v>2017</v>
          </cell>
          <cell r="B1033" t="str">
            <v>MAR</v>
          </cell>
          <cell r="D1033" t="str">
            <v>CID5001</v>
          </cell>
          <cell r="E1033">
            <v>0</v>
          </cell>
        </row>
        <row r="1034">
          <cell r="A1034">
            <v>2017</v>
          </cell>
          <cell r="B1034" t="str">
            <v>MAR</v>
          </cell>
          <cell r="D1034" t="str">
            <v>CID5002</v>
          </cell>
          <cell r="E1034">
            <v>0</v>
          </cell>
        </row>
        <row r="1035">
          <cell r="A1035">
            <v>2017</v>
          </cell>
          <cell r="B1035" t="str">
            <v>MAR</v>
          </cell>
          <cell r="D1035" t="str">
            <v>CIW5001</v>
          </cell>
          <cell r="E1035">
            <v>0</v>
          </cell>
        </row>
        <row r="1036">
          <cell r="A1036">
            <v>2017</v>
          </cell>
          <cell r="B1036" t="str">
            <v>MAR</v>
          </cell>
          <cell r="D1036" t="str">
            <v>MAN5001</v>
          </cell>
          <cell r="E1036">
            <v>5938824</v>
          </cell>
        </row>
        <row r="1037">
          <cell r="A1037">
            <v>2017</v>
          </cell>
          <cell r="B1037" t="str">
            <v>MAR</v>
          </cell>
          <cell r="D1037" t="str">
            <v>MAN5002</v>
          </cell>
          <cell r="E1037">
            <v>9639909</v>
          </cell>
        </row>
        <row r="1038">
          <cell r="A1038">
            <v>2017</v>
          </cell>
          <cell r="B1038" t="str">
            <v>MAR</v>
          </cell>
          <cell r="D1038" t="str">
            <v>MAN5003</v>
          </cell>
          <cell r="E1038">
            <v>0</v>
          </cell>
        </row>
        <row r="1039">
          <cell r="A1039">
            <v>2017</v>
          </cell>
          <cell r="B1039" t="str">
            <v>MAR</v>
          </cell>
          <cell r="D1039" t="str">
            <v>MAN5005</v>
          </cell>
          <cell r="E1039">
            <v>0</v>
          </cell>
        </row>
        <row r="1040">
          <cell r="A1040">
            <v>2017</v>
          </cell>
          <cell r="B1040" t="str">
            <v>MAR</v>
          </cell>
          <cell r="D1040" t="str">
            <v>MAN5006</v>
          </cell>
          <cell r="E1040">
            <v>0</v>
          </cell>
        </row>
        <row r="1041">
          <cell r="A1041">
            <v>2017</v>
          </cell>
          <cell r="B1041" t="str">
            <v>MAR</v>
          </cell>
          <cell r="D1041" t="str">
            <v>MAN5007</v>
          </cell>
          <cell r="E1041">
            <v>0</v>
          </cell>
        </row>
        <row r="1042">
          <cell r="A1042">
            <v>2017</v>
          </cell>
          <cell r="B1042" t="str">
            <v>MAR</v>
          </cell>
          <cell r="D1042" t="str">
            <v>MAN5008</v>
          </cell>
          <cell r="E1042">
            <v>0</v>
          </cell>
        </row>
        <row r="1043">
          <cell r="A1043">
            <v>2017</v>
          </cell>
          <cell r="B1043" t="str">
            <v>MAR</v>
          </cell>
          <cell r="D1043" t="str">
            <v>MAN5009</v>
          </cell>
          <cell r="E1043">
            <v>0</v>
          </cell>
        </row>
        <row r="1044">
          <cell r="A1044">
            <v>2017</v>
          </cell>
          <cell r="B1044" t="str">
            <v>MAR</v>
          </cell>
          <cell r="D1044" t="str">
            <v>MAN500A</v>
          </cell>
          <cell r="E1044">
            <v>0</v>
          </cell>
        </row>
        <row r="1045">
          <cell r="A1045">
            <v>2017</v>
          </cell>
          <cell r="B1045" t="str">
            <v>MAR</v>
          </cell>
          <cell r="D1045" t="str">
            <v>MAN500B</v>
          </cell>
          <cell r="E1045">
            <v>7586581</v>
          </cell>
        </row>
        <row r="1046">
          <cell r="A1046">
            <v>2017</v>
          </cell>
          <cell r="B1046" t="str">
            <v>MAR</v>
          </cell>
          <cell r="D1046" t="str">
            <v>MAN5010</v>
          </cell>
          <cell r="E1046">
            <v>0</v>
          </cell>
        </row>
        <row r="1047">
          <cell r="A1047">
            <v>2017</v>
          </cell>
          <cell r="B1047" t="str">
            <v>MAR</v>
          </cell>
          <cell r="D1047" t="str">
            <v>MAN5011</v>
          </cell>
          <cell r="E1047">
            <v>0.95046580000000003</v>
          </cell>
        </row>
        <row r="1048">
          <cell r="A1048">
            <v>2017</v>
          </cell>
          <cell r="B1048" t="str">
            <v>MAR</v>
          </cell>
          <cell r="D1048" t="str">
            <v>MAN5101</v>
          </cell>
          <cell r="E1048">
            <v>1890528</v>
          </cell>
        </row>
        <row r="1049">
          <cell r="A1049">
            <v>2017</v>
          </cell>
          <cell r="B1049" t="str">
            <v>MAR</v>
          </cell>
          <cell r="D1049" t="str">
            <v>MAN5102</v>
          </cell>
          <cell r="E1049">
            <v>0</v>
          </cell>
        </row>
        <row r="1050">
          <cell r="A1050">
            <v>2017</v>
          </cell>
          <cell r="B1050" t="str">
            <v>MAR</v>
          </cell>
          <cell r="D1050" t="str">
            <v>MAN510B</v>
          </cell>
          <cell r="E1050">
            <v>0</v>
          </cell>
        </row>
        <row r="1051">
          <cell r="A1051">
            <v>2017</v>
          </cell>
          <cell r="B1051" t="str">
            <v>MAR</v>
          </cell>
          <cell r="D1051" t="str">
            <v>MAN5CEA</v>
          </cell>
          <cell r="E1051">
            <v>0</v>
          </cell>
        </row>
        <row r="1052">
          <cell r="A1052">
            <v>2017</v>
          </cell>
          <cell r="B1052" t="str">
            <v>MAR</v>
          </cell>
          <cell r="D1052" t="str">
            <v>MAN5CEL</v>
          </cell>
          <cell r="E1052">
            <v>0</v>
          </cell>
        </row>
        <row r="1053">
          <cell r="A1053">
            <v>2017</v>
          </cell>
          <cell r="B1053" t="str">
            <v>MAR</v>
          </cell>
          <cell r="D1053" t="str">
            <v>MAN5CEW</v>
          </cell>
          <cell r="E1053">
            <v>0</v>
          </cell>
        </row>
        <row r="1054">
          <cell r="A1054">
            <v>2017</v>
          </cell>
          <cell r="B1054" t="str">
            <v>MAR</v>
          </cell>
          <cell r="D1054" t="str">
            <v>MAN5INDIAN</v>
          </cell>
          <cell r="E1054">
            <v>-959095.53</v>
          </cell>
        </row>
        <row r="1055">
          <cell r="A1055">
            <v>2017</v>
          </cell>
          <cell r="B1055" t="str">
            <v>MAR</v>
          </cell>
          <cell r="D1055" t="str">
            <v>MAN5WC3</v>
          </cell>
          <cell r="E1055">
            <v>0</v>
          </cell>
        </row>
        <row r="1056">
          <cell r="A1056">
            <v>2017</v>
          </cell>
          <cell r="B1056" t="str">
            <v>MAR</v>
          </cell>
          <cell r="D1056" t="str">
            <v>XAN5100</v>
          </cell>
          <cell r="E1056">
            <v>9.4000000000000004E-3</v>
          </cell>
        </row>
        <row r="1057">
          <cell r="A1057">
            <v>2017</v>
          </cell>
          <cell r="B1057" t="str">
            <v>MAR</v>
          </cell>
          <cell r="D1057" t="str">
            <v>XAN5200</v>
          </cell>
          <cell r="E1057">
            <v>7.2000000000000005E-4</v>
          </cell>
        </row>
        <row r="1058">
          <cell r="A1058">
            <v>2017</v>
          </cell>
          <cell r="B1058" t="str">
            <v>MAR</v>
          </cell>
          <cell r="D1058" t="str">
            <v>XAN5300</v>
          </cell>
          <cell r="E1058">
            <v>1.3984E-2</v>
          </cell>
        </row>
        <row r="1059">
          <cell r="A1059">
            <v>2017</v>
          </cell>
          <cell r="B1059" t="str">
            <v>MAR</v>
          </cell>
          <cell r="D1059" t="str">
            <v>XAN5400</v>
          </cell>
          <cell r="E1059">
            <v>4.8009000000000003E-2</v>
          </cell>
        </row>
        <row r="1060">
          <cell r="A1060">
            <v>2017</v>
          </cell>
          <cell r="B1060" t="str">
            <v>MAR</v>
          </cell>
          <cell r="D1060" t="str">
            <v>XAN5500</v>
          </cell>
          <cell r="E1060">
            <v>0.35</v>
          </cell>
        </row>
        <row r="1061">
          <cell r="A1061">
            <v>2017</v>
          </cell>
          <cell r="B1061" t="str">
            <v>MAR</v>
          </cell>
          <cell r="D1061" t="str">
            <v>RR45082</v>
          </cell>
          <cell r="E1061">
            <v>-17095998</v>
          </cell>
        </row>
        <row r="1062">
          <cell r="A1062">
            <v>2017</v>
          </cell>
          <cell r="B1062" t="str">
            <v>MAR</v>
          </cell>
          <cell r="D1062" t="str">
            <v>RR45216</v>
          </cell>
          <cell r="E1062">
            <v>-5691195</v>
          </cell>
        </row>
        <row r="1063">
          <cell r="A1063">
            <v>2017</v>
          </cell>
          <cell r="B1063" t="str">
            <v>MAR</v>
          </cell>
          <cell r="D1063" t="str">
            <v>XAN5600</v>
          </cell>
          <cell r="E1063">
            <v>5.5E-2</v>
          </cell>
        </row>
        <row r="1064">
          <cell r="A1064">
            <v>2017</v>
          </cell>
          <cell r="B1064" t="str">
            <v>MAR</v>
          </cell>
          <cell r="D1064" t="str">
            <v>UCOR.00000301.01.06.01Y</v>
          </cell>
          <cell r="E1064">
            <v>-756990</v>
          </cell>
        </row>
        <row r="1065">
          <cell r="A1065">
            <v>2017</v>
          </cell>
          <cell r="B1065" t="str">
            <v>MAR</v>
          </cell>
          <cell r="D1065" t="str">
            <v>6660000181Y</v>
          </cell>
          <cell r="E1065">
            <v>0</v>
          </cell>
        </row>
        <row r="1066">
          <cell r="A1066">
            <v>2017</v>
          </cell>
          <cell r="B1066" t="str">
            <v>MAR</v>
          </cell>
          <cell r="D1066" t="str">
            <v>UCOR.00000693.01.01.01Y</v>
          </cell>
          <cell r="E1066">
            <v>0</v>
          </cell>
        </row>
        <row r="1067">
          <cell r="A1067">
            <v>2017</v>
          </cell>
          <cell r="B1067" t="str">
            <v>MAR</v>
          </cell>
          <cell r="D1067" t="str">
            <v>UCOR.00000693.01.01.02Y</v>
          </cell>
          <cell r="E1067">
            <v>0</v>
          </cell>
        </row>
        <row r="1068">
          <cell r="A1068">
            <v>2017</v>
          </cell>
          <cell r="B1068" t="str">
            <v>MAR</v>
          </cell>
          <cell r="D1068" t="str">
            <v>UPGD.00005815.01.01.01Y</v>
          </cell>
          <cell r="E1068">
            <v>0</v>
          </cell>
        </row>
        <row r="1069">
          <cell r="A1069">
            <v>2017</v>
          </cell>
          <cell r="B1069" t="str">
            <v>MAR</v>
          </cell>
          <cell r="D1069" t="str">
            <v>6360002520Y</v>
          </cell>
          <cell r="E1069">
            <v>4647322</v>
          </cell>
        </row>
        <row r="1070">
          <cell r="A1070">
            <v>2017</v>
          </cell>
          <cell r="B1070" t="str">
            <v>MAR</v>
          </cell>
          <cell r="D1070" t="str">
            <v>6690000061Y</v>
          </cell>
          <cell r="E1070">
            <v>-60868</v>
          </cell>
        </row>
        <row r="1071">
          <cell r="A1071">
            <v>2017</v>
          </cell>
          <cell r="B1071" t="str">
            <v>MAR</v>
          </cell>
          <cell r="D1071" t="str">
            <v>6360002678Y</v>
          </cell>
          <cell r="E1071">
            <v>4180555.56</v>
          </cell>
        </row>
        <row r="1072">
          <cell r="A1072">
            <v>2017</v>
          </cell>
          <cell r="B1072" t="str">
            <v>MAR</v>
          </cell>
          <cell r="D1072" t="str">
            <v>XAN5700</v>
          </cell>
          <cell r="E1072">
            <v>6.4000000000000003E-3</v>
          </cell>
        </row>
        <row r="1073">
          <cell r="A1073">
            <v>2017</v>
          </cell>
          <cell r="B1073" t="str">
            <v>MAR</v>
          </cell>
          <cell r="D1073" t="str">
            <v>AM45081</v>
          </cell>
          <cell r="E1073">
            <v>-111</v>
          </cell>
        </row>
        <row r="1074">
          <cell r="A1074">
            <v>2017</v>
          </cell>
          <cell r="B1074" t="str">
            <v>MAR</v>
          </cell>
          <cell r="D1074" t="str">
            <v>UNUC.00001062.01.01.01</v>
          </cell>
          <cell r="E1074">
            <v>0</v>
          </cell>
        </row>
        <row r="1075">
          <cell r="A1075">
            <v>2017</v>
          </cell>
          <cell r="B1075" t="str">
            <v>MAR</v>
          </cell>
          <cell r="D1075" t="str">
            <v>CIB5003</v>
          </cell>
          <cell r="E1075">
            <v>49231700.25</v>
          </cell>
        </row>
        <row r="1076">
          <cell r="A1076">
            <v>2017</v>
          </cell>
          <cell r="B1076" t="str">
            <v>MAR</v>
          </cell>
          <cell r="D1076" t="str">
            <v>CIA5006</v>
          </cell>
          <cell r="E1076">
            <v>-33231740.239999998</v>
          </cell>
        </row>
        <row r="1077">
          <cell r="A1077">
            <v>2017</v>
          </cell>
          <cell r="B1077" t="str">
            <v>MAR</v>
          </cell>
          <cell r="D1077" t="str">
            <v>CIB5008</v>
          </cell>
          <cell r="E1077">
            <v>49231700.25</v>
          </cell>
        </row>
        <row r="1078">
          <cell r="A1078">
            <v>2017</v>
          </cell>
          <cell r="B1078" t="str">
            <v>MAR</v>
          </cell>
          <cell r="D1078" t="str">
            <v>CIB5001</v>
          </cell>
          <cell r="E1078">
            <v>0</v>
          </cell>
        </row>
        <row r="1079">
          <cell r="A1079">
            <v>2017</v>
          </cell>
          <cell r="B1079" t="str">
            <v>MAR</v>
          </cell>
          <cell r="D1079" t="str">
            <v>CIB5007</v>
          </cell>
          <cell r="E1079">
            <v>98463400.5</v>
          </cell>
        </row>
        <row r="1080">
          <cell r="A1080">
            <v>2017</v>
          </cell>
          <cell r="B1080" t="str">
            <v>MAR</v>
          </cell>
          <cell r="D1080" t="str">
            <v>CIB5005</v>
          </cell>
          <cell r="E1080">
            <v>49231700.25</v>
          </cell>
        </row>
        <row r="1081">
          <cell r="A1081">
            <v>2017</v>
          </cell>
          <cell r="B1081" t="str">
            <v>MAR</v>
          </cell>
          <cell r="D1081" t="str">
            <v>CIB5002</v>
          </cell>
          <cell r="E1081">
            <v>0</v>
          </cell>
        </row>
        <row r="1082">
          <cell r="A1082">
            <v>2017</v>
          </cell>
          <cell r="B1082" t="str">
            <v>MAR</v>
          </cell>
          <cell r="D1082" t="str">
            <v>CIB5004</v>
          </cell>
          <cell r="E1082">
            <v>49231700.25</v>
          </cell>
        </row>
        <row r="1083">
          <cell r="A1083">
            <v>2017</v>
          </cell>
          <cell r="B1083" t="str">
            <v>MAR</v>
          </cell>
          <cell r="D1083" t="str">
            <v>CIB5006</v>
          </cell>
          <cell r="E1083">
            <v>49231700.25</v>
          </cell>
        </row>
        <row r="1084">
          <cell r="A1084">
            <v>2017</v>
          </cell>
          <cell r="B1084" t="str">
            <v>MAR</v>
          </cell>
          <cell r="D1084" t="str">
            <v>CIC5008</v>
          </cell>
          <cell r="E1084">
            <v>-8525237.9199999999</v>
          </cell>
        </row>
        <row r="1085">
          <cell r="A1085">
            <v>2017</v>
          </cell>
          <cell r="B1085" t="str">
            <v>MAR</v>
          </cell>
          <cell r="D1085" t="str">
            <v>CIC5001</v>
          </cell>
          <cell r="E1085">
            <v>0</v>
          </cell>
        </row>
        <row r="1086">
          <cell r="A1086">
            <v>2017</v>
          </cell>
          <cell r="B1086" t="str">
            <v>MAR</v>
          </cell>
          <cell r="D1086" t="str">
            <v>CIC5003</v>
          </cell>
          <cell r="E1086">
            <v>-8525237.9199999999</v>
          </cell>
        </row>
        <row r="1087">
          <cell r="A1087">
            <v>2017</v>
          </cell>
          <cell r="B1087" t="str">
            <v>MAR</v>
          </cell>
          <cell r="D1087" t="str">
            <v>CIC5007</v>
          </cell>
          <cell r="E1087">
            <v>-17050475.84</v>
          </cell>
        </row>
        <row r="1088">
          <cell r="A1088">
            <v>2017</v>
          </cell>
          <cell r="B1088" t="str">
            <v>MAR</v>
          </cell>
          <cell r="D1088" t="str">
            <v>CIC5005</v>
          </cell>
          <cell r="E1088">
            <v>-8525237.9199999999</v>
          </cell>
        </row>
        <row r="1089">
          <cell r="A1089">
            <v>2017</v>
          </cell>
          <cell r="B1089" t="str">
            <v>MAR</v>
          </cell>
          <cell r="D1089" t="str">
            <v>CIC5002</v>
          </cell>
          <cell r="E1089">
            <v>0</v>
          </cell>
        </row>
        <row r="1090">
          <cell r="A1090">
            <v>2017</v>
          </cell>
          <cell r="B1090" t="str">
            <v>MAR</v>
          </cell>
          <cell r="D1090" t="str">
            <v>CIC5004</v>
          </cell>
          <cell r="E1090">
            <v>-8525237.9199999999</v>
          </cell>
        </row>
        <row r="1091">
          <cell r="A1091">
            <v>2017</v>
          </cell>
          <cell r="B1091" t="str">
            <v>MAR</v>
          </cell>
          <cell r="D1091" t="str">
            <v>CIC5006</v>
          </cell>
          <cell r="E1091">
            <v>-8525237.9199999999</v>
          </cell>
        </row>
        <row r="1092">
          <cell r="A1092">
            <v>2017</v>
          </cell>
          <cell r="B1092" t="str">
            <v>MAR</v>
          </cell>
          <cell r="D1092" t="str">
            <v>CI45001</v>
          </cell>
          <cell r="E1092">
            <v>1682724.11</v>
          </cell>
        </row>
        <row r="1093">
          <cell r="A1093">
            <v>2017</v>
          </cell>
          <cell r="B1093" t="str">
            <v>MAR</v>
          </cell>
          <cell r="D1093" t="str">
            <v>CI45002</v>
          </cell>
          <cell r="E1093">
            <v>314076.21000000002</v>
          </cell>
        </row>
        <row r="1094">
          <cell r="A1094">
            <v>2017</v>
          </cell>
          <cell r="B1094" t="str">
            <v>MAR</v>
          </cell>
          <cell r="D1094" t="str">
            <v>RRS5082</v>
          </cell>
          <cell r="E1094">
            <v>-124770.955681682</v>
          </cell>
        </row>
        <row r="1095">
          <cell r="A1095">
            <v>2017</v>
          </cell>
          <cell r="B1095" t="str">
            <v>MAR</v>
          </cell>
          <cell r="D1095" t="str">
            <v>RRS5216</v>
          </cell>
          <cell r="E1095">
            <v>-41535.7932962329</v>
          </cell>
        </row>
        <row r="1096">
          <cell r="A1096">
            <v>2017</v>
          </cell>
          <cell r="B1096" t="str">
            <v>MAR</v>
          </cell>
          <cell r="D1096" t="str">
            <v>RRS5217</v>
          </cell>
          <cell r="E1096">
            <v>3171271.4348869501</v>
          </cell>
        </row>
        <row r="1097">
          <cell r="A1097">
            <v>2017</v>
          </cell>
          <cell r="B1097" t="str">
            <v>MAR</v>
          </cell>
          <cell r="D1097" t="str">
            <v>RRS5228</v>
          </cell>
          <cell r="E1097">
            <v>3218885.30339238</v>
          </cell>
        </row>
        <row r="1098">
          <cell r="A1098">
            <v>2017</v>
          </cell>
          <cell r="B1098" t="str">
            <v>MAR</v>
          </cell>
          <cell r="D1098" t="str">
            <v>CIR5001</v>
          </cell>
          <cell r="E1098">
            <v>84961242.209999993</v>
          </cell>
        </row>
        <row r="1099">
          <cell r="A1099">
            <v>2017</v>
          </cell>
          <cell r="B1099" t="str">
            <v>MAR</v>
          </cell>
          <cell r="D1099" t="str">
            <v>CIR5002</v>
          </cell>
          <cell r="E1099">
            <v>11746186.210000001</v>
          </cell>
        </row>
        <row r="1100">
          <cell r="A1100">
            <v>2017</v>
          </cell>
          <cell r="B1100" t="str">
            <v>MAR</v>
          </cell>
          <cell r="D1100" t="str">
            <v>CIS5001</v>
          </cell>
          <cell r="E1100">
            <v>4497162.68</v>
          </cell>
        </row>
        <row r="1101">
          <cell r="A1101">
            <v>2017</v>
          </cell>
          <cell r="B1101" t="str">
            <v>MAR</v>
          </cell>
          <cell r="D1101" t="str">
            <v>CIS5002</v>
          </cell>
          <cell r="E1101">
            <v>495578.44</v>
          </cell>
        </row>
        <row r="1102">
          <cell r="A1102">
            <v>2017</v>
          </cell>
          <cell r="B1102" t="str">
            <v>MAR</v>
          </cell>
          <cell r="D1102" t="str">
            <v>COB5001</v>
          </cell>
          <cell r="E1102">
            <v>19214.358867479801</v>
          </cell>
        </row>
        <row r="1103">
          <cell r="A1103">
            <v>2017</v>
          </cell>
          <cell r="B1103" t="str">
            <v>MAR</v>
          </cell>
          <cell r="D1103" t="str">
            <v>COB5002</v>
          </cell>
          <cell r="E1103">
            <v>4707.1616605912304</v>
          </cell>
        </row>
        <row r="1104">
          <cell r="A1104">
            <v>2017</v>
          </cell>
          <cell r="B1104" t="str">
            <v>MAR</v>
          </cell>
          <cell r="D1104" t="str">
            <v>COC5001</v>
          </cell>
          <cell r="E1104">
            <v>188112.60429700499</v>
          </cell>
        </row>
        <row r="1105">
          <cell r="A1105">
            <v>2017</v>
          </cell>
          <cell r="B1105" t="str">
            <v>MAR</v>
          </cell>
          <cell r="D1105" t="str">
            <v>COC5002</v>
          </cell>
          <cell r="E1105">
            <v>46084.1001736205</v>
          </cell>
        </row>
        <row r="1106">
          <cell r="A1106">
            <v>2017</v>
          </cell>
          <cell r="B1106" t="str">
            <v>MAR</v>
          </cell>
          <cell r="D1106" t="str">
            <v>COE5001</v>
          </cell>
          <cell r="E1106">
            <v>953503.50438776996</v>
          </cell>
        </row>
        <row r="1107">
          <cell r="A1107">
            <v>2017</v>
          </cell>
          <cell r="B1107" t="str">
            <v>MAR</v>
          </cell>
          <cell r="D1107" t="str">
            <v>COE5002</v>
          </cell>
          <cell r="E1107">
            <v>199136.79184587899</v>
          </cell>
        </row>
        <row r="1108">
          <cell r="A1108">
            <v>2017</v>
          </cell>
          <cell r="B1108" t="str">
            <v>MAR</v>
          </cell>
          <cell r="D1108" t="str">
            <v>CI55001</v>
          </cell>
          <cell r="E1108">
            <v>2751353.07</v>
          </cell>
        </row>
        <row r="1109">
          <cell r="A1109">
            <v>2017</v>
          </cell>
          <cell r="B1109" t="str">
            <v>MAR</v>
          </cell>
          <cell r="D1109" t="str">
            <v>CI55002</v>
          </cell>
          <cell r="E1109">
            <v>9123514.8100000005</v>
          </cell>
        </row>
        <row r="1110">
          <cell r="A1110">
            <v>2017</v>
          </cell>
          <cell r="B1110" t="str">
            <v>MAR</v>
          </cell>
          <cell r="D1110" t="str">
            <v>INT5YER</v>
          </cell>
          <cell r="E1110">
            <v>7.9000000000000008E-3</v>
          </cell>
        </row>
        <row r="1111">
          <cell r="A1111">
            <v>2017</v>
          </cell>
          <cell r="B1111" t="str">
            <v>MAR</v>
          </cell>
          <cell r="D1111" t="str">
            <v>INT5AMT</v>
          </cell>
          <cell r="E1111">
            <v>6998.9342698281898</v>
          </cell>
        </row>
        <row r="1112">
          <cell r="A1112">
            <v>2017</v>
          </cell>
          <cell r="B1112" t="str">
            <v>MAR</v>
          </cell>
          <cell r="D1112" t="str">
            <v>TRU5BEG</v>
          </cell>
          <cell r="E1112">
            <v>14169014.671760499</v>
          </cell>
        </row>
        <row r="1113">
          <cell r="A1113">
            <v>2017</v>
          </cell>
          <cell r="B1113" t="str">
            <v>MAR</v>
          </cell>
          <cell r="D1113" t="str">
            <v>TRU5END</v>
          </cell>
          <cell r="E1113">
            <v>7094647.09287016</v>
          </cell>
        </row>
        <row r="1114">
          <cell r="A1114">
            <v>2017</v>
          </cell>
          <cell r="B1114" t="str">
            <v>MAR</v>
          </cell>
          <cell r="D1114" t="str">
            <v>INT5YTD</v>
          </cell>
          <cell r="E1114">
            <v>23826.038427990799</v>
          </cell>
        </row>
        <row r="1115">
          <cell r="A1115">
            <v>2017</v>
          </cell>
          <cell r="B1115" t="str">
            <v>MAR</v>
          </cell>
          <cell r="D1115" t="str">
            <v>1MC5YTD</v>
          </cell>
          <cell r="E1115">
            <v>0</v>
          </cell>
        </row>
        <row r="1116">
          <cell r="A1116">
            <v>2017</v>
          </cell>
          <cell r="B1116" t="str">
            <v>MAR</v>
          </cell>
          <cell r="D1116" t="str">
            <v>2MC5YTD</v>
          </cell>
          <cell r="E1116">
            <v>0</v>
          </cell>
        </row>
        <row r="1117">
          <cell r="A1117">
            <v>2017</v>
          </cell>
          <cell r="B1117" t="str">
            <v>MAR</v>
          </cell>
          <cell r="D1117" t="str">
            <v>3MC5YTD</v>
          </cell>
          <cell r="E1117">
            <v>0</v>
          </cell>
        </row>
        <row r="1118">
          <cell r="A1118">
            <v>2017</v>
          </cell>
          <cell r="B1118" t="str">
            <v>MAR</v>
          </cell>
          <cell r="D1118" t="str">
            <v>6360000992</v>
          </cell>
          <cell r="E1118">
            <v>72040.72</v>
          </cell>
        </row>
        <row r="1119">
          <cell r="A1119">
            <v>2017</v>
          </cell>
          <cell r="B1119" t="str">
            <v>MAR</v>
          </cell>
          <cell r="D1119" t="str">
            <v>2MC5TOT</v>
          </cell>
          <cell r="E1119">
            <v>0</v>
          </cell>
        </row>
        <row r="1120">
          <cell r="A1120">
            <v>2017</v>
          </cell>
          <cell r="B1120" t="str">
            <v>MAR</v>
          </cell>
          <cell r="D1120" t="str">
            <v>1MC5MON</v>
          </cell>
          <cell r="E1120">
            <v>0</v>
          </cell>
        </row>
        <row r="1121">
          <cell r="A1121">
            <v>2017</v>
          </cell>
          <cell r="B1121" t="str">
            <v>MAR</v>
          </cell>
          <cell r="D1121" t="str">
            <v>1MC5TOT</v>
          </cell>
          <cell r="E1121">
            <v>0</v>
          </cell>
        </row>
        <row r="1122">
          <cell r="A1122">
            <v>2017</v>
          </cell>
          <cell r="B1122" t="str">
            <v>MAR</v>
          </cell>
          <cell r="D1122" t="str">
            <v>TRU5MON</v>
          </cell>
          <cell r="E1122">
            <v>1455771.75</v>
          </cell>
        </row>
        <row r="1123">
          <cell r="A1123">
            <v>2017</v>
          </cell>
          <cell r="B1123" t="str">
            <v>MAR</v>
          </cell>
          <cell r="D1123" t="str">
            <v>TRU5TOT</v>
          </cell>
          <cell r="E1123">
            <v>17469261</v>
          </cell>
        </row>
        <row r="1124">
          <cell r="A1124">
            <v>2017</v>
          </cell>
          <cell r="B1124" t="str">
            <v>MAR</v>
          </cell>
          <cell r="D1124" t="str">
            <v>2MC5MON</v>
          </cell>
          <cell r="E1124">
            <v>0</v>
          </cell>
        </row>
        <row r="1125">
          <cell r="A1125">
            <v>2017</v>
          </cell>
          <cell r="B1125" t="str">
            <v>MAR</v>
          </cell>
          <cell r="D1125" t="str">
            <v>RAF5FEE</v>
          </cell>
          <cell r="E1125">
            <v>14337.423885599999</v>
          </cell>
        </row>
        <row r="1126">
          <cell r="A1126">
            <v>2017</v>
          </cell>
          <cell r="B1126" t="str">
            <v>MAR</v>
          </cell>
          <cell r="D1126" t="str">
            <v>REV5NET</v>
          </cell>
          <cell r="E1126">
            <v>19898751.306114402</v>
          </cell>
        </row>
        <row r="1127">
          <cell r="A1127">
            <v>2017</v>
          </cell>
          <cell r="B1127" t="str">
            <v>MAR</v>
          </cell>
          <cell r="D1127" t="str">
            <v>REV5MON</v>
          </cell>
          <cell r="E1127">
            <v>21354523.056114402</v>
          </cell>
        </row>
        <row r="1128">
          <cell r="A1128">
            <v>2017</v>
          </cell>
          <cell r="B1128" t="str">
            <v>MAR</v>
          </cell>
          <cell r="D1128" t="str">
            <v>AM25081</v>
          </cell>
          <cell r="E1128">
            <v>0</v>
          </cell>
        </row>
        <row r="1129">
          <cell r="A1129">
            <v>2017</v>
          </cell>
          <cell r="B1129" t="str">
            <v>MAR</v>
          </cell>
          <cell r="D1129" t="str">
            <v>AM35081</v>
          </cell>
          <cell r="E1129">
            <v>0</v>
          </cell>
        </row>
        <row r="1130">
          <cell r="A1130">
            <v>2017</v>
          </cell>
          <cell r="B1130" t="str">
            <v>MAR</v>
          </cell>
          <cell r="D1130" t="str">
            <v>AM55081</v>
          </cell>
          <cell r="E1130">
            <v>0</v>
          </cell>
        </row>
        <row r="1131">
          <cell r="A1131">
            <v>2017</v>
          </cell>
          <cell r="B1131" t="str">
            <v>MAR</v>
          </cell>
          <cell r="D1131" t="str">
            <v>AM65081</v>
          </cell>
          <cell r="E1131">
            <v>6.4000000000000003E-3</v>
          </cell>
        </row>
        <row r="1132">
          <cell r="A1132">
            <v>2017</v>
          </cell>
          <cell r="B1132" t="str">
            <v>MAR</v>
          </cell>
          <cell r="D1132" t="str">
            <v>AM75081</v>
          </cell>
          <cell r="E1132">
            <v>9.4000000000000004E-3</v>
          </cell>
        </row>
        <row r="1133">
          <cell r="A1133">
            <v>2017</v>
          </cell>
          <cell r="B1133" t="str">
            <v>MAR</v>
          </cell>
          <cell r="D1133" t="str">
            <v>AM85081</v>
          </cell>
          <cell r="E1133">
            <v>7.9000000000000008E-3</v>
          </cell>
        </row>
        <row r="1134">
          <cell r="A1134">
            <v>2017</v>
          </cell>
          <cell r="B1134" t="str">
            <v>MAR</v>
          </cell>
          <cell r="D1134" t="str">
            <v>AM95081</v>
          </cell>
          <cell r="E1134">
            <v>6.5830000000000001E-4</v>
          </cell>
        </row>
        <row r="1135">
          <cell r="A1135">
            <v>2017</v>
          </cell>
          <cell r="B1135" t="str">
            <v>MAR</v>
          </cell>
          <cell r="D1135" t="str">
            <v>AMA5081</v>
          </cell>
          <cell r="E1135">
            <v>0</v>
          </cell>
        </row>
        <row r="1136">
          <cell r="A1136">
            <v>2017</v>
          </cell>
          <cell r="B1136" t="str">
            <v>MAR</v>
          </cell>
          <cell r="D1136" t="str">
            <v>AMB5081</v>
          </cell>
          <cell r="E1136">
            <v>0.95046580000000003</v>
          </cell>
        </row>
        <row r="1137">
          <cell r="A1137">
            <v>2017</v>
          </cell>
          <cell r="B1137" t="str">
            <v>MAR</v>
          </cell>
          <cell r="D1137" t="str">
            <v>AMC5081</v>
          </cell>
          <cell r="E1137">
            <v>0</v>
          </cell>
        </row>
        <row r="1138">
          <cell r="A1138">
            <v>2017</v>
          </cell>
          <cell r="B1138" t="str">
            <v>MAR</v>
          </cell>
          <cell r="D1138" t="str">
            <v>UPGD.00000631.01.01.02</v>
          </cell>
          <cell r="E1138">
            <v>0</v>
          </cell>
        </row>
        <row r="1139">
          <cell r="A1139">
            <v>2017</v>
          </cell>
          <cell r="B1139" t="str">
            <v>MAR</v>
          </cell>
          <cell r="D1139" t="str">
            <v>RR25082</v>
          </cell>
          <cell r="E1139">
            <v>756990</v>
          </cell>
        </row>
        <row r="1140">
          <cell r="A1140">
            <v>2017</v>
          </cell>
          <cell r="B1140" t="str">
            <v>MAR</v>
          </cell>
          <cell r="D1140" t="str">
            <v>RR25216</v>
          </cell>
          <cell r="E1140">
            <v>60868</v>
          </cell>
        </row>
        <row r="1141">
          <cell r="A1141">
            <v>2017</v>
          </cell>
          <cell r="B1141" t="str">
            <v>MAR</v>
          </cell>
          <cell r="D1141" t="str">
            <v>RR25217</v>
          </cell>
          <cell r="E1141">
            <v>-4647322</v>
          </cell>
        </row>
        <row r="1142">
          <cell r="A1142">
            <v>2017</v>
          </cell>
          <cell r="B1142" t="str">
            <v>MAR</v>
          </cell>
          <cell r="D1142" t="str">
            <v>RR25228</v>
          </cell>
          <cell r="E1142">
            <v>-4180555.56</v>
          </cell>
        </row>
        <row r="1143">
          <cell r="A1143">
            <v>2017</v>
          </cell>
          <cell r="B1143" t="str">
            <v>MAR</v>
          </cell>
          <cell r="D1143" t="str">
            <v>RR35082</v>
          </cell>
          <cell r="E1143">
            <v>-16717503</v>
          </cell>
        </row>
        <row r="1144">
          <cell r="A1144">
            <v>2017</v>
          </cell>
          <cell r="B1144" t="str">
            <v>MAR</v>
          </cell>
          <cell r="D1144" t="str">
            <v>RR35216</v>
          </cell>
          <cell r="E1144">
            <v>-5660761</v>
          </cell>
        </row>
        <row r="1145">
          <cell r="A1145">
            <v>2017</v>
          </cell>
          <cell r="B1145" t="str">
            <v>MAR</v>
          </cell>
          <cell r="D1145" t="str">
            <v>RR35217</v>
          </cell>
          <cell r="E1145">
            <v>432200943</v>
          </cell>
        </row>
        <row r="1146">
          <cell r="A1146">
            <v>2017</v>
          </cell>
          <cell r="B1146" t="str">
            <v>MAR</v>
          </cell>
          <cell r="D1146" t="str">
            <v>RR35228</v>
          </cell>
          <cell r="E1146">
            <v>438958333.31999999</v>
          </cell>
        </row>
        <row r="1147">
          <cell r="A1147">
            <v>2017</v>
          </cell>
          <cell r="B1147" t="str">
            <v>MAR</v>
          </cell>
          <cell r="D1147" t="str">
            <v>UPGD.00005600.01.01.01</v>
          </cell>
          <cell r="E1147">
            <v>5072.34</v>
          </cell>
        </row>
        <row r="1148">
          <cell r="A1148">
            <v>2017</v>
          </cell>
          <cell r="B1148" t="str">
            <v>MAR</v>
          </cell>
          <cell r="D1148" t="str">
            <v>UCOR.00000301.01.06.01</v>
          </cell>
          <cell r="E1148">
            <v>-756990</v>
          </cell>
        </row>
        <row r="1149">
          <cell r="A1149">
            <v>2017</v>
          </cell>
          <cell r="B1149" t="str">
            <v>MAR</v>
          </cell>
          <cell r="D1149" t="str">
            <v>UNUC.00000002.01.05.01</v>
          </cell>
          <cell r="E1149">
            <v>1215.3800000000001</v>
          </cell>
        </row>
        <row r="1150">
          <cell r="A1150">
            <v>2017</v>
          </cell>
          <cell r="B1150" t="str">
            <v>MAR</v>
          </cell>
          <cell r="D1150" t="str">
            <v>UNUC.00000003.01.07.01</v>
          </cell>
          <cell r="E1150">
            <v>20979</v>
          </cell>
        </row>
        <row r="1151">
          <cell r="A1151">
            <v>2017</v>
          </cell>
          <cell r="B1151" t="str">
            <v>MAR</v>
          </cell>
          <cell r="D1151" t="str">
            <v>UNUC.00000938.01.01.01</v>
          </cell>
          <cell r="E1151">
            <v>12774.58</v>
          </cell>
        </row>
        <row r="1152">
          <cell r="A1152">
            <v>2017</v>
          </cell>
          <cell r="B1152" t="str">
            <v>MAR</v>
          </cell>
          <cell r="D1152" t="str">
            <v>UCOR.00000301.01.03.01</v>
          </cell>
          <cell r="E1152">
            <v>7772594.9400000004</v>
          </cell>
        </row>
        <row r="1153">
          <cell r="A1153">
            <v>2017</v>
          </cell>
          <cell r="B1153" t="str">
            <v>MAR</v>
          </cell>
          <cell r="D1153" t="str">
            <v>UNUC.00000001.01.07.01</v>
          </cell>
          <cell r="E1153">
            <v>2675</v>
          </cell>
        </row>
        <row r="1154">
          <cell r="A1154">
            <v>2017</v>
          </cell>
          <cell r="B1154" t="str">
            <v>MAR</v>
          </cell>
          <cell r="D1154" t="str">
            <v>UNUC.00000001.01.15.01</v>
          </cell>
          <cell r="E1154">
            <v>97654.74</v>
          </cell>
        </row>
        <row r="1155">
          <cell r="A1155">
            <v>2017</v>
          </cell>
          <cell r="B1155" t="str">
            <v>MAR</v>
          </cell>
          <cell r="D1155" t="str">
            <v>UNUC.00000002.01.07.01</v>
          </cell>
          <cell r="E1155">
            <v>2425</v>
          </cell>
        </row>
        <row r="1156">
          <cell r="A1156">
            <v>2017</v>
          </cell>
          <cell r="B1156" t="str">
            <v>MAR</v>
          </cell>
          <cell r="D1156" t="str">
            <v>UNUC.00000604.01.01.01</v>
          </cell>
          <cell r="E1156">
            <v>11541.44</v>
          </cell>
        </row>
        <row r="1157">
          <cell r="A1157">
            <v>2017</v>
          </cell>
          <cell r="B1157" t="str">
            <v>MAR</v>
          </cell>
          <cell r="D1157" t="str">
            <v>UNUC.00001058.01.01.01</v>
          </cell>
          <cell r="E1157">
            <v>4106</v>
          </cell>
        </row>
        <row r="1158">
          <cell r="A1158">
            <v>2017</v>
          </cell>
          <cell r="B1158" t="str">
            <v>MAR</v>
          </cell>
          <cell r="D1158" t="str">
            <v>UPGD.00000963.01.01.02</v>
          </cell>
          <cell r="E1158">
            <v>14300.56</v>
          </cell>
        </row>
        <row r="1159">
          <cell r="A1159">
            <v>2017</v>
          </cell>
          <cell r="B1159" t="str">
            <v>MAR</v>
          </cell>
          <cell r="D1159" t="str">
            <v>6350000869</v>
          </cell>
          <cell r="E1159">
            <v>908067.4</v>
          </cell>
        </row>
        <row r="1160">
          <cell r="A1160">
            <v>2017</v>
          </cell>
          <cell r="B1160" t="str">
            <v>MAR</v>
          </cell>
          <cell r="D1160" t="str">
            <v>6360002520</v>
          </cell>
          <cell r="E1160">
            <v>4647322</v>
          </cell>
        </row>
        <row r="1161">
          <cell r="A1161">
            <v>2017</v>
          </cell>
          <cell r="B1161" t="str">
            <v>MAR</v>
          </cell>
          <cell r="D1161" t="str">
            <v>6360002521</v>
          </cell>
          <cell r="E1161">
            <v>2918525</v>
          </cell>
        </row>
        <row r="1162">
          <cell r="A1162">
            <v>2017</v>
          </cell>
          <cell r="B1162" t="str">
            <v>MAR</v>
          </cell>
          <cell r="D1162" t="str">
            <v>UCOR.00000306.01.07.02</v>
          </cell>
          <cell r="E1162">
            <v>1149200</v>
          </cell>
        </row>
        <row r="1163">
          <cell r="A1163">
            <v>2017</v>
          </cell>
          <cell r="B1163" t="str">
            <v>MAR</v>
          </cell>
          <cell r="D1163" t="str">
            <v>6700000041</v>
          </cell>
          <cell r="E1163">
            <v>-7662512.5499999998</v>
          </cell>
        </row>
        <row r="1164">
          <cell r="A1164">
            <v>2017</v>
          </cell>
          <cell r="B1164" t="str">
            <v>MAR</v>
          </cell>
          <cell r="D1164" t="str">
            <v>UNUC.00000001.01.01.01</v>
          </cell>
          <cell r="E1164">
            <v>807176.94</v>
          </cell>
        </row>
        <row r="1165">
          <cell r="A1165">
            <v>2017</v>
          </cell>
          <cell r="B1165" t="str">
            <v>MAR</v>
          </cell>
          <cell r="D1165" t="str">
            <v>UNUC.00000002.01.15.01</v>
          </cell>
          <cell r="E1165">
            <v>183101.16</v>
          </cell>
        </row>
        <row r="1166">
          <cell r="A1166">
            <v>2017</v>
          </cell>
          <cell r="B1166" t="str">
            <v>MAR</v>
          </cell>
          <cell r="D1166" t="str">
            <v>UNUC.00001174.01.01.01</v>
          </cell>
          <cell r="E1166">
            <v>24296.53</v>
          </cell>
        </row>
        <row r="1167">
          <cell r="A1167">
            <v>2017</v>
          </cell>
          <cell r="B1167" t="str">
            <v>MAR</v>
          </cell>
          <cell r="D1167" t="str">
            <v>6350000868</v>
          </cell>
          <cell r="E1167">
            <v>-739238.87</v>
          </cell>
        </row>
        <row r="1168">
          <cell r="A1168">
            <v>2017</v>
          </cell>
          <cell r="B1168" t="str">
            <v>MAR</v>
          </cell>
          <cell r="D1168" t="str">
            <v>6350000870</v>
          </cell>
          <cell r="E1168">
            <v>-841114.45</v>
          </cell>
        </row>
        <row r="1169">
          <cell r="A1169">
            <v>2017</v>
          </cell>
          <cell r="B1169" t="str">
            <v>MAR</v>
          </cell>
          <cell r="D1169" t="str">
            <v>UNUC.00001132.01.03.01</v>
          </cell>
          <cell r="E1169">
            <v>17445.03</v>
          </cell>
        </row>
        <row r="1170">
          <cell r="A1170">
            <v>2017</v>
          </cell>
          <cell r="B1170" t="str">
            <v>MAR</v>
          </cell>
          <cell r="D1170" t="str">
            <v>UCOR.00000301.01.05.01</v>
          </cell>
          <cell r="E1170">
            <v>6182132.7599999998</v>
          </cell>
        </row>
        <row r="1171">
          <cell r="A1171">
            <v>2017</v>
          </cell>
          <cell r="B1171" t="str">
            <v>MAR</v>
          </cell>
          <cell r="D1171" t="str">
            <v>UCOR.00000622.01.02.01</v>
          </cell>
          <cell r="E1171">
            <v>-85058.15</v>
          </cell>
        </row>
        <row r="1172">
          <cell r="A1172">
            <v>2017</v>
          </cell>
          <cell r="B1172" t="str">
            <v>MAR</v>
          </cell>
          <cell r="D1172" t="str">
            <v>UNUC.00000001.01.05.01</v>
          </cell>
          <cell r="E1172">
            <v>52292.56</v>
          </cell>
        </row>
        <row r="1173">
          <cell r="A1173">
            <v>2017</v>
          </cell>
          <cell r="B1173" t="str">
            <v>MAR</v>
          </cell>
          <cell r="D1173" t="str">
            <v>UNUC.00000002.01.06.01</v>
          </cell>
          <cell r="E1173">
            <v>3411.47</v>
          </cell>
        </row>
        <row r="1174">
          <cell r="A1174">
            <v>2017</v>
          </cell>
          <cell r="B1174" t="str">
            <v>MAR</v>
          </cell>
          <cell r="D1174" t="str">
            <v>UPGD.00003208.01.01.01</v>
          </cell>
          <cell r="E1174">
            <v>572756.12</v>
          </cell>
        </row>
        <row r="1175">
          <cell r="A1175">
            <v>2017</v>
          </cell>
          <cell r="B1175" t="str">
            <v>MAR</v>
          </cell>
          <cell r="D1175" t="str">
            <v>UCOR.00000306.01.07.01</v>
          </cell>
          <cell r="E1175">
            <v>35500.82</v>
          </cell>
        </row>
        <row r="1176">
          <cell r="A1176">
            <v>2017</v>
          </cell>
          <cell r="B1176" t="str">
            <v>MAR</v>
          </cell>
          <cell r="D1176" t="str">
            <v>6350000872</v>
          </cell>
          <cell r="E1176">
            <v>-60677.13</v>
          </cell>
        </row>
        <row r="1177">
          <cell r="A1177">
            <v>2017</v>
          </cell>
          <cell r="B1177" t="str">
            <v>MAR</v>
          </cell>
          <cell r="D1177" t="str">
            <v>UNUC.00000001.01.06.01</v>
          </cell>
          <cell r="E1177">
            <v>-2158.48</v>
          </cell>
        </row>
        <row r="1178">
          <cell r="A1178">
            <v>2017</v>
          </cell>
          <cell r="B1178" t="str">
            <v>MAR</v>
          </cell>
          <cell r="D1178" t="str">
            <v>UPGD.00000963.01.01.01</v>
          </cell>
          <cell r="E1178">
            <v>14301.22</v>
          </cell>
        </row>
        <row r="1179">
          <cell r="A1179">
            <v>2017</v>
          </cell>
          <cell r="B1179" t="str">
            <v>MAR</v>
          </cell>
          <cell r="D1179" t="str">
            <v>UPGD.00003814.01.01.01</v>
          </cell>
          <cell r="E1179">
            <v>32758.639999999999</v>
          </cell>
        </row>
        <row r="1180">
          <cell r="A1180">
            <v>2017</v>
          </cell>
          <cell r="B1180" t="str">
            <v>MAR</v>
          </cell>
          <cell r="D1180" t="str">
            <v>UNUC.00000937.01.01.01</v>
          </cell>
          <cell r="E1180">
            <v>28495.85</v>
          </cell>
        </row>
        <row r="1181">
          <cell r="A1181">
            <v>2017</v>
          </cell>
          <cell r="B1181" t="str">
            <v>MAR</v>
          </cell>
          <cell r="D1181" t="str">
            <v>UNUC.00001132.01.01.01</v>
          </cell>
          <cell r="E1181">
            <v>950</v>
          </cell>
        </row>
        <row r="1182">
          <cell r="A1182">
            <v>2017</v>
          </cell>
          <cell r="B1182" t="str">
            <v>MAR</v>
          </cell>
          <cell r="D1182" t="str">
            <v>UNUC.00000001.01.02.01</v>
          </cell>
          <cell r="E1182">
            <v>59081</v>
          </cell>
        </row>
        <row r="1183">
          <cell r="A1183">
            <v>2017</v>
          </cell>
          <cell r="B1183" t="str">
            <v>MAR</v>
          </cell>
          <cell r="D1183" t="str">
            <v>UNUC.00000002.01.01.01</v>
          </cell>
          <cell r="E1183">
            <v>894988.11</v>
          </cell>
        </row>
        <row r="1184">
          <cell r="A1184">
            <v>2017</v>
          </cell>
          <cell r="B1184" t="str">
            <v>MAR</v>
          </cell>
          <cell r="D1184" t="str">
            <v>UNUC.00000002.01.13.01</v>
          </cell>
          <cell r="E1184">
            <v>54586.84</v>
          </cell>
        </row>
        <row r="1185">
          <cell r="A1185">
            <v>2017</v>
          </cell>
          <cell r="B1185" t="str">
            <v>MAR</v>
          </cell>
          <cell r="D1185" t="str">
            <v>UPGD.00000624.01.01.01</v>
          </cell>
          <cell r="E1185">
            <v>-2.37</v>
          </cell>
        </row>
        <row r="1186">
          <cell r="A1186">
            <v>2017</v>
          </cell>
          <cell r="B1186" t="str">
            <v>MAR</v>
          </cell>
          <cell r="D1186" t="str">
            <v>UPGD.00000628.01.01.01</v>
          </cell>
          <cell r="E1186">
            <v>11586.66</v>
          </cell>
        </row>
        <row r="1187">
          <cell r="A1187">
            <v>2017</v>
          </cell>
          <cell r="B1187" t="str">
            <v>MAR</v>
          </cell>
          <cell r="D1187" t="str">
            <v>6350000866</v>
          </cell>
          <cell r="E1187">
            <v>-17298</v>
          </cell>
        </row>
        <row r="1188">
          <cell r="A1188">
            <v>2017</v>
          </cell>
          <cell r="B1188" t="str">
            <v>MAR</v>
          </cell>
          <cell r="D1188" t="str">
            <v>6350000871</v>
          </cell>
          <cell r="E1188">
            <v>-6275.82</v>
          </cell>
        </row>
        <row r="1189">
          <cell r="A1189">
            <v>2017</v>
          </cell>
          <cell r="B1189" t="str">
            <v>MAR</v>
          </cell>
          <cell r="D1189" t="str">
            <v>UNUC.00001132.01.04.01</v>
          </cell>
          <cell r="E1189">
            <v>10462.17</v>
          </cell>
        </row>
        <row r="1190">
          <cell r="A1190">
            <v>2017</v>
          </cell>
          <cell r="B1190" t="str">
            <v>MAR</v>
          </cell>
          <cell r="D1190" t="str">
            <v>6690000061</v>
          </cell>
          <cell r="E1190">
            <v>-60868</v>
          </cell>
        </row>
        <row r="1191">
          <cell r="A1191">
            <v>2017</v>
          </cell>
          <cell r="B1191" t="str">
            <v>MAR</v>
          </cell>
          <cell r="D1191" t="str">
            <v>6360002678</v>
          </cell>
          <cell r="E1191">
            <v>4180555.56</v>
          </cell>
        </row>
        <row r="1192">
          <cell r="A1192">
            <v>2017</v>
          </cell>
          <cell r="B1192" t="str">
            <v>MAR</v>
          </cell>
          <cell r="D1192" t="str">
            <v>6360000992</v>
          </cell>
          <cell r="E1192">
            <v>-72040.72</v>
          </cell>
        </row>
        <row r="1193">
          <cell r="A1193">
            <v>2017</v>
          </cell>
          <cell r="B1193" t="str">
            <v>MAR</v>
          </cell>
          <cell r="D1193" t="str">
            <v>UCOR.00000693.01.01.02</v>
          </cell>
          <cell r="E1193">
            <v>0</v>
          </cell>
        </row>
        <row r="1194">
          <cell r="A1194">
            <v>2017</v>
          </cell>
          <cell r="B1194" t="str">
            <v>MAR</v>
          </cell>
          <cell r="D1194" t="str">
            <v>UPGD.00001446.03.01.01</v>
          </cell>
          <cell r="E1194">
            <v>0</v>
          </cell>
        </row>
        <row r="1195">
          <cell r="A1195">
            <v>2017</v>
          </cell>
          <cell r="B1195" t="str">
            <v>MAR</v>
          </cell>
          <cell r="D1195" t="str">
            <v>UPGD.00000635.01.01.01</v>
          </cell>
          <cell r="E1195">
            <v>0</v>
          </cell>
        </row>
        <row r="1196">
          <cell r="A1196">
            <v>2017</v>
          </cell>
          <cell r="B1196" t="str">
            <v>MAR</v>
          </cell>
          <cell r="D1196" t="str">
            <v>UPGD.00000631.01.01.01</v>
          </cell>
          <cell r="E1196">
            <v>0</v>
          </cell>
        </row>
        <row r="1197">
          <cell r="A1197">
            <v>2017</v>
          </cell>
          <cell r="B1197" t="str">
            <v>MAR</v>
          </cell>
          <cell r="D1197" t="str">
            <v>UNUC.00000002.01.03.01</v>
          </cell>
          <cell r="E1197">
            <v>0</v>
          </cell>
        </row>
        <row r="1198">
          <cell r="A1198">
            <v>2017</v>
          </cell>
          <cell r="B1198" t="str">
            <v>MAR</v>
          </cell>
          <cell r="D1198" t="str">
            <v>UPGD.00001327.01.01.02</v>
          </cell>
          <cell r="E1198">
            <v>0</v>
          </cell>
        </row>
        <row r="1199">
          <cell r="A1199">
            <v>2017</v>
          </cell>
          <cell r="B1199" t="str">
            <v>MAR</v>
          </cell>
          <cell r="D1199" t="str">
            <v>UNUC.00000003.01.06.01</v>
          </cell>
          <cell r="E1199">
            <v>0</v>
          </cell>
        </row>
        <row r="1200">
          <cell r="A1200">
            <v>2017</v>
          </cell>
          <cell r="B1200" t="str">
            <v>MAR</v>
          </cell>
          <cell r="D1200" t="str">
            <v>UPGD.00001327.01.01.01</v>
          </cell>
          <cell r="E1200">
            <v>0</v>
          </cell>
        </row>
        <row r="1201">
          <cell r="A1201">
            <v>2017</v>
          </cell>
          <cell r="B1201" t="str">
            <v>MAR</v>
          </cell>
          <cell r="D1201" t="str">
            <v>UPGD.00000632.01.01.01</v>
          </cell>
          <cell r="E1201">
            <v>0</v>
          </cell>
        </row>
        <row r="1202">
          <cell r="A1202">
            <v>2017</v>
          </cell>
          <cell r="B1202" t="str">
            <v>MAR</v>
          </cell>
          <cell r="D1202" t="str">
            <v>UPGD.00000399.01.01.01</v>
          </cell>
          <cell r="E1202">
            <v>0</v>
          </cell>
        </row>
        <row r="1203">
          <cell r="A1203">
            <v>2017</v>
          </cell>
          <cell r="B1203" t="str">
            <v>MAR</v>
          </cell>
          <cell r="D1203" t="str">
            <v>UPGD.00000729.03.01.01</v>
          </cell>
          <cell r="E1203">
            <v>0</v>
          </cell>
        </row>
        <row r="1204">
          <cell r="A1204">
            <v>2017</v>
          </cell>
          <cell r="B1204" t="str">
            <v>MAR</v>
          </cell>
          <cell r="D1204" t="str">
            <v>UNUC.00000938.01.01.03</v>
          </cell>
          <cell r="E1204">
            <v>0</v>
          </cell>
        </row>
        <row r="1205">
          <cell r="A1205">
            <v>2017</v>
          </cell>
          <cell r="B1205" t="str">
            <v>MAR</v>
          </cell>
          <cell r="D1205" t="str">
            <v>UPGD.00000962.01.01.02</v>
          </cell>
          <cell r="E1205">
            <v>0</v>
          </cell>
        </row>
        <row r="1206">
          <cell r="A1206">
            <v>2017</v>
          </cell>
          <cell r="B1206" t="str">
            <v>MAR</v>
          </cell>
          <cell r="D1206" t="str">
            <v>UPGD.00000630.01.01.01</v>
          </cell>
          <cell r="E1206">
            <v>0</v>
          </cell>
        </row>
        <row r="1207">
          <cell r="A1207">
            <v>2017</v>
          </cell>
          <cell r="B1207" t="str">
            <v>MAR</v>
          </cell>
          <cell r="D1207" t="str">
            <v>UPGD.00000689.01.01.01</v>
          </cell>
          <cell r="E1207">
            <v>0</v>
          </cell>
        </row>
        <row r="1208">
          <cell r="A1208">
            <v>2017</v>
          </cell>
          <cell r="B1208" t="str">
            <v>MAR</v>
          </cell>
          <cell r="D1208" t="str">
            <v>UNUC.00000002.01.04.01</v>
          </cell>
          <cell r="E1208">
            <v>0</v>
          </cell>
        </row>
        <row r="1209">
          <cell r="A1209">
            <v>2017</v>
          </cell>
          <cell r="B1209" t="str">
            <v>MAR</v>
          </cell>
          <cell r="D1209" t="str">
            <v>UNUC.00000914.01.01.01</v>
          </cell>
          <cell r="E1209">
            <v>0</v>
          </cell>
        </row>
        <row r="1210">
          <cell r="A1210">
            <v>2017</v>
          </cell>
          <cell r="B1210" t="str">
            <v>MAR</v>
          </cell>
          <cell r="D1210" t="str">
            <v>UPGD.00000627.01.01.01</v>
          </cell>
          <cell r="E1210">
            <v>0</v>
          </cell>
        </row>
        <row r="1211">
          <cell r="A1211">
            <v>2017</v>
          </cell>
          <cell r="B1211" t="str">
            <v>MAR</v>
          </cell>
          <cell r="D1211" t="str">
            <v>UPGD.00005601.01.01.01</v>
          </cell>
          <cell r="E1211">
            <v>0</v>
          </cell>
        </row>
        <row r="1212">
          <cell r="A1212">
            <v>2017</v>
          </cell>
          <cell r="B1212" t="str">
            <v>MAR</v>
          </cell>
          <cell r="D1212" t="str">
            <v>UNUC.00000001.01.10.01</v>
          </cell>
          <cell r="E1212">
            <v>0</v>
          </cell>
        </row>
        <row r="1213">
          <cell r="A1213">
            <v>2017</v>
          </cell>
          <cell r="B1213" t="str">
            <v>MAR</v>
          </cell>
          <cell r="D1213" t="str">
            <v>UNUC.00000001.01.03.01</v>
          </cell>
          <cell r="E1213">
            <v>0</v>
          </cell>
        </row>
        <row r="1214">
          <cell r="A1214">
            <v>2017</v>
          </cell>
          <cell r="B1214" t="str">
            <v>MAR</v>
          </cell>
          <cell r="D1214" t="str">
            <v>UPGD.00000633.01.01.01</v>
          </cell>
          <cell r="E1214">
            <v>103144.9</v>
          </cell>
        </row>
        <row r="1215">
          <cell r="A1215">
            <v>2017</v>
          </cell>
          <cell r="B1215" t="str">
            <v>FEB</v>
          </cell>
          <cell r="D1215" t="str">
            <v>RRA5082</v>
          </cell>
          <cell r="E1215">
            <v>0.53846153846153799</v>
          </cell>
        </row>
        <row r="1216">
          <cell r="A1216">
            <v>2017</v>
          </cell>
          <cell r="B1216" t="str">
            <v>FEB</v>
          </cell>
          <cell r="D1216" t="str">
            <v>RRA5216</v>
          </cell>
          <cell r="E1216">
            <v>0.53846153846153799</v>
          </cell>
        </row>
        <row r="1217">
          <cell r="A1217">
            <v>2017</v>
          </cell>
          <cell r="B1217" t="str">
            <v>FEB</v>
          </cell>
          <cell r="D1217" t="str">
            <v>RRA5217</v>
          </cell>
          <cell r="E1217">
            <v>0.53846153846153799</v>
          </cell>
        </row>
        <row r="1218">
          <cell r="A1218">
            <v>2017</v>
          </cell>
          <cell r="B1218" t="str">
            <v>FEB</v>
          </cell>
          <cell r="D1218" t="str">
            <v>RRA5228</v>
          </cell>
          <cell r="E1218">
            <v>0.53846153846153799</v>
          </cell>
        </row>
        <row r="1219">
          <cell r="A1219">
            <v>2017</v>
          </cell>
          <cell r="B1219" t="str">
            <v>FEB</v>
          </cell>
          <cell r="D1219" t="str">
            <v>RRD5082</v>
          </cell>
          <cell r="E1219">
            <v>-40698.7090543589</v>
          </cell>
        </row>
        <row r="1220">
          <cell r="A1220">
            <v>2017</v>
          </cell>
          <cell r="B1220" t="str">
            <v>FEB</v>
          </cell>
          <cell r="D1220" t="str">
            <v>RRD5216</v>
          </cell>
          <cell r="E1220">
            <v>-13112.737122735</v>
          </cell>
        </row>
        <row r="1221">
          <cell r="A1221">
            <v>2017</v>
          </cell>
          <cell r="B1221" t="str">
            <v>FEB</v>
          </cell>
          <cell r="D1221" t="str">
            <v>RRD5217</v>
          </cell>
          <cell r="E1221">
            <v>1001161.8470317899</v>
          </cell>
        </row>
        <row r="1222">
          <cell r="A1222">
            <v>2017</v>
          </cell>
          <cell r="B1222" t="str">
            <v>FEB</v>
          </cell>
          <cell r="D1222" t="str">
            <v>RRD5228</v>
          </cell>
          <cell r="E1222">
            <v>1014970.2848850799</v>
          </cell>
        </row>
        <row r="1223">
          <cell r="A1223">
            <v>2017</v>
          </cell>
          <cell r="B1223" t="str">
            <v>FEB</v>
          </cell>
          <cell r="D1223" t="str">
            <v>RRF5082</v>
          </cell>
          <cell r="E1223">
            <v>-137086.11278599699</v>
          </cell>
        </row>
        <row r="1224">
          <cell r="A1224">
            <v>2017</v>
          </cell>
          <cell r="B1224" t="str">
            <v>FEB</v>
          </cell>
          <cell r="D1224" t="str">
            <v>RRF5216</v>
          </cell>
          <cell r="E1224">
            <v>-44167.842221714403</v>
          </cell>
        </row>
        <row r="1225">
          <cell r="A1225">
            <v>2017</v>
          </cell>
          <cell r="B1225" t="str">
            <v>FEB</v>
          </cell>
          <cell r="D1225" t="str">
            <v>RRF5217</v>
          </cell>
          <cell r="E1225">
            <v>3372229.4654586399</v>
          </cell>
        </row>
        <row r="1226">
          <cell r="A1226">
            <v>2017</v>
          </cell>
          <cell r="B1226" t="str">
            <v>FEB</v>
          </cell>
          <cell r="D1226" t="str">
            <v>RRF5228</v>
          </cell>
          <cell r="E1226">
            <v>3418740.6475805701</v>
          </cell>
        </row>
        <row r="1227">
          <cell r="A1227">
            <v>2017</v>
          </cell>
          <cell r="B1227" t="str">
            <v>FEB</v>
          </cell>
          <cell r="D1227" t="str">
            <v>RRK5082</v>
          </cell>
          <cell r="E1227">
            <v>0</v>
          </cell>
        </row>
        <row r="1228">
          <cell r="A1228">
            <v>2017</v>
          </cell>
          <cell r="B1228" t="str">
            <v>FEB</v>
          </cell>
          <cell r="D1228" t="str">
            <v>RRK5216</v>
          </cell>
          <cell r="E1228">
            <v>0</v>
          </cell>
        </row>
        <row r="1229">
          <cell r="A1229">
            <v>2017</v>
          </cell>
          <cell r="B1229" t="str">
            <v>FEB</v>
          </cell>
          <cell r="D1229" t="str">
            <v>RRK5217</v>
          </cell>
          <cell r="E1229">
            <v>0</v>
          </cell>
        </row>
        <row r="1230">
          <cell r="A1230">
            <v>2017</v>
          </cell>
          <cell r="B1230" t="str">
            <v>FEB</v>
          </cell>
          <cell r="D1230" t="str">
            <v>RRK5228</v>
          </cell>
          <cell r="E1230">
            <v>0</v>
          </cell>
        </row>
        <row r="1231">
          <cell r="A1231">
            <v>2017</v>
          </cell>
          <cell r="B1231" t="str">
            <v>FEB</v>
          </cell>
          <cell r="D1231" t="str">
            <v>RRL5082</v>
          </cell>
          <cell r="E1231">
            <v>0</v>
          </cell>
        </row>
        <row r="1232">
          <cell r="A1232">
            <v>2017</v>
          </cell>
          <cell r="B1232" t="str">
            <v>FEB</v>
          </cell>
          <cell r="D1232" t="str">
            <v>RRL5216</v>
          </cell>
          <cell r="E1232">
            <v>0</v>
          </cell>
        </row>
        <row r="1233">
          <cell r="A1233">
            <v>2017</v>
          </cell>
          <cell r="B1233" t="str">
            <v>FEB</v>
          </cell>
          <cell r="D1233" t="str">
            <v>RRL5217</v>
          </cell>
          <cell r="E1233">
            <v>0</v>
          </cell>
        </row>
        <row r="1234">
          <cell r="A1234">
            <v>2017</v>
          </cell>
          <cell r="B1234" t="str">
            <v>FEB</v>
          </cell>
          <cell r="D1234" t="str">
            <v>RRL5228</v>
          </cell>
          <cell r="E1234">
            <v>0</v>
          </cell>
        </row>
        <row r="1235">
          <cell r="A1235">
            <v>2017</v>
          </cell>
          <cell r="B1235" t="str">
            <v>FEB</v>
          </cell>
          <cell r="D1235" t="str">
            <v>RRS5082</v>
          </cell>
          <cell r="E1235">
            <v>-130295.66185803201</v>
          </cell>
        </row>
        <row r="1236">
          <cell r="A1236">
            <v>2017</v>
          </cell>
          <cell r="B1236" t="str">
            <v>FEB</v>
          </cell>
          <cell r="D1236" t="str">
            <v>RRS5216</v>
          </cell>
          <cell r="E1236">
            <v>-41980.023491535503</v>
          </cell>
        </row>
        <row r="1237">
          <cell r="A1237">
            <v>2017</v>
          </cell>
          <cell r="B1237" t="str">
            <v>FEB</v>
          </cell>
          <cell r="D1237" t="str">
            <v>RRS5217</v>
          </cell>
          <cell r="E1237">
            <v>3205188.77667072</v>
          </cell>
        </row>
        <row r="1238">
          <cell r="A1238">
            <v>2017</v>
          </cell>
          <cell r="B1238" t="str">
            <v>FEB</v>
          </cell>
          <cell r="D1238" t="str">
            <v>RRS5228</v>
          </cell>
          <cell r="E1238">
            <v>3249396.0645951801</v>
          </cell>
        </row>
        <row r="1239">
          <cell r="A1239">
            <v>2017</v>
          </cell>
          <cell r="B1239" t="str">
            <v>FEB</v>
          </cell>
          <cell r="D1239" t="str">
            <v>CIR5001</v>
          </cell>
          <cell r="E1239">
            <v>84929023.420000002</v>
          </cell>
        </row>
        <row r="1240">
          <cell r="A1240">
            <v>2017</v>
          </cell>
          <cell r="B1240" t="str">
            <v>FEB</v>
          </cell>
          <cell r="D1240" t="str">
            <v>CIR5002</v>
          </cell>
          <cell r="E1240">
            <v>11698818.039999999</v>
          </cell>
        </row>
        <row r="1241">
          <cell r="A1241">
            <v>2017</v>
          </cell>
          <cell r="B1241" t="str">
            <v>FEB</v>
          </cell>
          <cell r="D1241" t="str">
            <v>CIS5001</v>
          </cell>
          <cell r="E1241">
            <v>4177281.87</v>
          </cell>
        </row>
        <row r="1242">
          <cell r="A1242">
            <v>2017</v>
          </cell>
          <cell r="B1242" t="str">
            <v>FEB</v>
          </cell>
          <cell r="D1242" t="str">
            <v>CIS5002</v>
          </cell>
          <cell r="E1242">
            <v>451667.46</v>
          </cell>
        </row>
        <row r="1243">
          <cell r="A1243">
            <v>2017</v>
          </cell>
          <cell r="B1243" t="str">
            <v>FEB</v>
          </cell>
          <cell r="D1243" t="str">
            <v>COB5001</v>
          </cell>
          <cell r="E1243">
            <v>19095.511067963798</v>
          </cell>
        </row>
        <row r="1244">
          <cell r="A1244">
            <v>2017</v>
          </cell>
          <cell r="B1244" t="str">
            <v>FEB</v>
          </cell>
          <cell r="D1244" t="str">
            <v>COB5002</v>
          </cell>
          <cell r="E1244">
            <v>4651.1103973420904</v>
          </cell>
        </row>
        <row r="1245">
          <cell r="A1245">
            <v>2017</v>
          </cell>
          <cell r="B1245" t="str">
            <v>FEB</v>
          </cell>
          <cell r="D1245" t="str">
            <v>COC5001</v>
          </cell>
          <cell r="E1245">
            <v>186949.05940663899</v>
          </cell>
        </row>
        <row r="1246">
          <cell r="A1246">
            <v>2017</v>
          </cell>
          <cell r="B1246" t="str">
            <v>FEB</v>
          </cell>
          <cell r="D1246" t="str">
            <v>COC5002</v>
          </cell>
          <cell r="E1246">
            <v>45535.346547405097</v>
          </cell>
        </row>
        <row r="1247">
          <cell r="A1247">
            <v>2017</v>
          </cell>
          <cell r="B1247" t="str">
            <v>FEB</v>
          </cell>
          <cell r="D1247" t="str">
            <v>COE5001</v>
          </cell>
          <cell r="E1247">
            <v>949622.62751972396</v>
          </cell>
        </row>
        <row r="1248">
          <cell r="A1248">
            <v>2017</v>
          </cell>
          <cell r="B1248" t="str">
            <v>FEB</v>
          </cell>
          <cell r="D1248" t="str">
            <v>COE5002</v>
          </cell>
          <cell r="E1248">
            <v>197221.39622800401</v>
          </cell>
        </row>
        <row r="1249">
          <cell r="A1249">
            <v>2017</v>
          </cell>
          <cell r="B1249" t="str">
            <v>FEB</v>
          </cell>
          <cell r="D1249" t="str">
            <v>CI55001</v>
          </cell>
          <cell r="E1249">
            <v>1068628.96</v>
          </cell>
        </row>
        <row r="1250">
          <cell r="A1250">
            <v>2017</v>
          </cell>
          <cell r="B1250" t="str">
            <v>FEB</v>
          </cell>
          <cell r="D1250" t="str">
            <v>CI55002</v>
          </cell>
          <cell r="E1250">
            <v>8809438.5999999996</v>
          </cell>
        </row>
        <row r="1251">
          <cell r="A1251">
            <v>2017</v>
          </cell>
          <cell r="B1251" t="str">
            <v>FEB</v>
          </cell>
          <cell r="D1251" t="str">
            <v>O/U5MON</v>
          </cell>
          <cell r="E1251">
            <v>-4867842.8637474701</v>
          </cell>
        </row>
        <row r="1252">
          <cell r="A1252">
            <v>2017</v>
          </cell>
          <cell r="B1252" t="str">
            <v>FEB</v>
          </cell>
          <cell r="D1252" t="str">
            <v>EXP5TOT</v>
          </cell>
          <cell r="E1252">
            <v>25407142.453673799</v>
          </cell>
        </row>
        <row r="1253">
          <cell r="A1253">
            <v>2017</v>
          </cell>
          <cell r="B1253" t="str">
            <v>FEB</v>
          </cell>
          <cell r="D1253" t="str">
            <v>LIN5LOS</v>
          </cell>
          <cell r="E1253">
            <v>0</v>
          </cell>
        </row>
        <row r="1254">
          <cell r="A1254">
            <v>2017</v>
          </cell>
          <cell r="B1254" t="str">
            <v>FEB</v>
          </cell>
          <cell r="D1254" t="str">
            <v>REV5TOT</v>
          </cell>
          <cell r="E1254">
            <v>20539299.589926399</v>
          </cell>
        </row>
        <row r="1255">
          <cell r="A1255">
            <v>2017</v>
          </cell>
          <cell r="B1255" t="str">
            <v>FEB</v>
          </cell>
          <cell r="D1255" t="str">
            <v>RES5PMO</v>
          </cell>
          <cell r="E1255">
            <v>-66486.447235633997</v>
          </cell>
        </row>
        <row r="1256">
          <cell r="A1256">
            <v>2017</v>
          </cell>
          <cell r="B1256" t="str">
            <v>FEB</v>
          </cell>
          <cell r="D1256" t="str">
            <v>GLB5END</v>
          </cell>
          <cell r="E1256">
            <v>14169014.671760499</v>
          </cell>
        </row>
        <row r="1257">
          <cell r="A1257">
            <v>2017</v>
          </cell>
          <cell r="B1257" t="str">
            <v>FEB</v>
          </cell>
          <cell r="D1257" t="str">
            <v>INT5MON</v>
          </cell>
          <cell r="E1257">
            <v>5.7499999999999999E-4</v>
          </cell>
        </row>
        <row r="1258">
          <cell r="A1258">
            <v>2017</v>
          </cell>
          <cell r="B1258" t="str">
            <v>FEB</v>
          </cell>
          <cell r="D1258" t="str">
            <v>ADJ5PRI</v>
          </cell>
          <cell r="E1258">
            <v>0</v>
          </cell>
        </row>
        <row r="1259">
          <cell r="A1259">
            <v>2017</v>
          </cell>
          <cell r="B1259" t="str">
            <v>FEB</v>
          </cell>
          <cell r="D1259" t="str">
            <v>AVG5AMT</v>
          </cell>
          <cell r="E1259">
            <v>17320862.4827067</v>
          </cell>
        </row>
        <row r="1260">
          <cell r="A1260">
            <v>2017</v>
          </cell>
          <cell r="B1260" t="str">
            <v>FEB</v>
          </cell>
          <cell r="D1260" t="str">
            <v>GLE5MON</v>
          </cell>
          <cell r="E1260">
            <v>-6313655.1178199202</v>
          </cell>
        </row>
        <row r="1261">
          <cell r="A1261">
            <v>2017</v>
          </cell>
          <cell r="B1261" t="str">
            <v>FEB</v>
          </cell>
          <cell r="D1261" t="str">
            <v>RES5PRI</v>
          </cell>
          <cell r="E1261">
            <v>0</v>
          </cell>
        </row>
        <row r="1262">
          <cell r="A1262">
            <v>2017</v>
          </cell>
          <cell r="B1262" t="str">
            <v>FEB</v>
          </cell>
          <cell r="D1262" t="str">
            <v>INT5YER</v>
          </cell>
          <cell r="E1262">
            <v>6.8999999999999999E-3</v>
          </cell>
        </row>
        <row r="1263">
          <cell r="A1263">
            <v>2017</v>
          </cell>
          <cell r="B1263" t="str">
            <v>FEB</v>
          </cell>
          <cell r="D1263" t="str">
            <v>INT5AMT</v>
          </cell>
          <cell r="E1263">
            <v>9959.4959275563597</v>
          </cell>
        </row>
        <row r="1264">
          <cell r="A1264">
            <v>2017</v>
          </cell>
          <cell r="B1264" t="str">
            <v>FEB</v>
          </cell>
          <cell r="D1264" t="str">
            <v>TRU5BEG</v>
          </cell>
          <cell r="E1264">
            <v>20482669.789580401</v>
          </cell>
        </row>
        <row r="1265">
          <cell r="A1265">
            <v>2017</v>
          </cell>
          <cell r="B1265" t="str">
            <v>FEB</v>
          </cell>
          <cell r="D1265" t="str">
            <v>TRU5END</v>
          </cell>
          <cell r="E1265">
            <v>14159055.175832899</v>
          </cell>
        </row>
        <row r="1266">
          <cell r="A1266">
            <v>2017</v>
          </cell>
          <cell r="B1266" t="str">
            <v>MAR</v>
          </cell>
          <cell r="D1266" t="str">
            <v>O/U5MON</v>
          </cell>
          <cell r="E1266">
            <v>-5618595.82889036</v>
          </cell>
        </row>
        <row r="1267">
          <cell r="A1267">
            <v>2017</v>
          </cell>
          <cell r="B1267" t="str">
            <v>MAR</v>
          </cell>
          <cell r="D1267" t="str">
            <v>EXP5TOT</v>
          </cell>
          <cell r="E1267">
            <v>26973118.885004699</v>
          </cell>
        </row>
        <row r="1268">
          <cell r="A1268">
            <v>2017</v>
          </cell>
          <cell r="B1268" t="str">
            <v>MAR</v>
          </cell>
          <cell r="D1268" t="str">
            <v>LIN5LOS</v>
          </cell>
          <cell r="E1268">
            <v>0</v>
          </cell>
        </row>
        <row r="1269">
          <cell r="A1269">
            <v>2017</v>
          </cell>
          <cell r="B1269" t="str">
            <v>MAR</v>
          </cell>
          <cell r="D1269" t="str">
            <v>REV5TOT</v>
          </cell>
          <cell r="E1269">
            <v>21354523.056114402</v>
          </cell>
        </row>
        <row r="1270">
          <cell r="A1270">
            <v>2017</v>
          </cell>
          <cell r="B1270" t="str">
            <v>MAR</v>
          </cell>
          <cell r="D1270" t="str">
            <v>RES5PMO</v>
          </cell>
          <cell r="E1270">
            <v>0</v>
          </cell>
        </row>
        <row r="1271">
          <cell r="A1271">
            <v>2017</v>
          </cell>
          <cell r="B1271" t="str">
            <v>MAR</v>
          </cell>
          <cell r="D1271" t="str">
            <v>GLB5END</v>
          </cell>
          <cell r="E1271">
            <v>7101646.0271399897</v>
          </cell>
        </row>
        <row r="1272">
          <cell r="A1272">
            <v>2017</v>
          </cell>
          <cell r="B1272" t="str">
            <v>MAR</v>
          </cell>
          <cell r="D1272" t="str">
            <v>INT5MON</v>
          </cell>
          <cell r="E1272">
            <v>6.5830000000000001E-4</v>
          </cell>
        </row>
        <row r="1273">
          <cell r="A1273">
            <v>2017</v>
          </cell>
          <cell r="B1273" t="str">
            <v>MAR</v>
          </cell>
          <cell r="D1273" t="str">
            <v>ADJ5PRI</v>
          </cell>
          <cell r="E1273">
            <v>0</v>
          </cell>
        </row>
        <row r="1274">
          <cell r="A1274">
            <v>2017</v>
          </cell>
          <cell r="B1274" t="str">
            <v>MAR</v>
          </cell>
          <cell r="D1274" t="str">
            <v>AVG5AMT</v>
          </cell>
          <cell r="E1274">
            <v>10631830.8823153</v>
          </cell>
        </row>
        <row r="1275">
          <cell r="A1275">
            <v>2017</v>
          </cell>
          <cell r="B1275" t="str">
            <v>MAR</v>
          </cell>
          <cell r="D1275" t="str">
            <v>GLE5MON</v>
          </cell>
          <cell r="E1275">
            <v>-7067368.6446205396</v>
          </cell>
        </row>
        <row r="1276">
          <cell r="A1276">
            <v>2017</v>
          </cell>
          <cell r="B1276" t="str">
            <v>MAR</v>
          </cell>
          <cell r="D1276" t="str">
            <v>RES5PRI</v>
          </cell>
          <cell r="E1276">
            <v>0</v>
          </cell>
        </row>
        <row r="1277">
          <cell r="A1277">
            <v>2017</v>
          </cell>
          <cell r="B1277" t="str">
            <v>MAR</v>
          </cell>
          <cell r="D1277" t="str">
            <v>UNUC.00000969.10.01.01</v>
          </cell>
          <cell r="E1277">
            <v>-21776.26</v>
          </cell>
        </row>
        <row r="1278">
          <cell r="A1278">
            <v>2017</v>
          </cell>
          <cell r="B1278" t="str">
            <v>MAR</v>
          </cell>
          <cell r="D1278" t="str">
            <v>UNUC.00000001.01.13.01</v>
          </cell>
          <cell r="E1278">
            <v>40997.78</v>
          </cell>
        </row>
        <row r="1279">
          <cell r="A1279">
            <v>2017</v>
          </cell>
          <cell r="B1279" t="str">
            <v>MAR</v>
          </cell>
          <cell r="D1279" t="str">
            <v>UNUC.00000003.01.01.01</v>
          </cell>
          <cell r="E1279">
            <v>52758.06</v>
          </cell>
        </row>
        <row r="1280">
          <cell r="A1280">
            <v>2017</v>
          </cell>
          <cell r="B1280" t="str">
            <v>MAR</v>
          </cell>
          <cell r="D1280" t="str">
            <v>UNUC.00001057.01.01.01</v>
          </cell>
          <cell r="E1280">
            <v>728</v>
          </cell>
        </row>
        <row r="1281">
          <cell r="A1281">
            <v>2017</v>
          </cell>
          <cell r="B1281" t="str">
            <v>FEB</v>
          </cell>
          <cell r="D1281" t="str">
            <v>RR95217</v>
          </cell>
          <cell r="E1281">
            <v>5.8201058201058198E-2</v>
          </cell>
        </row>
        <row r="1282">
          <cell r="A1282">
            <v>2017</v>
          </cell>
          <cell r="B1282" t="str">
            <v>FEB</v>
          </cell>
          <cell r="D1282" t="str">
            <v>RR95228</v>
          </cell>
          <cell r="E1282">
            <v>5.8201058201058198E-2</v>
          </cell>
        </row>
        <row r="1283">
          <cell r="A1283">
            <v>2017</v>
          </cell>
          <cell r="B1283" t="str">
            <v>FEB</v>
          </cell>
          <cell r="D1283" t="str">
            <v>MAN510B</v>
          </cell>
          <cell r="E1283">
            <v>0</v>
          </cell>
        </row>
        <row r="1284">
          <cell r="A1284">
            <v>2017</v>
          </cell>
          <cell r="B1284" t="str">
            <v>FEB</v>
          </cell>
          <cell r="D1284" t="str">
            <v>MAN5CEA</v>
          </cell>
          <cell r="E1284">
            <v>0</v>
          </cell>
        </row>
        <row r="1285">
          <cell r="A1285">
            <v>2017</v>
          </cell>
          <cell r="B1285" t="str">
            <v>FEB</v>
          </cell>
          <cell r="D1285" t="str">
            <v>MAN5CEL</v>
          </cell>
          <cell r="E1285">
            <v>0</v>
          </cell>
        </row>
        <row r="1286">
          <cell r="A1286">
            <v>2017</v>
          </cell>
          <cell r="B1286" t="str">
            <v>FEB</v>
          </cell>
          <cell r="D1286" t="str">
            <v>MAN5CEW</v>
          </cell>
          <cell r="E1286">
            <v>0</v>
          </cell>
        </row>
        <row r="1287">
          <cell r="A1287">
            <v>2017</v>
          </cell>
          <cell r="B1287" t="str">
            <v>FEB</v>
          </cell>
          <cell r="D1287" t="str">
            <v>MAN5INDIAN</v>
          </cell>
          <cell r="E1287">
            <v>-919425.44</v>
          </cell>
        </row>
        <row r="1288">
          <cell r="A1288">
            <v>2017</v>
          </cell>
          <cell r="B1288" t="str">
            <v>FEB</v>
          </cell>
          <cell r="D1288" t="str">
            <v>MAN5WC3</v>
          </cell>
          <cell r="E1288">
            <v>0</v>
          </cell>
        </row>
        <row r="1289">
          <cell r="A1289">
            <v>2017</v>
          </cell>
          <cell r="B1289" t="str">
            <v>FEB</v>
          </cell>
          <cell r="D1289" t="str">
            <v>XAN5100</v>
          </cell>
          <cell r="E1289">
            <v>6.4000000000000003E-3</v>
          </cell>
        </row>
        <row r="1290">
          <cell r="A1290">
            <v>2017</v>
          </cell>
          <cell r="B1290" t="str">
            <v>FEB</v>
          </cell>
          <cell r="D1290" t="str">
            <v>XAN5200</v>
          </cell>
          <cell r="E1290">
            <v>7.2000000000000005E-4</v>
          </cell>
        </row>
        <row r="1291">
          <cell r="A1291">
            <v>2017</v>
          </cell>
          <cell r="B1291" t="str">
            <v>FEB</v>
          </cell>
          <cell r="D1291" t="str">
            <v>XAN5300</v>
          </cell>
          <cell r="E1291">
            <v>1.3984E-2</v>
          </cell>
        </row>
        <row r="1292">
          <cell r="A1292">
            <v>2017</v>
          </cell>
          <cell r="B1292" t="str">
            <v>FEB</v>
          </cell>
          <cell r="D1292" t="str">
            <v>XAN5400</v>
          </cell>
          <cell r="E1292">
            <v>4.8009000000000003E-2</v>
          </cell>
        </row>
        <row r="1293">
          <cell r="A1293">
            <v>2017</v>
          </cell>
          <cell r="B1293" t="str">
            <v>FEB</v>
          </cell>
          <cell r="D1293" t="str">
            <v>XAN5500</v>
          </cell>
          <cell r="E1293">
            <v>0.35</v>
          </cell>
        </row>
        <row r="1294">
          <cell r="A1294">
            <v>2017</v>
          </cell>
          <cell r="B1294" t="str">
            <v>FEB</v>
          </cell>
          <cell r="D1294" t="str">
            <v>XAN5600</v>
          </cell>
          <cell r="E1294">
            <v>5.5E-2</v>
          </cell>
        </row>
        <row r="1295">
          <cell r="A1295">
            <v>2017</v>
          </cell>
          <cell r="B1295" t="str">
            <v>FEB</v>
          </cell>
          <cell r="D1295" t="str">
            <v>UCOR.00000301.01.06.01Y</v>
          </cell>
          <cell r="E1295">
            <v>-756990</v>
          </cell>
        </row>
        <row r="1296">
          <cell r="A1296">
            <v>2017</v>
          </cell>
          <cell r="B1296" t="str">
            <v>FEB</v>
          </cell>
          <cell r="D1296" t="str">
            <v>6660000181Y</v>
          </cell>
          <cell r="E1296">
            <v>0</v>
          </cell>
        </row>
        <row r="1297">
          <cell r="A1297">
            <v>2017</v>
          </cell>
          <cell r="B1297" t="str">
            <v>FEB</v>
          </cell>
          <cell r="D1297" t="str">
            <v>UCOR.00000693.01.01.01Y</v>
          </cell>
          <cell r="E1297">
            <v>0</v>
          </cell>
        </row>
        <row r="1298">
          <cell r="A1298">
            <v>2017</v>
          </cell>
          <cell r="B1298" t="str">
            <v>FEB</v>
          </cell>
          <cell r="D1298" t="str">
            <v>UCOR.00000693.01.01.02Y</v>
          </cell>
          <cell r="E1298">
            <v>0</v>
          </cell>
        </row>
        <row r="1299">
          <cell r="A1299">
            <v>2017</v>
          </cell>
          <cell r="B1299" t="str">
            <v>FEB</v>
          </cell>
          <cell r="D1299" t="str">
            <v>UPGD.00005815.01.01.01Y</v>
          </cell>
          <cell r="E1299">
            <v>0</v>
          </cell>
        </row>
        <row r="1300">
          <cell r="A1300">
            <v>2017</v>
          </cell>
          <cell r="B1300" t="str">
            <v>FEB</v>
          </cell>
          <cell r="D1300" t="str">
            <v>6360002520Y</v>
          </cell>
          <cell r="E1300">
            <v>4647322</v>
          </cell>
        </row>
        <row r="1301">
          <cell r="A1301">
            <v>2017</v>
          </cell>
          <cell r="B1301" t="str">
            <v>FEB</v>
          </cell>
          <cell r="D1301" t="str">
            <v>6690000061Y</v>
          </cell>
          <cell r="E1301">
            <v>-60868</v>
          </cell>
        </row>
        <row r="1302">
          <cell r="A1302">
            <v>2017</v>
          </cell>
          <cell r="B1302" t="str">
            <v>FEB</v>
          </cell>
          <cell r="D1302" t="str">
            <v>6360002678Y</v>
          </cell>
          <cell r="E1302">
            <v>4180555.56</v>
          </cell>
        </row>
        <row r="1303">
          <cell r="A1303">
            <v>2017</v>
          </cell>
          <cell r="B1303" t="str">
            <v>FEB</v>
          </cell>
          <cell r="D1303" t="str">
            <v>AM15081</v>
          </cell>
          <cell r="E1303">
            <v>0</v>
          </cell>
        </row>
        <row r="1304">
          <cell r="A1304">
            <v>2017</v>
          </cell>
          <cell r="B1304" t="str">
            <v>FEB</v>
          </cell>
          <cell r="D1304" t="str">
            <v>RR15082</v>
          </cell>
          <cell r="E1304">
            <v>-18231483</v>
          </cell>
        </row>
        <row r="1305">
          <cell r="A1305">
            <v>2017</v>
          </cell>
          <cell r="B1305" t="str">
            <v>FEB</v>
          </cell>
          <cell r="D1305" t="str">
            <v>RR15216</v>
          </cell>
          <cell r="E1305">
            <v>-5782497</v>
          </cell>
        </row>
        <row r="1306">
          <cell r="A1306">
            <v>2017</v>
          </cell>
          <cell r="B1306" t="str">
            <v>FEB</v>
          </cell>
          <cell r="D1306" t="str">
            <v>RR15217</v>
          </cell>
          <cell r="E1306">
            <v>441495587</v>
          </cell>
        </row>
        <row r="1307">
          <cell r="A1307">
            <v>2017</v>
          </cell>
          <cell r="B1307" t="str">
            <v>FEB</v>
          </cell>
          <cell r="D1307" t="str">
            <v>RR15228</v>
          </cell>
          <cell r="E1307">
            <v>447319444.44</v>
          </cell>
        </row>
        <row r="1308">
          <cell r="A1308">
            <v>2017</v>
          </cell>
          <cell r="B1308" t="str">
            <v>FEB</v>
          </cell>
          <cell r="D1308" t="str">
            <v>XAN5700</v>
          </cell>
          <cell r="E1308">
            <v>7.4000000000000003E-3</v>
          </cell>
        </row>
        <row r="1309">
          <cell r="A1309">
            <v>2017</v>
          </cell>
          <cell r="B1309" t="str">
            <v>FEB</v>
          </cell>
          <cell r="D1309" t="str">
            <v>AM45081</v>
          </cell>
          <cell r="E1309">
            <v>-110</v>
          </cell>
        </row>
        <row r="1310">
          <cell r="A1310">
            <v>2017</v>
          </cell>
          <cell r="B1310" t="str">
            <v>FEB</v>
          </cell>
          <cell r="D1310" t="str">
            <v>CIP5001</v>
          </cell>
          <cell r="E1310">
            <v>84983359.909999996</v>
          </cell>
        </row>
        <row r="1311">
          <cell r="A1311">
            <v>2017</v>
          </cell>
          <cell r="B1311" t="str">
            <v>FEB</v>
          </cell>
          <cell r="D1311" t="str">
            <v>CIP5002</v>
          </cell>
          <cell r="E1311">
            <v>11700189.130000001</v>
          </cell>
        </row>
        <row r="1312">
          <cell r="A1312">
            <v>2017</v>
          </cell>
          <cell r="B1312" t="str">
            <v>FEB</v>
          </cell>
          <cell r="D1312" t="str">
            <v>CIQ5001</v>
          </cell>
          <cell r="E1312">
            <v>3857362.75</v>
          </cell>
        </row>
        <row r="1313">
          <cell r="A1313">
            <v>2017</v>
          </cell>
          <cell r="B1313" t="str">
            <v>FEB</v>
          </cell>
          <cell r="D1313" t="str">
            <v>CIQ5002</v>
          </cell>
          <cell r="E1313">
            <v>407823.5</v>
          </cell>
        </row>
        <row r="1314">
          <cell r="A1314">
            <v>2017</v>
          </cell>
          <cell r="B1314" t="str">
            <v>FEB</v>
          </cell>
          <cell r="D1314" t="str">
            <v>CIN5001</v>
          </cell>
          <cell r="E1314">
            <v>1068628.96</v>
          </cell>
        </row>
        <row r="1315">
          <cell r="A1315">
            <v>2017</v>
          </cell>
          <cell r="B1315" t="str">
            <v>FEB</v>
          </cell>
          <cell r="D1315" t="str">
            <v>CIN5002</v>
          </cell>
          <cell r="E1315">
            <v>8600321.9299999997</v>
          </cell>
        </row>
        <row r="1316">
          <cell r="A1316">
            <v>2017</v>
          </cell>
          <cell r="B1316" t="str">
            <v>FEB</v>
          </cell>
          <cell r="D1316" t="str">
            <v>GLB5BEG</v>
          </cell>
          <cell r="E1316">
            <v>20549156.236816</v>
          </cell>
        </row>
        <row r="1317">
          <cell r="A1317">
            <v>2017</v>
          </cell>
          <cell r="B1317" t="str">
            <v>FEB</v>
          </cell>
          <cell r="D1317" t="str">
            <v>O/U5YTD</v>
          </cell>
          <cell r="E1317">
            <v>-3131246.11520646</v>
          </cell>
        </row>
        <row r="1318">
          <cell r="A1318">
            <v>2017</v>
          </cell>
          <cell r="B1318" t="str">
            <v>FEB</v>
          </cell>
          <cell r="D1318" t="str">
            <v>TRU5YTD</v>
          </cell>
          <cell r="E1318">
            <v>1455771.75</v>
          </cell>
        </row>
        <row r="1319">
          <cell r="A1319">
            <v>2017</v>
          </cell>
          <cell r="B1319" t="str">
            <v>FEB</v>
          </cell>
          <cell r="D1319" t="str">
            <v>1MC5YTD</v>
          </cell>
          <cell r="E1319">
            <v>0</v>
          </cell>
        </row>
        <row r="1320">
          <cell r="A1320">
            <v>2017</v>
          </cell>
          <cell r="B1320" t="str">
            <v>FEB</v>
          </cell>
          <cell r="D1320" t="str">
            <v>2MC5YTD</v>
          </cell>
          <cell r="E1320">
            <v>0</v>
          </cell>
        </row>
        <row r="1321">
          <cell r="A1321">
            <v>2017</v>
          </cell>
          <cell r="B1321" t="str">
            <v>FEB</v>
          </cell>
          <cell r="D1321" t="str">
            <v>3MC5YTD</v>
          </cell>
          <cell r="E1321">
            <v>0</v>
          </cell>
        </row>
        <row r="1322">
          <cell r="A1322">
            <v>2017</v>
          </cell>
          <cell r="B1322" t="str">
            <v>FEB</v>
          </cell>
          <cell r="D1322" t="str">
            <v>INT5YTD</v>
          </cell>
          <cell r="E1322">
            <v>13866.5425004345</v>
          </cell>
        </row>
        <row r="1323">
          <cell r="A1323">
            <v>2017</v>
          </cell>
          <cell r="B1323" t="str">
            <v>FEB</v>
          </cell>
          <cell r="D1323" t="str">
            <v>2MC5TOT</v>
          </cell>
          <cell r="E1323">
            <v>0</v>
          </cell>
        </row>
        <row r="1324">
          <cell r="A1324">
            <v>2017</v>
          </cell>
          <cell r="B1324" t="str">
            <v>FEB</v>
          </cell>
          <cell r="D1324" t="str">
            <v>1MC5MON</v>
          </cell>
          <cell r="E1324">
            <v>0</v>
          </cell>
        </row>
        <row r="1325">
          <cell r="A1325">
            <v>2017</v>
          </cell>
          <cell r="B1325" t="str">
            <v>FEB</v>
          </cell>
          <cell r="D1325" t="str">
            <v>1MC5TOT</v>
          </cell>
          <cell r="E1325">
            <v>0</v>
          </cell>
        </row>
        <row r="1326">
          <cell r="A1326">
            <v>2017</v>
          </cell>
          <cell r="B1326" t="str">
            <v>FEB</v>
          </cell>
          <cell r="D1326" t="str">
            <v>TRU5MON</v>
          </cell>
          <cell r="E1326">
            <v>1455771.75</v>
          </cell>
        </row>
        <row r="1327">
          <cell r="A1327">
            <v>2017</v>
          </cell>
          <cell r="B1327" t="str">
            <v>FEB</v>
          </cell>
          <cell r="D1327" t="str">
            <v>TRU5TOT</v>
          </cell>
          <cell r="E1327">
            <v>17469261</v>
          </cell>
        </row>
        <row r="1328">
          <cell r="A1328">
            <v>2017</v>
          </cell>
          <cell r="B1328" t="str">
            <v>FEB</v>
          </cell>
          <cell r="D1328" t="str">
            <v>2MC5MON</v>
          </cell>
          <cell r="E1328">
            <v>0</v>
          </cell>
        </row>
        <row r="1329">
          <cell r="A1329">
            <v>2017</v>
          </cell>
          <cell r="B1329" t="str">
            <v>FEB</v>
          </cell>
          <cell r="D1329" t="str">
            <v>RAF5FEE</v>
          </cell>
          <cell r="E1329">
            <v>13750.040073599999</v>
          </cell>
        </row>
        <row r="1330">
          <cell r="A1330">
            <v>2017</v>
          </cell>
          <cell r="B1330" t="str">
            <v>FEB</v>
          </cell>
          <cell r="D1330" t="str">
            <v>REV5NET</v>
          </cell>
          <cell r="E1330">
            <v>19083527.839926399</v>
          </cell>
        </row>
        <row r="1331">
          <cell r="A1331">
            <v>2017</v>
          </cell>
          <cell r="B1331" t="str">
            <v>FEB</v>
          </cell>
          <cell r="D1331" t="str">
            <v>REV5MON</v>
          </cell>
          <cell r="E1331">
            <v>20539299.589926399</v>
          </cell>
        </row>
        <row r="1332">
          <cell r="A1332">
            <v>2017</v>
          </cell>
          <cell r="B1332" t="str">
            <v>FEB</v>
          </cell>
          <cell r="D1332" t="str">
            <v>AM25081</v>
          </cell>
          <cell r="E1332">
            <v>0</v>
          </cell>
        </row>
        <row r="1333">
          <cell r="A1333">
            <v>2017</v>
          </cell>
          <cell r="B1333" t="str">
            <v>FEB</v>
          </cell>
          <cell r="D1333" t="str">
            <v>AM35081</v>
          </cell>
          <cell r="E1333">
            <v>0</v>
          </cell>
        </row>
        <row r="1334">
          <cell r="A1334">
            <v>2017</v>
          </cell>
          <cell r="B1334" t="str">
            <v>FEB</v>
          </cell>
          <cell r="D1334" t="str">
            <v>AM55081</v>
          </cell>
          <cell r="E1334">
            <v>0</v>
          </cell>
        </row>
        <row r="1335">
          <cell r="A1335">
            <v>2017</v>
          </cell>
          <cell r="B1335" t="str">
            <v>FEB</v>
          </cell>
          <cell r="D1335" t="str">
            <v>AM65081</v>
          </cell>
          <cell r="E1335">
            <v>7.4000000000000003E-3</v>
          </cell>
        </row>
        <row r="1336">
          <cell r="A1336">
            <v>2017</v>
          </cell>
          <cell r="B1336" t="str">
            <v>FEB</v>
          </cell>
          <cell r="D1336" t="str">
            <v>AM75081</v>
          </cell>
          <cell r="E1336">
            <v>6.4000000000000003E-3</v>
          </cell>
        </row>
        <row r="1337">
          <cell r="A1337">
            <v>2017</v>
          </cell>
          <cell r="B1337" t="str">
            <v>FEB</v>
          </cell>
          <cell r="D1337" t="str">
            <v>AM85081</v>
          </cell>
          <cell r="E1337">
            <v>6.8999999999999999E-3</v>
          </cell>
        </row>
        <row r="1338">
          <cell r="A1338">
            <v>2017</v>
          </cell>
          <cell r="B1338" t="str">
            <v>FEB</v>
          </cell>
          <cell r="D1338" t="str">
            <v>AM95081</v>
          </cell>
          <cell r="E1338">
            <v>5.7499999999999999E-4</v>
          </cell>
        </row>
        <row r="1339">
          <cell r="A1339">
            <v>2017</v>
          </cell>
          <cell r="B1339" t="str">
            <v>FEB</v>
          </cell>
          <cell r="D1339" t="str">
            <v>AMA5081</v>
          </cell>
          <cell r="E1339">
            <v>0</v>
          </cell>
        </row>
        <row r="1340">
          <cell r="A1340">
            <v>2017</v>
          </cell>
          <cell r="B1340" t="str">
            <v>FEB</v>
          </cell>
          <cell r="D1340" t="str">
            <v>AMB5081</v>
          </cell>
          <cell r="E1340">
            <v>0.95046580000000003</v>
          </cell>
        </row>
        <row r="1341">
          <cell r="A1341">
            <v>2017</v>
          </cell>
          <cell r="B1341" t="str">
            <v>FEB</v>
          </cell>
          <cell r="D1341" t="str">
            <v>AMC5081</v>
          </cell>
          <cell r="E1341">
            <v>0</v>
          </cell>
        </row>
        <row r="1342">
          <cell r="A1342">
            <v>2017</v>
          </cell>
          <cell r="B1342" t="str">
            <v>FEB</v>
          </cell>
          <cell r="D1342" t="str">
            <v>RR25082</v>
          </cell>
          <cell r="E1342">
            <v>756990</v>
          </cell>
        </row>
        <row r="1343">
          <cell r="A1343">
            <v>2017</v>
          </cell>
          <cell r="B1343" t="str">
            <v>FEB</v>
          </cell>
          <cell r="D1343" t="str">
            <v>RR25216</v>
          </cell>
          <cell r="E1343">
            <v>60868</v>
          </cell>
        </row>
        <row r="1344">
          <cell r="A1344">
            <v>2017</v>
          </cell>
          <cell r="B1344" t="str">
            <v>FEB</v>
          </cell>
          <cell r="D1344" t="str">
            <v>RR25217</v>
          </cell>
          <cell r="E1344">
            <v>-4647322</v>
          </cell>
        </row>
        <row r="1345">
          <cell r="A1345">
            <v>2017</v>
          </cell>
          <cell r="B1345" t="str">
            <v>FEB</v>
          </cell>
          <cell r="D1345" t="str">
            <v>RR25228</v>
          </cell>
          <cell r="E1345">
            <v>-4180555.56</v>
          </cell>
        </row>
        <row r="1346">
          <cell r="A1346">
            <v>2017</v>
          </cell>
          <cell r="B1346" t="str">
            <v>FEB</v>
          </cell>
          <cell r="D1346" t="str">
            <v>RR35082</v>
          </cell>
          <cell r="E1346">
            <v>-17474493</v>
          </cell>
        </row>
        <row r="1347">
          <cell r="A1347">
            <v>2017</v>
          </cell>
          <cell r="B1347" t="str">
            <v>FEB</v>
          </cell>
          <cell r="D1347" t="str">
            <v>RR35216</v>
          </cell>
          <cell r="E1347">
            <v>-5721629</v>
          </cell>
        </row>
        <row r="1348">
          <cell r="A1348">
            <v>2017</v>
          </cell>
          <cell r="B1348" t="str">
            <v>FEB</v>
          </cell>
          <cell r="D1348" t="str">
            <v>MAN5102</v>
          </cell>
          <cell r="E1348">
            <v>0</v>
          </cell>
        </row>
        <row r="1349">
          <cell r="A1349">
            <v>2017</v>
          </cell>
          <cell r="B1349" t="str">
            <v>FEB</v>
          </cell>
          <cell r="D1349" t="str">
            <v>RR35217</v>
          </cell>
          <cell r="E1349">
            <v>436848265</v>
          </cell>
        </row>
        <row r="1350">
          <cell r="A1350">
            <v>2017</v>
          </cell>
          <cell r="B1350" t="str">
            <v>FEB</v>
          </cell>
          <cell r="D1350" t="str">
            <v>RR35228</v>
          </cell>
          <cell r="E1350">
            <v>443138888.88</v>
          </cell>
        </row>
        <row r="1351">
          <cell r="A1351">
            <v>2017</v>
          </cell>
          <cell r="B1351" t="str">
            <v>FEB</v>
          </cell>
          <cell r="D1351" t="str">
            <v>RR45082</v>
          </cell>
          <cell r="E1351">
            <v>-17852988</v>
          </cell>
        </row>
        <row r="1352">
          <cell r="A1352">
            <v>2017</v>
          </cell>
          <cell r="B1352" t="str">
            <v>FEB</v>
          </cell>
          <cell r="D1352" t="str">
            <v>RR45216</v>
          </cell>
          <cell r="E1352">
            <v>-5752063</v>
          </cell>
        </row>
        <row r="1353">
          <cell r="A1353">
            <v>2017</v>
          </cell>
          <cell r="B1353" t="str">
            <v>FEB</v>
          </cell>
          <cell r="D1353" t="str">
            <v>RR45217</v>
          </cell>
          <cell r="E1353">
            <v>439171926</v>
          </cell>
        </row>
        <row r="1354">
          <cell r="A1354">
            <v>2017</v>
          </cell>
          <cell r="B1354" t="str">
            <v>FEB</v>
          </cell>
          <cell r="D1354" t="str">
            <v>RR45228</v>
          </cell>
          <cell r="E1354">
            <v>445229166.66000003</v>
          </cell>
        </row>
        <row r="1355">
          <cell r="A1355">
            <v>2017</v>
          </cell>
          <cell r="B1355" t="str">
            <v>FEB</v>
          </cell>
          <cell r="D1355" t="str">
            <v>RR85217</v>
          </cell>
          <cell r="E1355">
            <v>0.35</v>
          </cell>
        </row>
        <row r="1356">
          <cell r="A1356">
            <v>2017</v>
          </cell>
          <cell r="B1356" t="str">
            <v>FEB</v>
          </cell>
          <cell r="D1356" t="str">
            <v>RR85082</v>
          </cell>
          <cell r="E1356">
            <v>0.35</v>
          </cell>
        </row>
        <row r="1357">
          <cell r="A1357">
            <v>2017</v>
          </cell>
          <cell r="B1357" t="str">
            <v>FEB</v>
          </cell>
          <cell r="D1357" t="str">
            <v>RR85216</v>
          </cell>
          <cell r="E1357">
            <v>0.35</v>
          </cell>
        </row>
        <row r="1358">
          <cell r="A1358">
            <v>2017</v>
          </cell>
          <cell r="B1358" t="str">
            <v>FEB</v>
          </cell>
          <cell r="D1358" t="str">
            <v>RR85228</v>
          </cell>
          <cell r="E1358">
            <v>0.35</v>
          </cell>
        </row>
        <row r="1359">
          <cell r="A1359">
            <v>2017</v>
          </cell>
          <cell r="B1359" t="str">
            <v>FEB</v>
          </cell>
          <cell r="D1359" t="str">
            <v>RR95082</v>
          </cell>
          <cell r="E1359">
            <v>5.8201058201058198E-2</v>
          </cell>
        </row>
        <row r="1360">
          <cell r="A1360">
            <v>2017</v>
          </cell>
          <cell r="B1360" t="str">
            <v>FEB</v>
          </cell>
          <cell r="D1360" t="str">
            <v>RR95216</v>
          </cell>
          <cell r="E1360">
            <v>5.8201058201058198E-2</v>
          </cell>
        </row>
        <row r="1361">
          <cell r="A1361">
            <v>2017</v>
          </cell>
          <cell r="B1361" t="str">
            <v>FEB</v>
          </cell>
          <cell r="D1361" t="str">
            <v>UNUC.00000604.01.01.01</v>
          </cell>
          <cell r="E1361">
            <v>9664.2000000000007</v>
          </cell>
        </row>
        <row r="1362">
          <cell r="A1362">
            <v>2017</v>
          </cell>
          <cell r="B1362" t="str">
            <v>FEB</v>
          </cell>
          <cell r="D1362" t="str">
            <v>UNUC.00001058.01.01.01</v>
          </cell>
          <cell r="E1362">
            <v>863</v>
          </cell>
        </row>
        <row r="1363">
          <cell r="A1363">
            <v>2017</v>
          </cell>
          <cell r="B1363" t="str">
            <v>FEB</v>
          </cell>
          <cell r="D1363" t="str">
            <v>UPGD.00000963.01.01.02</v>
          </cell>
          <cell r="E1363">
            <v>17274.03</v>
          </cell>
        </row>
        <row r="1364">
          <cell r="A1364">
            <v>2017</v>
          </cell>
          <cell r="B1364" t="str">
            <v>FEB</v>
          </cell>
          <cell r="D1364" t="str">
            <v>6350000869</v>
          </cell>
          <cell r="E1364">
            <v>1040735.04</v>
          </cell>
        </row>
        <row r="1365">
          <cell r="A1365">
            <v>2017</v>
          </cell>
          <cell r="B1365" t="str">
            <v>FEB</v>
          </cell>
          <cell r="D1365" t="str">
            <v>6360002520</v>
          </cell>
          <cell r="E1365">
            <v>4647322</v>
          </cell>
        </row>
        <row r="1366">
          <cell r="A1366">
            <v>2017</v>
          </cell>
          <cell r="B1366" t="str">
            <v>FEB</v>
          </cell>
          <cell r="D1366" t="str">
            <v>6360002521</v>
          </cell>
          <cell r="E1366">
            <v>2918525</v>
          </cell>
        </row>
        <row r="1367">
          <cell r="A1367">
            <v>2017</v>
          </cell>
          <cell r="B1367" t="str">
            <v>FEB</v>
          </cell>
          <cell r="D1367" t="str">
            <v>UCOR.00000306.01.07.02</v>
          </cell>
          <cell r="E1367">
            <v>1149200</v>
          </cell>
        </row>
        <row r="1368">
          <cell r="A1368">
            <v>2017</v>
          </cell>
          <cell r="B1368" t="str">
            <v>FEB</v>
          </cell>
          <cell r="D1368" t="str">
            <v>6700000041</v>
          </cell>
          <cell r="E1368">
            <v>-7675737.9299999997</v>
          </cell>
        </row>
        <row r="1369">
          <cell r="A1369">
            <v>2017</v>
          </cell>
          <cell r="B1369" t="str">
            <v>FEB</v>
          </cell>
          <cell r="D1369" t="str">
            <v>UNUC.00000001.01.01.01</v>
          </cell>
          <cell r="E1369">
            <v>619098.68000000005</v>
          </cell>
        </row>
        <row r="1370">
          <cell r="A1370">
            <v>2017</v>
          </cell>
          <cell r="B1370" t="str">
            <v>FEB</v>
          </cell>
          <cell r="D1370" t="str">
            <v>UNUC.00000002.01.15.01</v>
          </cell>
          <cell r="E1370">
            <v>54247.14</v>
          </cell>
        </row>
        <row r="1371">
          <cell r="A1371">
            <v>2017</v>
          </cell>
          <cell r="B1371" t="str">
            <v>FEB</v>
          </cell>
          <cell r="D1371" t="str">
            <v>UNUC.00001174.01.01.01</v>
          </cell>
          <cell r="E1371">
            <v>30244.43</v>
          </cell>
        </row>
        <row r="1372">
          <cell r="A1372">
            <v>2017</v>
          </cell>
          <cell r="B1372" t="str">
            <v>FEB</v>
          </cell>
          <cell r="D1372" t="str">
            <v>6350000868</v>
          </cell>
          <cell r="E1372">
            <v>-908067.4</v>
          </cell>
        </row>
        <row r="1373">
          <cell r="A1373">
            <v>2017</v>
          </cell>
          <cell r="B1373" t="str">
            <v>FEB</v>
          </cell>
          <cell r="D1373" t="str">
            <v>6350000870</v>
          </cell>
          <cell r="E1373">
            <v>-960115.72</v>
          </cell>
        </row>
        <row r="1374">
          <cell r="A1374">
            <v>2017</v>
          </cell>
          <cell r="B1374" t="str">
            <v>FEB</v>
          </cell>
          <cell r="D1374" t="str">
            <v>UNUC.00001132.01.03.01</v>
          </cell>
          <cell r="E1374">
            <v>32719.919999999998</v>
          </cell>
        </row>
        <row r="1375">
          <cell r="A1375">
            <v>2017</v>
          </cell>
          <cell r="B1375" t="str">
            <v>FEB</v>
          </cell>
          <cell r="D1375" t="str">
            <v>UCOR.00000301.01.05.01</v>
          </cell>
          <cell r="E1375">
            <v>4959131.16</v>
          </cell>
        </row>
        <row r="1376">
          <cell r="A1376">
            <v>2017</v>
          </cell>
          <cell r="B1376" t="str">
            <v>FEB</v>
          </cell>
          <cell r="D1376" t="str">
            <v>UCOR.00000622.01.02.01</v>
          </cell>
          <cell r="E1376">
            <v>-64420.73</v>
          </cell>
        </row>
        <row r="1377">
          <cell r="A1377">
            <v>2017</v>
          </cell>
          <cell r="B1377" t="str">
            <v>FEB</v>
          </cell>
          <cell r="D1377" t="str">
            <v>UNUC.00000001.01.03.01</v>
          </cell>
          <cell r="E1377">
            <v>-324.01</v>
          </cell>
        </row>
        <row r="1378">
          <cell r="A1378">
            <v>2017</v>
          </cell>
          <cell r="B1378" t="str">
            <v>FEB</v>
          </cell>
          <cell r="D1378" t="str">
            <v>UNUC.00000001.01.05.01</v>
          </cell>
          <cell r="E1378">
            <v>169834.96</v>
          </cell>
        </row>
        <row r="1379">
          <cell r="A1379">
            <v>2017</v>
          </cell>
          <cell r="B1379" t="str">
            <v>FEB</v>
          </cell>
          <cell r="D1379" t="str">
            <v>UNUC.00000002.01.06.01</v>
          </cell>
          <cell r="E1379">
            <v>7164.97</v>
          </cell>
        </row>
        <row r="1380">
          <cell r="A1380">
            <v>2017</v>
          </cell>
          <cell r="B1380" t="str">
            <v>FEB</v>
          </cell>
          <cell r="D1380" t="str">
            <v>UPGD.00003208.01.01.01</v>
          </cell>
          <cell r="E1380">
            <v>481396.44</v>
          </cell>
        </row>
        <row r="1381">
          <cell r="A1381">
            <v>2017</v>
          </cell>
          <cell r="B1381" t="str">
            <v>FEB</v>
          </cell>
          <cell r="D1381" t="str">
            <v>UCOR.00000306.01.07.01</v>
          </cell>
          <cell r="E1381">
            <v>6199.03</v>
          </cell>
        </row>
        <row r="1382">
          <cell r="A1382">
            <v>2017</v>
          </cell>
          <cell r="B1382" t="str">
            <v>FEB</v>
          </cell>
          <cell r="D1382" t="str">
            <v>6350000872</v>
          </cell>
          <cell r="E1382">
            <v>-73204.06</v>
          </cell>
        </row>
        <row r="1383">
          <cell r="A1383">
            <v>2017</v>
          </cell>
          <cell r="B1383" t="str">
            <v>FEB</v>
          </cell>
          <cell r="D1383" t="str">
            <v>UNUC.00000001.01.06.01</v>
          </cell>
          <cell r="E1383">
            <v>16939.86</v>
          </cell>
        </row>
        <row r="1384">
          <cell r="A1384">
            <v>2017</v>
          </cell>
          <cell r="B1384" t="str">
            <v>FEB</v>
          </cell>
          <cell r="D1384" t="str">
            <v>UNUC.00000002.01.03.01</v>
          </cell>
          <cell r="E1384">
            <v>4859.28</v>
          </cell>
        </row>
        <row r="1385">
          <cell r="A1385">
            <v>2017</v>
          </cell>
          <cell r="B1385" t="str">
            <v>FEB</v>
          </cell>
          <cell r="D1385" t="str">
            <v>UPGD.00000963.01.01.01</v>
          </cell>
          <cell r="E1385">
            <v>17274.8</v>
          </cell>
        </row>
        <row r="1386">
          <cell r="A1386">
            <v>2017</v>
          </cell>
          <cell r="B1386" t="str">
            <v>FEB</v>
          </cell>
          <cell r="D1386" t="str">
            <v>UPGD.00003814.01.01.01</v>
          </cell>
          <cell r="E1386">
            <v>12082.94</v>
          </cell>
        </row>
        <row r="1387">
          <cell r="A1387">
            <v>2017</v>
          </cell>
          <cell r="B1387" t="str">
            <v>FEB</v>
          </cell>
          <cell r="D1387" t="str">
            <v>UNUC.00000937.01.01.01</v>
          </cell>
          <cell r="E1387">
            <v>12300.82</v>
          </cell>
        </row>
        <row r="1388">
          <cell r="A1388">
            <v>2017</v>
          </cell>
          <cell r="B1388" t="str">
            <v>FEB</v>
          </cell>
          <cell r="D1388" t="str">
            <v>UNUC.00001132.01.01.01</v>
          </cell>
          <cell r="E1388">
            <v>950</v>
          </cell>
        </row>
        <row r="1389">
          <cell r="A1389">
            <v>2017</v>
          </cell>
          <cell r="B1389" t="str">
            <v>FEB</v>
          </cell>
          <cell r="D1389" t="str">
            <v>UNUC.00000001.01.02.01</v>
          </cell>
          <cell r="E1389">
            <v>59080</v>
          </cell>
        </row>
        <row r="1390">
          <cell r="A1390">
            <v>2017</v>
          </cell>
          <cell r="B1390" t="str">
            <v>FEB</v>
          </cell>
          <cell r="D1390" t="str">
            <v>UNUC.00000002.01.01.01</v>
          </cell>
          <cell r="E1390">
            <v>722124.65</v>
          </cell>
        </row>
        <row r="1391">
          <cell r="A1391">
            <v>2017</v>
          </cell>
          <cell r="B1391" t="str">
            <v>FEB</v>
          </cell>
          <cell r="D1391" t="str">
            <v>UNUC.00000002.01.11.01</v>
          </cell>
          <cell r="E1391">
            <v>3430.88</v>
          </cell>
        </row>
        <row r="1392">
          <cell r="A1392">
            <v>2017</v>
          </cell>
          <cell r="B1392" t="str">
            <v>FEB</v>
          </cell>
          <cell r="D1392" t="str">
            <v>UNUC.00000002.01.13.01</v>
          </cell>
          <cell r="E1392">
            <v>70823.360000000001</v>
          </cell>
        </row>
        <row r="1393">
          <cell r="A1393">
            <v>2017</v>
          </cell>
          <cell r="B1393" t="str">
            <v>FEB</v>
          </cell>
          <cell r="D1393" t="str">
            <v>UPGD.00000624.01.01.01</v>
          </cell>
          <cell r="E1393">
            <v>-507.18</v>
          </cell>
        </row>
        <row r="1394">
          <cell r="A1394">
            <v>2017</v>
          </cell>
          <cell r="B1394" t="str">
            <v>FEB</v>
          </cell>
          <cell r="D1394" t="str">
            <v>UPGD.00000628.01.01.01</v>
          </cell>
          <cell r="E1394">
            <v>11956.47</v>
          </cell>
        </row>
        <row r="1395">
          <cell r="A1395">
            <v>2017</v>
          </cell>
          <cell r="B1395" t="str">
            <v>FEB</v>
          </cell>
          <cell r="D1395" t="str">
            <v>6350000866</v>
          </cell>
          <cell r="E1395">
            <v>-133730</v>
          </cell>
        </row>
        <row r="1396">
          <cell r="A1396">
            <v>2017</v>
          </cell>
          <cell r="B1396" t="str">
            <v>FEB</v>
          </cell>
          <cell r="D1396" t="str">
            <v>6350000871</v>
          </cell>
          <cell r="E1396">
            <v>-7415.26</v>
          </cell>
        </row>
        <row r="1397">
          <cell r="A1397">
            <v>2017</v>
          </cell>
          <cell r="B1397" t="str">
            <v>FEB</v>
          </cell>
          <cell r="D1397" t="str">
            <v>UNUC.00001132.01.04.01</v>
          </cell>
          <cell r="E1397">
            <v>18485.849999999999</v>
          </cell>
        </row>
        <row r="1398">
          <cell r="A1398">
            <v>2017</v>
          </cell>
          <cell r="B1398" t="str">
            <v>FEB</v>
          </cell>
          <cell r="D1398" t="str">
            <v>6690000061</v>
          </cell>
          <cell r="E1398">
            <v>-60868</v>
          </cell>
        </row>
        <row r="1399">
          <cell r="A1399">
            <v>2017</v>
          </cell>
          <cell r="B1399" t="str">
            <v>FEB</v>
          </cell>
          <cell r="D1399" t="str">
            <v>6360002678</v>
          </cell>
          <cell r="E1399">
            <v>4180555.56</v>
          </cell>
        </row>
        <row r="1400">
          <cell r="A1400">
            <v>2017</v>
          </cell>
          <cell r="B1400" t="str">
            <v>FEB</v>
          </cell>
          <cell r="D1400" t="str">
            <v>UCOR.00000693.01.01.02</v>
          </cell>
          <cell r="E1400">
            <v>0</v>
          </cell>
        </row>
        <row r="1401">
          <cell r="A1401">
            <v>2017</v>
          </cell>
          <cell r="B1401" t="str">
            <v>FEB</v>
          </cell>
          <cell r="D1401" t="str">
            <v>CI15002</v>
          </cell>
          <cell r="E1401">
            <v>43843.96</v>
          </cell>
        </row>
        <row r="1402">
          <cell r="A1402">
            <v>2017</v>
          </cell>
          <cell r="B1402" t="str">
            <v>FEB</v>
          </cell>
          <cell r="D1402" t="str">
            <v>CI15001</v>
          </cell>
          <cell r="E1402">
            <v>319919.12</v>
          </cell>
        </row>
        <row r="1403">
          <cell r="A1403">
            <v>2017</v>
          </cell>
          <cell r="B1403" t="str">
            <v>FEB</v>
          </cell>
          <cell r="D1403" t="str">
            <v>CI85002</v>
          </cell>
          <cell r="E1403">
            <v>0</v>
          </cell>
        </row>
        <row r="1404">
          <cell r="A1404">
            <v>2017</v>
          </cell>
          <cell r="B1404" t="str">
            <v>FEB</v>
          </cell>
          <cell r="D1404" t="str">
            <v>CI85001</v>
          </cell>
          <cell r="E1404">
            <v>0</v>
          </cell>
        </row>
        <row r="1405">
          <cell r="A1405">
            <v>2017</v>
          </cell>
          <cell r="B1405" t="str">
            <v>FEB</v>
          </cell>
          <cell r="D1405" t="str">
            <v>CIA5002</v>
          </cell>
          <cell r="E1405">
            <v>0</v>
          </cell>
        </row>
        <row r="1406">
          <cell r="A1406">
            <v>2017</v>
          </cell>
          <cell r="B1406" t="str">
            <v>FEB</v>
          </cell>
          <cell r="D1406" t="str">
            <v>CIA5001</v>
          </cell>
          <cell r="E1406">
            <v>0</v>
          </cell>
        </row>
        <row r="1407">
          <cell r="A1407">
            <v>2017</v>
          </cell>
          <cell r="B1407" t="str">
            <v>FEB</v>
          </cell>
          <cell r="D1407" t="str">
            <v>CIB5002</v>
          </cell>
          <cell r="E1407">
            <v>0</v>
          </cell>
        </row>
        <row r="1408">
          <cell r="A1408">
            <v>2017</v>
          </cell>
          <cell r="B1408" t="str">
            <v>FEB</v>
          </cell>
          <cell r="D1408" t="str">
            <v>CIB5001</v>
          </cell>
          <cell r="E1408">
            <v>0</v>
          </cell>
        </row>
        <row r="1409">
          <cell r="A1409">
            <v>2017</v>
          </cell>
          <cell r="B1409" t="str">
            <v>FEB</v>
          </cell>
          <cell r="D1409" t="str">
            <v>CIC5002</v>
          </cell>
          <cell r="E1409">
            <v>0</v>
          </cell>
        </row>
        <row r="1410">
          <cell r="A1410">
            <v>2017</v>
          </cell>
          <cell r="B1410" t="str">
            <v>FEB</v>
          </cell>
          <cell r="D1410" t="str">
            <v>CIC5001</v>
          </cell>
          <cell r="E1410">
            <v>0</v>
          </cell>
        </row>
        <row r="1411">
          <cell r="A1411">
            <v>2017</v>
          </cell>
          <cell r="B1411" t="str">
            <v>FEB</v>
          </cell>
          <cell r="D1411" t="str">
            <v>CI45002</v>
          </cell>
          <cell r="E1411">
            <v>209116.67</v>
          </cell>
        </row>
        <row r="1412">
          <cell r="A1412">
            <v>2017</v>
          </cell>
          <cell r="B1412" t="str">
            <v>FEB</v>
          </cell>
          <cell r="D1412" t="str">
            <v>CI45001</v>
          </cell>
          <cell r="E1412">
            <v>0</v>
          </cell>
        </row>
        <row r="1413">
          <cell r="A1413">
            <v>2017</v>
          </cell>
          <cell r="B1413" t="str">
            <v>FEB</v>
          </cell>
          <cell r="D1413" t="str">
            <v>6660000181</v>
          </cell>
          <cell r="E1413">
            <v>0</v>
          </cell>
        </row>
        <row r="1414">
          <cell r="A1414">
            <v>2017</v>
          </cell>
          <cell r="B1414" t="str">
            <v>FEB</v>
          </cell>
          <cell r="D1414" t="str">
            <v>BG15217</v>
          </cell>
          <cell r="E1414">
            <v>441495587</v>
          </cell>
        </row>
        <row r="1415">
          <cell r="A1415">
            <v>2017</v>
          </cell>
          <cell r="B1415" t="str">
            <v>FEB</v>
          </cell>
          <cell r="D1415" t="str">
            <v>BGD5001</v>
          </cell>
          <cell r="E1415">
            <v>0</v>
          </cell>
        </row>
        <row r="1416">
          <cell r="A1416">
            <v>2017</v>
          </cell>
          <cell r="B1416" t="str">
            <v>FEB</v>
          </cell>
          <cell r="D1416" t="str">
            <v>BGP5001</v>
          </cell>
          <cell r="E1416">
            <v>0</v>
          </cell>
        </row>
        <row r="1417">
          <cell r="A1417">
            <v>2017</v>
          </cell>
          <cell r="B1417" t="str">
            <v>FEB</v>
          </cell>
          <cell r="D1417" t="str">
            <v>CI65001</v>
          </cell>
          <cell r="E1417">
            <v>0</v>
          </cell>
        </row>
        <row r="1418">
          <cell r="A1418">
            <v>2017</v>
          </cell>
          <cell r="B1418" t="str">
            <v>FEB</v>
          </cell>
          <cell r="D1418" t="str">
            <v>CI65002</v>
          </cell>
          <cell r="E1418">
            <v>0</v>
          </cell>
        </row>
        <row r="1419">
          <cell r="A1419">
            <v>2017</v>
          </cell>
          <cell r="B1419" t="str">
            <v>FEB</v>
          </cell>
          <cell r="D1419" t="str">
            <v>CID5001</v>
          </cell>
          <cell r="E1419">
            <v>0</v>
          </cell>
        </row>
        <row r="1420">
          <cell r="A1420">
            <v>2017</v>
          </cell>
          <cell r="B1420" t="str">
            <v>FEB</v>
          </cell>
          <cell r="D1420" t="str">
            <v>CID5002</v>
          </cell>
          <cell r="E1420">
            <v>0</v>
          </cell>
        </row>
        <row r="1421">
          <cell r="A1421">
            <v>2017</v>
          </cell>
          <cell r="B1421" t="str">
            <v>FEB</v>
          </cell>
          <cell r="D1421" t="str">
            <v>CIW5001</v>
          </cell>
          <cell r="E1421">
            <v>0</v>
          </cell>
        </row>
        <row r="1422">
          <cell r="A1422">
            <v>2017</v>
          </cell>
          <cell r="B1422" t="str">
            <v>FEB</v>
          </cell>
          <cell r="D1422" t="str">
            <v>MAN5001</v>
          </cell>
          <cell r="E1422">
            <v>5938824</v>
          </cell>
        </row>
        <row r="1423">
          <cell r="A1423">
            <v>2017</v>
          </cell>
          <cell r="B1423" t="str">
            <v>FEB</v>
          </cell>
          <cell r="D1423" t="str">
            <v>UNUC.00000002.01.07.01</v>
          </cell>
          <cell r="E1423">
            <v>2425</v>
          </cell>
        </row>
        <row r="1424">
          <cell r="A1424">
            <v>2017</v>
          </cell>
          <cell r="B1424" t="str">
            <v>FEB</v>
          </cell>
          <cell r="D1424" t="str">
            <v>MAN5002</v>
          </cell>
          <cell r="E1424">
            <v>9639909</v>
          </cell>
        </row>
        <row r="1425">
          <cell r="A1425">
            <v>2017</v>
          </cell>
          <cell r="B1425" t="str">
            <v>FEB</v>
          </cell>
          <cell r="D1425" t="str">
            <v>MAN5003</v>
          </cell>
          <cell r="E1425">
            <v>0</v>
          </cell>
        </row>
        <row r="1426">
          <cell r="A1426">
            <v>2017</v>
          </cell>
          <cell r="B1426" t="str">
            <v>FEB</v>
          </cell>
          <cell r="D1426" t="str">
            <v>MAN5005</v>
          </cell>
          <cell r="E1426">
            <v>0</v>
          </cell>
        </row>
        <row r="1427">
          <cell r="A1427">
            <v>2017</v>
          </cell>
          <cell r="B1427" t="str">
            <v>FEB</v>
          </cell>
          <cell r="D1427" t="str">
            <v>MAN5006</v>
          </cell>
          <cell r="E1427">
            <v>0</v>
          </cell>
        </row>
        <row r="1428">
          <cell r="A1428">
            <v>2017</v>
          </cell>
          <cell r="B1428" t="str">
            <v>FEB</v>
          </cell>
          <cell r="D1428" t="str">
            <v>MAN5007</v>
          </cell>
          <cell r="E1428">
            <v>0</v>
          </cell>
        </row>
        <row r="1429">
          <cell r="A1429">
            <v>2017</v>
          </cell>
          <cell r="B1429" t="str">
            <v>FEB</v>
          </cell>
          <cell r="D1429" t="str">
            <v>MAN5008</v>
          </cell>
          <cell r="E1429">
            <v>0</v>
          </cell>
        </row>
        <row r="1430">
          <cell r="A1430">
            <v>2017</v>
          </cell>
          <cell r="B1430" t="str">
            <v>FEB</v>
          </cell>
          <cell r="D1430" t="str">
            <v>MAN5009</v>
          </cell>
          <cell r="E1430">
            <v>0</v>
          </cell>
        </row>
        <row r="1431">
          <cell r="A1431">
            <v>2017</v>
          </cell>
          <cell r="B1431" t="str">
            <v>FEB</v>
          </cell>
          <cell r="D1431" t="str">
            <v>MAN500A</v>
          </cell>
          <cell r="E1431">
            <v>0</v>
          </cell>
        </row>
        <row r="1432">
          <cell r="A1432">
            <v>2017</v>
          </cell>
          <cell r="B1432" t="str">
            <v>FEB</v>
          </cell>
          <cell r="D1432" t="str">
            <v>MAN500B</v>
          </cell>
          <cell r="E1432">
            <v>7586581</v>
          </cell>
        </row>
        <row r="1433">
          <cell r="A1433">
            <v>2017</v>
          </cell>
          <cell r="B1433" t="str">
            <v>FEB</v>
          </cell>
          <cell r="D1433" t="str">
            <v>MAN5010</v>
          </cell>
          <cell r="E1433">
            <v>0</v>
          </cell>
        </row>
        <row r="1434">
          <cell r="A1434">
            <v>2017</v>
          </cell>
          <cell r="B1434" t="str">
            <v>FEB</v>
          </cell>
          <cell r="D1434" t="str">
            <v>MAN5011</v>
          </cell>
          <cell r="E1434">
            <v>0.95046580000000003</v>
          </cell>
        </row>
        <row r="1435">
          <cell r="A1435">
            <v>2017</v>
          </cell>
          <cell r="B1435" t="str">
            <v>FEB</v>
          </cell>
          <cell r="D1435" t="str">
            <v>MAN5101</v>
          </cell>
          <cell r="E1435">
            <v>1890528</v>
          </cell>
        </row>
        <row r="1436">
          <cell r="A1436">
            <v>2017</v>
          </cell>
          <cell r="B1436" t="str">
            <v>FEB</v>
          </cell>
          <cell r="D1436" t="str">
            <v>UPGD.00001282.02.01.01</v>
          </cell>
          <cell r="E1436">
            <v>0</v>
          </cell>
        </row>
        <row r="1437">
          <cell r="A1437">
            <v>2017</v>
          </cell>
          <cell r="B1437" t="str">
            <v>FEB</v>
          </cell>
          <cell r="D1437" t="str">
            <v>UPGD.00000621.01.01.01</v>
          </cell>
          <cell r="E1437">
            <v>0</v>
          </cell>
        </row>
        <row r="1438">
          <cell r="A1438">
            <v>2017</v>
          </cell>
          <cell r="B1438" t="str">
            <v>FEB</v>
          </cell>
          <cell r="D1438" t="str">
            <v>UPGD.00000634.03.01.01</v>
          </cell>
          <cell r="E1438">
            <v>0</v>
          </cell>
        </row>
        <row r="1439">
          <cell r="A1439">
            <v>2017</v>
          </cell>
          <cell r="B1439" t="str">
            <v>FEB</v>
          </cell>
          <cell r="D1439" t="str">
            <v>UPGD.00000962.01.01.01</v>
          </cell>
          <cell r="E1439">
            <v>0</v>
          </cell>
        </row>
        <row r="1440">
          <cell r="A1440">
            <v>2017</v>
          </cell>
          <cell r="B1440" t="str">
            <v>FEB</v>
          </cell>
          <cell r="D1440" t="str">
            <v>UNUC.00000748.01.01.08</v>
          </cell>
          <cell r="E1440">
            <v>0</v>
          </cell>
        </row>
        <row r="1441">
          <cell r="A1441">
            <v>2017</v>
          </cell>
          <cell r="B1441" t="str">
            <v>FEB</v>
          </cell>
          <cell r="D1441" t="str">
            <v>UPGD.00005815.01.01.01</v>
          </cell>
          <cell r="E1441">
            <v>0</v>
          </cell>
        </row>
        <row r="1442">
          <cell r="A1442">
            <v>2017</v>
          </cell>
          <cell r="B1442" t="str">
            <v>FEB</v>
          </cell>
          <cell r="D1442" t="str">
            <v>UNUC.00000003.01.02.01</v>
          </cell>
          <cell r="E1442">
            <v>0</v>
          </cell>
        </row>
        <row r="1443">
          <cell r="A1443">
            <v>2017</v>
          </cell>
          <cell r="B1443" t="str">
            <v>FEB</v>
          </cell>
          <cell r="D1443" t="str">
            <v>UPGD.00000636.01.01.01</v>
          </cell>
          <cell r="E1443">
            <v>0</v>
          </cell>
        </row>
        <row r="1444">
          <cell r="A1444">
            <v>2017</v>
          </cell>
          <cell r="B1444" t="str">
            <v>FEB</v>
          </cell>
          <cell r="D1444" t="str">
            <v>UPGD.00000635.03.01.01</v>
          </cell>
          <cell r="E1444">
            <v>0</v>
          </cell>
        </row>
        <row r="1445">
          <cell r="A1445">
            <v>2017</v>
          </cell>
          <cell r="B1445" t="str">
            <v>FEB</v>
          </cell>
          <cell r="D1445" t="str">
            <v>UPGD.00000625.01.01.01</v>
          </cell>
          <cell r="E1445">
            <v>0</v>
          </cell>
        </row>
        <row r="1446">
          <cell r="A1446">
            <v>2017</v>
          </cell>
          <cell r="B1446" t="str">
            <v>FEB</v>
          </cell>
          <cell r="D1446" t="str">
            <v>UPGD.00000625.02.01.01</v>
          </cell>
          <cell r="E1446">
            <v>0</v>
          </cell>
        </row>
        <row r="1447">
          <cell r="A1447">
            <v>2017</v>
          </cell>
          <cell r="B1447" t="str">
            <v>FEB</v>
          </cell>
          <cell r="D1447" t="str">
            <v>UPGD.00001282.03.01.01</v>
          </cell>
          <cell r="E1447">
            <v>0</v>
          </cell>
        </row>
        <row r="1448">
          <cell r="A1448">
            <v>2017</v>
          </cell>
          <cell r="B1448" t="str">
            <v>FEB</v>
          </cell>
          <cell r="D1448" t="str">
            <v>UPGD.00001446.01.01.01</v>
          </cell>
          <cell r="E1448">
            <v>0</v>
          </cell>
        </row>
        <row r="1449">
          <cell r="A1449">
            <v>2017</v>
          </cell>
          <cell r="B1449" t="str">
            <v>FEB</v>
          </cell>
          <cell r="D1449" t="str">
            <v>UNUC.00000001.01.12.01</v>
          </cell>
          <cell r="E1449">
            <v>0</v>
          </cell>
        </row>
        <row r="1450">
          <cell r="A1450">
            <v>2017</v>
          </cell>
          <cell r="B1450" t="str">
            <v>FEB</v>
          </cell>
          <cell r="D1450" t="str">
            <v>UCOR.00000622.01.02.02</v>
          </cell>
          <cell r="E1450">
            <v>0</v>
          </cell>
        </row>
        <row r="1451">
          <cell r="A1451">
            <v>2017</v>
          </cell>
          <cell r="B1451" t="str">
            <v>FEB</v>
          </cell>
          <cell r="D1451" t="str">
            <v>UPGD.00005601.03.01.01</v>
          </cell>
          <cell r="E1451">
            <v>0</v>
          </cell>
        </row>
        <row r="1452">
          <cell r="A1452">
            <v>2017</v>
          </cell>
          <cell r="B1452" t="str">
            <v>FEB</v>
          </cell>
          <cell r="D1452" t="str">
            <v>UPGD.00004447.02.01.01</v>
          </cell>
          <cell r="E1452">
            <v>0</v>
          </cell>
        </row>
        <row r="1453">
          <cell r="A1453">
            <v>2017</v>
          </cell>
          <cell r="B1453" t="str">
            <v>FEB</v>
          </cell>
          <cell r="D1453" t="str">
            <v>UPGD.00004811.01.01.01</v>
          </cell>
          <cell r="E1453">
            <v>0</v>
          </cell>
        </row>
        <row r="1454">
          <cell r="A1454">
            <v>2017</v>
          </cell>
          <cell r="B1454" t="str">
            <v>FEB</v>
          </cell>
          <cell r="D1454" t="str">
            <v>UPGD.00000634.01.01.01</v>
          </cell>
          <cell r="E1454">
            <v>0</v>
          </cell>
        </row>
        <row r="1455">
          <cell r="A1455">
            <v>2017</v>
          </cell>
          <cell r="B1455" t="str">
            <v>FEB</v>
          </cell>
          <cell r="D1455" t="str">
            <v>UNUC.00000001.01.04.01</v>
          </cell>
          <cell r="E1455">
            <v>0</v>
          </cell>
        </row>
        <row r="1456">
          <cell r="A1456">
            <v>2017</v>
          </cell>
          <cell r="B1456" t="str">
            <v>FEB</v>
          </cell>
          <cell r="D1456" t="str">
            <v>UPGD.00000625.03.01.01</v>
          </cell>
          <cell r="E1456">
            <v>0</v>
          </cell>
        </row>
        <row r="1457">
          <cell r="A1457">
            <v>2017</v>
          </cell>
          <cell r="B1457" t="str">
            <v>FEB</v>
          </cell>
          <cell r="D1457" t="str">
            <v>UNUC.00000002.01.02.01</v>
          </cell>
          <cell r="E1457">
            <v>0</v>
          </cell>
        </row>
        <row r="1458">
          <cell r="A1458">
            <v>2017</v>
          </cell>
          <cell r="B1458" t="str">
            <v>FEB</v>
          </cell>
          <cell r="D1458" t="str">
            <v>UNUC.00000938.01.01.05</v>
          </cell>
          <cell r="E1458">
            <v>0</v>
          </cell>
        </row>
        <row r="1459">
          <cell r="A1459">
            <v>2017</v>
          </cell>
          <cell r="B1459" t="str">
            <v>FEB</v>
          </cell>
          <cell r="D1459" t="str">
            <v>UPGD.00000629.01.01.01</v>
          </cell>
          <cell r="E1459">
            <v>0</v>
          </cell>
        </row>
        <row r="1460">
          <cell r="A1460">
            <v>2017</v>
          </cell>
          <cell r="B1460" t="str">
            <v>FEB</v>
          </cell>
          <cell r="D1460" t="str">
            <v>UNUC.00000001.01.11.01</v>
          </cell>
          <cell r="E1460">
            <v>0</v>
          </cell>
        </row>
        <row r="1461">
          <cell r="A1461">
            <v>2017</v>
          </cell>
          <cell r="B1461" t="str">
            <v>FEB</v>
          </cell>
          <cell r="D1461" t="str">
            <v>UPGD.00000633.03.01.01</v>
          </cell>
          <cell r="E1461">
            <v>0</v>
          </cell>
        </row>
        <row r="1462">
          <cell r="A1462">
            <v>2017</v>
          </cell>
          <cell r="B1462" t="str">
            <v>FEB</v>
          </cell>
          <cell r="D1462" t="str">
            <v>UPGD.00000730.01.01.01</v>
          </cell>
          <cell r="E1462">
            <v>0</v>
          </cell>
        </row>
        <row r="1463">
          <cell r="A1463">
            <v>2017</v>
          </cell>
          <cell r="B1463" t="str">
            <v>FEB</v>
          </cell>
          <cell r="D1463" t="str">
            <v>UPGD.00000728.01.01.01</v>
          </cell>
          <cell r="E1463">
            <v>0</v>
          </cell>
        </row>
        <row r="1464">
          <cell r="A1464">
            <v>2017</v>
          </cell>
          <cell r="B1464" t="str">
            <v>FEB</v>
          </cell>
          <cell r="D1464" t="str">
            <v>UPGD.00000620.01.01.01</v>
          </cell>
          <cell r="E1464">
            <v>0</v>
          </cell>
        </row>
        <row r="1465">
          <cell r="A1465">
            <v>2017</v>
          </cell>
          <cell r="B1465" t="str">
            <v>FEB</v>
          </cell>
          <cell r="D1465" t="str">
            <v>UNUC.00001012.01.01.01</v>
          </cell>
          <cell r="E1465">
            <v>0</v>
          </cell>
        </row>
        <row r="1466">
          <cell r="A1466">
            <v>2017</v>
          </cell>
          <cell r="B1466" t="str">
            <v>FEB</v>
          </cell>
          <cell r="D1466" t="str">
            <v>UNUC.00000003.01.05.01</v>
          </cell>
          <cell r="E1466">
            <v>0</v>
          </cell>
        </row>
        <row r="1467">
          <cell r="A1467">
            <v>2017</v>
          </cell>
          <cell r="B1467" t="str">
            <v>FEB</v>
          </cell>
          <cell r="D1467" t="str">
            <v>UNUC.00000715.01.01.01</v>
          </cell>
          <cell r="E1467">
            <v>0</v>
          </cell>
        </row>
        <row r="1468">
          <cell r="A1468">
            <v>2017</v>
          </cell>
          <cell r="B1468" t="str">
            <v>FEB</v>
          </cell>
          <cell r="D1468" t="str">
            <v>UNUC.00001134.40.01.01</v>
          </cell>
          <cell r="E1468">
            <v>0</v>
          </cell>
        </row>
        <row r="1469">
          <cell r="A1469">
            <v>2017</v>
          </cell>
          <cell r="B1469" t="str">
            <v>FEB</v>
          </cell>
          <cell r="D1469" t="str">
            <v>UPGD.00000626.01.01.01</v>
          </cell>
          <cell r="E1469">
            <v>0</v>
          </cell>
        </row>
        <row r="1470">
          <cell r="A1470">
            <v>2017</v>
          </cell>
          <cell r="B1470" t="str">
            <v>FEB</v>
          </cell>
          <cell r="D1470" t="str">
            <v>UPGD.00004811.03.01.01</v>
          </cell>
          <cell r="E1470">
            <v>0</v>
          </cell>
        </row>
        <row r="1471">
          <cell r="A1471">
            <v>2017</v>
          </cell>
          <cell r="B1471" t="str">
            <v>FEB</v>
          </cell>
          <cell r="D1471" t="str">
            <v>UNUC.00000001.01.08.01</v>
          </cell>
          <cell r="E1471">
            <v>0</v>
          </cell>
        </row>
        <row r="1472">
          <cell r="A1472">
            <v>2017</v>
          </cell>
          <cell r="B1472" t="str">
            <v>FEB</v>
          </cell>
          <cell r="D1472" t="str">
            <v>UNUC.00000001.01.14.01</v>
          </cell>
          <cell r="E1472">
            <v>0</v>
          </cell>
        </row>
        <row r="1473">
          <cell r="A1473">
            <v>2017</v>
          </cell>
          <cell r="B1473" t="str">
            <v>FEB</v>
          </cell>
          <cell r="D1473" t="str">
            <v>UNUC.00000002.01.09.01</v>
          </cell>
          <cell r="E1473">
            <v>0</v>
          </cell>
        </row>
        <row r="1474">
          <cell r="A1474">
            <v>2017</v>
          </cell>
          <cell r="B1474" t="str">
            <v>FEB</v>
          </cell>
          <cell r="D1474" t="str">
            <v>UNUC.00000001.01.16.01</v>
          </cell>
          <cell r="E1474">
            <v>0</v>
          </cell>
        </row>
        <row r="1475">
          <cell r="A1475">
            <v>2017</v>
          </cell>
          <cell r="B1475" t="str">
            <v>FEB</v>
          </cell>
          <cell r="D1475" t="str">
            <v>UNUC.00000001.01.09.01</v>
          </cell>
          <cell r="E1475">
            <v>0</v>
          </cell>
        </row>
        <row r="1476">
          <cell r="A1476">
            <v>2017</v>
          </cell>
          <cell r="B1476" t="str">
            <v>FEB</v>
          </cell>
          <cell r="D1476" t="str">
            <v>UNUC.00000002.01.14.01</v>
          </cell>
          <cell r="E1476">
            <v>0</v>
          </cell>
        </row>
        <row r="1477">
          <cell r="A1477">
            <v>2017</v>
          </cell>
          <cell r="B1477" t="str">
            <v>FEB</v>
          </cell>
          <cell r="D1477" t="str">
            <v>UPGD.00000729.02.01.01</v>
          </cell>
          <cell r="E1477">
            <v>0</v>
          </cell>
        </row>
        <row r="1478">
          <cell r="A1478">
            <v>2017</v>
          </cell>
          <cell r="B1478" t="str">
            <v>FEB</v>
          </cell>
          <cell r="D1478" t="str">
            <v>UNUC.00000002.01.10.01</v>
          </cell>
          <cell r="E1478">
            <v>0</v>
          </cell>
        </row>
        <row r="1479">
          <cell r="A1479">
            <v>2017</v>
          </cell>
          <cell r="B1479" t="str">
            <v>FEB</v>
          </cell>
          <cell r="D1479" t="str">
            <v>UCOR.00000693.01.01.01</v>
          </cell>
          <cell r="E1479">
            <v>0</v>
          </cell>
        </row>
        <row r="1480">
          <cell r="A1480">
            <v>2017</v>
          </cell>
          <cell r="B1480" t="str">
            <v>FEB</v>
          </cell>
          <cell r="D1480" t="str">
            <v>UCOR.00000306.01.05.01</v>
          </cell>
          <cell r="E1480">
            <v>0</v>
          </cell>
        </row>
        <row r="1481">
          <cell r="A1481">
            <v>2017</v>
          </cell>
          <cell r="B1481" t="str">
            <v>FEB</v>
          </cell>
          <cell r="D1481" t="str">
            <v>4405810</v>
          </cell>
          <cell r="E1481">
            <v>0</v>
          </cell>
        </row>
        <row r="1482">
          <cell r="A1482">
            <v>2017</v>
          </cell>
          <cell r="B1482" t="str">
            <v>FEB</v>
          </cell>
          <cell r="D1482" t="str">
            <v>4405940</v>
          </cell>
          <cell r="E1482">
            <v>0</v>
          </cell>
        </row>
        <row r="1483">
          <cell r="A1483">
            <v>2017</v>
          </cell>
          <cell r="B1483" t="str">
            <v>FEB</v>
          </cell>
          <cell r="D1483" t="str">
            <v>4405000</v>
          </cell>
          <cell r="E1483">
            <v>20016703.32</v>
          </cell>
        </row>
        <row r="1484">
          <cell r="A1484">
            <v>2017</v>
          </cell>
          <cell r="B1484" t="str">
            <v>FEB</v>
          </cell>
          <cell r="D1484" t="str">
            <v>4405840</v>
          </cell>
          <cell r="E1484">
            <v>0</v>
          </cell>
        </row>
        <row r="1485">
          <cell r="A1485">
            <v>2017</v>
          </cell>
          <cell r="B1485" t="str">
            <v>FEB</v>
          </cell>
          <cell r="D1485" t="str">
            <v>CI75002</v>
          </cell>
          <cell r="E1485">
            <v>-1371.09</v>
          </cell>
        </row>
        <row r="1486">
          <cell r="A1486">
            <v>2017</v>
          </cell>
          <cell r="B1486" t="str">
            <v>FEB</v>
          </cell>
          <cell r="D1486" t="str">
            <v>CI75001</v>
          </cell>
          <cell r="E1486">
            <v>-54336.49</v>
          </cell>
        </row>
        <row r="1487">
          <cell r="A1487">
            <v>2017</v>
          </cell>
          <cell r="B1487" t="str">
            <v>FEB</v>
          </cell>
          <cell r="D1487" t="str">
            <v>CI95002</v>
          </cell>
          <cell r="E1487">
            <v>0</v>
          </cell>
        </row>
        <row r="1488">
          <cell r="A1488">
            <v>2017</v>
          </cell>
          <cell r="B1488" t="str">
            <v>FEB</v>
          </cell>
          <cell r="D1488" t="str">
            <v>CI95001</v>
          </cell>
          <cell r="E1488">
            <v>0</v>
          </cell>
        </row>
        <row r="1489">
          <cell r="A1489">
            <v>2017</v>
          </cell>
          <cell r="B1489" t="str">
            <v>FEB</v>
          </cell>
          <cell r="D1489" t="str">
            <v>UNUC.00000969.10.01.01</v>
          </cell>
          <cell r="E1489">
            <v>40861.980000000003</v>
          </cell>
        </row>
        <row r="1490">
          <cell r="A1490">
            <v>2017</v>
          </cell>
          <cell r="B1490" t="str">
            <v>FEB</v>
          </cell>
          <cell r="D1490" t="str">
            <v>UNUC.00000938.01.02.01</v>
          </cell>
          <cell r="E1490">
            <v>-9683.07</v>
          </cell>
        </row>
        <row r="1491">
          <cell r="A1491">
            <v>2017</v>
          </cell>
          <cell r="B1491" t="str">
            <v>FEB</v>
          </cell>
          <cell r="D1491" t="str">
            <v>UNUC.00000001.01.13.01</v>
          </cell>
          <cell r="E1491">
            <v>58713.59</v>
          </cell>
        </row>
        <row r="1492">
          <cell r="A1492">
            <v>2017</v>
          </cell>
          <cell r="B1492" t="str">
            <v>FEB</v>
          </cell>
          <cell r="D1492" t="str">
            <v>UNUC.00000003.01.01.01</v>
          </cell>
          <cell r="E1492">
            <v>-16868.990000000002</v>
          </cell>
        </row>
        <row r="1493">
          <cell r="A1493">
            <v>2017</v>
          </cell>
          <cell r="B1493" t="str">
            <v>FEB</v>
          </cell>
          <cell r="D1493" t="str">
            <v>UNUC.00001057.01.01.01</v>
          </cell>
          <cell r="E1493">
            <v>1822</v>
          </cell>
        </row>
        <row r="1494">
          <cell r="A1494">
            <v>2017</v>
          </cell>
          <cell r="B1494" t="str">
            <v>FEB</v>
          </cell>
          <cell r="D1494" t="str">
            <v>UPGD.00000622.01.01.01</v>
          </cell>
          <cell r="E1494">
            <v>295995</v>
          </cell>
        </row>
        <row r="1495">
          <cell r="A1495">
            <v>2017</v>
          </cell>
          <cell r="B1495" t="str">
            <v>FEB</v>
          </cell>
          <cell r="D1495" t="str">
            <v>UPGD.00000633.01.01.01</v>
          </cell>
          <cell r="E1495">
            <v>63635.519999999997</v>
          </cell>
        </row>
        <row r="1496">
          <cell r="A1496">
            <v>2017</v>
          </cell>
          <cell r="B1496" t="str">
            <v>FEB</v>
          </cell>
          <cell r="D1496" t="str">
            <v>UPGD.00005600.01.01.01</v>
          </cell>
          <cell r="E1496">
            <v>3146.33</v>
          </cell>
        </row>
        <row r="1497">
          <cell r="A1497">
            <v>2017</v>
          </cell>
          <cell r="B1497" t="str">
            <v>FEB</v>
          </cell>
          <cell r="D1497" t="str">
            <v>UCOR.00000301.01.06.01</v>
          </cell>
          <cell r="E1497">
            <v>-756990</v>
          </cell>
        </row>
        <row r="1498">
          <cell r="A1498">
            <v>2017</v>
          </cell>
          <cell r="B1498" t="str">
            <v>FEB</v>
          </cell>
          <cell r="D1498" t="str">
            <v>UNUC.00000002.01.05.01</v>
          </cell>
          <cell r="E1498">
            <v>11.08</v>
          </cell>
        </row>
        <row r="1499">
          <cell r="A1499">
            <v>2017</v>
          </cell>
          <cell r="B1499" t="str">
            <v>FEB</v>
          </cell>
          <cell r="D1499" t="str">
            <v>UNUC.00000003.01.07.01</v>
          </cell>
          <cell r="E1499">
            <v>21129</v>
          </cell>
        </row>
        <row r="1500">
          <cell r="A1500">
            <v>2017</v>
          </cell>
          <cell r="B1500" t="str">
            <v>FEB</v>
          </cell>
          <cell r="D1500" t="str">
            <v>UNUC.00000938.01.01.01</v>
          </cell>
          <cell r="E1500">
            <v>8155.46</v>
          </cell>
        </row>
        <row r="1501">
          <cell r="A1501">
            <v>2017</v>
          </cell>
          <cell r="B1501" t="str">
            <v>FEB</v>
          </cell>
          <cell r="D1501" t="str">
            <v>UCOR.00000301.01.03.01</v>
          </cell>
          <cell r="E1501">
            <v>7776732.9500000002</v>
          </cell>
        </row>
        <row r="1502">
          <cell r="A1502">
            <v>2017</v>
          </cell>
          <cell r="B1502" t="str">
            <v>FEB</v>
          </cell>
          <cell r="D1502" t="str">
            <v>UNUC.00000001.01.07.01</v>
          </cell>
          <cell r="E1502">
            <v>2733.23</v>
          </cell>
        </row>
        <row r="1503">
          <cell r="A1503">
            <v>2017</v>
          </cell>
          <cell r="B1503" t="str">
            <v>FEB</v>
          </cell>
          <cell r="D1503" t="str">
            <v>UNUC.00000001.01.15.01</v>
          </cell>
          <cell r="E1503">
            <v>92780.28</v>
          </cell>
        </row>
        <row r="1504">
          <cell r="A1504">
            <v>2017</v>
          </cell>
          <cell r="B1504" t="str">
            <v>FEB</v>
          </cell>
          <cell r="D1504" t="str">
            <v>UPGD.00000631.01.01.02</v>
          </cell>
          <cell r="E1504">
            <v>0</v>
          </cell>
        </row>
        <row r="1505">
          <cell r="A1505">
            <v>2017</v>
          </cell>
          <cell r="B1505" t="str">
            <v>FEB</v>
          </cell>
          <cell r="D1505" t="str">
            <v>UNUC.00001062.01.01.01</v>
          </cell>
          <cell r="E1505">
            <v>0</v>
          </cell>
        </row>
        <row r="1506">
          <cell r="A1506">
            <v>2017</v>
          </cell>
          <cell r="B1506" t="str">
            <v>JAN</v>
          </cell>
          <cell r="D1506" t="str">
            <v>CIN5002</v>
          </cell>
          <cell r="E1506">
            <v>8492629.0399999991</v>
          </cell>
        </row>
        <row r="1507">
          <cell r="A1507">
            <v>2017</v>
          </cell>
          <cell r="B1507" t="str">
            <v>JAN</v>
          </cell>
          <cell r="D1507" t="str">
            <v>CIP5001</v>
          </cell>
          <cell r="E1507">
            <v>74275609.060000002</v>
          </cell>
        </row>
        <row r="1508">
          <cell r="A1508">
            <v>2017</v>
          </cell>
          <cell r="B1508" t="str">
            <v>JAN</v>
          </cell>
          <cell r="D1508" t="str">
            <v>CIP5002</v>
          </cell>
          <cell r="E1508">
            <v>11686654.16</v>
          </cell>
        </row>
        <row r="1509">
          <cell r="A1509">
            <v>2017</v>
          </cell>
          <cell r="B1509" t="str">
            <v>JAN</v>
          </cell>
          <cell r="D1509" t="str">
            <v>CIQ5001</v>
          </cell>
          <cell r="E1509">
            <v>2232350.96</v>
          </cell>
        </row>
        <row r="1510">
          <cell r="A1510">
            <v>2017</v>
          </cell>
          <cell r="B1510" t="str">
            <v>JAN</v>
          </cell>
          <cell r="D1510" t="str">
            <v>CIQ5002</v>
          </cell>
          <cell r="E1510">
            <v>363997.26</v>
          </cell>
        </row>
        <row r="1511">
          <cell r="A1511">
            <v>2017</v>
          </cell>
          <cell r="B1511" t="str">
            <v>JAN</v>
          </cell>
          <cell r="D1511" t="str">
            <v>XAN5700</v>
          </cell>
          <cell r="E1511">
            <v>7.1999999999999998E-3</v>
          </cell>
        </row>
        <row r="1512">
          <cell r="A1512">
            <v>2017</v>
          </cell>
          <cell r="B1512" t="str">
            <v>JAN</v>
          </cell>
          <cell r="D1512" t="str">
            <v>AM45081</v>
          </cell>
          <cell r="E1512">
            <v>-109</v>
          </cell>
        </row>
        <row r="1513">
          <cell r="A1513">
            <v>2017</v>
          </cell>
          <cell r="B1513" t="str">
            <v>JAN</v>
          </cell>
          <cell r="D1513" t="str">
            <v>AM15081</v>
          </cell>
          <cell r="E1513">
            <v>0</v>
          </cell>
        </row>
        <row r="1514">
          <cell r="A1514">
            <v>2017</v>
          </cell>
          <cell r="B1514" t="str">
            <v>JAN</v>
          </cell>
          <cell r="D1514" t="str">
            <v>RR15082</v>
          </cell>
          <cell r="E1514">
            <v>-18988473</v>
          </cell>
        </row>
        <row r="1515">
          <cell r="A1515">
            <v>2017</v>
          </cell>
          <cell r="B1515" t="str">
            <v>JAN</v>
          </cell>
          <cell r="D1515" t="str">
            <v>RR15216</v>
          </cell>
          <cell r="E1515">
            <v>-5843365</v>
          </cell>
        </row>
        <row r="1516">
          <cell r="A1516">
            <v>2017</v>
          </cell>
          <cell r="B1516" t="str">
            <v>JAN</v>
          </cell>
          <cell r="D1516" t="str">
            <v>RR15217</v>
          </cell>
          <cell r="E1516">
            <v>373285765.55000001</v>
          </cell>
        </row>
        <row r="1517">
          <cell r="A1517">
            <v>2017</v>
          </cell>
          <cell r="B1517" t="str">
            <v>JAN</v>
          </cell>
          <cell r="D1517" t="str">
            <v>RR15228</v>
          </cell>
          <cell r="E1517">
            <v>451500000</v>
          </cell>
        </row>
        <row r="1518">
          <cell r="A1518">
            <v>2017</v>
          </cell>
          <cell r="B1518" t="str">
            <v>JAN</v>
          </cell>
          <cell r="D1518" t="str">
            <v>RR85228</v>
          </cell>
          <cell r="E1518">
            <v>0.35</v>
          </cell>
        </row>
        <row r="1519">
          <cell r="A1519">
            <v>2017</v>
          </cell>
          <cell r="B1519" t="str">
            <v>JAN</v>
          </cell>
          <cell r="D1519" t="str">
            <v>RR95082</v>
          </cell>
          <cell r="E1519">
            <v>5.8201058201058198E-2</v>
          </cell>
        </row>
        <row r="1520">
          <cell r="A1520">
            <v>2017</v>
          </cell>
          <cell r="B1520" t="str">
            <v>JAN</v>
          </cell>
          <cell r="D1520" t="str">
            <v>RR95216</v>
          </cell>
          <cell r="E1520">
            <v>5.8201058201058198E-2</v>
          </cell>
        </row>
        <row r="1521">
          <cell r="A1521">
            <v>2017</v>
          </cell>
          <cell r="B1521" t="str">
            <v>JAN</v>
          </cell>
          <cell r="D1521" t="str">
            <v>RR95217</v>
          </cell>
          <cell r="E1521">
            <v>5.8201058201058198E-2</v>
          </cell>
        </row>
        <row r="1522">
          <cell r="A1522">
            <v>2017</v>
          </cell>
          <cell r="B1522" t="str">
            <v>JAN</v>
          </cell>
          <cell r="D1522" t="str">
            <v>RR95228</v>
          </cell>
          <cell r="E1522">
            <v>5.8201058201058198E-2</v>
          </cell>
        </row>
        <row r="1523">
          <cell r="A1523">
            <v>2017</v>
          </cell>
          <cell r="B1523" t="str">
            <v>JAN</v>
          </cell>
          <cell r="D1523" t="str">
            <v>RRA5082</v>
          </cell>
          <cell r="E1523">
            <v>0.53846153846153799</v>
          </cell>
        </row>
        <row r="1524">
          <cell r="A1524">
            <v>2017</v>
          </cell>
          <cell r="B1524" t="str">
            <v>JAN</v>
          </cell>
          <cell r="D1524" t="str">
            <v>RRA5216</v>
          </cell>
          <cell r="E1524">
            <v>0.53846153846153799</v>
          </cell>
        </row>
        <row r="1525">
          <cell r="A1525">
            <v>2017</v>
          </cell>
          <cell r="B1525" t="str">
            <v>JAN</v>
          </cell>
          <cell r="D1525" t="str">
            <v>RRA5217</v>
          </cell>
          <cell r="E1525">
            <v>0.53846153846153799</v>
          </cell>
        </row>
        <row r="1526">
          <cell r="A1526">
            <v>2017</v>
          </cell>
          <cell r="B1526" t="str">
            <v>JAN</v>
          </cell>
          <cell r="D1526" t="str">
            <v>RRA5228</v>
          </cell>
          <cell r="E1526">
            <v>0.53846153846153799</v>
          </cell>
        </row>
        <row r="1527">
          <cell r="A1527">
            <v>2017</v>
          </cell>
          <cell r="B1527" t="str">
            <v>JAN</v>
          </cell>
          <cell r="D1527" t="str">
            <v>RRD5082</v>
          </cell>
          <cell r="E1527">
            <v>-42424.387454358897</v>
          </cell>
        </row>
        <row r="1528">
          <cell r="A1528">
            <v>2017</v>
          </cell>
          <cell r="B1528" t="str">
            <v>JAN</v>
          </cell>
          <cell r="D1528" t="str">
            <v>RRD5216</v>
          </cell>
          <cell r="E1528">
            <v>-13251.4953531623</v>
          </cell>
        </row>
        <row r="1529">
          <cell r="A1529">
            <v>2017</v>
          </cell>
          <cell r="B1529" t="str">
            <v>JAN</v>
          </cell>
          <cell r="D1529" t="str">
            <v>RRD5217</v>
          </cell>
          <cell r="E1529">
            <v>1011756.15236376</v>
          </cell>
        </row>
        <row r="1530">
          <cell r="A1530">
            <v>2017</v>
          </cell>
          <cell r="B1530" t="str">
            <v>JAN</v>
          </cell>
          <cell r="D1530" t="str">
            <v>RRD5228</v>
          </cell>
          <cell r="E1530">
            <v>1024500.52231212</v>
          </cell>
        </row>
        <row r="1531">
          <cell r="A1531">
            <v>2017</v>
          </cell>
          <cell r="B1531" t="str">
            <v>JAN</v>
          </cell>
          <cell r="D1531" t="str">
            <v>RRF5082</v>
          </cell>
          <cell r="E1531">
            <v>-142898.74294728201</v>
          </cell>
        </row>
        <row r="1532">
          <cell r="A1532">
            <v>2017</v>
          </cell>
          <cell r="B1532" t="str">
            <v>JAN</v>
          </cell>
          <cell r="D1532" t="str">
            <v>RRF5216</v>
          </cell>
          <cell r="E1532">
            <v>-44635.223789049604</v>
          </cell>
        </row>
        <row r="1533">
          <cell r="A1533">
            <v>2017</v>
          </cell>
          <cell r="B1533" t="str">
            <v>JAN</v>
          </cell>
          <cell r="D1533" t="str">
            <v>RRF5217</v>
          </cell>
          <cell r="E1533">
            <v>3407914.4335908499</v>
          </cell>
        </row>
        <row r="1534">
          <cell r="A1534">
            <v>2017</v>
          </cell>
          <cell r="B1534" t="str">
            <v>JAN</v>
          </cell>
          <cell r="D1534" t="str">
            <v>RRF5228</v>
          </cell>
          <cell r="E1534">
            <v>3450841.4987661699</v>
          </cell>
        </row>
        <row r="1535">
          <cell r="A1535">
            <v>2017</v>
          </cell>
          <cell r="B1535" t="str">
            <v>JAN</v>
          </cell>
          <cell r="D1535" t="str">
            <v>RRK5082</v>
          </cell>
          <cell r="E1535">
            <v>0</v>
          </cell>
        </row>
        <row r="1536">
          <cell r="A1536">
            <v>2017</v>
          </cell>
          <cell r="B1536" t="str">
            <v>JAN</v>
          </cell>
          <cell r="D1536" t="str">
            <v>RRK5216</v>
          </cell>
          <cell r="E1536">
            <v>0</v>
          </cell>
        </row>
        <row r="1537">
          <cell r="A1537">
            <v>2017</v>
          </cell>
          <cell r="B1537" t="str">
            <v>JAN</v>
          </cell>
          <cell r="D1537" t="str">
            <v>RRK5217</v>
          </cell>
          <cell r="E1537">
            <v>0</v>
          </cell>
        </row>
        <row r="1538">
          <cell r="A1538">
            <v>2017</v>
          </cell>
          <cell r="B1538" t="str">
            <v>JAN</v>
          </cell>
          <cell r="D1538" t="str">
            <v>RRK5228</v>
          </cell>
          <cell r="E1538">
            <v>0</v>
          </cell>
        </row>
        <row r="1539">
          <cell r="A1539">
            <v>2017</v>
          </cell>
          <cell r="B1539" t="str">
            <v>JAN</v>
          </cell>
          <cell r="D1539" t="str">
            <v>RRL5082</v>
          </cell>
          <cell r="E1539">
            <v>0</v>
          </cell>
        </row>
        <row r="1540">
          <cell r="A1540">
            <v>2017</v>
          </cell>
          <cell r="B1540" t="str">
            <v>JAN</v>
          </cell>
          <cell r="D1540" t="str">
            <v>RRL5216</v>
          </cell>
          <cell r="E1540">
            <v>0</v>
          </cell>
        </row>
        <row r="1541">
          <cell r="A1541">
            <v>2017</v>
          </cell>
          <cell r="B1541" t="str">
            <v>JAN</v>
          </cell>
          <cell r="D1541" t="str">
            <v>RRL5217</v>
          </cell>
          <cell r="E1541">
            <v>0</v>
          </cell>
        </row>
        <row r="1542">
          <cell r="A1542">
            <v>2017</v>
          </cell>
          <cell r="B1542" t="str">
            <v>JAN</v>
          </cell>
          <cell r="D1542" t="str">
            <v>RRL5228</v>
          </cell>
          <cell r="E1542">
            <v>0</v>
          </cell>
        </row>
        <row r="1543">
          <cell r="A1543">
            <v>2017</v>
          </cell>
          <cell r="B1543" t="str">
            <v>JAN</v>
          </cell>
          <cell r="D1543" t="str">
            <v>RRS5082</v>
          </cell>
          <cell r="E1543">
            <v>-135820.36803438299</v>
          </cell>
        </row>
        <row r="1544">
          <cell r="A1544">
            <v>2017</v>
          </cell>
          <cell r="B1544" t="str">
            <v>JAN</v>
          </cell>
          <cell r="D1544" t="str">
            <v>RRS5216</v>
          </cell>
          <cell r="E1544">
            <v>-42424.253686838099</v>
          </cell>
        </row>
        <row r="1545">
          <cell r="A1545">
            <v>2017</v>
          </cell>
          <cell r="B1545" t="str">
            <v>JAN</v>
          </cell>
          <cell r="D1545" t="str">
            <v>RRS5217</v>
          </cell>
          <cell r="E1545">
            <v>3239106.1184544801</v>
          </cell>
        </row>
        <row r="1546">
          <cell r="A1546">
            <v>2017</v>
          </cell>
          <cell r="B1546" t="str">
            <v>JAN</v>
          </cell>
          <cell r="D1546" t="str">
            <v>RRS5228</v>
          </cell>
          <cell r="E1546">
            <v>3279906.82579799</v>
          </cell>
        </row>
        <row r="1547">
          <cell r="A1547">
            <v>2017</v>
          </cell>
          <cell r="B1547" t="str">
            <v>JAN</v>
          </cell>
          <cell r="D1547" t="str">
            <v>CIR5001</v>
          </cell>
          <cell r="E1547">
            <v>84983359.909999996</v>
          </cell>
        </row>
        <row r="1548">
          <cell r="A1548">
            <v>2017</v>
          </cell>
          <cell r="B1548" t="str">
            <v>JAN</v>
          </cell>
          <cell r="D1548" t="str">
            <v>CIR5002</v>
          </cell>
          <cell r="E1548">
            <v>11700189.130000001</v>
          </cell>
        </row>
        <row r="1549">
          <cell r="A1549">
            <v>2017</v>
          </cell>
          <cell r="B1549" t="str">
            <v>JAN</v>
          </cell>
          <cell r="D1549" t="str">
            <v>CIS5001</v>
          </cell>
          <cell r="E1549">
            <v>3857362.75</v>
          </cell>
        </row>
        <row r="1550">
          <cell r="A1550">
            <v>2017</v>
          </cell>
          <cell r="B1550" t="str">
            <v>JAN</v>
          </cell>
          <cell r="D1550" t="str">
            <v>CIS5002</v>
          </cell>
          <cell r="E1550">
            <v>407823.5</v>
          </cell>
        </row>
        <row r="1551">
          <cell r="A1551">
            <v>2017</v>
          </cell>
          <cell r="B1551" t="str">
            <v>JAN</v>
          </cell>
          <cell r="D1551" t="str">
            <v>COB5001</v>
          </cell>
          <cell r="E1551">
            <v>19171.623605311001</v>
          </cell>
        </row>
        <row r="1552">
          <cell r="A1552">
            <v>2017</v>
          </cell>
          <cell r="B1552" t="str">
            <v>JAN</v>
          </cell>
          <cell r="D1552" t="str">
            <v>COB5002</v>
          </cell>
          <cell r="E1552">
            <v>4623.0165718698399</v>
          </cell>
        </row>
        <row r="1553">
          <cell r="A1553">
            <v>2017</v>
          </cell>
          <cell r="B1553" t="str">
            <v>JAN</v>
          </cell>
          <cell r="D1553" t="str">
            <v>COC5001</v>
          </cell>
          <cell r="E1553">
            <v>187694.21711493301</v>
          </cell>
        </row>
        <row r="1554">
          <cell r="A1554">
            <v>2017</v>
          </cell>
          <cell r="B1554" t="str">
            <v>JAN</v>
          </cell>
          <cell r="D1554" t="str">
            <v>COC5002</v>
          </cell>
          <cell r="E1554">
            <v>45260.302102222202</v>
          </cell>
        </row>
        <row r="1555">
          <cell r="A1555">
            <v>2017</v>
          </cell>
          <cell r="B1555" t="str">
            <v>JAN</v>
          </cell>
          <cell r="D1555" t="str">
            <v>COE5001</v>
          </cell>
          <cell r="E1555">
            <v>952140.04414924199</v>
          </cell>
        </row>
        <row r="1556">
          <cell r="A1556">
            <v>2017</v>
          </cell>
          <cell r="B1556" t="str">
            <v>JAN</v>
          </cell>
          <cell r="D1556" t="str">
            <v>COE5002</v>
          </cell>
          <cell r="E1556">
            <v>196277.239623267</v>
          </cell>
        </row>
        <row r="1557">
          <cell r="A1557">
            <v>2017</v>
          </cell>
          <cell r="B1557" t="str">
            <v>JAN</v>
          </cell>
          <cell r="D1557" t="str">
            <v>CI55001</v>
          </cell>
          <cell r="E1557">
            <v>1068628.96</v>
          </cell>
        </row>
        <row r="1558">
          <cell r="A1558">
            <v>2017</v>
          </cell>
          <cell r="B1558" t="str">
            <v>JAN</v>
          </cell>
          <cell r="D1558" t="str">
            <v>CI55002</v>
          </cell>
          <cell r="E1558">
            <v>8600321.9299999997</v>
          </cell>
        </row>
        <row r="1559">
          <cell r="A1559">
            <v>2017</v>
          </cell>
          <cell r="B1559" t="str">
            <v>FEB</v>
          </cell>
          <cell r="D1559" t="str">
            <v>UPGD.00001446.03.01.01</v>
          </cell>
          <cell r="E1559">
            <v>0</v>
          </cell>
        </row>
        <row r="1560">
          <cell r="A1560">
            <v>2017</v>
          </cell>
          <cell r="B1560" t="str">
            <v>FEB</v>
          </cell>
          <cell r="D1560" t="str">
            <v>UPGD.00000635.01.01.01</v>
          </cell>
          <cell r="E1560">
            <v>0</v>
          </cell>
        </row>
        <row r="1561">
          <cell r="A1561">
            <v>2017</v>
          </cell>
          <cell r="B1561" t="str">
            <v>FEB</v>
          </cell>
          <cell r="D1561" t="str">
            <v>UPGD.00000631.01.01.01</v>
          </cell>
          <cell r="E1561">
            <v>0</v>
          </cell>
        </row>
        <row r="1562">
          <cell r="A1562">
            <v>2017</v>
          </cell>
          <cell r="B1562" t="str">
            <v>FEB</v>
          </cell>
          <cell r="D1562" t="str">
            <v>UPGD.00001327.01.01.02</v>
          </cell>
          <cell r="E1562">
            <v>0</v>
          </cell>
        </row>
        <row r="1563">
          <cell r="A1563">
            <v>2017</v>
          </cell>
          <cell r="B1563" t="str">
            <v>FEB</v>
          </cell>
          <cell r="D1563" t="str">
            <v>UNUC.00000003.01.06.01</v>
          </cell>
          <cell r="E1563">
            <v>0</v>
          </cell>
        </row>
        <row r="1564">
          <cell r="A1564">
            <v>2017</v>
          </cell>
          <cell r="B1564" t="str">
            <v>FEB</v>
          </cell>
          <cell r="D1564" t="str">
            <v>UPGD.00001327.01.01.01</v>
          </cell>
          <cell r="E1564">
            <v>0</v>
          </cell>
        </row>
        <row r="1565">
          <cell r="A1565">
            <v>2017</v>
          </cell>
          <cell r="B1565" t="str">
            <v>FEB</v>
          </cell>
          <cell r="D1565" t="str">
            <v>UPGD.00000632.01.01.01</v>
          </cell>
          <cell r="E1565">
            <v>0</v>
          </cell>
        </row>
        <row r="1566">
          <cell r="A1566">
            <v>2017</v>
          </cell>
          <cell r="B1566" t="str">
            <v>FEB</v>
          </cell>
          <cell r="D1566" t="str">
            <v>UPGD.00000399.01.01.01</v>
          </cell>
          <cell r="E1566">
            <v>0</v>
          </cell>
        </row>
        <row r="1567">
          <cell r="A1567">
            <v>2017</v>
          </cell>
          <cell r="B1567" t="str">
            <v>FEB</v>
          </cell>
          <cell r="D1567" t="str">
            <v>UPGD.00000729.03.01.01</v>
          </cell>
          <cell r="E1567">
            <v>0</v>
          </cell>
        </row>
        <row r="1568">
          <cell r="A1568">
            <v>2017</v>
          </cell>
          <cell r="B1568" t="str">
            <v>FEB</v>
          </cell>
          <cell r="D1568" t="str">
            <v>UNUC.00000938.01.01.03</v>
          </cell>
          <cell r="E1568">
            <v>0</v>
          </cell>
        </row>
        <row r="1569">
          <cell r="A1569">
            <v>2017</v>
          </cell>
          <cell r="B1569" t="str">
            <v>FEB</v>
          </cell>
          <cell r="D1569" t="str">
            <v>UPGD.00000962.01.01.02</v>
          </cell>
          <cell r="E1569">
            <v>0</v>
          </cell>
        </row>
        <row r="1570">
          <cell r="A1570">
            <v>2017</v>
          </cell>
          <cell r="B1570" t="str">
            <v>FEB</v>
          </cell>
          <cell r="D1570" t="str">
            <v>UPGD.00000630.01.01.01</v>
          </cell>
          <cell r="E1570">
            <v>0</v>
          </cell>
        </row>
        <row r="1571">
          <cell r="A1571">
            <v>2017</v>
          </cell>
          <cell r="B1571" t="str">
            <v>FEB</v>
          </cell>
          <cell r="D1571" t="str">
            <v>UPGD.00000689.01.01.01</v>
          </cell>
          <cell r="E1571">
            <v>0</v>
          </cell>
        </row>
        <row r="1572">
          <cell r="A1572">
            <v>2017</v>
          </cell>
          <cell r="B1572" t="str">
            <v>FEB</v>
          </cell>
          <cell r="D1572" t="str">
            <v>UNUC.00000002.01.04.01</v>
          </cell>
          <cell r="E1572">
            <v>0</v>
          </cell>
        </row>
        <row r="1573">
          <cell r="A1573">
            <v>2017</v>
          </cell>
          <cell r="B1573" t="str">
            <v>FEB</v>
          </cell>
          <cell r="D1573" t="str">
            <v>UNUC.00000914.01.01.01</v>
          </cell>
          <cell r="E1573">
            <v>0</v>
          </cell>
        </row>
        <row r="1574">
          <cell r="A1574">
            <v>2017</v>
          </cell>
          <cell r="B1574" t="str">
            <v>JAN</v>
          </cell>
          <cell r="D1574" t="str">
            <v>CIN5001</v>
          </cell>
          <cell r="E1574">
            <v>1067676.6299999999</v>
          </cell>
        </row>
        <row r="1575">
          <cell r="A1575">
            <v>2017</v>
          </cell>
          <cell r="B1575" t="str">
            <v>FEB</v>
          </cell>
          <cell r="D1575" t="str">
            <v>UPGD.00000627.01.01.01</v>
          </cell>
          <cell r="E1575">
            <v>0</v>
          </cell>
        </row>
        <row r="1576">
          <cell r="A1576">
            <v>2017</v>
          </cell>
          <cell r="B1576" t="str">
            <v>FEB</v>
          </cell>
          <cell r="D1576" t="str">
            <v>UPGD.00005601.01.01.01</v>
          </cell>
          <cell r="E1576">
            <v>0</v>
          </cell>
        </row>
        <row r="1577">
          <cell r="A1577">
            <v>2017</v>
          </cell>
          <cell r="B1577" t="str">
            <v>FEB</v>
          </cell>
          <cell r="D1577" t="str">
            <v>UNUC.00000001.01.10.01</v>
          </cell>
          <cell r="E1577">
            <v>0</v>
          </cell>
        </row>
        <row r="1578">
          <cell r="A1578">
            <v>2017</v>
          </cell>
          <cell r="B1578" t="str">
            <v>JAN</v>
          </cell>
          <cell r="D1578" t="str">
            <v>1MC5MON</v>
          </cell>
          <cell r="E1578">
            <v>0</v>
          </cell>
        </row>
        <row r="1579">
          <cell r="A1579">
            <v>2017</v>
          </cell>
          <cell r="B1579" t="str">
            <v>JAN</v>
          </cell>
          <cell r="D1579" t="str">
            <v>1MC5TOT</v>
          </cell>
          <cell r="E1579">
            <v>0</v>
          </cell>
        </row>
        <row r="1580">
          <cell r="A1580">
            <v>2017</v>
          </cell>
          <cell r="B1580" t="str">
            <v>JAN</v>
          </cell>
          <cell r="D1580" t="str">
            <v>TRU5MON</v>
          </cell>
          <cell r="E1580">
            <v>1455771.75</v>
          </cell>
        </row>
        <row r="1581">
          <cell r="A1581">
            <v>2017</v>
          </cell>
          <cell r="B1581" t="str">
            <v>JAN</v>
          </cell>
          <cell r="D1581" t="str">
            <v>TRU5TOT</v>
          </cell>
          <cell r="E1581">
            <v>17469261</v>
          </cell>
        </row>
        <row r="1582">
          <cell r="A1582">
            <v>2017</v>
          </cell>
          <cell r="B1582" t="str">
            <v>JAN</v>
          </cell>
          <cell r="D1582" t="str">
            <v>2MC5MON</v>
          </cell>
          <cell r="E1582">
            <v>0</v>
          </cell>
        </row>
        <row r="1583">
          <cell r="A1583">
            <v>2017</v>
          </cell>
          <cell r="B1583" t="str">
            <v>JAN</v>
          </cell>
          <cell r="D1583" t="str">
            <v>RAF5FEE</v>
          </cell>
          <cell r="E1583">
            <v>15560.4417768</v>
          </cell>
        </row>
        <row r="1584">
          <cell r="A1584">
            <v>2017</v>
          </cell>
          <cell r="B1584" t="str">
            <v>JAN</v>
          </cell>
          <cell r="D1584" t="str">
            <v>REV5NET</v>
          </cell>
          <cell r="E1584">
            <v>21596164.2482232</v>
          </cell>
        </row>
        <row r="1585">
          <cell r="A1585">
            <v>2017</v>
          </cell>
          <cell r="B1585" t="str">
            <v>JAN</v>
          </cell>
          <cell r="D1585" t="str">
            <v>REV5MON</v>
          </cell>
          <cell r="E1585">
            <v>23051935.9982232</v>
          </cell>
        </row>
        <row r="1586">
          <cell r="A1586">
            <v>2017</v>
          </cell>
          <cell r="B1586" t="str">
            <v>JAN</v>
          </cell>
          <cell r="D1586" t="str">
            <v>AM25081</v>
          </cell>
          <cell r="E1586">
            <v>0</v>
          </cell>
        </row>
        <row r="1587">
          <cell r="A1587">
            <v>2017</v>
          </cell>
          <cell r="B1587" t="str">
            <v>JAN</v>
          </cell>
          <cell r="D1587" t="str">
            <v>AM35081</v>
          </cell>
          <cell r="E1587">
            <v>0</v>
          </cell>
        </row>
        <row r="1588">
          <cell r="A1588">
            <v>2017</v>
          </cell>
          <cell r="B1588" t="str">
            <v>JAN</v>
          </cell>
          <cell r="D1588" t="str">
            <v>AM55081</v>
          </cell>
          <cell r="E1588">
            <v>0</v>
          </cell>
        </row>
        <row r="1589">
          <cell r="A1589">
            <v>2017</v>
          </cell>
          <cell r="B1589" t="str">
            <v>JAN</v>
          </cell>
          <cell r="D1589" t="str">
            <v>AM65081</v>
          </cell>
          <cell r="E1589">
            <v>7.1999999999999998E-3</v>
          </cell>
        </row>
        <row r="1590">
          <cell r="A1590">
            <v>2017</v>
          </cell>
          <cell r="B1590" t="str">
            <v>JAN</v>
          </cell>
          <cell r="D1590" t="str">
            <v>AM75081</v>
          </cell>
          <cell r="E1590">
            <v>7.4000000000000003E-3</v>
          </cell>
        </row>
        <row r="1591">
          <cell r="A1591">
            <v>2017</v>
          </cell>
          <cell r="B1591" t="str">
            <v>JAN</v>
          </cell>
          <cell r="D1591" t="str">
            <v>AM85081</v>
          </cell>
          <cell r="E1591">
            <v>7.3000000000000001E-3</v>
          </cell>
        </row>
        <row r="1592">
          <cell r="A1592">
            <v>2017</v>
          </cell>
          <cell r="B1592" t="str">
            <v>JAN</v>
          </cell>
          <cell r="D1592" t="str">
            <v>AM95081</v>
          </cell>
          <cell r="E1592">
            <v>6.0829999999999999E-4</v>
          </cell>
        </row>
        <row r="1593">
          <cell r="A1593">
            <v>2017</v>
          </cell>
          <cell r="B1593" t="str">
            <v>JAN</v>
          </cell>
          <cell r="D1593" t="str">
            <v>AMA5081</v>
          </cell>
          <cell r="E1593">
            <v>0</v>
          </cell>
        </row>
        <row r="1594">
          <cell r="A1594">
            <v>2017</v>
          </cell>
          <cell r="B1594" t="str">
            <v>JAN</v>
          </cell>
          <cell r="D1594" t="str">
            <v>AMB5081</v>
          </cell>
          <cell r="E1594">
            <v>0.95046580000000003</v>
          </cell>
        </row>
        <row r="1595">
          <cell r="A1595">
            <v>2017</v>
          </cell>
          <cell r="B1595" t="str">
            <v>JAN</v>
          </cell>
          <cell r="D1595" t="str">
            <v>AMC5081</v>
          </cell>
          <cell r="E1595">
            <v>0</v>
          </cell>
        </row>
        <row r="1596">
          <cell r="A1596">
            <v>2017</v>
          </cell>
          <cell r="B1596" t="str">
            <v>JAN</v>
          </cell>
          <cell r="D1596" t="str">
            <v>RR25082</v>
          </cell>
          <cell r="E1596">
            <v>756990</v>
          </cell>
        </row>
        <row r="1597">
          <cell r="A1597">
            <v>2017</v>
          </cell>
          <cell r="B1597" t="str">
            <v>JAN</v>
          </cell>
          <cell r="D1597" t="str">
            <v>RR25216</v>
          </cell>
          <cell r="E1597">
            <v>60868</v>
          </cell>
        </row>
        <row r="1598">
          <cell r="A1598">
            <v>2017</v>
          </cell>
          <cell r="B1598" t="str">
            <v>JAN</v>
          </cell>
          <cell r="D1598" t="str">
            <v>RR25217</v>
          </cell>
          <cell r="E1598">
            <v>-4647322</v>
          </cell>
        </row>
        <row r="1599">
          <cell r="A1599">
            <v>2017</v>
          </cell>
          <cell r="B1599" t="str">
            <v>JAN</v>
          </cell>
          <cell r="D1599" t="str">
            <v>RR25228</v>
          </cell>
          <cell r="E1599">
            <v>-4180555.56</v>
          </cell>
        </row>
        <row r="1600">
          <cell r="A1600">
            <v>2017</v>
          </cell>
          <cell r="B1600" t="str">
            <v>JAN</v>
          </cell>
          <cell r="D1600" t="str">
            <v>RR35082</v>
          </cell>
          <cell r="E1600">
            <v>-18231483</v>
          </cell>
        </row>
        <row r="1601">
          <cell r="A1601">
            <v>2017</v>
          </cell>
          <cell r="B1601" t="str">
            <v>JAN</v>
          </cell>
          <cell r="D1601" t="str">
            <v>RR35216</v>
          </cell>
          <cell r="E1601">
            <v>-5782497</v>
          </cell>
        </row>
        <row r="1602">
          <cell r="A1602">
            <v>2017</v>
          </cell>
          <cell r="B1602" t="str">
            <v>JAN</v>
          </cell>
          <cell r="D1602" t="str">
            <v>RR35217</v>
          </cell>
          <cell r="E1602">
            <v>441495587</v>
          </cell>
        </row>
        <row r="1603">
          <cell r="A1603">
            <v>2017</v>
          </cell>
          <cell r="B1603" t="str">
            <v>JAN</v>
          </cell>
          <cell r="D1603" t="str">
            <v>RR35228</v>
          </cell>
          <cell r="E1603">
            <v>447319444.44</v>
          </cell>
        </row>
        <row r="1604">
          <cell r="A1604">
            <v>2017</v>
          </cell>
          <cell r="B1604" t="str">
            <v>JAN</v>
          </cell>
          <cell r="D1604" t="str">
            <v>RR45082</v>
          </cell>
          <cell r="E1604">
            <v>-18609978</v>
          </cell>
        </row>
        <row r="1605">
          <cell r="A1605">
            <v>2017</v>
          </cell>
          <cell r="B1605" t="str">
            <v>JAN</v>
          </cell>
          <cell r="D1605" t="str">
            <v>RR45216</v>
          </cell>
          <cell r="E1605">
            <v>-5812931</v>
          </cell>
        </row>
        <row r="1606">
          <cell r="A1606">
            <v>2017</v>
          </cell>
          <cell r="B1606" t="str">
            <v>JAN</v>
          </cell>
          <cell r="D1606" t="str">
            <v>RR45217</v>
          </cell>
          <cell r="E1606">
            <v>443819248</v>
          </cell>
        </row>
        <row r="1607">
          <cell r="A1607">
            <v>2017</v>
          </cell>
          <cell r="B1607" t="str">
            <v>JAN</v>
          </cell>
          <cell r="D1607" t="str">
            <v>RR45228</v>
          </cell>
          <cell r="E1607">
            <v>449409722.22000003</v>
          </cell>
        </row>
        <row r="1608">
          <cell r="A1608">
            <v>2017</v>
          </cell>
          <cell r="B1608" t="str">
            <v>JAN</v>
          </cell>
          <cell r="D1608" t="str">
            <v>RR85082</v>
          </cell>
          <cell r="E1608">
            <v>0.35</v>
          </cell>
        </row>
        <row r="1609">
          <cell r="A1609">
            <v>2017</v>
          </cell>
          <cell r="B1609" t="str">
            <v>JAN</v>
          </cell>
          <cell r="D1609" t="str">
            <v>RR85216</v>
          </cell>
          <cell r="E1609">
            <v>0.35</v>
          </cell>
        </row>
        <row r="1610">
          <cell r="A1610">
            <v>2017</v>
          </cell>
          <cell r="B1610" t="str">
            <v>JAN</v>
          </cell>
          <cell r="D1610" t="str">
            <v>RR85217</v>
          </cell>
          <cell r="E1610">
            <v>0.35</v>
          </cell>
        </row>
        <row r="1611">
          <cell r="A1611">
            <v>2017</v>
          </cell>
          <cell r="B1611" t="str">
            <v>JAN</v>
          </cell>
          <cell r="D1611" t="str">
            <v>6660000181</v>
          </cell>
          <cell r="E1611">
            <v>0</v>
          </cell>
        </row>
        <row r="1612">
          <cell r="A1612">
            <v>2017</v>
          </cell>
          <cell r="B1612" t="str">
            <v>JAN</v>
          </cell>
          <cell r="D1612" t="str">
            <v>BG15217</v>
          </cell>
          <cell r="E1612">
            <v>446142909</v>
          </cell>
        </row>
        <row r="1613">
          <cell r="A1613">
            <v>2017</v>
          </cell>
          <cell r="B1613" t="str">
            <v>JAN</v>
          </cell>
          <cell r="D1613" t="str">
            <v>BGD5001</v>
          </cell>
          <cell r="E1613">
            <v>1305085.18</v>
          </cell>
        </row>
        <row r="1614">
          <cell r="A1614">
            <v>2017</v>
          </cell>
          <cell r="B1614" t="str">
            <v>JAN</v>
          </cell>
          <cell r="D1614" t="str">
            <v>BGP5001</v>
          </cell>
          <cell r="E1614">
            <v>10668266.1</v>
          </cell>
        </row>
        <row r="1615">
          <cell r="A1615">
            <v>2017</v>
          </cell>
          <cell r="B1615" t="str">
            <v>JAN</v>
          </cell>
          <cell r="D1615" t="str">
            <v>CI65001</v>
          </cell>
          <cell r="E1615">
            <v>0</v>
          </cell>
        </row>
        <row r="1616">
          <cell r="A1616">
            <v>2017</v>
          </cell>
          <cell r="B1616" t="str">
            <v>JAN</v>
          </cell>
          <cell r="D1616" t="str">
            <v>CI65002</v>
          </cell>
          <cell r="E1616">
            <v>0</v>
          </cell>
        </row>
        <row r="1617">
          <cell r="A1617">
            <v>2017</v>
          </cell>
          <cell r="B1617" t="str">
            <v>JAN</v>
          </cell>
          <cell r="D1617" t="str">
            <v>CID5001</v>
          </cell>
          <cell r="E1617">
            <v>0</v>
          </cell>
        </row>
        <row r="1618">
          <cell r="A1618">
            <v>2017</v>
          </cell>
          <cell r="B1618" t="str">
            <v>JAN</v>
          </cell>
          <cell r="D1618" t="str">
            <v>CID5002</v>
          </cell>
          <cell r="E1618">
            <v>0</v>
          </cell>
        </row>
        <row r="1619">
          <cell r="A1619">
            <v>2017</v>
          </cell>
          <cell r="B1619" t="str">
            <v>JAN</v>
          </cell>
          <cell r="D1619" t="str">
            <v>CIW5001</v>
          </cell>
          <cell r="E1619">
            <v>0</v>
          </cell>
        </row>
        <row r="1620">
          <cell r="A1620">
            <v>2017</v>
          </cell>
          <cell r="B1620" t="str">
            <v>JAN</v>
          </cell>
          <cell r="D1620" t="str">
            <v>MAN5001</v>
          </cell>
          <cell r="E1620">
            <v>5938824</v>
          </cell>
        </row>
        <row r="1621">
          <cell r="A1621">
            <v>2017</v>
          </cell>
          <cell r="B1621" t="str">
            <v>JAN</v>
          </cell>
          <cell r="D1621" t="str">
            <v>MAN5002</v>
          </cell>
          <cell r="E1621">
            <v>9639909</v>
          </cell>
        </row>
        <row r="1622">
          <cell r="A1622">
            <v>2017</v>
          </cell>
          <cell r="B1622" t="str">
            <v>JAN</v>
          </cell>
          <cell r="D1622" t="str">
            <v>MAN5003</v>
          </cell>
          <cell r="E1622">
            <v>1890528</v>
          </cell>
        </row>
        <row r="1623">
          <cell r="A1623">
            <v>2017</v>
          </cell>
          <cell r="B1623" t="str">
            <v>JAN</v>
          </cell>
          <cell r="D1623" t="str">
            <v>MAN5005</v>
          </cell>
          <cell r="E1623">
            <v>0</v>
          </cell>
        </row>
        <row r="1624">
          <cell r="A1624">
            <v>2017</v>
          </cell>
          <cell r="B1624" t="str">
            <v>JAN</v>
          </cell>
          <cell r="D1624" t="str">
            <v>MAN5006</v>
          </cell>
          <cell r="E1624">
            <v>0</v>
          </cell>
        </row>
        <row r="1625">
          <cell r="A1625">
            <v>2017</v>
          </cell>
          <cell r="B1625" t="str">
            <v>JAN</v>
          </cell>
          <cell r="D1625" t="str">
            <v>MAN5007</v>
          </cell>
          <cell r="E1625">
            <v>0</v>
          </cell>
        </row>
        <row r="1626">
          <cell r="A1626">
            <v>2017</v>
          </cell>
          <cell r="B1626" t="str">
            <v>JAN</v>
          </cell>
          <cell r="D1626" t="str">
            <v>MAN5008</v>
          </cell>
          <cell r="E1626">
            <v>0</v>
          </cell>
        </row>
        <row r="1627">
          <cell r="A1627">
            <v>2017</v>
          </cell>
          <cell r="B1627" t="str">
            <v>JAN</v>
          </cell>
          <cell r="D1627" t="str">
            <v>MAN5009</v>
          </cell>
          <cell r="E1627">
            <v>0</v>
          </cell>
        </row>
        <row r="1628">
          <cell r="A1628">
            <v>2017</v>
          </cell>
          <cell r="B1628" t="str">
            <v>JAN</v>
          </cell>
          <cell r="D1628" t="str">
            <v>MAN500A</v>
          </cell>
          <cell r="E1628">
            <v>0</v>
          </cell>
        </row>
        <row r="1629">
          <cell r="A1629">
            <v>2017</v>
          </cell>
          <cell r="B1629" t="str">
            <v>JAN</v>
          </cell>
          <cell r="D1629" t="str">
            <v>MAN500B</v>
          </cell>
          <cell r="E1629">
            <v>7586581</v>
          </cell>
        </row>
        <row r="1630">
          <cell r="A1630">
            <v>2017</v>
          </cell>
          <cell r="B1630" t="str">
            <v>JAN</v>
          </cell>
          <cell r="D1630" t="str">
            <v>MAN5010</v>
          </cell>
          <cell r="E1630">
            <v>0</v>
          </cell>
        </row>
        <row r="1631">
          <cell r="A1631">
            <v>2017</v>
          </cell>
          <cell r="B1631" t="str">
            <v>JAN</v>
          </cell>
          <cell r="D1631" t="str">
            <v>MAN5011</v>
          </cell>
          <cell r="E1631">
            <v>0.95046580000000003</v>
          </cell>
        </row>
        <row r="1632">
          <cell r="A1632">
            <v>2017</v>
          </cell>
          <cell r="B1632" t="str">
            <v>JAN</v>
          </cell>
          <cell r="D1632" t="str">
            <v>MAN5101</v>
          </cell>
          <cell r="E1632">
            <v>1890528</v>
          </cell>
        </row>
        <row r="1633">
          <cell r="A1633">
            <v>2017</v>
          </cell>
          <cell r="B1633" t="str">
            <v>JAN</v>
          </cell>
          <cell r="D1633" t="str">
            <v>MAN5102</v>
          </cell>
          <cell r="E1633">
            <v>0</v>
          </cell>
        </row>
        <row r="1634">
          <cell r="A1634">
            <v>2017</v>
          </cell>
          <cell r="B1634" t="str">
            <v>JAN</v>
          </cell>
          <cell r="D1634" t="str">
            <v>MAN510B</v>
          </cell>
          <cell r="E1634">
            <v>0</v>
          </cell>
        </row>
        <row r="1635">
          <cell r="A1635">
            <v>2017</v>
          </cell>
          <cell r="B1635" t="str">
            <v>JAN</v>
          </cell>
          <cell r="D1635" t="str">
            <v>MAN5CEA</v>
          </cell>
          <cell r="E1635">
            <v>0</v>
          </cell>
        </row>
        <row r="1636">
          <cell r="A1636">
            <v>2017</v>
          </cell>
          <cell r="B1636" t="str">
            <v>JAN</v>
          </cell>
          <cell r="D1636" t="str">
            <v>MAN5CEL</v>
          </cell>
          <cell r="E1636">
            <v>0</v>
          </cell>
        </row>
        <row r="1637">
          <cell r="A1637">
            <v>2017</v>
          </cell>
          <cell r="B1637" t="str">
            <v>JAN</v>
          </cell>
          <cell r="D1637" t="str">
            <v>MAN5CEW</v>
          </cell>
          <cell r="E1637">
            <v>0</v>
          </cell>
        </row>
        <row r="1638">
          <cell r="A1638">
            <v>2017</v>
          </cell>
          <cell r="B1638" t="str">
            <v>JAN</v>
          </cell>
          <cell r="D1638" t="str">
            <v>MAN5INDIAN</v>
          </cell>
          <cell r="E1638">
            <v>-1044824.39</v>
          </cell>
        </row>
        <row r="1639">
          <cell r="A1639">
            <v>2017</v>
          </cell>
          <cell r="B1639" t="str">
            <v>JAN</v>
          </cell>
          <cell r="D1639" t="str">
            <v>MAN5WC3</v>
          </cell>
          <cell r="E1639">
            <v>0</v>
          </cell>
        </row>
        <row r="1640">
          <cell r="A1640">
            <v>2017</v>
          </cell>
          <cell r="B1640" t="str">
            <v>JAN</v>
          </cell>
          <cell r="D1640" t="str">
            <v>XAN5100</v>
          </cell>
          <cell r="E1640">
            <v>7.4000000000000003E-3</v>
          </cell>
        </row>
        <row r="1641">
          <cell r="A1641">
            <v>2017</v>
          </cell>
          <cell r="B1641" t="str">
            <v>JAN</v>
          </cell>
          <cell r="D1641" t="str">
            <v>XAN5200</v>
          </cell>
          <cell r="E1641">
            <v>7.2000000000000005E-4</v>
          </cell>
        </row>
        <row r="1642">
          <cell r="A1642">
            <v>2017</v>
          </cell>
          <cell r="B1642" t="str">
            <v>JAN</v>
          </cell>
          <cell r="D1642" t="str">
            <v>2MC5TOT</v>
          </cell>
          <cell r="E1642">
            <v>0</v>
          </cell>
        </row>
        <row r="1643">
          <cell r="A1643">
            <v>2017</v>
          </cell>
          <cell r="B1643" t="str">
            <v>JAN</v>
          </cell>
          <cell r="D1643" t="str">
            <v>XAN5300</v>
          </cell>
          <cell r="E1643">
            <v>1.3984E-2</v>
          </cell>
        </row>
        <row r="1644">
          <cell r="A1644">
            <v>2017</v>
          </cell>
          <cell r="B1644" t="str">
            <v>JAN</v>
          </cell>
          <cell r="D1644" t="str">
            <v>XAN5400</v>
          </cell>
          <cell r="E1644">
            <v>4.8009000000000003E-2</v>
          </cell>
        </row>
        <row r="1645">
          <cell r="A1645">
            <v>2017</v>
          </cell>
          <cell r="B1645" t="str">
            <v>JAN</v>
          </cell>
          <cell r="D1645" t="str">
            <v>XAN5500</v>
          </cell>
          <cell r="E1645">
            <v>0.35</v>
          </cell>
        </row>
        <row r="1646">
          <cell r="A1646">
            <v>2017</v>
          </cell>
          <cell r="B1646" t="str">
            <v>JAN</v>
          </cell>
          <cell r="D1646" t="str">
            <v>XAN5600</v>
          </cell>
          <cell r="E1646">
            <v>5.5E-2</v>
          </cell>
        </row>
        <row r="1647">
          <cell r="A1647">
            <v>2017</v>
          </cell>
          <cell r="B1647" t="str">
            <v>JAN</v>
          </cell>
          <cell r="D1647" t="str">
            <v>UCOR.00000301.01.06.01Y</v>
          </cell>
          <cell r="E1647">
            <v>-756990</v>
          </cell>
        </row>
        <row r="1648">
          <cell r="A1648">
            <v>2017</v>
          </cell>
          <cell r="B1648" t="str">
            <v>JAN</v>
          </cell>
          <cell r="D1648" t="str">
            <v>6660000181Y</v>
          </cell>
          <cell r="E1648">
            <v>0</v>
          </cell>
        </row>
        <row r="1649">
          <cell r="A1649">
            <v>2017</v>
          </cell>
          <cell r="B1649" t="str">
            <v>JAN</v>
          </cell>
          <cell r="D1649" t="str">
            <v>UCOR.00000693.01.01.01Y</v>
          </cell>
          <cell r="E1649">
            <v>0</v>
          </cell>
        </row>
        <row r="1650">
          <cell r="A1650">
            <v>2017</v>
          </cell>
          <cell r="B1650" t="str">
            <v>JAN</v>
          </cell>
          <cell r="D1650" t="str">
            <v>UCOR.00000693.01.01.02Y</v>
          </cell>
          <cell r="E1650">
            <v>0</v>
          </cell>
        </row>
        <row r="1651">
          <cell r="A1651">
            <v>2017</v>
          </cell>
          <cell r="B1651" t="str">
            <v>JAN</v>
          </cell>
          <cell r="D1651" t="str">
            <v>UPGD.00005815.01.01.01Y</v>
          </cell>
          <cell r="E1651">
            <v>0</v>
          </cell>
        </row>
        <row r="1652">
          <cell r="A1652">
            <v>2017</v>
          </cell>
          <cell r="B1652" t="str">
            <v>JAN</v>
          </cell>
          <cell r="D1652" t="str">
            <v>6360002520Y</v>
          </cell>
          <cell r="E1652">
            <v>4647322</v>
          </cell>
        </row>
        <row r="1653">
          <cell r="A1653">
            <v>2017</v>
          </cell>
          <cell r="B1653" t="str">
            <v>JAN</v>
          </cell>
          <cell r="D1653" t="str">
            <v>6690000061Y</v>
          </cell>
          <cell r="E1653">
            <v>-60868</v>
          </cell>
        </row>
        <row r="1654">
          <cell r="A1654">
            <v>2017</v>
          </cell>
          <cell r="B1654" t="str">
            <v>JAN</v>
          </cell>
          <cell r="D1654" t="str">
            <v>6360002678Y</v>
          </cell>
          <cell r="E1654">
            <v>4180555.56</v>
          </cell>
        </row>
        <row r="1655">
          <cell r="A1655">
            <v>2017</v>
          </cell>
          <cell r="B1655" t="str">
            <v>JAN</v>
          </cell>
          <cell r="D1655" t="str">
            <v>UNUC.00000002.01.07.01</v>
          </cell>
          <cell r="E1655">
            <v>2425</v>
          </cell>
        </row>
        <row r="1656">
          <cell r="A1656">
            <v>2017</v>
          </cell>
          <cell r="B1656" t="str">
            <v>JAN</v>
          </cell>
          <cell r="D1656" t="str">
            <v>UNUC.00000604.01.01.01</v>
          </cell>
          <cell r="E1656">
            <v>10631.16</v>
          </cell>
        </row>
        <row r="1657">
          <cell r="A1657">
            <v>2017</v>
          </cell>
          <cell r="B1657" t="str">
            <v>JAN</v>
          </cell>
          <cell r="D1657" t="str">
            <v>UPGD.00000963.01.01.02</v>
          </cell>
          <cell r="E1657">
            <v>12999.29</v>
          </cell>
        </row>
        <row r="1658">
          <cell r="A1658">
            <v>2017</v>
          </cell>
          <cell r="B1658" t="str">
            <v>JAN</v>
          </cell>
          <cell r="D1658" t="str">
            <v>UPGD.00001446.03.01.01</v>
          </cell>
          <cell r="E1658">
            <v>38784</v>
          </cell>
        </row>
        <row r="1659">
          <cell r="A1659">
            <v>2017</v>
          </cell>
          <cell r="B1659" t="str">
            <v>JAN</v>
          </cell>
          <cell r="D1659" t="str">
            <v>UPGD.00005601.01.01.01</v>
          </cell>
          <cell r="E1659">
            <v>395</v>
          </cell>
        </row>
        <row r="1660">
          <cell r="A1660">
            <v>2017</v>
          </cell>
          <cell r="B1660" t="str">
            <v>JAN</v>
          </cell>
          <cell r="D1660" t="str">
            <v>6350000869</v>
          </cell>
          <cell r="E1660">
            <v>662628.06999999995</v>
          </cell>
        </row>
        <row r="1661">
          <cell r="A1661">
            <v>2017</v>
          </cell>
          <cell r="B1661" t="str">
            <v>JAN</v>
          </cell>
          <cell r="D1661" t="str">
            <v>6360002520</v>
          </cell>
          <cell r="E1661">
            <v>4647322</v>
          </cell>
        </row>
        <row r="1662">
          <cell r="A1662">
            <v>2017</v>
          </cell>
          <cell r="B1662" t="str">
            <v>JAN</v>
          </cell>
          <cell r="D1662" t="str">
            <v>6360002521</v>
          </cell>
          <cell r="E1662">
            <v>2918525</v>
          </cell>
        </row>
        <row r="1663">
          <cell r="A1663">
            <v>2017</v>
          </cell>
          <cell r="B1663" t="str">
            <v>JAN</v>
          </cell>
          <cell r="D1663" t="str">
            <v>UCOR.00000306.01.07.02</v>
          </cell>
          <cell r="E1663">
            <v>1149200</v>
          </cell>
        </row>
        <row r="1664">
          <cell r="A1664">
            <v>2017</v>
          </cell>
          <cell r="B1664" t="str">
            <v>JAN</v>
          </cell>
          <cell r="D1664" t="str">
            <v>6700000041</v>
          </cell>
          <cell r="E1664">
            <v>-6413398.0599999996</v>
          </cell>
        </row>
        <row r="1665">
          <cell r="A1665">
            <v>2017</v>
          </cell>
          <cell r="B1665" t="str">
            <v>JAN</v>
          </cell>
          <cell r="D1665" t="str">
            <v>UNUC.00000001.01.01.01</v>
          </cell>
          <cell r="E1665">
            <v>920921.25</v>
          </cell>
        </row>
        <row r="1666">
          <cell r="A1666">
            <v>2017</v>
          </cell>
          <cell r="B1666" t="str">
            <v>JAN</v>
          </cell>
          <cell r="D1666" t="str">
            <v>UNUC.00000002.01.15.01</v>
          </cell>
          <cell r="E1666">
            <v>68633.22</v>
          </cell>
        </row>
        <row r="1667">
          <cell r="A1667">
            <v>2017</v>
          </cell>
          <cell r="B1667" t="str">
            <v>JAN</v>
          </cell>
          <cell r="D1667" t="str">
            <v>6350000868</v>
          </cell>
          <cell r="E1667">
            <v>-1040735.04</v>
          </cell>
        </row>
        <row r="1668">
          <cell r="A1668">
            <v>2017</v>
          </cell>
          <cell r="B1668" t="str">
            <v>JAN</v>
          </cell>
          <cell r="D1668" t="str">
            <v>6350000870</v>
          </cell>
          <cell r="E1668">
            <v>-606546.03</v>
          </cell>
        </row>
        <row r="1669">
          <cell r="A1669">
            <v>2017</v>
          </cell>
          <cell r="B1669" t="str">
            <v>JAN</v>
          </cell>
          <cell r="D1669" t="str">
            <v>UCOR.00000301.01.05.01</v>
          </cell>
          <cell r="E1669">
            <v>4617300.87</v>
          </cell>
        </row>
        <row r="1670">
          <cell r="A1670">
            <v>2017</v>
          </cell>
          <cell r="B1670" t="str">
            <v>JAN</v>
          </cell>
          <cell r="D1670" t="str">
            <v>UCOR.00000622.01.02.01</v>
          </cell>
          <cell r="E1670">
            <v>-96604.35</v>
          </cell>
        </row>
        <row r="1671">
          <cell r="A1671">
            <v>2017</v>
          </cell>
          <cell r="B1671" t="str">
            <v>JAN</v>
          </cell>
          <cell r="D1671" t="str">
            <v>UNUC.00000001.01.05.01</v>
          </cell>
          <cell r="E1671">
            <v>100451.6</v>
          </cell>
        </row>
        <row r="1672">
          <cell r="A1672">
            <v>2017</v>
          </cell>
          <cell r="B1672" t="str">
            <v>JAN</v>
          </cell>
          <cell r="D1672" t="str">
            <v>UCOR.00000306.01.07.01</v>
          </cell>
          <cell r="E1672">
            <v>1866.44</v>
          </cell>
        </row>
        <row r="1673">
          <cell r="A1673">
            <v>2017</v>
          </cell>
          <cell r="B1673" t="str">
            <v>JAN</v>
          </cell>
          <cell r="D1673" t="str">
            <v>UNUC.00000002.01.02.01</v>
          </cell>
          <cell r="E1673">
            <v>177244</v>
          </cell>
        </row>
        <row r="1674">
          <cell r="A1674">
            <v>2017</v>
          </cell>
          <cell r="B1674" t="str">
            <v>JAN</v>
          </cell>
          <cell r="D1674" t="str">
            <v>UNUC.00000002.01.06.01</v>
          </cell>
          <cell r="E1674">
            <v>19138.7</v>
          </cell>
        </row>
        <row r="1675">
          <cell r="A1675">
            <v>2017</v>
          </cell>
          <cell r="B1675" t="str">
            <v>JAN</v>
          </cell>
          <cell r="D1675" t="str">
            <v>UPGD.00003208.01.01.01</v>
          </cell>
          <cell r="E1675">
            <v>22574.39</v>
          </cell>
        </row>
        <row r="1676">
          <cell r="A1676">
            <v>2017</v>
          </cell>
          <cell r="B1676" t="str">
            <v>JAN</v>
          </cell>
          <cell r="D1676" t="str">
            <v>6350000872</v>
          </cell>
          <cell r="E1676">
            <v>-51432.480000000003</v>
          </cell>
        </row>
        <row r="1677">
          <cell r="A1677">
            <v>2017</v>
          </cell>
          <cell r="B1677" t="str">
            <v>JAN</v>
          </cell>
          <cell r="D1677" t="str">
            <v>UNUC.00000001.01.06.01</v>
          </cell>
          <cell r="E1677">
            <v>2421.2800000000002</v>
          </cell>
        </row>
        <row r="1678">
          <cell r="A1678">
            <v>2017</v>
          </cell>
          <cell r="B1678" t="str">
            <v>JAN</v>
          </cell>
          <cell r="D1678" t="str">
            <v>UNUC.00000002.01.03.01</v>
          </cell>
          <cell r="E1678">
            <v>-76528.740000000005</v>
          </cell>
        </row>
        <row r="1679">
          <cell r="A1679">
            <v>2017</v>
          </cell>
          <cell r="B1679" t="str">
            <v>JAN</v>
          </cell>
          <cell r="D1679" t="str">
            <v>UPGD.00000963.01.01.01</v>
          </cell>
          <cell r="E1679">
            <v>13000.02</v>
          </cell>
        </row>
        <row r="1680">
          <cell r="A1680">
            <v>2017</v>
          </cell>
          <cell r="B1680" t="str">
            <v>JAN</v>
          </cell>
          <cell r="D1680" t="str">
            <v>UPGD.00003814.01.01.01</v>
          </cell>
          <cell r="E1680">
            <v>36332.769999999997</v>
          </cell>
        </row>
        <row r="1681">
          <cell r="A1681">
            <v>2017</v>
          </cell>
          <cell r="B1681" t="str">
            <v>JAN</v>
          </cell>
          <cell r="D1681" t="str">
            <v>UNUC.00000937.01.01.01</v>
          </cell>
          <cell r="E1681">
            <v>12722.21</v>
          </cell>
        </row>
        <row r="1682">
          <cell r="A1682">
            <v>2017</v>
          </cell>
          <cell r="B1682" t="str">
            <v>JAN</v>
          </cell>
          <cell r="D1682" t="str">
            <v>UNUC.00001132.01.01.01</v>
          </cell>
          <cell r="E1682">
            <v>1598</v>
          </cell>
        </row>
        <row r="1683">
          <cell r="A1683">
            <v>2017</v>
          </cell>
          <cell r="B1683" t="str">
            <v>JAN</v>
          </cell>
          <cell r="D1683" t="str">
            <v>UNUC.00000001.01.02.01</v>
          </cell>
          <cell r="E1683">
            <v>59080</v>
          </cell>
        </row>
        <row r="1684">
          <cell r="A1684">
            <v>2017</v>
          </cell>
          <cell r="B1684" t="str">
            <v>JAN</v>
          </cell>
          <cell r="D1684" t="str">
            <v>UNUC.00000001.01.14.01</v>
          </cell>
          <cell r="E1684">
            <v>147490</v>
          </cell>
        </row>
        <row r="1685">
          <cell r="A1685">
            <v>2017</v>
          </cell>
          <cell r="B1685" t="str">
            <v>JAN</v>
          </cell>
          <cell r="D1685" t="str">
            <v>UNUC.00000002.01.01.01</v>
          </cell>
          <cell r="E1685">
            <v>1040931.85</v>
          </cell>
        </row>
        <row r="1686">
          <cell r="A1686">
            <v>2017</v>
          </cell>
          <cell r="B1686" t="str">
            <v>JAN</v>
          </cell>
          <cell r="D1686" t="str">
            <v>UPGD.00000624.01.01.01</v>
          </cell>
          <cell r="E1686">
            <v>507.18</v>
          </cell>
        </row>
        <row r="1687">
          <cell r="A1687">
            <v>2017</v>
          </cell>
          <cell r="B1687" t="str">
            <v>JAN</v>
          </cell>
          <cell r="D1687" t="str">
            <v>UPGD.00000628.01.01.01</v>
          </cell>
          <cell r="E1687">
            <v>11878.45</v>
          </cell>
        </row>
        <row r="1688">
          <cell r="A1688">
            <v>2017</v>
          </cell>
          <cell r="B1688" t="str">
            <v>JAN</v>
          </cell>
          <cell r="D1688" t="str">
            <v>6350000866</v>
          </cell>
          <cell r="E1688">
            <v>-134098</v>
          </cell>
        </row>
        <row r="1689">
          <cell r="A1689">
            <v>2017</v>
          </cell>
          <cell r="B1689" t="str">
            <v>JAN</v>
          </cell>
          <cell r="D1689" t="str">
            <v>6350000871</v>
          </cell>
          <cell r="E1689">
            <v>-4649.5600000000004</v>
          </cell>
        </row>
        <row r="1690">
          <cell r="A1690">
            <v>2017</v>
          </cell>
          <cell r="B1690" t="str">
            <v>JAN</v>
          </cell>
          <cell r="D1690" t="str">
            <v>UNUC.00001134.40.01.01</v>
          </cell>
          <cell r="E1690">
            <v>37.119999999999997</v>
          </cell>
        </row>
        <row r="1691">
          <cell r="A1691">
            <v>2017</v>
          </cell>
          <cell r="B1691" t="str">
            <v>JAN</v>
          </cell>
          <cell r="D1691" t="str">
            <v>6690000061</v>
          </cell>
          <cell r="E1691">
            <v>-60868</v>
          </cell>
        </row>
        <row r="1692">
          <cell r="A1692">
            <v>2017</v>
          </cell>
          <cell r="B1692" t="str">
            <v>JAN</v>
          </cell>
          <cell r="D1692" t="str">
            <v>6360002678</v>
          </cell>
          <cell r="E1692">
            <v>4180555.56</v>
          </cell>
        </row>
        <row r="1693">
          <cell r="A1693">
            <v>2017</v>
          </cell>
          <cell r="B1693" t="str">
            <v>JAN</v>
          </cell>
          <cell r="D1693" t="str">
            <v>UCOR.00000693.01.01.02</v>
          </cell>
          <cell r="E1693">
            <v>0</v>
          </cell>
        </row>
        <row r="1694">
          <cell r="A1694">
            <v>2017</v>
          </cell>
          <cell r="B1694" t="str">
            <v>JAN</v>
          </cell>
          <cell r="D1694" t="str">
            <v>UPGD.00000635.01.01.01</v>
          </cell>
          <cell r="E1694">
            <v>0</v>
          </cell>
        </row>
        <row r="1695">
          <cell r="A1695">
            <v>2017</v>
          </cell>
          <cell r="B1695" t="str">
            <v>JAN</v>
          </cell>
          <cell r="D1695" t="str">
            <v>UPGD.00000631.01.01.01</v>
          </cell>
          <cell r="E1695">
            <v>0</v>
          </cell>
        </row>
        <row r="1696">
          <cell r="A1696">
            <v>2017</v>
          </cell>
          <cell r="B1696" t="str">
            <v>JAN</v>
          </cell>
          <cell r="D1696" t="str">
            <v>UPGD.00001327.01.01.02</v>
          </cell>
          <cell r="E1696">
            <v>0</v>
          </cell>
        </row>
        <row r="1697">
          <cell r="A1697">
            <v>2017</v>
          </cell>
          <cell r="B1697" t="str">
            <v>JAN</v>
          </cell>
          <cell r="D1697" t="str">
            <v>UNUC.00000003.01.06.01</v>
          </cell>
          <cell r="E1697">
            <v>0</v>
          </cell>
        </row>
        <row r="1698">
          <cell r="A1698">
            <v>2017</v>
          </cell>
          <cell r="B1698" t="str">
            <v>JAN</v>
          </cell>
          <cell r="D1698" t="str">
            <v>UPGD.00001327.01.01.01</v>
          </cell>
          <cell r="E1698">
            <v>0</v>
          </cell>
        </row>
        <row r="1699">
          <cell r="A1699">
            <v>2017</v>
          </cell>
          <cell r="B1699" t="str">
            <v>JAN</v>
          </cell>
          <cell r="D1699" t="str">
            <v>UPGD.00000632.01.01.01</v>
          </cell>
          <cell r="E1699">
            <v>0</v>
          </cell>
        </row>
        <row r="1700">
          <cell r="A1700">
            <v>2017</v>
          </cell>
          <cell r="B1700" t="str">
            <v>JAN</v>
          </cell>
          <cell r="D1700" t="str">
            <v>UPGD.00000399.01.01.01</v>
          </cell>
          <cell r="E1700">
            <v>0</v>
          </cell>
        </row>
        <row r="1701">
          <cell r="A1701">
            <v>2017</v>
          </cell>
          <cell r="B1701" t="str">
            <v>JAN</v>
          </cell>
          <cell r="D1701" t="str">
            <v>UPGD.00000729.03.01.01</v>
          </cell>
          <cell r="E1701">
            <v>0</v>
          </cell>
        </row>
        <row r="1702">
          <cell r="A1702">
            <v>2017</v>
          </cell>
          <cell r="B1702" t="str">
            <v>JAN</v>
          </cell>
          <cell r="D1702" t="str">
            <v>UNUC.00000938.01.01.03</v>
          </cell>
          <cell r="E1702">
            <v>0</v>
          </cell>
        </row>
        <row r="1703">
          <cell r="A1703">
            <v>2017</v>
          </cell>
          <cell r="B1703" t="str">
            <v>JAN</v>
          </cell>
          <cell r="D1703" t="str">
            <v>UPGD.00000962.01.01.02</v>
          </cell>
          <cell r="E1703">
            <v>0</v>
          </cell>
        </row>
        <row r="1704">
          <cell r="A1704">
            <v>2017</v>
          </cell>
          <cell r="B1704" t="str">
            <v>JAN</v>
          </cell>
          <cell r="D1704" t="str">
            <v>UPGD.00000630.01.01.01</v>
          </cell>
          <cell r="E1704">
            <v>0</v>
          </cell>
        </row>
        <row r="1705">
          <cell r="A1705">
            <v>2017</v>
          </cell>
          <cell r="B1705" t="str">
            <v>JAN</v>
          </cell>
          <cell r="D1705" t="str">
            <v>UPGD.00000689.01.01.01</v>
          </cell>
          <cell r="E1705">
            <v>0</v>
          </cell>
        </row>
        <row r="1706">
          <cell r="A1706">
            <v>2017</v>
          </cell>
          <cell r="B1706" t="str">
            <v>JAN</v>
          </cell>
          <cell r="D1706" t="str">
            <v>UNUC.00000002.01.04.01</v>
          </cell>
          <cell r="E1706">
            <v>0</v>
          </cell>
        </row>
        <row r="1707">
          <cell r="A1707">
            <v>2017</v>
          </cell>
          <cell r="B1707" t="str">
            <v>JAN</v>
          </cell>
          <cell r="D1707" t="str">
            <v>UNUC.00000001.01.13.01</v>
          </cell>
          <cell r="E1707">
            <v>0</v>
          </cell>
        </row>
        <row r="1708">
          <cell r="A1708">
            <v>2017</v>
          </cell>
          <cell r="B1708" t="str">
            <v>JAN</v>
          </cell>
          <cell r="D1708" t="str">
            <v>UPGD.00000627.01.01.01</v>
          </cell>
          <cell r="E1708">
            <v>0</v>
          </cell>
        </row>
        <row r="1709">
          <cell r="A1709">
            <v>2017</v>
          </cell>
          <cell r="B1709" t="str">
            <v>JAN</v>
          </cell>
          <cell r="D1709" t="str">
            <v>UNUC.00000001.01.10.01</v>
          </cell>
          <cell r="E1709">
            <v>0</v>
          </cell>
        </row>
        <row r="1710">
          <cell r="A1710">
            <v>2017</v>
          </cell>
          <cell r="B1710" t="str">
            <v>JAN</v>
          </cell>
          <cell r="D1710" t="str">
            <v>UNUC.00000001.01.03.01</v>
          </cell>
          <cell r="E1710">
            <v>0</v>
          </cell>
        </row>
        <row r="1711">
          <cell r="A1711">
            <v>2017</v>
          </cell>
          <cell r="B1711" t="str">
            <v>JAN</v>
          </cell>
          <cell r="D1711" t="str">
            <v>UPGD.00000631.01.01.02</v>
          </cell>
          <cell r="E1711">
            <v>0</v>
          </cell>
        </row>
        <row r="1712">
          <cell r="A1712">
            <v>2017</v>
          </cell>
          <cell r="B1712" t="str">
            <v>JAN</v>
          </cell>
          <cell r="D1712" t="str">
            <v>UNUC.00001062.01.01.01</v>
          </cell>
          <cell r="E1712">
            <v>0</v>
          </cell>
        </row>
        <row r="1713">
          <cell r="A1713">
            <v>2017</v>
          </cell>
          <cell r="B1713" t="str">
            <v>JAN</v>
          </cell>
          <cell r="D1713" t="str">
            <v>1MC5YTD</v>
          </cell>
          <cell r="E1713">
            <v>0</v>
          </cell>
        </row>
        <row r="1714">
          <cell r="A1714">
            <v>2017</v>
          </cell>
          <cell r="B1714" t="str">
            <v>JAN</v>
          </cell>
          <cell r="D1714" t="str">
            <v>GLB5BEG</v>
          </cell>
          <cell r="E1714">
            <v>23165313.3279908</v>
          </cell>
        </row>
        <row r="1715">
          <cell r="A1715">
            <v>2017</v>
          </cell>
          <cell r="B1715" t="str">
            <v>JAN</v>
          </cell>
          <cell r="D1715" t="str">
            <v>O/U5YTD</v>
          </cell>
          <cell r="E1715">
            <v>0</v>
          </cell>
        </row>
        <row r="1716">
          <cell r="A1716">
            <v>2017</v>
          </cell>
          <cell r="B1716" t="str">
            <v>JAN</v>
          </cell>
          <cell r="D1716" t="str">
            <v>TRU5YTD</v>
          </cell>
          <cell r="E1716">
            <v>0</v>
          </cell>
        </row>
        <row r="1717">
          <cell r="A1717">
            <v>2017</v>
          </cell>
          <cell r="B1717" t="str">
            <v>JAN</v>
          </cell>
          <cell r="D1717" t="str">
            <v>2MC5YTD</v>
          </cell>
          <cell r="E1717">
            <v>0</v>
          </cell>
        </row>
        <row r="1718">
          <cell r="A1718">
            <v>2017</v>
          </cell>
          <cell r="B1718" t="str">
            <v>JAN</v>
          </cell>
          <cell r="D1718" t="str">
            <v>3MC5YTD</v>
          </cell>
          <cell r="E1718">
            <v>0</v>
          </cell>
        </row>
        <row r="1719">
          <cell r="A1719">
            <v>2017</v>
          </cell>
          <cell r="B1719" t="str">
            <v>JAN</v>
          </cell>
          <cell r="D1719" t="str">
            <v>INT5YTD</v>
          </cell>
          <cell r="E1719">
            <v>0</v>
          </cell>
        </row>
        <row r="1720">
          <cell r="A1720">
            <v>2017</v>
          </cell>
          <cell r="B1720" t="str">
            <v>JAN</v>
          </cell>
          <cell r="D1720" t="str">
            <v>CI95001</v>
          </cell>
          <cell r="E1720">
            <v>-10668266.1</v>
          </cell>
        </row>
        <row r="1721">
          <cell r="A1721">
            <v>2017</v>
          </cell>
          <cell r="B1721" t="str">
            <v>JAN</v>
          </cell>
          <cell r="D1721" t="str">
            <v>UNUC.00000001.01.15.01</v>
          </cell>
          <cell r="E1721">
            <v>-8964.57</v>
          </cell>
        </row>
        <row r="1722">
          <cell r="A1722">
            <v>2017</v>
          </cell>
          <cell r="B1722" t="str">
            <v>JAN</v>
          </cell>
          <cell r="D1722" t="str">
            <v>CIC5001</v>
          </cell>
          <cell r="E1722">
            <v>-1305085.18</v>
          </cell>
        </row>
        <row r="1723">
          <cell r="A1723">
            <v>2017</v>
          </cell>
          <cell r="B1723" t="str">
            <v>JAN</v>
          </cell>
          <cell r="D1723" t="str">
            <v>4405810</v>
          </cell>
          <cell r="E1723">
            <v>0</v>
          </cell>
        </row>
        <row r="1724">
          <cell r="A1724">
            <v>2017</v>
          </cell>
          <cell r="B1724" t="str">
            <v>JAN</v>
          </cell>
          <cell r="D1724" t="str">
            <v>4405940</v>
          </cell>
          <cell r="E1724">
            <v>0</v>
          </cell>
        </row>
        <row r="1725">
          <cell r="A1725">
            <v>2017</v>
          </cell>
          <cell r="B1725" t="str">
            <v>JAN</v>
          </cell>
          <cell r="D1725" t="str">
            <v>4405840</v>
          </cell>
          <cell r="E1725">
            <v>0</v>
          </cell>
        </row>
        <row r="1726">
          <cell r="A1726">
            <v>2017</v>
          </cell>
          <cell r="B1726" t="str">
            <v>JAN</v>
          </cell>
          <cell r="D1726" t="str">
            <v>CI75001</v>
          </cell>
          <cell r="E1726">
            <v>39484.75</v>
          </cell>
        </row>
        <row r="1727">
          <cell r="A1727">
            <v>2017</v>
          </cell>
          <cell r="B1727" t="str">
            <v>JAN</v>
          </cell>
          <cell r="D1727" t="str">
            <v>CI75002</v>
          </cell>
          <cell r="E1727">
            <v>13534.97</v>
          </cell>
        </row>
        <row r="1728">
          <cell r="A1728">
            <v>2017</v>
          </cell>
          <cell r="B1728" t="str">
            <v>JAN</v>
          </cell>
          <cell r="D1728" t="str">
            <v>CI95001</v>
          </cell>
          <cell r="E1728">
            <v>10668266.1</v>
          </cell>
        </row>
        <row r="1729">
          <cell r="A1729">
            <v>2017</v>
          </cell>
          <cell r="B1729" t="str">
            <v>JAN</v>
          </cell>
          <cell r="D1729" t="str">
            <v>CI95002</v>
          </cell>
          <cell r="E1729">
            <v>0</v>
          </cell>
        </row>
        <row r="1730">
          <cell r="A1730">
            <v>2017</v>
          </cell>
          <cell r="B1730" t="str">
            <v>JAN</v>
          </cell>
          <cell r="D1730" t="str">
            <v>CI15001</v>
          </cell>
          <cell r="E1730">
            <v>319926.61</v>
          </cell>
        </row>
        <row r="1731">
          <cell r="A1731">
            <v>2017</v>
          </cell>
          <cell r="B1731" t="str">
            <v>JAN</v>
          </cell>
          <cell r="D1731" t="str">
            <v>UPGD.00000634.03.01.01</v>
          </cell>
          <cell r="E1731">
            <v>0</v>
          </cell>
        </row>
        <row r="1732">
          <cell r="A1732">
            <v>2017</v>
          </cell>
          <cell r="B1732" t="str">
            <v>JAN</v>
          </cell>
          <cell r="D1732" t="str">
            <v>UPGD.00000962.01.01.01</v>
          </cell>
          <cell r="E1732">
            <v>0</v>
          </cell>
        </row>
        <row r="1733">
          <cell r="A1733">
            <v>2017</v>
          </cell>
          <cell r="B1733" t="str">
            <v>JAN</v>
          </cell>
          <cell r="D1733" t="str">
            <v>UPGD.00001282.02.01.01</v>
          </cell>
          <cell r="E1733">
            <v>0</v>
          </cell>
        </row>
        <row r="1734">
          <cell r="A1734">
            <v>2017</v>
          </cell>
          <cell r="B1734" t="str">
            <v>JAN</v>
          </cell>
          <cell r="D1734" t="str">
            <v>UPGD.00000621.01.01.01</v>
          </cell>
          <cell r="E1734">
            <v>0</v>
          </cell>
        </row>
        <row r="1735">
          <cell r="A1735">
            <v>2017</v>
          </cell>
          <cell r="B1735" t="str">
            <v>JAN</v>
          </cell>
          <cell r="D1735" t="str">
            <v>UNUC.00000748.01.01.08</v>
          </cell>
          <cell r="E1735">
            <v>0</v>
          </cell>
        </row>
        <row r="1736">
          <cell r="A1736">
            <v>2017</v>
          </cell>
          <cell r="B1736" t="str">
            <v>JAN</v>
          </cell>
          <cell r="D1736" t="str">
            <v>UPGD.00005815.01.01.01</v>
          </cell>
          <cell r="E1736">
            <v>0</v>
          </cell>
        </row>
        <row r="1737">
          <cell r="A1737">
            <v>2017</v>
          </cell>
          <cell r="B1737" t="str">
            <v>JAN</v>
          </cell>
          <cell r="D1737" t="str">
            <v>UNUC.00000003.01.02.01</v>
          </cell>
          <cell r="E1737">
            <v>0</v>
          </cell>
        </row>
        <row r="1738">
          <cell r="A1738">
            <v>2017</v>
          </cell>
          <cell r="B1738" t="str">
            <v>JAN</v>
          </cell>
          <cell r="D1738" t="str">
            <v>UPGD.00000636.01.01.01</v>
          </cell>
          <cell r="E1738">
            <v>0</v>
          </cell>
        </row>
        <row r="1739">
          <cell r="A1739">
            <v>2017</v>
          </cell>
          <cell r="B1739" t="str">
            <v>JAN</v>
          </cell>
          <cell r="D1739" t="str">
            <v>UPGD.00000635.03.01.01</v>
          </cell>
          <cell r="E1739">
            <v>0</v>
          </cell>
        </row>
        <row r="1740">
          <cell r="A1740">
            <v>2017</v>
          </cell>
          <cell r="B1740" t="str">
            <v>JAN</v>
          </cell>
          <cell r="D1740" t="str">
            <v>UPGD.00000625.01.01.01</v>
          </cell>
          <cell r="E1740">
            <v>0</v>
          </cell>
        </row>
        <row r="1741">
          <cell r="A1741">
            <v>2017</v>
          </cell>
          <cell r="B1741" t="str">
            <v>JAN</v>
          </cell>
          <cell r="D1741" t="str">
            <v>UPGD.00000625.02.01.01</v>
          </cell>
          <cell r="E1741">
            <v>0</v>
          </cell>
        </row>
        <row r="1742">
          <cell r="A1742">
            <v>2017</v>
          </cell>
          <cell r="B1742" t="str">
            <v>JAN</v>
          </cell>
          <cell r="D1742" t="str">
            <v>UPGD.00001282.03.01.01</v>
          </cell>
          <cell r="E1742">
            <v>0</v>
          </cell>
        </row>
        <row r="1743">
          <cell r="A1743">
            <v>2017</v>
          </cell>
          <cell r="B1743" t="str">
            <v>JAN</v>
          </cell>
          <cell r="D1743" t="str">
            <v>UPGD.00001446.01.01.01</v>
          </cell>
          <cell r="E1743">
            <v>0</v>
          </cell>
        </row>
        <row r="1744">
          <cell r="A1744">
            <v>2017</v>
          </cell>
          <cell r="B1744" t="str">
            <v>JAN</v>
          </cell>
          <cell r="D1744" t="str">
            <v>UNUC.00000002.01.13.01</v>
          </cell>
          <cell r="E1744">
            <v>0</v>
          </cell>
        </row>
        <row r="1745">
          <cell r="A1745">
            <v>2017</v>
          </cell>
          <cell r="B1745" t="str">
            <v>JAN</v>
          </cell>
          <cell r="D1745" t="str">
            <v>UNUC.00000001.01.12.01</v>
          </cell>
          <cell r="E1745">
            <v>0</v>
          </cell>
        </row>
        <row r="1746">
          <cell r="A1746">
            <v>2017</v>
          </cell>
          <cell r="B1746" t="str">
            <v>JAN</v>
          </cell>
          <cell r="D1746" t="str">
            <v>UNUC.00001058.01.01.01</v>
          </cell>
          <cell r="E1746">
            <v>0</v>
          </cell>
        </row>
        <row r="1747">
          <cell r="A1747">
            <v>2017</v>
          </cell>
          <cell r="B1747" t="str">
            <v>JAN</v>
          </cell>
          <cell r="D1747" t="str">
            <v>UCOR.00000622.01.02.02</v>
          </cell>
          <cell r="E1747">
            <v>0</v>
          </cell>
        </row>
        <row r="1748">
          <cell r="A1748">
            <v>2017</v>
          </cell>
          <cell r="B1748" t="str">
            <v>JAN</v>
          </cell>
          <cell r="D1748" t="str">
            <v>UPGD.00005601.03.01.01</v>
          </cell>
          <cell r="E1748">
            <v>0</v>
          </cell>
        </row>
        <row r="1749">
          <cell r="A1749">
            <v>2017</v>
          </cell>
          <cell r="B1749" t="str">
            <v>JAN</v>
          </cell>
          <cell r="D1749" t="str">
            <v>UPGD.00004447.02.01.01</v>
          </cell>
          <cell r="E1749">
            <v>0</v>
          </cell>
        </row>
        <row r="1750">
          <cell r="A1750">
            <v>2017</v>
          </cell>
          <cell r="B1750" t="str">
            <v>JAN</v>
          </cell>
          <cell r="D1750" t="str">
            <v>UPGD.00004811.01.01.01</v>
          </cell>
          <cell r="E1750">
            <v>0</v>
          </cell>
        </row>
        <row r="1751">
          <cell r="A1751">
            <v>2017</v>
          </cell>
          <cell r="B1751" t="str">
            <v>JAN</v>
          </cell>
          <cell r="D1751" t="str">
            <v>UNUC.00000002.01.11.01</v>
          </cell>
          <cell r="E1751">
            <v>0</v>
          </cell>
        </row>
        <row r="1752">
          <cell r="A1752">
            <v>2017</v>
          </cell>
          <cell r="B1752" t="str">
            <v>JAN</v>
          </cell>
          <cell r="D1752" t="str">
            <v>UPGD.00000634.01.01.01</v>
          </cell>
          <cell r="E1752">
            <v>0</v>
          </cell>
        </row>
        <row r="1753">
          <cell r="A1753">
            <v>2017</v>
          </cell>
          <cell r="B1753" t="str">
            <v>JAN</v>
          </cell>
          <cell r="D1753" t="str">
            <v>UNUC.00000001.01.04.01</v>
          </cell>
          <cell r="E1753">
            <v>0</v>
          </cell>
        </row>
        <row r="1754">
          <cell r="A1754">
            <v>2017</v>
          </cell>
          <cell r="B1754" t="str">
            <v>JAN</v>
          </cell>
          <cell r="D1754" t="str">
            <v>UPGD.00000625.03.01.01</v>
          </cell>
          <cell r="E1754">
            <v>0</v>
          </cell>
        </row>
        <row r="1755">
          <cell r="A1755">
            <v>2017</v>
          </cell>
          <cell r="B1755" t="str">
            <v>JAN</v>
          </cell>
          <cell r="D1755" t="str">
            <v>UNUC.00000938.01.01.05</v>
          </cell>
          <cell r="E1755">
            <v>0</v>
          </cell>
        </row>
        <row r="1756">
          <cell r="A1756">
            <v>2017</v>
          </cell>
          <cell r="B1756" t="str">
            <v>JAN</v>
          </cell>
          <cell r="D1756" t="str">
            <v>UPGD.00000629.01.01.01</v>
          </cell>
          <cell r="E1756">
            <v>0</v>
          </cell>
        </row>
        <row r="1757">
          <cell r="A1757">
            <v>2017</v>
          </cell>
          <cell r="B1757" t="str">
            <v>JAN</v>
          </cell>
          <cell r="D1757" t="str">
            <v>UNUC.00000001.01.11.01</v>
          </cell>
          <cell r="E1757">
            <v>0</v>
          </cell>
        </row>
        <row r="1758">
          <cell r="A1758">
            <v>2017</v>
          </cell>
          <cell r="B1758" t="str">
            <v>JAN</v>
          </cell>
          <cell r="D1758" t="str">
            <v>UPGD.00000633.03.01.01</v>
          </cell>
          <cell r="E1758">
            <v>0</v>
          </cell>
        </row>
        <row r="1759">
          <cell r="A1759">
            <v>2017</v>
          </cell>
          <cell r="B1759" t="str">
            <v>JAN</v>
          </cell>
          <cell r="D1759" t="str">
            <v>UPGD.00000730.01.01.01</v>
          </cell>
          <cell r="E1759">
            <v>0</v>
          </cell>
        </row>
        <row r="1760">
          <cell r="A1760">
            <v>2017</v>
          </cell>
          <cell r="B1760" t="str">
            <v>JAN</v>
          </cell>
          <cell r="D1760" t="str">
            <v>UPGD.00000728.01.01.01</v>
          </cell>
          <cell r="E1760">
            <v>0</v>
          </cell>
        </row>
        <row r="1761">
          <cell r="A1761">
            <v>2017</v>
          </cell>
          <cell r="B1761" t="str">
            <v>JAN</v>
          </cell>
          <cell r="D1761" t="str">
            <v>UPGD.00000620.01.01.01</v>
          </cell>
          <cell r="E1761">
            <v>0</v>
          </cell>
        </row>
        <row r="1762">
          <cell r="A1762">
            <v>2017</v>
          </cell>
          <cell r="B1762" t="str">
            <v>JAN</v>
          </cell>
          <cell r="D1762" t="str">
            <v>UNUC.00001012.01.01.01</v>
          </cell>
          <cell r="E1762">
            <v>0</v>
          </cell>
        </row>
        <row r="1763">
          <cell r="A1763">
            <v>2017</v>
          </cell>
          <cell r="B1763" t="str">
            <v>JAN</v>
          </cell>
          <cell r="D1763" t="str">
            <v>UNUC.00000003.01.05.01</v>
          </cell>
          <cell r="E1763">
            <v>0</v>
          </cell>
        </row>
        <row r="1764">
          <cell r="A1764">
            <v>2017</v>
          </cell>
          <cell r="B1764" t="str">
            <v>JAN</v>
          </cell>
          <cell r="D1764" t="str">
            <v>UNUC.00000715.01.01.01</v>
          </cell>
          <cell r="E1764">
            <v>0</v>
          </cell>
        </row>
        <row r="1765">
          <cell r="A1765">
            <v>2017</v>
          </cell>
          <cell r="B1765" t="str">
            <v>JAN</v>
          </cell>
          <cell r="D1765" t="str">
            <v>UPGD.00000626.01.01.01</v>
          </cell>
          <cell r="E1765">
            <v>0</v>
          </cell>
        </row>
        <row r="1766">
          <cell r="A1766">
            <v>2017</v>
          </cell>
          <cell r="B1766" t="str">
            <v>JAN</v>
          </cell>
          <cell r="D1766" t="str">
            <v>UPGD.00000622.01.01.01</v>
          </cell>
          <cell r="E1766">
            <v>0</v>
          </cell>
        </row>
        <row r="1767">
          <cell r="A1767">
            <v>2017</v>
          </cell>
          <cell r="B1767" t="str">
            <v>JAN</v>
          </cell>
          <cell r="D1767" t="str">
            <v>UPGD.00004811.03.01.01</v>
          </cell>
          <cell r="E1767">
            <v>0</v>
          </cell>
        </row>
        <row r="1768">
          <cell r="A1768">
            <v>2017</v>
          </cell>
          <cell r="B1768" t="str">
            <v>JAN</v>
          </cell>
          <cell r="D1768" t="str">
            <v>UNUC.00000001.01.08.01</v>
          </cell>
          <cell r="E1768">
            <v>0</v>
          </cell>
        </row>
        <row r="1769">
          <cell r="A1769">
            <v>2017</v>
          </cell>
          <cell r="B1769" t="str">
            <v>JAN</v>
          </cell>
          <cell r="D1769" t="str">
            <v>UNUC.00000001.01.16.01</v>
          </cell>
          <cell r="E1769">
            <v>0</v>
          </cell>
        </row>
        <row r="1770">
          <cell r="A1770">
            <v>2017</v>
          </cell>
          <cell r="B1770" t="str">
            <v>JAN</v>
          </cell>
          <cell r="D1770" t="str">
            <v>UNUC.00000002.01.14.01</v>
          </cell>
          <cell r="E1770">
            <v>0</v>
          </cell>
        </row>
        <row r="1771">
          <cell r="A1771">
            <v>2017</v>
          </cell>
          <cell r="B1771" t="str">
            <v>JAN</v>
          </cell>
          <cell r="D1771" t="str">
            <v>UPGD.00000729.02.01.01</v>
          </cell>
          <cell r="E1771">
            <v>0</v>
          </cell>
        </row>
        <row r="1772">
          <cell r="A1772">
            <v>2017</v>
          </cell>
          <cell r="B1772" t="str">
            <v>JAN</v>
          </cell>
          <cell r="D1772" t="str">
            <v>UNUC.00000002.01.10.01</v>
          </cell>
          <cell r="E1772">
            <v>0</v>
          </cell>
        </row>
        <row r="1773">
          <cell r="A1773">
            <v>2017</v>
          </cell>
          <cell r="B1773" t="str">
            <v>JAN</v>
          </cell>
          <cell r="D1773" t="str">
            <v>UCOR.00000693.01.01.01</v>
          </cell>
          <cell r="E1773">
            <v>0</v>
          </cell>
        </row>
        <row r="1774">
          <cell r="A1774">
            <v>2017</v>
          </cell>
          <cell r="B1774" t="str">
            <v>JAN</v>
          </cell>
          <cell r="D1774" t="str">
            <v>UNUC.00000002.01.09.01</v>
          </cell>
          <cell r="E1774">
            <v>54000</v>
          </cell>
        </row>
        <row r="1775">
          <cell r="A1775">
            <v>2017</v>
          </cell>
          <cell r="B1775" t="str">
            <v>JAN</v>
          </cell>
          <cell r="D1775" t="str">
            <v>UNUC.00000969.10.01.01</v>
          </cell>
          <cell r="E1775">
            <v>13893.51</v>
          </cell>
        </row>
        <row r="1776">
          <cell r="A1776">
            <v>2017</v>
          </cell>
          <cell r="B1776" t="str">
            <v>JAN</v>
          </cell>
          <cell r="D1776" t="str">
            <v>UNUC.00000938.01.02.01</v>
          </cell>
          <cell r="E1776">
            <v>9683.57</v>
          </cell>
        </row>
        <row r="1777">
          <cell r="A1777">
            <v>2017</v>
          </cell>
          <cell r="B1777" t="str">
            <v>JAN</v>
          </cell>
          <cell r="D1777" t="str">
            <v>UNUC.00000001.01.09.01</v>
          </cell>
          <cell r="E1777">
            <v>54000</v>
          </cell>
        </row>
        <row r="1778">
          <cell r="A1778">
            <v>2017</v>
          </cell>
          <cell r="B1778" t="str">
            <v>JAN</v>
          </cell>
          <cell r="D1778" t="str">
            <v>UNUC.00000003.01.01.01</v>
          </cell>
          <cell r="E1778">
            <v>157068.41</v>
          </cell>
        </row>
        <row r="1779">
          <cell r="A1779">
            <v>2017</v>
          </cell>
          <cell r="B1779" t="str">
            <v>JAN</v>
          </cell>
          <cell r="D1779" t="str">
            <v>UNUC.00001057.01.01.01</v>
          </cell>
          <cell r="E1779">
            <v>598</v>
          </cell>
        </row>
        <row r="1780">
          <cell r="A1780">
            <v>2017</v>
          </cell>
          <cell r="B1780" t="str">
            <v>JAN</v>
          </cell>
          <cell r="D1780" t="str">
            <v>UPGD.00000633.01.01.01</v>
          </cell>
          <cell r="E1780">
            <v>19461.75</v>
          </cell>
        </row>
        <row r="1781">
          <cell r="A1781">
            <v>2017</v>
          </cell>
          <cell r="B1781" t="str">
            <v>JAN</v>
          </cell>
          <cell r="D1781" t="str">
            <v>UPGD.00005600.01.01.01</v>
          </cell>
          <cell r="E1781">
            <v>873.98</v>
          </cell>
        </row>
        <row r="1782">
          <cell r="A1782">
            <v>2017</v>
          </cell>
          <cell r="B1782" t="str">
            <v>JAN</v>
          </cell>
          <cell r="D1782" t="str">
            <v>UCOR.00000301.01.06.01</v>
          </cell>
          <cell r="E1782">
            <v>-756990</v>
          </cell>
        </row>
        <row r="1783">
          <cell r="A1783">
            <v>2017</v>
          </cell>
          <cell r="B1783" t="str">
            <v>JAN</v>
          </cell>
          <cell r="D1783" t="str">
            <v>UNUC.00000002.01.05.01</v>
          </cell>
          <cell r="E1783">
            <v>2226.35</v>
          </cell>
        </row>
        <row r="1784">
          <cell r="A1784">
            <v>2017</v>
          </cell>
          <cell r="B1784" t="str">
            <v>JAN</v>
          </cell>
          <cell r="D1784" t="str">
            <v>UNUC.00000003.01.07.01</v>
          </cell>
          <cell r="E1784">
            <v>28072</v>
          </cell>
        </row>
        <row r="1785">
          <cell r="A1785">
            <v>2017</v>
          </cell>
          <cell r="B1785" t="str">
            <v>JAN</v>
          </cell>
          <cell r="D1785" t="str">
            <v>UNUC.00000914.01.01.01</v>
          </cell>
          <cell r="E1785">
            <v>4486.1400000000003</v>
          </cell>
        </row>
        <row r="1786">
          <cell r="A1786">
            <v>2017</v>
          </cell>
          <cell r="B1786" t="str">
            <v>JAN</v>
          </cell>
          <cell r="D1786" t="str">
            <v>UNUC.00000938.01.01.01</v>
          </cell>
          <cell r="E1786">
            <v>9540.76</v>
          </cell>
        </row>
        <row r="1787">
          <cell r="A1787">
            <v>2017</v>
          </cell>
          <cell r="B1787" t="str">
            <v>JAN</v>
          </cell>
          <cell r="D1787" t="str">
            <v>UCOR.00000301.01.03.01</v>
          </cell>
          <cell r="E1787">
            <v>7744560.6799999997</v>
          </cell>
        </row>
        <row r="1788">
          <cell r="A1788">
            <v>2017</v>
          </cell>
          <cell r="B1788" t="str">
            <v>JAN</v>
          </cell>
          <cell r="D1788" t="str">
            <v>UNUC.00000001.01.07.01</v>
          </cell>
          <cell r="E1788">
            <v>2853.24</v>
          </cell>
        </row>
        <row r="1789">
          <cell r="A1789">
            <v>2017</v>
          </cell>
          <cell r="B1789" t="str">
            <v>JAN</v>
          </cell>
          <cell r="D1789" t="str">
            <v>4405000</v>
          </cell>
          <cell r="E1789">
            <v>22656549.079999998</v>
          </cell>
        </row>
        <row r="1790">
          <cell r="A1790">
            <v>2017</v>
          </cell>
          <cell r="B1790" t="str">
            <v>JAN</v>
          </cell>
          <cell r="D1790" t="str">
            <v>UCOR.00000306.01.05.01</v>
          </cell>
          <cell r="E1790">
            <v>0</v>
          </cell>
        </row>
        <row r="1791">
          <cell r="A1791">
            <v>2016</v>
          </cell>
          <cell r="B1791" t="str">
            <v>DEC</v>
          </cell>
          <cell r="D1791" t="str">
            <v>O/U5YTD</v>
          </cell>
          <cell r="E1791">
            <v>20414732.8076442</v>
          </cell>
        </row>
        <row r="1792">
          <cell r="A1792">
            <v>2016</v>
          </cell>
          <cell r="B1792" t="str">
            <v>DEC</v>
          </cell>
          <cell r="D1792" t="str">
            <v>TRU5YTD</v>
          </cell>
          <cell r="E1792">
            <v>4352466.25</v>
          </cell>
        </row>
        <row r="1793">
          <cell r="A1793">
            <v>2016</v>
          </cell>
          <cell r="B1793" t="str">
            <v>DEC</v>
          </cell>
          <cell r="D1793" t="str">
            <v>1MC5YTD</v>
          </cell>
          <cell r="E1793">
            <v>0</v>
          </cell>
        </row>
        <row r="1794">
          <cell r="A1794">
            <v>2016</v>
          </cell>
          <cell r="B1794" t="str">
            <v>DEC</v>
          </cell>
          <cell r="D1794" t="str">
            <v>2MC5YTD</v>
          </cell>
          <cell r="E1794">
            <v>0</v>
          </cell>
        </row>
        <row r="1795">
          <cell r="A1795">
            <v>2016</v>
          </cell>
          <cell r="B1795" t="str">
            <v>DEC</v>
          </cell>
          <cell r="D1795" t="str">
            <v>3MC5YTD</v>
          </cell>
          <cell r="E1795">
            <v>0</v>
          </cell>
        </row>
        <row r="1796">
          <cell r="A1796">
            <v>2016</v>
          </cell>
          <cell r="B1796" t="str">
            <v>DEC</v>
          </cell>
          <cell r="D1796" t="str">
            <v>INT5YTD</v>
          </cell>
          <cell r="E1796">
            <v>47014.9416841731</v>
          </cell>
        </row>
        <row r="1797">
          <cell r="A1797">
            <v>2016</v>
          </cell>
          <cell r="B1797" t="str">
            <v>DEC</v>
          </cell>
          <cell r="D1797" t="str">
            <v>UCOR.00000693.01.01.02Y</v>
          </cell>
          <cell r="E1797">
            <v>-10000</v>
          </cell>
        </row>
        <row r="1798">
          <cell r="A1798">
            <v>2016</v>
          </cell>
          <cell r="B1798" t="str">
            <v>DEC</v>
          </cell>
          <cell r="D1798" t="str">
            <v>CIA5002</v>
          </cell>
          <cell r="E1798">
            <v>-44677.47</v>
          </cell>
        </row>
        <row r="1799">
          <cell r="A1799">
            <v>2016</v>
          </cell>
          <cell r="B1799" t="str">
            <v>DEC</v>
          </cell>
          <cell r="D1799" t="str">
            <v>UCOR.00000693.01.01.02</v>
          </cell>
          <cell r="E1799">
            <v>-10000</v>
          </cell>
        </row>
        <row r="1800">
          <cell r="A1800">
            <v>2016</v>
          </cell>
          <cell r="B1800" t="str">
            <v>DEC</v>
          </cell>
          <cell r="D1800" t="str">
            <v>UCOR.00000693.01.01.02Y</v>
          </cell>
          <cell r="E1800">
            <v>-10000</v>
          </cell>
        </row>
        <row r="1801">
          <cell r="A1801">
            <v>2016</v>
          </cell>
          <cell r="B1801" t="str">
            <v>DEC</v>
          </cell>
          <cell r="D1801" t="str">
            <v>CIA5001</v>
          </cell>
          <cell r="E1801">
            <v>-24257.54</v>
          </cell>
        </row>
        <row r="1802">
          <cell r="A1802">
            <v>2016</v>
          </cell>
          <cell r="B1802" t="str">
            <v>DEC</v>
          </cell>
          <cell r="D1802" t="str">
            <v>2MC5TOT</v>
          </cell>
          <cell r="E1802">
            <v>0</v>
          </cell>
        </row>
        <row r="1803">
          <cell r="A1803">
            <v>2016</v>
          </cell>
          <cell r="B1803" t="str">
            <v>DEC</v>
          </cell>
          <cell r="D1803" t="str">
            <v>1MC5MON</v>
          </cell>
          <cell r="E1803">
            <v>0</v>
          </cell>
        </row>
        <row r="1804">
          <cell r="A1804">
            <v>2016</v>
          </cell>
          <cell r="B1804" t="str">
            <v>DEC</v>
          </cell>
          <cell r="D1804" t="str">
            <v>1MC5TOT</v>
          </cell>
          <cell r="E1804">
            <v>0</v>
          </cell>
        </row>
        <row r="1805">
          <cell r="A1805">
            <v>2016</v>
          </cell>
          <cell r="B1805" t="str">
            <v>DEC</v>
          </cell>
          <cell r="D1805" t="str">
            <v>TRU5MON</v>
          </cell>
          <cell r="E1805">
            <v>395678.75</v>
          </cell>
        </row>
        <row r="1806">
          <cell r="A1806">
            <v>2016</v>
          </cell>
          <cell r="B1806" t="str">
            <v>DEC</v>
          </cell>
          <cell r="D1806" t="str">
            <v>TRU5TOT</v>
          </cell>
          <cell r="E1806">
            <v>4748145</v>
          </cell>
        </row>
        <row r="1807">
          <cell r="A1807">
            <v>2016</v>
          </cell>
          <cell r="B1807" t="str">
            <v>DEC</v>
          </cell>
          <cell r="D1807" t="str">
            <v>2MC5MON</v>
          </cell>
          <cell r="E1807">
            <v>0</v>
          </cell>
        </row>
        <row r="1808">
          <cell r="A1808">
            <v>2016</v>
          </cell>
          <cell r="B1808" t="str">
            <v>DEC</v>
          </cell>
          <cell r="D1808" t="str">
            <v>RAF5FEE</v>
          </cell>
          <cell r="E1808">
            <v>18360.424821600001</v>
          </cell>
        </row>
        <row r="1809">
          <cell r="A1809">
            <v>2016</v>
          </cell>
          <cell r="B1809" t="str">
            <v>DEC</v>
          </cell>
          <cell r="D1809" t="str">
            <v>REV5NET</v>
          </cell>
          <cell r="E1809">
            <v>25482229.605178401</v>
          </cell>
        </row>
        <row r="1810">
          <cell r="A1810">
            <v>2016</v>
          </cell>
          <cell r="B1810" t="str">
            <v>DEC</v>
          </cell>
          <cell r="D1810" t="str">
            <v>REV5MON</v>
          </cell>
          <cell r="E1810">
            <v>25877908.355178401</v>
          </cell>
        </row>
        <row r="1811">
          <cell r="A1811">
            <v>2016</v>
          </cell>
          <cell r="B1811" t="str">
            <v>DEC</v>
          </cell>
          <cell r="D1811" t="str">
            <v>AM25081</v>
          </cell>
          <cell r="E1811">
            <v>0</v>
          </cell>
        </row>
        <row r="1812">
          <cell r="A1812">
            <v>2016</v>
          </cell>
          <cell r="B1812" t="str">
            <v>DEC</v>
          </cell>
          <cell r="D1812" t="str">
            <v>AM35081</v>
          </cell>
          <cell r="E1812">
            <v>0</v>
          </cell>
        </row>
        <row r="1813">
          <cell r="A1813">
            <v>2016</v>
          </cell>
          <cell r="B1813" t="str">
            <v>DEC</v>
          </cell>
          <cell r="D1813" t="str">
            <v>AM55081</v>
          </cell>
          <cell r="E1813">
            <v>0</v>
          </cell>
        </row>
        <row r="1814">
          <cell r="A1814">
            <v>2016</v>
          </cell>
          <cell r="B1814" t="str">
            <v>DEC</v>
          </cell>
          <cell r="D1814" t="str">
            <v>AM65081</v>
          </cell>
          <cell r="E1814">
            <v>4.7999999999999996E-3</v>
          </cell>
        </row>
        <row r="1815">
          <cell r="A1815">
            <v>2016</v>
          </cell>
          <cell r="B1815" t="str">
            <v>DEC</v>
          </cell>
          <cell r="D1815" t="str">
            <v>AM75081</v>
          </cell>
          <cell r="E1815">
            <v>7.1999999999999998E-3</v>
          </cell>
        </row>
        <row r="1816">
          <cell r="A1816">
            <v>2016</v>
          </cell>
          <cell r="B1816" t="str">
            <v>DEC</v>
          </cell>
          <cell r="D1816" t="str">
            <v>AM85081</v>
          </cell>
          <cell r="E1816">
            <v>6.0000000000000001E-3</v>
          </cell>
        </row>
        <row r="1817">
          <cell r="A1817">
            <v>2016</v>
          </cell>
          <cell r="B1817" t="str">
            <v>DEC</v>
          </cell>
          <cell r="D1817" t="str">
            <v>AM95081</v>
          </cell>
          <cell r="E1817">
            <v>5.0000000000000001E-4</v>
          </cell>
        </row>
        <row r="1818">
          <cell r="A1818">
            <v>2016</v>
          </cell>
          <cell r="B1818" t="str">
            <v>DEC</v>
          </cell>
          <cell r="D1818" t="str">
            <v>AMA5081</v>
          </cell>
          <cell r="E1818">
            <v>0</v>
          </cell>
        </row>
        <row r="1819">
          <cell r="A1819">
            <v>2016</v>
          </cell>
          <cell r="B1819" t="str">
            <v>DEC</v>
          </cell>
          <cell r="D1819" t="str">
            <v>AMB5081</v>
          </cell>
          <cell r="E1819">
            <v>0.9467506</v>
          </cell>
        </row>
        <row r="1820">
          <cell r="A1820">
            <v>2016</v>
          </cell>
          <cell r="B1820" t="str">
            <v>DEC</v>
          </cell>
          <cell r="D1820" t="str">
            <v>AMC5081</v>
          </cell>
          <cell r="E1820">
            <v>0</v>
          </cell>
        </row>
        <row r="1821">
          <cell r="A1821">
            <v>2016</v>
          </cell>
          <cell r="B1821" t="str">
            <v>DEC</v>
          </cell>
          <cell r="D1821" t="str">
            <v>RR25082</v>
          </cell>
          <cell r="E1821">
            <v>756963</v>
          </cell>
        </row>
        <row r="1822">
          <cell r="A1822">
            <v>2016</v>
          </cell>
          <cell r="B1822" t="str">
            <v>DEC</v>
          </cell>
          <cell r="D1822" t="str">
            <v>RR25216</v>
          </cell>
          <cell r="E1822">
            <v>60868</v>
          </cell>
        </row>
        <row r="1823">
          <cell r="A1823">
            <v>2016</v>
          </cell>
          <cell r="B1823" t="str">
            <v>DEC</v>
          </cell>
          <cell r="D1823" t="str">
            <v>RR25217</v>
          </cell>
          <cell r="E1823">
            <v>-3888393</v>
          </cell>
        </row>
        <row r="1824">
          <cell r="A1824">
            <v>2016</v>
          </cell>
          <cell r="B1824" t="str">
            <v>DEC</v>
          </cell>
          <cell r="D1824" t="str">
            <v>RR35082</v>
          </cell>
          <cell r="E1824">
            <v>-18988473</v>
          </cell>
        </row>
        <row r="1825">
          <cell r="A1825">
            <v>2016</v>
          </cell>
          <cell r="B1825" t="str">
            <v>DEC</v>
          </cell>
          <cell r="D1825" t="str">
            <v>RR35216</v>
          </cell>
          <cell r="E1825">
            <v>-5843365</v>
          </cell>
        </row>
        <row r="1826">
          <cell r="A1826">
            <v>2016</v>
          </cell>
          <cell r="B1826" t="str">
            <v>DEC</v>
          </cell>
          <cell r="D1826" t="str">
            <v>RR35217</v>
          </cell>
          <cell r="E1826">
            <v>373285765.55000001</v>
          </cell>
        </row>
        <row r="1827">
          <cell r="A1827">
            <v>2016</v>
          </cell>
          <cell r="B1827" t="str">
            <v>DEC</v>
          </cell>
          <cell r="D1827" t="str">
            <v>RR45082</v>
          </cell>
          <cell r="E1827">
            <v>-19366954.5</v>
          </cell>
        </row>
        <row r="1828">
          <cell r="A1828">
            <v>2016</v>
          </cell>
          <cell r="B1828" t="str">
            <v>DEC</v>
          </cell>
          <cell r="D1828" t="str">
            <v>RR45216</v>
          </cell>
          <cell r="E1828">
            <v>-5873799</v>
          </cell>
        </row>
        <row r="1829">
          <cell r="A1829">
            <v>2016</v>
          </cell>
          <cell r="B1829" t="str">
            <v>DEC</v>
          </cell>
          <cell r="D1829" t="str">
            <v>RR45217</v>
          </cell>
          <cell r="E1829">
            <v>375229962.05000001</v>
          </cell>
        </row>
        <row r="1830">
          <cell r="A1830">
            <v>2016</v>
          </cell>
          <cell r="B1830" t="str">
            <v>DEC</v>
          </cell>
          <cell r="D1830" t="str">
            <v>RR85082</v>
          </cell>
          <cell r="E1830">
            <v>0.35</v>
          </cell>
        </row>
        <row r="1831">
          <cell r="A1831">
            <v>2016</v>
          </cell>
          <cell r="B1831" t="str">
            <v>DEC</v>
          </cell>
          <cell r="D1831" t="str">
            <v>RR85216</v>
          </cell>
          <cell r="E1831">
            <v>0.35</v>
          </cell>
        </row>
        <row r="1832">
          <cell r="A1832">
            <v>2016</v>
          </cell>
          <cell r="B1832" t="str">
            <v>DEC</v>
          </cell>
          <cell r="D1832" t="str">
            <v>RR85217</v>
          </cell>
          <cell r="E1832">
            <v>0.35</v>
          </cell>
        </row>
        <row r="1833">
          <cell r="A1833">
            <v>2016</v>
          </cell>
          <cell r="B1833" t="str">
            <v>DEC</v>
          </cell>
          <cell r="D1833" t="str">
            <v>RR95082</v>
          </cell>
          <cell r="E1833">
            <v>5.8201058201058198E-2</v>
          </cell>
        </row>
        <row r="1834">
          <cell r="A1834">
            <v>2016</v>
          </cell>
          <cell r="B1834" t="str">
            <v>DEC</v>
          </cell>
          <cell r="D1834" t="str">
            <v>RR35228</v>
          </cell>
          <cell r="E1834">
            <v>451500000</v>
          </cell>
        </row>
        <row r="1835">
          <cell r="A1835">
            <v>2017</v>
          </cell>
          <cell r="B1835" t="str">
            <v>JAN</v>
          </cell>
          <cell r="D1835" t="str">
            <v>O/U5MON</v>
          </cell>
          <cell r="E1835">
            <v>-3131246.11520646</v>
          </cell>
        </row>
        <row r="1836">
          <cell r="A1836">
            <v>2017</v>
          </cell>
          <cell r="B1836" t="str">
            <v>JAN</v>
          </cell>
          <cell r="D1836" t="str">
            <v>EXP5TOT</v>
          </cell>
          <cell r="E1836">
            <v>26183182.113429599</v>
          </cell>
        </row>
        <row r="1837">
          <cell r="A1837">
            <v>2017</v>
          </cell>
          <cell r="B1837" t="str">
            <v>JAN</v>
          </cell>
          <cell r="D1837" t="str">
            <v>LIN5LOS</v>
          </cell>
          <cell r="E1837">
            <v>0</v>
          </cell>
        </row>
        <row r="1838">
          <cell r="A1838">
            <v>2017</v>
          </cell>
          <cell r="B1838" t="str">
            <v>JAN</v>
          </cell>
          <cell r="D1838" t="str">
            <v>REV5TOT</v>
          </cell>
          <cell r="E1838">
            <v>23051935.9982232</v>
          </cell>
        </row>
        <row r="1839">
          <cell r="A1839">
            <v>2017</v>
          </cell>
          <cell r="B1839" t="str">
            <v>JAN</v>
          </cell>
          <cell r="D1839" t="str">
            <v>RES5PMO</v>
          </cell>
          <cell r="E1839">
            <v>0</v>
          </cell>
        </row>
        <row r="1840">
          <cell r="A1840">
            <v>2017</v>
          </cell>
          <cell r="B1840" t="str">
            <v>JAN</v>
          </cell>
          <cell r="D1840" t="str">
            <v>GLB5END</v>
          </cell>
          <cell r="E1840">
            <v>20482669.789580401</v>
          </cell>
        </row>
        <row r="1841">
          <cell r="A1841">
            <v>2017</v>
          </cell>
          <cell r="B1841" t="str">
            <v>JAN</v>
          </cell>
          <cell r="D1841" t="str">
            <v>INT5MON</v>
          </cell>
          <cell r="E1841">
            <v>6.0829999999999999E-4</v>
          </cell>
        </row>
        <row r="1842">
          <cell r="A1842">
            <v>2017</v>
          </cell>
          <cell r="B1842" t="str">
            <v>JAN</v>
          </cell>
          <cell r="D1842" t="str">
            <v>ADJ5PRI</v>
          </cell>
          <cell r="E1842">
            <v>0</v>
          </cell>
        </row>
        <row r="1843">
          <cell r="A1843">
            <v>2017</v>
          </cell>
          <cell r="B1843" t="str">
            <v>JAN</v>
          </cell>
          <cell r="D1843" t="str">
            <v>AVG5AMT</v>
          </cell>
          <cell r="E1843">
            <v>22762332.395387501</v>
          </cell>
        </row>
        <row r="1844">
          <cell r="A1844">
            <v>2017</v>
          </cell>
          <cell r="B1844" t="str">
            <v>JAN</v>
          </cell>
          <cell r="D1844" t="str">
            <v>GLE5MON</v>
          </cell>
          <cell r="E1844">
            <v>-2682643.53841034</v>
          </cell>
        </row>
        <row r="1845">
          <cell r="A1845">
            <v>2017</v>
          </cell>
          <cell r="B1845" t="str">
            <v>JAN</v>
          </cell>
          <cell r="D1845" t="str">
            <v>RES5PRI</v>
          </cell>
          <cell r="E1845">
            <v>0</v>
          </cell>
        </row>
        <row r="1846">
          <cell r="A1846">
            <v>2017</v>
          </cell>
          <cell r="B1846" t="str">
            <v>JAN</v>
          </cell>
          <cell r="D1846" t="str">
            <v>INT5YER</v>
          </cell>
          <cell r="E1846">
            <v>7.3000000000000001E-3</v>
          </cell>
        </row>
        <row r="1847">
          <cell r="A1847">
            <v>2017</v>
          </cell>
          <cell r="B1847" t="str">
            <v>JAN</v>
          </cell>
          <cell r="D1847" t="str">
            <v>INT5AMT</v>
          </cell>
          <cell r="E1847">
            <v>13846.326796114199</v>
          </cell>
        </row>
        <row r="1848">
          <cell r="A1848">
            <v>2017</v>
          </cell>
          <cell r="B1848" t="str">
            <v>JAN</v>
          </cell>
          <cell r="D1848" t="str">
            <v>TRU5BEG</v>
          </cell>
          <cell r="E1848">
            <v>25055841.3279908</v>
          </cell>
        </row>
        <row r="1849">
          <cell r="A1849">
            <v>2017</v>
          </cell>
          <cell r="B1849" t="str">
            <v>JAN</v>
          </cell>
          <cell r="D1849" t="str">
            <v>TRU5END</v>
          </cell>
          <cell r="E1849">
            <v>20468823.462784301</v>
          </cell>
        </row>
        <row r="1850">
          <cell r="A1850">
            <v>2017</v>
          </cell>
          <cell r="B1850" t="str">
            <v>JAN</v>
          </cell>
          <cell r="D1850" t="str">
            <v>CI15002</v>
          </cell>
          <cell r="E1850">
            <v>43826.239999999998</v>
          </cell>
        </row>
        <row r="1851">
          <cell r="A1851">
            <v>2017</v>
          </cell>
          <cell r="B1851" t="str">
            <v>JAN</v>
          </cell>
          <cell r="D1851" t="str">
            <v>CI85001</v>
          </cell>
          <cell r="E1851">
            <v>0</v>
          </cell>
        </row>
        <row r="1852">
          <cell r="A1852">
            <v>2017</v>
          </cell>
          <cell r="B1852" t="str">
            <v>JAN</v>
          </cell>
          <cell r="D1852" t="str">
            <v>CI85002</v>
          </cell>
          <cell r="E1852">
            <v>0</v>
          </cell>
        </row>
        <row r="1853">
          <cell r="A1853">
            <v>2017</v>
          </cell>
          <cell r="B1853" t="str">
            <v>JAN</v>
          </cell>
          <cell r="D1853" t="str">
            <v>CIA5001</v>
          </cell>
          <cell r="E1853">
            <v>0</v>
          </cell>
        </row>
        <row r="1854">
          <cell r="A1854">
            <v>2017</v>
          </cell>
          <cell r="B1854" t="str">
            <v>JAN</v>
          </cell>
          <cell r="D1854" t="str">
            <v>CIA5002</v>
          </cell>
          <cell r="E1854">
            <v>0</v>
          </cell>
        </row>
        <row r="1855">
          <cell r="A1855">
            <v>2017</v>
          </cell>
          <cell r="B1855" t="str">
            <v>JAN</v>
          </cell>
          <cell r="D1855" t="str">
            <v>CIB5001</v>
          </cell>
          <cell r="E1855">
            <v>0</v>
          </cell>
        </row>
        <row r="1856">
          <cell r="A1856">
            <v>2017</v>
          </cell>
          <cell r="B1856" t="str">
            <v>JAN</v>
          </cell>
          <cell r="D1856" t="str">
            <v>CIB5002</v>
          </cell>
          <cell r="E1856">
            <v>0</v>
          </cell>
        </row>
        <row r="1857">
          <cell r="A1857">
            <v>2017</v>
          </cell>
          <cell r="B1857" t="str">
            <v>JAN</v>
          </cell>
          <cell r="D1857" t="str">
            <v>CIC5001</v>
          </cell>
          <cell r="E1857">
            <v>1305085.18</v>
          </cell>
        </row>
        <row r="1858">
          <cell r="A1858">
            <v>2017</v>
          </cell>
          <cell r="B1858" t="str">
            <v>JAN</v>
          </cell>
          <cell r="D1858" t="str">
            <v>CIC5002</v>
          </cell>
          <cell r="E1858">
            <v>0</v>
          </cell>
        </row>
        <row r="1859">
          <cell r="A1859">
            <v>2017</v>
          </cell>
          <cell r="B1859" t="str">
            <v>JAN</v>
          </cell>
          <cell r="D1859" t="str">
            <v>CI45001</v>
          </cell>
          <cell r="E1859">
            <v>952.33</v>
          </cell>
        </row>
        <row r="1860">
          <cell r="A1860">
            <v>2017</v>
          </cell>
          <cell r="B1860" t="str">
            <v>JAN</v>
          </cell>
          <cell r="D1860" t="str">
            <v>CI45002</v>
          </cell>
          <cell r="E1860">
            <v>107692.89</v>
          </cell>
        </row>
        <row r="1861">
          <cell r="A1861">
            <v>2016</v>
          </cell>
          <cell r="B1861" t="str">
            <v>DEC</v>
          </cell>
          <cell r="D1861" t="str">
            <v>GLB5BEG</v>
          </cell>
          <cell r="E1861">
            <v>26788058.284513</v>
          </cell>
        </row>
        <row r="1862">
          <cell r="A1862">
            <v>2016</v>
          </cell>
          <cell r="B1862" t="str">
            <v>DEC</v>
          </cell>
          <cell r="D1862" t="str">
            <v>RRD5082</v>
          </cell>
          <cell r="E1862">
            <v>-45132.176931111098</v>
          </cell>
        </row>
        <row r="1863">
          <cell r="A1863">
            <v>2016</v>
          </cell>
          <cell r="B1863" t="str">
            <v>DEC</v>
          </cell>
          <cell r="D1863" t="str">
            <v>RRD5216</v>
          </cell>
          <cell r="E1863">
            <v>-13688.127151111101</v>
          </cell>
        </row>
        <row r="1864">
          <cell r="A1864">
            <v>2016</v>
          </cell>
          <cell r="B1864" t="str">
            <v>DEC</v>
          </cell>
          <cell r="D1864" t="str">
            <v>RRD5217</v>
          </cell>
          <cell r="E1864">
            <v>874424.78563651803</v>
          </cell>
        </row>
        <row r="1865">
          <cell r="A1865">
            <v>2016</v>
          </cell>
          <cell r="B1865" t="str">
            <v>DEC</v>
          </cell>
          <cell r="D1865" t="str">
            <v>RRF5082</v>
          </cell>
          <cell r="E1865">
            <v>-151432.174425081</v>
          </cell>
        </row>
        <row r="1866">
          <cell r="A1866">
            <v>2016</v>
          </cell>
          <cell r="B1866" t="str">
            <v>DEC</v>
          </cell>
          <cell r="D1866" t="str">
            <v>RRF5216</v>
          </cell>
          <cell r="E1866">
            <v>-45927.8279765603</v>
          </cell>
        </row>
        <row r="1867">
          <cell r="A1867">
            <v>2016</v>
          </cell>
          <cell r="B1867" t="str">
            <v>DEC</v>
          </cell>
          <cell r="D1867" t="str">
            <v>RRF5217</v>
          </cell>
          <cell r="E1867">
            <v>2933960.9933338901</v>
          </cell>
        </row>
        <row r="1868">
          <cell r="A1868">
            <v>2016</v>
          </cell>
          <cell r="B1868" t="str">
            <v>DEC</v>
          </cell>
          <cell r="D1868" t="str">
            <v>RRK5082</v>
          </cell>
          <cell r="E1868">
            <v>0</v>
          </cell>
        </row>
        <row r="1869">
          <cell r="A1869">
            <v>2016</v>
          </cell>
          <cell r="B1869" t="str">
            <v>DEC</v>
          </cell>
          <cell r="D1869" t="str">
            <v>RRK5216</v>
          </cell>
          <cell r="E1869">
            <v>0</v>
          </cell>
        </row>
        <row r="1870">
          <cell r="A1870">
            <v>2016</v>
          </cell>
          <cell r="B1870" t="str">
            <v>DEC</v>
          </cell>
          <cell r="D1870" t="str">
            <v>RRK5217</v>
          </cell>
          <cell r="E1870">
            <v>0</v>
          </cell>
        </row>
        <row r="1871">
          <cell r="A1871">
            <v>2016</v>
          </cell>
          <cell r="B1871" t="str">
            <v>DEC</v>
          </cell>
          <cell r="D1871" t="str">
            <v>RRL5082</v>
          </cell>
          <cell r="E1871">
            <v>0</v>
          </cell>
        </row>
        <row r="1872">
          <cell r="A1872">
            <v>2016</v>
          </cell>
          <cell r="B1872" t="str">
            <v>DEC</v>
          </cell>
          <cell r="D1872" t="str">
            <v>RRL5216</v>
          </cell>
          <cell r="E1872">
            <v>0</v>
          </cell>
        </row>
        <row r="1873">
          <cell r="A1873">
            <v>2016</v>
          </cell>
          <cell r="B1873" t="str">
            <v>DEC</v>
          </cell>
          <cell r="D1873" t="str">
            <v>RRL5217</v>
          </cell>
          <cell r="E1873">
            <v>0</v>
          </cell>
        </row>
        <row r="1874">
          <cell r="A1874">
            <v>2016</v>
          </cell>
          <cell r="B1874" t="str">
            <v>DEC</v>
          </cell>
          <cell r="D1874" t="str">
            <v>RRS5082</v>
          </cell>
          <cell r="E1874">
            <v>-143368.50199625001</v>
          </cell>
        </row>
        <row r="1875">
          <cell r="A1875">
            <v>2016</v>
          </cell>
          <cell r="B1875" t="str">
            <v>DEC</v>
          </cell>
          <cell r="D1875" t="str">
            <v>RRS5216</v>
          </cell>
          <cell r="E1875">
            <v>-43482.198693505197</v>
          </cell>
        </row>
        <row r="1876">
          <cell r="A1876">
            <v>2016</v>
          </cell>
          <cell r="B1876" t="str">
            <v>DEC</v>
          </cell>
          <cell r="D1876" t="str">
            <v>RRS5217</v>
          </cell>
          <cell r="E1876">
            <v>2777729.3308154601</v>
          </cell>
        </row>
        <row r="1877">
          <cell r="A1877">
            <v>2016</v>
          </cell>
          <cell r="B1877" t="str">
            <v>DEC</v>
          </cell>
          <cell r="D1877" t="str">
            <v>CIR5001</v>
          </cell>
          <cell r="E1877">
            <v>74275609.060000002</v>
          </cell>
        </row>
        <row r="1878">
          <cell r="A1878">
            <v>2016</v>
          </cell>
          <cell r="B1878" t="str">
            <v>DEC</v>
          </cell>
          <cell r="D1878" t="str">
            <v>CIR5002</v>
          </cell>
          <cell r="E1878">
            <v>11686654.16</v>
          </cell>
        </row>
        <row r="1879">
          <cell r="A1879">
            <v>2016</v>
          </cell>
          <cell r="B1879" t="str">
            <v>DEC</v>
          </cell>
          <cell r="D1879" t="str">
            <v>CIS5001</v>
          </cell>
          <cell r="E1879">
            <v>2232350.96</v>
          </cell>
        </row>
        <row r="1880">
          <cell r="A1880">
            <v>2016</v>
          </cell>
          <cell r="B1880" t="str">
            <v>DEC</v>
          </cell>
          <cell r="D1880" t="str">
            <v>CIS5002</v>
          </cell>
          <cell r="E1880">
            <v>363997.26</v>
          </cell>
        </row>
        <row r="1881">
          <cell r="A1881">
            <v>2016</v>
          </cell>
          <cell r="B1881" t="str">
            <v>DEC</v>
          </cell>
          <cell r="D1881" t="str">
            <v>COB5001</v>
          </cell>
          <cell r="E1881">
            <v>17417.104238277501</v>
          </cell>
        </row>
        <row r="1882">
          <cell r="A1882">
            <v>2016</v>
          </cell>
          <cell r="B1882" t="str">
            <v>DEC</v>
          </cell>
          <cell r="D1882" t="str">
            <v>COB5002</v>
          </cell>
          <cell r="E1882">
            <v>4673.4609958650299</v>
          </cell>
        </row>
        <row r="1883">
          <cell r="A1883">
            <v>2016</v>
          </cell>
          <cell r="B1883" t="str">
            <v>DEC</v>
          </cell>
          <cell r="D1883" t="str">
            <v>COC5001</v>
          </cell>
          <cell r="E1883">
            <v>170517.10443068799</v>
          </cell>
        </row>
        <row r="1884">
          <cell r="A1884">
            <v>2016</v>
          </cell>
          <cell r="B1884" t="str">
            <v>DEC</v>
          </cell>
          <cell r="D1884" t="str">
            <v>COC5002</v>
          </cell>
          <cell r="E1884">
            <v>45754.1635958814</v>
          </cell>
        </row>
        <row r="1885">
          <cell r="A1885">
            <v>2016</v>
          </cell>
          <cell r="B1885" t="str">
            <v>DEC</v>
          </cell>
          <cell r="D1885" t="str">
            <v>COE5001</v>
          </cell>
          <cell r="E1885">
            <v>727981.57498053403</v>
          </cell>
        </row>
        <row r="1886">
          <cell r="A1886">
            <v>2016</v>
          </cell>
          <cell r="B1886" t="str">
            <v>DEC</v>
          </cell>
          <cell r="D1886" t="str">
            <v>COE5002</v>
          </cell>
          <cell r="E1886">
            <v>184362.228778144</v>
          </cell>
        </row>
        <row r="1887">
          <cell r="A1887">
            <v>2016</v>
          </cell>
          <cell r="B1887" t="str">
            <v>DEC</v>
          </cell>
          <cell r="D1887" t="str">
            <v>6660000181</v>
          </cell>
          <cell r="E1887">
            <v>0</v>
          </cell>
        </row>
        <row r="1888">
          <cell r="A1888">
            <v>2016</v>
          </cell>
          <cell r="B1888" t="str">
            <v>DEC</v>
          </cell>
          <cell r="D1888" t="str">
            <v>CI65001</v>
          </cell>
          <cell r="E1888">
            <v>0</v>
          </cell>
        </row>
        <row r="1889">
          <cell r="A1889">
            <v>2016</v>
          </cell>
          <cell r="B1889" t="str">
            <v>DEC</v>
          </cell>
          <cell r="D1889" t="str">
            <v>CI65002</v>
          </cell>
          <cell r="E1889">
            <v>0</v>
          </cell>
        </row>
        <row r="1890">
          <cell r="A1890">
            <v>2016</v>
          </cell>
          <cell r="B1890" t="str">
            <v>DEC</v>
          </cell>
          <cell r="D1890" t="str">
            <v>CID5001</v>
          </cell>
          <cell r="E1890">
            <v>0</v>
          </cell>
        </row>
        <row r="1891">
          <cell r="A1891">
            <v>2016</v>
          </cell>
          <cell r="B1891" t="str">
            <v>DEC</v>
          </cell>
          <cell r="D1891" t="str">
            <v>CID5002</v>
          </cell>
          <cell r="E1891">
            <v>0</v>
          </cell>
        </row>
        <row r="1892">
          <cell r="A1892">
            <v>2016</v>
          </cell>
          <cell r="B1892" t="str">
            <v>DEC</v>
          </cell>
          <cell r="D1892" t="str">
            <v>CIW5001</v>
          </cell>
          <cell r="E1892">
            <v>0</v>
          </cell>
        </row>
        <row r="1893">
          <cell r="A1893">
            <v>2016</v>
          </cell>
          <cell r="B1893" t="str">
            <v>DEC</v>
          </cell>
          <cell r="D1893" t="str">
            <v>MAN5001</v>
          </cell>
          <cell r="E1893">
            <v>-2951171</v>
          </cell>
        </row>
        <row r="1894">
          <cell r="A1894">
            <v>2016</v>
          </cell>
          <cell r="B1894" t="str">
            <v>DEC</v>
          </cell>
          <cell r="D1894" t="str">
            <v>MAN5002</v>
          </cell>
          <cell r="E1894">
            <v>7699316</v>
          </cell>
        </row>
        <row r="1895">
          <cell r="A1895">
            <v>2016</v>
          </cell>
          <cell r="B1895" t="str">
            <v>DEC</v>
          </cell>
          <cell r="D1895" t="str">
            <v>MAN5003</v>
          </cell>
          <cell r="E1895">
            <v>0</v>
          </cell>
        </row>
        <row r="1896">
          <cell r="A1896">
            <v>2016</v>
          </cell>
          <cell r="B1896" t="str">
            <v>DEC</v>
          </cell>
          <cell r="D1896" t="str">
            <v>MAN5005</v>
          </cell>
          <cell r="E1896">
            <v>0</v>
          </cell>
        </row>
        <row r="1897">
          <cell r="A1897">
            <v>2016</v>
          </cell>
          <cell r="B1897" t="str">
            <v>DEC</v>
          </cell>
          <cell r="D1897" t="str">
            <v>MAN5006</v>
          </cell>
          <cell r="E1897">
            <v>0</v>
          </cell>
        </row>
        <row r="1898">
          <cell r="A1898">
            <v>2016</v>
          </cell>
          <cell r="B1898" t="str">
            <v>DEC</v>
          </cell>
          <cell r="D1898" t="str">
            <v>MAN5007</v>
          </cell>
          <cell r="E1898">
            <v>0</v>
          </cell>
        </row>
        <row r="1899">
          <cell r="A1899">
            <v>2016</v>
          </cell>
          <cell r="B1899" t="str">
            <v>DEC</v>
          </cell>
          <cell r="D1899" t="str">
            <v>MAN5008</v>
          </cell>
          <cell r="E1899">
            <v>0</v>
          </cell>
        </row>
        <row r="1900">
          <cell r="A1900">
            <v>2016</v>
          </cell>
          <cell r="B1900" t="str">
            <v>DEC</v>
          </cell>
          <cell r="D1900" t="str">
            <v>MAN5009</v>
          </cell>
          <cell r="E1900">
            <v>0</v>
          </cell>
        </row>
        <row r="1901">
          <cell r="A1901">
            <v>2016</v>
          </cell>
          <cell r="B1901" t="str">
            <v>DEC</v>
          </cell>
          <cell r="D1901" t="str">
            <v>MAN500A</v>
          </cell>
          <cell r="E1901">
            <v>0</v>
          </cell>
        </row>
        <row r="1902">
          <cell r="A1902">
            <v>2016</v>
          </cell>
          <cell r="B1902" t="str">
            <v>DEC</v>
          </cell>
          <cell r="D1902" t="str">
            <v>MAN500B</v>
          </cell>
          <cell r="E1902">
            <v>5938824</v>
          </cell>
        </row>
        <row r="1903">
          <cell r="A1903">
            <v>2016</v>
          </cell>
          <cell r="B1903" t="str">
            <v>DEC</v>
          </cell>
          <cell r="D1903" t="str">
            <v>MAN5010</v>
          </cell>
          <cell r="E1903">
            <v>0</v>
          </cell>
        </row>
        <row r="1904">
          <cell r="A1904">
            <v>2016</v>
          </cell>
          <cell r="B1904" t="str">
            <v>DEC</v>
          </cell>
          <cell r="D1904" t="str">
            <v>MAN5011</v>
          </cell>
          <cell r="E1904">
            <v>0.9467506</v>
          </cell>
        </row>
        <row r="1905">
          <cell r="A1905">
            <v>2016</v>
          </cell>
          <cell r="B1905" t="str">
            <v>DEC</v>
          </cell>
          <cell r="D1905" t="str">
            <v>MAN5101</v>
          </cell>
          <cell r="E1905">
            <v>0</v>
          </cell>
        </row>
        <row r="1906">
          <cell r="A1906">
            <v>2016</v>
          </cell>
          <cell r="B1906" t="str">
            <v>DEC</v>
          </cell>
          <cell r="D1906" t="str">
            <v>MAN5102</v>
          </cell>
          <cell r="E1906">
            <v>0</v>
          </cell>
        </row>
        <row r="1907">
          <cell r="A1907">
            <v>2016</v>
          </cell>
          <cell r="B1907" t="str">
            <v>DEC</v>
          </cell>
          <cell r="D1907" t="str">
            <v>MAN510B</v>
          </cell>
          <cell r="E1907">
            <v>0</v>
          </cell>
        </row>
        <row r="1908">
          <cell r="A1908">
            <v>2016</v>
          </cell>
          <cell r="B1908" t="str">
            <v>DEC</v>
          </cell>
          <cell r="D1908" t="str">
            <v>MAN5CEA</v>
          </cell>
          <cell r="E1908">
            <v>0</v>
          </cell>
        </row>
        <row r="1909">
          <cell r="A1909">
            <v>2016</v>
          </cell>
          <cell r="B1909" t="str">
            <v>DEC</v>
          </cell>
          <cell r="D1909" t="str">
            <v>MAN5CEL</v>
          </cell>
          <cell r="E1909">
            <v>0</v>
          </cell>
        </row>
        <row r="1910">
          <cell r="A1910">
            <v>2016</v>
          </cell>
          <cell r="B1910" t="str">
            <v>DEC</v>
          </cell>
          <cell r="D1910" t="str">
            <v>MAN5CEW</v>
          </cell>
          <cell r="E1910">
            <v>0</v>
          </cell>
        </row>
        <row r="1911">
          <cell r="A1911">
            <v>2016</v>
          </cell>
          <cell r="B1911" t="str">
            <v>DEC</v>
          </cell>
          <cell r="D1911" t="str">
            <v>MAN5WC3</v>
          </cell>
          <cell r="E1911">
            <v>-10620180.91</v>
          </cell>
        </row>
        <row r="1912">
          <cell r="A1912">
            <v>2016</v>
          </cell>
          <cell r="B1912" t="str">
            <v>DEC</v>
          </cell>
          <cell r="D1912" t="str">
            <v>XAN5100</v>
          </cell>
          <cell r="E1912">
            <v>7.1999999999999998E-3</v>
          </cell>
        </row>
        <row r="1913">
          <cell r="A1913">
            <v>2016</v>
          </cell>
          <cell r="B1913" t="str">
            <v>DEC</v>
          </cell>
          <cell r="D1913" t="str">
            <v>XAN5200</v>
          </cell>
          <cell r="E1913">
            <v>7.2000000000000005E-4</v>
          </cell>
        </row>
        <row r="1914">
          <cell r="A1914">
            <v>2016</v>
          </cell>
          <cell r="B1914" t="str">
            <v>DEC</v>
          </cell>
          <cell r="D1914" t="str">
            <v>XAN5300</v>
          </cell>
          <cell r="E1914">
            <v>1.3931000000000001E-2</v>
          </cell>
        </row>
        <row r="1915">
          <cell r="A1915">
            <v>2016</v>
          </cell>
          <cell r="B1915" t="str">
            <v>DEC</v>
          </cell>
          <cell r="D1915" t="str">
            <v>XAN5400</v>
          </cell>
          <cell r="E1915">
            <v>4.9077999999999997E-2</v>
          </cell>
        </row>
        <row r="1916">
          <cell r="A1916">
            <v>2016</v>
          </cell>
          <cell r="B1916" t="str">
            <v>DEC</v>
          </cell>
          <cell r="D1916" t="str">
            <v>XAN5500</v>
          </cell>
          <cell r="E1916">
            <v>0.35</v>
          </cell>
        </row>
        <row r="1917">
          <cell r="A1917">
            <v>2016</v>
          </cell>
          <cell r="B1917" t="str">
            <v>DEC</v>
          </cell>
          <cell r="D1917" t="str">
            <v>XAN5600</v>
          </cell>
          <cell r="E1917">
            <v>5.5E-2</v>
          </cell>
        </row>
        <row r="1918">
          <cell r="A1918">
            <v>2016</v>
          </cell>
          <cell r="B1918" t="str">
            <v>DEC</v>
          </cell>
          <cell r="D1918" t="str">
            <v>UCOR.00000301.01.06.01Y</v>
          </cell>
          <cell r="E1918">
            <v>-756963</v>
          </cell>
        </row>
        <row r="1919">
          <cell r="A1919">
            <v>2016</v>
          </cell>
          <cell r="B1919" t="str">
            <v>DEC</v>
          </cell>
          <cell r="D1919" t="str">
            <v>6660000181Y</v>
          </cell>
          <cell r="E1919">
            <v>0</v>
          </cell>
        </row>
        <row r="1920">
          <cell r="A1920">
            <v>2016</v>
          </cell>
          <cell r="B1920" t="str">
            <v>DEC</v>
          </cell>
          <cell r="D1920" t="str">
            <v>UCOR.00000693.01.01.01Y</v>
          </cell>
          <cell r="E1920">
            <v>0</v>
          </cell>
        </row>
        <row r="1921">
          <cell r="A1921">
            <v>2016</v>
          </cell>
          <cell r="B1921" t="str">
            <v>DEC</v>
          </cell>
          <cell r="D1921" t="str">
            <v>UCOR.00000693.01.01.02Y</v>
          </cell>
          <cell r="E1921">
            <v>0</v>
          </cell>
        </row>
        <row r="1922">
          <cell r="A1922">
            <v>2016</v>
          </cell>
          <cell r="B1922" t="str">
            <v>DEC</v>
          </cell>
          <cell r="D1922" t="str">
            <v>UPGD.00005815.01.01.01Y</v>
          </cell>
          <cell r="E1922">
            <v>0</v>
          </cell>
        </row>
        <row r="1923">
          <cell r="A1923">
            <v>2016</v>
          </cell>
          <cell r="B1923" t="str">
            <v>DEC</v>
          </cell>
          <cell r="D1923" t="str">
            <v>6360002520Y</v>
          </cell>
          <cell r="E1923">
            <v>3888393</v>
          </cell>
        </row>
        <row r="1924">
          <cell r="A1924">
            <v>2016</v>
          </cell>
          <cell r="B1924" t="str">
            <v>DEC</v>
          </cell>
          <cell r="D1924" t="str">
            <v>6690000061Y</v>
          </cell>
          <cell r="E1924">
            <v>-60868</v>
          </cell>
        </row>
        <row r="1925">
          <cell r="A1925">
            <v>2016</v>
          </cell>
          <cell r="B1925" t="str">
            <v>DEC</v>
          </cell>
          <cell r="D1925" t="str">
            <v>RRA5082</v>
          </cell>
          <cell r="E1925">
            <v>0.53846153846153799</v>
          </cell>
        </row>
        <row r="1926">
          <cell r="A1926">
            <v>2016</v>
          </cell>
          <cell r="B1926" t="str">
            <v>DEC</v>
          </cell>
          <cell r="D1926" t="str">
            <v>RRA5217</v>
          </cell>
          <cell r="E1926">
            <v>0.53846153846153799</v>
          </cell>
        </row>
        <row r="1927">
          <cell r="A1927">
            <v>2016</v>
          </cell>
          <cell r="B1927" t="str">
            <v>DEC</v>
          </cell>
          <cell r="D1927" t="str">
            <v>CIN5001</v>
          </cell>
          <cell r="E1927">
            <v>1065064.1100000001</v>
          </cell>
        </row>
        <row r="1928">
          <cell r="A1928">
            <v>2016</v>
          </cell>
          <cell r="B1928" t="str">
            <v>DEC</v>
          </cell>
          <cell r="D1928" t="str">
            <v>CIN5002</v>
          </cell>
          <cell r="E1928">
            <v>12665772.810000001</v>
          </cell>
        </row>
        <row r="1929">
          <cell r="A1929">
            <v>2016</v>
          </cell>
          <cell r="B1929" t="str">
            <v>DEC</v>
          </cell>
          <cell r="D1929" t="str">
            <v>CIP5001</v>
          </cell>
          <cell r="E1929">
            <v>74243858.180000007</v>
          </cell>
        </row>
        <row r="1930">
          <cell r="A1930">
            <v>2016</v>
          </cell>
          <cell r="B1930" t="str">
            <v>DEC</v>
          </cell>
          <cell r="D1930" t="str">
            <v>CIP5002</v>
          </cell>
          <cell r="E1930">
            <v>7119813.6900000004</v>
          </cell>
        </row>
        <row r="1931">
          <cell r="A1931">
            <v>2016</v>
          </cell>
          <cell r="B1931" t="str">
            <v>DEC</v>
          </cell>
          <cell r="D1931" t="str">
            <v>CIQ5001</v>
          </cell>
          <cell r="E1931">
            <v>2076506.11</v>
          </cell>
        </row>
        <row r="1932">
          <cell r="A1932">
            <v>2016</v>
          </cell>
          <cell r="B1932" t="str">
            <v>DEC</v>
          </cell>
          <cell r="D1932" t="str">
            <v>CIQ5002</v>
          </cell>
          <cell r="E1932">
            <v>333154.15999999997</v>
          </cell>
        </row>
        <row r="1933">
          <cell r="A1933">
            <v>2016</v>
          </cell>
          <cell r="B1933" t="str">
            <v>DEC</v>
          </cell>
          <cell r="D1933" t="str">
            <v>XAN5700</v>
          </cell>
          <cell r="E1933">
            <v>4.7999999999999996E-3</v>
          </cell>
        </row>
        <row r="1934">
          <cell r="A1934">
            <v>2016</v>
          </cell>
          <cell r="B1934" t="str">
            <v>DEC</v>
          </cell>
          <cell r="D1934" t="str">
            <v>AM45081</v>
          </cell>
          <cell r="E1934">
            <v>-108</v>
          </cell>
        </row>
        <row r="1935">
          <cell r="A1935">
            <v>2016</v>
          </cell>
          <cell r="B1935" t="str">
            <v>DEC</v>
          </cell>
          <cell r="D1935" t="str">
            <v>AM15081</v>
          </cell>
          <cell r="E1935">
            <v>0</v>
          </cell>
        </row>
        <row r="1936">
          <cell r="A1936">
            <v>2016</v>
          </cell>
          <cell r="B1936" t="str">
            <v>DEC</v>
          </cell>
          <cell r="D1936" t="str">
            <v>RR15082</v>
          </cell>
          <cell r="E1936">
            <v>-19745436</v>
          </cell>
        </row>
        <row r="1937">
          <cell r="A1937">
            <v>2016</v>
          </cell>
          <cell r="B1937" t="str">
            <v>DEC</v>
          </cell>
          <cell r="D1937" t="str">
            <v>RR15216</v>
          </cell>
          <cell r="E1937">
            <v>-5904233</v>
          </cell>
        </row>
        <row r="1938">
          <cell r="A1938">
            <v>2016</v>
          </cell>
          <cell r="B1938" t="str">
            <v>DEC</v>
          </cell>
          <cell r="D1938" t="str">
            <v>RR15217</v>
          </cell>
          <cell r="E1938">
            <v>377174158.55000001</v>
          </cell>
        </row>
        <row r="1939">
          <cell r="A1939">
            <v>2016</v>
          </cell>
          <cell r="B1939" t="str">
            <v>DEC</v>
          </cell>
          <cell r="D1939" t="str">
            <v>UNUC.00000001.01.15.01</v>
          </cell>
          <cell r="E1939">
            <v>71325.39</v>
          </cell>
        </row>
        <row r="1940">
          <cell r="A1940">
            <v>2016</v>
          </cell>
          <cell r="B1940" t="str">
            <v>DEC</v>
          </cell>
          <cell r="D1940" t="str">
            <v>UNUC.00001058.01.01.01</v>
          </cell>
          <cell r="E1940">
            <v>3822</v>
          </cell>
        </row>
        <row r="1941">
          <cell r="A1941">
            <v>2016</v>
          </cell>
          <cell r="B1941" t="str">
            <v>DEC</v>
          </cell>
          <cell r="D1941" t="str">
            <v>UPGD.00000963.01.01.02</v>
          </cell>
          <cell r="E1941">
            <v>16687.64</v>
          </cell>
        </row>
        <row r="1942">
          <cell r="A1942">
            <v>2016</v>
          </cell>
          <cell r="B1942" t="str">
            <v>DEC</v>
          </cell>
          <cell r="D1942" t="str">
            <v>UNUC.00000001.01.07.01</v>
          </cell>
          <cell r="E1942">
            <v>6338.31</v>
          </cell>
        </row>
        <row r="1943">
          <cell r="A1943">
            <v>2016</v>
          </cell>
          <cell r="B1943" t="str">
            <v>DEC</v>
          </cell>
          <cell r="D1943" t="str">
            <v>UNUC.00000002.01.07.01</v>
          </cell>
          <cell r="E1943">
            <v>2425</v>
          </cell>
        </row>
        <row r="1944">
          <cell r="A1944">
            <v>2016</v>
          </cell>
          <cell r="B1944" t="str">
            <v>DEC</v>
          </cell>
          <cell r="D1944" t="str">
            <v>UNUC.00000604.01.01.01</v>
          </cell>
          <cell r="E1944">
            <v>10873.48</v>
          </cell>
        </row>
        <row r="1945">
          <cell r="A1945">
            <v>2016</v>
          </cell>
          <cell r="B1945" t="str">
            <v>DEC</v>
          </cell>
          <cell r="D1945" t="str">
            <v>UCOR.00000301.01.03.01</v>
          </cell>
          <cell r="E1945">
            <v>7845545.3099999996</v>
          </cell>
        </row>
        <row r="1946">
          <cell r="A1946">
            <v>2016</v>
          </cell>
          <cell r="B1946" t="str">
            <v>DEC</v>
          </cell>
          <cell r="D1946" t="str">
            <v>6350000869</v>
          </cell>
          <cell r="E1946">
            <v>470523.06</v>
          </cell>
        </row>
        <row r="1947">
          <cell r="A1947">
            <v>2016</v>
          </cell>
          <cell r="B1947" t="str">
            <v>DEC</v>
          </cell>
          <cell r="D1947" t="str">
            <v>6360002520</v>
          </cell>
          <cell r="E1947">
            <v>3888393</v>
          </cell>
        </row>
        <row r="1948">
          <cell r="A1948">
            <v>2016</v>
          </cell>
          <cell r="B1948" t="str">
            <v>DEC</v>
          </cell>
          <cell r="D1948" t="str">
            <v>6360002521</v>
          </cell>
          <cell r="E1948">
            <v>2441917</v>
          </cell>
        </row>
        <row r="1949">
          <cell r="A1949">
            <v>2016</v>
          </cell>
          <cell r="B1949" t="str">
            <v>DEC</v>
          </cell>
          <cell r="D1949" t="str">
            <v>UCOR.00000306.01.07.02</v>
          </cell>
          <cell r="E1949">
            <v>1149200</v>
          </cell>
        </row>
        <row r="1950">
          <cell r="A1950">
            <v>2016</v>
          </cell>
          <cell r="B1950" t="str">
            <v>DEC</v>
          </cell>
          <cell r="D1950" t="str">
            <v>UNUC.00000001.01.01.01</v>
          </cell>
          <cell r="E1950">
            <v>998167.25</v>
          </cell>
        </row>
        <row r="1951">
          <cell r="A1951">
            <v>2016</v>
          </cell>
          <cell r="B1951" t="str">
            <v>DEC</v>
          </cell>
          <cell r="D1951" t="str">
            <v>UNUC.00000002.01.15.01</v>
          </cell>
          <cell r="E1951">
            <v>128261.28</v>
          </cell>
        </row>
        <row r="1952">
          <cell r="A1952">
            <v>2016</v>
          </cell>
          <cell r="B1952" t="str">
            <v>DEC</v>
          </cell>
          <cell r="D1952" t="str">
            <v>6350000870</v>
          </cell>
          <cell r="E1952">
            <v>-430377.35</v>
          </cell>
        </row>
        <row r="1953">
          <cell r="A1953">
            <v>2016</v>
          </cell>
          <cell r="B1953" t="str">
            <v>DEC</v>
          </cell>
          <cell r="D1953" t="str">
            <v>6350000868</v>
          </cell>
          <cell r="E1953">
            <v>-662628.06999999995</v>
          </cell>
        </row>
        <row r="1954">
          <cell r="A1954">
            <v>2016</v>
          </cell>
          <cell r="B1954" t="str">
            <v>DEC</v>
          </cell>
          <cell r="D1954" t="str">
            <v>UNUC.00000002.01.06.01</v>
          </cell>
          <cell r="E1954">
            <v>6501.74</v>
          </cell>
        </row>
        <row r="1955">
          <cell r="A1955">
            <v>2016</v>
          </cell>
          <cell r="B1955" t="str">
            <v>DEC</v>
          </cell>
          <cell r="D1955" t="str">
            <v>UCOR.00000622.01.02.01</v>
          </cell>
          <cell r="E1955">
            <v>-126548.94</v>
          </cell>
        </row>
        <row r="1956">
          <cell r="A1956">
            <v>2016</v>
          </cell>
          <cell r="B1956" t="str">
            <v>DEC</v>
          </cell>
          <cell r="D1956" t="str">
            <v>UNUC.00000001.01.03.01</v>
          </cell>
          <cell r="E1956">
            <v>18725</v>
          </cell>
        </row>
        <row r="1957">
          <cell r="A1957">
            <v>2016</v>
          </cell>
          <cell r="B1957" t="str">
            <v>DEC</v>
          </cell>
          <cell r="D1957" t="str">
            <v>UPGD.00003208.01.01.01</v>
          </cell>
          <cell r="E1957">
            <v>41206.28</v>
          </cell>
        </row>
        <row r="1958">
          <cell r="A1958">
            <v>2016</v>
          </cell>
          <cell r="B1958" t="str">
            <v>DEC</v>
          </cell>
          <cell r="D1958" t="str">
            <v>6350000872</v>
          </cell>
          <cell r="E1958">
            <v>-36987.29</v>
          </cell>
        </row>
        <row r="1959">
          <cell r="A1959">
            <v>2016</v>
          </cell>
          <cell r="B1959" t="str">
            <v>DEC</v>
          </cell>
          <cell r="D1959" t="str">
            <v>UPGD.00000963.01.01.01</v>
          </cell>
          <cell r="E1959">
            <v>16688.21</v>
          </cell>
        </row>
        <row r="1960">
          <cell r="A1960">
            <v>2016</v>
          </cell>
          <cell r="B1960" t="str">
            <v>DEC</v>
          </cell>
          <cell r="D1960" t="str">
            <v>UNUC.00000002.01.03.01</v>
          </cell>
          <cell r="E1960">
            <v>200259.26</v>
          </cell>
        </row>
        <row r="1961">
          <cell r="A1961">
            <v>2016</v>
          </cell>
          <cell r="B1961" t="str">
            <v>DEC</v>
          </cell>
          <cell r="D1961" t="str">
            <v>UNUC.00000937.01.01.01</v>
          </cell>
          <cell r="E1961">
            <v>23705.59</v>
          </cell>
        </row>
        <row r="1962">
          <cell r="A1962">
            <v>2016</v>
          </cell>
          <cell r="B1962" t="str">
            <v>DEC</v>
          </cell>
          <cell r="D1962" t="str">
            <v>UPGD.00003814.01.01.01</v>
          </cell>
          <cell r="E1962">
            <v>12808.65</v>
          </cell>
        </row>
        <row r="1963">
          <cell r="A1963">
            <v>2016</v>
          </cell>
          <cell r="B1963" t="str">
            <v>DEC</v>
          </cell>
          <cell r="D1963" t="str">
            <v>UNUC.00000001.01.06.01</v>
          </cell>
          <cell r="E1963">
            <v>46798.96</v>
          </cell>
        </row>
        <row r="1964">
          <cell r="A1964">
            <v>2016</v>
          </cell>
          <cell r="B1964" t="str">
            <v>DEC</v>
          </cell>
          <cell r="D1964" t="str">
            <v>UNUC.00001132.01.01.01</v>
          </cell>
          <cell r="E1964">
            <v>1759</v>
          </cell>
        </row>
        <row r="1965">
          <cell r="A1965">
            <v>2016</v>
          </cell>
          <cell r="B1965" t="str">
            <v>DEC</v>
          </cell>
          <cell r="D1965" t="str">
            <v>UNUC.00000001.01.14.01</v>
          </cell>
          <cell r="E1965">
            <v>0.5</v>
          </cell>
        </row>
        <row r="1966">
          <cell r="A1966">
            <v>2016</v>
          </cell>
          <cell r="B1966" t="str">
            <v>DEC</v>
          </cell>
          <cell r="D1966" t="str">
            <v>UPGD.00000628.01.01.01</v>
          </cell>
          <cell r="E1966">
            <v>14622.69</v>
          </cell>
        </row>
        <row r="1967">
          <cell r="A1967">
            <v>2016</v>
          </cell>
          <cell r="B1967" t="str">
            <v>DEC</v>
          </cell>
          <cell r="D1967" t="str">
            <v>UNUC.00000002.01.01.01</v>
          </cell>
          <cell r="E1967">
            <v>1338371.05</v>
          </cell>
        </row>
        <row r="1968">
          <cell r="A1968">
            <v>2016</v>
          </cell>
          <cell r="B1968" t="str">
            <v>DEC</v>
          </cell>
          <cell r="D1968" t="str">
            <v>UNUC.00001134.40.01.01</v>
          </cell>
          <cell r="E1968">
            <v>-10901.88</v>
          </cell>
        </row>
        <row r="1969">
          <cell r="A1969">
            <v>2016</v>
          </cell>
          <cell r="B1969" t="str">
            <v>DEC</v>
          </cell>
          <cell r="D1969" t="str">
            <v>UPGD.00000624.01.01.01</v>
          </cell>
          <cell r="E1969">
            <v>544.22</v>
          </cell>
        </row>
        <row r="1970">
          <cell r="A1970">
            <v>2016</v>
          </cell>
          <cell r="B1970" t="str">
            <v>DEC</v>
          </cell>
          <cell r="D1970" t="str">
            <v>UNUC.00000001.01.02.01</v>
          </cell>
          <cell r="E1970">
            <v>59080</v>
          </cell>
        </row>
        <row r="1971">
          <cell r="A1971">
            <v>2016</v>
          </cell>
          <cell r="B1971" t="str">
            <v>DEC</v>
          </cell>
          <cell r="D1971" t="str">
            <v>6350000866</v>
          </cell>
          <cell r="E1971">
            <v>-17298</v>
          </cell>
        </row>
        <row r="1972">
          <cell r="A1972">
            <v>2016</v>
          </cell>
          <cell r="B1972" t="str">
            <v>DEC</v>
          </cell>
          <cell r="D1972" t="str">
            <v>6350000871</v>
          </cell>
          <cell r="E1972">
            <v>-3158.42</v>
          </cell>
        </row>
        <row r="1973">
          <cell r="A1973">
            <v>2016</v>
          </cell>
          <cell r="B1973" t="str">
            <v>DEC</v>
          </cell>
          <cell r="D1973" t="str">
            <v>6690000061</v>
          </cell>
          <cell r="E1973">
            <v>-60868</v>
          </cell>
        </row>
        <row r="1974">
          <cell r="A1974">
            <v>2016</v>
          </cell>
          <cell r="B1974" t="str">
            <v>DEC</v>
          </cell>
          <cell r="D1974" t="str">
            <v>6360000992</v>
          </cell>
          <cell r="E1974">
            <v>4884072.83</v>
          </cell>
        </row>
        <row r="1975">
          <cell r="A1975">
            <v>2016</v>
          </cell>
          <cell r="B1975" t="str">
            <v>DEC</v>
          </cell>
          <cell r="D1975" t="str">
            <v>UCOR.00000693.01.01.02</v>
          </cell>
          <cell r="E1975">
            <v>0</v>
          </cell>
        </row>
        <row r="1976">
          <cell r="A1976">
            <v>2016</v>
          </cell>
          <cell r="B1976" t="str">
            <v>DEC</v>
          </cell>
          <cell r="D1976" t="str">
            <v>UPGD.00001446.03.01.01</v>
          </cell>
          <cell r="E1976">
            <v>0</v>
          </cell>
        </row>
        <row r="1977">
          <cell r="A1977">
            <v>2016</v>
          </cell>
          <cell r="B1977" t="str">
            <v>DEC</v>
          </cell>
          <cell r="D1977" t="str">
            <v>UPGD.00000635.01.01.01</v>
          </cell>
          <cell r="E1977">
            <v>0</v>
          </cell>
        </row>
        <row r="1978">
          <cell r="A1978">
            <v>2016</v>
          </cell>
          <cell r="B1978" t="str">
            <v>DEC</v>
          </cell>
          <cell r="D1978" t="str">
            <v>UPGD.00000631.01.01.01</v>
          </cell>
          <cell r="E1978">
            <v>0</v>
          </cell>
        </row>
        <row r="1979">
          <cell r="A1979">
            <v>2016</v>
          </cell>
          <cell r="B1979" t="str">
            <v>DEC</v>
          </cell>
          <cell r="D1979" t="str">
            <v>UPGD.00001327.01.01.02</v>
          </cell>
          <cell r="E1979">
            <v>0</v>
          </cell>
        </row>
        <row r="1980">
          <cell r="A1980">
            <v>2016</v>
          </cell>
          <cell r="B1980" t="str">
            <v>DEC</v>
          </cell>
          <cell r="D1980" t="str">
            <v>UNUC.00000003.01.06.01</v>
          </cell>
          <cell r="E1980">
            <v>0</v>
          </cell>
        </row>
        <row r="1981">
          <cell r="A1981">
            <v>2016</v>
          </cell>
          <cell r="B1981" t="str">
            <v>DEC</v>
          </cell>
          <cell r="D1981" t="str">
            <v>UPGD.00001327.01.01.01</v>
          </cell>
          <cell r="E1981">
            <v>0</v>
          </cell>
        </row>
        <row r="1982">
          <cell r="A1982">
            <v>2016</v>
          </cell>
          <cell r="B1982" t="str">
            <v>DEC</v>
          </cell>
          <cell r="D1982" t="str">
            <v>UPGD.00000632.01.01.01</v>
          </cell>
          <cell r="E1982">
            <v>0</v>
          </cell>
        </row>
        <row r="1983">
          <cell r="A1983">
            <v>2016</v>
          </cell>
          <cell r="B1983" t="str">
            <v>DEC</v>
          </cell>
          <cell r="D1983" t="str">
            <v>UPGD.00000399.01.01.01</v>
          </cell>
          <cell r="E1983">
            <v>0</v>
          </cell>
        </row>
        <row r="1984">
          <cell r="A1984">
            <v>2016</v>
          </cell>
          <cell r="B1984" t="str">
            <v>DEC</v>
          </cell>
          <cell r="D1984" t="str">
            <v>UPGD.00000729.03.01.01</v>
          </cell>
          <cell r="E1984">
            <v>0</v>
          </cell>
        </row>
        <row r="1985">
          <cell r="A1985">
            <v>2016</v>
          </cell>
          <cell r="B1985" t="str">
            <v>DEC</v>
          </cell>
          <cell r="D1985" t="str">
            <v>UNUC.00000938.01.01.03</v>
          </cell>
          <cell r="E1985">
            <v>0</v>
          </cell>
        </row>
        <row r="1986">
          <cell r="A1986">
            <v>2016</v>
          </cell>
          <cell r="B1986" t="str">
            <v>DEC</v>
          </cell>
          <cell r="D1986" t="str">
            <v>UPGD.00000962.01.01.02</v>
          </cell>
          <cell r="E1986">
            <v>0</v>
          </cell>
        </row>
        <row r="1987">
          <cell r="A1987">
            <v>2016</v>
          </cell>
          <cell r="B1987" t="str">
            <v>DEC</v>
          </cell>
          <cell r="D1987" t="str">
            <v>UPGD.00000630.01.01.01</v>
          </cell>
          <cell r="E1987">
            <v>0</v>
          </cell>
        </row>
        <row r="1988">
          <cell r="A1988">
            <v>2016</v>
          </cell>
          <cell r="B1988" t="str">
            <v>DEC</v>
          </cell>
          <cell r="D1988" t="str">
            <v>UPGD.00000689.01.01.01</v>
          </cell>
          <cell r="E1988">
            <v>0</v>
          </cell>
        </row>
        <row r="1989">
          <cell r="A1989">
            <v>2016</v>
          </cell>
          <cell r="B1989" t="str">
            <v>DEC</v>
          </cell>
          <cell r="D1989" t="str">
            <v>UNUC.00000002.01.04.01</v>
          </cell>
          <cell r="E1989">
            <v>0</v>
          </cell>
        </row>
        <row r="1990">
          <cell r="A1990">
            <v>2016</v>
          </cell>
          <cell r="B1990" t="str">
            <v>DEC</v>
          </cell>
          <cell r="D1990" t="str">
            <v>UNUC.00000001.01.13.01</v>
          </cell>
          <cell r="E1990">
            <v>0</v>
          </cell>
        </row>
        <row r="1991">
          <cell r="A1991">
            <v>2016</v>
          </cell>
          <cell r="B1991" t="str">
            <v>DEC</v>
          </cell>
          <cell r="D1991" t="str">
            <v>UPGD.00000627.01.01.01</v>
          </cell>
          <cell r="E1991">
            <v>0</v>
          </cell>
        </row>
        <row r="1992">
          <cell r="A1992">
            <v>2016</v>
          </cell>
          <cell r="B1992" t="str">
            <v>DEC</v>
          </cell>
          <cell r="D1992" t="str">
            <v>UPGD.00005601.01.01.01</v>
          </cell>
          <cell r="E1992">
            <v>0</v>
          </cell>
        </row>
        <row r="1993">
          <cell r="A1993">
            <v>2016</v>
          </cell>
          <cell r="B1993" t="str">
            <v>DEC</v>
          </cell>
          <cell r="D1993" t="str">
            <v>UNUC.00000001.01.10.01</v>
          </cell>
          <cell r="E1993">
            <v>0</v>
          </cell>
        </row>
        <row r="1994">
          <cell r="A1994">
            <v>2016</v>
          </cell>
          <cell r="B1994" t="str">
            <v>DEC</v>
          </cell>
          <cell r="D1994" t="str">
            <v>UPGD.00000631.01.01.02</v>
          </cell>
          <cell r="E1994">
            <v>0</v>
          </cell>
        </row>
        <row r="1995">
          <cell r="A1995">
            <v>2016</v>
          </cell>
          <cell r="B1995" t="str">
            <v>DEC</v>
          </cell>
          <cell r="D1995" t="str">
            <v>UNUC.00001062.01.01.01</v>
          </cell>
          <cell r="E1995">
            <v>0</v>
          </cell>
        </row>
        <row r="1996">
          <cell r="A1996">
            <v>2016</v>
          </cell>
          <cell r="B1996" t="str">
            <v>DEC</v>
          </cell>
          <cell r="D1996" t="str">
            <v>UPGD.00001282.02.01.01</v>
          </cell>
          <cell r="E1996">
            <v>0</v>
          </cell>
        </row>
        <row r="1997">
          <cell r="A1997">
            <v>2016</v>
          </cell>
          <cell r="B1997" t="str">
            <v>DEC</v>
          </cell>
          <cell r="D1997" t="str">
            <v>UPGD.00000621.01.01.01</v>
          </cell>
          <cell r="E1997">
            <v>0</v>
          </cell>
        </row>
        <row r="1998">
          <cell r="A1998">
            <v>2016</v>
          </cell>
          <cell r="B1998" t="str">
            <v>DEC</v>
          </cell>
          <cell r="D1998" t="str">
            <v>UPGD.00000634.03.01.01</v>
          </cell>
          <cell r="E1998">
            <v>0</v>
          </cell>
        </row>
        <row r="1999">
          <cell r="A1999">
            <v>2016</v>
          </cell>
          <cell r="B1999" t="str">
            <v>DEC</v>
          </cell>
          <cell r="D1999" t="str">
            <v>CI55001</v>
          </cell>
          <cell r="E1999">
            <v>1067676.6299999999</v>
          </cell>
        </row>
        <row r="2000">
          <cell r="A2000">
            <v>2016</v>
          </cell>
          <cell r="B2000" t="str">
            <v>DEC</v>
          </cell>
          <cell r="D2000" t="str">
            <v>CI55002</v>
          </cell>
          <cell r="E2000">
            <v>8492629.0399999991</v>
          </cell>
        </row>
        <row r="2001">
          <cell r="A2001">
            <v>2016</v>
          </cell>
          <cell r="B2001" t="str">
            <v>DEC</v>
          </cell>
          <cell r="D2001" t="str">
            <v>RRA5216</v>
          </cell>
          <cell r="E2001">
            <v>0.53846153846153799</v>
          </cell>
        </row>
        <row r="2002">
          <cell r="A2002">
            <v>2016</v>
          </cell>
          <cell r="B2002" t="str">
            <v>DEC</v>
          </cell>
          <cell r="D2002" t="str">
            <v>RR95216</v>
          </cell>
          <cell r="E2002">
            <v>5.8201058201058198E-2</v>
          </cell>
        </row>
        <row r="2003">
          <cell r="A2003">
            <v>2016</v>
          </cell>
          <cell r="B2003" t="str">
            <v>DEC</v>
          </cell>
          <cell r="D2003" t="str">
            <v>RR95217</v>
          </cell>
          <cell r="E2003">
            <v>5.8201058201058198E-2</v>
          </cell>
        </row>
        <row r="2004">
          <cell r="A2004">
            <v>2016</v>
          </cell>
          <cell r="B2004" t="str">
            <v>DEC</v>
          </cell>
          <cell r="D2004" t="str">
            <v>UCOR.00000301.01.05.01</v>
          </cell>
          <cell r="E2004">
            <v>4856094.42</v>
          </cell>
        </row>
        <row r="2005">
          <cell r="A2005">
            <v>2016</v>
          </cell>
          <cell r="B2005" t="str">
            <v>DEC</v>
          </cell>
          <cell r="D2005" t="str">
            <v>UNUC.00000001.01.05.01</v>
          </cell>
          <cell r="E2005">
            <v>25631.07</v>
          </cell>
        </row>
        <row r="2006">
          <cell r="A2006">
            <v>2016</v>
          </cell>
          <cell r="B2006" t="str">
            <v>DEC</v>
          </cell>
          <cell r="D2006" t="str">
            <v>UCOR.00000306.01.07.01</v>
          </cell>
          <cell r="E2006">
            <v>16404.009999999998</v>
          </cell>
        </row>
        <row r="2007">
          <cell r="A2007">
            <v>2016</v>
          </cell>
          <cell r="B2007" t="str">
            <v>DEC</v>
          </cell>
          <cell r="D2007" t="str">
            <v>LIN5LOS</v>
          </cell>
          <cell r="E2007">
            <v>0</v>
          </cell>
        </row>
        <row r="2008">
          <cell r="A2008">
            <v>2016</v>
          </cell>
          <cell r="B2008" t="str">
            <v>DEC</v>
          </cell>
          <cell r="D2008" t="str">
            <v>REV5TOT</v>
          </cell>
          <cell r="E2008">
            <v>25877908.355178401</v>
          </cell>
        </row>
        <row r="2009">
          <cell r="A2009">
            <v>2016</v>
          </cell>
          <cell r="B2009" t="str">
            <v>DEC</v>
          </cell>
          <cell r="D2009" t="str">
            <v>RES5PMO</v>
          </cell>
          <cell r="E2009">
            <v>0</v>
          </cell>
        </row>
        <row r="2010">
          <cell r="A2010">
            <v>2016</v>
          </cell>
          <cell r="B2010" t="str">
            <v>DEC</v>
          </cell>
          <cell r="D2010" t="str">
            <v>GLB5END</v>
          </cell>
          <cell r="E2010">
            <v>23165313.3279908</v>
          </cell>
        </row>
        <row r="2011">
          <cell r="A2011">
            <v>2016</v>
          </cell>
          <cell r="B2011" t="str">
            <v>DEC</v>
          </cell>
          <cell r="D2011" t="str">
            <v>INT5MON</v>
          </cell>
          <cell r="E2011">
            <v>5.0000000000000001E-4</v>
          </cell>
        </row>
        <row r="2012">
          <cell r="A2012">
            <v>2016</v>
          </cell>
          <cell r="B2012" t="str">
            <v>DEC</v>
          </cell>
          <cell r="D2012" t="str">
            <v>ADJ5PRI</v>
          </cell>
          <cell r="E2012">
            <v>0</v>
          </cell>
        </row>
        <row r="2013">
          <cell r="A2013">
            <v>2016</v>
          </cell>
          <cell r="B2013" t="str">
            <v>DEC</v>
          </cell>
          <cell r="D2013" t="str">
            <v>AVG5AMT</v>
          </cell>
          <cell r="E2013">
            <v>24970443.195452999</v>
          </cell>
        </row>
        <row r="2014">
          <cell r="A2014">
            <v>2016</v>
          </cell>
          <cell r="B2014" t="str">
            <v>DEC</v>
          </cell>
          <cell r="D2014" t="str">
            <v>GLE5MON</v>
          </cell>
          <cell r="E2014">
            <v>-3622744.9565222701</v>
          </cell>
        </row>
        <row r="2015">
          <cell r="A2015">
            <v>2016</v>
          </cell>
          <cell r="B2015" t="str">
            <v>DEC</v>
          </cell>
          <cell r="D2015" t="str">
            <v>RES5PRI</v>
          </cell>
          <cell r="E2015">
            <v>0</v>
          </cell>
        </row>
        <row r="2016">
          <cell r="A2016">
            <v>2016</v>
          </cell>
          <cell r="B2016" t="str">
            <v>DEC</v>
          </cell>
          <cell r="D2016" t="str">
            <v>INT5YER</v>
          </cell>
          <cell r="E2016">
            <v>6.0000000000000001E-3</v>
          </cell>
        </row>
        <row r="2017">
          <cell r="A2017">
            <v>2016</v>
          </cell>
          <cell r="B2017" t="str">
            <v>DEC</v>
          </cell>
          <cell r="D2017" t="str">
            <v>INT5AMT</v>
          </cell>
          <cell r="E2017">
            <v>12485.2215977265</v>
          </cell>
        </row>
        <row r="2018">
          <cell r="A2018">
            <v>2016</v>
          </cell>
          <cell r="B2018" t="str">
            <v>DEC</v>
          </cell>
          <cell r="D2018" t="str">
            <v>UNUC.00000003.01.02.01</v>
          </cell>
          <cell r="E2018">
            <v>0</v>
          </cell>
        </row>
        <row r="2019">
          <cell r="A2019">
            <v>2016</v>
          </cell>
          <cell r="B2019" t="str">
            <v>DEC</v>
          </cell>
          <cell r="D2019" t="str">
            <v>UPGD.00000962.01.01.01</v>
          </cell>
          <cell r="E2019">
            <v>0</v>
          </cell>
        </row>
        <row r="2020">
          <cell r="A2020">
            <v>2016</v>
          </cell>
          <cell r="B2020" t="str">
            <v>DEC</v>
          </cell>
          <cell r="D2020" t="str">
            <v>UNUC.00000748.01.01.08</v>
          </cell>
          <cell r="E2020">
            <v>0</v>
          </cell>
        </row>
        <row r="2021">
          <cell r="A2021">
            <v>2016</v>
          </cell>
          <cell r="B2021" t="str">
            <v>DEC</v>
          </cell>
          <cell r="D2021" t="str">
            <v>UPGD.00005815.01.01.01</v>
          </cell>
          <cell r="E2021">
            <v>0</v>
          </cell>
        </row>
        <row r="2022">
          <cell r="A2022">
            <v>2016</v>
          </cell>
          <cell r="B2022" t="str">
            <v>DEC</v>
          </cell>
          <cell r="D2022" t="str">
            <v>UPGD.00000636.01.01.01</v>
          </cell>
          <cell r="E2022">
            <v>0</v>
          </cell>
        </row>
        <row r="2023">
          <cell r="A2023">
            <v>2016</v>
          </cell>
          <cell r="B2023" t="str">
            <v>DEC</v>
          </cell>
          <cell r="D2023" t="str">
            <v>UPGD.00000635.03.01.01</v>
          </cell>
          <cell r="E2023">
            <v>0</v>
          </cell>
        </row>
        <row r="2024">
          <cell r="A2024">
            <v>2016</v>
          </cell>
          <cell r="B2024" t="str">
            <v>DEC</v>
          </cell>
          <cell r="D2024" t="str">
            <v>UPGD.00000625.01.01.01</v>
          </cell>
          <cell r="E2024">
            <v>0</v>
          </cell>
        </row>
        <row r="2025">
          <cell r="A2025">
            <v>2016</v>
          </cell>
          <cell r="B2025" t="str">
            <v>DEC</v>
          </cell>
          <cell r="D2025" t="str">
            <v>UPGD.00000625.02.01.01</v>
          </cell>
          <cell r="E2025">
            <v>0</v>
          </cell>
        </row>
        <row r="2026">
          <cell r="A2026">
            <v>2016</v>
          </cell>
          <cell r="B2026" t="str">
            <v>DEC</v>
          </cell>
          <cell r="D2026" t="str">
            <v>UPGD.00001282.03.01.01</v>
          </cell>
          <cell r="E2026">
            <v>0</v>
          </cell>
        </row>
        <row r="2027">
          <cell r="A2027">
            <v>2016</v>
          </cell>
          <cell r="B2027" t="str">
            <v>DEC</v>
          </cell>
          <cell r="D2027" t="str">
            <v>UPGD.00001446.01.01.01</v>
          </cell>
          <cell r="E2027">
            <v>0</v>
          </cell>
        </row>
        <row r="2028">
          <cell r="A2028">
            <v>2016</v>
          </cell>
          <cell r="B2028" t="str">
            <v>DEC</v>
          </cell>
          <cell r="D2028" t="str">
            <v>UNUC.00000002.01.13.01</v>
          </cell>
          <cell r="E2028">
            <v>0</v>
          </cell>
        </row>
        <row r="2029">
          <cell r="A2029">
            <v>2016</v>
          </cell>
          <cell r="B2029" t="str">
            <v>DEC</v>
          </cell>
          <cell r="D2029" t="str">
            <v>UNUC.00000001.01.12.01</v>
          </cell>
          <cell r="E2029">
            <v>0</v>
          </cell>
        </row>
        <row r="2030">
          <cell r="A2030">
            <v>2016</v>
          </cell>
          <cell r="B2030" t="str">
            <v>DEC</v>
          </cell>
          <cell r="D2030" t="str">
            <v>UCOR.00000622.01.02.02</v>
          </cell>
          <cell r="E2030">
            <v>0</v>
          </cell>
        </row>
        <row r="2031">
          <cell r="A2031">
            <v>2016</v>
          </cell>
          <cell r="B2031" t="str">
            <v>DEC</v>
          </cell>
          <cell r="D2031" t="str">
            <v>UPGD.00005601.03.01.01</v>
          </cell>
          <cell r="E2031">
            <v>0</v>
          </cell>
        </row>
        <row r="2032">
          <cell r="A2032">
            <v>2016</v>
          </cell>
          <cell r="B2032" t="str">
            <v>DEC</v>
          </cell>
          <cell r="D2032" t="str">
            <v>UPGD.00004447.02.01.01</v>
          </cell>
          <cell r="E2032">
            <v>0</v>
          </cell>
        </row>
        <row r="2033">
          <cell r="A2033">
            <v>2016</v>
          </cell>
          <cell r="B2033" t="str">
            <v>DEC</v>
          </cell>
          <cell r="D2033" t="str">
            <v>UPGD.00004811.01.01.01</v>
          </cell>
          <cell r="E2033">
            <v>0</v>
          </cell>
        </row>
        <row r="2034">
          <cell r="A2034">
            <v>2016</v>
          </cell>
          <cell r="B2034" t="str">
            <v>DEC</v>
          </cell>
          <cell r="D2034" t="str">
            <v>UNUC.00000002.01.11.01</v>
          </cell>
          <cell r="E2034">
            <v>0</v>
          </cell>
        </row>
        <row r="2035">
          <cell r="A2035">
            <v>2016</v>
          </cell>
          <cell r="B2035" t="str">
            <v>DEC</v>
          </cell>
          <cell r="D2035" t="str">
            <v>UPGD.00000634.01.01.01</v>
          </cell>
          <cell r="E2035">
            <v>0</v>
          </cell>
        </row>
        <row r="2036">
          <cell r="A2036">
            <v>2016</v>
          </cell>
          <cell r="B2036" t="str">
            <v>DEC</v>
          </cell>
          <cell r="D2036" t="str">
            <v>UNUC.00000001.01.04.01</v>
          </cell>
          <cell r="E2036">
            <v>0</v>
          </cell>
        </row>
        <row r="2037">
          <cell r="A2037">
            <v>2016</v>
          </cell>
          <cell r="B2037" t="str">
            <v>DEC</v>
          </cell>
          <cell r="D2037" t="str">
            <v>UPGD.00000625.03.01.01</v>
          </cell>
          <cell r="E2037">
            <v>0</v>
          </cell>
        </row>
        <row r="2038">
          <cell r="A2038">
            <v>2016</v>
          </cell>
          <cell r="B2038" t="str">
            <v>DEC</v>
          </cell>
          <cell r="D2038" t="str">
            <v>UNUC.00000002.01.02.01</v>
          </cell>
          <cell r="E2038">
            <v>0</v>
          </cell>
        </row>
        <row r="2039">
          <cell r="A2039">
            <v>2016</v>
          </cell>
          <cell r="B2039" t="str">
            <v>DEC</v>
          </cell>
          <cell r="D2039" t="str">
            <v>UNUC.00000938.01.01.05</v>
          </cell>
          <cell r="E2039">
            <v>0</v>
          </cell>
        </row>
        <row r="2040">
          <cell r="A2040">
            <v>2016</v>
          </cell>
          <cell r="B2040" t="str">
            <v>DEC</v>
          </cell>
          <cell r="D2040" t="str">
            <v>UPGD.00000629.01.01.01</v>
          </cell>
          <cell r="E2040">
            <v>0</v>
          </cell>
        </row>
        <row r="2041">
          <cell r="A2041">
            <v>2016</v>
          </cell>
          <cell r="B2041" t="str">
            <v>DEC</v>
          </cell>
          <cell r="D2041" t="str">
            <v>UNUC.00000001.01.11.01</v>
          </cell>
          <cell r="E2041">
            <v>0</v>
          </cell>
        </row>
        <row r="2042">
          <cell r="A2042">
            <v>2016</v>
          </cell>
          <cell r="B2042" t="str">
            <v>DEC</v>
          </cell>
          <cell r="D2042" t="str">
            <v>UPGD.00000633.03.01.01</v>
          </cell>
          <cell r="E2042">
            <v>0</v>
          </cell>
        </row>
        <row r="2043">
          <cell r="A2043">
            <v>2016</v>
          </cell>
          <cell r="B2043" t="str">
            <v>DEC</v>
          </cell>
          <cell r="D2043" t="str">
            <v>UPGD.00000730.01.01.01</v>
          </cell>
          <cell r="E2043">
            <v>0</v>
          </cell>
        </row>
        <row r="2044">
          <cell r="A2044">
            <v>2016</v>
          </cell>
          <cell r="B2044" t="str">
            <v>DEC</v>
          </cell>
          <cell r="D2044" t="str">
            <v>UPGD.00000728.01.01.01</v>
          </cell>
          <cell r="E2044">
            <v>0</v>
          </cell>
        </row>
        <row r="2045">
          <cell r="A2045">
            <v>2016</v>
          </cell>
          <cell r="B2045" t="str">
            <v>DEC</v>
          </cell>
          <cell r="D2045" t="str">
            <v>UPGD.00000620.01.01.01</v>
          </cell>
          <cell r="E2045">
            <v>0</v>
          </cell>
        </row>
        <row r="2046">
          <cell r="A2046">
            <v>2016</v>
          </cell>
          <cell r="B2046" t="str">
            <v>DEC</v>
          </cell>
          <cell r="D2046" t="str">
            <v>UNUC.00001012.01.01.01</v>
          </cell>
          <cell r="E2046">
            <v>0</v>
          </cell>
        </row>
        <row r="2047">
          <cell r="A2047">
            <v>2016</v>
          </cell>
          <cell r="B2047" t="str">
            <v>DEC</v>
          </cell>
          <cell r="D2047" t="str">
            <v>UNUC.00000003.01.05.01</v>
          </cell>
          <cell r="E2047">
            <v>0</v>
          </cell>
        </row>
        <row r="2048">
          <cell r="A2048">
            <v>2016</v>
          </cell>
          <cell r="B2048" t="str">
            <v>DEC</v>
          </cell>
          <cell r="D2048" t="str">
            <v>UPGD.00000626.01.01.01</v>
          </cell>
          <cell r="E2048">
            <v>0</v>
          </cell>
        </row>
        <row r="2049">
          <cell r="A2049">
            <v>2016</v>
          </cell>
          <cell r="B2049" t="str">
            <v>DEC</v>
          </cell>
          <cell r="D2049" t="str">
            <v>UPGD.00000622.01.01.01</v>
          </cell>
          <cell r="E2049">
            <v>0</v>
          </cell>
        </row>
        <row r="2050">
          <cell r="A2050">
            <v>2016</v>
          </cell>
          <cell r="B2050" t="str">
            <v>DEC</v>
          </cell>
          <cell r="D2050" t="str">
            <v>UPGD.00004811.03.01.01</v>
          </cell>
          <cell r="E2050">
            <v>0</v>
          </cell>
        </row>
        <row r="2051">
          <cell r="A2051">
            <v>2016</v>
          </cell>
          <cell r="B2051" t="str">
            <v>DEC</v>
          </cell>
          <cell r="D2051" t="str">
            <v>UNUC.00000001.01.08.01</v>
          </cell>
          <cell r="E2051">
            <v>0</v>
          </cell>
        </row>
        <row r="2052">
          <cell r="A2052">
            <v>2016</v>
          </cell>
          <cell r="B2052" t="str">
            <v>DEC</v>
          </cell>
          <cell r="D2052" t="str">
            <v>UNUC.00000002.01.09.01</v>
          </cell>
          <cell r="E2052">
            <v>0</v>
          </cell>
        </row>
        <row r="2053">
          <cell r="A2053">
            <v>2016</v>
          </cell>
          <cell r="B2053" t="str">
            <v>DEC</v>
          </cell>
          <cell r="D2053" t="str">
            <v>UNUC.00000001.01.16.01</v>
          </cell>
          <cell r="E2053">
            <v>0</v>
          </cell>
        </row>
        <row r="2054">
          <cell r="A2054">
            <v>2016</v>
          </cell>
          <cell r="B2054" t="str">
            <v>DEC</v>
          </cell>
          <cell r="D2054" t="str">
            <v>UNUC.00000001.01.09.01</v>
          </cell>
          <cell r="E2054">
            <v>0</v>
          </cell>
        </row>
        <row r="2055">
          <cell r="A2055">
            <v>2016</v>
          </cell>
          <cell r="B2055" t="str">
            <v>DEC</v>
          </cell>
          <cell r="D2055" t="str">
            <v>UNUC.00000002.01.14.01</v>
          </cell>
          <cell r="E2055">
            <v>0</v>
          </cell>
        </row>
        <row r="2056">
          <cell r="A2056">
            <v>2016</v>
          </cell>
          <cell r="B2056" t="str">
            <v>DEC</v>
          </cell>
          <cell r="D2056" t="str">
            <v>UPGD.00000729.02.01.01</v>
          </cell>
          <cell r="E2056">
            <v>0</v>
          </cell>
        </row>
        <row r="2057">
          <cell r="A2057">
            <v>2016</v>
          </cell>
          <cell r="B2057" t="str">
            <v>DEC</v>
          </cell>
          <cell r="D2057" t="str">
            <v>UNUC.00000002.01.10.01</v>
          </cell>
          <cell r="E2057">
            <v>0</v>
          </cell>
        </row>
        <row r="2058">
          <cell r="A2058">
            <v>2016</v>
          </cell>
          <cell r="B2058" t="str">
            <v>DEC</v>
          </cell>
          <cell r="D2058" t="str">
            <v>UCOR.00000693.01.01.01</v>
          </cell>
          <cell r="E2058">
            <v>0</v>
          </cell>
        </row>
        <row r="2059">
          <cell r="A2059">
            <v>2016</v>
          </cell>
          <cell r="B2059" t="str">
            <v>DEC</v>
          </cell>
          <cell r="D2059" t="str">
            <v>UCOR.00000306.01.05.01</v>
          </cell>
          <cell r="E2059">
            <v>0</v>
          </cell>
        </row>
        <row r="2060">
          <cell r="A2060">
            <v>2016</v>
          </cell>
          <cell r="B2060" t="str">
            <v>DEC</v>
          </cell>
          <cell r="D2060" t="str">
            <v>UNUC.00000969.10.01.01</v>
          </cell>
          <cell r="E2060">
            <v>42266.37</v>
          </cell>
        </row>
        <row r="2061">
          <cell r="A2061">
            <v>2016</v>
          </cell>
          <cell r="B2061" t="str">
            <v>DEC</v>
          </cell>
          <cell r="D2061" t="str">
            <v>UNUC.00000938.01.02.01</v>
          </cell>
          <cell r="E2061">
            <v>9913.51</v>
          </cell>
        </row>
        <row r="2062">
          <cell r="A2062">
            <v>2016</v>
          </cell>
          <cell r="B2062" t="str">
            <v>DEC</v>
          </cell>
          <cell r="D2062" t="str">
            <v>UNUC.00000715.01.01.01</v>
          </cell>
          <cell r="E2062">
            <v>78</v>
          </cell>
        </row>
        <row r="2063">
          <cell r="A2063">
            <v>2016</v>
          </cell>
          <cell r="B2063" t="str">
            <v>DEC</v>
          </cell>
          <cell r="D2063" t="str">
            <v>UNUC.00001057.01.01.01</v>
          </cell>
          <cell r="E2063">
            <v>1114.5</v>
          </cell>
        </row>
        <row r="2064">
          <cell r="A2064">
            <v>2016</v>
          </cell>
          <cell r="B2064" t="str">
            <v>DEC</v>
          </cell>
          <cell r="D2064" t="str">
            <v>UPGD.00005600.01.01.01</v>
          </cell>
          <cell r="E2064">
            <v>5844.22</v>
          </cell>
        </row>
        <row r="2065">
          <cell r="A2065">
            <v>2016</v>
          </cell>
          <cell r="B2065" t="str">
            <v>DEC</v>
          </cell>
          <cell r="D2065" t="str">
            <v>UNUC.00000003.01.01.01</v>
          </cell>
          <cell r="E2065">
            <v>162271.96</v>
          </cell>
        </row>
        <row r="2066">
          <cell r="A2066">
            <v>2016</v>
          </cell>
          <cell r="B2066" t="str">
            <v>DEC</v>
          </cell>
          <cell r="D2066" t="str">
            <v>UPGD.00000633.01.01.01</v>
          </cell>
          <cell r="E2066">
            <v>97557.14</v>
          </cell>
        </row>
        <row r="2067">
          <cell r="A2067">
            <v>2016</v>
          </cell>
          <cell r="B2067" t="str">
            <v>DEC</v>
          </cell>
          <cell r="D2067" t="str">
            <v>UNUC.00000914.01.01.01</v>
          </cell>
          <cell r="E2067">
            <v>19130</v>
          </cell>
        </row>
        <row r="2068">
          <cell r="A2068">
            <v>2016</v>
          </cell>
          <cell r="B2068" t="str">
            <v>DEC</v>
          </cell>
          <cell r="D2068" t="str">
            <v>UNUC.00000003.01.07.01</v>
          </cell>
          <cell r="E2068">
            <v>-17113</v>
          </cell>
        </row>
        <row r="2069">
          <cell r="A2069">
            <v>2016</v>
          </cell>
          <cell r="B2069" t="str">
            <v>DEC</v>
          </cell>
          <cell r="D2069" t="str">
            <v>UNUC.00000938.01.01.01</v>
          </cell>
          <cell r="E2069">
            <v>27172.85</v>
          </cell>
        </row>
        <row r="2070">
          <cell r="A2070">
            <v>2016</v>
          </cell>
          <cell r="B2070" t="str">
            <v>DEC</v>
          </cell>
          <cell r="D2070" t="str">
            <v>UNUC.00000002.01.05.01</v>
          </cell>
          <cell r="E2070">
            <v>2250</v>
          </cell>
        </row>
        <row r="2071">
          <cell r="A2071">
            <v>2016</v>
          </cell>
          <cell r="B2071" t="str">
            <v>DEC</v>
          </cell>
          <cell r="D2071" t="str">
            <v>UCOR.00000301.01.06.01</v>
          </cell>
          <cell r="E2071">
            <v>-756963</v>
          </cell>
        </row>
        <row r="2072">
          <cell r="A2072">
            <v>2016</v>
          </cell>
          <cell r="B2072" t="str">
            <v>DEC</v>
          </cell>
          <cell r="D2072" t="str">
            <v>EXP5TOT</v>
          </cell>
          <cell r="E2072">
            <v>29117459.783298399</v>
          </cell>
        </row>
        <row r="2073">
          <cell r="A2073">
            <v>2016</v>
          </cell>
          <cell r="B2073" t="str">
            <v>DEC</v>
          </cell>
          <cell r="D2073" t="str">
            <v>4405810</v>
          </cell>
          <cell r="E2073">
            <v>0</v>
          </cell>
        </row>
        <row r="2074">
          <cell r="A2074">
            <v>2016</v>
          </cell>
          <cell r="B2074" t="str">
            <v>DEC</v>
          </cell>
          <cell r="D2074" t="str">
            <v>4405940</v>
          </cell>
          <cell r="E2074">
            <v>0</v>
          </cell>
        </row>
        <row r="2075">
          <cell r="A2075">
            <v>2016</v>
          </cell>
          <cell r="B2075" t="str">
            <v>DEC</v>
          </cell>
          <cell r="D2075" t="str">
            <v>4405000</v>
          </cell>
          <cell r="E2075">
            <v>36120770.939999998</v>
          </cell>
        </row>
        <row r="2076">
          <cell r="A2076">
            <v>2016</v>
          </cell>
          <cell r="B2076" t="str">
            <v>DEC</v>
          </cell>
          <cell r="D2076" t="str">
            <v>4405840</v>
          </cell>
          <cell r="E2076">
            <v>0</v>
          </cell>
        </row>
        <row r="2077">
          <cell r="A2077">
            <v>2016</v>
          </cell>
          <cell r="B2077" t="str">
            <v>DEC</v>
          </cell>
          <cell r="D2077" t="str">
            <v>CI75001</v>
          </cell>
          <cell r="E2077">
            <v>31750.880000000001</v>
          </cell>
        </row>
        <row r="2078">
          <cell r="A2078">
            <v>2016</v>
          </cell>
          <cell r="B2078" t="str">
            <v>DEC</v>
          </cell>
          <cell r="D2078" t="str">
            <v>CI75002</v>
          </cell>
          <cell r="E2078">
            <v>4566840.47</v>
          </cell>
        </row>
        <row r="2079">
          <cell r="A2079">
            <v>2016</v>
          </cell>
          <cell r="B2079" t="str">
            <v>DEC</v>
          </cell>
          <cell r="D2079" t="str">
            <v>CI95001</v>
          </cell>
          <cell r="E2079">
            <v>0</v>
          </cell>
        </row>
        <row r="2080">
          <cell r="A2080">
            <v>2016</v>
          </cell>
          <cell r="B2080" t="str">
            <v>DEC</v>
          </cell>
          <cell r="D2080" t="str">
            <v>CI95002</v>
          </cell>
          <cell r="E2080">
            <v>0</v>
          </cell>
        </row>
        <row r="2081">
          <cell r="A2081">
            <v>2016</v>
          </cell>
          <cell r="B2081" t="str">
            <v>DEC</v>
          </cell>
          <cell r="D2081" t="str">
            <v>CI15001</v>
          </cell>
          <cell r="E2081">
            <v>155844.85</v>
          </cell>
        </row>
        <row r="2082">
          <cell r="A2082">
            <v>2016</v>
          </cell>
          <cell r="B2082" t="str">
            <v>DEC</v>
          </cell>
          <cell r="D2082" t="str">
            <v>CI15002</v>
          </cell>
          <cell r="E2082">
            <v>30843.1</v>
          </cell>
        </row>
        <row r="2083">
          <cell r="A2083">
            <v>2016</v>
          </cell>
          <cell r="B2083" t="str">
            <v>DEC</v>
          </cell>
          <cell r="D2083" t="str">
            <v>CI85001</v>
          </cell>
          <cell r="E2083">
            <v>0</v>
          </cell>
        </row>
        <row r="2084">
          <cell r="A2084">
            <v>2016</v>
          </cell>
          <cell r="B2084" t="str">
            <v>DEC</v>
          </cell>
          <cell r="D2084" t="str">
            <v>CI85002</v>
          </cell>
          <cell r="E2084">
            <v>0</v>
          </cell>
        </row>
        <row r="2085">
          <cell r="A2085">
            <v>2016</v>
          </cell>
          <cell r="B2085" t="str">
            <v>DEC</v>
          </cell>
          <cell r="D2085" t="str">
            <v>CIA5001</v>
          </cell>
          <cell r="E2085">
            <v>24257.54</v>
          </cell>
        </row>
        <row r="2086">
          <cell r="A2086">
            <v>2016</v>
          </cell>
          <cell r="B2086" t="str">
            <v>DEC</v>
          </cell>
          <cell r="D2086" t="str">
            <v>CIA5002</v>
          </cell>
          <cell r="E2086">
            <v>44677.47</v>
          </cell>
        </row>
        <row r="2087">
          <cell r="A2087">
            <v>2016</v>
          </cell>
          <cell r="B2087" t="str">
            <v>DEC</v>
          </cell>
          <cell r="D2087" t="str">
            <v>CIB5001</v>
          </cell>
          <cell r="E2087">
            <v>0</v>
          </cell>
        </row>
        <row r="2088">
          <cell r="A2088">
            <v>2016</v>
          </cell>
          <cell r="B2088" t="str">
            <v>DEC</v>
          </cell>
          <cell r="D2088" t="str">
            <v>CIB5002</v>
          </cell>
          <cell r="E2088">
            <v>0</v>
          </cell>
        </row>
        <row r="2089">
          <cell r="A2089">
            <v>2016</v>
          </cell>
          <cell r="B2089" t="str">
            <v>DEC</v>
          </cell>
          <cell r="D2089" t="str">
            <v>CIC5001</v>
          </cell>
          <cell r="E2089">
            <v>0</v>
          </cell>
        </row>
        <row r="2090">
          <cell r="A2090">
            <v>2016</v>
          </cell>
          <cell r="B2090" t="str">
            <v>DEC</v>
          </cell>
          <cell r="D2090" t="str">
            <v>CIC5002</v>
          </cell>
          <cell r="E2090">
            <v>0</v>
          </cell>
        </row>
        <row r="2091">
          <cell r="A2091">
            <v>2016</v>
          </cell>
          <cell r="B2091" t="str">
            <v>DEC</v>
          </cell>
          <cell r="D2091" t="str">
            <v>CI45002</v>
          </cell>
          <cell r="E2091">
            <v>-4173143.77</v>
          </cell>
        </row>
        <row r="2092">
          <cell r="A2092">
            <v>2016</v>
          </cell>
          <cell r="B2092" t="str">
            <v>DEC</v>
          </cell>
          <cell r="D2092" t="str">
            <v>CI45001</v>
          </cell>
          <cell r="E2092">
            <v>2612.52</v>
          </cell>
        </row>
        <row r="2093">
          <cell r="A2093">
            <v>2016</v>
          </cell>
          <cell r="B2093" t="str">
            <v>DEC</v>
          </cell>
          <cell r="D2093" t="str">
            <v>TRU5BEG</v>
          </cell>
          <cell r="E2093">
            <v>26788058.284513</v>
          </cell>
        </row>
        <row r="2094">
          <cell r="A2094">
            <v>2016</v>
          </cell>
          <cell r="B2094" t="str">
            <v>DEC</v>
          </cell>
          <cell r="D2094" t="str">
            <v>TRU5END</v>
          </cell>
          <cell r="E2094">
            <v>23152828.106392998</v>
          </cell>
        </row>
        <row r="2095">
          <cell r="A2095">
            <v>2016</v>
          </cell>
          <cell r="B2095" t="str">
            <v>DEC</v>
          </cell>
          <cell r="D2095" t="str">
            <v>O/U5MON</v>
          </cell>
          <cell r="E2095">
            <v>-3239551.4281199998</v>
          </cell>
        </row>
      </sheetData>
      <sheetData sheetId="4"/>
      <sheetData sheetId="5">
        <row r="6">
          <cell r="J6">
            <v>339651.81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
      <sheetName val="FPC"/>
      <sheetName val="TECO"/>
      <sheetName val="GULF"/>
      <sheetName val="RES &amp; 2,000 KW"/>
      <sheetName val="VERY SMALL COMM"/>
      <sheetName val="SMALL COMM"/>
      <sheetName val="2,000 KW TOU"/>
      <sheetName val="MEDIUM CI"/>
      <sheetName val="MEDIUM CI TOU"/>
      <sheetName val="MEDIUM COM INT"/>
      <sheetName val="INDUSTRIAL INT"/>
      <sheetName val="#REF"/>
      <sheetName val="WKFIL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
      <sheetName val="FPC"/>
      <sheetName val="TECO"/>
      <sheetName val="GULF"/>
      <sheetName val="RES &amp; 2,000 KW"/>
      <sheetName val="VERY SMALL COMM"/>
      <sheetName val="SMALL COMM"/>
      <sheetName val="2,000 KW TOU"/>
      <sheetName val="MEDIUM CI"/>
      <sheetName val="MEDIUM CI TOU"/>
      <sheetName val="MEDIUM COM INT"/>
      <sheetName val="INDUSTRIAL INT"/>
      <sheetName val="#REF"/>
      <sheetName val="WKFIL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 May 2015"/>
      <sheetName val="~4600717"/>
    </sheetNames>
    <sheetDataSet>
      <sheetData sheetId="0"/>
      <sheetData sheetId="1">
        <row r="2">
          <cell r="A2" t="str">
            <v>LONG_TERM_DEBT</v>
          </cell>
          <cell r="B2" t="str">
            <v>JURCAPTOT</v>
          </cell>
          <cell r="C2">
            <v>7868539535.7111092</v>
          </cell>
        </row>
        <row r="3">
          <cell r="A3" t="str">
            <v>PREFERRED_STOCK</v>
          </cell>
          <cell r="B3" t="str">
            <v>JURCAPTOT</v>
          </cell>
          <cell r="C3">
            <v>0</v>
          </cell>
        </row>
        <row r="4">
          <cell r="A4" t="str">
            <v>INVESTMENT_TAX_CREDITS</v>
          </cell>
          <cell r="B4" t="str">
            <v>JURCAPCRT</v>
          </cell>
          <cell r="C4">
            <v>8.2532114462482431E-2</v>
          </cell>
        </row>
        <row r="5">
          <cell r="A5" t="str">
            <v>LONG_TERM_DEBT</v>
          </cell>
          <cell r="B5" t="str">
            <v>JURCAPCRT</v>
          </cell>
          <cell r="C5">
            <v>4.7963723979218657E-2</v>
          </cell>
        </row>
        <row r="6">
          <cell r="A6" t="str">
            <v>COMMON_EQUITY</v>
          </cell>
          <cell r="B6" t="str">
            <v>JURCAPTOT</v>
          </cell>
          <cell r="C6">
            <v>12106290409.449617</v>
          </cell>
        </row>
        <row r="7">
          <cell r="A7" t="str">
            <v>INVESTMENT_TAX_CREDITS</v>
          </cell>
          <cell r="B7" t="str">
            <v>JURCAPTOT</v>
          </cell>
          <cell r="C7">
            <v>2138559.6974359965</v>
          </cell>
        </row>
        <row r="8">
          <cell r="A8" t="str">
            <v>COMMON_EQUITY</v>
          </cell>
          <cell r="B8" t="str">
            <v>JURCAPCRT</v>
          </cell>
          <cell r="C8">
            <v>0.105</v>
          </cell>
        </row>
        <row r="9">
          <cell r="A9" t="str">
            <v>CUSTOMER_DEPOSITS</v>
          </cell>
          <cell r="B9" t="str">
            <v>JURCAPCRT</v>
          </cell>
          <cell r="C9">
            <v>2.0423249339023484E-2</v>
          </cell>
        </row>
        <row r="10">
          <cell r="A10" t="str">
            <v>CUSTOMER_DEPOSITS</v>
          </cell>
          <cell r="B10" t="str">
            <v>JURCAPTOT</v>
          </cell>
          <cell r="C10">
            <v>421524845.01806116</v>
          </cell>
        </row>
        <row r="11">
          <cell r="A11" t="str">
            <v>DEFERRED_INCOME_TAX</v>
          </cell>
          <cell r="B11" t="str">
            <v>JURCAPTOT</v>
          </cell>
          <cell r="C11">
            <v>5629438935.3364363</v>
          </cell>
        </row>
        <row r="12">
          <cell r="A12" t="str">
            <v>SHORT_TERM_DEBT</v>
          </cell>
          <cell r="B12" t="str">
            <v>JURCAPTOT</v>
          </cell>
          <cell r="C12">
            <v>346840442.5806945</v>
          </cell>
        </row>
        <row r="13">
          <cell r="A13" t="str">
            <v>PREFERRED_STOCK</v>
          </cell>
          <cell r="B13" t="str">
            <v>JURCAPCRT</v>
          </cell>
          <cell r="C13">
            <v>0</v>
          </cell>
        </row>
        <row r="14">
          <cell r="A14" t="str">
            <v>SHORT_TERM_DEBT</v>
          </cell>
          <cell r="B14" t="str">
            <v>JURCAPCRT</v>
          </cell>
          <cell r="C14">
            <v>2.0266670342745974E-2</v>
          </cell>
        </row>
        <row r="15">
          <cell r="A15" t="str">
            <v>DEFERRED_INCOME_TAX</v>
          </cell>
          <cell r="B15" t="str">
            <v>JURCAPCRT</v>
          </cell>
          <cell r="C15">
            <v>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 May 2014"/>
      <sheetName val="~4600717"/>
    </sheetNames>
    <sheetDataSet>
      <sheetData sheetId="0"/>
      <sheetData sheetId="1">
        <row r="2">
          <cell r="A2" t="str">
            <v>LONG_TERM_DEBT</v>
          </cell>
          <cell r="B2" t="str">
            <v>JURCAPTOT</v>
          </cell>
          <cell r="C2">
            <v>7260190890.66471</v>
          </cell>
        </row>
        <row r="3">
          <cell r="A3" t="str">
            <v>PREFERRED_STOCK</v>
          </cell>
          <cell r="B3" t="str">
            <v>JURCAPTOT</v>
          </cell>
          <cell r="C3">
            <v>0</v>
          </cell>
        </row>
        <row r="4">
          <cell r="A4" t="str">
            <v>INVESTMENT_TAX_CREDITS</v>
          </cell>
          <cell r="B4" t="str">
            <v>JURCAPCRT</v>
          </cell>
          <cell r="C4">
            <v>8.2745349149999994E-2</v>
          </cell>
        </row>
        <row r="5">
          <cell r="A5" t="str">
            <v>LONG_TERM_DEBT</v>
          </cell>
          <cell r="B5" t="str">
            <v>JURCAPCRT</v>
          </cell>
          <cell r="C5">
            <v>4.7716922750000001E-2</v>
          </cell>
        </row>
        <row r="6">
          <cell r="A6" t="str">
            <v>COMMON_EQUITY</v>
          </cell>
          <cell r="B6" t="str">
            <v>JURCAPTOT</v>
          </cell>
          <cell r="C6">
            <v>11427411916.115801</v>
          </cell>
        </row>
        <row r="7">
          <cell r="A7" t="str">
            <v>INVESTMENT_TAX_CREDITS</v>
          </cell>
          <cell r="B7" t="str">
            <v>JURCAPTOT</v>
          </cell>
          <cell r="C7">
            <v>1326963.1032797301</v>
          </cell>
        </row>
        <row r="8">
          <cell r="A8" t="str">
            <v>COMMON_EQUITY</v>
          </cell>
          <cell r="B8" t="str">
            <v>JURCAPCRT</v>
          </cell>
          <cell r="C8">
            <v>0.105</v>
          </cell>
        </row>
        <row r="9">
          <cell r="A9" t="str">
            <v>CUSTOMER_DEPOSITS</v>
          </cell>
          <cell r="B9" t="str">
            <v>JURCAPCRT</v>
          </cell>
          <cell r="C9">
            <v>2.0423299549999999E-2</v>
          </cell>
        </row>
        <row r="10">
          <cell r="A10" t="str">
            <v>CUSTOMER_DEPOSITS</v>
          </cell>
          <cell r="B10" t="str">
            <v>JURCAPTOT</v>
          </cell>
          <cell r="C10">
            <v>422415505.17541897</v>
          </cell>
        </row>
        <row r="11">
          <cell r="A11" t="str">
            <v>DEFERRED_INCOME_TAX</v>
          </cell>
          <cell r="B11" t="str">
            <v>JURCAPTOT</v>
          </cell>
          <cell r="C11">
            <v>5104824994.5089102</v>
          </cell>
        </row>
        <row r="12">
          <cell r="A12" t="str">
            <v>SHORT_TERM_DEBT</v>
          </cell>
          <cell r="B12" t="str">
            <v>JURCAPTOT</v>
          </cell>
          <cell r="C12">
            <v>303811216.35815197</v>
          </cell>
        </row>
        <row r="13">
          <cell r="A13" t="str">
            <v>PREFERRED_STOCK</v>
          </cell>
          <cell r="B13" t="str">
            <v>JURCAPCRT</v>
          </cell>
          <cell r="C13">
            <v>0</v>
          </cell>
        </row>
        <row r="14">
          <cell r="A14" t="str">
            <v>SHORT_TERM_DEBT</v>
          </cell>
          <cell r="B14" t="str">
            <v>JURCAPCRT</v>
          </cell>
          <cell r="C14">
            <v>2.1777536109999999E-2</v>
          </cell>
        </row>
        <row r="15">
          <cell r="A15" t="str">
            <v>DEFERRED_INCOME_TAX</v>
          </cell>
          <cell r="B15" t="str">
            <v>JURCAPCRT</v>
          </cell>
          <cell r="C15">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o Surveillance"/>
      <sheetName val="Clauses-Reports"/>
      <sheetName val="Detailed"/>
      <sheetName val="STDCOST Rate"/>
      <sheetName val="Pref Stk"/>
      <sheetName val="37mil"/>
      <sheetName val="3.93mil"/>
      <sheetName val="42mil"/>
      <sheetName val="29.075M"/>
      <sheetName val="32.55M"/>
      <sheetName val="65.4 mil"/>
      <sheetName val="BASE RATES"/>
      <sheetName val="VOM"/>
      <sheetName val="UPSSALES"/>
      <sheetName val="Comp Sales"/>
      <sheetName val="Financial Book Outs"/>
      <sheetName val="Econ Develop"/>
      <sheetName val="Gross Receipts"/>
      <sheetName val="PPOWER"/>
      <sheetName val="Scherer GA ITC"/>
      <sheetName val="Unamort ITC"/>
      <sheetName val="12MTD O&amp;M NOI"/>
      <sheetName val="Pension and Insurance Cap"/>
      <sheetName val="Liaison"/>
      <sheetName val="Sofia Liasion"/>
      <sheetName val="Payroll Factors"/>
      <sheetName val="2019 Cap Clause"/>
      <sheetName val="2019 Revenue"/>
      <sheetName val="Advanced Int "/>
      <sheetName val="Int Analysis"/>
      <sheetName val="ECRC O&amp;M"/>
      <sheetName val="ECRC Rev Req &amp; formula"/>
      <sheetName val="ECRC Recovery Bal"/>
      <sheetName val="ECRC Revenue Mandy"/>
      <sheetName val="RECOVERY2006 Paul S."/>
      <sheetName val="ECCR Recovery"/>
      <sheetName val="ECCR Expense"/>
      <sheetName val="ECCR"/>
      <sheetName val="ECCR Pyrll OH"/>
      <sheetName val="FERC CREC Charlotte"/>
      <sheetName val="Schedule Charlotte"/>
      <sheetName val="CRFACTOR Charlotte"/>
      <sheetName val="Wholesale Charlotte"/>
      <sheetName val="Wholesale Alloc Charlotte"/>
      <sheetName val="Data Total"/>
      <sheetName val="REVENUELoc Stats"/>
      <sheetName val="Sch 4"/>
      <sheetName val="Sch 5"/>
      <sheetName val="Sch 10"/>
      <sheetName val="Sch 10-A"/>
      <sheetName val="Sch 11 Sht 1"/>
      <sheetName val="Sch 13"/>
      <sheetName val="Sch 16"/>
      <sheetName val="Sch 60"/>
      <sheetName val="Sch 60 Supp 2"/>
      <sheetName val="CASPR Totals - CM"/>
      <sheetName val="Stats"/>
      <sheetName val="Bud Input"/>
      <sheetName val="Budget "/>
      <sheetName val="ESRI_MAPINFO_SHEET"/>
    </sheetNames>
    <sheetDataSet>
      <sheetData sheetId="0">
        <row r="2">
          <cell r="E2" t="str">
            <v>December '18</v>
          </cell>
        </row>
      </sheetData>
      <sheetData sheetId="1"/>
      <sheetData sheetId="2"/>
      <sheetData sheetId="3">
        <row r="2">
          <cell r="A2" t="str">
            <v>1015100</v>
          </cell>
        </row>
      </sheetData>
      <sheetData sheetId="4"/>
      <sheetData sheetId="5"/>
      <sheetData sheetId="6"/>
      <sheetData sheetId="7"/>
      <sheetData sheetId="8"/>
      <sheetData sheetId="9"/>
      <sheetData sheetId="10"/>
      <sheetData sheetId="11"/>
      <sheetData sheetId="12">
        <row r="46">
          <cell r="F46">
            <v>2422774.5099999998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0">
          <cell r="B10">
            <v>7789542.5300000003</v>
          </cell>
        </row>
      </sheetData>
      <sheetData sheetId="48">
        <row r="82">
          <cell r="B82">
            <v>64993302.43</v>
          </cell>
        </row>
      </sheetData>
      <sheetData sheetId="49"/>
      <sheetData sheetId="50"/>
      <sheetData sheetId="51"/>
      <sheetData sheetId="52"/>
      <sheetData sheetId="53"/>
      <sheetData sheetId="54"/>
      <sheetData sheetId="55"/>
      <sheetData sheetId="56"/>
      <sheetData sheetId="57"/>
      <sheetData sheetId="58">
        <row r="18">
          <cell r="B18">
            <v>0</v>
          </cell>
        </row>
      </sheetData>
      <sheetData sheetId="59"/>
      <sheetData sheetId="6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 May 2015"/>
      <sheetName val="~4600717"/>
    </sheetNames>
    <sheetDataSet>
      <sheetData sheetId="0"/>
      <sheetData sheetId="1">
        <row r="2">
          <cell r="A2" t="str">
            <v>LONG_TERM_DEBT</v>
          </cell>
          <cell r="B2" t="str">
            <v>JURCAPTOT</v>
          </cell>
          <cell r="C2">
            <v>7868539535.7111092</v>
          </cell>
        </row>
        <row r="3">
          <cell r="A3" t="str">
            <v>PREFERRED_STOCK</v>
          </cell>
          <cell r="B3" t="str">
            <v>JURCAPTOT</v>
          </cell>
          <cell r="C3">
            <v>0</v>
          </cell>
        </row>
        <row r="4">
          <cell r="A4" t="str">
            <v>INVESTMENT_TAX_CREDITS</v>
          </cell>
          <cell r="B4" t="str">
            <v>JURCAPCRT</v>
          </cell>
          <cell r="C4">
            <v>8.2532114462482431E-2</v>
          </cell>
        </row>
        <row r="5">
          <cell r="A5" t="str">
            <v>LONG_TERM_DEBT</v>
          </cell>
          <cell r="B5" t="str">
            <v>JURCAPCRT</v>
          </cell>
          <cell r="C5">
            <v>4.7963723979218657E-2</v>
          </cell>
        </row>
        <row r="6">
          <cell r="A6" t="str">
            <v>COMMON_EQUITY</v>
          </cell>
          <cell r="B6" t="str">
            <v>JURCAPTOT</v>
          </cell>
          <cell r="C6">
            <v>12106290409.449617</v>
          </cell>
        </row>
        <row r="7">
          <cell r="A7" t="str">
            <v>INVESTMENT_TAX_CREDITS</v>
          </cell>
          <cell r="B7" t="str">
            <v>JURCAPTOT</v>
          </cell>
          <cell r="C7">
            <v>2138559.6974359965</v>
          </cell>
        </row>
        <row r="8">
          <cell r="A8" t="str">
            <v>COMMON_EQUITY</v>
          </cell>
          <cell r="B8" t="str">
            <v>JURCAPCRT</v>
          </cell>
          <cell r="C8">
            <v>0.105</v>
          </cell>
        </row>
        <row r="9">
          <cell r="A9" t="str">
            <v>CUSTOMER_DEPOSITS</v>
          </cell>
          <cell r="B9" t="str">
            <v>JURCAPCRT</v>
          </cell>
          <cell r="C9">
            <v>2.0423249339023484E-2</v>
          </cell>
        </row>
        <row r="10">
          <cell r="A10" t="str">
            <v>CUSTOMER_DEPOSITS</v>
          </cell>
          <cell r="B10" t="str">
            <v>JURCAPTOT</v>
          </cell>
          <cell r="C10">
            <v>421524845.01806116</v>
          </cell>
        </row>
        <row r="11">
          <cell r="A11" t="str">
            <v>DEFERRED_INCOME_TAX</v>
          </cell>
          <cell r="B11" t="str">
            <v>JURCAPTOT</v>
          </cell>
          <cell r="C11">
            <v>5629438935.3364363</v>
          </cell>
        </row>
        <row r="12">
          <cell r="A12" t="str">
            <v>SHORT_TERM_DEBT</v>
          </cell>
          <cell r="B12" t="str">
            <v>JURCAPTOT</v>
          </cell>
          <cell r="C12">
            <v>346840442.5806945</v>
          </cell>
        </row>
        <row r="13">
          <cell r="A13" t="str">
            <v>PREFERRED_STOCK</v>
          </cell>
          <cell r="B13" t="str">
            <v>JURCAPCRT</v>
          </cell>
          <cell r="C13">
            <v>0</v>
          </cell>
        </row>
        <row r="14">
          <cell r="A14" t="str">
            <v>SHORT_TERM_DEBT</v>
          </cell>
          <cell r="B14" t="str">
            <v>JURCAPCRT</v>
          </cell>
          <cell r="C14">
            <v>2.0266670342745974E-2</v>
          </cell>
        </row>
        <row r="15">
          <cell r="A15" t="str">
            <v>DEFERRED_INCOME_TAX</v>
          </cell>
          <cell r="B15" t="str">
            <v>JURCAPCRT</v>
          </cell>
          <cell r="C15">
            <v>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 May 2015"/>
      <sheetName val="~4600717"/>
    </sheetNames>
    <sheetDataSet>
      <sheetData sheetId="0"/>
      <sheetData sheetId="1">
        <row r="2">
          <cell r="A2" t="str">
            <v>LONG_TERM_DEBT</v>
          </cell>
          <cell r="B2" t="str">
            <v>JURCAPTOT</v>
          </cell>
          <cell r="C2">
            <v>7868539535.7111092</v>
          </cell>
        </row>
        <row r="3">
          <cell r="A3" t="str">
            <v>PREFERRED_STOCK</v>
          </cell>
          <cell r="B3" t="str">
            <v>JURCAPTOT</v>
          </cell>
          <cell r="C3">
            <v>0</v>
          </cell>
        </row>
        <row r="4">
          <cell r="A4" t="str">
            <v>INVESTMENT_TAX_CREDITS</v>
          </cell>
          <cell r="B4" t="str">
            <v>JURCAPCRT</v>
          </cell>
          <cell r="C4">
            <v>8.2532114462482431E-2</v>
          </cell>
        </row>
        <row r="5">
          <cell r="A5" t="str">
            <v>LONG_TERM_DEBT</v>
          </cell>
          <cell r="B5" t="str">
            <v>JURCAPCRT</v>
          </cell>
          <cell r="C5">
            <v>4.7963723979218657E-2</v>
          </cell>
        </row>
        <row r="6">
          <cell r="A6" t="str">
            <v>COMMON_EQUITY</v>
          </cell>
          <cell r="B6" t="str">
            <v>JURCAPTOT</v>
          </cell>
          <cell r="C6">
            <v>12106290409.449617</v>
          </cell>
        </row>
        <row r="7">
          <cell r="A7" t="str">
            <v>INVESTMENT_TAX_CREDITS</v>
          </cell>
          <cell r="B7" t="str">
            <v>JURCAPTOT</v>
          </cell>
          <cell r="C7">
            <v>2138559.6974359965</v>
          </cell>
        </row>
        <row r="8">
          <cell r="A8" t="str">
            <v>COMMON_EQUITY</v>
          </cell>
          <cell r="B8" t="str">
            <v>JURCAPCRT</v>
          </cell>
          <cell r="C8">
            <v>0.105</v>
          </cell>
        </row>
        <row r="9">
          <cell r="A9" t="str">
            <v>CUSTOMER_DEPOSITS</v>
          </cell>
          <cell r="B9" t="str">
            <v>JURCAPCRT</v>
          </cell>
          <cell r="C9">
            <v>2.0423249339023484E-2</v>
          </cell>
        </row>
        <row r="10">
          <cell r="A10" t="str">
            <v>CUSTOMER_DEPOSITS</v>
          </cell>
          <cell r="B10" t="str">
            <v>JURCAPTOT</v>
          </cell>
          <cell r="C10">
            <v>421524845.01806116</v>
          </cell>
        </row>
        <row r="11">
          <cell r="A11" t="str">
            <v>DEFERRED_INCOME_TAX</v>
          </cell>
          <cell r="B11" t="str">
            <v>JURCAPTOT</v>
          </cell>
          <cell r="C11">
            <v>5629438935.3364363</v>
          </cell>
        </row>
        <row r="12">
          <cell r="A12" t="str">
            <v>SHORT_TERM_DEBT</v>
          </cell>
          <cell r="B12" t="str">
            <v>JURCAPTOT</v>
          </cell>
          <cell r="C12">
            <v>346840442.5806945</v>
          </cell>
        </row>
        <row r="13">
          <cell r="A13" t="str">
            <v>PREFERRED_STOCK</v>
          </cell>
          <cell r="B13" t="str">
            <v>JURCAPCRT</v>
          </cell>
          <cell r="C13">
            <v>0</v>
          </cell>
        </row>
        <row r="14">
          <cell r="A14" t="str">
            <v>SHORT_TERM_DEBT</v>
          </cell>
          <cell r="B14" t="str">
            <v>JURCAPCRT</v>
          </cell>
          <cell r="C14">
            <v>2.0266670342745974E-2</v>
          </cell>
        </row>
        <row r="15">
          <cell r="A15" t="str">
            <v>DEFERRED_INCOME_TAX</v>
          </cell>
          <cell r="B15" t="str">
            <v>JURCAPCRT</v>
          </cell>
          <cell r="C15">
            <v>0</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Upload"/>
      <sheetName val="Journal Entry Sheet"/>
      <sheetName val="Acct Segments"/>
      <sheetName val="JV2032"/>
      <sheetName val="TieLine Energy"/>
      <sheetName val="INVOICE"/>
      <sheetName val="Checks and Balances"/>
      <sheetName val="Economy"/>
      <sheetName val="UPS Capacity"/>
      <sheetName val="UPS ENERGY"/>
      <sheetName val="Sold Capacity Options"/>
      <sheetName val="Purchased Capacity Options"/>
      <sheetName val="EMISSION_ALLOW"/>
      <sheetName val="AEC_BRMC"/>
      <sheetName val="GULF_TERR"/>
      <sheetName val="INTER_ACT"/>
      <sheetName val="Sch 15"/>
      <sheetName val="INTCHG_ANLYS"/>
      <sheetName val="FERC_447"/>
      <sheetName val="FERC_555"/>
      <sheetName val="Adv Interchange"/>
      <sheetName val="Competitve Analysis"/>
      <sheetName val="Sch 16"/>
      <sheetName val="Capacity"/>
      <sheetName val="Mark Up"/>
      <sheetName val="Wheeling"/>
      <sheetName val="Dahlberg"/>
      <sheetName val="Sch 13"/>
      <sheetName val="Sheet1"/>
    </sheetNames>
    <sheetDataSet>
      <sheetData sheetId="0"/>
      <sheetData sheetId="1">
        <row r="4">
          <cell r="B4" t="str">
            <v>Actual</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Analysis"/>
      <sheetName val="Summary"/>
      <sheetName val="All Companies"/>
      <sheetName val="No provs for..."/>
      <sheetName val="Change in Deferred Taxes"/>
      <sheetName val="Pivot Hard Code"/>
      <sheetName val="Pivot Table"/>
      <sheetName val="All Tax Expense"/>
      <sheetName val="Cos sold Q4"/>
      <sheetName val="Sheet1"/>
      <sheetName val="Sheet2"/>
      <sheetName val="Sheet3"/>
      <sheetName val="Sheet4"/>
      <sheetName val="Sheet5"/>
    </sheetNames>
    <sheetDataSet>
      <sheetData sheetId="0"/>
      <sheetData sheetId="1"/>
      <sheetData sheetId="2"/>
      <sheetData sheetId="3" refreshError="1">
        <row r="1">
          <cell r="A1" t="str">
            <v>FPL Energy, LLC &amp; Subsidiaries</v>
          </cell>
        </row>
        <row r="2">
          <cell r="B2" t="str">
            <v>For the YTD Period Ended 3/31/2005</v>
          </cell>
          <cell r="L2" t="str">
            <v xml:space="preserve"> </v>
          </cell>
          <cell r="W2" t="str">
            <v>Stockton</v>
          </cell>
          <cell r="X2" t="str">
            <v>High Sierra</v>
          </cell>
          <cell r="Z2" t="str">
            <v>VAPS</v>
          </cell>
          <cell r="AX2" t="str">
            <v>Marcus Hook 750</v>
          </cell>
          <cell r="AY2" t="str">
            <v>Marcus Hook 50</v>
          </cell>
        </row>
        <row r="3">
          <cell r="B3" t="str">
            <v>For the YTD Period Ended 6/30/2005</v>
          </cell>
          <cell r="H3">
            <v>4000</v>
          </cell>
          <cell r="J3">
            <v>5002</v>
          </cell>
          <cell r="K3" t="str">
            <v>PC # 1001</v>
          </cell>
          <cell r="L3">
            <v>4015</v>
          </cell>
          <cell r="M3">
            <v>4008</v>
          </cell>
          <cell r="N3">
            <v>5023</v>
          </cell>
          <cell r="O3">
            <v>4005</v>
          </cell>
          <cell r="P3">
            <v>5012</v>
          </cell>
          <cell r="Q3">
            <v>5013</v>
          </cell>
          <cell r="R3">
            <v>4007</v>
          </cell>
          <cell r="S3">
            <v>4017</v>
          </cell>
          <cell r="T3">
            <v>4023</v>
          </cell>
          <cell r="U3">
            <v>4016</v>
          </cell>
          <cell r="V3">
            <v>4013</v>
          </cell>
          <cell r="W3">
            <v>4012</v>
          </cell>
          <cell r="X3">
            <v>4006</v>
          </cell>
          <cell r="Y3">
            <v>4020</v>
          </cell>
          <cell r="Z3">
            <v>5008</v>
          </cell>
          <cell r="AA3">
            <v>4010</v>
          </cell>
          <cell r="AB3">
            <v>4060</v>
          </cell>
          <cell r="AC3">
            <v>5030</v>
          </cell>
          <cell r="AD3">
            <v>5011</v>
          </cell>
          <cell r="AE3">
            <v>4041</v>
          </cell>
          <cell r="AF3">
            <v>4039</v>
          </cell>
          <cell r="AG3">
            <v>4034</v>
          </cell>
          <cell r="AH3">
            <v>4042</v>
          </cell>
          <cell r="AI3">
            <v>4036</v>
          </cell>
          <cell r="AJ3">
            <v>4045</v>
          </cell>
          <cell r="AK3">
            <v>5016</v>
          </cell>
          <cell r="AL3">
            <v>5077</v>
          </cell>
          <cell r="AM3">
            <v>5005</v>
          </cell>
          <cell r="AN3">
            <v>4049</v>
          </cell>
          <cell r="AO3">
            <v>5019</v>
          </cell>
          <cell r="AP3">
            <v>4050</v>
          </cell>
          <cell r="AQ3">
            <v>4061</v>
          </cell>
          <cell r="AR3">
            <v>4062</v>
          </cell>
          <cell r="AS3">
            <v>4063</v>
          </cell>
          <cell r="AT3">
            <v>5039</v>
          </cell>
          <cell r="AU3">
            <v>5040</v>
          </cell>
          <cell r="AV3">
            <v>5038</v>
          </cell>
          <cell r="AW3">
            <v>4054</v>
          </cell>
          <cell r="AX3">
            <v>5026</v>
          </cell>
          <cell r="AY3">
            <v>5021</v>
          </cell>
          <cell r="AZ3">
            <v>5031</v>
          </cell>
          <cell r="BA3">
            <v>5035</v>
          </cell>
          <cell r="BB3">
            <v>5037</v>
          </cell>
          <cell r="BC3">
            <v>5050</v>
          </cell>
          <cell r="BD3">
            <v>5053</v>
          </cell>
          <cell r="BE3">
            <v>5028</v>
          </cell>
          <cell r="BF3">
            <v>4106</v>
          </cell>
          <cell r="BG3">
            <v>5054</v>
          </cell>
          <cell r="BH3">
            <v>5056</v>
          </cell>
          <cell r="BI3">
            <v>5059</v>
          </cell>
          <cell r="BJ3">
            <v>4105</v>
          </cell>
          <cell r="BK3">
            <v>5060</v>
          </cell>
          <cell r="BL3">
            <v>4074</v>
          </cell>
          <cell r="BM3">
            <v>4068</v>
          </cell>
          <cell r="BN3">
            <v>5061</v>
          </cell>
          <cell r="BO3">
            <v>4090</v>
          </cell>
          <cell r="BP3">
            <v>5070</v>
          </cell>
          <cell r="BQ3">
            <v>5065</v>
          </cell>
          <cell r="BR3">
            <v>5064</v>
          </cell>
          <cell r="BS3">
            <v>5063</v>
          </cell>
          <cell r="BT3">
            <v>5076</v>
          </cell>
          <cell r="BU3">
            <v>5067</v>
          </cell>
          <cell r="BV3">
            <v>4084</v>
          </cell>
          <cell r="BW3">
            <v>4104</v>
          </cell>
          <cell r="BX3">
            <v>5082</v>
          </cell>
          <cell r="BY3">
            <v>5083</v>
          </cell>
          <cell r="BZ3">
            <v>4087</v>
          </cell>
          <cell r="CA3">
            <v>4096</v>
          </cell>
          <cell r="CB3">
            <v>5068</v>
          </cell>
          <cell r="CC3">
            <v>5085</v>
          </cell>
          <cell r="CD3">
            <v>5084</v>
          </cell>
          <cell r="CE3">
            <v>4097</v>
          </cell>
          <cell r="CF3">
            <v>5089</v>
          </cell>
          <cell r="CG3">
            <v>4099</v>
          </cell>
          <cell r="CH3">
            <v>4101</v>
          </cell>
          <cell r="CI3">
            <v>4094</v>
          </cell>
          <cell r="CJ3">
            <v>5091</v>
          </cell>
          <cell r="CK3">
            <v>5095</v>
          </cell>
          <cell r="CL3">
            <v>4093</v>
          </cell>
          <cell r="CM3">
            <v>5096</v>
          </cell>
          <cell r="CN3">
            <v>5102</v>
          </cell>
          <cell r="CO3">
            <v>5103</v>
          </cell>
          <cell r="CP3">
            <v>4112</v>
          </cell>
          <cell r="CQ3">
            <v>5099</v>
          </cell>
          <cell r="CR3">
            <v>5100</v>
          </cell>
          <cell r="CS3">
            <v>5098</v>
          </cell>
          <cell r="CT3">
            <v>2000</v>
          </cell>
          <cell r="CU3">
            <v>2400</v>
          </cell>
          <cell r="CV3">
            <v>2001</v>
          </cell>
          <cell r="CW3">
            <v>2003</v>
          </cell>
          <cell r="CX3">
            <v>2004</v>
          </cell>
          <cell r="CY3">
            <v>2005</v>
          </cell>
          <cell r="CZ3">
            <v>2404</v>
          </cell>
          <cell r="DA3">
            <v>4076</v>
          </cell>
          <cell r="DB3">
            <v>7200</v>
          </cell>
        </row>
        <row r="4">
          <cell r="A4" t="str">
            <v>For the YTD Period Ended 12/31/2005</v>
          </cell>
          <cell r="B4" t="str">
            <v>For the YTD Period Ended 9/30/2005</v>
          </cell>
          <cell r="D4" t="str">
            <v>Consol.</v>
          </cell>
          <cell r="E4" t="str">
            <v>Check Total</v>
          </cell>
          <cell r="I4" t="str">
            <v>Mojave 3/5</v>
          </cell>
          <cell r="J4" t="str">
            <v>ESI</v>
          </cell>
          <cell r="K4" t="str">
            <v>ESI</v>
          </cell>
          <cell r="AC4" t="str">
            <v>FPLE Lake</v>
          </cell>
          <cell r="AX4" t="str">
            <v>FPLE MH</v>
          </cell>
          <cell r="AZ4" t="str">
            <v>FPLE Pecos</v>
          </cell>
          <cell r="BA4" t="str">
            <v xml:space="preserve">FPLE </v>
          </cell>
          <cell r="BB4" t="str">
            <v>FPLE</v>
          </cell>
          <cell r="BC4" t="str">
            <v xml:space="preserve">FPLE </v>
          </cell>
          <cell r="BD4" t="str">
            <v>FPLE</v>
          </cell>
          <cell r="BE4" t="str">
            <v xml:space="preserve"> </v>
          </cell>
          <cell r="BJ4" t="str">
            <v>Meyersdale</v>
          </cell>
          <cell r="BK4" t="str">
            <v>Hancock</v>
          </cell>
          <cell r="BL4" t="str">
            <v>FPLE Const.</v>
          </cell>
          <cell r="BM4" t="str">
            <v>FPLE Virginia</v>
          </cell>
          <cell r="BV4" t="str">
            <v>American</v>
          </cell>
          <cell r="BX4" t="str">
            <v>Green</v>
          </cell>
          <cell r="BY4" t="str">
            <v>Cabazon</v>
          </cell>
          <cell r="CB4" t="str">
            <v xml:space="preserve">FPLE </v>
          </cell>
          <cell r="CC4" t="str">
            <v>(Bkd @ 4112)</v>
          </cell>
          <cell r="CE4" t="str">
            <v>FPLE Segs</v>
          </cell>
          <cell r="CF4" t="str">
            <v>(Bkd @ 4112)</v>
          </cell>
          <cell r="CG4" t="str">
            <v>National Wind</v>
          </cell>
          <cell r="CL4" t="str">
            <v xml:space="preserve">New Mexico </v>
          </cell>
          <cell r="CN4" t="str">
            <v>Mower</v>
          </cell>
          <cell r="CO4" t="str">
            <v>Post Wind</v>
          </cell>
          <cell r="CP4" t="str">
            <v>FPLE Texas</v>
          </cell>
          <cell r="CR4" t="str">
            <v xml:space="preserve">Horse </v>
          </cell>
          <cell r="CS4" t="str">
            <v>Duane</v>
          </cell>
          <cell r="CV4" t="str">
            <v>FPL Energy</v>
          </cell>
          <cell r="CW4" t="str">
            <v>BAC</v>
          </cell>
          <cell r="CX4" t="str">
            <v xml:space="preserve">Square Lake </v>
          </cell>
          <cell r="CY4" t="str">
            <v>FPLE Proj.</v>
          </cell>
          <cell r="DA4" t="str">
            <v>Tower</v>
          </cell>
          <cell r="DB4" t="str">
            <v>FPL Group</v>
          </cell>
        </row>
        <row r="5">
          <cell r="B5" t="str">
            <v>For the YTD Period Ended 12/31/2005</v>
          </cell>
          <cell r="D5" t="str">
            <v>Total</v>
          </cell>
          <cell r="H5" t="str">
            <v>ESI Pure</v>
          </cell>
          <cell r="I5" t="str">
            <v>Lev. Lease</v>
          </cell>
          <cell r="J5" t="str">
            <v>(Mojave)</v>
          </cell>
          <cell r="K5" t="str">
            <v>(Birch)</v>
          </cell>
          <cell r="L5" t="str">
            <v>ESI Bay</v>
          </cell>
          <cell r="M5" t="str">
            <v>Double C</v>
          </cell>
          <cell r="N5" t="str">
            <v>Doswell</v>
          </cell>
          <cell r="O5" t="str">
            <v>Ebensburg</v>
          </cell>
          <cell r="P5" t="str">
            <v>Hyp VIII</v>
          </cell>
          <cell r="Q5" t="str">
            <v>Hyp IX</v>
          </cell>
          <cell r="R5" t="str">
            <v>ESI KF</v>
          </cell>
          <cell r="S5" t="str">
            <v>MES</v>
          </cell>
          <cell r="T5" t="str">
            <v>Mont. Co.</v>
          </cell>
          <cell r="U5" t="str">
            <v>ESI Mult.</v>
          </cell>
          <cell r="V5" t="str">
            <v>ESI Pitts</v>
          </cell>
          <cell r="W5" t="str">
            <v>CH Posdef</v>
          </cell>
          <cell r="X5" t="str">
            <v>ESI Sierra</v>
          </cell>
          <cell r="Y5" t="str">
            <v>Sky River</v>
          </cell>
          <cell r="Z5" t="str">
            <v>ESI Virginia</v>
          </cell>
          <cell r="AA5" t="str">
            <v>ESI Victory</v>
          </cell>
          <cell r="AB5" t="str">
            <v>ESI Chero</v>
          </cell>
          <cell r="AC5" t="str">
            <v>Benton Acq</v>
          </cell>
          <cell r="AD5" t="str">
            <v>Oper. Svc.</v>
          </cell>
          <cell r="AE5" t="str">
            <v>Sullivan Street</v>
          </cell>
          <cell r="AF5" t="str">
            <v>Northern Cross</v>
          </cell>
          <cell r="AG5" t="str">
            <v>Altamont Acq.</v>
          </cell>
          <cell r="AH5" t="str">
            <v>Tehachapi Acq.</v>
          </cell>
          <cell r="AI5" t="str">
            <v>NE Energy</v>
          </cell>
          <cell r="AJ5" t="str">
            <v>NE Fuel Mgmt</v>
          </cell>
          <cell r="AK5" t="str">
            <v>Cerro Gordo</v>
          </cell>
          <cell r="AL5" t="str">
            <v>SW Mesa</v>
          </cell>
          <cell r="AM5" t="str">
            <v>ESI Vansycle</v>
          </cell>
          <cell r="AN5" t="str">
            <v xml:space="preserve">Ridgetop </v>
          </cell>
          <cell r="AO5" t="str">
            <v>Paris</v>
          </cell>
          <cell r="AP5" t="str">
            <v>Pacific Crest</v>
          </cell>
          <cell r="AQ5" t="str">
            <v>Mojave Op Svc</v>
          </cell>
          <cell r="AR5" t="str">
            <v>TPC Windfarms</v>
          </cell>
          <cell r="AS5" t="str">
            <v>FPLE Bastrop</v>
          </cell>
          <cell r="AT5" t="str">
            <v>Gray County</v>
          </cell>
          <cell r="AU5" t="str">
            <v>Upton</v>
          </cell>
          <cell r="AV5" t="str">
            <v>Montfort</v>
          </cell>
          <cell r="AW5" t="str">
            <v>UFG Holdings</v>
          </cell>
          <cell r="AX5" t="str">
            <v>700, LLC</v>
          </cell>
          <cell r="AY5" t="str">
            <v>MH50</v>
          </cell>
          <cell r="AZ5" t="str">
            <v>Wind I GP</v>
          </cell>
          <cell r="BA5" t="str">
            <v>Forney</v>
          </cell>
          <cell r="BB5" t="str">
            <v>Stateline</v>
          </cell>
          <cell r="BC5" t="str">
            <v>Calhoun</v>
          </cell>
          <cell r="BD5" t="str">
            <v>Blythe</v>
          </cell>
          <cell r="BE5" t="str">
            <v>RISE</v>
          </cell>
          <cell r="BF5" t="str">
            <v>Backbone</v>
          </cell>
          <cell r="BG5" t="str">
            <v>Delaware Mtn</v>
          </cell>
          <cell r="BH5" t="str">
            <v>Indian Mesa</v>
          </cell>
          <cell r="BI5" t="str">
            <v>Penn Wind</v>
          </cell>
          <cell r="BJ5" t="str">
            <v xml:space="preserve"> Wind</v>
          </cell>
          <cell r="BK5" t="str">
            <v>County</v>
          </cell>
          <cell r="BL5" t="str">
            <v>Funding</v>
          </cell>
          <cell r="BM5" t="str">
            <v>Funding Corp</v>
          </cell>
          <cell r="BN5" t="str">
            <v>Highwinds</v>
          </cell>
          <cell r="BO5" t="str">
            <v>New Mexico</v>
          </cell>
          <cell r="BP5" t="str">
            <v>Seabrook</v>
          </cell>
          <cell r="BQ5" t="str">
            <v>Oklahoma</v>
          </cell>
          <cell r="BR5" t="str">
            <v>N Dakota</v>
          </cell>
          <cell r="BS5" t="str">
            <v>S  Dakota</v>
          </cell>
          <cell r="BT5" t="str">
            <v>Sooner</v>
          </cell>
          <cell r="BU5" t="str">
            <v>Wyoming</v>
          </cell>
          <cell r="BV5" t="str">
            <v>Wind</v>
          </cell>
          <cell r="BW5" t="str">
            <v>Waymart</v>
          </cell>
          <cell r="BX5" t="str">
            <v>Power</v>
          </cell>
          <cell r="BY5" t="str">
            <v>Wind</v>
          </cell>
          <cell r="BZ5" t="str">
            <v>WPP 93</v>
          </cell>
          <cell r="CA5" t="str">
            <v>WPP 94</v>
          </cell>
          <cell r="CB5" t="str">
            <v>Bays &amp; Jbay</v>
          </cell>
          <cell r="CC5" t="str">
            <v>Callahan</v>
          </cell>
          <cell r="CD5" t="str">
            <v>Diablo Winds</v>
          </cell>
          <cell r="CE5" t="str">
            <v>III-VII</v>
          </cell>
          <cell r="CF5" t="str">
            <v>Horse Hollow</v>
          </cell>
          <cell r="CG5" t="str">
            <v>Portfolio</v>
          </cell>
          <cell r="CH5" t="str">
            <v>National Wind</v>
          </cell>
          <cell r="CI5" t="str">
            <v>NAPS</v>
          </cell>
          <cell r="CJ5" t="str">
            <v>AE-LIPA</v>
          </cell>
          <cell r="CK5" t="str">
            <v>Gexa</v>
          </cell>
          <cell r="CL5" t="str">
            <v>Ops Svcs</v>
          </cell>
          <cell r="CM5" t="str">
            <v>Burleigh</v>
          </cell>
          <cell r="CN5" t="str">
            <v>County</v>
          </cell>
          <cell r="CO5" t="str">
            <v>Farm</v>
          </cell>
          <cell r="CP5" t="str">
            <v>Wind LP</v>
          </cell>
          <cell r="CQ5" t="str">
            <v>Oliver Wind</v>
          </cell>
          <cell r="CR5" t="str">
            <v>Hollow II</v>
          </cell>
          <cell r="CS5" t="str">
            <v>Arnold</v>
          </cell>
          <cell r="CT5" t="str">
            <v>FPL-E Pure</v>
          </cell>
          <cell r="CU5" t="str">
            <v>FPLE Maine</v>
          </cell>
          <cell r="CV5" t="str">
            <v>Pwr Mkgt</v>
          </cell>
          <cell r="CW5" t="str">
            <v>Investments</v>
          </cell>
          <cell r="CX5" t="str">
            <v>Holdings</v>
          </cell>
          <cell r="CY5" t="str">
            <v>Management</v>
          </cell>
          <cell r="CZ5" t="str">
            <v>Weatherford</v>
          </cell>
          <cell r="DA5" t="str">
            <v>Associates</v>
          </cell>
          <cell r="DB5" t="str">
            <v>International</v>
          </cell>
        </row>
        <row r="6">
          <cell r="A6" t="str">
            <v>YTD Gross Earnings</v>
          </cell>
          <cell r="D6">
            <v>242000075.08554104</v>
          </cell>
          <cell r="H6">
            <v>0</v>
          </cell>
          <cell r="I6">
            <v>3576938.32</v>
          </cell>
          <cell r="J6">
            <v>3370241.2949999995</v>
          </cell>
          <cell r="K6">
            <v>594244.48545000004</v>
          </cell>
          <cell r="L6">
            <v>449494.5</v>
          </cell>
          <cell r="M6">
            <v>0</v>
          </cell>
          <cell r="N6">
            <v>42637615</v>
          </cell>
          <cell r="O6">
            <v>1560634.3209600002</v>
          </cell>
          <cell r="P6">
            <v>4871813.1000000006</v>
          </cell>
          <cell r="Q6">
            <v>3968659.5200000005</v>
          </cell>
          <cell r="R6">
            <v>0</v>
          </cell>
          <cell r="S6">
            <v>0</v>
          </cell>
          <cell r="T6">
            <v>1200801.6000000001</v>
          </cell>
          <cell r="U6">
            <v>-23424.57</v>
          </cell>
          <cell r="V6">
            <v>-600.63</v>
          </cell>
          <cell r="W6">
            <v>17780008.809999999</v>
          </cell>
          <cell r="X6">
            <v>0</v>
          </cell>
          <cell r="Y6">
            <v>7680605.6000000006</v>
          </cell>
          <cell r="Z6">
            <v>0</v>
          </cell>
          <cell r="AA6">
            <v>2168467.4600000004</v>
          </cell>
        </row>
        <row r="7">
          <cell r="A7" t="str">
            <v>2003 True-up Entry Recorded in 2004</v>
          </cell>
          <cell r="D7">
            <v>0</v>
          </cell>
          <cell r="H7">
            <v>0</v>
          </cell>
          <cell r="I7">
            <v>0</v>
          </cell>
          <cell r="J7">
            <v>0</v>
          </cell>
          <cell r="K7">
            <v>0</v>
          </cell>
          <cell r="L7">
            <v>0</v>
          </cell>
          <cell r="M7">
            <v>0</v>
          </cell>
          <cell r="N7">
            <v>0</v>
          </cell>
          <cell r="O7">
            <v>0</v>
          </cell>
          <cell r="P7">
            <v>0</v>
          </cell>
          <cell r="Q7">
            <v>0</v>
          </cell>
          <cell r="R7">
            <v>0</v>
          </cell>
          <cell r="S7">
            <v>0</v>
          </cell>
          <cell r="T7">
            <v>0</v>
          </cell>
          <cell r="V7">
            <v>0</v>
          </cell>
          <cell r="W7">
            <v>0</v>
          </cell>
          <cell r="Y7">
            <v>0</v>
          </cell>
          <cell r="Z7">
            <v>0</v>
          </cell>
          <cell r="AA7">
            <v>0</v>
          </cell>
        </row>
        <row r="8">
          <cell r="A8" t="str">
            <v>Goodwill Amortization</v>
          </cell>
          <cell r="D8">
            <v>4091548.39</v>
          </cell>
          <cell r="H8">
            <v>0</v>
          </cell>
          <cell r="I8">
            <v>0</v>
          </cell>
          <cell r="J8">
            <v>0</v>
          </cell>
          <cell r="K8">
            <v>0</v>
          </cell>
          <cell r="L8">
            <v>763797</v>
          </cell>
          <cell r="M8">
            <v>0</v>
          </cell>
          <cell r="N8">
            <v>0</v>
          </cell>
          <cell r="O8">
            <v>0</v>
          </cell>
          <cell r="P8">
            <v>-598740</v>
          </cell>
          <cell r="Q8">
            <v>-365940</v>
          </cell>
          <cell r="R8">
            <v>0</v>
          </cell>
          <cell r="S8">
            <v>0</v>
          </cell>
          <cell r="T8">
            <v>0</v>
          </cell>
          <cell r="V8">
            <v>0</v>
          </cell>
          <cell r="W8">
            <v>0</v>
          </cell>
          <cell r="Y8">
            <v>0</v>
          </cell>
          <cell r="Z8">
            <v>0</v>
          </cell>
          <cell r="AA8">
            <v>0</v>
          </cell>
        </row>
        <row r="9">
          <cell r="A9" t="str">
            <v>Other Income/(Expense) of ESI Sub.</v>
          </cell>
          <cell r="D9">
            <v>-165183507.22</v>
          </cell>
          <cell r="H9">
            <v>5411259.2000000002</v>
          </cell>
          <cell r="I9">
            <v>0</v>
          </cell>
          <cell r="J9">
            <v>0</v>
          </cell>
          <cell r="K9">
            <v>0</v>
          </cell>
          <cell r="L9">
            <v>32109</v>
          </cell>
          <cell r="M9">
            <v>-3320.77</v>
          </cell>
          <cell r="N9">
            <v>1129881</v>
          </cell>
          <cell r="O9">
            <v>-415428</v>
          </cell>
          <cell r="P9">
            <v>926213</v>
          </cell>
          <cell r="Q9">
            <v>1014086</v>
          </cell>
          <cell r="R9">
            <v>0</v>
          </cell>
          <cell r="S9">
            <v>-12496.5</v>
          </cell>
          <cell r="T9">
            <v>-1257123</v>
          </cell>
          <cell r="V9">
            <v>-8111</v>
          </cell>
          <cell r="W9">
            <v>148146.34</v>
          </cell>
          <cell r="Y9">
            <v>-18728.09</v>
          </cell>
          <cell r="Z9">
            <v>0</v>
          </cell>
          <cell r="AA9">
            <v>-63521.93</v>
          </cell>
        </row>
        <row r="10">
          <cell r="A10" t="str">
            <v>Other</v>
          </cell>
          <cell r="D10">
            <v>41325127.68</v>
          </cell>
          <cell r="H10">
            <v>-3576938.32</v>
          </cell>
          <cell r="I10">
            <v>0</v>
          </cell>
          <cell r="J10">
            <v>0</v>
          </cell>
          <cell r="K10">
            <v>-456563</v>
          </cell>
          <cell r="L10">
            <v>0</v>
          </cell>
          <cell r="M10">
            <v>4405500</v>
          </cell>
          <cell r="N10">
            <v>0</v>
          </cell>
          <cell r="O10">
            <v>-810634</v>
          </cell>
          <cell r="P10">
            <v>0</v>
          </cell>
          <cell r="Q10">
            <v>0</v>
          </cell>
          <cell r="R10">
            <v>4016700</v>
          </cell>
          <cell r="S10">
            <v>0</v>
          </cell>
          <cell r="T10">
            <v>953198</v>
          </cell>
          <cell r="U10">
            <v>-999</v>
          </cell>
          <cell r="V10">
            <v>182333</v>
          </cell>
          <cell r="W10">
            <v>0</v>
          </cell>
          <cell r="X10">
            <v>7985321</v>
          </cell>
          <cell r="Y10">
            <v>0</v>
          </cell>
          <cell r="Z10">
            <v>697867</v>
          </cell>
          <cell r="AA10">
            <v>0</v>
          </cell>
        </row>
        <row r="11">
          <cell r="A11" t="str">
            <v>Items taxed outside of project provision files</v>
          </cell>
          <cell r="D11">
            <v>-80273.795541003914</v>
          </cell>
          <cell r="H11">
            <v>-10358.880000000354</v>
          </cell>
          <cell r="I11">
            <v>-0.31999999983236194</v>
          </cell>
          <cell r="J11">
            <v>-0.29499999945983291</v>
          </cell>
          <cell r="K11">
            <v>-0.48545000003650784</v>
          </cell>
          <cell r="L11">
            <v>-3510.5</v>
          </cell>
          <cell r="M11">
            <v>-674.20000000018626</v>
          </cell>
          <cell r="N11">
            <v>-318</v>
          </cell>
          <cell r="O11">
            <v>-0.60096000018529594</v>
          </cell>
          <cell r="P11">
            <v>-1.1000000005587935</v>
          </cell>
          <cell r="Q11">
            <v>-90.520000000484288</v>
          </cell>
          <cell r="R11">
            <v>-47220.71</v>
          </cell>
          <cell r="S11">
            <v>0</v>
          </cell>
          <cell r="T11">
            <v>0.39999999990686774</v>
          </cell>
          <cell r="U11">
            <v>-29172.23</v>
          </cell>
          <cell r="V11">
            <v>-4013.47</v>
          </cell>
          <cell r="W11">
            <v>-46492.14999999851</v>
          </cell>
          <cell r="X11">
            <v>23842.44000000041</v>
          </cell>
          <cell r="Y11">
            <v>0.48999999929219484</v>
          </cell>
          <cell r="Z11">
            <v>0</v>
          </cell>
          <cell r="AA11">
            <v>0.46999999973922968</v>
          </cell>
        </row>
        <row r="12">
          <cell r="A12" t="str">
            <v xml:space="preserve">     Total NIBT to Date</v>
          </cell>
          <cell r="D12">
            <v>122152970.13999999</v>
          </cell>
          <cell r="E12">
            <v>122152970.14000003</v>
          </cell>
          <cell r="H12">
            <v>1823962</v>
          </cell>
          <cell r="I12">
            <v>3576938</v>
          </cell>
          <cell r="J12">
            <v>3370241</v>
          </cell>
          <cell r="K12">
            <v>137681</v>
          </cell>
          <cell r="L12">
            <v>1241890</v>
          </cell>
          <cell r="M12">
            <v>4401505.03</v>
          </cell>
          <cell r="N12">
            <v>43767178</v>
          </cell>
          <cell r="O12">
            <v>334571.71999999997</v>
          </cell>
          <cell r="P12">
            <v>5199285</v>
          </cell>
          <cell r="Q12">
            <v>4616715</v>
          </cell>
          <cell r="R12">
            <v>3969479.29</v>
          </cell>
          <cell r="S12">
            <v>-12496.5</v>
          </cell>
          <cell r="T12">
            <v>896877</v>
          </cell>
          <cell r="U12">
            <v>-53595.8</v>
          </cell>
          <cell r="V12">
            <v>169607.9</v>
          </cell>
          <cell r="W12">
            <v>17881663</v>
          </cell>
          <cell r="X12">
            <v>8009163.4400000004</v>
          </cell>
          <cell r="Y12">
            <v>7661878</v>
          </cell>
          <cell r="Z12">
            <v>697867</v>
          </cell>
          <cell r="AA12">
            <v>2104946</v>
          </cell>
        </row>
        <row r="13">
          <cell r="A13" t="str">
            <v>Per G/L</v>
          </cell>
          <cell r="D13">
            <v>122152969.94</v>
          </cell>
          <cell r="E13">
            <v>122152965</v>
          </cell>
          <cell r="H13">
            <v>1823962</v>
          </cell>
          <cell r="I13">
            <v>3576938</v>
          </cell>
          <cell r="J13">
            <v>3370241</v>
          </cell>
          <cell r="K13">
            <v>137681</v>
          </cell>
          <cell r="L13">
            <v>1241890</v>
          </cell>
          <cell r="M13">
            <v>4401505.03</v>
          </cell>
          <cell r="N13">
            <v>43767178</v>
          </cell>
          <cell r="O13">
            <v>334571.71999999997</v>
          </cell>
          <cell r="P13">
            <v>5199285</v>
          </cell>
          <cell r="Q13">
            <v>4616715</v>
          </cell>
          <cell r="R13">
            <v>3969479.29</v>
          </cell>
          <cell r="S13">
            <v>-12496.5</v>
          </cell>
          <cell r="T13">
            <v>896877</v>
          </cell>
          <cell r="U13">
            <v>-53595.8</v>
          </cell>
          <cell r="V13">
            <v>169607.9</v>
          </cell>
          <cell r="W13">
            <v>17881663</v>
          </cell>
          <cell r="X13">
            <v>8009163.4400000004</v>
          </cell>
          <cell r="Y13">
            <v>7661878</v>
          </cell>
          <cell r="Z13">
            <v>697867</v>
          </cell>
          <cell r="AA13">
            <v>2104946</v>
          </cell>
        </row>
        <row r="14">
          <cell r="D14">
            <v>-0.20000000238417215</v>
          </cell>
          <cell r="E14">
            <v>5.1400000303983688</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E15">
            <v>4.9399999976158142</v>
          </cell>
        </row>
        <row r="16">
          <cell r="A16" t="str">
            <v>PERMANENT DIFFERENCES:</v>
          </cell>
        </row>
        <row r="17">
          <cell r="A17" t="str">
            <v>Items taxed outside of project provision files</v>
          </cell>
          <cell r="D17">
            <v>80273.475541004082</v>
          </cell>
          <cell r="H17">
            <v>10358.880000000354</v>
          </cell>
          <cell r="I17">
            <v>0</v>
          </cell>
          <cell r="J17">
            <v>0.29499999945983291</v>
          </cell>
          <cell r="K17">
            <v>0.48545000003650784</v>
          </cell>
          <cell r="L17">
            <v>3510.5</v>
          </cell>
          <cell r="M17">
            <v>674.20000000018626</v>
          </cell>
          <cell r="N17">
            <v>318</v>
          </cell>
          <cell r="O17">
            <v>0.60096000018529594</v>
          </cell>
          <cell r="P17">
            <v>1.1000000005587935</v>
          </cell>
          <cell r="Q17">
            <v>90.520000000484288</v>
          </cell>
          <cell r="R17">
            <v>47220.71</v>
          </cell>
          <cell r="S17">
            <v>0</v>
          </cell>
          <cell r="T17">
            <v>-0.39999999990686774</v>
          </cell>
          <cell r="U17">
            <v>29172.23</v>
          </cell>
          <cell r="V17">
            <v>4013.47</v>
          </cell>
          <cell r="W17">
            <v>46492.14999999851</v>
          </cell>
          <cell r="X17">
            <v>-23842.44000000041</v>
          </cell>
          <cell r="Y17">
            <v>-0.48999999929219484</v>
          </cell>
          <cell r="Z17">
            <v>0</v>
          </cell>
          <cell r="AA17">
            <v>-0.46999999973922968</v>
          </cell>
        </row>
        <row r="18">
          <cell r="A18" t="str">
            <v>Less:  True-up of P/Y Earnings</v>
          </cell>
          <cell r="D18">
            <v>0</v>
          </cell>
          <cell r="H18">
            <v>0</v>
          </cell>
          <cell r="I18">
            <v>0</v>
          </cell>
          <cell r="J18">
            <v>0</v>
          </cell>
          <cell r="K18">
            <v>0</v>
          </cell>
          <cell r="L18">
            <v>0</v>
          </cell>
          <cell r="M18">
            <v>0</v>
          </cell>
          <cell r="N18">
            <v>0</v>
          </cell>
          <cell r="O18">
            <v>0</v>
          </cell>
          <cell r="P18">
            <v>0</v>
          </cell>
          <cell r="Q18">
            <v>0</v>
          </cell>
          <cell r="R18">
            <v>0</v>
          </cell>
          <cell r="S18">
            <v>0</v>
          </cell>
          <cell r="T18">
            <v>0</v>
          </cell>
          <cell r="W18">
            <v>0</v>
          </cell>
          <cell r="X18">
            <v>0</v>
          </cell>
          <cell r="Y18">
            <v>0</v>
          </cell>
          <cell r="Z18">
            <v>0</v>
          </cell>
          <cell r="AA18">
            <v>0</v>
          </cell>
        </row>
        <row r="19">
          <cell r="A19" t="str">
            <v>50% Disallowed Meals &amp; Entertainment</v>
          </cell>
          <cell r="D19">
            <v>242869.71000000002</v>
          </cell>
          <cell r="H19">
            <v>0</v>
          </cell>
          <cell r="I19">
            <v>0</v>
          </cell>
          <cell r="J19">
            <v>0</v>
          </cell>
          <cell r="K19">
            <v>0</v>
          </cell>
          <cell r="L19">
            <v>0</v>
          </cell>
          <cell r="M19">
            <v>0</v>
          </cell>
          <cell r="N19">
            <v>0</v>
          </cell>
          <cell r="O19">
            <v>0</v>
          </cell>
          <cell r="P19">
            <v>0</v>
          </cell>
          <cell r="Q19">
            <v>0</v>
          </cell>
          <cell r="R19">
            <v>0</v>
          </cell>
          <cell r="S19">
            <v>0</v>
          </cell>
          <cell r="T19">
            <v>0</v>
          </cell>
          <cell r="W19">
            <v>0</v>
          </cell>
          <cell r="X19">
            <v>0</v>
          </cell>
          <cell r="Y19">
            <v>0</v>
          </cell>
          <cell r="Z19">
            <v>344.5</v>
          </cell>
          <cell r="AA19">
            <v>0</v>
          </cell>
        </row>
        <row r="20">
          <cell r="A20" t="str">
            <v>Prior Year(s) Current Tax True-up(s)</v>
          </cell>
          <cell r="D20">
            <v>0</v>
          </cell>
          <cell r="H20">
            <v>0</v>
          </cell>
          <cell r="I20">
            <v>0</v>
          </cell>
          <cell r="J20">
            <v>0</v>
          </cell>
          <cell r="K20">
            <v>0</v>
          </cell>
          <cell r="L20">
            <v>0</v>
          </cell>
          <cell r="M20">
            <v>0</v>
          </cell>
          <cell r="N20">
            <v>0</v>
          </cell>
          <cell r="O20">
            <v>0</v>
          </cell>
          <cell r="P20">
            <v>0</v>
          </cell>
          <cell r="Q20">
            <v>0</v>
          </cell>
          <cell r="R20">
            <v>0</v>
          </cell>
          <cell r="S20">
            <v>0</v>
          </cell>
          <cell r="T20">
            <v>0</v>
          </cell>
          <cell r="W20">
            <v>0</v>
          </cell>
          <cell r="X20">
            <v>0</v>
          </cell>
          <cell r="Y20">
            <v>0</v>
          </cell>
          <cell r="Z20">
            <v>0</v>
          </cell>
          <cell r="AA20">
            <v>0</v>
          </cell>
        </row>
        <row r="21">
          <cell r="A21" t="str">
            <v>Fines &amp; Penalties</v>
          </cell>
          <cell r="D21">
            <v>1650.99</v>
          </cell>
          <cell r="H21">
            <v>463.2</v>
          </cell>
          <cell r="I21">
            <v>0</v>
          </cell>
          <cell r="J21">
            <v>0</v>
          </cell>
          <cell r="K21">
            <v>0</v>
          </cell>
          <cell r="L21">
            <v>0</v>
          </cell>
          <cell r="N21">
            <v>0</v>
          </cell>
          <cell r="O21">
            <v>0</v>
          </cell>
          <cell r="P21">
            <v>0</v>
          </cell>
          <cell r="Q21">
            <v>0</v>
          </cell>
          <cell r="S21">
            <v>0</v>
          </cell>
          <cell r="T21">
            <v>0</v>
          </cell>
          <cell r="W21">
            <v>0</v>
          </cell>
          <cell r="Y21">
            <v>0</v>
          </cell>
          <cell r="Z21">
            <v>0</v>
          </cell>
          <cell r="AA21">
            <v>0</v>
          </cell>
        </row>
        <row r="22">
          <cell r="A22" t="str">
            <v>Decommissioning Fund</v>
          </cell>
          <cell r="D22">
            <v>0</v>
          </cell>
          <cell r="H22">
            <v>0</v>
          </cell>
          <cell r="I22">
            <v>0</v>
          </cell>
          <cell r="J22">
            <v>0</v>
          </cell>
          <cell r="K22">
            <v>0</v>
          </cell>
          <cell r="L22">
            <v>0</v>
          </cell>
          <cell r="N22">
            <v>0</v>
          </cell>
          <cell r="O22">
            <v>0</v>
          </cell>
          <cell r="P22">
            <v>0</v>
          </cell>
          <cell r="Q22">
            <v>0</v>
          </cell>
          <cell r="S22">
            <v>0</v>
          </cell>
          <cell r="T22">
            <v>0</v>
          </cell>
          <cell r="W22">
            <v>0</v>
          </cell>
          <cell r="Y22">
            <v>0</v>
          </cell>
          <cell r="Z22">
            <v>0</v>
          </cell>
          <cell r="AA22">
            <v>0</v>
          </cell>
        </row>
        <row r="23">
          <cell r="A23" t="str">
            <v>Sec. 199 Deduction (QPID)</v>
          </cell>
          <cell r="D23">
            <v>0</v>
          </cell>
          <cell r="H23">
            <v>0</v>
          </cell>
          <cell r="J23">
            <v>0</v>
          </cell>
          <cell r="K23">
            <v>0</v>
          </cell>
          <cell r="L23">
            <v>0</v>
          </cell>
          <cell r="N23">
            <v>0</v>
          </cell>
          <cell r="O23">
            <v>0</v>
          </cell>
          <cell r="P23">
            <v>0</v>
          </cell>
          <cell r="Q23">
            <v>0</v>
          </cell>
          <cell r="S23">
            <v>0</v>
          </cell>
          <cell r="T23">
            <v>0</v>
          </cell>
          <cell r="W23">
            <v>0</v>
          </cell>
          <cell r="Y23">
            <v>0</v>
          </cell>
          <cell r="Z23">
            <v>0</v>
          </cell>
          <cell r="AA23">
            <v>0</v>
          </cell>
        </row>
        <row r="24">
          <cell r="A24" t="str">
            <v>Tax Exempt Interest Income</v>
          </cell>
          <cell r="D24">
            <v>-1637312</v>
          </cell>
          <cell r="H24">
            <v>0</v>
          </cell>
          <cell r="J24">
            <v>0</v>
          </cell>
          <cell r="K24">
            <v>0</v>
          </cell>
          <cell r="L24">
            <v>0</v>
          </cell>
          <cell r="N24">
            <v>0</v>
          </cell>
          <cell r="O24">
            <v>0</v>
          </cell>
          <cell r="P24">
            <v>0</v>
          </cell>
          <cell r="Q24">
            <v>0</v>
          </cell>
          <cell r="S24">
            <v>0</v>
          </cell>
          <cell r="T24">
            <v>0</v>
          </cell>
          <cell r="W24">
            <v>0</v>
          </cell>
          <cell r="Y24">
            <v>0</v>
          </cell>
          <cell r="Z24">
            <v>0</v>
          </cell>
          <cell r="AA24">
            <v>0</v>
          </cell>
        </row>
        <row r="25">
          <cell r="A25" t="str">
            <v xml:space="preserve">Other  </v>
          </cell>
          <cell r="D25">
            <v>202749.17500000002</v>
          </cell>
          <cell r="H25">
            <v>0</v>
          </cell>
          <cell r="I25">
            <v>0</v>
          </cell>
          <cell r="J25">
            <v>0</v>
          </cell>
          <cell r="K25">
            <v>0</v>
          </cell>
          <cell r="L25">
            <v>0</v>
          </cell>
          <cell r="M25">
            <v>0</v>
          </cell>
          <cell r="N25">
            <v>0</v>
          </cell>
          <cell r="O25">
            <v>0</v>
          </cell>
          <cell r="P25">
            <v>0</v>
          </cell>
          <cell r="Q25">
            <v>0</v>
          </cell>
          <cell r="R25">
            <v>0</v>
          </cell>
          <cell r="S25">
            <v>0</v>
          </cell>
          <cell r="T25">
            <v>0</v>
          </cell>
          <cell r="W25">
            <v>0</v>
          </cell>
          <cell r="X25">
            <v>0</v>
          </cell>
          <cell r="Y25">
            <v>0</v>
          </cell>
          <cell r="Z25">
            <v>0</v>
          </cell>
          <cell r="AA25">
            <v>0</v>
          </cell>
        </row>
        <row r="27">
          <cell r="A27" t="str">
            <v xml:space="preserve">    TOTAL</v>
          </cell>
          <cell r="D27">
            <v>-1109768.649458996</v>
          </cell>
          <cell r="E27">
            <v>-1109768.6494589958</v>
          </cell>
          <cell r="H27">
            <v>10822.080000000355</v>
          </cell>
          <cell r="I27">
            <v>0</v>
          </cell>
          <cell r="J27">
            <v>0.29499999945983291</v>
          </cell>
          <cell r="K27">
            <v>0.48545000003650784</v>
          </cell>
          <cell r="L27">
            <v>3510.5</v>
          </cell>
          <cell r="M27">
            <v>674.20000000018626</v>
          </cell>
          <cell r="N27">
            <v>318</v>
          </cell>
          <cell r="O27">
            <v>0.60096000018529594</v>
          </cell>
          <cell r="P27">
            <v>1.1000000005587935</v>
          </cell>
          <cell r="Q27">
            <v>90.520000000484288</v>
          </cell>
          <cell r="R27">
            <v>47220.71</v>
          </cell>
          <cell r="S27">
            <v>0</v>
          </cell>
          <cell r="T27">
            <v>-0.39999999990686774</v>
          </cell>
          <cell r="U27">
            <v>29172.23</v>
          </cell>
          <cell r="V27">
            <v>4013.47</v>
          </cell>
          <cell r="W27">
            <v>46492.14999999851</v>
          </cell>
          <cell r="X27">
            <v>-23842.44000000041</v>
          </cell>
          <cell r="Y27">
            <v>-0.48999999929219484</v>
          </cell>
          <cell r="Z27">
            <v>344.5</v>
          </cell>
          <cell r="AA27">
            <v>-0.46999999973922968</v>
          </cell>
        </row>
        <row r="29">
          <cell r="A29" t="str">
            <v>TEMPORARY DIFFERENCES:</v>
          </cell>
        </row>
        <row r="30">
          <cell r="A30" t="str">
            <v xml:space="preserve">Book Depreciation Expense </v>
          </cell>
          <cell r="D30">
            <v>291679348.62379998</v>
          </cell>
          <cell r="H30">
            <v>18490.8</v>
          </cell>
          <cell r="I30">
            <v>0</v>
          </cell>
          <cell r="J30">
            <v>18293.38</v>
          </cell>
          <cell r="K30">
            <v>0</v>
          </cell>
          <cell r="L30">
            <v>0</v>
          </cell>
          <cell r="M30">
            <v>0</v>
          </cell>
          <cell r="N30">
            <v>13379628</v>
          </cell>
          <cell r="O30">
            <v>0</v>
          </cell>
          <cell r="P30">
            <v>0</v>
          </cell>
          <cell r="Q30">
            <v>0</v>
          </cell>
          <cell r="R30">
            <v>0</v>
          </cell>
          <cell r="S30">
            <v>0</v>
          </cell>
          <cell r="T30">
            <v>0</v>
          </cell>
          <cell r="U30">
            <v>0</v>
          </cell>
          <cell r="W30">
            <v>908807.82</v>
          </cell>
          <cell r="X30">
            <v>0</v>
          </cell>
          <cell r="Y30">
            <v>1749141.88</v>
          </cell>
          <cell r="Z30">
            <v>0</v>
          </cell>
          <cell r="AA30">
            <v>333923.75</v>
          </cell>
        </row>
        <row r="31">
          <cell r="A31" t="str">
            <v xml:space="preserve">Tax Depreciation Expense </v>
          </cell>
          <cell r="D31">
            <v>-702380661.4576</v>
          </cell>
          <cell r="H31">
            <v>0</v>
          </cell>
          <cell r="J31">
            <v>-19866</v>
          </cell>
          <cell r="K31">
            <v>0</v>
          </cell>
          <cell r="L31">
            <v>0</v>
          </cell>
          <cell r="N31">
            <v>-21963490</v>
          </cell>
          <cell r="O31">
            <v>0</v>
          </cell>
          <cell r="P31">
            <v>0</v>
          </cell>
          <cell r="Q31">
            <v>0</v>
          </cell>
          <cell r="S31">
            <v>0</v>
          </cell>
          <cell r="T31">
            <v>0</v>
          </cell>
          <cell r="W31">
            <v>-4638938</v>
          </cell>
          <cell r="Y31">
            <v>-5718233.0800000001</v>
          </cell>
          <cell r="Z31">
            <v>0</v>
          </cell>
          <cell r="AA31">
            <v>-1430359</v>
          </cell>
        </row>
        <row r="32">
          <cell r="A32" t="str">
            <v>Amortization Expense</v>
          </cell>
          <cell r="D32">
            <v>40603388.1061</v>
          </cell>
          <cell r="H32">
            <v>0</v>
          </cell>
          <cell r="I32">
            <v>0</v>
          </cell>
          <cell r="J32">
            <v>0</v>
          </cell>
          <cell r="K32">
            <v>0</v>
          </cell>
          <cell r="L32">
            <v>0</v>
          </cell>
          <cell r="M32">
            <v>0</v>
          </cell>
          <cell r="N32">
            <v>-1112126</v>
          </cell>
          <cell r="O32">
            <v>0</v>
          </cell>
          <cell r="P32">
            <v>0</v>
          </cell>
          <cell r="Q32">
            <v>0</v>
          </cell>
          <cell r="R32">
            <v>0</v>
          </cell>
          <cell r="S32">
            <v>0</v>
          </cell>
          <cell r="T32">
            <v>0</v>
          </cell>
          <cell r="U32">
            <v>0</v>
          </cell>
          <cell r="W32">
            <v>-123644</v>
          </cell>
          <cell r="X32">
            <v>0</v>
          </cell>
          <cell r="Y32">
            <v>920883.62</v>
          </cell>
          <cell r="Z32">
            <v>0</v>
          </cell>
          <cell r="AA32">
            <v>207270.66</v>
          </cell>
        </row>
        <row r="33">
          <cell r="A33" t="str">
            <v xml:space="preserve">Accretion Expense </v>
          </cell>
          <cell r="D33">
            <v>-42054180.329999998</v>
          </cell>
          <cell r="H33">
            <v>0</v>
          </cell>
          <cell r="I33">
            <v>0</v>
          </cell>
          <cell r="J33">
            <v>0</v>
          </cell>
          <cell r="K33">
            <v>0</v>
          </cell>
          <cell r="L33">
            <v>-763797</v>
          </cell>
          <cell r="N33">
            <v>0</v>
          </cell>
          <cell r="O33">
            <v>0</v>
          </cell>
          <cell r="P33">
            <v>598740</v>
          </cell>
          <cell r="Q33">
            <v>365940</v>
          </cell>
          <cell r="S33">
            <v>0</v>
          </cell>
          <cell r="T33">
            <v>0</v>
          </cell>
          <cell r="W33">
            <v>24630.240000000002</v>
          </cell>
          <cell r="Y33">
            <v>-144225.23000000001</v>
          </cell>
          <cell r="Z33">
            <v>0</v>
          </cell>
          <cell r="AA33">
            <v>18226.05</v>
          </cell>
        </row>
        <row r="34">
          <cell r="A34" t="str">
            <v xml:space="preserve">Major Maintenance </v>
          </cell>
          <cell r="D34">
            <v>30460651.939999998</v>
          </cell>
          <cell r="H34">
            <v>0</v>
          </cell>
          <cell r="I34">
            <v>0</v>
          </cell>
          <cell r="J34">
            <v>0</v>
          </cell>
          <cell r="K34">
            <v>0</v>
          </cell>
          <cell r="L34">
            <v>0</v>
          </cell>
          <cell r="N34">
            <v>2779050</v>
          </cell>
          <cell r="O34">
            <v>0</v>
          </cell>
          <cell r="P34">
            <v>0</v>
          </cell>
          <cell r="Q34">
            <v>0</v>
          </cell>
          <cell r="S34">
            <v>0</v>
          </cell>
          <cell r="T34">
            <v>0</v>
          </cell>
          <cell r="W34">
            <v>0</v>
          </cell>
          <cell r="Y34">
            <v>0</v>
          </cell>
          <cell r="Z34">
            <v>0</v>
          </cell>
          <cell r="AA34">
            <v>0</v>
          </cell>
        </row>
        <row r="35">
          <cell r="A35" t="str">
            <v>Deferred Financing Costs</v>
          </cell>
          <cell r="D35">
            <v>1317802.07</v>
          </cell>
          <cell r="H35">
            <v>0</v>
          </cell>
          <cell r="J35">
            <v>0</v>
          </cell>
          <cell r="K35">
            <v>0</v>
          </cell>
          <cell r="L35">
            <v>0</v>
          </cell>
          <cell r="N35">
            <v>0</v>
          </cell>
          <cell r="O35">
            <v>0</v>
          </cell>
          <cell r="P35">
            <v>0</v>
          </cell>
          <cell r="Q35">
            <v>0</v>
          </cell>
          <cell r="S35">
            <v>0</v>
          </cell>
          <cell r="T35">
            <v>0</v>
          </cell>
          <cell r="W35">
            <v>0</v>
          </cell>
          <cell r="Y35">
            <v>0</v>
          </cell>
          <cell r="Z35">
            <v>0</v>
          </cell>
          <cell r="AA35">
            <v>0</v>
          </cell>
        </row>
        <row r="36">
          <cell r="A36" t="str">
            <v>Sec 195 Startup Costs</v>
          </cell>
          <cell r="D36">
            <v>0</v>
          </cell>
          <cell r="H36">
            <v>0</v>
          </cell>
          <cell r="J36">
            <v>0</v>
          </cell>
          <cell r="K36">
            <v>0</v>
          </cell>
          <cell r="L36">
            <v>0</v>
          </cell>
          <cell r="N36">
            <v>0</v>
          </cell>
          <cell r="O36">
            <v>0</v>
          </cell>
          <cell r="P36">
            <v>0</v>
          </cell>
          <cell r="Q36">
            <v>0</v>
          </cell>
          <cell r="S36">
            <v>0</v>
          </cell>
          <cell r="T36">
            <v>0</v>
          </cell>
          <cell r="W36">
            <v>0</v>
          </cell>
          <cell r="Y36">
            <v>0</v>
          </cell>
          <cell r="Z36">
            <v>0</v>
          </cell>
          <cell r="AA36">
            <v>0</v>
          </cell>
        </row>
        <row r="37">
          <cell r="A37" t="str">
            <v>Goodwill/Asset Impairment</v>
          </cell>
          <cell r="D37">
            <v>0</v>
          </cell>
          <cell r="H37">
            <v>0</v>
          </cell>
          <cell r="J37">
            <v>0</v>
          </cell>
          <cell r="K37">
            <v>0</v>
          </cell>
          <cell r="L37">
            <v>0</v>
          </cell>
          <cell r="N37">
            <v>0</v>
          </cell>
          <cell r="O37">
            <v>0</v>
          </cell>
          <cell r="P37">
            <v>0</v>
          </cell>
          <cell r="Q37">
            <v>0</v>
          </cell>
          <cell r="S37">
            <v>0</v>
          </cell>
          <cell r="T37">
            <v>0</v>
          </cell>
          <cell r="W37">
            <v>0</v>
          </cell>
          <cell r="Y37">
            <v>0</v>
          </cell>
          <cell r="Z37">
            <v>0</v>
          </cell>
          <cell r="AA37">
            <v>0</v>
          </cell>
        </row>
        <row r="38">
          <cell r="A38" t="str">
            <v>Interest Expense</v>
          </cell>
          <cell r="D38">
            <v>0</v>
          </cell>
          <cell r="H38">
            <v>0</v>
          </cell>
          <cell r="J38">
            <v>0</v>
          </cell>
          <cell r="K38">
            <v>0</v>
          </cell>
          <cell r="L38">
            <v>0</v>
          </cell>
          <cell r="N38">
            <v>0</v>
          </cell>
          <cell r="O38">
            <v>0</v>
          </cell>
          <cell r="P38">
            <v>0</v>
          </cell>
          <cell r="Q38">
            <v>0</v>
          </cell>
          <cell r="S38">
            <v>0</v>
          </cell>
          <cell r="T38">
            <v>0</v>
          </cell>
          <cell r="W38">
            <v>0</v>
          </cell>
          <cell r="Y38">
            <v>0</v>
          </cell>
          <cell r="Z38">
            <v>0</v>
          </cell>
          <cell r="AA38">
            <v>0</v>
          </cell>
        </row>
        <row r="39">
          <cell r="A39" t="str">
            <v>Mark to Market</v>
          </cell>
          <cell r="D39">
            <v>177939171</v>
          </cell>
          <cell r="H39">
            <v>0</v>
          </cell>
          <cell r="J39">
            <v>0</v>
          </cell>
          <cell r="K39">
            <v>0</v>
          </cell>
          <cell r="L39">
            <v>0</v>
          </cell>
          <cell r="N39">
            <v>0</v>
          </cell>
          <cell r="O39">
            <v>0</v>
          </cell>
          <cell r="P39">
            <v>0</v>
          </cell>
          <cell r="Q39">
            <v>0</v>
          </cell>
          <cell r="S39">
            <v>0</v>
          </cell>
          <cell r="T39">
            <v>0</v>
          </cell>
          <cell r="W39">
            <v>3283355</v>
          </cell>
          <cell r="Y39">
            <v>0</v>
          </cell>
          <cell r="Z39">
            <v>0</v>
          </cell>
          <cell r="AA39">
            <v>0</v>
          </cell>
        </row>
        <row r="40">
          <cell r="A40" t="str">
            <v>Reserves</v>
          </cell>
          <cell r="D40">
            <v>-12827214.26</v>
          </cell>
          <cell r="H40">
            <v>0</v>
          </cell>
          <cell r="J40">
            <v>0</v>
          </cell>
          <cell r="K40">
            <v>0</v>
          </cell>
          <cell r="L40">
            <v>0</v>
          </cell>
          <cell r="N40">
            <v>0</v>
          </cell>
          <cell r="O40">
            <v>0</v>
          </cell>
          <cell r="P40">
            <v>0</v>
          </cell>
          <cell r="Q40">
            <v>0</v>
          </cell>
          <cell r="S40">
            <v>0</v>
          </cell>
          <cell r="T40">
            <v>0</v>
          </cell>
          <cell r="W40">
            <v>0</v>
          </cell>
          <cell r="Y40">
            <v>0</v>
          </cell>
          <cell r="Z40">
            <v>0</v>
          </cell>
          <cell r="AA40">
            <v>0</v>
          </cell>
        </row>
        <row r="41">
          <cell r="A41" t="str">
            <v>APB 91-6</v>
          </cell>
          <cell r="D41">
            <v>651770.15999999992</v>
          </cell>
          <cell r="H41">
            <v>0</v>
          </cell>
          <cell r="J41">
            <v>0</v>
          </cell>
          <cell r="K41">
            <v>0</v>
          </cell>
          <cell r="L41">
            <v>0</v>
          </cell>
          <cell r="N41">
            <v>0</v>
          </cell>
          <cell r="O41">
            <v>0</v>
          </cell>
          <cell r="P41">
            <v>0</v>
          </cell>
          <cell r="Q41">
            <v>0</v>
          </cell>
          <cell r="S41">
            <v>0</v>
          </cell>
          <cell r="T41">
            <v>0</v>
          </cell>
          <cell r="W41">
            <v>0</v>
          </cell>
          <cell r="Y41">
            <v>0</v>
          </cell>
          <cell r="Z41">
            <v>0</v>
          </cell>
          <cell r="AA41">
            <v>0</v>
          </cell>
        </row>
        <row r="42">
          <cell r="A42" t="str">
            <v>Accrued Employee Costs</v>
          </cell>
          <cell r="D42">
            <v>230876.97000000003</v>
          </cell>
          <cell r="H42">
            <v>0</v>
          </cell>
          <cell r="J42">
            <v>0</v>
          </cell>
          <cell r="K42">
            <v>0</v>
          </cell>
          <cell r="L42">
            <v>0</v>
          </cell>
          <cell r="N42">
            <v>0</v>
          </cell>
          <cell r="O42">
            <v>0</v>
          </cell>
          <cell r="P42">
            <v>0</v>
          </cell>
          <cell r="Q42">
            <v>0</v>
          </cell>
          <cell r="S42">
            <v>0</v>
          </cell>
          <cell r="T42">
            <v>0</v>
          </cell>
          <cell r="W42">
            <v>0</v>
          </cell>
          <cell r="Y42">
            <v>0</v>
          </cell>
          <cell r="Z42">
            <v>0</v>
          </cell>
          <cell r="AA42">
            <v>0</v>
          </cell>
        </row>
        <row r="43">
          <cell r="A43" t="str">
            <v>Gain/Loss on Sale of Assets</v>
          </cell>
          <cell r="D43">
            <v>46793417.25</v>
          </cell>
          <cell r="H43">
            <v>0</v>
          </cell>
          <cell r="J43">
            <v>0</v>
          </cell>
          <cell r="K43">
            <v>0</v>
          </cell>
          <cell r="L43">
            <v>0</v>
          </cell>
          <cell r="N43">
            <v>0</v>
          </cell>
          <cell r="O43">
            <v>0</v>
          </cell>
          <cell r="P43">
            <v>0</v>
          </cell>
          <cell r="Q43">
            <v>0</v>
          </cell>
          <cell r="S43">
            <v>0</v>
          </cell>
          <cell r="T43">
            <v>0</v>
          </cell>
          <cell r="W43">
            <v>0</v>
          </cell>
          <cell r="Y43">
            <v>0</v>
          </cell>
          <cell r="Z43">
            <v>0</v>
          </cell>
          <cell r="AA43">
            <v>0</v>
          </cell>
        </row>
        <row r="44">
          <cell r="A44" t="str">
            <v>Prepaids</v>
          </cell>
          <cell r="D44">
            <v>4343763.5144020002</v>
          </cell>
          <cell r="H44">
            <v>0</v>
          </cell>
          <cell r="J44">
            <v>0</v>
          </cell>
          <cell r="K44">
            <v>0</v>
          </cell>
          <cell r="L44">
            <v>0</v>
          </cell>
          <cell r="N44">
            <v>-55946</v>
          </cell>
          <cell r="O44">
            <v>0</v>
          </cell>
          <cell r="P44">
            <v>0</v>
          </cell>
          <cell r="Q44">
            <v>0</v>
          </cell>
          <cell r="S44">
            <v>0</v>
          </cell>
          <cell r="T44">
            <v>0</v>
          </cell>
          <cell r="W44">
            <v>0</v>
          </cell>
          <cell r="Y44">
            <v>0</v>
          </cell>
          <cell r="Z44">
            <v>0</v>
          </cell>
          <cell r="AA44">
            <v>0</v>
          </cell>
        </row>
        <row r="45">
          <cell r="A45" t="str">
            <v>Joint Ventures</v>
          </cell>
          <cell r="D45">
            <v>37984224.843853556</v>
          </cell>
          <cell r="H45">
            <v>0</v>
          </cell>
          <cell r="J45">
            <v>338045.0950000002</v>
          </cell>
          <cell r="K45">
            <v>218880.77805000008</v>
          </cell>
          <cell r="L45">
            <v>898468.81599999999</v>
          </cell>
          <cell r="M45">
            <v>1068606.1891780549</v>
          </cell>
          <cell r="N45">
            <v>0</v>
          </cell>
          <cell r="O45">
            <v>338169.97962000011</v>
          </cell>
          <cell r="P45">
            <v>5081823.2088000001</v>
          </cell>
          <cell r="Q45">
            <v>5184038.9204000002</v>
          </cell>
          <cell r="R45">
            <v>750907.88120580919</v>
          </cell>
          <cell r="S45">
            <v>0</v>
          </cell>
          <cell r="T45">
            <v>1921402.4</v>
          </cell>
          <cell r="U45">
            <v>0</v>
          </cell>
          <cell r="W45">
            <v>0</v>
          </cell>
          <cell r="X45">
            <v>337552.73031182104</v>
          </cell>
          <cell r="Y45">
            <v>0</v>
          </cell>
          <cell r="Z45">
            <v>0</v>
          </cell>
          <cell r="AA45">
            <v>0</v>
          </cell>
        </row>
        <row r="46">
          <cell r="A46" t="str">
            <v>Repairs</v>
          </cell>
          <cell r="D46">
            <v>0</v>
          </cell>
          <cell r="H46">
            <v>0</v>
          </cell>
          <cell r="J46">
            <v>0</v>
          </cell>
          <cell r="K46">
            <v>0</v>
          </cell>
          <cell r="L46">
            <v>0</v>
          </cell>
          <cell r="N46">
            <v>0</v>
          </cell>
          <cell r="O46">
            <v>0</v>
          </cell>
          <cell r="P46">
            <v>0</v>
          </cell>
          <cell r="Q46">
            <v>0</v>
          </cell>
          <cell r="S46">
            <v>0</v>
          </cell>
          <cell r="T46">
            <v>0</v>
          </cell>
          <cell r="W46">
            <v>0</v>
          </cell>
          <cell r="Y46">
            <v>0</v>
          </cell>
          <cell r="Z46">
            <v>0</v>
          </cell>
          <cell r="AA46">
            <v>0</v>
          </cell>
        </row>
        <row r="47">
          <cell r="A47" t="str">
            <v>Other</v>
          </cell>
          <cell r="D47">
            <v>-55731997.420000009</v>
          </cell>
          <cell r="H47">
            <v>-1066156</v>
          </cell>
          <cell r="I47">
            <v>4086053</v>
          </cell>
          <cell r="J47">
            <v>-9357</v>
          </cell>
          <cell r="K47">
            <v>456563</v>
          </cell>
          <cell r="L47">
            <v>0</v>
          </cell>
          <cell r="M47">
            <v>-1182472</v>
          </cell>
          <cell r="N47">
            <v>0</v>
          </cell>
          <cell r="O47">
            <v>810634</v>
          </cell>
          <cell r="P47">
            <v>0</v>
          </cell>
          <cell r="Q47">
            <v>0</v>
          </cell>
          <cell r="R47">
            <v>-1061864</v>
          </cell>
          <cell r="S47">
            <v>0</v>
          </cell>
          <cell r="T47">
            <v>-953198</v>
          </cell>
          <cell r="U47">
            <v>0</v>
          </cell>
          <cell r="W47">
            <v>-12400939</v>
          </cell>
          <cell r="X47">
            <v>-2301045</v>
          </cell>
          <cell r="Y47">
            <v>0</v>
          </cell>
          <cell r="Z47">
            <v>0</v>
          </cell>
          <cell r="AA47">
            <v>0</v>
          </cell>
        </row>
        <row r="48">
          <cell r="A48" t="str">
            <v xml:space="preserve">    TOTAL</v>
          </cell>
          <cell r="D48">
            <v>-180989638.98944446</v>
          </cell>
          <cell r="E48">
            <v>-180989638.98944443</v>
          </cell>
          <cell r="H48">
            <v>-1047665.2</v>
          </cell>
          <cell r="I48">
            <v>4086053</v>
          </cell>
          <cell r="J48">
            <v>327115.47500000021</v>
          </cell>
          <cell r="K48">
            <v>675443.77805000008</v>
          </cell>
          <cell r="L48">
            <v>134671.81599999999</v>
          </cell>
          <cell r="M48">
            <v>-113865.81082194508</v>
          </cell>
          <cell r="N48">
            <v>-6972884</v>
          </cell>
          <cell r="O48">
            <v>1148803.9796200001</v>
          </cell>
          <cell r="P48">
            <v>5680563.2088000001</v>
          </cell>
          <cell r="Q48">
            <v>5549978.9204000002</v>
          </cell>
          <cell r="R48">
            <v>-310956.11879419081</v>
          </cell>
          <cell r="S48">
            <v>0</v>
          </cell>
          <cell r="T48">
            <v>968204.39999999991</v>
          </cell>
          <cell r="U48">
            <v>0</v>
          </cell>
          <cell r="V48">
            <v>0</v>
          </cell>
          <cell r="W48">
            <v>-12946727.939999999</v>
          </cell>
          <cell r="X48">
            <v>-1963492.269688179</v>
          </cell>
          <cell r="Y48">
            <v>-3192432.81</v>
          </cell>
          <cell r="Z48">
            <v>0</v>
          </cell>
          <cell r="AA48">
            <v>-870938.53999999992</v>
          </cell>
        </row>
        <row r="49">
          <cell r="A49" t="str">
            <v>TAXABLE INCOME</v>
          </cell>
          <cell r="D49">
            <v>-59946437.498903468</v>
          </cell>
          <cell r="E49">
            <v>-59946437.498903304</v>
          </cell>
          <cell r="H49">
            <v>787118.88000000035</v>
          </cell>
          <cell r="I49">
            <v>7662991</v>
          </cell>
          <cell r="J49">
            <v>3697356.7699999996</v>
          </cell>
          <cell r="K49">
            <v>813125.26350000012</v>
          </cell>
          <cell r="L49">
            <v>1380072.3160000001</v>
          </cell>
          <cell r="M49">
            <v>4288313.4191780556</v>
          </cell>
          <cell r="N49">
            <v>36794612</v>
          </cell>
          <cell r="O49">
            <v>1483376.3005800003</v>
          </cell>
          <cell r="P49">
            <v>10879849.308800001</v>
          </cell>
          <cell r="Q49">
            <v>10166784.440400001</v>
          </cell>
          <cell r="R49">
            <v>3705743.8812058093</v>
          </cell>
          <cell r="S49">
            <v>-12496.5</v>
          </cell>
          <cell r="T49">
            <v>1865081</v>
          </cell>
          <cell r="U49">
            <v>-24423.570000000003</v>
          </cell>
          <cell r="V49">
            <v>173621.37</v>
          </cell>
          <cell r="W49">
            <v>4981427.209999999</v>
          </cell>
          <cell r="X49">
            <v>6021828.7303118212</v>
          </cell>
          <cell r="Y49">
            <v>4469444.7000000011</v>
          </cell>
          <cell r="Z49">
            <v>698211.5</v>
          </cell>
          <cell r="AA49">
            <v>1234006.9900000002</v>
          </cell>
        </row>
        <row r="51">
          <cell r="A51" t="str">
            <v>STATE PERMANENT DIFFERENCES:</v>
          </cell>
        </row>
        <row r="52">
          <cell r="A52" t="str">
            <v>Decommissioning Fund</v>
          </cell>
          <cell r="D52">
            <v>-9795435</v>
          </cell>
          <cell r="H52">
            <v>0</v>
          </cell>
          <cell r="L52">
            <v>0</v>
          </cell>
          <cell r="N52">
            <v>0</v>
          </cell>
          <cell r="O52">
            <v>0</v>
          </cell>
          <cell r="P52">
            <v>0</v>
          </cell>
          <cell r="Q52">
            <v>0</v>
          </cell>
          <cell r="S52">
            <v>0</v>
          </cell>
          <cell r="T52">
            <v>0</v>
          </cell>
          <cell r="W52">
            <v>0</v>
          </cell>
          <cell r="Y52">
            <v>0</v>
          </cell>
          <cell r="Z52">
            <v>0</v>
          </cell>
          <cell r="AA52">
            <v>0</v>
          </cell>
        </row>
        <row r="53">
          <cell r="A53" t="str">
            <v>Reverse Tax Exempt Interest Income</v>
          </cell>
          <cell r="D53">
            <v>1632022.34</v>
          </cell>
          <cell r="H53">
            <v>0</v>
          </cell>
          <cell r="L53">
            <v>0</v>
          </cell>
          <cell r="N53">
            <v>0</v>
          </cell>
          <cell r="O53">
            <v>0</v>
          </cell>
          <cell r="P53">
            <v>0</v>
          </cell>
          <cell r="Q53">
            <v>0</v>
          </cell>
          <cell r="S53">
            <v>0</v>
          </cell>
          <cell r="T53">
            <v>0</v>
          </cell>
          <cell r="W53">
            <v>0</v>
          </cell>
          <cell r="Y53">
            <v>0</v>
          </cell>
          <cell r="Z53">
            <v>0</v>
          </cell>
          <cell r="AA53">
            <v>0</v>
          </cell>
        </row>
        <row r="54">
          <cell r="A54" t="str">
            <v xml:space="preserve">Other </v>
          </cell>
          <cell r="D54">
            <v>-1632022.34</v>
          </cell>
          <cell r="H54">
            <v>0</v>
          </cell>
          <cell r="J54">
            <v>0</v>
          </cell>
          <cell r="K54">
            <v>0</v>
          </cell>
          <cell r="L54">
            <v>0</v>
          </cell>
          <cell r="N54">
            <v>0</v>
          </cell>
          <cell r="O54">
            <v>0</v>
          </cell>
          <cell r="P54">
            <v>0</v>
          </cell>
          <cell r="Q54">
            <v>0</v>
          </cell>
          <cell r="S54">
            <v>0</v>
          </cell>
          <cell r="T54">
            <v>0</v>
          </cell>
          <cell r="W54">
            <v>0</v>
          </cell>
          <cell r="Y54">
            <v>0</v>
          </cell>
          <cell r="Z54">
            <v>0</v>
          </cell>
          <cell r="AA54">
            <v>0</v>
          </cell>
        </row>
        <row r="55">
          <cell r="A55" t="str">
            <v xml:space="preserve">Other </v>
          </cell>
          <cell r="D55">
            <v>0</v>
          </cell>
        </row>
        <row r="56">
          <cell r="A56" t="str">
            <v>SUB-TOTAL STATE PERMANENT DIFFS</v>
          </cell>
          <cell r="D56">
            <v>-9795435</v>
          </cell>
          <cell r="E56">
            <v>-9795435</v>
          </cell>
          <cell r="H56">
            <v>0</v>
          </cell>
          <cell r="I56">
            <v>0</v>
          </cell>
          <cell r="J56">
            <v>0</v>
          </cell>
          <cell r="K56">
            <v>0</v>
          </cell>
          <cell r="L56">
            <v>0</v>
          </cell>
          <cell r="N56">
            <v>0</v>
          </cell>
          <cell r="O56">
            <v>0</v>
          </cell>
          <cell r="P56">
            <v>0</v>
          </cell>
          <cell r="Q56">
            <v>0</v>
          </cell>
          <cell r="S56">
            <v>0</v>
          </cell>
          <cell r="T56">
            <v>0</v>
          </cell>
          <cell r="W56">
            <v>0</v>
          </cell>
          <cell r="Y56">
            <v>0</v>
          </cell>
          <cell r="Z56">
            <v>0</v>
          </cell>
          <cell r="AA56">
            <v>0</v>
          </cell>
        </row>
        <row r="58">
          <cell r="A58" t="str">
            <v>STATE TEMPORARY DIFFERENCES:</v>
          </cell>
        </row>
        <row r="59">
          <cell r="A59" t="str">
            <v>Reverse Fed Tax Depreciation</v>
          </cell>
          <cell r="D59">
            <v>702360795.4576</v>
          </cell>
          <cell r="H59">
            <v>0</v>
          </cell>
          <cell r="J59">
            <v>0</v>
          </cell>
          <cell r="K59">
            <v>0</v>
          </cell>
          <cell r="L59">
            <v>0</v>
          </cell>
          <cell r="N59">
            <v>21963490</v>
          </cell>
          <cell r="O59">
            <v>0</v>
          </cell>
          <cell r="P59">
            <v>0</v>
          </cell>
          <cell r="Q59">
            <v>0</v>
          </cell>
          <cell r="S59">
            <v>0</v>
          </cell>
          <cell r="T59">
            <v>0</v>
          </cell>
          <cell r="W59">
            <v>4638938</v>
          </cell>
          <cell r="Y59">
            <v>5718233.0800000001</v>
          </cell>
          <cell r="Z59">
            <v>0</v>
          </cell>
          <cell r="AA59">
            <v>1430359</v>
          </cell>
        </row>
        <row r="60">
          <cell r="A60" t="str">
            <v>State Tax Depreciation</v>
          </cell>
          <cell r="D60">
            <v>-744448889.32760012</v>
          </cell>
          <cell r="H60">
            <v>0</v>
          </cell>
          <cell r="J60">
            <v>0</v>
          </cell>
          <cell r="K60">
            <v>0</v>
          </cell>
          <cell r="L60">
            <v>0</v>
          </cell>
          <cell r="N60">
            <v>-21963490</v>
          </cell>
          <cell r="O60">
            <v>0</v>
          </cell>
          <cell r="P60">
            <v>0</v>
          </cell>
          <cell r="Q60">
            <v>0</v>
          </cell>
          <cell r="S60">
            <v>0</v>
          </cell>
          <cell r="T60">
            <v>0</v>
          </cell>
          <cell r="W60">
            <v>-4773860.9799999995</v>
          </cell>
          <cell r="Y60">
            <v>-5718782.0800000001</v>
          </cell>
          <cell r="Z60">
            <v>0</v>
          </cell>
          <cell r="AA60">
            <v>-1430871</v>
          </cell>
        </row>
        <row r="61">
          <cell r="A61" t="str">
            <v>Joint Ventures - State</v>
          </cell>
          <cell r="D61">
            <v>-273217.33888888889</v>
          </cell>
          <cell r="H61">
            <v>0</v>
          </cell>
          <cell r="J61">
            <v>0</v>
          </cell>
          <cell r="K61">
            <v>0</v>
          </cell>
          <cell r="L61">
            <v>-194204</v>
          </cell>
          <cell r="N61">
            <v>0</v>
          </cell>
          <cell r="O61">
            <v>0</v>
          </cell>
          <cell r="P61">
            <v>0</v>
          </cell>
          <cell r="Q61">
            <v>0</v>
          </cell>
          <cell r="S61">
            <v>0</v>
          </cell>
          <cell r="T61">
            <v>0</v>
          </cell>
          <cell r="W61">
            <v>0</v>
          </cell>
          <cell r="Y61">
            <v>0</v>
          </cell>
          <cell r="Z61">
            <v>0</v>
          </cell>
          <cell r="AA61">
            <v>0</v>
          </cell>
        </row>
        <row r="62">
          <cell r="A62" t="str">
            <v xml:space="preserve">Other  </v>
          </cell>
          <cell r="D62">
            <v>-11000538</v>
          </cell>
          <cell r="H62">
            <v>0</v>
          </cell>
          <cell r="I62">
            <v>-2043565</v>
          </cell>
          <cell r="J62">
            <v>0</v>
          </cell>
          <cell r="K62">
            <v>0</v>
          </cell>
          <cell r="L62">
            <v>0</v>
          </cell>
          <cell r="N62">
            <v>0</v>
          </cell>
          <cell r="O62">
            <v>0</v>
          </cell>
          <cell r="P62">
            <v>0</v>
          </cell>
          <cell r="Q62">
            <v>0</v>
          </cell>
          <cell r="S62">
            <v>0</v>
          </cell>
          <cell r="T62">
            <v>0</v>
          </cell>
          <cell r="W62">
            <v>0</v>
          </cell>
          <cell r="Y62">
            <v>0</v>
          </cell>
          <cell r="Z62">
            <v>0</v>
          </cell>
          <cell r="AA62">
            <v>0</v>
          </cell>
        </row>
        <row r="63">
          <cell r="A63" t="str">
            <v>SUB-TOTAL STATE TEMPORARY DIFFS</v>
          </cell>
          <cell r="D63">
            <v>-53361849.208889015</v>
          </cell>
          <cell r="E63">
            <v>-53361849.208888903</v>
          </cell>
          <cell r="H63">
            <v>0</v>
          </cell>
          <cell r="I63">
            <v>-2043565</v>
          </cell>
          <cell r="J63">
            <v>0</v>
          </cell>
          <cell r="K63">
            <v>0</v>
          </cell>
          <cell r="L63">
            <v>-194204</v>
          </cell>
          <cell r="N63">
            <v>0</v>
          </cell>
          <cell r="O63">
            <v>0</v>
          </cell>
          <cell r="P63">
            <v>0</v>
          </cell>
          <cell r="Q63">
            <v>0</v>
          </cell>
          <cell r="S63">
            <v>0</v>
          </cell>
          <cell r="T63">
            <v>0</v>
          </cell>
          <cell r="W63">
            <v>-134922.97999999952</v>
          </cell>
          <cell r="Y63">
            <v>-549</v>
          </cell>
          <cell r="Z63">
            <v>0</v>
          </cell>
          <cell r="AA63">
            <v>-512</v>
          </cell>
        </row>
        <row r="65">
          <cell r="A65" t="str">
            <v>State Income before Apportionment</v>
          </cell>
          <cell r="D65">
            <v>-123103721.70779249</v>
          </cell>
          <cell r="E65">
            <v>-123103721.70779234</v>
          </cell>
          <cell r="H65">
            <v>787118.88000000035</v>
          </cell>
          <cell r="I65">
            <v>5619426</v>
          </cell>
          <cell r="J65">
            <v>3697356.7699999996</v>
          </cell>
          <cell r="K65">
            <v>813125.26350000012</v>
          </cell>
          <cell r="L65">
            <v>1185868.3160000001</v>
          </cell>
          <cell r="M65">
            <v>4288313.4191780556</v>
          </cell>
          <cell r="N65">
            <v>36794612</v>
          </cell>
          <cell r="O65">
            <v>1483376.3005800003</v>
          </cell>
          <cell r="P65">
            <v>10879849.308800001</v>
          </cell>
          <cell r="Q65">
            <v>10166784.440400001</v>
          </cell>
          <cell r="R65">
            <v>3705743.8812058093</v>
          </cell>
          <cell r="S65">
            <v>-12496.5</v>
          </cell>
          <cell r="T65">
            <v>1865081</v>
          </cell>
          <cell r="U65">
            <v>-24423.570000000003</v>
          </cell>
          <cell r="V65">
            <v>173621.37</v>
          </cell>
          <cell r="W65">
            <v>4846504.2299999995</v>
          </cell>
          <cell r="X65">
            <v>6021828.7303118212</v>
          </cell>
          <cell r="Y65">
            <v>4468895.7000000011</v>
          </cell>
          <cell r="Z65">
            <v>698211.5</v>
          </cell>
          <cell r="AA65">
            <v>1233494.9900000002</v>
          </cell>
        </row>
        <row r="66">
          <cell r="A66" t="str">
            <v>State Apportionment Factor</v>
          </cell>
          <cell r="H66">
            <v>1</v>
          </cell>
          <cell r="I66">
            <v>1</v>
          </cell>
          <cell r="J66">
            <v>1</v>
          </cell>
          <cell r="K66">
            <v>1</v>
          </cell>
          <cell r="L66">
            <v>1</v>
          </cell>
          <cell r="M66">
            <v>1</v>
          </cell>
          <cell r="N66">
            <v>1</v>
          </cell>
          <cell r="O66">
            <v>1</v>
          </cell>
          <cell r="P66">
            <v>1</v>
          </cell>
          <cell r="Q66">
            <v>1</v>
          </cell>
          <cell r="R66">
            <v>1</v>
          </cell>
          <cell r="S66">
            <v>1</v>
          </cell>
          <cell r="T66">
            <v>1</v>
          </cell>
          <cell r="U66">
            <v>1</v>
          </cell>
          <cell r="V66">
            <v>1</v>
          </cell>
          <cell r="W66">
            <v>1</v>
          </cell>
          <cell r="X66">
            <v>1</v>
          </cell>
          <cell r="Y66">
            <v>1</v>
          </cell>
          <cell r="Z66">
            <v>1</v>
          </cell>
          <cell r="AA66">
            <v>1</v>
          </cell>
        </row>
        <row r="67">
          <cell r="A67" t="str">
            <v>State Taxable Income/(Loss)</v>
          </cell>
          <cell r="D67">
            <v>-123103721.70779249</v>
          </cell>
          <cell r="E67">
            <v>-123103721.70779234</v>
          </cell>
          <cell r="H67">
            <v>787118.88000000035</v>
          </cell>
          <cell r="I67">
            <v>5619426</v>
          </cell>
          <cell r="J67">
            <v>3697356.7699999996</v>
          </cell>
          <cell r="K67">
            <v>813125.26350000012</v>
          </cell>
          <cell r="L67">
            <v>1185868.3160000001</v>
          </cell>
          <cell r="M67">
            <v>4288313.4191780556</v>
          </cell>
          <cell r="N67">
            <v>36794612</v>
          </cell>
          <cell r="O67">
            <v>1483376.3005800003</v>
          </cell>
          <cell r="P67">
            <v>10879849.308800001</v>
          </cell>
          <cell r="Q67">
            <v>10166784.440400001</v>
          </cell>
          <cell r="R67">
            <v>3705743.8812058093</v>
          </cell>
          <cell r="S67">
            <v>-12496.5</v>
          </cell>
          <cell r="T67">
            <v>1865081</v>
          </cell>
          <cell r="U67">
            <v>-24423.570000000003</v>
          </cell>
          <cell r="V67">
            <v>173621.37</v>
          </cell>
          <cell r="W67">
            <v>4846504.2299999995</v>
          </cell>
          <cell r="X67">
            <v>6021828.7303118212</v>
          </cell>
          <cell r="Y67">
            <v>4468895.7000000011</v>
          </cell>
          <cell r="Z67">
            <v>698211.5</v>
          </cell>
          <cell r="AA67">
            <v>1233494.9900000002</v>
          </cell>
        </row>
        <row r="68">
          <cell r="A68" t="str">
            <v>State Tax Rate</v>
          </cell>
          <cell r="H68">
            <v>5.5E-2</v>
          </cell>
          <cell r="I68">
            <v>8.8400000000000006E-2</v>
          </cell>
          <cell r="J68">
            <v>8.8400000000000006E-2</v>
          </cell>
          <cell r="K68">
            <v>5.5E-2</v>
          </cell>
          <cell r="L68">
            <v>8.8400000000000006E-2</v>
          </cell>
          <cell r="M68">
            <v>8.8400000000000006E-2</v>
          </cell>
          <cell r="N68">
            <v>6.0000000000000005E-2</v>
          </cell>
          <cell r="O68">
            <v>9.9900000000000003E-2</v>
          </cell>
          <cell r="P68">
            <v>8.8400000000000006E-2</v>
          </cell>
          <cell r="Q68">
            <v>8.8400000000000006E-2</v>
          </cell>
          <cell r="R68">
            <v>8.8400000000000006E-2</v>
          </cell>
          <cell r="S68">
            <v>5.4199999999999998E-2</v>
          </cell>
          <cell r="T68">
            <v>9.9899999999999989E-2</v>
          </cell>
          <cell r="U68">
            <v>0.06</v>
          </cell>
          <cell r="V68">
            <v>0.06</v>
          </cell>
          <cell r="W68">
            <v>8.8400000000000034E-2</v>
          </cell>
          <cell r="X68">
            <v>8.8400000000000006E-2</v>
          </cell>
          <cell r="Y68">
            <v>8.8399999999999992E-2</v>
          </cell>
          <cell r="Z68">
            <v>0.06</v>
          </cell>
          <cell r="AA68">
            <v>8.8400000000000006E-2</v>
          </cell>
        </row>
        <row r="69">
          <cell r="A69" t="str">
            <v>State Tax</v>
          </cell>
          <cell r="D69">
            <v>5838184.4407755937</v>
          </cell>
          <cell r="H69">
            <v>43291.538400000019</v>
          </cell>
          <cell r="I69">
            <v>496757.25840000005</v>
          </cell>
          <cell r="J69">
            <v>326846.338468</v>
          </cell>
          <cell r="K69">
            <v>44721.889492500006</v>
          </cell>
          <cell r="L69">
            <v>104830.75913440001</v>
          </cell>
          <cell r="M69">
            <v>379086.90625534015</v>
          </cell>
          <cell r="N69">
            <v>2207676.7200000002</v>
          </cell>
          <cell r="O69">
            <v>148189.29242794204</v>
          </cell>
          <cell r="P69">
            <v>961778.67889792018</v>
          </cell>
          <cell r="Q69">
            <v>898743.74453136011</v>
          </cell>
          <cell r="R69">
            <v>327587.75909859355</v>
          </cell>
          <cell r="S69">
            <v>-677.31029999999998</v>
          </cell>
          <cell r="T69">
            <v>186321.59189999997</v>
          </cell>
          <cell r="U69">
            <v>-1465.4142000000002</v>
          </cell>
          <cell r="V69">
            <v>10417.2822</v>
          </cell>
          <cell r="W69">
            <v>428430.97393200011</v>
          </cell>
          <cell r="X69">
            <v>532329.65975956502</v>
          </cell>
          <cell r="Y69">
            <v>395050.37988000008</v>
          </cell>
          <cell r="Z69">
            <v>41892.689999999995</v>
          </cell>
          <cell r="AA69">
            <v>109040.95711600003</v>
          </cell>
        </row>
        <row r="71">
          <cell r="A71" t="str">
            <v>CITY TEMPORARY DIFFERENCES:</v>
          </cell>
        </row>
        <row r="72">
          <cell r="A72" t="str">
            <v>Reverse Fed Tax Depreciation</v>
          </cell>
          <cell r="D72">
            <v>6876409</v>
          </cell>
        </row>
        <row r="73">
          <cell r="A73" t="str">
            <v>City Tax Depreciation</v>
          </cell>
          <cell r="D73">
            <v>-8426409</v>
          </cell>
        </row>
        <row r="74">
          <cell r="A74" t="str">
            <v>Joint Ventures - City</v>
          </cell>
          <cell r="D74">
            <v>0</v>
          </cell>
        </row>
        <row r="75">
          <cell r="A75" t="str">
            <v xml:space="preserve">Other  </v>
          </cell>
          <cell r="D75">
            <v>0</v>
          </cell>
        </row>
        <row r="76">
          <cell r="A76" t="str">
            <v>SUB-TOTAL CITY TEMPORARY DIFFS</v>
          </cell>
          <cell r="D76">
            <v>-1550000</v>
          </cell>
          <cell r="E76">
            <v>-1550000</v>
          </cell>
          <cell r="H76">
            <v>0</v>
          </cell>
          <cell r="I76">
            <v>0</v>
          </cell>
          <cell r="J76">
            <v>0</v>
          </cell>
          <cell r="K76">
            <v>0</v>
          </cell>
          <cell r="L76">
            <v>0</v>
          </cell>
          <cell r="N76">
            <v>0</v>
          </cell>
          <cell r="O76">
            <v>0</v>
          </cell>
          <cell r="P76">
            <v>0</v>
          </cell>
          <cell r="Q76">
            <v>0</v>
          </cell>
          <cell r="S76">
            <v>0</v>
          </cell>
          <cell r="T76">
            <v>0</v>
          </cell>
          <cell r="W76">
            <v>0</v>
          </cell>
          <cell r="Y76">
            <v>0</v>
          </cell>
          <cell r="Z76">
            <v>0</v>
          </cell>
          <cell r="AA76">
            <v>0</v>
          </cell>
        </row>
        <row r="78">
          <cell r="A78" t="str">
            <v>City Income before Apportionment</v>
          </cell>
          <cell r="D78">
            <v>5250150</v>
          </cell>
          <cell r="E78">
            <v>5250150</v>
          </cell>
        </row>
        <row r="79">
          <cell r="A79" t="str">
            <v>City Apportionment Factor</v>
          </cell>
        </row>
        <row r="80">
          <cell r="A80" t="str">
            <v>City Taxable Income/(Loss)</v>
          </cell>
          <cell r="D80">
            <v>5250150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City Tax Rate</v>
          </cell>
        </row>
        <row r="82">
          <cell r="A82" t="str">
            <v>City Tax</v>
          </cell>
          <cell r="D82">
            <v>429790.40437500004</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4">
          <cell r="A84" t="str">
            <v>Taxable Income</v>
          </cell>
          <cell r="D84">
            <v>-59946437.498903468</v>
          </cell>
          <cell r="E84">
            <v>-59946437.498903304</v>
          </cell>
          <cell r="H84">
            <v>787118.88000000035</v>
          </cell>
          <cell r="I84">
            <v>7662991</v>
          </cell>
          <cell r="J84">
            <v>3697356.7699999996</v>
          </cell>
          <cell r="K84">
            <v>813125.26350000012</v>
          </cell>
          <cell r="L84">
            <v>1380072.3160000001</v>
          </cell>
          <cell r="M84">
            <v>4288313.4191780556</v>
          </cell>
          <cell r="N84">
            <v>36794612</v>
          </cell>
          <cell r="O84">
            <v>1483376.3005800003</v>
          </cell>
          <cell r="P84">
            <v>10879849.308800001</v>
          </cell>
          <cell r="Q84">
            <v>10166784.440400001</v>
          </cell>
          <cell r="R84">
            <v>3705743.8812058093</v>
          </cell>
          <cell r="S84">
            <v>-12496.5</v>
          </cell>
          <cell r="T84">
            <v>1865081</v>
          </cell>
          <cell r="U84">
            <v>-24423.570000000003</v>
          </cell>
          <cell r="V84">
            <v>173621.37</v>
          </cell>
          <cell r="W84">
            <v>4981427.209999999</v>
          </cell>
          <cell r="X84">
            <v>6021828.7303118212</v>
          </cell>
          <cell r="Y84">
            <v>4469444.7000000011</v>
          </cell>
          <cell r="Z84">
            <v>698211.5</v>
          </cell>
          <cell r="AA84">
            <v>1234006.9900000002</v>
          </cell>
        </row>
        <row r="85">
          <cell r="A85" t="str">
            <v>State Income Tax</v>
          </cell>
          <cell r="D85">
            <v>-5838184.4407755937</v>
          </cell>
          <cell r="E85">
            <v>-5838184.4407755937</v>
          </cell>
          <cell r="H85">
            <v>-43291.538400000019</v>
          </cell>
          <cell r="I85">
            <v>-496757.25840000005</v>
          </cell>
          <cell r="J85">
            <v>-326846.338468</v>
          </cell>
          <cell r="K85">
            <v>-44721.889492500006</v>
          </cell>
          <cell r="L85">
            <v>-104830.75913440001</v>
          </cell>
          <cell r="M85">
            <v>-379086.90625534015</v>
          </cell>
          <cell r="N85">
            <v>-2207676.7200000002</v>
          </cell>
          <cell r="O85">
            <v>-148189.29242794204</v>
          </cell>
          <cell r="P85">
            <v>-961778.67889792018</v>
          </cell>
          <cell r="Q85">
            <v>-898743.74453136011</v>
          </cell>
          <cell r="R85">
            <v>-327587.75909859355</v>
          </cell>
          <cell r="S85">
            <v>677.31029999999998</v>
          </cell>
          <cell r="T85">
            <v>-186321.59189999997</v>
          </cell>
          <cell r="U85">
            <v>1465.4142000000002</v>
          </cell>
          <cell r="V85">
            <v>-10417.2822</v>
          </cell>
          <cell r="W85">
            <v>-428430.97393200011</v>
          </cell>
          <cell r="X85">
            <v>-532329.65975956502</v>
          </cell>
          <cell r="Y85">
            <v>-395050.37988000008</v>
          </cell>
          <cell r="Z85">
            <v>-41892.689999999995</v>
          </cell>
          <cell r="AA85">
            <v>-109040.95711600003</v>
          </cell>
        </row>
        <row r="86">
          <cell r="A86" t="str">
            <v>City Income Tax</v>
          </cell>
          <cell r="D86">
            <v>-429790.40437500004</v>
          </cell>
          <cell r="E86">
            <v>-429790.40437500004</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Federal Taxable</v>
          </cell>
          <cell r="D87">
            <v>-66214412.344054066</v>
          </cell>
          <cell r="E87">
            <v>-66214412.344053954</v>
          </cell>
          <cell r="H87">
            <v>743827.34160000039</v>
          </cell>
          <cell r="I87">
            <v>7166233.7416000003</v>
          </cell>
          <cell r="J87">
            <v>3370510.4315319997</v>
          </cell>
          <cell r="K87">
            <v>768403.37400750013</v>
          </cell>
          <cell r="L87">
            <v>1275241.5568656002</v>
          </cell>
          <cell r="M87">
            <v>3909226.5129227154</v>
          </cell>
          <cell r="N87">
            <v>34586935.280000001</v>
          </cell>
          <cell r="O87">
            <v>1335187.0081520583</v>
          </cell>
          <cell r="P87">
            <v>9918070.6299020797</v>
          </cell>
          <cell r="Q87">
            <v>9268040.6958686411</v>
          </cell>
          <cell r="R87">
            <v>3378156.1221072157</v>
          </cell>
          <cell r="S87">
            <v>-11819.189700000001</v>
          </cell>
          <cell r="T87">
            <v>1678759.4081000001</v>
          </cell>
          <cell r="U87">
            <v>-22958.155800000004</v>
          </cell>
          <cell r="V87">
            <v>163204.08780000001</v>
          </cell>
          <cell r="W87">
            <v>4552996.2360679992</v>
          </cell>
          <cell r="X87">
            <v>5489499.070552256</v>
          </cell>
          <cell r="Y87">
            <v>4074394.3201200012</v>
          </cell>
          <cell r="Z87">
            <v>656318.81000000006</v>
          </cell>
          <cell r="AA87">
            <v>1124966.0328840001</v>
          </cell>
        </row>
        <row r="88">
          <cell r="A88" t="str">
            <v>Federal Rate</v>
          </cell>
          <cell r="H88">
            <v>0.35</v>
          </cell>
          <cell r="I88">
            <v>0.35</v>
          </cell>
          <cell r="J88">
            <v>0.35</v>
          </cell>
          <cell r="K88">
            <v>0.35</v>
          </cell>
          <cell r="L88">
            <v>0.35</v>
          </cell>
          <cell r="M88">
            <v>0.35</v>
          </cell>
          <cell r="N88">
            <v>0.35</v>
          </cell>
          <cell r="O88">
            <v>0.35</v>
          </cell>
          <cell r="P88">
            <v>0.35</v>
          </cell>
          <cell r="Q88">
            <v>0.35</v>
          </cell>
          <cell r="R88">
            <v>0.35</v>
          </cell>
          <cell r="S88">
            <v>0.35</v>
          </cell>
          <cell r="T88">
            <v>0.35</v>
          </cell>
          <cell r="U88">
            <v>0.35</v>
          </cell>
          <cell r="V88">
            <v>0.35</v>
          </cell>
          <cell r="W88">
            <v>0.35</v>
          </cell>
          <cell r="X88">
            <v>0.35</v>
          </cell>
          <cell r="Y88">
            <v>0.35</v>
          </cell>
          <cell r="Z88">
            <v>0.35</v>
          </cell>
          <cell r="AA88">
            <v>0.35</v>
          </cell>
        </row>
        <row r="89">
          <cell r="A89" t="str">
            <v>Federal Income Tax</v>
          </cell>
          <cell r="D89">
            <v>-23720086.870418899</v>
          </cell>
          <cell r="E89">
            <v>-23720086.870418899</v>
          </cell>
          <cell r="H89">
            <v>260339.56956000012</v>
          </cell>
          <cell r="I89">
            <v>2508181.80956</v>
          </cell>
          <cell r="J89">
            <v>1179678.6510361999</v>
          </cell>
          <cell r="K89">
            <v>268941.18090262503</v>
          </cell>
          <cell r="L89">
            <v>446334.54490296001</v>
          </cell>
          <cell r="M89">
            <v>1368229.2795229503</v>
          </cell>
          <cell r="N89">
            <v>12105427.347999999</v>
          </cell>
          <cell r="O89">
            <v>467315.4528532204</v>
          </cell>
          <cell r="P89">
            <v>3471324.7204657276</v>
          </cell>
          <cell r="Q89">
            <v>3243814.243554024</v>
          </cell>
          <cell r="R89">
            <v>1182354.6427375255</v>
          </cell>
          <cell r="S89">
            <v>-4136.7163950000004</v>
          </cell>
          <cell r="T89">
            <v>587565.79283499997</v>
          </cell>
          <cell r="U89">
            <v>-8035.3545300000005</v>
          </cell>
          <cell r="V89">
            <v>57121.43073</v>
          </cell>
          <cell r="W89">
            <v>1593548.6826237997</v>
          </cell>
          <cell r="X89">
            <v>1921324.6746932894</v>
          </cell>
          <cell r="Y89">
            <v>1426038.0120420004</v>
          </cell>
          <cell r="Z89">
            <v>229711.58350000001</v>
          </cell>
          <cell r="AA89">
            <v>393738.11150940001</v>
          </cell>
        </row>
        <row r="90">
          <cell r="A90" t="str">
            <v>Less:  Tax Credits</v>
          </cell>
          <cell r="D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Net Federal Income Tax</v>
          </cell>
          <cell r="D91">
            <v>-23720086.870418899</v>
          </cell>
          <cell r="E91">
            <v>-23720086.870418899</v>
          </cell>
          <cell r="H91">
            <v>260339.56956000012</v>
          </cell>
          <cell r="I91">
            <v>2508181.80956</v>
          </cell>
          <cell r="J91">
            <v>1179678.6510361999</v>
          </cell>
          <cell r="K91">
            <v>268941.18090262503</v>
          </cell>
          <cell r="L91">
            <v>446334.54490296001</v>
          </cell>
          <cell r="M91">
            <v>1368229.2795229503</v>
          </cell>
          <cell r="N91">
            <v>12105427.347999999</v>
          </cell>
          <cell r="O91">
            <v>467315.4528532204</v>
          </cell>
          <cell r="P91">
            <v>3471324.7204657276</v>
          </cell>
          <cell r="Q91">
            <v>3243814.243554024</v>
          </cell>
          <cell r="R91">
            <v>1182354.6427375255</v>
          </cell>
          <cell r="S91">
            <v>-4136.7163950000004</v>
          </cell>
          <cell r="T91">
            <v>587565.79283499997</v>
          </cell>
          <cell r="U91">
            <v>-8035.3545300000005</v>
          </cell>
          <cell r="V91">
            <v>57121.43073</v>
          </cell>
          <cell r="W91">
            <v>1593548.6826237997</v>
          </cell>
          <cell r="X91">
            <v>1921324.6746932894</v>
          </cell>
          <cell r="Y91">
            <v>1426038.0120420004</v>
          </cell>
          <cell r="Z91">
            <v>229711.58350000001</v>
          </cell>
          <cell r="AA91">
            <v>393738.11150940001</v>
          </cell>
        </row>
        <row r="93">
          <cell r="A93" t="str">
            <v>Balances Per G/L</v>
          </cell>
        </row>
        <row r="94">
          <cell r="A94" t="str">
            <v xml:space="preserve">   Current FIT Tax/(Benefit) 6800000</v>
          </cell>
          <cell r="D94">
            <v>-23720082.800000001</v>
          </cell>
          <cell r="H94">
            <v>260341</v>
          </cell>
          <cell r="I94">
            <v>2508186</v>
          </cell>
          <cell r="J94">
            <v>1179679</v>
          </cell>
          <cell r="K94">
            <v>268941</v>
          </cell>
          <cell r="L94">
            <v>446335</v>
          </cell>
          <cell r="M94">
            <v>1368229</v>
          </cell>
          <cell r="N94">
            <v>12105427</v>
          </cell>
          <cell r="O94">
            <v>467315</v>
          </cell>
          <cell r="P94">
            <v>3471325</v>
          </cell>
          <cell r="Q94">
            <v>3243814</v>
          </cell>
          <cell r="R94">
            <v>1182355</v>
          </cell>
          <cell r="S94">
            <v>-4137</v>
          </cell>
          <cell r="T94">
            <v>587566</v>
          </cell>
          <cell r="U94">
            <v>-8035</v>
          </cell>
          <cell r="V94">
            <v>57121</v>
          </cell>
          <cell r="W94">
            <v>1593549</v>
          </cell>
          <cell r="X94">
            <v>1921325</v>
          </cell>
          <cell r="Y94">
            <v>1426038</v>
          </cell>
          <cell r="Z94">
            <v>229712</v>
          </cell>
          <cell r="AA94">
            <v>393738</v>
          </cell>
        </row>
        <row r="95">
          <cell r="A95" t="str">
            <v xml:space="preserve">   Current SIT Tax/(Benefit) 6801000</v>
          </cell>
          <cell r="D95">
            <v>6267980.3499999978</v>
          </cell>
          <cell r="H95">
            <v>43292</v>
          </cell>
          <cell r="I95">
            <v>496759</v>
          </cell>
          <cell r="J95">
            <v>326846</v>
          </cell>
          <cell r="K95">
            <v>44722</v>
          </cell>
          <cell r="L95">
            <v>104831</v>
          </cell>
          <cell r="M95">
            <v>379087</v>
          </cell>
          <cell r="N95">
            <v>2207677</v>
          </cell>
          <cell r="O95">
            <v>148189</v>
          </cell>
          <cell r="P95">
            <v>961779</v>
          </cell>
          <cell r="Q95">
            <v>898744</v>
          </cell>
          <cell r="R95">
            <v>327588</v>
          </cell>
          <cell r="S95">
            <v>-677</v>
          </cell>
          <cell r="T95">
            <v>186321</v>
          </cell>
          <cell r="U95">
            <v>-1465</v>
          </cell>
          <cell r="V95">
            <v>10417</v>
          </cell>
          <cell r="W95">
            <v>428431</v>
          </cell>
          <cell r="X95">
            <v>532330</v>
          </cell>
          <cell r="Y95">
            <v>395050</v>
          </cell>
          <cell r="Z95">
            <v>41893</v>
          </cell>
          <cell r="AA95">
            <v>109041</v>
          </cell>
        </row>
        <row r="96">
          <cell r="A96" t="str">
            <v xml:space="preserve">   Deferred FIT Tax/(Benefit) 6802000</v>
          </cell>
          <cell r="D96">
            <v>60275611.480000004</v>
          </cell>
          <cell r="H96">
            <v>327671.11</v>
          </cell>
          <cell r="I96">
            <v>-1549339.73</v>
          </cell>
          <cell r="J96">
            <v>-104369</v>
          </cell>
          <cell r="K96">
            <v>-223403</v>
          </cell>
          <cell r="L96">
            <v>-48977</v>
          </cell>
          <cell r="M96">
            <v>153607</v>
          </cell>
          <cell r="N96">
            <v>2294078</v>
          </cell>
          <cell r="O96">
            <v>-361913</v>
          </cell>
          <cell r="P96">
            <v>-1812440</v>
          </cell>
          <cell r="Q96">
            <v>-1770777</v>
          </cell>
          <cell r="R96">
            <v>46420</v>
          </cell>
          <cell r="S96">
            <v>0</v>
          </cell>
          <cell r="T96">
            <v>-305019</v>
          </cell>
          <cell r="U96">
            <v>0</v>
          </cell>
          <cell r="V96">
            <v>0</v>
          </cell>
          <cell r="W96">
            <v>4133451</v>
          </cell>
          <cell r="X96">
            <v>912028</v>
          </cell>
          <cell r="Y96">
            <v>1018561</v>
          </cell>
          <cell r="Z96">
            <v>0</v>
          </cell>
          <cell r="AA96">
            <v>277866</v>
          </cell>
        </row>
        <row r="97">
          <cell r="A97" t="str">
            <v xml:space="preserve">   Deferred SIT Tax/(Benefit) 6803000</v>
          </cell>
          <cell r="D97">
            <v>10213011.819999998</v>
          </cell>
          <cell r="H97">
            <v>463940.89</v>
          </cell>
          <cell r="I97">
            <v>-182864.27</v>
          </cell>
          <cell r="J97">
            <v>-28917</v>
          </cell>
          <cell r="K97">
            <v>-37149</v>
          </cell>
          <cell r="L97">
            <v>5263</v>
          </cell>
          <cell r="M97">
            <v>42559</v>
          </cell>
          <cell r="N97">
            <v>418373</v>
          </cell>
          <cell r="O97">
            <v>-114766</v>
          </cell>
          <cell r="P97">
            <v>-502160</v>
          </cell>
          <cell r="Q97">
            <v>-490618</v>
          </cell>
          <cell r="R97">
            <v>12861</v>
          </cell>
          <cell r="T97">
            <v>-96724</v>
          </cell>
          <cell r="U97">
            <v>0</v>
          </cell>
          <cell r="V97">
            <v>0</v>
          </cell>
          <cell r="W97">
            <v>1158314</v>
          </cell>
          <cell r="X97">
            <v>252690</v>
          </cell>
          <cell r="Y97">
            <v>282259</v>
          </cell>
          <cell r="AA97">
            <v>77036</v>
          </cell>
        </row>
        <row r="98">
          <cell r="A98" t="str">
            <v xml:space="preserve">   Reverse Prior Period activity</v>
          </cell>
          <cell r="D98">
            <v>0</v>
          </cell>
          <cell r="H98">
            <v>0</v>
          </cell>
          <cell r="J98">
            <v>0</v>
          </cell>
          <cell r="K98">
            <v>0</v>
          </cell>
          <cell r="L98">
            <v>0</v>
          </cell>
          <cell r="O98">
            <v>0</v>
          </cell>
          <cell r="P98">
            <v>0</v>
          </cell>
          <cell r="Q98">
            <v>0</v>
          </cell>
          <cell r="S98">
            <v>0</v>
          </cell>
          <cell r="T98">
            <v>0</v>
          </cell>
          <cell r="W98">
            <v>0</v>
          </cell>
          <cell r="Y98">
            <v>0</v>
          </cell>
          <cell r="Z98">
            <v>0</v>
          </cell>
          <cell r="AA98">
            <v>0</v>
          </cell>
        </row>
        <row r="99">
          <cell r="A99" t="str">
            <v xml:space="preserve">   Proposed Tax Entry</v>
          </cell>
          <cell r="D99">
            <v>0</v>
          </cell>
          <cell r="H99">
            <v>0</v>
          </cell>
          <cell r="J99">
            <v>0</v>
          </cell>
          <cell r="K99">
            <v>0</v>
          </cell>
          <cell r="L99">
            <v>0</v>
          </cell>
          <cell r="O99">
            <v>0</v>
          </cell>
          <cell r="P99">
            <v>0</v>
          </cell>
          <cell r="Q99">
            <v>0</v>
          </cell>
          <cell r="S99">
            <v>0</v>
          </cell>
          <cell r="T99">
            <v>0</v>
          </cell>
          <cell r="W99">
            <v>0</v>
          </cell>
          <cell r="Y99">
            <v>0</v>
          </cell>
          <cell r="Z99">
            <v>0</v>
          </cell>
          <cell r="AA99">
            <v>0</v>
          </cell>
        </row>
        <row r="100">
          <cell r="A100" t="str">
            <v>Subtotal:  Tax on Current year activity</v>
          </cell>
          <cell r="D100">
            <v>53036520.850000001</v>
          </cell>
          <cell r="E100">
            <v>53036520.850000001</v>
          </cell>
          <cell r="H100">
            <v>1095245</v>
          </cell>
          <cell r="I100">
            <v>1272741</v>
          </cell>
          <cell r="J100">
            <v>1373239</v>
          </cell>
          <cell r="K100">
            <v>53111</v>
          </cell>
          <cell r="L100">
            <v>507452</v>
          </cell>
          <cell r="M100">
            <v>1943482</v>
          </cell>
          <cell r="N100">
            <v>17025555</v>
          </cell>
          <cell r="O100">
            <v>138825</v>
          </cell>
          <cell r="P100">
            <v>2118504</v>
          </cell>
          <cell r="Q100">
            <v>1881163</v>
          </cell>
          <cell r="R100">
            <v>1569224</v>
          </cell>
          <cell r="S100">
            <v>-4814</v>
          </cell>
          <cell r="T100">
            <v>372144</v>
          </cell>
          <cell r="U100">
            <v>-9500</v>
          </cell>
          <cell r="V100">
            <v>67538</v>
          </cell>
          <cell r="W100">
            <v>7313745</v>
          </cell>
          <cell r="X100">
            <v>3618373</v>
          </cell>
          <cell r="Y100">
            <v>3121908</v>
          </cell>
          <cell r="Z100">
            <v>271605</v>
          </cell>
          <cell r="AA100">
            <v>857681</v>
          </cell>
        </row>
        <row r="101">
          <cell r="A101" t="str">
            <v xml:space="preserve">   Adjustments / 2003 True up</v>
          </cell>
          <cell r="D101">
            <v>10517332.310000002</v>
          </cell>
          <cell r="H101">
            <v>4732237</v>
          </cell>
          <cell r="J101">
            <v>-2231900</v>
          </cell>
          <cell r="L101">
            <v>619298</v>
          </cell>
          <cell r="M101">
            <v>15133</v>
          </cell>
          <cell r="N101">
            <v>7000088</v>
          </cell>
          <cell r="O101">
            <v>595472</v>
          </cell>
          <cell r="P101">
            <v>1624853</v>
          </cell>
          <cell r="Q101">
            <v>1947247</v>
          </cell>
          <cell r="R101">
            <v>15840</v>
          </cell>
          <cell r="S101">
            <v>2478</v>
          </cell>
          <cell r="T101">
            <v>888673</v>
          </cell>
          <cell r="U101">
            <v>-281279</v>
          </cell>
          <cell r="V101">
            <v>-130535</v>
          </cell>
          <cell r="W101">
            <v>-664</v>
          </cell>
          <cell r="X101">
            <v>-24479</v>
          </cell>
          <cell r="Y101">
            <v>205724</v>
          </cell>
          <cell r="Z101">
            <v>2464</v>
          </cell>
          <cell r="AA101">
            <v>-61997</v>
          </cell>
        </row>
        <row r="102">
          <cell r="A102" t="str">
            <v>Total tax expense per GL</v>
          </cell>
          <cell r="D102">
            <v>63553853.160000004</v>
          </cell>
          <cell r="E102">
            <v>63553853.160000026</v>
          </cell>
          <cell r="G102">
            <v>0</v>
          </cell>
          <cell r="H102">
            <v>5827482</v>
          </cell>
          <cell r="I102">
            <v>1272741</v>
          </cell>
          <cell r="J102">
            <v>-858661</v>
          </cell>
          <cell r="K102">
            <v>53111</v>
          </cell>
          <cell r="L102">
            <v>1126750</v>
          </cell>
          <cell r="M102">
            <v>1958615</v>
          </cell>
          <cell r="N102">
            <v>24025643</v>
          </cell>
          <cell r="O102">
            <v>734297</v>
          </cell>
          <cell r="P102">
            <v>3743357</v>
          </cell>
          <cell r="Q102">
            <v>3828410</v>
          </cell>
          <cell r="R102">
            <v>1585064</v>
          </cell>
          <cell r="S102">
            <v>-2336</v>
          </cell>
          <cell r="T102">
            <v>1260817</v>
          </cell>
          <cell r="U102">
            <v>-290779</v>
          </cell>
          <cell r="V102">
            <v>-62997</v>
          </cell>
          <cell r="W102">
            <v>7313081</v>
          </cell>
          <cell r="X102">
            <v>3593894</v>
          </cell>
          <cell r="Y102">
            <v>3327632</v>
          </cell>
          <cell r="Z102">
            <v>274069</v>
          </cell>
          <cell r="AA102">
            <v>795684</v>
          </cell>
        </row>
        <row r="103">
          <cell r="H103" t="str">
            <v xml:space="preserve"> </v>
          </cell>
          <cell r="X103" t="str">
            <v xml:space="preserve"> </v>
          </cell>
        </row>
        <row r="104">
          <cell r="A104" t="str">
            <v>Calcuated Current FIT vs. Balance per G/L</v>
          </cell>
          <cell r="D104">
            <v>-4.0704189044268873</v>
          </cell>
          <cell r="H104">
            <v>-1.4304399998800363</v>
          </cell>
          <cell r="I104">
            <v>-4.1904400000348687</v>
          </cell>
          <cell r="J104">
            <v>-0.34896380011923611</v>
          </cell>
          <cell r="K104">
            <v>0.180902625026647</v>
          </cell>
          <cell r="L104">
            <v>-0.45509703998686746</v>
          </cell>
          <cell r="M104">
            <v>0.2795229502953589</v>
          </cell>
          <cell r="N104">
            <v>0.34799999929964542</v>
          </cell>
          <cell r="O104">
            <v>0.45285322039853781</v>
          </cell>
          <cell r="P104">
            <v>-0.2795342723838985</v>
          </cell>
          <cell r="Q104">
            <v>0.24355402402579784</v>
          </cell>
          <cell r="R104">
            <v>-0.35726247448474169</v>
          </cell>
          <cell r="S104">
            <v>0.28360499999962485</v>
          </cell>
          <cell r="T104">
            <v>-0.20716500002890825</v>
          </cell>
          <cell r="U104">
            <v>-0.3545300000005227</v>
          </cell>
          <cell r="V104">
            <v>0.43073000000003958</v>
          </cell>
          <cell r="W104">
            <v>-0.31737620034255087</v>
          </cell>
          <cell r="X104">
            <v>-0.32530671055428684</v>
          </cell>
          <cell r="Y104">
            <v>1.204200042411685E-2</v>
          </cell>
          <cell r="Z104">
            <v>-0.41649999999208376</v>
          </cell>
          <cell r="AA104">
            <v>0.11150940001243725</v>
          </cell>
        </row>
        <row r="105">
          <cell r="A105" t="str">
            <v>Calcuated Current SIT vs. Balance per G/L</v>
          </cell>
          <cell r="D105">
            <v>-5.5048494182149073</v>
          </cell>
          <cell r="H105">
            <v>-0.46159999998053536</v>
          </cell>
          <cell r="I105">
            <v>-1.7415999999502674</v>
          </cell>
          <cell r="J105">
            <v>0.33846800000173971</v>
          </cell>
          <cell r="K105">
            <v>-0.11050749999412801</v>
          </cell>
          <cell r="L105">
            <v>-0.24086559998977464</v>
          </cell>
          <cell r="M105">
            <v>-9.3744659854564816E-2</v>
          </cell>
          <cell r="N105">
            <v>-0.27999999979510903</v>
          </cell>
          <cell r="O105">
            <v>0.29242794204037637</v>
          </cell>
          <cell r="P105">
            <v>-0.32110207981895655</v>
          </cell>
          <cell r="Q105">
            <v>-0.25546863989438862</v>
          </cell>
          <cell r="R105">
            <v>-0.24090140644693747</v>
          </cell>
          <cell r="S105">
            <v>-0.31029999999998381</v>
          </cell>
          <cell r="T105">
            <v>0.59189999997033738</v>
          </cell>
          <cell r="U105">
            <v>-0.41420000000016444</v>
          </cell>
          <cell r="V105">
            <v>0.28219999999964784</v>
          </cell>
          <cell r="W105">
            <v>-2.6067999890074134E-2</v>
          </cell>
          <cell r="X105">
            <v>-0.34024043497629464</v>
          </cell>
          <cell r="Y105">
            <v>0.37988000008044764</v>
          </cell>
          <cell r="Z105">
            <v>-0.31000000000494765</v>
          </cell>
          <cell r="AA105">
            <v>-4.2883999965852126E-2</v>
          </cell>
        </row>
        <row r="107">
          <cell r="A107" t="str">
            <v xml:space="preserve">   Net Income/(Loss) Before Tax </v>
          </cell>
          <cell r="D107">
            <v>122152970.13999999</v>
          </cell>
          <cell r="E107">
            <v>122152970.14000003</v>
          </cell>
          <cell r="H107">
            <v>1823962</v>
          </cell>
          <cell r="I107">
            <v>3576938</v>
          </cell>
          <cell r="J107">
            <v>3370241</v>
          </cell>
          <cell r="K107">
            <v>137681</v>
          </cell>
          <cell r="L107">
            <v>1241890</v>
          </cell>
          <cell r="M107">
            <v>4401505.03</v>
          </cell>
          <cell r="N107">
            <v>43767178</v>
          </cell>
          <cell r="O107">
            <v>334571.71999999997</v>
          </cell>
          <cell r="P107">
            <v>5199285</v>
          </cell>
          <cell r="Q107">
            <v>4616715</v>
          </cell>
          <cell r="R107">
            <v>3969479.29</v>
          </cell>
          <cell r="S107">
            <v>-12496.5</v>
          </cell>
          <cell r="T107">
            <v>896877</v>
          </cell>
          <cell r="U107">
            <v>-53595.8</v>
          </cell>
          <cell r="V107">
            <v>169607.9</v>
          </cell>
          <cell r="W107">
            <v>17881663</v>
          </cell>
          <cell r="X107">
            <v>8009163.4400000004</v>
          </cell>
          <cell r="Y107">
            <v>7661878</v>
          </cell>
          <cell r="Z107">
            <v>697867</v>
          </cell>
          <cell r="AA107">
            <v>2104946</v>
          </cell>
        </row>
        <row r="108">
          <cell r="A108" t="str">
            <v xml:space="preserve">   Net FIT &amp; SIT Tax/(Benefit) on CY activity</v>
          </cell>
          <cell r="D108">
            <v>53036520.850000001</v>
          </cell>
          <cell r="E108">
            <v>53036520.849999994</v>
          </cell>
          <cell r="H108">
            <v>1095245</v>
          </cell>
          <cell r="I108">
            <v>1272741</v>
          </cell>
          <cell r="J108">
            <v>1373239</v>
          </cell>
          <cell r="K108">
            <v>53111</v>
          </cell>
          <cell r="L108">
            <v>507452</v>
          </cell>
          <cell r="M108">
            <v>1943482</v>
          </cell>
          <cell r="N108">
            <v>17025555</v>
          </cell>
          <cell r="O108">
            <v>138825</v>
          </cell>
          <cell r="P108">
            <v>2118504</v>
          </cell>
          <cell r="Q108">
            <v>1881163</v>
          </cell>
          <cell r="R108">
            <v>1569224</v>
          </cell>
          <cell r="S108">
            <v>-4814</v>
          </cell>
          <cell r="T108">
            <v>372144</v>
          </cell>
          <cell r="U108">
            <v>-9500</v>
          </cell>
          <cell r="V108">
            <v>67538</v>
          </cell>
          <cell r="W108">
            <v>7313745</v>
          </cell>
          <cell r="X108">
            <v>3618373</v>
          </cell>
          <cell r="Y108">
            <v>3121908</v>
          </cell>
          <cell r="Z108">
            <v>271605</v>
          </cell>
          <cell r="AA108">
            <v>857681</v>
          </cell>
        </row>
        <row r="110">
          <cell r="A110" t="str">
            <v>Effective Tax Rate Analysis</v>
          </cell>
          <cell r="H110" t="str">
            <v xml:space="preserve"> </v>
          </cell>
        </row>
        <row r="111">
          <cell r="A111" t="str">
            <v>All-in Effective Rate</v>
          </cell>
          <cell r="D111">
            <v>0.52028086658196437</v>
          </cell>
        </row>
        <row r="112">
          <cell r="A112" t="str">
            <v>Effective Rate - current project activity</v>
          </cell>
          <cell r="D112">
            <v>0.43418118109788606</v>
          </cell>
          <cell r="H112">
            <v>0.60047577745588998</v>
          </cell>
          <cell r="I112">
            <v>0.35581858002570915</v>
          </cell>
          <cell r="J112">
            <v>0.40746017866378104</v>
          </cell>
          <cell r="K112">
            <v>0.38579999999999998</v>
          </cell>
          <cell r="L112">
            <v>0.40861267906175264</v>
          </cell>
          <cell r="M112">
            <v>0.44154942156228771</v>
          </cell>
          <cell r="N112">
            <v>0.3890028047958678</v>
          </cell>
          <cell r="O112">
            <v>0.41493345582226737</v>
          </cell>
          <cell r="P112">
            <v>0.40746064122278353</v>
          </cell>
          <cell r="Q112">
            <v>0.40746786405485286</v>
          </cell>
          <cell r="R112">
            <v>0.39532237992857749</v>
          </cell>
          <cell r="S112">
            <v>0.38522786380186452</v>
          </cell>
          <cell r="T112">
            <v>0.41493315136858233</v>
          </cell>
          <cell r="U112">
            <v>0.17725269517387557</v>
          </cell>
          <cell r="V112">
            <v>0.39820079135464798</v>
          </cell>
          <cell r="W112">
            <v>0.40900809952631362</v>
          </cell>
          <cell r="X112">
            <v>0.45177914361552846</v>
          </cell>
          <cell r="Y112">
            <v>0.40745989429745555</v>
          </cell>
          <cell r="Z112">
            <v>0.38919306973964951</v>
          </cell>
          <cell r="AA112">
            <v>0.40745985882773239</v>
          </cell>
        </row>
        <row r="113">
          <cell r="A113" t="str">
            <v xml:space="preserve">   Effective Rate w/o PTC's &amp; Items not Tax Eff.</v>
          </cell>
          <cell r="D113">
            <v>0.43389604286349881</v>
          </cell>
          <cell r="H113">
            <v>0.59708473688638364</v>
          </cell>
          <cell r="I113">
            <v>0.35581854819347292</v>
          </cell>
          <cell r="J113">
            <v>0.40746014299845562</v>
          </cell>
          <cell r="K113">
            <v>0.38579999999999998</v>
          </cell>
          <cell r="L113">
            <v>0.40746089310225908</v>
          </cell>
          <cell r="M113">
            <v>0.44148179764139223</v>
          </cell>
          <cell r="N113">
            <v>0.3889999784314826</v>
          </cell>
          <cell r="O113">
            <v>0.41493271051730918</v>
          </cell>
          <cell r="P113">
            <v>0.40746055501735129</v>
          </cell>
          <cell r="Q113">
            <v>0.40745987498299469</v>
          </cell>
          <cell r="R113">
            <v>0.39067493215823934</v>
          </cell>
          <cell r="S113">
            <v>0.38522786380186452</v>
          </cell>
          <cell r="T113">
            <v>0.41493333642554614</v>
          </cell>
          <cell r="U113">
            <v>0.38896852507639129</v>
          </cell>
          <cell r="V113">
            <v>0.38899589376584232</v>
          </cell>
          <cell r="W113">
            <v>0.40794744014695794</v>
          </cell>
          <cell r="X113">
            <v>0.45312805834605774</v>
          </cell>
          <cell r="Y113">
            <v>0.40745992035573531</v>
          </cell>
          <cell r="Z113">
            <v>0.38919306973964951</v>
          </cell>
          <cell r="AA113">
            <v>0.40745994980687217</v>
          </cell>
        </row>
        <row r="114">
          <cell r="A114" t="str">
            <v xml:space="preserve">   Effective Rate w/o PTC's &amp; All Perm Diff's</v>
          </cell>
          <cell r="D114">
            <v>0.47708659619448024</v>
          </cell>
          <cell r="H114">
            <v>0.5969339999941573</v>
          </cell>
          <cell r="I114">
            <v>0.35581858002570915</v>
          </cell>
          <cell r="J114">
            <v>0.40746014299845562</v>
          </cell>
          <cell r="K114">
            <v>0.38579999999999998</v>
          </cell>
          <cell r="L114">
            <v>0.40746089310225908</v>
          </cell>
          <cell r="M114">
            <v>0.44148179764139223</v>
          </cell>
          <cell r="N114">
            <v>0.3889999784314826</v>
          </cell>
          <cell r="O114">
            <v>0.41493271051730918</v>
          </cell>
          <cell r="P114">
            <v>0.40746055501735129</v>
          </cell>
          <cell r="Q114">
            <v>0.40745987498299469</v>
          </cell>
          <cell r="R114">
            <v>0.39067493215823934</v>
          </cell>
          <cell r="S114">
            <v>0.38522786380186452</v>
          </cell>
          <cell r="T114">
            <v>0.41493333642554614</v>
          </cell>
          <cell r="U114">
            <v>0.38896852507639129</v>
          </cell>
          <cell r="V114">
            <v>0.38899589376584232</v>
          </cell>
          <cell r="W114">
            <v>0.40794744014695794</v>
          </cell>
          <cell r="X114">
            <v>0.45312805834605774</v>
          </cell>
          <cell r="Y114">
            <v>0.40745992035573531</v>
          </cell>
          <cell r="Z114">
            <v>0.38900104051566037</v>
          </cell>
          <cell r="AA114">
            <v>0.40745994980687217</v>
          </cell>
        </row>
        <row r="116">
          <cell r="A116" t="str">
            <v>Blended Statutory Tax Rate</v>
          </cell>
          <cell r="H116">
            <v>0.38574999999999998</v>
          </cell>
          <cell r="I116">
            <v>0.35580000000000001</v>
          </cell>
          <cell r="J116">
            <v>0.40745999999999999</v>
          </cell>
          <cell r="K116">
            <v>0.38574999999999998</v>
          </cell>
          <cell r="L116">
            <v>0.40745999999999999</v>
          </cell>
          <cell r="M116">
            <v>0.40745999999999999</v>
          </cell>
          <cell r="N116">
            <v>0.38900000000000001</v>
          </cell>
          <cell r="O116">
            <v>0.414935</v>
          </cell>
          <cell r="P116">
            <v>0.40745999999999999</v>
          </cell>
          <cell r="Q116">
            <v>0.40745999999999999</v>
          </cell>
          <cell r="R116">
            <v>0.40745999999999999</v>
          </cell>
          <cell r="S116">
            <v>0.38522999999999996</v>
          </cell>
          <cell r="T116">
            <v>0.41493499999999994</v>
          </cell>
          <cell r="U116">
            <v>0.38899999999999996</v>
          </cell>
          <cell r="V116">
            <v>0.38899999999999996</v>
          </cell>
          <cell r="W116">
            <v>0.40745999999999999</v>
          </cell>
          <cell r="X116">
            <v>0.40745999999999999</v>
          </cell>
          <cell r="Y116">
            <v>0.40745999999999999</v>
          </cell>
          <cell r="Z116">
            <v>0.38899999999999996</v>
          </cell>
          <cell r="AA116">
            <v>0.40745999999999999</v>
          </cell>
        </row>
        <row r="117">
          <cell r="A117" t="str">
            <v>Difference</v>
          </cell>
          <cell r="G117">
            <v>0</v>
          </cell>
          <cell r="H117">
            <v>0.21118399999415732</v>
          </cell>
          <cell r="I117">
            <v>1.8580025709147296E-5</v>
          </cell>
          <cell r="J117">
            <v>1.4299845563225944E-7</v>
          </cell>
          <cell r="K117">
            <v>4.9999999999994493E-5</v>
          </cell>
          <cell r="L117">
            <v>8.9310225909189356E-7</v>
          </cell>
          <cell r="M117">
            <v>3.4021797641392237E-2</v>
          </cell>
          <cell r="N117">
            <v>2.1568517416525879E-8</v>
          </cell>
          <cell r="O117">
            <v>2.2894826908204102E-6</v>
          </cell>
          <cell r="P117">
            <v>5.5501735130025764E-7</v>
          </cell>
          <cell r="Q117">
            <v>1.2501700530354043E-7</v>
          </cell>
          <cell r="R117">
            <v>1.6785067841760648E-2</v>
          </cell>
          <cell r="S117">
            <v>2.1361981354384163E-6</v>
          </cell>
          <cell r="T117">
            <v>1.6635744538029407E-6</v>
          </cell>
          <cell r="U117">
            <v>3.1474923608665328E-5</v>
          </cell>
          <cell r="V117">
            <v>4.1062341576414418E-6</v>
          </cell>
          <cell r="W117">
            <v>4.8744014695795146E-4</v>
          </cell>
          <cell r="X117">
            <v>4.5668058346057749E-2</v>
          </cell>
          <cell r="Y117">
            <v>7.9644264683320642E-8</v>
          </cell>
          <cell r="Z117">
            <v>1.0405156604109678E-6</v>
          </cell>
          <cell r="AA117">
            <v>5.0193127820730155E-8</v>
          </cell>
        </row>
        <row r="119">
          <cell r="A119" t="str">
            <v>State abbreviation</v>
          </cell>
        </row>
        <row r="120">
          <cell r="A120" t="str">
            <v>Unitary</v>
          </cell>
        </row>
        <row r="121">
          <cell r="A121" t="str">
            <v>Actual state rate</v>
          </cell>
        </row>
        <row r="123">
          <cell r="A123" t="str">
            <v>Variance</v>
          </cell>
        </row>
        <row r="124">
          <cell r="A124" t="str">
            <v xml:space="preserve">State/City tax </v>
          </cell>
        </row>
        <row r="125">
          <cell r="A125" t="str">
            <v>Variance less state tax</v>
          </cell>
        </row>
        <row r="126">
          <cell r="A126" t="str">
            <v>Federal tax</v>
          </cell>
        </row>
        <row r="127">
          <cell r="A127" t="str">
            <v>Total tax on variance</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ssons Learned - KO-16"/>
      <sheetName val="Ident Adj Summary"/>
      <sheetName val="rev req"/>
      <sheetName val="aviation gains"/>
      <sheetName val="Pension Debit Bal"/>
      <sheetName val="WCEC water reclam"/>
      <sheetName val="TP 3"/>
      <sheetName val="Fukushima"/>
      <sheetName val="depreciation"/>
      <sheetName val="Transmission"/>
      <sheetName val="Distribution"/>
      <sheetName val="Dismantlement"/>
      <sheetName val="ADIT Proration"/>
      <sheetName val="UAR-Late Pymt-Return Checks"/>
      <sheetName val="WACC"/>
      <sheetName val="rate base"/>
      <sheetName val="NOI 2017"/>
      <sheetName val="NOI 2018"/>
      <sheetName val="CAP_Plant_Detail_Final (2)"/>
      <sheetName val="CAP_Plant_Detail"/>
      <sheetName val="CAP_Plant_Detail_by_Component"/>
      <sheetName val="Pension Alloc"/>
      <sheetName val="C-17 SUB"/>
      <sheetName val="MFR_B_19_Test"/>
      <sheetName val="MFR_B_19_Sub"/>
      <sheetName val="ADIT Proration D1aTest impact"/>
      <sheetName val="Revised CD D1a Test Impact"/>
      <sheetName val="Revised CD D1a Sub Impact"/>
      <sheetName val="ADIT Proration D1aSub impact"/>
      <sheetName val="2017 RC Cap Struct Recon"/>
      <sheetName val="2017 Proration Adj Rev"/>
      <sheetName val="2018 RC Cap Struct Recon"/>
      <sheetName val="2018 Proration Adj Rev"/>
      <sheetName val="2017 Customer Dep. Rev"/>
      <sheetName val="2018 Customer Dep. Rev"/>
      <sheetName val="Bad Debt Rate update2017"/>
      <sheetName val="Bad Debt Rate update2018"/>
      <sheetName val="MFR_D_1A_Subfiled"/>
      <sheetName val="Mitigation bank Gain"/>
      <sheetName val="Ledger Income Statement - FERC"/>
      <sheetName val="Ledger Balance Sheet - FERC"/>
      <sheetName val="MFR_D_6_Prior"/>
      <sheetName val="MFR_D_6_Testcorrected"/>
      <sheetName val="MFR_D_6_Subcorrected"/>
    </sheetNames>
    <sheetDataSet>
      <sheetData sheetId="0"/>
      <sheetData sheetId="1"/>
      <sheetData sheetId="2"/>
      <sheetData sheetId="3">
        <row r="27">
          <cell r="O27">
            <v>1229710</v>
          </cell>
        </row>
      </sheetData>
      <sheetData sheetId="4">
        <row r="36">
          <cell r="E36">
            <v>-3646235.9227604866</v>
          </cell>
        </row>
      </sheetData>
      <sheetData sheetId="5">
        <row r="80">
          <cell r="K80">
            <v>4243153.125</v>
          </cell>
        </row>
      </sheetData>
      <sheetData sheetId="6"/>
      <sheetData sheetId="7">
        <row r="28">
          <cell r="AG28">
            <v>-81787.758430330316</v>
          </cell>
        </row>
      </sheetData>
      <sheetData sheetId="8"/>
      <sheetData sheetId="9"/>
      <sheetData sheetId="10">
        <row r="39">
          <cell r="O39">
            <v>-2709.9633631733013</v>
          </cell>
        </row>
      </sheetData>
      <sheetData sheetId="11">
        <row r="38">
          <cell r="P38">
            <v>-8822202.5395270884</v>
          </cell>
        </row>
      </sheetData>
      <sheetData sheetId="12"/>
      <sheetData sheetId="13">
        <row r="15">
          <cell r="Q15">
            <v>398765</v>
          </cell>
        </row>
      </sheetData>
      <sheetData sheetId="14">
        <row r="12">
          <cell r="B12">
            <v>1.4172626809685066E-2</v>
          </cell>
        </row>
      </sheetData>
      <sheetData sheetId="15">
        <row r="394">
          <cell r="D394">
            <v>0.96745351419595016</v>
          </cell>
        </row>
      </sheetData>
      <sheetData sheetId="16"/>
      <sheetData sheetId="17">
        <row r="474">
          <cell r="L474">
            <v>1</v>
          </cell>
        </row>
      </sheetData>
      <sheetData sheetId="18"/>
      <sheetData sheetId="19"/>
      <sheetData sheetId="20"/>
      <sheetData sheetId="21"/>
      <sheetData sheetId="22"/>
      <sheetData sheetId="23"/>
      <sheetData sheetId="24"/>
      <sheetData sheetId="25">
        <row r="45">
          <cell r="E45">
            <v>536.72775179792973</v>
          </cell>
        </row>
      </sheetData>
      <sheetData sheetId="26">
        <row r="45">
          <cell r="E45">
            <v>176.18232806815394</v>
          </cell>
        </row>
      </sheetData>
      <sheetData sheetId="27">
        <row r="45">
          <cell r="E45">
            <v>-167.53793905959748</v>
          </cell>
        </row>
      </sheetData>
      <sheetData sheetId="28">
        <row r="45">
          <cell r="E45">
            <v>-875.56343032115831</v>
          </cell>
        </row>
      </sheetData>
      <sheetData sheetId="29"/>
      <sheetData sheetId="30"/>
      <sheetData sheetId="31"/>
      <sheetData sheetId="32"/>
      <sheetData sheetId="33"/>
      <sheetData sheetId="34"/>
      <sheetData sheetId="35">
        <row r="32">
          <cell r="H32">
            <v>3.6192604622729418</v>
          </cell>
        </row>
      </sheetData>
      <sheetData sheetId="36">
        <row r="32">
          <cell r="H32">
            <v>1.2945932441633885</v>
          </cell>
        </row>
      </sheetData>
      <sheetData sheetId="37"/>
      <sheetData sheetId="38">
        <row r="20">
          <cell r="Z20">
            <v>-5028704.46</v>
          </cell>
        </row>
      </sheetData>
      <sheetData sheetId="39"/>
      <sheetData sheetId="40"/>
      <sheetData sheetId="41"/>
      <sheetData sheetId="42"/>
      <sheetData sheetId="4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2011 Provision"/>
      <sheetName val="7 Year - Restoration"/>
      <sheetName val="20 Year - Casualty"/>
      <sheetName val="20 yrs - Fossil Repairs"/>
      <sheetName val="15 yrs -Nuclear Repairs"/>
      <sheetName val="20 yrs - Distribution Repairs"/>
      <sheetName val="15 yrs - Transmission Repairs "/>
      <sheetName val="Restoration - Detail"/>
      <sheetName val="TaxStream IRS Items Only"/>
      <sheetName val="Reporting Dataset Balances"/>
      <sheetName val="7 Year - FED (2)"/>
    </sheetNames>
    <sheetDataSet>
      <sheetData sheetId="0"/>
      <sheetData sheetId="1"/>
      <sheetData sheetId="2"/>
      <sheetData sheetId="3"/>
      <sheetData sheetId="4"/>
      <sheetData sheetId="5"/>
      <sheetData sheetId="6"/>
      <sheetData sheetId="7"/>
      <sheetData sheetId="8">
        <row r="33">
          <cell r="D33">
            <v>137825238.94999999</v>
          </cell>
        </row>
        <row r="34">
          <cell r="D34">
            <v>137825238.94999999</v>
          </cell>
        </row>
      </sheetData>
      <sheetData sheetId="9"/>
      <sheetData sheetId="10"/>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ver"/>
      <sheetName val="Assum"/>
      <sheetName val="CON"/>
      <sheetName val="Int"/>
      <sheetName val="tax"/>
      <sheetName val="reports"/>
      <sheetName val="Master"/>
      <sheetName val="corp"/>
      <sheetName val="elim"/>
      <sheetName val="ConBeg"/>
      <sheetName val="San"/>
      <sheetName val="Bly"/>
      <sheetName val="King"/>
      <sheetName val="Gray"/>
      <sheetName val="cer"/>
      <sheetName val="mac"/>
      <sheetName val="dos"/>
      <sheetName val="Ben"/>
      <sheetName val="lam"/>
      <sheetName val="mh5"/>
      <sheetName val="sou"/>
      <sheetName val="van"/>
      <sheetName val="Ris"/>
      <sheetName val="Woo"/>
      <sheetName val="mh7"/>
      <sheetName val="Cah"/>
      <sheetName val="Mnt"/>
      <sheetName val="Sta"/>
      <sheetName val="phi"/>
      <sheetName val="Lin"/>
      <sheetName val="Idc"/>
      <sheetName val="Big"/>
      <sheetName val="EV1"/>
      <sheetName val="Rio"/>
      <sheetName val="ConEnd"/>
      <sheetName val="UPBeg"/>
      <sheetName val="alt"/>
      <sheetName val="cam"/>
      <sheetName val="dou"/>
      <sheetName val="eas"/>
      <sheetName val="gre"/>
      <sheetName val="hig"/>
      <sheetName val="ker"/>
      <sheetName val="m16"/>
      <sheetName val="pac"/>
      <sheetName val="pos"/>
      <sheetName val="rid"/>
      <sheetName val="se8"/>
      <sheetName val="se9"/>
      <sheetName val="sky"/>
      <sheetName val="tpc"/>
      <sheetName val="vic"/>
      <sheetName val="u89"/>
      <sheetName val="u90"/>
      <sheetName val="u91"/>
      <sheetName val="u912"/>
      <sheetName val="u92"/>
      <sheetName val="UPEnd"/>
      <sheetName val="NUPBeg"/>
      <sheetName val="bel"/>
      <sheetName val="bir"/>
      <sheetName val="bra"/>
      <sheetName val="che"/>
      <sheetName val="ebe"/>
      <sheetName val="mam"/>
      <sheetName val="mon"/>
      <sheetName val="mul"/>
      <sheetName val="ter"/>
      <sheetName val="bas"/>
      <sheetName val="NUPEnd"/>
      <sheetName val="mo3"/>
      <sheetName val="Consolidate"/>
      <sheetName val="ASSUME1"/>
      <sheetName val="_OutputSetup_"/>
    </sheetNames>
    <sheetDataSet>
      <sheetData sheetId="0"/>
      <sheetData sheetId="1" refreshError="1"/>
      <sheetData sheetId="2" refreshError="1"/>
      <sheetData sheetId="3"/>
      <sheetData sheetId="4" refreshError="1"/>
      <sheetData sheetId="5"/>
      <sheetData sheetId="6"/>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sheetData sheetId="18" refreshError="1"/>
      <sheetData sheetId="19"/>
      <sheetData sheetId="20" refreshError="1"/>
      <sheetData sheetId="21" refreshError="1"/>
      <sheetData sheetId="22" refreshError="1"/>
      <sheetData sheetId="23"/>
      <sheetData sheetId="24"/>
      <sheetData sheetId="25" refreshError="1"/>
      <sheetData sheetId="26"/>
      <sheetData sheetId="27" refreshError="1"/>
      <sheetData sheetId="28" refreshError="1"/>
      <sheetData sheetId="29" refreshError="1"/>
      <sheetData sheetId="30"/>
      <sheetData sheetId="31"/>
      <sheetData sheetId="32" refreshError="1"/>
      <sheetData sheetId="33"/>
      <sheetData sheetId="34" refreshError="1"/>
      <sheetData sheetId="35"/>
      <sheetData sheetId="36"/>
      <sheetData sheetId="37" refreshError="1"/>
      <sheetData sheetId="38"/>
      <sheetData sheetId="39"/>
      <sheetData sheetId="40" refreshError="1"/>
      <sheetData sheetId="41" refreshError="1"/>
      <sheetData sheetId="42"/>
      <sheetData sheetId="43"/>
      <sheetData sheetId="44"/>
      <sheetData sheetId="45"/>
      <sheetData sheetId="46"/>
      <sheetData sheetId="47" refreshError="1"/>
      <sheetData sheetId="48" refreshError="1"/>
      <sheetData sheetId="49" refreshError="1"/>
      <sheetData sheetId="50"/>
      <sheetData sheetId="51"/>
      <sheetData sheetId="52" refreshError="1"/>
      <sheetData sheetId="53"/>
      <sheetData sheetId="54"/>
      <sheetData sheetId="55"/>
      <sheetData sheetId="56"/>
      <sheetData sheetId="57"/>
      <sheetData sheetId="58"/>
      <sheetData sheetId="59"/>
      <sheetData sheetId="60" refreshError="1"/>
      <sheetData sheetId="61"/>
      <sheetData sheetId="62"/>
      <sheetData sheetId="63"/>
      <sheetData sheetId="64"/>
      <sheetData sheetId="65" refreshError="1"/>
      <sheetData sheetId="66"/>
      <sheetData sheetId="67"/>
      <sheetData sheetId="68" refreshError="1"/>
      <sheetData sheetId="69" refreshError="1"/>
      <sheetData sheetId="70"/>
      <sheetData sheetId="71" refreshError="1"/>
      <sheetData sheetId="72" refreshError="1"/>
      <sheetData sheetId="73" refreshError="1"/>
      <sheetData sheetId="7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Analysis"/>
      <sheetName val="All Companies"/>
      <sheetName val="No provs for..."/>
      <sheetName val="Change in Deferred Taxes"/>
      <sheetName val="Pivot Hard Code"/>
      <sheetName val="Pivot Table"/>
      <sheetName val="Adj detail Q2"/>
      <sheetName val="All Tax Expense"/>
      <sheetName val="Apr_Ju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ver"/>
      <sheetName val="Perf Meas Sample"/>
      <sheetName val="Cal 5&amp;6 Sch 1"/>
      <sheetName val="Cal 5&amp;6 Sch 2"/>
      <sheetName val="Cal 5&amp;6 Sch 6"/>
      <sheetName val="R-Sched Sample"/>
      <sheetName val="Cal 8 Sch 1rev1"/>
      <sheetName val="Cal 8 Sch 1rev2"/>
      <sheetName val="Sched 1 OM"/>
      <sheetName val="Sched 1 Cap"/>
      <sheetName val="Sched 2 '06"/>
      <sheetName val="Sched 2 '07"/>
      <sheetName val="Sched 2 '08"/>
      <sheetName val="Sched 3 OM"/>
      <sheetName val="Sched 3 Cap"/>
      <sheetName val="Sched 4"/>
      <sheetName val="Sched 5a '06"/>
      <sheetName val="Sched 5a '07"/>
      <sheetName val="Sched 5a '08"/>
      <sheetName val="Sched 5b '06"/>
      <sheetName val="Sched 5b '07"/>
      <sheetName val="Sched 5b '08"/>
      <sheetName val="Sched 6"/>
      <sheetName val="Pay Periods"/>
    </sheetNames>
    <sheetDataSet>
      <sheetData sheetId="0" refreshError="1"/>
      <sheetData sheetId="1" refreshError="1"/>
      <sheetData sheetId="2" refreshError="1"/>
      <sheetData sheetId="3" refreshError="1"/>
      <sheetData sheetId="4" refreshError="1"/>
      <sheetData sheetId="5" refreshError="1"/>
      <sheetData sheetId="6" refreshError="1">
        <row r="5">
          <cell r="B5" t="str">
            <v>Current
Approved</v>
          </cell>
          <cell r="C5" t="str">
            <v>Estimated
Actual</v>
          </cell>
          <cell r="D5" t="str">
            <v>Variance
Over/(Under)</v>
          </cell>
          <cell r="E5" t="str">
            <v>Variance
Percent</v>
          </cell>
          <cell r="F5" t="str">
            <v>Funds
Request</v>
          </cell>
          <cell r="G5" t="str">
            <v>Difference
Inc / (Dec)</v>
          </cell>
          <cell r="H5" t="str">
            <v>Variance
Percent</v>
          </cell>
          <cell r="I5" t="str">
            <v>Funds
Request</v>
          </cell>
          <cell r="J5" t="str">
            <v>Difference
Inc / (Dec)</v>
          </cell>
          <cell r="K5" t="str">
            <v>Variance
Percent</v>
          </cell>
          <cell r="L5" t="str">
            <v>Funds
Request</v>
          </cell>
          <cell r="M5" t="str">
            <v>Difference
Inc / (Dec)</v>
          </cell>
          <cell r="N5" t="str">
            <v>Variance
Percent</v>
          </cell>
        </row>
        <row r="6">
          <cell r="A6" t="str">
            <v>Expense Types</v>
          </cell>
          <cell r="B6" t="str">
            <v>2005</v>
          </cell>
          <cell r="C6" t="str">
            <v>2005</v>
          </cell>
          <cell r="D6">
            <v>2005</v>
          </cell>
          <cell r="F6" t="str">
            <v>2006</v>
          </cell>
          <cell r="G6" t="str">
            <v>2005 Est Act</v>
          </cell>
          <cell r="I6" t="str">
            <v>2007</v>
          </cell>
          <cell r="J6">
            <v>2006</v>
          </cell>
          <cell r="L6" t="str">
            <v>2008</v>
          </cell>
          <cell r="M6" t="str">
            <v>2007</v>
          </cell>
        </row>
        <row r="7">
          <cell r="A7" t="str">
            <v>1 - O&amp;M Base</v>
          </cell>
          <cell r="B7">
            <v>140000</v>
          </cell>
          <cell r="C7">
            <v>135000</v>
          </cell>
          <cell r="D7">
            <v>-5000</v>
          </cell>
          <cell r="E7">
            <v>-3.5714285714285712E-2</v>
          </cell>
          <cell r="F7">
            <v>140000</v>
          </cell>
          <cell r="G7">
            <v>5000</v>
          </cell>
          <cell r="H7">
            <v>3.7037037037037035E-2</v>
          </cell>
          <cell r="I7">
            <v>145000</v>
          </cell>
          <cell r="J7">
            <v>5000</v>
          </cell>
          <cell r="K7">
            <v>3.5714285714285712E-2</v>
          </cell>
          <cell r="L7">
            <v>145000</v>
          </cell>
          <cell r="M7">
            <v>0</v>
          </cell>
          <cell r="N7">
            <v>0</v>
          </cell>
        </row>
        <row r="8">
          <cell r="A8" t="str">
            <v>2 - O&amp;M ECCR</v>
          </cell>
          <cell r="B8">
            <v>10000</v>
          </cell>
          <cell r="C8">
            <v>9000</v>
          </cell>
          <cell r="D8">
            <v>-1000</v>
          </cell>
          <cell r="E8">
            <v>-0.1</v>
          </cell>
          <cell r="F8">
            <v>10000</v>
          </cell>
          <cell r="G8">
            <v>1000</v>
          </cell>
          <cell r="H8">
            <v>0.1111111111111111</v>
          </cell>
          <cell r="I8">
            <v>11000</v>
          </cell>
          <cell r="J8">
            <v>1000</v>
          </cell>
          <cell r="K8">
            <v>0.1</v>
          </cell>
          <cell r="L8">
            <v>8000</v>
          </cell>
          <cell r="M8">
            <v>-3000</v>
          </cell>
          <cell r="N8">
            <v>-0.27272727272727271</v>
          </cell>
        </row>
        <row r="9">
          <cell r="A9" t="str">
            <v>4 - O&amp;M Fuel</v>
          </cell>
          <cell r="B9">
            <v>0</v>
          </cell>
          <cell r="C9">
            <v>0</v>
          </cell>
          <cell r="D9">
            <v>0</v>
          </cell>
          <cell r="E9" t="str">
            <v xml:space="preserve">             N/A</v>
          </cell>
          <cell r="F9">
            <v>0</v>
          </cell>
          <cell r="G9">
            <v>0</v>
          </cell>
          <cell r="H9" t="str">
            <v xml:space="preserve">     N/A</v>
          </cell>
          <cell r="I9">
            <v>0</v>
          </cell>
          <cell r="J9">
            <v>0</v>
          </cell>
          <cell r="K9" t="str">
            <v xml:space="preserve">     N/A</v>
          </cell>
          <cell r="L9">
            <v>0</v>
          </cell>
          <cell r="M9">
            <v>0</v>
          </cell>
          <cell r="N9" t="str">
            <v xml:space="preserve">     N/A</v>
          </cell>
        </row>
        <row r="10">
          <cell r="A10" t="str">
            <v>5 - O&amp;M Capacity</v>
          </cell>
          <cell r="B10">
            <v>0</v>
          </cell>
          <cell r="C10">
            <v>0</v>
          </cell>
          <cell r="D10">
            <v>0</v>
          </cell>
          <cell r="E10" t="str">
            <v xml:space="preserve">             N/A</v>
          </cell>
          <cell r="F10">
            <v>0</v>
          </cell>
          <cell r="G10">
            <v>0</v>
          </cell>
          <cell r="H10" t="str">
            <v xml:space="preserve">     N/A</v>
          </cell>
          <cell r="I10">
            <v>0</v>
          </cell>
          <cell r="J10">
            <v>0</v>
          </cell>
          <cell r="K10" t="str">
            <v xml:space="preserve">     N/A</v>
          </cell>
          <cell r="L10">
            <v>0</v>
          </cell>
          <cell r="M10">
            <v>0</v>
          </cell>
          <cell r="N10" t="str">
            <v xml:space="preserve">     N/A</v>
          </cell>
        </row>
        <row r="11">
          <cell r="A11" t="str">
            <v>8 - O&amp;M ECRC</v>
          </cell>
          <cell r="B11">
            <v>5000</v>
          </cell>
          <cell r="C11">
            <v>4500</v>
          </cell>
          <cell r="D11">
            <v>-500</v>
          </cell>
          <cell r="E11">
            <v>-0.1</v>
          </cell>
          <cell r="F11">
            <v>5500</v>
          </cell>
          <cell r="G11">
            <v>1000</v>
          </cell>
          <cell r="H11">
            <v>0.22222222222222221</v>
          </cell>
          <cell r="I11">
            <v>6000</v>
          </cell>
          <cell r="J11">
            <v>500</v>
          </cell>
          <cell r="K11">
            <v>9.0909090909090912E-2</v>
          </cell>
          <cell r="L11">
            <v>5000</v>
          </cell>
          <cell r="M11">
            <v>-1000</v>
          </cell>
          <cell r="N11">
            <v>-0.16666666666666666</v>
          </cell>
        </row>
        <row r="12">
          <cell r="A12" t="str">
            <v>9 - O&amp;M NR Fuel</v>
          </cell>
          <cell r="B12">
            <v>0</v>
          </cell>
          <cell r="C12">
            <v>0</v>
          </cell>
          <cell r="D12">
            <v>0</v>
          </cell>
          <cell r="E12" t="str">
            <v xml:space="preserve">             N/A</v>
          </cell>
          <cell r="F12">
            <v>0</v>
          </cell>
          <cell r="G12">
            <v>0</v>
          </cell>
          <cell r="H12" t="str">
            <v xml:space="preserve">     N/A</v>
          </cell>
          <cell r="I12">
            <v>0</v>
          </cell>
          <cell r="J12">
            <v>0</v>
          </cell>
          <cell r="K12" t="str">
            <v xml:space="preserve">     N/A</v>
          </cell>
          <cell r="L12">
            <v>0</v>
          </cell>
          <cell r="M12">
            <v>0</v>
          </cell>
          <cell r="N12" t="str">
            <v xml:space="preserve">     N/A</v>
          </cell>
        </row>
        <row r="13">
          <cell r="B13">
            <v>155000</v>
          </cell>
          <cell r="C13">
            <v>148500</v>
          </cell>
          <cell r="D13">
            <v>-6500</v>
          </cell>
          <cell r="E13">
            <v>-4.1935483870967745E-2</v>
          </cell>
          <cell r="F13">
            <v>155500</v>
          </cell>
          <cell r="H13">
            <v>4.7138047138047139E-2</v>
          </cell>
          <cell r="I13">
            <v>162000</v>
          </cell>
          <cell r="K13">
            <v>4.1800643086816719E-2</v>
          </cell>
          <cell r="L13">
            <v>158000</v>
          </cell>
          <cell r="N13">
            <v>-2.4691358024691357E-2</v>
          </cell>
        </row>
        <row r="15">
          <cell r="A15" t="str">
            <v>6 - Below the Line Expenses</v>
          </cell>
          <cell r="B15">
            <v>1000</v>
          </cell>
          <cell r="C15">
            <v>900</v>
          </cell>
          <cell r="D15">
            <v>-100</v>
          </cell>
          <cell r="E15">
            <v>-0.1</v>
          </cell>
          <cell r="F15">
            <v>1100</v>
          </cell>
          <cell r="G15">
            <v>200</v>
          </cell>
          <cell r="H15">
            <v>0.22222222222222221</v>
          </cell>
          <cell r="I15">
            <v>1200</v>
          </cell>
          <cell r="J15">
            <v>100</v>
          </cell>
          <cell r="K15">
            <v>9.0909090909090912E-2</v>
          </cell>
          <cell r="L15">
            <v>1500</v>
          </cell>
          <cell r="M15">
            <v>300</v>
          </cell>
          <cell r="N15">
            <v>0.25</v>
          </cell>
        </row>
        <row r="16">
          <cell r="A16" t="str">
            <v>7 - Redirected Expenses (to other business units)</v>
          </cell>
          <cell r="B16">
            <v>0</v>
          </cell>
          <cell r="C16">
            <v>0</v>
          </cell>
          <cell r="D16">
            <v>0</v>
          </cell>
          <cell r="E16" t="str">
            <v xml:space="preserve">             N/A</v>
          </cell>
          <cell r="F16">
            <v>0</v>
          </cell>
          <cell r="G16">
            <v>0</v>
          </cell>
          <cell r="H16" t="str">
            <v xml:space="preserve">     N/A</v>
          </cell>
          <cell r="I16">
            <v>0</v>
          </cell>
          <cell r="J16">
            <v>0</v>
          </cell>
          <cell r="K16" t="str">
            <v xml:space="preserve">     N/A</v>
          </cell>
          <cell r="L16">
            <v>0</v>
          </cell>
          <cell r="M16">
            <v>0</v>
          </cell>
          <cell r="N16" t="str">
            <v xml:space="preserve">     N/A</v>
          </cell>
        </row>
        <row r="17">
          <cell r="A17" t="str">
            <v>G - Inter-company Expenses (to non-utility)</v>
          </cell>
        </row>
        <row r="18">
          <cell r="A18" t="str">
            <v>S - Revenue Enhancement Expenses</v>
          </cell>
          <cell r="B18">
            <v>0</v>
          </cell>
          <cell r="C18">
            <v>0</v>
          </cell>
          <cell r="D18">
            <v>0</v>
          </cell>
          <cell r="E18" t="str">
            <v xml:space="preserve">             N/A</v>
          </cell>
          <cell r="F18">
            <v>0</v>
          </cell>
          <cell r="G18">
            <v>0</v>
          </cell>
          <cell r="H18" t="str">
            <v xml:space="preserve">     N/A</v>
          </cell>
          <cell r="I18">
            <v>0</v>
          </cell>
          <cell r="J18">
            <v>0</v>
          </cell>
          <cell r="K18" t="str">
            <v xml:space="preserve">     N/A</v>
          </cell>
          <cell r="L18">
            <v>0</v>
          </cell>
          <cell r="M18">
            <v>0</v>
          </cell>
          <cell r="N18" t="str">
            <v xml:space="preserve">     N/A</v>
          </cell>
        </row>
        <row r="19">
          <cell r="A19" t="str">
            <v>N - Other Expenses</v>
          </cell>
          <cell r="B19">
            <v>0</v>
          </cell>
          <cell r="C19">
            <v>0</v>
          </cell>
          <cell r="D19">
            <v>0</v>
          </cell>
          <cell r="E19" t="str">
            <v xml:space="preserve">             N/A</v>
          </cell>
          <cell r="F19">
            <v>0</v>
          </cell>
          <cell r="G19">
            <v>0</v>
          </cell>
          <cell r="H19" t="str">
            <v xml:space="preserve">     N/A</v>
          </cell>
          <cell r="I19">
            <v>0</v>
          </cell>
          <cell r="J19">
            <v>0</v>
          </cell>
          <cell r="K19" t="str">
            <v xml:space="preserve">     N/A</v>
          </cell>
          <cell r="L19">
            <v>0</v>
          </cell>
          <cell r="M19">
            <v>0</v>
          </cell>
          <cell r="N19" t="str">
            <v xml:space="preserve">     N/A</v>
          </cell>
        </row>
        <row r="20">
          <cell r="B20">
            <v>1000</v>
          </cell>
          <cell r="C20">
            <v>900</v>
          </cell>
          <cell r="D20">
            <v>-100</v>
          </cell>
          <cell r="E20">
            <v>-0.1</v>
          </cell>
          <cell r="F20">
            <v>1100</v>
          </cell>
          <cell r="H20">
            <v>0.22222222222222221</v>
          </cell>
          <cell r="I20">
            <v>1200</v>
          </cell>
          <cell r="K20">
            <v>9.0909090909090912E-2</v>
          </cell>
          <cell r="L20">
            <v>1500</v>
          </cell>
          <cell r="N20">
            <v>0.25</v>
          </cell>
        </row>
        <row r="22">
          <cell r="A22" t="str">
            <v>A - Capital Base</v>
          </cell>
          <cell r="B22">
            <v>100000</v>
          </cell>
          <cell r="C22">
            <v>100000</v>
          </cell>
          <cell r="D22">
            <v>0</v>
          </cell>
          <cell r="E22">
            <v>0</v>
          </cell>
          <cell r="F22">
            <v>110000</v>
          </cell>
          <cell r="G22">
            <v>10000</v>
          </cell>
          <cell r="H22">
            <v>0.1</v>
          </cell>
          <cell r="I22">
            <v>120000</v>
          </cell>
          <cell r="J22">
            <v>10000</v>
          </cell>
          <cell r="K22">
            <v>9.0909090909090912E-2</v>
          </cell>
          <cell r="L22">
            <v>130000</v>
          </cell>
          <cell r="M22">
            <v>10000</v>
          </cell>
          <cell r="N22">
            <v>8.3333333333333329E-2</v>
          </cell>
        </row>
        <row r="23">
          <cell r="A23" t="str">
            <v>B - Capital ECCR</v>
          </cell>
          <cell r="B23">
            <v>0</v>
          </cell>
          <cell r="C23">
            <v>0</v>
          </cell>
          <cell r="D23">
            <v>0</v>
          </cell>
          <cell r="E23" t="str">
            <v xml:space="preserve">             N/A</v>
          </cell>
          <cell r="F23">
            <v>0</v>
          </cell>
          <cell r="G23">
            <v>0</v>
          </cell>
          <cell r="H23" t="str">
            <v xml:space="preserve">     N/A</v>
          </cell>
          <cell r="I23">
            <v>0</v>
          </cell>
          <cell r="J23">
            <v>0</v>
          </cell>
          <cell r="K23" t="str">
            <v xml:space="preserve">     N/A</v>
          </cell>
          <cell r="L23">
            <v>0</v>
          </cell>
          <cell r="M23">
            <v>0</v>
          </cell>
          <cell r="N23" t="str">
            <v xml:space="preserve">     N/A</v>
          </cell>
        </row>
        <row r="24">
          <cell r="A24" t="str">
            <v>F - Capital Non-Regulated</v>
          </cell>
          <cell r="B24">
            <v>0</v>
          </cell>
          <cell r="C24">
            <v>0</v>
          </cell>
          <cell r="D24">
            <v>0</v>
          </cell>
          <cell r="E24" t="str">
            <v xml:space="preserve">             N/A</v>
          </cell>
          <cell r="F24">
            <v>0</v>
          </cell>
          <cell r="G24">
            <v>0</v>
          </cell>
          <cell r="H24" t="str">
            <v xml:space="preserve">     N/A</v>
          </cell>
          <cell r="I24">
            <v>0</v>
          </cell>
          <cell r="J24">
            <v>0</v>
          </cell>
          <cell r="K24" t="str">
            <v xml:space="preserve">     N/A</v>
          </cell>
          <cell r="L24">
            <v>0</v>
          </cell>
          <cell r="M24">
            <v>0</v>
          </cell>
          <cell r="N24" t="str">
            <v xml:space="preserve">     N/A</v>
          </cell>
        </row>
        <row r="25">
          <cell r="A25" t="str">
            <v>H - Capital ECRC</v>
          </cell>
          <cell r="B25">
            <v>0</v>
          </cell>
          <cell r="C25">
            <v>0</v>
          </cell>
          <cell r="D25">
            <v>0</v>
          </cell>
          <cell r="E25" t="str">
            <v xml:space="preserve">             N/A</v>
          </cell>
          <cell r="F25">
            <v>0</v>
          </cell>
          <cell r="G25">
            <v>0</v>
          </cell>
          <cell r="H25" t="str">
            <v xml:space="preserve">     N/A</v>
          </cell>
          <cell r="I25">
            <v>0</v>
          </cell>
          <cell r="J25">
            <v>0</v>
          </cell>
          <cell r="K25" t="str">
            <v xml:space="preserve">     N/A</v>
          </cell>
          <cell r="L25">
            <v>1000</v>
          </cell>
          <cell r="M25">
            <v>1000</v>
          </cell>
          <cell r="N25" t="str">
            <v xml:space="preserve">     N/A</v>
          </cell>
        </row>
        <row r="26">
          <cell r="A26" t="str">
            <v>V - Revenue Enhancement Capital</v>
          </cell>
          <cell r="B26">
            <v>0</v>
          </cell>
          <cell r="C26">
            <v>0</v>
          </cell>
          <cell r="D26">
            <v>0</v>
          </cell>
          <cell r="E26" t="str">
            <v xml:space="preserve">             N/A</v>
          </cell>
          <cell r="F26">
            <v>0</v>
          </cell>
          <cell r="G26">
            <v>0</v>
          </cell>
          <cell r="H26" t="str">
            <v xml:space="preserve">     N/A</v>
          </cell>
          <cell r="I26">
            <v>0</v>
          </cell>
          <cell r="J26">
            <v>0</v>
          </cell>
          <cell r="K26" t="str">
            <v xml:space="preserve">     N/A</v>
          </cell>
          <cell r="L26">
            <v>0</v>
          </cell>
          <cell r="M26">
            <v>0</v>
          </cell>
          <cell r="N26" t="str">
            <v xml:space="preserve">     N/A</v>
          </cell>
        </row>
        <row r="27">
          <cell r="B27">
            <v>100000</v>
          </cell>
          <cell r="C27">
            <v>100000</v>
          </cell>
          <cell r="D27">
            <v>0</v>
          </cell>
          <cell r="E27">
            <v>0</v>
          </cell>
          <cell r="F27">
            <v>110000</v>
          </cell>
          <cell r="H27">
            <v>0.1</v>
          </cell>
          <cell r="I27">
            <v>120000</v>
          </cell>
          <cell r="K27">
            <v>9.0909090909090912E-2</v>
          </cell>
          <cell r="L27">
            <v>131000</v>
          </cell>
          <cell r="N27">
            <v>9.166666666666666E-2</v>
          </cell>
        </row>
        <row r="29">
          <cell r="A29" t="str">
            <v>R - Revenue Enhancement Revenue</v>
          </cell>
          <cell r="B29">
            <v>0</v>
          </cell>
          <cell r="C29">
            <v>0</v>
          </cell>
          <cell r="D29">
            <v>0</v>
          </cell>
          <cell r="E29" t="str">
            <v xml:space="preserve">             N/A</v>
          </cell>
          <cell r="F29">
            <v>0</v>
          </cell>
          <cell r="G29">
            <v>0</v>
          </cell>
          <cell r="H29" t="str">
            <v xml:space="preserve">     N/A</v>
          </cell>
          <cell r="I29">
            <v>0</v>
          </cell>
          <cell r="J29">
            <v>0</v>
          </cell>
          <cell r="K29" t="str">
            <v xml:space="preserve">     N/A</v>
          </cell>
          <cell r="L29">
            <v>0</v>
          </cell>
          <cell r="M29">
            <v>0</v>
          </cell>
          <cell r="N29" t="str">
            <v xml:space="preserve">     N/A</v>
          </cell>
        </row>
        <row r="30">
          <cell r="A30" t="str">
            <v>Memo: Gross Payroll Dollars</v>
          </cell>
          <cell r="B30">
            <v>20000</v>
          </cell>
          <cell r="C30">
            <v>19500</v>
          </cell>
          <cell r="D30">
            <v>-500</v>
          </cell>
          <cell r="E30">
            <v>-2.5000000000000001E-2</v>
          </cell>
          <cell r="F30">
            <v>20500</v>
          </cell>
          <cell r="G30">
            <v>1000</v>
          </cell>
          <cell r="H30">
            <v>5.128205128205128E-2</v>
          </cell>
          <cell r="I30">
            <v>21000</v>
          </cell>
          <cell r="J30">
            <v>500</v>
          </cell>
          <cell r="K30">
            <v>2.4390243902439025E-2</v>
          </cell>
          <cell r="L30">
            <v>22000</v>
          </cell>
          <cell r="M30">
            <v>1000</v>
          </cell>
          <cell r="N30">
            <v>4.7619047619047616E-2</v>
          </cell>
        </row>
        <row r="32">
          <cell r="A32" t="str">
            <v>Workforce</v>
          </cell>
        </row>
        <row r="33">
          <cell r="A33" t="str">
            <v>FEX - FPL Exempt Employees</v>
          </cell>
          <cell r="B33">
            <v>150</v>
          </cell>
          <cell r="C33">
            <v>150</v>
          </cell>
          <cell r="D33">
            <v>0</v>
          </cell>
          <cell r="E33">
            <v>0</v>
          </cell>
          <cell r="F33">
            <v>155</v>
          </cell>
          <cell r="G33">
            <v>5</v>
          </cell>
          <cell r="H33">
            <v>3.3333333333333333E-2</v>
          </cell>
          <cell r="I33">
            <v>160</v>
          </cell>
          <cell r="J33">
            <v>5</v>
          </cell>
          <cell r="K33">
            <v>3.2258064516129031E-2</v>
          </cell>
          <cell r="L33">
            <v>160</v>
          </cell>
          <cell r="M33">
            <v>0</v>
          </cell>
          <cell r="N33">
            <v>0</v>
          </cell>
        </row>
        <row r="34">
          <cell r="A34" t="str">
            <v>FEP - FPL Exempt Part-Time Employees (.5 each)</v>
          </cell>
          <cell r="B34">
            <v>0</v>
          </cell>
          <cell r="C34">
            <v>0</v>
          </cell>
          <cell r="D34">
            <v>0</v>
          </cell>
          <cell r="E34" t="str">
            <v xml:space="preserve">             N/A</v>
          </cell>
          <cell r="F34">
            <v>0</v>
          </cell>
          <cell r="G34">
            <v>0</v>
          </cell>
          <cell r="H34" t="str">
            <v xml:space="preserve">     N/A</v>
          </cell>
          <cell r="I34">
            <v>0</v>
          </cell>
          <cell r="J34">
            <v>0</v>
          </cell>
          <cell r="K34" t="str">
            <v xml:space="preserve">     N/A</v>
          </cell>
          <cell r="L34">
            <v>0</v>
          </cell>
          <cell r="M34">
            <v>0</v>
          </cell>
          <cell r="N34" t="str">
            <v xml:space="preserve">     N/A</v>
          </cell>
        </row>
        <row r="35">
          <cell r="A35" t="str">
            <v>FNX - FPL Non-Exempt Employees</v>
          </cell>
          <cell r="B35">
            <v>100</v>
          </cell>
          <cell r="C35">
            <v>100</v>
          </cell>
          <cell r="D35">
            <v>0</v>
          </cell>
          <cell r="E35">
            <v>0</v>
          </cell>
          <cell r="F35">
            <v>105</v>
          </cell>
          <cell r="G35">
            <v>5</v>
          </cell>
          <cell r="H35">
            <v>0.05</v>
          </cell>
          <cell r="I35">
            <v>110</v>
          </cell>
          <cell r="J35">
            <v>5</v>
          </cell>
          <cell r="K35">
            <v>4.7619047619047616E-2</v>
          </cell>
          <cell r="L35">
            <v>105</v>
          </cell>
          <cell r="M35">
            <v>-5</v>
          </cell>
          <cell r="N35">
            <v>-4.5454545454545456E-2</v>
          </cell>
        </row>
        <row r="36">
          <cell r="A36" t="str">
            <v>FPT - FPL Non-Exempt Part-Time Employees (.5 each)</v>
          </cell>
          <cell r="B36">
            <v>0</v>
          </cell>
          <cell r="C36">
            <v>0</v>
          </cell>
          <cell r="D36">
            <v>0</v>
          </cell>
          <cell r="E36" t="str">
            <v xml:space="preserve">             N/A</v>
          </cell>
          <cell r="F36">
            <v>0</v>
          </cell>
          <cell r="G36">
            <v>0</v>
          </cell>
          <cell r="H36" t="str">
            <v xml:space="preserve">     N/A</v>
          </cell>
          <cell r="I36">
            <v>0</v>
          </cell>
          <cell r="J36">
            <v>0</v>
          </cell>
          <cell r="K36" t="str">
            <v xml:space="preserve">     N/A</v>
          </cell>
          <cell r="L36">
            <v>0</v>
          </cell>
          <cell r="M36">
            <v>0</v>
          </cell>
          <cell r="N36" t="str">
            <v xml:space="preserve">     N/A</v>
          </cell>
        </row>
        <row r="37">
          <cell r="A37" t="str">
            <v>FBV - FPL Bargaining Unit Employees</v>
          </cell>
          <cell r="B37">
            <v>0</v>
          </cell>
          <cell r="C37">
            <v>0</v>
          </cell>
          <cell r="D37">
            <v>0</v>
          </cell>
          <cell r="E37" t="str">
            <v xml:space="preserve">             N/A</v>
          </cell>
          <cell r="F37">
            <v>0</v>
          </cell>
          <cell r="G37">
            <v>0</v>
          </cell>
          <cell r="H37" t="str">
            <v xml:space="preserve">     N/A</v>
          </cell>
          <cell r="I37">
            <v>0</v>
          </cell>
          <cell r="J37">
            <v>0</v>
          </cell>
          <cell r="K37" t="str">
            <v xml:space="preserve">     N/A</v>
          </cell>
          <cell r="L37">
            <v>0</v>
          </cell>
          <cell r="M37">
            <v>0</v>
          </cell>
          <cell r="N37" t="str">
            <v xml:space="preserve">     N/A</v>
          </cell>
        </row>
        <row r="38">
          <cell r="B38">
            <v>250</v>
          </cell>
          <cell r="C38">
            <v>250</v>
          </cell>
          <cell r="D38">
            <v>0</v>
          </cell>
          <cell r="E38">
            <v>0</v>
          </cell>
          <cell r="F38">
            <v>260</v>
          </cell>
          <cell r="H38">
            <v>0.04</v>
          </cell>
          <cell r="I38">
            <v>270</v>
          </cell>
          <cell r="K38">
            <v>3.8461538461538464E-2</v>
          </cell>
          <cell r="L38">
            <v>265</v>
          </cell>
          <cell r="N38">
            <v>-1.8518518518518517E-2</v>
          </cell>
        </row>
        <row r="40">
          <cell r="A40" t="str">
            <v>FTTE - Full-Time Temporary Employees</v>
          </cell>
          <cell r="B40">
            <v>0</v>
          </cell>
          <cell r="C40">
            <v>0</v>
          </cell>
          <cell r="D40">
            <v>0</v>
          </cell>
          <cell r="E40" t="str">
            <v xml:space="preserve">             N/A</v>
          </cell>
          <cell r="F40">
            <v>0</v>
          </cell>
          <cell r="G40">
            <v>0</v>
          </cell>
          <cell r="H40" t="str">
            <v xml:space="preserve">     N/A</v>
          </cell>
          <cell r="I40">
            <v>0</v>
          </cell>
          <cell r="J40">
            <v>0</v>
          </cell>
          <cell r="K40" t="str">
            <v xml:space="preserve">     N/A</v>
          </cell>
          <cell r="L40">
            <v>0</v>
          </cell>
          <cell r="M40">
            <v>0</v>
          </cell>
          <cell r="N40" t="str">
            <v xml:space="preserve">     N/A</v>
          </cell>
        </row>
        <row r="41">
          <cell r="A41" t="str">
            <v>FOT - FPL Overtime Equivalent Employees</v>
          </cell>
          <cell r="B41">
            <v>0</v>
          </cell>
          <cell r="C41">
            <v>0</v>
          </cell>
          <cell r="D41">
            <v>0</v>
          </cell>
          <cell r="E41" t="str">
            <v xml:space="preserve">             N/A</v>
          </cell>
          <cell r="F41">
            <v>0</v>
          </cell>
          <cell r="G41">
            <v>0</v>
          </cell>
          <cell r="H41" t="str">
            <v xml:space="preserve">     N/A</v>
          </cell>
          <cell r="I41">
            <v>0</v>
          </cell>
          <cell r="J41">
            <v>0</v>
          </cell>
          <cell r="K41" t="str">
            <v xml:space="preserve">     N/A</v>
          </cell>
          <cell r="L41">
            <v>0</v>
          </cell>
          <cell r="M41">
            <v>0</v>
          </cell>
          <cell r="N41" t="str">
            <v xml:space="preserve">     N/A</v>
          </cell>
        </row>
        <row r="42">
          <cell r="A42" t="str">
            <v>TMP - Temporary Employees</v>
          </cell>
          <cell r="B42">
            <v>0</v>
          </cell>
          <cell r="C42">
            <v>0</v>
          </cell>
          <cell r="D42">
            <v>0</v>
          </cell>
          <cell r="E42" t="str">
            <v xml:space="preserve">             N/A</v>
          </cell>
          <cell r="F42">
            <v>0</v>
          </cell>
          <cell r="G42">
            <v>0</v>
          </cell>
          <cell r="H42" t="str">
            <v xml:space="preserve">     N/A</v>
          </cell>
          <cell r="I42">
            <v>0</v>
          </cell>
          <cell r="J42">
            <v>0</v>
          </cell>
          <cell r="K42" t="str">
            <v xml:space="preserve">     N/A</v>
          </cell>
          <cell r="L42">
            <v>0</v>
          </cell>
          <cell r="M42">
            <v>0</v>
          </cell>
          <cell r="N42" t="str">
            <v xml:space="preserve">     N/A</v>
          </cell>
        </row>
        <row r="43">
          <cell r="A43" t="str">
            <v>CON - Contractor Employees</v>
          </cell>
          <cell r="B43">
            <v>0</v>
          </cell>
          <cell r="C43">
            <v>0</v>
          </cell>
          <cell r="D43">
            <v>0</v>
          </cell>
          <cell r="E43" t="str">
            <v xml:space="preserve">             N/A</v>
          </cell>
          <cell r="F43">
            <v>0</v>
          </cell>
          <cell r="G43">
            <v>0</v>
          </cell>
          <cell r="H43" t="str">
            <v xml:space="preserve">     N/A</v>
          </cell>
          <cell r="I43">
            <v>0</v>
          </cell>
          <cell r="J43">
            <v>0</v>
          </cell>
          <cell r="K43" t="str">
            <v xml:space="preserve">     N/A</v>
          </cell>
          <cell r="L43">
            <v>0</v>
          </cell>
          <cell r="M43">
            <v>0</v>
          </cell>
          <cell r="N43" t="str">
            <v xml:space="preserve">     N/A</v>
          </cell>
        </row>
        <row r="44">
          <cell r="B44">
            <v>0</v>
          </cell>
          <cell r="C44">
            <v>0</v>
          </cell>
          <cell r="D44">
            <v>0</v>
          </cell>
          <cell r="E44" t="str">
            <v xml:space="preserve">             N/A</v>
          </cell>
          <cell r="F44">
            <v>0</v>
          </cell>
          <cell r="H44" t="str">
            <v xml:space="preserve">     N/A</v>
          </cell>
          <cell r="I44">
            <v>0</v>
          </cell>
          <cell r="K44" t="str">
            <v xml:space="preserve">     N/A</v>
          </cell>
          <cell r="L44">
            <v>0</v>
          </cell>
          <cell r="N44" t="str">
            <v xml:space="preserve">     N/A</v>
          </cell>
        </row>
        <row r="45">
          <cell r="J45">
            <v>0</v>
          </cell>
          <cell r="K45" t="str">
            <v xml:space="preserve">     N/A</v>
          </cell>
        </row>
        <row r="46">
          <cell r="B46">
            <v>250</v>
          </cell>
          <cell r="C46">
            <v>250</v>
          </cell>
          <cell r="D46">
            <v>0</v>
          </cell>
          <cell r="E46">
            <v>0</v>
          </cell>
          <cell r="F46">
            <v>260</v>
          </cell>
          <cell r="H46">
            <v>0.04</v>
          </cell>
          <cell r="I46">
            <v>270</v>
          </cell>
          <cell r="K46">
            <v>3.8461538461538464E-2</v>
          </cell>
          <cell r="L46">
            <v>265</v>
          </cell>
          <cell r="N46">
            <v>-1.8518518518518517E-2</v>
          </cell>
        </row>
      </sheetData>
      <sheetData sheetId="7" refreshError="1">
        <row r="5">
          <cell r="B5" t="str">
            <v>Current Approved 2004</v>
          </cell>
          <cell r="E5" t="str">
            <v>Betw YR Chg:YE 2004Est vs CA2004</v>
          </cell>
          <cell r="H5" t="str">
            <v>Year-end Estimate 2004</v>
          </cell>
          <cell r="N5" t="str">
            <v>Plan 2005</v>
          </cell>
          <cell r="T5" t="str">
            <v>Funds Request 2006</v>
          </cell>
          <cell r="Z5" t="str">
            <v>Funds Request 2007</v>
          </cell>
        </row>
        <row r="6">
          <cell r="B6" t="str">
            <v>Base O&amp;M $</v>
          </cell>
          <cell r="E6" t="str">
            <v>Base O&amp;M $</v>
          </cell>
          <cell r="H6" t="str">
            <v>Base O&amp;M $</v>
          </cell>
          <cell r="M6" t="str">
            <v>FTE #</v>
          </cell>
          <cell r="N6" t="str">
            <v>Base O&amp;M $</v>
          </cell>
          <cell r="S6" t="str">
            <v>FTE #</v>
          </cell>
          <cell r="T6" t="str">
            <v>Base O&amp;M $</v>
          </cell>
          <cell r="Y6" t="str">
            <v>FTE #</v>
          </cell>
          <cell r="Z6" t="str">
            <v>Base O&amp;M $</v>
          </cell>
        </row>
        <row r="8">
          <cell r="M8">
            <v>100</v>
          </cell>
          <cell r="N8">
            <v>100</v>
          </cell>
          <cell r="S8">
            <v>5</v>
          </cell>
          <cell r="T8">
            <v>105</v>
          </cell>
          <cell r="Y8">
            <v>2</v>
          </cell>
          <cell r="Z8">
            <v>107</v>
          </cell>
        </row>
        <row r="9">
          <cell r="E9">
            <v>0</v>
          </cell>
          <cell r="M9">
            <v>0</v>
          </cell>
          <cell r="S9">
            <v>0</v>
          </cell>
          <cell r="Y9">
            <v>0</v>
          </cell>
        </row>
        <row r="10">
          <cell r="E10">
            <v>0</v>
          </cell>
          <cell r="M10">
            <v>0</v>
          </cell>
          <cell r="S10">
            <v>0</v>
          </cell>
          <cell r="Y10">
            <v>0</v>
          </cell>
        </row>
        <row r="12">
          <cell r="E12">
            <v>0</v>
          </cell>
          <cell r="M12">
            <v>0</v>
          </cell>
          <cell r="S12">
            <v>0</v>
          </cell>
          <cell r="Y12">
            <v>0</v>
          </cell>
        </row>
        <row r="13">
          <cell r="E13">
            <v>0</v>
          </cell>
          <cell r="M13">
            <v>0</v>
          </cell>
          <cell r="S13">
            <v>0</v>
          </cell>
          <cell r="Y13">
            <v>0</v>
          </cell>
        </row>
        <row r="14">
          <cell r="E14">
            <v>0</v>
          </cell>
          <cell r="M14">
            <v>0</v>
          </cell>
          <cell r="S14">
            <v>0</v>
          </cell>
          <cell r="Y14">
            <v>0</v>
          </cell>
        </row>
        <row r="16">
          <cell r="E16">
            <v>0</v>
          </cell>
          <cell r="M16">
            <v>0</v>
          </cell>
          <cell r="S16">
            <v>0</v>
          </cell>
          <cell r="Y16">
            <v>0</v>
          </cell>
        </row>
        <row r="17">
          <cell r="E17">
            <v>0</v>
          </cell>
          <cell r="M17">
            <v>0</v>
          </cell>
          <cell r="S17">
            <v>0</v>
          </cell>
          <cell r="Y17">
            <v>0</v>
          </cell>
        </row>
        <row r="18">
          <cell r="E18">
            <v>0</v>
          </cell>
          <cell r="M18">
            <v>0</v>
          </cell>
          <cell r="S18">
            <v>0</v>
          </cell>
          <cell r="Y18">
            <v>0</v>
          </cell>
        </row>
        <row r="20">
          <cell r="E20">
            <v>0</v>
          </cell>
          <cell r="M20">
            <v>0</v>
          </cell>
          <cell r="S20">
            <v>0</v>
          </cell>
          <cell r="Y20">
            <v>0</v>
          </cell>
        </row>
        <row r="21">
          <cell r="E21">
            <v>0</v>
          </cell>
          <cell r="M21">
            <v>0</v>
          </cell>
          <cell r="S21">
            <v>0</v>
          </cell>
          <cell r="Y21">
            <v>0</v>
          </cell>
        </row>
        <row r="22">
          <cell r="E22">
            <v>0</v>
          </cell>
          <cell r="M22">
            <v>0</v>
          </cell>
          <cell r="S22">
            <v>0</v>
          </cell>
          <cell r="Y22">
            <v>0</v>
          </cell>
        </row>
        <row r="24">
          <cell r="E24">
            <v>0</v>
          </cell>
          <cell r="M24">
            <v>0</v>
          </cell>
          <cell r="S24">
            <v>0</v>
          </cell>
          <cell r="Y24">
            <v>0</v>
          </cell>
        </row>
        <row r="25">
          <cell r="E25">
            <v>0</v>
          </cell>
          <cell r="M25">
            <v>0</v>
          </cell>
          <cell r="S25">
            <v>0</v>
          </cell>
          <cell r="Y25">
            <v>0</v>
          </cell>
        </row>
        <row r="26">
          <cell r="E26">
            <v>0</v>
          </cell>
          <cell r="M26">
            <v>0</v>
          </cell>
          <cell r="S26">
            <v>0</v>
          </cell>
          <cell r="Y26">
            <v>0</v>
          </cell>
        </row>
        <row r="28">
          <cell r="E28">
            <v>0</v>
          </cell>
          <cell r="M28">
            <v>0</v>
          </cell>
          <cell r="S28">
            <v>0</v>
          </cell>
          <cell r="Y28">
            <v>0</v>
          </cell>
        </row>
        <row r="29">
          <cell r="E29">
            <v>0</v>
          </cell>
          <cell r="M29">
            <v>0</v>
          </cell>
          <cell r="S29">
            <v>0</v>
          </cell>
          <cell r="Y29">
            <v>0</v>
          </cell>
        </row>
        <row r="30">
          <cell r="E30">
            <v>0</v>
          </cell>
          <cell r="M30">
            <v>0</v>
          </cell>
          <cell r="S30">
            <v>0</v>
          </cell>
          <cell r="Y30">
            <v>0</v>
          </cell>
        </row>
        <row r="32">
          <cell r="E32">
            <v>0</v>
          </cell>
          <cell r="M32">
            <v>0</v>
          </cell>
          <cell r="S32">
            <v>0</v>
          </cell>
          <cell r="Y32">
            <v>0</v>
          </cell>
        </row>
        <row r="33">
          <cell r="E33">
            <v>0</v>
          </cell>
          <cell r="M33">
            <v>0</v>
          </cell>
          <cell r="S33">
            <v>0</v>
          </cell>
          <cell r="Y33">
            <v>0</v>
          </cell>
        </row>
        <row r="34">
          <cell r="E34">
            <v>0</v>
          </cell>
          <cell r="M34">
            <v>0</v>
          </cell>
          <cell r="S34">
            <v>0</v>
          </cell>
          <cell r="Y34">
            <v>0</v>
          </cell>
        </row>
        <row r="36">
          <cell r="E36">
            <v>0</v>
          </cell>
          <cell r="M36">
            <v>0</v>
          </cell>
          <cell r="S36">
            <v>0</v>
          </cell>
          <cell r="Y36">
            <v>0</v>
          </cell>
        </row>
        <row r="37">
          <cell r="E37">
            <v>0</v>
          </cell>
          <cell r="M37">
            <v>0</v>
          </cell>
          <cell r="S37">
            <v>0</v>
          </cell>
          <cell r="Y37">
            <v>0</v>
          </cell>
        </row>
        <row r="38">
          <cell r="E38">
            <v>0</v>
          </cell>
          <cell r="M38">
            <v>0</v>
          </cell>
          <cell r="S38">
            <v>0</v>
          </cell>
          <cell r="Y38">
            <v>0</v>
          </cell>
        </row>
        <row r="40">
          <cell r="E40">
            <v>0</v>
          </cell>
          <cell r="M40">
            <v>0</v>
          </cell>
          <cell r="S40">
            <v>0</v>
          </cell>
          <cell r="Y40">
            <v>0</v>
          </cell>
        </row>
        <row r="41">
          <cell r="E41">
            <v>0</v>
          </cell>
          <cell r="M41">
            <v>0</v>
          </cell>
          <cell r="S41">
            <v>0</v>
          </cell>
          <cell r="Y41">
            <v>0</v>
          </cell>
        </row>
        <row r="42">
          <cell r="E42">
            <v>0</v>
          </cell>
          <cell r="M42">
            <v>0</v>
          </cell>
          <cell r="S42">
            <v>0</v>
          </cell>
          <cell r="Y42">
            <v>0</v>
          </cell>
        </row>
        <row r="44">
          <cell r="E44">
            <v>0</v>
          </cell>
          <cell r="M44">
            <v>0</v>
          </cell>
          <cell r="S44">
            <v>0</v>
          </cell>
          <cell r="Y44">
            <v>0</v>
          </cell>
        </row>
        <row r="45">
          <cell r="E45">
            <v>0</v>
          </cell>
          <cell r="M45">
            <v>0</v>
          </cell>
          <cell r="S45">
            <v>0</v>
          </cell>
          <cell r="Y45">
            <v>0</v>
          </cell>
        </row>
        <row r="46">
          <cell r="E46">
            <v>0</v>
          </cell>
          <cell r="M46">
            <v>0</v>
          </cell>
          <cell r="S46">
            <v>0</v>
          </cell>
          <cell r="Y46">
            <v>0</v>
          </cell>
        </row>
        <row r="48">
          <cell r="E48">
            <v>0</v>
          </cell>
          <cell r="M48">
            <v>0</v>
          </cell>
          <cell r="S48">
            <v>0</v>
          </cell>
          <cell r="Y48">
            <v>0</v>
          </cell>
        </row>
        <row r="49">
          <cell r="E49">
            <v>0</v>
          </cell>
          <cell r="M49">
            <v>0</v>
          </cell>
          <cell r="S49">
            <v>0</v>
          </cell>
          <cell r="Y49">
            <v>0</v>
          </cell>
        </row>
        <row r="50">
          <cell r="B50">
            <v>0</v>
          </cell>
          <cell r="E50">
            <v>0</v>
          </cell>
          <cell r="H50">
            <v>0</v>
          </cell>
          <cell r="M50">
            <v>100</v>
          </cell>
          <cell r="N50">
            <v>100</v>
          </cell>
          <cell r="S50">
            <v>5</v>
          </cell>
          <cell r="T50">
            <v>105</v>
          </cell>
          <cell r="Y50">
            <v>2</v>
          </cell>
          <cell r="Z50">
            <v>107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A3" t="str">
            <v>Business Unit:                                Prepared By:</v>
          </cell>
        </row>
        <row r="4">
          <cell r="A4" t="str">
            <v>Financial Data in Thousands</v>
          </cell>
        </row>
        <row r="19">
          <cell r="B19">
            <v>5000</v>
          </cell>
          <cell r="C19" t="str">
            <v>Programming support for  …</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PCRC Form 1P"/>
      <sheetName val="SPPCRC Form 2P"/>
      <sheetName val="SPPCRC Form 2P Projects"/>
      <sheetName val="SPPCRC Form 3P"/>
      <sheetName val="SPPCRC Form 3P Project Listing"/>
      <sheetName val="SPPCRC Form 4P"/>
      <sheetName val="SPPCRC Form 5P"/>
      <sheetName val="SPPCRC Form 6P"/>
      <sheetName val="SPPCRC Form 7P"/>
      <sheetName val="Sheet1"/>
      <sheetName val="ROI and DEPR"/>
    </sheetNames>
    <sheetDataSet>
      <sheetData sheetId="0">
        <row r="1">
          <cell r="A1" t="str">
            <v>Company Name</v>
          </cell>
        </row>
        <row r="2">
          <cell r="A2" t="str">
            <v>Storm Protection Plan Cost Recovery Clause</v>
          </cell>
        </row>
        <row r="3">
          <cell r="A3" t="str">
            <v>Initial Projection</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 Coding"/>
      <sheetName val="Inputs from Bud Dev"/>
      <sheetName val="Clauses-Reports"/>
      <sheetName val="Inputs Only"/>
      <sheetName val="MTD Numbers"/>
      <sheetName val="Sch 4 Inc Stmt"/>
      <sheetName val="Sch 5 Bal Sht"/>
      <sheetName val="4-a"/>
      <sheetName val="Monthly GL"/>
      <sheetName val="Annual GL"/>
      <sheetName val="04- Monthly GL"/>
      <sheetName val="04- AnnualGL"/>
      <sheetName val="Monthly IS"/>
      <sheetName val="04- IS"/>
      <sheetName val="Monthly BS"/>
      <sheetName val="04 - BS"/>
      <sheetName val="CM Actual"/>
      <sheetName val="Inputs"/>
      <sheetName val="04 - Inputs"/>
      <sheetName val="Amort Disc Exp"/>
      <sheetName val="Amort"/>
      <sheetName val="Int"/>
      <sheetName val="PPOWER"/>
      <sheetName val="ECCR"/>
      <sheetName val="STDCOST Rate"/>
      <sheetName val="ARO"/>
      <sheetName val="Comp Sales"/>
      <sheetName val="BASE RATES"/>
      <sheetName val="Advanced Int"/>
      <sheetName val="Misc. Inputs"/>
      <sheetName val="Sch 13"/>
      <sheetName val="Int Analysis"/>
      <sheetName val="Sch 16"/>
      <sheetName val="2019 Cap Clause"/>
      <sheetName val="2019 Revenue"/>
      <sheetName val="REV"/>
      <sheetName val="Data Total Check"/>
      <sheetName val="Recovery Balance - ECR"/>
      <sheetName val="O&amp;M Updated - ECR"/>
      <sheetName val="Revenue Requirement - ECR"/>
      <sheetName val="User Data - ECR"/>
      <sheetName val="Recovery Balance - ECR T"/>
      <sheetName val="ECCR Recovery"/>
      <sheetName val="ECCR Expense"/>
      <sheetName val="CRFACTOR"/>
      <sheetName val="Schedule"/>
      <sheetName val="FERCREC"/>
      <sheetName val="FUEL"/>
      <sheetName val="ECCR Payroll OH"/>
      <sheetName val="PAYROLL TAX"/>
      <sheetName val="A&amp;G"/>
      <sheetName val="Reg Affairs"/>
      <sheetName val="CWIP"/>
      <sheetName val="Amt Exp Prop Gains"/>
      <sheetName val="Detail"/>
      <sheetName val="Fuel Sheet"/>
      <sheetName val="FERC 189 2018 and 2017"/>
      <sheetName val="Proj Atlas Surveillance"/>
      <sheetName val="Macro1"/>
      <sheetName val="RWSettings"/>
      <sheetName val="ModelData"/>
      <sheetName val="Labels"/>
      <sheetName val="ListboxStore"/>
      <sheetName val="ESRI_MAPINFO_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NBC"/>
      <sheetName val="sys_header"/>
      <sheetName val="sys_desc"/>
      <sheetName val="sys_data"/>
      <sheetName val="sys_proj"/>
      <sheetName val="crit"/>
      <sheetName val="sys_control"/>
      <sheetName val="prior_period"/>
      <sheetName val="Revenue"/>
      <sheetName val="prior_period_old"/>
      <sheetName val="revenue_old"/>
      <sheetName val="emission"/>
      <sheetName val="ROI_emission"/>
      <sheetName val="ITC_DESOTO"/>
      <sheetName val="ITC_NASA"/>
      <sheetName val="ROI_calc"/>
      <sheetName val="alloc_juris_cap"/>
      <sheetName val="alloc_juris_exp"/>
      <sheetName val="over_under"/>
      <sheetName val="entry_to_GL"/>
      <sheetName val="GL_accts"/>
    </sheetNames>
    <sheetDataSet>
      <sheetData sheetId="0"/>
      <sheetData sheetId="1"/>
      <sheetData sheetId="2"/>
      <sheetData sheetId="3"/>
      <sheetData sheetId="4">
        <row r="1">
          <cell r="B1" t="str">
            <v>CLAUSE_ACCT</v>
          </cell>
        </row>
        <row r="2">
          <cell r="B2" t="str">
            <v>254_9000</v>
          </cell>
        </row>
        <row r="3">
          <cell r="B3" t="str">
            <v>403_0020</v>
          </cell>
        </row>
        <row r="4">
          <cell r="B4" t="str">
            <v>403_0030</v>
          </cell>
        </row>
        <row r="5">
          <cell r="B5" t="str">
            <v>403_0040</v>
          </cell>
        </row>
        <row r="6">
          <cell r="B6" t="str">
            <v>403_0050</v>
          </cell>
        </row>
        <row r="7">
          <cell r="B7" t="str">
            <v>403_0070</v>
          </cell>
        </row>
        <row r="8">
          <cell r="B8" t="str">
            <v>403_0080</v>
          </cell>
        </row>
        <row r="9">
          <cell r="B9" t="str">
            <v>403_0100</v>
          </cell>
        </row>
        <row r="10">
          <cell r="B10" t="str">
            <v>403_0120</v>
          </cell>
        </row>
        <row r="11">
          <cell r="B11" t="str">
            <v>403_0160</v>
          </cell>
        </row>
        <row r="12">
          <cell r="B12" t="str">
            <v>403_0200</v>
          </cell>
        </row>
        <row r="13">
          <cell r="B13" t="str">
            <v>403_0230</v>
          </cell>
        </row>
        <row r="14">
          <cell r="B14" t="str">
            <v>403_0240</v>
          </cell>
        </row>
        <row r="15">
          <cell r="B15" t="str">
            <v>403_0250</v>
          </cell>
        </row>
        <row r="16">
          <cell r="B16" t="str">
            <v>403_0260</v>
          </cell>
        </row>
        <row r="17">
          <cell r="B17" t="str">
            <v>403_0270</v>
          </cell>
        </row>
        <row r="18">
          <cell r="B18" t="str">
            <v>404_0030</v>
          </cell>
        </row>
        <row r="19">
          <cell r="B19" t="str">
            <v>404_0080</v>
          </cell>
        </row>
        <row r="20">
          <cell r="B20" t="str">
            <v>404_0230</v>
          </cell>
        </row>
        <row r="21">
          <cell r="B21" t="str">
            <v>407_3730</v>
          </cell>
        </row>
        <row r="22">
          <cell r="B22" t="str">
            <v>407_3740</v>
          </cell>
        </row>
        <row r="23">
          <cell r="B23" t="str">
            <v>407_4020</v>
          </cell>
        </row>
        <row r="24">
          <cell r="B24" t="str">
            <v>407_4030</v>
          </cell>
        </row>
        <row r="25">
          <cell r="B25" t="str">
            <v>407_4040</v>
          </cell>
        </row>
        <row r="26">
          <cell r="B26" t="str">
            <v>407_4050</v>
          </cell>
        </row>
        <row r="27">
          <cell r="B27" t="str">
            <v>411_8000</v>
          </cell>
        </row>
        <row r="28">
          <cell r="B28" t="str">
            <v>502_2590</v>
          </cell>
        </row>
        <row r="29">
          <cell r="B29" t="str">
            <v>506_0190</v>
          </cell>
        </row>
        <row r="30">
          <cell r="B30" t="str">
            <v>506_0890</v>
          </cell>
        </row>
        <row r="31">
          <cell r="B31" t="str">
            <v>506_1490</v>
          </cell>
        </row>
        <row r="32">
          <cell r="B32" t="str">
            <v>506_2290</v>
          </cell>
        </row>
        <row r="33">
          <cell r="B33" t="str">
            <v>506_2390</v>
          </cell>
        </row>
        <row r="34">
          <cell r="B34" t="str">
            <v>506_2890</v>
          </cell>
        </row>
        <row r="35">
          <cell r="B35" t="str">
            <v>506_3190</v>
          </cell>
        </row>
        <row r="36">
          <cell r="B36" t="str">
            <v>506_3390</v>
          </cell>
        </row>
        <row r="37">
          <cell r="B37" t="str">
            <v>506_4390</v>
          </cell>
        </row>
        <row r="38">
          <cell r="B38" t="str">
            <v>509_3190</v>
          </cell>
        </row>
        <row r="39">
          <cell r="B39" t="str">
            <v>511_0590</v>
          </cell>
        </row>
        <row r="40">
          <cell r="B40" t="str">
            <v>511_3590</v>
          </cell>
        </row>
        <row r="41">
          <cell r="B41" t="str">
            <v>512_0390</v>
          </cell>
        </row>
        <row r="42">
          <cell r="B42" t="str">
            <v>512_2490</v>
          </cell>
        </row>
        <row r="43">
          <cell r="B43" t="str">
            <v>512_2590</v>
          </cell>
        </row>
        <row r="44">
          <cell r="B44" t="str">
            <v>512_3190</v>
          </cell>
        </row>
        <row r="45">
          <cell r="B45" t="str">
            <v>512_3390</v>
          </cell>
        </row>
        <row r="46">
          <cell r="B46" t="str">
            <v>513_4190</v>
          </cell>
        </row>
        <row r="47">
          <cell r="B47" t="str">
            <v>514_0890</v>
          </cell>
        </row>
        <row r="48">
          <cell r="B48" t="str">
            <v>514_1790</v>
          </cell>
        </row>
        <row r="49">
          <cell r="B49" t="str">
            <v>524_1490</v>
          </cell>
        </row>
        <row r="50">
          <cell r="B50" t="str">
            <v>524_2890</v>
          </cell>
        </row>
        <row r="51">
          <cell r="B51" t="str">
            <v>529_3490</v>
          </cell>
        </row>
        <row r="52">
          <cell r="B52" t="str">
            <v>529_4290</v>
          </cell>
        </row>
        <row r="53">
          <cell r="B53" t="str">
            <v>532_1390</v>
          </cell>
        </row>
        <row r="54">
          <cell r="B54" t="str">
            <v>546_3790</v>
          </cell>
        </row>
        <row r="55">
          <cell r="B55" t="str">
            <v>546_3890</v>
          </cell>
        </row>
        <row r="56">
          <cell r="B56" t="str">
            <v>549_0190</v>
          </cell>
        </row>
        <row r="57">
          <cell r="B57" t="str">
            <v>549_1490</v>
          </cell>
        </row>
        <row r="58">
          <cell r="B58" t="str">
            <v>549_2390</v>
          </cell>
        </row>
        <row r="59">
          <cell r="B59" t="str">
            <v>549_2790</v>
          </cell>
        </row>
        <row r="60">
          <cell r="B60" t="str">
            <v>549_2890</v>
          </cell>
        </row>
        <row r="61">
          <cell r="B61" t="str">
            <v>549_2990</v>
          </cell>
        </row>
        <row r="62">
          <cell r="B62" t="str">
            <v>549_3090</v>
          </cell>
        </row>
        <row r="63">
          <cell r="B63" t="str">
            <v>549_3790</v>
          </cell>
        </row>
        <row r="64">
          <cell r="B64" t="str">
            <v>549_3890</v>
          </cell>
        </row>
        <row r="65">
          <cell r="B65" t="str">
            <v>551_3790</v>
          </cell>
        </row>
        <row r="66">
          <cell r="B66" t="str">
            <v>551_3890</v>
          </cell>
        </row>
        <row r="67">
          <cell r="B67" t="str">
            <v>552_0590</v>
          </cell>
        </row>
        <row r="68">
          <cell r="B68" t="str">
            <v>552_3790</v>
          </cell>
        </row>
        <row r="69">
          <cell r="B69" t="str">
            <v>552_3890</v>
          </cell>
        </row>
        <row r="70">
          <cell r="B70" t="str">
            <v>553_0390</v>
          </cell>
        </row>
        <row r="71">
          <cell r="B71" t="str">
            <v>553_3790</v>
          </cell>
        </row>
        <row r="72">
          <cell r="B72" t="str">
            <v>553_3890</v>
          </cell>
        </row>
        <row r="73">
          <cell r="B73" t="str">
            <v>554_3790</v>
          </cell>
        </row>
        <row r="74">
          <cell r="B74" t="str">
            <v>554_3890</v>
          </cell>
        </row>
        <row r="75">
          <cell r="B75" t="str">
            <v>569_2390</v>
          </cell>
        </row>
        <row r="76">
          <cell r="B76" t="str">
            <v>570_1900</v>
          </cell>
        </row>
        <row r="77">
          <cell r="B77" t="str">
            <v>570_1990</v>
          </cell>
        </row>
        <row r="78">
          <cell r="B78" t="str">
            <v>591_2390</v>
          </cell>
        </row>
        <row r="79">
          <cell r="B79" t="str">
            <v>592_1900</v>
          </cell>
        </row>
        <row r="80">
          <cell r="B80" t="str">
            <v>592_1990</v>
          </cell>
        </row>
        <row r="81">
          <cell r="B81" t="str">
            <v>926_2130</v>
          </cell>
        </row>
        <row r="82">
          <cell r="B82" t="str">
            <v>255_3140</v>
          </cell>
        </row>
        <row r="83">
          <cell r="B83" t="str">
            <v>440_8000</v>
          </cell>
        </row>
        <row r="84">
          <cell r="B84" t="str">
            <v>440_8810</v>
          </cell>
        </row>
        <row r="85">
          <cell r="B85" t="str">
            <v>440_8840</v>
          </cell>
        </row>
        <row r="86">
          <cell r="B86" t="str">
            <v>440_8940</v>
          </cell>
        </row>
        <row r="87">
          <cell r="B87" t="str">
            <v>CI7_8002</v>
          </cell>
        </row>
        <row r="88">
          <cell r="B88" t="str">
            <v>CI7_8003</v>
          </cell>
        </row>
        <row r="89">
          <cell r="B89" t="str">
            <v>CI7_8004</v>
          </cell>
        </row>
        <row r="90">
          <cell r="B90" t="str">
            <v>CI7_8005</v>
          </cell>
        </row>
        <row r="91">
          <cell r="B91" t="str">
            <v>CI7_8007</v>
          </cell>
        </row>
        <row r="92">
          <cell r="B92" t="str">
            <v>CI7_8008</v>
          </cell>
        </row>
        <row r="93">
          <cell r="B93" t="str">
            <v>CI7_8010</v>
          </cell>
        </row>
        <row r="94">
          <cell r="B94" t="str">
            <v>CI7_8012</v>
          </cell>
        </row>
        <row r="95">
          <cell r="B95" t="str">
            <v>CI7_8016</v>
          </cell>
        </row>
        <row r="96">
          <cell r="B96" t="str">
            <v>CI7_8017</v>
          </cell>
        </row>
        <row r="97">
          <cell r="B97" t="str">
            <v>CI7_8020</v>
          </cell>
        </row>
        <row r="98">
          <cell r="B98" t="str">
            <v>CI7_8023</v>
          </cell>
        </row>
        <row r="99">
          <cell r="B99" t="str">
            <v>CI7_8024</v>
          </cell>
        </row>
        <row r="100">
          <cell r="B100" t="str">
            <v>CI7_8025</v>
          </cell>
        </row>
        <row r="101">
          <cell r="B101" t="str">
            <v>CI7_8026</v>
          </cell>
        </row>
        <row r="102">
          <cell r="B102" t="str">
            <v>CI7_8031</v>
          </cell>
        </row>
        <row r="103">
          <cell r="B103" t="str">
            <v>CI7_8033</v>
          </cell>
        </row>
        <row r="104">
          <cell r="B104" t="str">
            <v>CI7_8035</v>
          </cell>
        </row>
        <row r="105">
          <cell r="B105" t="str">
            <v>CI7_8037</v>
          </cell>
        </row>
        <row r="106">
          <cell r="B106" t="str">
            <v>CI7_8038</v>
          </cell>
        </row>
        <row r="107">
          <cell r="B107" t="str">
            <v>CI7_8039</v>
          </cell>
        </row>
        <row r="108">
          <cell r="B108" t="str">
            <v>CI7_8041</v>
          </cell>
        </row>
        <row r="109">
          <cell r="B109" t="str">
            <v>CI9_8002</v>
          </cell>
        </row>
        <row r="110">
          <cell r="B110" t="str">
            <v>CI9_8003</v>
          </cell>
        </row>
        <row r="111">
          <cell r="B111" t="str">
            <v>CI9_8004</v>
          </cell>
        </row>
        <row r="112">
          <cell r="B112" t="str">
            <v>CI9_8005</v>
          </cell>
        </row>
        <row r="113">
          <cell r="B113" t="str">
            <v>CI9_8007</v>
          </cell>
        </row>
        <row r="114">
          <cell r="B114" t="str">
            <v>CI9_8008</v>
          </cell>
        </row>
        <row r="115">
          <cell r="B115" t="str">
            <v>CI9_8010</v>
          </cell>
        </row>
        <row r="116">
          <cell r="B116" t="str">
            <v>CI9_8012</v>
          </cell>
        </row>
        <row r="117">
          <cell r="B117" t="str">
            <v>CI9_8016</v>
          </cell>
        </row>
        <row r="118">
          <cell r="B118" t="str">
            <v>CI9_8017</v>
          </cell>
        </row>
        <row r="119">
          <cell r="B119" t="str">
            <v>CI9_8020</v>
          </cell>
        </row>
        <row r="120">
          <cell r="B120" t="str">
            <v>CI9_8023</v>
          </cell>
        </row>
        <row r="121">
          <cell r="B121" t="str">
            <v>CI9_8024</v>
          </cell>
        </row>
        <row r="122">
          <cell r="B122" t="str">
            <v>CI9_8025</v>
          </cell>
        </row>
        <row r="123">
          <cell r="B123" t="str">
            <v>CI9_8026</v>
          </cell>
        </row>
        <row r="124">
          <cell r="B124" t="str">
            <v>CI9_8031</v>
          </cell>
        </row>
        <row r="125">
          <cell r="B125" t="str">
            <v>CI9_8033</v>
          </cell>
        </row>
        <row r="126">
          <cell r="B126" t="str">
            <v>CI9_8035</v>
          </cell>
        </row>
        <row r="127">
          <cell r="B127" t="str">
            <v>CI9_8037</v>
          </cell>
        </row>
        <row r="128">
          <cell r="B128" t="str">
            <v>CI9_8038</v>
          </cell>
        </row>
        <row r="129">
          <cell r="B129" t="str">
            <v>CI9_8039</v>
          </cell>
        </row>
        <row r="130">
          <cell r="B130" t="str">
            <v>CI9_8041</v>
          </cell>
        </row>
        <row r="131">
          <cell r="B131" t="str">
            <v>CI1_8002</v>
          </cell>
        </row>
        <row r="132">
          <cell r="B132" t="str">
            <v>CI1_8003</v>
          </cell>
        </row>
        <row r="133">
          <cell r="B133" t="str">
            <v>CI1_8004</v>
          </cell>
        </row>
        <row r="134">
          <cell r="B134" t="str">
            <v>CI1_8005</v>
          </cell>
        </row>
        <row r="135">
          <cell r="B135" t="str">
            <v>CI1_8007</v>
          </cell>
        </row>
        <row r="136">
          <cell r="B136" t="str">
            <v>CI1_8008</v>
          </cell>
        </row>
        <row r="137">
          <cell r="B137" t="str">
            <v>108_1260</v>
          </cell>
        </row>
        <row r="138">
          <cell r="B138" t="str">
            <v>255_3020</v>
          </cell>
        </row>
        <row r="139">
          <cell r="B139" t="str">
            <v>255_3030</v>
          </cell>
        </row>
        <row r="140">
          <cell r="B140" t="str">
            <v>255_3120</v>
          </cell>
        </row>
        <row r="141">
          <cell r="B141" t="str">
            <v>CI1_8010</v>
          </cell>
        </row>
        <row r="142">
          <cell r="B142" t="str">
            <v>CI1_8012</v>
          </cell>
        </row>
        <row r="143">
          <cell r="B143" t="str">
            <v>CI1_8016</v>
          </cell>
        </row>
        <row r="144">
          <cell r="B144" t="str">
            <v>CI1_8017</v>
          </cell>
        </row>
        <row r="145">
          <cell r="B145" t="str">
            <v>CI1_8020</v>
          </cell>
        </row>
        <row r="146">
          <cell r="B146" t="str">
            <v>CI1_8023</v>
          </cell>
        </row>
        <row r="147">
          <cell r="B147" t="str">
            <v>CI1_8024</v>
          </cell>
        </row>
        <row r="148">
          <cell r="B148" t="str">
            <v>CI1_8025</v>
          </cell>
        </row>
        <row r="149">
          <cell r="B149" t="str">
            <v>CI1_8026</v>
          </cell>
        </row>
        <row r="150">
          <cell r="B150" t="str">
            <v>CI1_8031</v>
          </cell>
        </row>
        <row r="151">
          <cell r="B151" t="str">
            <v>CI1_8033</v>
          </cell>
        </row>
        <row r="152">
          <cell r="B152" t="str">
            <v>CI1_8035</v>
          </cell>
        </row>
        <row r="153">
          <cell r="B153" t="str">
            <v>CI1_8037</v>
          </cell>
        </row>
        <row r="154">
          <cell r="B154" t="str">
            <v>CI1_8038</v>
          </cell>
        </row>
        <row r="155">
          <cell r="B155" t="str">
            <v>CI1_8039</v>
          </cell>
        </row>
        <row r="156">
          <cell r="B156" t="str">
            <v>CI1_8041</v>
          </cell>
        </row>
        <row r="157">
          <cell r="B157" t="str">
            <v>CI8_8002</v>
          </cell>
        </row>
        <row r="158">
          <cell r="B158" t="str">
            <v>CI8_8003</v>
          </cell>
        </row>
        <row r="159">
          <cell r="B159" t="str">
            <v>CI8_8004</v>
          </cell>
        </row>
        <row r="160">
          <cell r="B160" t="str">
            <v>CI8_8005</v>
          </cell>
        </row>
        <row r="161">
          <cell r="B161" t="str">
            <v>CI8_8007</v>
          </cell>
        </row>
        <row r="162">
          <cell r="B162" t="str">
            <v>CI8_8008</v>
          </cell>
        </row>
        <row r="163">
          <cell r="B163" t="str">
            <v>CI8_8010</v>
          </cell>
        </row>
        <row r="164">
          <cell r="B164" t="str">
            <v>CI8_8012</v>
          </cell>
        </row>
        <row r="165">
          <cell r="B165" t="str">
            <v>CI8_8016</v>
          </cell>
        </row>
        <row r="166">
          <cell r="B166" t="str">
            <v>CI8_8017</v>
          </cell>
        </row>
        <row r="167">
          <cell r="B167" t="str">
            <v>CI8_8020</v>
          </cell>
        </row>
        <row r="168">
          <cell r="B168" t="str">
            <v>CI8_8023</v>
          </cell>
        </row>
        <row r="169">
          <cell r="B169" t="str">
            <v>CI8_8024</v>
          </cell>
        </row>
        <row r="170">
          <cell r="B170" t="str">
            <v>CI8_8025</v>
          </cell>
        </row>
        <row r="171">
          <cell r="B171" t="str">
            <v>CI8_8026</v>
          </cell>
        </row>
        <row r="172">
          <cell r="B172" t="str">
            <v>CI8_8031</v>
          </cell>
        </row>
        <row r="173">
          <cell r="B173" t="str">
            <v>CI8_8033</v>
          </cell>
        </row>
        <row r="174">
          <cell r="B174" t="str">
            <v>CI8_8035</v>
          </cell>
        </row>
        <row r="175">
          <cell r="B175" t="str">
            <v>CI8_8037</v>
          </cell>
        </row>
        <row r="176">
          <cell r="B176" t="str">
            <v>CI8_8038</v>
          </cell>
        </row>
        <row r="177">
          <cell r="B177" t="str">
            <v>CI8_8039</v>
          </cell>
        </row>
        <row r="178">
          <cell r="B178" t="str">
            <v>CI8_8041</v>
          </cell>
        </row>
        <row r="179">
          <cell r="B179" t="str">
            <v>CIA_8002</v>
          </cell>
        </row>
        <row r="180">
          <cell r="B180" t="str">
            <v>CIA_8003</v>
          </cell>
        </row>
        <row r="181">
          <cell r="B181" t="str">
            <v>CIA_8004</v>
          </cell>
        </row>
        <row r="182">
          <cell r="B182" t="str">
            <v>CIA_8005</v>
          </cell>
        </row>
        <row r="183">
          <cell r="B183" t="str">
            <v>CIA_8007</v>
          </cell>
        </row>
        <row r="184">
          <cell r="B184" t="str">
            <v>CIA_8008</v>
          </cell>
        </row>
        <row r="185">
          <cell r="B185" t="str">
            <v>CIA_8010</v>
          </cell>
        </row>
        <row r="186">
          <cell r="B186" t="str">
            <v>CIA_8012</v>
          </cell>
        </row>
        <row r="187">
          <cell r="B187" t="str">
            <v>CIA_8016</v>
          </cell>
        </row>
        <row r="188">
          <cell r="B188" t="str">
            <v>CIA_8017</v>
          </cell>
        </row>
        <row r="189">
          <cell r="B189" t="str">
            <v>CIA_8020</v>
          </cell>
        </row>
        <row r="190">
          <cell r="B190" t="str">
            <v>CIA_8023</v>
          </cell>
        </row>
        <row r="191">
          <cell r="B191" t="str">
            <v>CIA_8024</v>
          </cell>
        </row>
        <row r="192">
          <cell r="B192" t="str">
            <v>CIA_8025</v>
          </cell>
        </row>
        <row r="193">
          <cell r="B193" t="str">
            <v>CIA_8026</v>
          </cell>
        </row>
        <row r="194">
          <cell r="B194" t="str">
            <v>CIA_8031</v>
          </cell>
        </row>
        <row r="195">
          <cell r="B195" t="str">
            <v>CIA_8033</v>
          </cell>
        </row>
        <row r="196">
          <cell r="B196" t="str">
            <v>CIA_8035</v>
          </cell>
        </row>
        <row r="197">
          <cell r="B197" t="str">
            <v>CIA_8037</v>
          </cell>
        </row>
        <row r="198">
          <cell r="B198" t="str">
            <v>CIA_8038</v>
          </cell>
        </row>
        <row r="199">
          <cell r="B199" t="str">
            <v>CIA_8039</v>
          </cell>
        </row>
        <row r="200">
          <cell r="B200" t="str">
            <v>CIA_8041</v>
          </cell>
        </row>
        <row r="201">
          <cell r="B201" t="str">
            <v>CIB_8002</v>
          </cell>
        </row>
        <row r="202">
          <cell r="B202" t="str">
            <v>CIB_8003</v>
          </cell>
        </row>
        <row r="203">
          <cell r="B203" t="str">
            <v>CIB_8004</v>
          </cell>
        </row>
        <row r="204">
          <cell r="B204" t="str">
            <v>CIB_8005</v>
          </cell>
        </row>
        <row r="205">
          <cell r="B205" t="str">
            <v>CIB_8007</v>
          </cell>
        </row>
        <row r="206">
          <cell r="B206" t="str">
            <v>CIB_8008</v>
          </cell>
        </row>
        <row r="207">
          <cell r="B207" t="str">
            <v>CIB_8010</v>
          </cell>
        </row>
        <row r="208">
          <cell r="B208" t="str">
            <v>CIB_8012</v>
          </cell>
        </row>
        <row r="209">
          <cell r="B209" t="str">
            <v>CIB_8016</v>
          </cell>
        </row>
        <row r="210">
          <cell r="B210" t="str">
            <v>CIB_8017</v>
          </cell>
        </row>
        <row r="211">
          <cell r="B211" t="str">
            <v>CIB_8020</v>
          </cell>
        </row>
        <row r="212">
          <cell r="B212" t="str">
            <v>CIB_8023</v>
          </cell>
        </row>
        <row r="213">
          <cell r="B213" t="str">
            <v>CIB_8024</v>
          </cell>
        </row>
        <row r="214">
          <cell r="B214" t="str">
            <v>CIB_8025</v>
          </cell>
        </row>
        <row r="215">
          <cell r="B215" t="str">
            <v>CIB_8026</v>
          </cell>
        </row>
        <row r="216">
          <cell r="B216" t="str">
            <v>CIB_8031</v>
          </cell>
        </row>
        <row r="217">
          <cell r="B217" t="str">
            <v>CIB_8033</v>
          </cell>
        </row>
        <row r="218">
          <cell r="B218" t="str">
            <v>CIB_8035</v>
          </cell>
        </row>
        <row r="219">
          <cell r="B219" t="str">
            <v>CIB_8037</v>
          </cell>
        </row>
        <row r="220">
          <cell r="B220" t="str">
            <v>CIB_8038</v>
          </cell>
        </row>
        <row r="221">
          <cell r="B221" t="str">
            <v>CIB_8039</v>
          </cell>
        </row>
        <row r="222">
          <cell r="B222" t="str">
            <v>CIB_8041</v>
          </cell>
        </row>
        <row r="223">
          <cell r="B223" t="str">
            <v>CIC_8002</v>
          </cell>
        </row>
        <row r="224">
          <cell r="B224" t="str">
            <v>CIC_8003</v>
          </cell>
        </row>
        <row r="225">
          <cell r="B225" t="str">
            <v>CIC_8004</v>
          </cell>
        </row>
        <row r="226">
          <cell r="B226" t="str">
            <v>CIC_8005</v>
          </cell>
        </row>
        <row r="227">
          <cell r="B227" t="str">
            <v>CIC_8007</v>
          </cell>
        </row>
        <row r="228">
          <cell r="B228" t="str">
            <v>CIC_8008</v>
          </cell>
        </row>
        <row r="229">
          <cell r="B229" t="str">
            <v>CIC_8010</v>
          </cell>
        </row>
        <row r="230">
          <cell r="B230" t="str">
            <v>CIC_8012</v>
          </cell>
        </row>
        <row r="231">
          <cell r="B231" t="str">
            <v>CIC_8016</v>
          </cell>
        </row>
        <row r="232">
          <cell r="B232" t="str">
            <v>CIC_8017</v>
          </cell>
        </row>
        <row r="233">
          <cell r="B233" t="str">
            <v>CIC_8020</v>
          </cell>
        </row>
        <row r="234">
          <cell r="B234" t="str">
            <v>CIC_8023</v>
          </cell>
        </row>
        <row r="235">
          <cell r="B235" t="str">
            <v>CIC_8024</v>
          </cell>
        </row>
        <row r="236">
          <cell r="B236" t="str">
            <v>CIC_8025</v>
          </cell>
        </row>
        <row r="237">
          <cell r="B237" t="str">
            <v>CIC_8026</v>
          </cell>
        </row>
        <row r="238">
          <cell r="B238" t="str">
            <v>CIC_8031</v>
          </cell>
        </row>
        <row r="239">
          <cell r="B239" t="str">
            <v>CIC_8033</v>
          </cell>
        </row>
        <row r="240">
          <cell r="B240" t="str">
            <v>CIC_8035</v>
          </cell>
        </row>
        <row r="241">
          <cell r="B241" t="str">
            <v>CIC_8037</v>
          </cell>
        </row>
        <row r="242">
          <cell r="B242" t="str">
            <v>CIC_8038</v>
          </cell>
        </row>
        <row r="243">
          <cell r="B243" t="str">
            <v>CIC_8039</v>
          </cell>
        </row>
        <row r="244">
          <cell r="B244" t="str">
            <v>CIC_8041</v>
          </cell>
        </row>
        <row r="245">
          <cell r="B245" t="str">
            <v>CI5_8005</v>
          </cell>
        </row>
        <row r="246">
          <cell r="B246" t="str">
            <v>CI5_8016</v>
          </cell>
        </row>
        <row r="247">
          <cell r="B247" t="str">
            <v>CI5_8023</v>
          </cell>
        </row>
        <row r="248">
          <cell r="B248" t="str">
            <v>CI5_8031</v>
          </cell>
        </row>
        <row r="249">
          <cell r="B249" t="str">
            <v>CI5_8036</v>
          </cell>
        </row>
        <row r="250">
          <cell r="B250" t="str">
            <v>CI5_8037</v>
          </cell>
        </row>
        <row r="251">
          <cell r="B251" t="str">
            <v>CI5_8039</v>
          </cell>
        </row>
        <row r="252">
          <cell r="B252" t="str">
            <v>CI5_8041</v>
          </cell>
        </row>
        <row r="253">
          <cell r="B253" t="str">
            <v>CI5_8042</v>
          </cell>
        </row>
        <row r="254">
          <cell r="B254" t="str">
            <v>CI4_8005</v>
          </cell>
        </row>
        <row r="255">
          <cell r="B255" t="str">
            <v>CI4_8016</v>
          </cell>
        </row>
        <row r="256">
          <cell r="B256" t="str">
            <v>CI4_8023</v>
          </cell>
        </row>
        <row r="257">
          <cell r="B257" t="str">
            <v>CI4_8031</v>
          </cell>
        </row>
        <row r="258">
          <cell r="B258" t="str">
            <v>CI4_8036</v>
          </cell>
        </row>
        <row r="259">
          <cell r="B259" t="str">
            <v>CI4_8037</v>
          </cell>
        </row>
        <row r="260">
          <cell r="B260" t="str">
            <v>CI4_8039</v>
          </cell>
        </row>
        <row r="261">
          <cell r="B261" t="str">
            <v>CI4_8041</v>
          </cell>
        </row>
        <row r="262">
          <cell r="B262" t="str">
            <v>CI4_8042</v>
          </cell>
        </row>
        <row r="263">
          <cell r="B263" t="str">
            <v>OMD_8140</v>
          </cell>
        </row>
        <row r="264">
          <cell r="B264" t="str">
            <v>OMD_8140</v>
          </cell>
        </row>
        <row r="265">
          <cell r="B265" t="str">
            <v>OMD_8140</v>
          </cell>
        </row>
        <row r="266">
          <cell r="B266" t="str">
            <v>OMD_8141</v>
          </cell>
        </row>
        <row r="267">
          <cell r="B267" t="str">
            <v>OMD_8141</v>
          </cell>
        </row>
        <row r="268">
          <cell r="B268" t="str">
            <v>OMD_8141</v>
          </cell>
        </row>
        <row r="269">
          <cell r="B269" t="str">
            <v>OMD_8142</v>
          </cell>
        </row>
        <row r="270">
          <cell r="B270" t="str">
            <v>OMD_8142</v>
          </cell>
        </row>
        <row r="271">
          <cell r="B271" t="str">
            <v>OMD_8143</v>
          </cell>
        </row>
        <row r="272">
          <cell r="B272" t="str">
            <v>OMD_8143</v>
          </cell>
        </row>
        <row r="273">
          <cell r="B273" t="str">
            <v>OMD_8144</v>
          </cell>
        </row>
        <row r="274">
          <cell r="B274" t="str">
            <v>OMD_8144</v>
          </cell>
        </row>
        <row r="275">
          <cell r="B275" t="str">
            <v>OMD_8147</v>
          </cell>
        </row>
        <row r="276">
          <cell r="B276" t="str">
            <v>OMD_8147</v>
          </cell>
        </row>
        <row r="277">
          <cell r="B277" t="str">
            <v>OMD_8147</v>
          </cell>
        </row>
        <row r="278">
          <cell r="B278" t="str">
            <v>OMD_8147</v>
          </cell>
        </row>
        <row r="279">
          <cell r="B279" t="str">
            <v>OMD_8147</v>
          </cell>
        </row>
        <row r="280">
          <cell r="B280" t="str">
            <v>OMD_8147</v>
          </cell>
        </row>
        <row r="281">
          <cell r="B281" t="str">
            <v>OMD_8148</v>
          </cell>
        </row>
        <row r="282">
          <cell r="B282" t="str">
            <v>OMD_8150</v>
          </cell>
        </row>
        <row r="283">
          <cell r="B283" t="str">
            <v>OMD_8153</v>
          </cell>
        </row>
        <row r="284">
          <cell r="B284" t="str">
            <v>OMD_8153</v>
          </cell>
        </row>
        <row r="285">
          <cell r="B285" t="str">
            <v>OMD_8154</v>
          </cell>
        </row>
        <row r="286">
          <cell r="B286" t="str">
            <v>OMD_8154</v>
          </cell>
        </row>
        <row r="287">
          <cell r="B287" t="str">
            <v>OMD_8155</v>
          </cell>
        </row>
        <row r="288">
          <cell r="B288" t="str">
            <v>OMD_8156</v>
          </cell>
        </row>
        <row r="289">
          <cell r="B289" t="str">
            <v>OMD_8156</v>
          </cell>
        </row>
        <row r="290">
          <cell r="B290" t="str">
            <v>OMD_8157</v>
          </cell>
        </row>
        <row r="291">
          <cell r="B291" t="str">
            <v>OMD_8158</v>
          </cell>
        </row>
        <row r="292">
          <cell r="B292" t="str">
            <v>OMD_8164</v>
          </cell>
        </row>
        <row r="293">
          <cell r="B293" t="str">
            <v>OMD_8169</v>
          </cell>
        </row>
        <row r="294">
          <cell r="B294" t="str">
            <v>OMD_8169</v>
          </cell>
        </row>
        <row r="295">
          <cell r="B295" t="str">
            <v>OMD_8169</v>
          </cell>
        </row>
        <row r="296">
          <cell r="B296" t="str">
            <v>OMD_8169</v>
          </cell>
        </row>
        <row r="297">
          <cell r="B297" t="str">
            <v>OMD_8169</v>
          </cell>
        </row>
        <row r="298">
          <cell r="B298" t="str">
            <v>OMD_8169</v>
          </cell>
        </row>
        <row r="299">
          <cell r="B299" t="str">
            <v>OMD_8170</v>
          </cell>
        </row>
        <row r="300">
          <cell r="B300" t="str">
            <v>OMD_8170</v>
          </cell>
        </row>
        <row r="301">
          <cell r="B301" t="str">
            <v>OMD_8170</v>
          </cell>
        </row>
        <row r="302">
          <cell r="B302" t="str">
            <v>OMD_8170</v>
          </cell>
        </row>
        <row r="303">
          <cell r="B303" t="str">
            <v>OME_8170</v>
          </cell>
        </row>
        <row r="304">
          <cell r="B304" t="str">
            <v>OME_8170</v>
          </cell>
        </row>
        <row r="305">
          <cell r="B305" t="str">
            <v>OME_8171</v>
          </cell>
        </row>
        <row r="306">
          <cell r="B306" t="str">
            <v>OME_8171</v>
          </cell>
        </row>
        <row r="307">
          <cell r="B307" t="str">
            <v>OME_8171</v>
          </cell>
        </row>
        <row r="308">
          <cell r="B308" t="str">
            <v>OME_8171</v>
          </cell>
        </row>
        <row r="309">
          <cell r="B309" t="str">
            <v>OME_8171</v>
          </cell>
        </row>
        <row r="310">
          <cell r="B310" t="str">
            <v>OME_8178</v>
          </cell>
        </row>
        <row r="311">
          <cell r="B311" t="str">
            <v>OME_8178</v>
          </cell>
        </row>
        <row r="312">
          <cell r="B312" t="str">
            <v>OME_8180</v>
          </cell>
        </row>
        <row r="313">
          <cell r="B313" t="str">
            <v>OME_8181</v>
          </cell>
        </row>
        <row r="314">
          <cell r="B314" t="str">
            <v>OME_8183</v>
          </cell>
        </row>
        <row r="315">
          <cell r="B315" t="str">
            <v>OME_8183</v>
          </cell>
        </row>
        <row r="316">
          <cell r="B316" t="str">
            <v>OME_8183</v>
          </cell>
        </row>
        <row r="317">
          <cell r="B317" t="str">
            <v>OME_8186</v>
          </cell>
        </row>
        <row r="318">
          <cell r="B318" t="str">
            <v>OME_8186</v>
          </cell>
        </row>
        <row r="319">
          <cell r="B319" t="str">
            <v>OME_8186</v>
          </cell>
        </row>
        <row r="320">
          <cell r="B320" t="str">
            <v>OME_8188</v>
          </cell>
        </row>
        <row r="321">
          <cell r="B321" t="str">
            <v>OME_8188</v>
          </cell>
        </row>
        <row r="322">
          <cell r="B322" t="str">
            <v>OME_8188</v>
          </cell>
        </row>
        <row r="323">
          <cell r="B323" t="str">
            <v>OME_8140</v>
          </cell>
        </row>
        <row r="324">
          <cell r="B324" t="str">
            <v>OME_8134</v>
          </cell>
        </row>
        <row r="325">
          <cell r="B325" t="str">
            <v>OME_8130</v>
          </cell>
        </row>
        <row r="326">
          <cell r="B326" t="str">
            <v>OME_8146</v>
          </cell>
        </row>
        <row r="327">
          <cell r="B327" t="str">
            <v>OME_8132</v>
          </cell>
        </row>
        <row r="328">
          <cell r="B328" t="str">
            <v>OME_8163</v>
          </cell>
        </row>
        <row r="329">
          <cell r="B329" t="str">
            <v>OME_8147</v>
          </cell>
        </row>
        <row r="330">
          <cell r="B330" t="str">
            <v>OME_8142</v>
          </cell>
        </row>
        <row r="331">
          <cell r="B331" t="str">
            <v>OME_8138</v>
          </cell>
        </row>
        <row r="332">
          <cell r="B332" t="str">
            <v>OME_8131</v>
          </cell>
        </row>
        <row r="333">
          <cell r="B333" t="str">
            <v>OME_8138</v>
          </cell>
        </row>
        <row r="334">
          <cell r="B334" t="str">
            <v>OME_8144</v>
          </cell>
        </row>
        <row r="335">
          <cell r="B335" t="str">
            <v>OME_8150</v>
          </cell>
        </row>
        <row r="336">
          <cell r="B336" t="str">
            <v>OME_8170</v>
          </cell>
        </row>
        <row r="337">
          <cell r="B337" t="str">
            <v>OME_8136</v>
          </cell>
        </row>
        <row r="338">
          <cell r="B338" t="str">
            <v>OME_8145</v>
          </cell>
        </row>
        <row r="339">
          <cell r="B339" t="str">
            <v>OME_8169</v>
          </cell>
        </row>
        <row r="340">
          <cell r="B340" t="str">
            <v>OME_8130</v>
          </cell>
        </row>
        <row r="341">
          <cell r="B341" t="str">
            <v>OME_8131</v>
          </cell>
        </row>
        <row r="342">
          <cell r="B342" t="str">
            <v>OME_8132</v>
          </cell>
        </row>
        <row r="343">
          <cell r="B343" t="str">
            <v>OME_8132</v>
          </cell>
        </row>
        <row r="344">
          <cell r="B344" t="str">
            <v>OME_8133</v>
          </cell>
        </row>
        <row r="345">
          <cell r="B345" t="str">
            <v>OME_8133</v>
          </cell>
        </row>
        <row r="346">
          <cell r="B346" t="str">
            <v>OME_8134</v>
          </cell>
        </row>
        <row r="347">
          <cell r="B347" t="str">
            <v>OME_8134</v>
          </cell>
        </row>
        <row r="348">
          <cell r="B348" t="str">
            <v>OME_8134</v>
          </cell>
        </row>
        <row r="349">
          <cell r="B349" t="str">
            <v>OME_8135</v>
          </cell>
        </row>
        <row r="350">
          <cell r="B350" t="str">
            <v>OME_8135</v>
          </cell>
        </row>
        <row r="351">
          <cell r="B351" t="str">
            <v>OME_8135</v>
          </cell>
        </row>
        <row r="352">
          <cell r="B352" t="str">
            <v>OME_8137</v>
          </cell>
        </row>
        <row r="353">
          <cell r="B353" t="str">
            <v>OME_8137</v>
          </cell>
        </row>
        <row r="354">
          <cell r="B354" t="str">
            <v>OME_8139</v>
          </cell>
        </row>
        <row r="355">
          <cell r="B355" t="str">
            <v>OME_8140</v>
          </cell>
        </row>
        <row r="356">
          <cell r="B356" t="str">
            <v>OME_8140</v>
          </cell>
        </row>
        <row r="357">
          <cell r="B357" t="str">
            <v>OME_8140</v>
          </cell>
        </row>
        <row r="358">
          <cell r="B358" t="str">
            <v>OME_8140</v>
          </cell>
        </row>
        <row r="359">
          <cell r="B359" t="str">
            <v>OME_8140</v>
          </cell>
        </row>
        <row r="360">
          <cell r="B360" t="str">
            <v>OME_8140</v>
          </cell>
        </row>
        <row r="361">
          <cell r="B361" t="str">
            <v>OME_8140</v>
          </cell>
        </row>
        <row r="362">
          <cell r="B362" t="str">
            <v>OME_8140</v>
          </cell>
        </row>
        <row r="363">
          <cell r="B363" t="str">
            <v>OME_8141</v>
          </cell>
        </row>
        <row r="364">
          <cell r="B364" t="str">
            <v>OME_8141</v>
          </cell>
        </row>
        <row r="365">
          <cell r="B365" t="str">
            <v>OME_8141</v>
          </cell>
        </row>
        <row r="366">
          <cell r="B366" t="str">
            <v>OME_8142</v>
          </cell>
        </row>
        <row r="367">
          <cell r="B367" t="str">
            <v>OME_8142</v>
          </cell>
        </row>
        <row r="368">
          <cell r="B368" t="str">
            <v>OME_8143</v>
          </cell>
        </row>
        <row r="369">
          <cell r="B369" t="str">
            <v>OME_8143</v>
          </cell>
        </row>
        <row r="370">
          <cell r="B370" t="str">
            <v>OME_8144</v>
          </cell>
        </row>
        <row r="371">
          <cell r="B371" t="str">
            <v>OMC_8132</v>
          </cell>
        </row>
        <row r="372">
          <cell r="B372" t="str">
            <v>OMC_8133</v>
          </cell>
        </row>
        <row r="373">
          <cell r="B373" t="str">
            <v>OMC_8133</v>
          </cell>
        </row>
        <row r="374">
          <cell r="B374" t="str">
            <v>OMC_8134</v>
          </cell>
        </row>
        <row r="375">
          <cell r="B375" t="str">
            <v>OMC_8134</v>
          </cell>
        </row>
        <row r="376">
          <cell r="B376" t="str">
            <v>OMC_8134</v>
          </cell>
        </row>
        <row r="377">
          <cell r="B377" t="str">
            <v>OMC_8135</v>
          </cell>
        </row>
        <row r="378">
          <cell r="B378" t="str">
            <v>OMC_8135</v>
          </cell>
        </row>
        <row r="379">
          <cell r="B379" t="str">
            <v>OMC_8135</v>
          </cell>
        </row>
        <row r="380">
          <cell r="B380" t="str">
            <v>OMC_8137</v>
          </cell>
        </row>
        <row r="381">
          <cell r="B381" t="str">
            <v>OMC_8137</v>
          </cell>
        </row>
        <row r="382">
          <cell r="B382" t="str">
            <v>OMC_8139</v>
          </cell>
        </row>
        <row r="383">
          <cell r="B383" t="str">
            <v>OMC_8140</v>
          </cell>
        </row>
        <row r="384">
          <cell r="B384" t="str">
            <v>OMC_8140</v>
          </cell>
        </row>
        <row r="385">
          <cell r="B385" t="str">
            <v>OMC_8140</v>
          </cell>
        </row>
        <row r="386">
          <cell r="B386" t="str">
            <v>OMC_8140</v>
          </cell>
        </row>
        <row r="387">
          <cell r="B387" t="str">
            <v>OMC_8140</v>
          </cell>
        </row>
        <row r="388">
          <cell r="B388" t="str">
            <v>OMC_8140</v>
          </cell>
        </row>
        <row r="389">
          <cell r="B389" t="str">
            <v>OMC_8140</v>
          </cell>
        </row>
        <row r="390">
          <cell r="B390" t="str">
            <v>OMC_8140</v>
          </cell>
        </row>
        <row r="391">
          <cell r="B391" t="str">
            <v>OMC_8141</v>
          </cell>
        </row>
        <row r="392">
          <cell r="B392" t="str">
            <v>OMC_8141</v>
          </cell>
        </row>
        <row r="393">
          <cell r="B393" t="str">
            <v>OMC_8141</v>
          </cell>
        </row>
        <row r="394">
          <cell r="B394" t="str">
            <v>OMC_8142</v>
          </cell>
        </row>
        <row r="395">
          <cell r="B395" t="str">
            <v>OMC_8142</v>
          </cell>
        </row>
        <row r="396">
          <cell r="B396" t="str">
            <v>OMC_8143</v>
          </cell>
        </row>
        <row r="397">
          <cell r="B397" t="str">
            <v>OMC_8143</v>
          </cell>
        </row>
        <row r="398">
          <cell r="B398" t="str">
            <v>OMC_8144</v>
          </cell>
        </row>
        <row r="399">
          <cell r="B399" t="str">
            <v>OMC_8144</v>
          </cell>
        </row>
        <row r="400">
          <cell r="B400" t="str">
            <v>OMC_8147</v>
          </cell>
        </row>
        <row r="401">
          <cell r="B401" t="str">
            <v>OMC_8147</v>
          </cell>
        </row>
        <row r="402">
          <cell r="B402" t="str">
            <v>OMC_8147</v>
          </cell>
        </row>
        <row r="403">
          <cell r="B403" t="str">
            <v>OMC_8147</v>
          </cell>
        </row>
        <row r="404">
          <cell r="B404" t="str">
            <v>OMC_8147</v>
          </cell>
        </row>
        <row r="405">
          <cell r="B405" t="str">
            <v>OMC_8147</v>
          </cell>
        </row>
        <row r="406">
          <cell r="B406" t="str">
            <v>OMC_8148</v>
          </cell>
        </row>
        <row r="407">
          <cell r="B407" t="str">
            <v>OMC_8150</v>
          </cell>
        </row>
        <row r="408">
          <cell r="B408" t="str">
            <v>OMC_8153</v>
          </cell>
        </row>
        <row r="409">
          <cell r="B409" t="str">
            <v>OMC_8153</v>
          </cell>
        </row>
        <row r="410">
          <cell r="B410" t="str">
            <v>OMC_8154</v>
          </cell>
        </row>
        <row r="411">
          <cell r="B411" t="str">
            <v>OMC_8154</v>
          </cell>
        </row>
        <row r="412">
          <cell r="B412" t="str">
            <v>OMC_8155</v>
          </cell>
        </row>
        <row r="413">
          <cell r="B413" t="str">
            <v>OMC_8156</v>
          </cell>
        </row>
        <row r="414">
          <cell r="B414" t="str">
            <v>OMC_8156</v>
          </cell>
        </row>
        <row r="415">
          <cell r="B415" t="str">
            <v>OMC_8157</v>
          </cell>
        </row>
        <row r="416">
          <cell r="B416" t="str">
            <v>OMC_8158</v>
          </cell>
        </row>
        <row r="417">
          <cell r="B417" t="str">
            <v>OMC_8164</v>
          </cell>
        </row>
        <row r="418">
          <cell r="B418" t="str">
            <v>OMC_8169</v>
          </cell>
        </row>
        <row r="419">
          <cell r="B419" t="str">
            <v>OMC_8169</v>
          </cell>
        </row>
        <row r="420">
          <cell r="B420" t="str">
            <v>OMC_8169</v>
          </cell>
        </row>
        <row r="421">
          <cell r="B421" t="str">
            <v>OMC_8169</v>
          </cell>
        </row>
        <row r="422">
          <cell r="B422" t="str">
            <v>OMC_8169</v>
          </cell>
        </row>
        <row r="423">
          <cell r="B423" t="str">
            <v>OMC_8169</v>
          </cell>
        </row>
        <row r="424">
          <cell r="B424" t="str">
            <v>OMC_8170</v>
          </cell>
        </row>
        <row r="425">
          <cell r="B425" t="str">
            <v>OMC_8170</v>
          </cell>
        </row>
        <row r="426">
          <cell r="B426" t="str">
            <v>OMC_8170</v>
          </cell>
        </row>
        <row r="427">
          <cell r="B427" t="str">
            <v>OMC_8170</v>
          </cell>
        </row>
        <row r="428">
          <cell r="B428" t="str">
            <v>OMD_8170</v>
          </cell>
        </row>
        <row r="429">
          <cell r="B429" t="str">
            <v>OMD_8170</v>
          </cell>
        </row>
        <row r="430">
          <cell r="B430" t="str">
            <v>OMD_8171</v>
          </cell>
        </row>
        <row r="431">
          <cell r="B431" t="str">
            <v>OMD_8171</v>
          </cell>
        </row>
        <row r="432">
          <cell r="B432" t="str">
            <v>OMD_8171</v>
          </cell>
        </row>
        <row r="433">
          <cell r="B433" t="str">
            <v>OMD_8171</v>
          </cell>
        </row>
        <row r="434">
          <cell r="B434" t="str">
            <v>OMD_8171</v>
          </cell>
        </row>
        <row r="435">
          <cell r="B435" t="str">
            <v>OMD_8178</v>
          </cell>
        </row>
        <row r="436">
          <cell r="B436" t="str">
            <v>OMD_8178</v>
          </cell>
        </row>
        <row r="437">
          <cell r="B437" t="str">
            <v>OMD_8180</v>
          </cell>
        </row>
        <row r="438">
          <cell r="B438" t="str">
            <v>OMD_8181</v>
          </cell>
        </row>
        <row r="439">
          <cell r="B439" t="str">
            <v>OMD_8183</v>
          </cell>
        </row>
        <row r="440">
          <cell r="B440" t="str">
            <v>OMD_8183</v>
          </cell>
        </row>
        <row r="441">
          <cell r="B441" t="str">
            <v>OMD_8183</v>
          </cell>
        </row>
        <row r="442">
          <cell r="B442" t="str">
            <v>OMD_8186</v>
          </cell>
        </row>
        <row r="443">
          <cell r="B443" t="str">
            <v>OMD_8186</v>
          </cell>
        </row>
        <row r="444">
          <cell r="B444" t="str">
            <v>OMD_8186</v>
          </cell>
        </row>
        <row r="445">
          <cell r="B445" t="str">
            <v>OMD_8188</v>
          </cell>
        </row>
        <row r="446">
          <cell r="B446" t="str">
            <v>OMD_8188</v>
          </cell>
        </row>
        <row r="447">
          <cell r="B447" t="str">
            <v>OMD_8188</v>
          </cell>
        </row>
        <row r="448">
          <cell r="B448" t="str">
            <v>OMD_8140</v>
          </cell>
        </row>
        <row r="449">
          <cell r="B449" t="str">
            <v>OMD_8134</v>
          </cell>
        </row>
        <row r="450">
          <cell r="B450" t="str">
            <v>OMD_8130</v>
          </cell>
        </row>
        <row r="451">
          <cell r="B451" t="str">
            <v>OMD_8146</v>
          </cell>
        </row>
        <row r="452">
          <cell r="B452" t="str">
            <v>OMD_8132</v>
          </cell>
        </row>
        <row r="453">
          <cell r="B453" t="str">
            <v>OMD_8163</v>
          </cell>
        </row>
        <row r="454">
          <cell r="B454" t="str">
            <v>OMD_8147</v>
          </cell>
        </row>
        <row r="455">
          <cell r="B455" t="str">
            <v>OMD_8142</v>
          </cell>
        </row>
        <row r="456">
          <cell r="B456" t="str">
            <v>OMD_8138</v>
          </cell>
        </row>
        <row r="457">
          <cell r="B457" t="str">
            <v>OMD_8131</v>
          </cell>
        </row>
        <row r="458">
          <cell r="B458" t="str">
            <v>OMD_8138</v>
          </cell>
        </row>
        <row r="459">
          <cell r="B459" t="str">
            <v>OMD_8144</v>
          </cell>
        </row>
        <row r="460">
          <cell r="B460" t="str">
            <v>OMD_8150</v>
          </cell>
        </row>
        <row r="461">
          <cell r="B461" t="str">
            <v>OMD_8170</v>
          </cell>
        </row>
        <row r="462">
          <cell r="B462" t="str">
            <v>OMD_8136</v>
          </cell>
        </row>
        <row r="463">
          <cell r="B463" t="str">
            <v>OMD_8145</v>
          </cell>
        </row>
        <row r="464">
          <cell r="B464" t="str">
            <v>OMD_8169</v>
          </cell>
        </row>
        <row r="465">
          <cell r="B465" t="str">
            <v>OMD_8130</v>
          </cell>
        </row>
        <row r="466">
          <cell r="B466" t="str">
            <v>OMD_8131</v>
          </cell>
        </row>
        <row r="467">
          <cell r="B467" t="str">
            <v>OMD_8132</v>
          </cell>
        </row>
        <row r="468">
          <cell r="B468" t="str">
            <v>OMD_8132</v>
          </cell>
        </row>
        <row r="469">
          <cell r="B469" t="str">
            <v>OMD_8133</v>
          </cell>
        </row>
        <row r="470">
          <cell r="B470" t="str">
            <v>OMD_8133</v>
          </cell>
        </row>
        <row r="471">
          <cell r="B471" t="str">
            <v>OMD_8134</v>
          </cell>
        </row>
        <row r="472">
          <cell r="B472" t="str">
            <v>OMD_8134</v>
          </cell>
        </row>
        <row r="473">
          <cell r="B473" t="str">
            <v>OMD_8134</v>
          </cell>
        </row>
        <row r="474">
          <cell r="B474" t="str">
            <v>OMD_8135</v>
          </cell>
        </row>
        <row r="475">
          <cell r="B475" t="str">
            <v>OMD_8135</v>
          </cell>
        </row>
        <row r="476">
          <cell r="B476" t="str">
            <v>OMD_8135</v>
          </cell>
        </row>
        <row r="477">
          <cell r="B477" t="str">
            <v>OMD_8137</v>
          </cell>
        </row>
        <row r="478">
          <cell r="B478" t="str">
            <v>OMD_8137</v>
          </cell>
        </row>
        <row r="479">
          <cell r="B479" t="str">
            <v>OMD_8139</v>
          </cell>
        </row>
        <row r="480">
          <cell r="B480" t="str">
            <v>OMD_8140</v>
          </cell>
        </row>
        <row r="481">
          <cell r="B481" t="str">
            <v>OMD_8140</v>
          </cell>
        </row>
        <row r="482">
          <cell r="B482" t="str">
            <v>OMD_8140</v>
          </cell>
        </row>
        <row r="483">
          <cell r="B483" t="str">
            <v>OMD_8140</v>
          </cell>
        </row>
        <row r="484">
          <cell r="B484" t="str">
            <v>OMD_8140</v>
          </cell>
        </row>
        <row r="485">
          <cell r="B485" t="str">
            <v>OMB_8146</v>
          </cell>
        </row>
        <row r="486">
          <cell r="B486" t="str">
            <v>OMB_8132</v>
          </cell>
        </row>
        <row r="487">
          <cell r="B487" t="str">
            <v>OMB_8163</v>
          </cell>
        </row>
        <row r="488">
          <cell r="B488" t="str">
            <v>OMB_8147</v>
          </cell>
        </row>
        <row r="489">
          <cell r="B489" t="str">
            <v>OMB_8142</v>
          </cell>
        </row>
        <row r="490">
          <cell r="B490" t="str">
            <v>OMB_8138</v>
          </cell>
        </row>
        <row r="491">
          <cell r="B491" t="str">
            <v>OMB_8131</v>
          </cell>
        </row>
        <row r="492">
          <cell r="B492" t="str">
            <v>OMB_8138</v>
          </cell>
        </row>
        <row r="493">
          <cell r="B493" t="str">
            <v>OMB_8144</v>
          </cell>
        </row>
        <row r="494">
          <cell r="B494" t="str">
            <v>OMB_8150</v>
          </cell>
        </row>
        <row r="495">
          <cell r="B495" t="str">
            <v>OMB_8170</v>
          </cell>
        </row>
        <row r="496">
          <cell r="B496" t="str">
            <v>OMB_8136</v>
          </cell>
        </row>
        <row r="497">
          <cell r="B497" t="str">
            <v>OMB_8145</v>
          </cell>
        </row>
        <row r="498">
          <cell r="B498" t="str">
            <v>OMB_8169</v>
          </cell>
        </row>
        <row r="499">
          <cell r="B499" t="str">
            <v>OMB_8130</v>
          </cell>
        </row>
        <row r="500">
          <cell r="B500" t="str">
            <v>OMB_8131</v>
          </cell>
        </row>
        <row r="501">
          <cell r="B501" t="str">
            <v>OMB_8132</v>
          </cell>
        </row>
        <row r="502">
          <cell r="B502" t="str">
            <v>OMB_8132</v>
          </cell>
        </row>
        <row r="503">
          <cell r="B503" t="str">
            <v>OMB_8133</v>
          </cell>
        </row>
        <row r="504">
          <cell r="B504" t="str">
            <v>OMB_8133</v>
          </cell>
        </row>
        <row r="505">
          <cell r="B505" t="str">
            <v>OMB_8134</v>
          </cell>
        </row>
        <row r="506">
          <cell r="B506" t="str">
            <v>OMB_8134</v>
          </cell>
        </row>
        <row r="507">
          <cell r="B507" t="str">
            <v>OMB_8134</v>
          </cell>
        </row>
        <row r="508">
          <cell r="B508" t="str">
            <v>OMB_8135</v>
          </cell>
        </row>
        <row r="509">
          <cell r="B509" t="str">
            <v>OMB_8135</v>
          </cell>
        </row>
        <row r="510">
          <cell r="B510" t="str">
            <v>OMB_8135</v>
          </cell>
        </row>
        <row r="511">
          <cell r="B511" t="str">
            <v>OMB_8137</v>
          </cell>
        </row>
        <row r="512">
          <cell r="B512" t="str">
            <v>OMB_8137</v>
          </cell>
        </row>
        <row r="513">
          <cell r="B513" t="str">
            <v>OMB_8139</v>
          </cell>
        </row>
        <row r="514">
          <cell r="B514" t="str">
            <v>OMB_8140</v>
          </cell>
        </row>
        <row r="515">
          <cell r="B515" t="str">
            <v>OMB_8140</v>
          </cell>
        </row>
        <row r="516">
          <cell r="B516" t="str">
            <v>OMB_8140</v>
          </cell>
        </row>
        <row r="517">
          <cell r="B517" t="str">
            <v>OMB_8140</v>
          </cell>
        </row>
        <row r="518">
          <cell r="B518" t="str">
            <v>OMB_8140</v>
          </cell>
        </row>
        <row r="519">
          <cell r="B519" t="str">
            <v>OMB_8140</v>
          </cell>
        </row>
        <row r="520">
          <cell r="B520" t="str">
            <v>OMB_8140</v>
          </cell>
        </row>
        <row r="521">
          <cell r="B521" t="str">
            <v>OMB_8140</v>
          </cell>
        </row>
        <row r="522">
          <cell r="B522" t="str">
            <v>OMB_8141</v>
          </cell>
        </row>
        <row r="523">
          <cell r="B523" t="str">
            <v>OMB_8141</v>
          </cell>
        </row>
        <row r="524">
          <cell r="B524" t="str">
            <v>OMB_8141</v>
          </cell>
        </row>
        <row r="525">
          <cell r="B525" t="str">
            <v>OMB_8142</v>
          </cell>
        </row>
        <row r="526">
          <cell r="B526" t="str">
            <v>OMB_8142</v>
          </cell>
        </row>
        <row r="527">
          <cell r="B527" t="str">
            <v>OMB_8143</v>
          </cell>
        </row>
        <row r="528">
          <cell r="B528" t="str">
            <v>OMB_8143</v>
          </cell>
        </row>
        <row r="529">
          <cell r="B529" t="str">
            <v>OMB_8144</v>
          </cell>
        </row>
        <row r="530">
          <cell r="B530" t="str">
            <v>OMB_8144</v>
          </cell>
        </row>
        <row r="531">
          <cell r="B531" t="str">
            <v>OMB_8147</v>
          </cell>
        </row>
        <row r="532">
          <cell r="B532" t="str">
            <v>OMB_8147</v>
          </cell>
        </row>
        <row r="533">
          <cell r="B533" t="str">
            <v>OMB_8147</v>
          </cell>
        </row>
        <row r="534">
          <cell r="B534" t="str">
            <v>OMB_8147</v>
          </cell>
        </row>
        <row r="535">
          <cell r="B535" t="str">
            <v>OMB_8147</v>
          </cell>
        </row>
        <row r="536">
          <cell r="B536" t="str">
            <v>OMB_8147</v>
          </cell>
        </row>
        <row r="537">
          <cell r="B537" t="str">
            <v>OMB_8148</v>
          </cell>
        </row>
        <row r="538">
          <cell r="B538" t="str">
            <v>OMB_8150</v>
          </cell>
        </row>
        <row r="539">
          <cell r="B539" t="str">
            <v>OMB_8153</v>
          </cell>
        </row>
        <row r="540">
          <cell r="B540" t="str">
            <v>OMB_8153</v>
          </cell>
        </row>
        <row r="541">
          <cell r="B541" t="str">
            <v>OMB_8154</v>
          </cell>
        </row>
        <row r="542">
          <cell r="B542" t="str">
            <v>OMB_8154</v>
          </cell>
        </row>
        <row r="543">
          <cell r="B543" t="str">
            <v>OMB_8155</v>
          </cell>
        </row>
        <row r="544">
          <cell r="B544" t="str">
            <v>OMB_8156</v>
          </cell>
        </row>
        <row r="545">
          <cell r="B545" t="str">
            <v>OMB_8156</v>
          </cell>
        </row>
        <row r="546">
          <cell r="B546" t="str">
            <v>OMB_8157</v>
          </cell>
        </row>
        <row r="547">
          <cell r="B547" t="str">
            <v>OMB_8158</v>
          </cell>
        </row>
        <row r="548">
          <cell r="B548" t="str">
            <v>OMB_8164</v>
          </cell>
        </row>
        <row r="549">
          <cell r="B549" t="str">
            <v>OMB_8169</v>
          </cell>
        </row>
        <row r="550">
          <cell r="B550" t="str">
            <v>OMB_8169</v>
          </cell>
        </row>
        <row r="551">
          <cell r="B551" t="str">
            <v>OMB_8169</v>
          </cell>
        </row>
        <row r="552">
          <cell r="B552" t="str">
            <v>OMB_8169</v>
          </cell>
        </row>
        <row r="553">
          <cell r="B553" t="str">
            <v>OMB_8169</v>
          </cell>
        </row>
        <row r="554">
          <cell r="B554" t="str">
            <v>OMB_8169</v>
          </cell>
        </row>
        <row r="555">
          <cell r="B555" t="str">
            <v>OMB_8170</v>
          </cell>
        </row>
        <row r="556">
          <cell r="B556" t="str">
            <v>OMB_8170</v>
          </cell>
        </row>
        <row r="557">
          <cell r="B557" t="str">
            <v>OMB_8170</v>
          </cell>
        </row>
        <row r="558">
          <cell r="B558" t="str">
            <v>OMB_8170</v>
          </cell>
        </row>
        <row r="559">
          <cell r="B559" t="str">
            <v>OMC_8170</v>
          </cell>
        </row>
        <row r="560">
          <cell r="B560" t="str">
            <v>OMC_8170</v>
          </cell>
        </row>
        <row r="561">
          <cell r="B561" t="str">
            <v>OMC_8171</v>
          </cell>
        </row>
        <row r="562">
          <cell r="B562" t="str">
            <v>OMC_8171</v>
          </cell>
        </row>
        <row r="563">
          <cell r="B563" t="str">
            <v>OMC_8171</v>
          </cell>
        </row>
        <row r="564">
          <cell r="B564" t="str">
            <v>OMC_8171</v>
          </cell>
        </row>
        <row r="565">
          <cell r="B565" t="str">
            <v>OMC_8171</v>
          </cell>
        </row>
        <row r="566">
          <cell r="B566" t="str">
            <v>OMC_8178</v>
          </cell>
        </row>
        <row r="567">
          <cell r="B567" t="str">
            <v>OMC_8178</v>
          </cell>
        </row>
        <row r="568">
          <cell r="B568" t="str">
            <v>OMC_8180</v>
          </cell>
        </row>
        <row r="569">
          <cell r="B569" t="str">
            <v>OMC_8181</v>
          </cell>
        </row>
        <row r="570">
          <cell r="B570" t="str">
            <v>OMC_8183</v>
          </cell>
        </row>
        <row r="571">
          <cell r="B571" t="str">
            <v>OMC_8183</v>
          </cell>
        </row>
        <row r="572">
          <cell r="B572" t="str">
            <v>OMC_8183</v>
          </cell>
        </row>
        <row r="573">
          <cell r="B573" t="str">
            <v>OMC_8186</v>
          </cell>
        </row>
        <row r="574">
          <cell r="B574" t="str">
            <v>OMC_8186</v>
          </cell>
        </row>
        <row r="575">
          <cell r="B575" t="str">
            <v>OMC_8186</v>
          </cell>
        </row>
        <row r="576">
          <cell r="B576" t="str">
            <v>OMC_8188</v>
          </cell>
        </row>
        <row r="577">
          <cell r="B577" t="str">
            <v>OMC_8188</v>
          </cell>
        </row>
        <row r="578">
          <cell r="B578" t="str">
            <v>OMC_8188</v>
          </cell>
        </row>
        <row r="579">
          <cell r="B579" t="str">
            <v>OMC_8140</v>
          </cell>
        </row>
        <row r="580">
          <cell r="B580" t="str">
            <v>OMC_8134</v>
          </cell>
        </row>
        <row r="581">
          <cell r="B581" t="str">
            <v>OMC_8130</v>
          </cell>
        </row>
        <row r="582">
          <cell r="B582" t="str">
            <v>OMC_8146</v>
          </cell>
        </row>
        <row r="583">
          <cell r="B583" t="str">
            <v>OMC_8132</v>
          </cell>
        </row>
        <row r="584">
          <cell r="B584" t="str">
            <v>OMC_8163</v>
          </cell>
        </row>
        <row r="585">
          <cell r="B585" t="str">
            <v>OMC_8147</v>
          </cell>
        </row>
        <row r="586">
          <cell r="B586" t="str">
            <v>OMC_8142</v>
          </cell>
        </row>
        <row r="587">
          <cell r="B587" t="str">
            <v>OMC_8138</v>
          </cell>
        </row>
        <row r="588">
          <cell r="B588" t="str">
            <v>OMC_8131</v>
          </cell>
        </row>
        <row r="589">
          <cell r="B589" t="str">
            <v>OMC_8138</v>
          </cell>
        </row>
        <row r="590">
          <cell r="B590" t="str">
            <v>OMC_8144</v>
          </cell>
        </row>
        <row r="591">
          <cell r="B591" t="str">
            <v>OMC_8150</v>
          </cell>
        </row>
        <row r="592">
          <cell r="B592" t="str">
            <v>OMC_8170</v>
          </cell>
        </row>
        <row r="593">
          <cell r="B593" t="str">
            <v>OMC_8136</v>
          </cell>
        </row>
        <row r="594">
          <cell r="B594" t="str">
            <v>OMC_8145</v>
          </cell>
        </row>
        <row r="595">
          <cell r="B595" t="str">
            <v>OMC_8169</v>
          </cell>
        </row>
        <row r="596">
          <cell r="B596" t="str">
            <v>OMC_8130</v>
          </cell>
        </row>
        <row r="597">
          <cell r="B597" t="str">
            <v>OMC_8131</v>
          </cell>
        </row>
        <row r="598">
          <cell r="B598" t="str">
            <v>OMC_8132</v>
          </cell>
        </row>
        <row r="599">
          <cell r="B599" t="str">
            <v>OMA_8183</v>
          </cell>
        </row>
        <row r="600">
          <cell r="B600" t="str">
            <v>OMA_8183</v>
          </cell>
        </row>
        <row r="601">
          <cell r="B601" t="str">
            <v>OMA_8183</v>
          </cell>
        </row>
        <row r="602">
          <cell r="B602" t="str">
            <v>OMA_8186</v>
          </cell>
        </row>
        <row r="603">
          <cell r="B603" t="str">
            <v>OMA_8186</v>
          </cell>
        </row>
        <row r="604">
          <cell r="B604" t="str">
            <v>OMA_8186</v>
          </cell>
        </row>
        <row r="605">
          <cell r="B605" t="str">
            <v>OMA_8188</v>
          </cell>
        </row>
        <row r="606">
          <cell r="B606" t="str">
            <v>OMA_8188</v>
          </cell>
        </row>
        <row r="607">
          <cell r="B607" t="str">
            <v>OMA_8188</v>
          </cell>
        </row>
        <row r="608">
          <cell r="B608" t="str">
            <v>OMA_8140</v>
          </cell>
        </row>
        <row r="609">
          <cell r="B609" t="str">
            <v>OMA_8134</v>
          </cell>
        </row>
        <row r="610">
          <cell r="B610" t="str">
            <v>OMA_8130</v>
          </cell>
        </row>
        <row r="611">
          <cell r="B611" t="str">
            <v>OMA_8146</v>
          </cell>
        </row>
        <row r="612">
          <cell r="B612" t="str">
            <v>OMA_8132</v>
          </cell>
        </row>
        <row r="613">
          <cell r="B613" t="str">
            <v>OMA_8163</v>
          </cell>
        </row>
        <row r="614">
          <cell r="B614" t="str">
            <v>OMA_8147</v>
          </cell>
        </row>
        <row r="615">
          <cell r="B615" t="str">
            <v>OMA_8142</v>
          </cell>
        </row>
        <row r="616">
          <cell r="B616" t="str">
            <v>OMA_8138</v>
          </cell>
        </row>
        <row r="617">
          <cell r="B617" t="str">
            <v>OMA_8131</v>
          </cell>
        </row>
        <row r="618">
          <cell r="B618" t="str">
            <v>OMA_8138</v>
          </cell>
        </row>
        <row r="619">
          <cell r="B619" t="str">
            <v>OMA_8144</v>
          </cell>
        </row>
        <row r="620">
          <cell r="B620" t="str">
            <v>OMA_8150</v>
          </cell>
        </row>
        <row r="621">
          <cell r="B621" t="str">
            <v>OMA_8170</v>
          </cell>
        </row>
        <row r="622">
          <cell r="B622" t="str">
            <v>OMA_8136</v>
          </cell>
        </row>
        <row r="623">
          <cell r="B623" t="str">
            <v>OMA_8145</v>
          </cell>
        </row>
        <row r="624">
          <cell r="B624" t="str">
            <v>OMA_8169</v>
          </cell>
        </row>
        <row r="625">
          <cell r="B625" t="str">
            <v>OMA_8130</v>
          </cell>
        </row>
        <row r="626">
          <cell r="B626" t="str">
            <v>OMA_8131</v>
          </cell>
        </row>
        <row r="627">
          <cell r="B627" t="str">
            <v>OMA_8132</v>
          </cell>
        </row>
        <row r="628">
          <cell r="B628" t="str">
            <v>OMA_8132</v>
          </cell>
        </row>
        <row r="629">
          <cell r="B629" t="str">
            <v>OMA_8133</v>
          </cell>
        </row>
        <row r="630">
          <cell r="B630" t="str">
            <v>OMA_8133</v>
          </cell>
        </row>
        <row r="631">
          <cell r="B631" t="str">
            <v>OMA_8134</v>
          </cell>
        </row>
        <row r="632">
          <cell r="B632" t="str">
            <v>OMA_8134</v>
          </cell>
        </row>
        <row r="633">
          <cell r="B633" t="str">
            <v>OMA_8134</v>
          </cell>
        </row>
        <row r="634">
          <cell r="B634" t="str">
            <v>OMA_8135</v>
          </cell>
        </row>
        <row r="635">
          <cell r="B635" t="str">
            <v>OMA_8135</v>
          </cell>
        </row>
        <row r="636">
          <cell r="B636" t="str">
            <v>OMA_8135</v>
          </cell>
        </row>
        <row r="637">
          <cell r="B637" t="str">
            <v>OMA_8137</v>
          </cell>
        </row>
        <row r="638">
          <cell r="B638" t="str">
            <v>OMA_8137</v>
          </cell>
        </row>
        <row r="639">
          <cell r="B639" t="str">
            <v>OMA_8139</v>
          </cell>
        </row>
        <row r="640">
          <cell r="B640" t="str">
            <v>OMA_8140</v>
          </cell>
        </row>
        <row r="641">
          <cell r="B641" t="str">
            <v>OMA_8140</v>
          </cell>
        </row>
        <row r="642">
          <cell r="B642" t="str">
            <v>OMA_8140</v>
          </cell>
        </row>
        <row r="643">
          <cell r="B643" t="str">
            <v>OMA_8140</v>
          </cell>
        </row>
        <row r="644">
          <cell r="B644" t="str">
            <v>OMA_8140</v>
          </cell>
        </row>
        <row r="645">
          <cell r="B645" t="str">
            <v>OMA_8140</v>
          </cell>
        </row>
        <row r="646">
          <cell r="B646" t="str">
            <v>OMA_8140</v>
          </cell>
        </row>
        <row r="647">
          <cell r="B647" t="str">
            <v>OMA_8140</v>
          </cell>
        </row>
        <row r="648">
          <cell r="B648" t="str">
            <v>OMA_8141</v>
          </cell>
        </row>
        <row r="649">
          <cell r="B649" t="str">
            <v>OMA_8141</v>
          </cell>
        </row>
        <row r="650">
          <cell r="B650" t="str">
            <v>OMA_8141</v>
          </cell>
        </row>
        <row r="651">
          <cell r="B651" t="str">
            <v>OMA_8142</v>
          </cell>
        </row>
        <row r="652">
          <cell r="B652" t="str">
            <v>OMA_8142</v>
          </cell>
        </row>
        <row r="653">
          <cell r="B653" t="str">
            <v>OMA_8143</v>
          </cell>
        </row>
        <row r="654">
          <cell r="B654" t="str">
            <v>OMA_8143</v>
          </cell>
        </row>
        <row r="655">
          <cell r="B655" t="str">
            <v>OMA_8144</v>
          </cell>
        </row>
        <row r="656">
          <cell r="B656" t="str">
            <v>OMA_8144</v>
          </cell>
        </row>
        <row r="657">
          <cell r="B657" t="str">
            <v>OMA_8147</v>
          </cell>
        </row>
        <row r="658">
          <cell r="B658" t="str">
            <v>OMA_8147</v>
          </cell>
        </row>
        <row r="659">
          <cell r="B659" t="str">
            <v>OMA_8147</v>
          </cell>
        </row>
        <row r="660">
          <cell r="B660" t="str">
            <v>OMA_8147</v>
          </cell>
        </row>
        <row r="661">
          <cell r="B661" t="str">
            <v>OMA_8147</v>
          </cell>
        </row>
        <row r="662">
          <cell r="B662" t="str">
            <v>OMA_8147</v>
          </cell>
        </row>
        <row r="663">
          <cell r="B663" t="str">
            <v>OMA_8148</v>
          </cell>
        </row>
        <row r="664">
          <cell r="B664" t="str">
            <v>OMA_8150</v>
          </cell>
        </row>
        <row r="665">
          <cell r="B665" t="str">
            <v>OMA_8153</v>
          </cell>
        </row>
        <row r="666">
          <cell r="B666" t="str">
            <v>OMA_8153</v>
          </cell>
        </row>
        <row r="667">
          <cell r="B667" t="str">
            <v>OMA_8154</v>
          </cell>
        </row>
        <row r="668">
          <cell r="B668" t="str">
            <v>OMA_8154</v>
          </cell>
        </row>
        <row r="669">
          <cell r="B669" t="str">
            <v>OMA_8155</v>
          </cell>
        </row>
        <row r="670">
          <cell r="B670" t="str">
            <v>OMA_8156</v>
          </cell>
        </row>
        <row r="671">
          <cell r="B671" t="str">
            <v>OMA_8156</v>
          </cell>
        </row>
        <row r="672">
          <cell r="B672" t="str">
            <v>OMA_8157</v>
          </cell>
        </row>
        <row r="673">
          <cell r="B673" t="str">
            <v>OMA_8158</v>
          </cell>
        </row>
        <row r="674">
          <cell r="B674" t="str">
            <v>OMA_8164</v>
          </cell>
        </row>
        <row r="675">
          <cell r="B675" t="str">
            <v>OMA_8169</v>
          </cell>
        </row>
        <row r="676">
          <cell r="B676" t="str">
            <v>OMA_8169</v>
          </cell>
        </row>
        <row r="677">
          <cell r="B677" t="str">
            <v>OMA_8169</v>
          </cell>
        </row>
        <row r="678">
          <cell r="B678" t="str">
            <v>OMA_8169</v>
          </cell>
        </row>
        <row r="679">
          <cell r="B679" t="str">
            <v>OMA_8169</v>
          </cell>
        </row>
        <row r="680">
          <cell r="B680" t="str">
            <v>OMA_8169</v>
          </cell>
        </row>
        <row r="681">
          <cell r="B681" t="str">
            <v>OMA_8170</v>
          </cell>
        </row>
        <row r="682">
          <cell r="B682" t="str">
            <v>OMA_8170</v>
          </cell>
        </row>
        <row r="683">
          <cell r="B683" t="str">
            <v>OMA_8170</v>
          </cell>
        </row>
        <row r="684">
          <cell r="B684" t="str">
            <v>OMA_8170</v>
          </cell>
        </row>
        <row r="685">
          <cell r="B685" t="str">
            <v>OMB_8170</v>
          </cell>
        </row>
        <row r="686">
          <cell r="B686" t="str">
            <v>OMB_8170</v>
          </cell>
        </row>
        <row r="687">
          <cell r="B687" t="str">
            <v>OMB_8171</v>
          </cell>
        </row>
        <row r="688">
          <cell r="B688" t="str">
            <v>OMB_8171</v>
          </cell>
        </row>
        <row r="689">
          <cell r="B689" t="str">
            <v>OMB_8171</v>
          </cell>
        </row>
        <row r="690">
          <cell r="B690" t="str">
            <v>OMB_8171</v>
          </cell>
        </row>
        <row r="691">
          <cell r="B691" t="str">
            <v>OMB_8171</v>
          </cell>
        </row>
        <row r="692">
          <cell r="B692" t="str">
            <v>OMB_8178</v>
          </cell>
        </row>
        <row r="693">
          <cell r="B693" t="str">
            <v>OMB_8178</v>
          </cell>
        </row>
        <row r="694">
          <cell r="B694" t="str">
            <v>OMB_8180</v>
          </cell>
        </row>
        <row r="695">
          <cell r="B695" t="str">
            <v>OMB_8181</v>
          </cell>
        </row>
        <row r="696">
          <cell r="B696" t="str">
            <v>OMB_8183</v>
          </cell>
        </row>
        <row r="697">
          <cell r="B697" t="str">
            <v>OMB_8183</v>
          </cell>
        </row>
        <row r="698">
          <cell r="B698" t="str">
            <v>OMB_8183</v>
          </cell>
        </row>
        <row r="699">
          <cell r="B699" t="str">
            <v>OMB_8186</v>
          </cell>
        </row>
        <row r="700">
          <cell r="B700" t="str">
            <v>OMB_8186</v>
          </cell>
        </row>
        <row r="701">
          <cell r="B701" t="str">
            <v>OMB_8186</v>
          </cell>
        </row>
        <row r="702">
          <cell r="B702" t="str">
            <v>OMB_8188</v>
          </cell>
        </row>
        <row r="703">
          <cell r="B703" t="str">
            <v>OMB_8188</v>
          </cell>
        </row>
        <row r="704">
          <cell r="B704" t="str">
            <v>OMB_8188</v>
          </cell>
        </row>
        <row r="705">
          <cell r="B705" t="str">
            <v>OMB_8140</v>
          </cell>
        </row>
        <row r="706">
          <cell r="B706" t="str">
            <v>OMB_8134</v>
          </cell>
        </row>
        <row r="707">
          <cell r="B707" t="str">
            <v>OMB_8130</v>
          </cell>
        </row>
        <row r="708">
          <cell r="B708" t="str">
            <v>OM8_8169</v>
          </cell>
        </row>
        <row r="709">
          <cell r="B709" t="str">
            <v>OM8_8169</v>
          </cell>
        </row>
        <row r="710">
          <cell r="B710" t="str">
            <v>OM8_8170</v>
          </cell>
        </row>
        <row r="711">
          <cell r="B711" t="str">
            <v>OM8_8170</v>
          </cell>
        </row>
        <row r="712">
          <cell r="B712" t="str">
            <v>OM8_8170</v>
          </cell>
        </row>
        <row r="713">
          <cell r="B713" t="str">
            <v>OM8_8170</v>
          </cell>
        </row>
        <row r="714">
          <cell r="B714" t="str">
            <v>OM9_8170</v>
          </cell>
        </row>
        <row r="715">
          <cell r="B715" t="str">
            <v>OM9_8170</v>
          </cell>
        </row>
        <row r="716">
          <cell r="B716" t="str">
            <v>OM9_8171</v>
          </cell>
        </row>
        <row r="717">
          <cell r="B717" t="str">
            <v>OM9_8171</v>
          </cell>
        </row>
        <row r="718">
          <cell r="B718" t="str">
            <v>OM9_8171</v>
          </cell>
        </row>
        <row r="719">
          <cell r="B719" t="str">
            <v>OM9_8171</v>
          </cell>
        </row>
        <row r="720">
          <cell r="B720" t="str">
            <v>OM9_8171</v>
          </cell>
        </row>
        <row r="721">
          <cell r="B721" t="str">
            <v>OM9_8178</v>
          </cell>
        </row>
        <row r="722">
          <cell r="B722" t="str">
            <v>OM9_8178</v>
          </cell>
        </row>
        <row r="723">
          <cell r="B723" t="str">
            <v>OM9_8180</v>
          </cell>
        </row>
        <row r="724">
          <cell r="B724" t="str">
            <v>OM9_8181</v>
          </cell>
        </row>
        <row r="725">
          <cell r="B725" t="str">
            <v>OM9_8183</v>
          </cell>
        </row>
        <row r="726">
          <cell r="B726" t="str">
            <v>OM9_8183</v>
          </cell>
        </row>
        <row r="727">
          <cell r="B727" t="str">
            <v>OM9_8183</v>
          </cell>
        </row>
        <row r="728">
          <cell r="B728" t="str">
            <v>OM9_8186</v>
          </cell>
        </row>
        <row r="729">
          <cell r="B729" t="str">
            <v>OM9_8186</v>
          </cell>
        </row>
        <row r="730">
          <cell r="B730" t="str">
            <v>OM9_8186</v>
          </cell>
        </row>
        <row r="731">
          <cell r="B731" t="str">
            <v>OM9_8188</v>
          </cell>
        </row>
        <row r="732">
          <cell r="B732" t="str">
            <v>OM9_8188</v>
          </cell>
        </row>
        <row r="733">
          <cell r="B733" t="str">
            <v>OM9_8188</v>
          </cell>
        </row>
        <row r="734">
          <cell r="B734" t="str">
            <v>OM9_8140</v>
          </cell>
        </row>
        <row r="735">
          <cell r="B735" t="str">
            <v>OM9_8134</v>
          </cell>
        </row>
        <row r="736">
          <cell r="B736" t="str">
            <v>OM9_8130</v>
          </cell>
        </row>
        <row r="737">
          <cell r="B737" t="str">
            <v>OM9_8146</v>
          </cell>
        </row>
        <row r="738">
          <cell r="B738" t="str">
            <v>OM9_8132</v>
          </cell>
        </row>
        <row r="739">
          <cell r="B739" t="str">
            <v>OM9_8163</v>
          </cell>
        </row>
        <row r="740">
          <cell r="B740" t="str">
            <v>OM9_8147</v>
          </cell>
        </row>
        <row r="741">
          <cell r="B741" t="str">
            <v>OM9_8142</v>
          </cell>
        </row>
        <row r="742">
          <cell r="B742" t="str">
            <v>OM9_8138</v>
          </cell>
        </row>
        <row r="743">
          <cell r="B743" t="str">
            <v>OM9_8131</v>
          </cell>
        </row>
        <row r="744">
          <cell r="B744" t="str">
            <v>OM9_8138</v>
          </cell>
        </row>
        <row r="745">
          <cell r="B745" t="str">
            <v>OM9_8144</v>
          </cell>
        </row>
        <row r="746">
          <cell r="B746" t="str">
            <v>OM9_8150</v>
          </cell>
        </row>
        <row r="747">
          <cell r="B747" t="str">
            <v>OM9_8170</v>
          </cell>
        </row>
        <row r="748">
          <cell r="B748" t="str">
            <v>OM9_8136</v>
          </cell>
        </row>
        <row r="749">
          <cell r="B749" t="str">
            <v>OM9_8145</v>
          </cell>
        </row>
        <row r="750">
          <cell r="B750" t="str">
            <v>OM9_8169</v>
          </cell>
        </row>
        <row r="751">
          <cell r="B751" t="str">
            <v>OM9_8130</v>
          </cell>
        </row>
        <row r="752">
          <cell r="B752" t="str">
            <v>OM9_8131</v>
          </cell>
        </row>
        <row r="753">
          <cell r="B753" t="str">
            <v>OM9_8132</v>
          </cell>
        </row>
        <row r="754">
          <cell r="B754" t="str">
            <v>OM9_8132</v>
          </cell>
        </row>
        <row r="755">
          <cell r="B755" t="str">
            <v>OM9_8133</v>
          </cell>
        </row>
        <row r="756">
          <cell r="B756" t="str">
            <v>OM9_8133</v>
          </cell>
        </row>
        <row r="757">
          <cell r="B757" t="str">
            <v>OM9_8134</v>
          </cell>
        </row>
        <row r="758">
          <cell r="B758" t="str">
            <v>OM9_8134</v>
          </cell>
        </row>
        <row r="759">
          <cell r="B759" t="str">
            <v>OM9_8134</v>
          </cell>
        </row>
        <row r="760">
          <cell r="B760" t="str">
            <v>OM9_8135</v>
          </cell>
        </row>
        <row r="761">
          <cell r="B761" t="str">
            <v>OM9_8135</v>
          </cell>
        </row>
        <row r="762">
          <cell r="B762" t="str">
            <v>OM9_8135</v>
          </cell>
        </row>
        <row r="763">
          <cell r="B763" t="str">
            <v>OM9_8137</v>
          </cell>
        </row>
        <row r="764">
          <cell r="B764" t="str">
            <v>OM9_8137</v>
          </cell>
        </row>
        <row r="765">
          <cell r="B765" t="str">
            <v>OM9_8139</v>
          </cell>
        </row>
        <row r="766">
          <cell r="B766" t="str">
            <v>OM9_8140</v>
          </cell>
        </row>
        <row r="767">
          <cell r="B767" t="str">
            <v>OM9_8140</v>
          </cell>
        </row>
        <row r="768">
          <cell r="B768" t="str">
            <v>OM9_8140</v>
          </cell>
        </row>
        <row r="769">
          <cell r="B769" t="str">
            <v>OM9_8140</v>
          </cell>
        </row>
        <row r="770">
          <cell r="B770" t="str">
            <v>OM9_8140</v>
          </cell>
        </row>
        <row r="771">
          <cell r="B771" t="str">
            <v>OM9_8140</v>
          </cell>
        </row>
        <row r="772">
          <cell r="B772" t="str">
            <v>OM9_8140</v>
          </cell>
        </row>
        <row r="773">
          <cell r="B773" t="str">
            <v>OM9_8140</v>
          </cell>
        </row>
        <row r="774">
          <cell r="B774" t="str">
            <v>OM9_8141</v>
          </cell>
        </row>
        <row r="775">
          <cell r="B775" t="str">
            <v>OM9_8141</v>
          </cell>
        </row>
        <row r="776">
          <cell r="B776" t="str">
            <v>OM9_8141</v>
          </cell>
        </row>
        <row r="777">
          <cell r="B777" t="str">
            <v>OM9_8142</v>
          </cell>
        </row>
        <row r="778">
          <cell r="B778" t="str">
            <v>OM9_8142</v>
          </cell>
        </row>
        <row r="779">
          <cell r="B779" t="str">
            <v>OM9_8143</v>
          </cell>
        </row>
        <row r="780">
          <cell r="B780" t="str">
            <v>OM9_8143</v>
          </cell>
        </row>
        <row r="781">
          <cell r="B781" t="str">
            <v>OM9_8144</v>
          </cell>
        </row>
        <row r="782">
          <cell r="B782" t="str">
            <v>OM9_8144</v>
          </cell>
        </row>
        <row r="783">
          <cell r="B783" t="str">
            <v>OM9_8147</v>
          </cell>
        </row>
        <row r="784">
          <cell r="B784" t="str">
            <v>OM9_8147</v>
          </cell>
        </row>
        <row r="785">
          <cell r="B785" t="str">
            <v>OM9_8147</v>
          </cell>
        </row>
        <row r="786">
          <cell r="B786" t="str">
            <v>OM9_8147</v>
          </cell>
        </row>
        <row r="787">
          <cell r="B787" t="str">
            <v>OM9_8147</v>
          </cell>
        </row>
        <row r="788">
          <cell r="B788" t="str">
            <v>OM9_8147</v>
          </cell>
        </row>
        <row r="789">
          <cell r="B789" t="str">
            <v>OM9_8148</v>
          </cell>
        </row>
        <row r="790">
          <cell r="B790" t="str">
            <v>OM9_8150</v>
          </cell>
        </row>
        <row r="791">
          <cell r="B791" t="str">
            <v>OM9_8153</v>
          </cell>
        </row>
        <row r="792">
          <cell r="B792" t="str">
            <v>OM9_8153</v>
          </cell>
        </row>
        <row r="793">
          <cell r="B793" t="str">
            <v>OM9_8154</v>
          </cell>
        </row>
        <row r="794">
          <cell r="B794" t="str">
            <v>OM9_8154</v>
          </cell>
        </row>
        <row r="795">
          <cell r="B795" t="str">
            <v>OM9_8155</v>
          </cell>
        </row>
        <row r="796">
          <cell r="B796" t="str">
            <v>OM9_8156</v>
          </cell>
        </row>
        <row r="797">
          <cell r="B797" t="str">
            <v>OM9_8156</v>
          </cell>
        </row>
        <row r="798">
          <cell r="B798" t="str">
            <v>OM9_8157</v>
          </cell>
        </row>
        <row r="799">
          <cell r="B799" t="str">
            <v>OM9_8158</v>
          </cell>
        </row>
        <row r="800">
          <cell r="B800" t="str">
            <v>OM9_8164</v>
          </cell>
        </row>
        <row r="801">
          <cell r="B801" t="str">
            <v>OM9_8169</v>
          </cell>
        </row>
        <row r="802">
          <cell r="B802" t="str">
            <v>OM9_8169</v>
          </cell>
        </row>
        <row r="803">
          <cell r="B803" t="str">
            <v>OM9_8169</v>
          </cell>
        </row>
        <row r="804">
          <cell r="B804" t="str">
            <v>OM9_8169</v>
          </cell>
        </row>
        <row r="805">
          <cell r="B805" t="str">
            <v>OM9_8169</v>
          </cell>
        </row>
        <row r="806">
          <cell r="B806" t="str">
            <v>OM9_8169</v>
          </cell>
        </row>
        <row r="807">
          <cell r="B807" t="str">
            <v>OM9_8170</v>
          </cell>
        </row>
        <row r="808">
          <cell r="B808" t="str">
            <v>OM9_8170</v>
          </cell>
        </row>
        <row r="809">
          <cell r="B809" t="str">
            <v>OM9_8170</v>
          </cell>
        </row>
        <row r="810">
          <cell r="B810" t="str">
            <v>OM9_8170</v>
          </cell>
        </row>
        <row r="811">
          <cell r="B811" t="str">
            <v>OMA_8170</v>
          </cell>
        </row>
        <row r="812">
          <cell r="B812" t="str">
            <v>OMA_8170</v>
          </cell>
        </row>
        <row r="813">
          <cell r="B813" t="str">
            <v>OMA_8171</v>
          </cell>
        </row>
        <row r="814">
          <cell r="B814" t="str">
            <v>OMA_8171</v>
          </cell>
        </row>
        <row r="815">
          <cell r="B815" t="str">
            <v>OMA_8171</v>
          </cell>
        </row>
        <row r="816">
          <cell r="B816" t="str">
            <v>OMA_8171</v>
          </cell>
        </row>
        <row r="817">
          <cell r="B817" t="str">
            <v>OMA_8171</v>
          </cell>
        </row>
        <row r="818">
          <cell r="B818" t="str">
            <v>OMA_8178</v>
          </cell>
        </row>
        <row r="819">
          <cell r="B819" t="str">
            <v>OMA_8178</v>
          </cell>
        </row>
        <row r="820">
          <cell r="B820" t="str">
            <v>OMA_8180</v>
          </cell>
        </row>
        <row r="821">
          <cell r="B821" t="str">
            <v>OMA_8181</v>
          </cell>
        </row>
        <row r="822">
          <cell r="B822" t="str">
            <v>OM7_8153</v>
          </cell>
        </row>
        <row r="823">
          <cell r="B823" t="str">
            <v>OM7_8153</v>
          </cell>
        </row>
        <row r="824">
          <cell r="B824" t="str">
            <v>OM7_8154</v>
          </cell>
        </row>
        <row r="825">
          <cell r="B825" t="str">
            <v>OM7_8154</v>
          </cell>
        </row>
        <row r="826">
          <cell r="B826" t="str">
            <v>OM7_8155</v>
          </cell>
        </row>
        <row r="827">
          <cell r="B827" t="str">
            <v>OM7_8156</v>
          </cell>
        </row>
        <row r="828">
          <cell r="B828" t="str">
            <v>OM7_8156</v>
          </cell>
        </row>
        <row r="829">
          <cell r="B829" t="str">
            <v>OM7_8157</v>
          </cell>
        </row>
        <row r="830">
          <cell r="B830" t="str">
            <v>OM7_8158</v>
          </cell>
        </row>
        <row r="831">
          <cell r="B831" t="str">
            <v>OM7_8164</v>
          </cell>
        </row>
        <row r="832">
          <cell r="B832" t="str">
            <v>OM7_8169</v>
          </cell>
        </row>
        <row r="833">
          <cell r="B833" t="str">
            <v>OM7_8169</v>
          </cell>
        </row>
        <row r="834">
          <cell r="B834" t="str">
            <v>OM7_8169</v>
          </cell>
        </row>
        <row r="835">
          <cell r="B835" t="str">
            <v>OM7_8169</v>
          </cell>
        </row>
        <row r="836">
          <cell r="B836" t="str">
            <v>OM7_8169</v>
          </cell>
        </row>
        <row r="837">
          <cell r="B837" t="str">
            <v>OM7_8169</v>
          </cell>
        </row>
        <row r="838">
          <cell r="B838" t="str">
            <v>OM7_8170</v>
          </cell>
        </row>
        <row r="839">
          <cell r="B839" t="str">
            <v>OM7_8170</v>
          </cell>
        </row>
        <row r="840">
          <cell r="B840" t="str">
            <v>OM7_8170</v>
          </cell>
        </row>
        <row r="841">
          <cell r="B841" t="str">
            <v>OM7_8170</v>
          </cell>
        </row>
        <row r="842">
          <cell r="B842" t="str">
            <v>OM8_8170</v>
          </cell>
        </row>
        <row r="843">
          <cell r="B843" t="str">
            <v>OM8_8170</v>
          </cell>
        </row>
        <row r="844">
          <cell r="B844" t="str">
            <v>OM8_8171</v>
          </cell>
        </row>
        <row r="845">
          <cell r="B845" t="str">
            <v>OM8_8171</v>
          </cell>
        </row>
        <row r="846">
          <cell r="B846" t="str">
            <v>OM8_8171</v>
          </cell>
        </row>
        <row r="847">
          <cell r="B847" t="str">
            <v>OM8_8171</v>
          </cell>
        </row>
        <row r="848">
          <cell r="B848" t="str">
            <v>OM8_8171</v>
          </cell>
        </row>
        <row r="849">
          <cell r="B849" t="str">
            <v>OM8_8178</v>
          </cell>
        </row>
        <row r="850">
          <cell r="B850" t="str">
            <v>OM8_8178</v>
          </cell>
        </row>
        <row r="851">
          <cell r="B851" t="str">
            <v>OM8_8180</v>
          </cell>
        </row>
        <row r="852">
          <cell r="B852" t="str">
            <v>OM8_8181</v>
          </cell>
        </row>
        <row r="853">
          <cell r="B853" t="str">
            <v>OM8_8183</v>
          </cell>
        </row>
        <row r="854">
          <cell r="B854" t="str">
            <v>OM8_8183</v>
          </cell>
        </row>
        <row r="855">
          <cell r="B855" t="str">
            <v>OM8_8183</v>
          </cell>
        </row>
        <row r="856">
          <cell r="B856" t="str">
            <v>OM8_8186</v>
          </cell>
        </row>
        <row r="857">
          <cell r="B857" t="str">
            <v>OM8_8186</v>
          </cell>
        </row>
        <row r="858">
          <cell r="B858" t="str">
            <v>OM8_8186</v>
          </cell>
        </row>
        <row r="859">
          <cell r="B859" t="str">
            <v>OM8_8188</v>
          </cell>
        </row>
        <row r="860">
          <cell r="B860" t="str">
            <v>OM8_8188</v>
          </cell>
        </row>
        <row r="861">
          <cell r="B861" t="str">
            <v>OM8_8188</v>
          </cell>
        </row>
        <row r="862">
          <cell r="B862" t="str">
            <v>OM8_8140</v>
          </cell>
        </row>
        <row r="863">
          <cell r="B863" t="str">
            <v>OM8_8134</v>
          </cell>
        </row>
        <row r="864">
          <cell r="B864" t="str">
            <v>OM8_8130</v>
          </cell>
        </row>
        <row r="865">
          <cell r="B865" t="str">
            <v>OM8_8146</v>
          </cell>
        </row>
        <row r="866">
          <cell r="B866" t="str">
            <v>OM8_8132</v>
          </cell>
        </row>
        <row r="867">
          <cell r="B867" t="str">
            <v>OM8_8163</v>
          </cell>
        </row>
        <row r="868">
          <cell r="B868" t="str">
            <v>OM8_8147</v>
          </cell>
        </row>
        <row r="869">
          <cell r="B869" t="str">
            <v>OM8_8142</v>
          </cell>
        </row>
        <row r="870">
          <cell r="B870" t="str">
            <v>OM8_8138</v>
          </cell>
        </row>
        <row r="871">
          <cell r="B871" t="str">
            <v>OM8_8131</v>
          </cell>
        </row>
        <row r="872">
          <cell r="B872" t="str">
            <v>OM8_8138</v>
          </cell>
        </row>
        <row r="873">
          <cell r="B873" t="str">
            <v>OM8_8144</v>
          </cell>
        </row>
        <row r="874">
          <cell r="B874" t="str">
            <v>OM8_8150</v>
          </cell>
        </row>
        <row r="875">
          <cell r="B875" t="str">
            <v>OM8_8170</v>
          </cell>
        </row>
        <row r="876">
          <cell r="B876" t="str">
            <v>OM8_8136</v>
          </cell>
        </row>
        <row r="877">
          <cell r="B877" t="str">
            <v>OM8_8145</v>
          </cell>
        </row>
        <row r="878">
          <cell r="B878" t="str">
            <v>OM8_8169</v>
          </cell>
        </row>
        <row r="879">
          <cell r="B879" t="str">
            <v>OM8_8130</v>
          </cell>
        </row>
        <row r="880">
          <cell r="B880" t="str">
            <v>OM8_8131</v>
          </cell>
        </row>
        <row r="881">
          <cell r="B881" t="str">
            <v>OM8_8132</v>
          </cell>
        </row>
        <row r="882">
          <cell r="B882" t="str">
            <v>OM8_8132</v>
          </cell>
        </row>
        <row r="883">
          <cell r="B883" t="str">
            <v>OM8_8133</v>
          </cell>
        </row>
        <row r="884">
          <cell r="B884" t="str">
            <v>OM8_8133</v>
          </cell>
        </row>
        <row r="885">
          <cell r="B885" t="str">
            <v>OM8_8134</v>
          </cell>
        </row>
        <row r="886">
          <cell r="B886" t="str">
            <v>OM8_8134</v>
          </cell>
        </row>
        <row r="887">
          <cell r="B887" t="str">
            <v>OM8_8134</v>
          </cell>
        </row>
        <row r="888">
          <cell r="B888" t="str">
            <v>OM8_8135</v>
          </cell>
        </row>
        <row r="889">
          <cell r="B889" t="str">
            <v>OM8_8135</v>
          </cell>
        </row>
        <row r="890">
          <cell r="B890" t="str">
            <v>OM8_8135</v>
          </cell>
        </row>
        <row r="891">
          <cell r="B891" t="str">
            <v>OM8_8137</v>
          </cell>
        </row>
        <row r="892">
          <cell r="B892" t="str">
            <v>OM8_8137</v>
          </cell>
        </row>
        <row r="893">
          <cell r="B893" t="str">
            <v>OM8_8139</v>
          </cell>
        </row>
        <row r="894">
          <cell r="B894" t="str">
            <v>OM8_8140</v>
          </cell>
        </row>
        <row r="895">
          <cell r="B895" t="str">
            <v>OM8_8140</v>
          </cell>
        </row>
        <row r="896">
          <cell r="B896" t="str">
            <v>OM8_8140</v>
          </cell>
        </row>
        <row r="897">
          <cell r="B897" t="str">
            <v>OM8_8140</v>
          </cell>
        </row>
        <row r="898">
          <cell r="B898" t="str">
            <v>OM8_8140</v>
          </cell>
        </row>
        <row r="899">
          <cell r="B899" t="str">
            <v>OM8_8140</v>
          </cell>
        </row>
        <row r="900">
          <cell r="B900" t="str">
            <v>OM8_8140</v>
          </cell>
        </row>
        <row r="901">
          <cell r="B901" t="str">
            <v>OM8_8140</v>
          </cell>
        </row>
        <row r="902">
          <cell r="B902" t="str">
            <v>OM8_8141</v>
          </cell>
        </row>
        <row r="903">
          <cell r="B903" t="str">
            <v>OM8_8141</v>
          </cell>
        </row>
        <row r="904">
          <cell r="B904" t="str">
            <v>OM8_8141</v>
          </cell>
        </row>
        <row r="905">
          <cell r="B905" t="str">
            <v>OM8_8142</v>
          </cell>
        </row>
        <row r="906">
          <cell r="B906" t="str">
            <v>OM8_8142</v>
          </cell>
        </row>
        <row r="907">
          <cell r="B907" t="str">
            <v>OM8_8143</v>
          </cell>
        </row>
        <row r="908">
          <cell r="B908" t="str">
            <v>OM8_8143</v>
          </cell>
        </row>
        <row r="909">
          <cell r="B909" t="str">
            <v>OM8_8144</v>
          </cell>
        </row>
        <row r="910">
          <cell r="B910" t="str">
            <v>OM8_8144</v>
          </cell>
        </row>
        <row r="911">
          <cell r="B911" t="str">
            <v>OM8_8147</v>
          </cell>
        </row>
        <row r="912">
          <cell r="B912" t="str">
            <v>OM8_8147</v>
          </cell>
        </row>
        <row r="913">
          <cell r="B913" t="str">
            <v>OM8_8147</v>
          </cell>
        </row>
        <row r="914">
          <cell r="B914" t="str">
            <v>OM8_8147</v>
          </cell>
        </row>
        <row r="915">
          <cell r="B915" t="str">
            <v>OM8_8147</v>
          </cell>
        </row>
        <row r="916">
          <cell r="B916" t="str">
            <v>OM8_8147</v>
          </cell>
        </row>
        <row r="917">
          <cell r="B917" t="str">
            <v>OM8_8148</v>
          </cell>
        </row>
        <row r="918">
          <cell r="B918" t="str">
            <v>OM8_8150</v>
          </cell>
        </row>
        <row r="919">
          <cell r="B919" t="str">
            <v>OM8_8153</v>
          </cell>
        </row>
        <row r="920">
          <cell r="B920" t="str">
            <v>OM8_8153</v>
          </cell>
        </row>
        <row r="921">
          <cell r="B921" t="str">
            <v>OM8_8154</v>
          </cell>
        </row>
        <row r="922">
          <cell r="B922" t="str">
            <v>OM8_8154</v>
          </cell>
        </row>
        <row r="923">
          <cell r="B923" t="str">
            <v>OM8_8155</v>
          </cell>
        </row>
        <row r="924">
          <cell r="B924" t="str">
            <v>OM8_8156</v>
          </cell>
        </row>
        <row r="925">
          <cell r="B925" t="str">
            <v>OM8_8156</v>
          </cell>
        </row>
        <row r="926">
          <cell r="B926" t="str">
            <v>OM8_8157</v>
          </cell>
        </row>
        <row r="927">
          <cell r="B927" t="str">
            <v>OM8_8158</v>
          </cell>
        </row>
        <row r="928">
          <cell r="B928" t="str">
            <v>OM8_8164</v>
          </cell>
        </row>
        <row r="929">
          <cell r="B929" t="str">
            <v>OM8_8169</v>
          </cell>
        </row>
        <row r="930">
          <cell r="B930" t="str">
            <v>OM8_8169</v>
          </cell>
        </row>
        <row r="931">
          <cell r="B931" t="str">
            <v>OM8_8169</v>
          </cell>
        </row>
        <row r="932">
          <cell r="B932" t="str">
            <v>OM8_8169</v>
          </cell>
        </row>
        <row r="933">
          <cell r="B933" t="str">
            <v>OM6_8140</v>
          </cell>
        </row>
        <row r="934">
          <cell r="B934" t="str">
            <v>OM6_8141</v>
          </cell>
        </row>
        <row r="935">
          <cell r="B935" t="str">
            <v>OM6_8141</v>
          </cell>
        </row>
        <row r="936">
          <cell r="B936" t="str">
            <v>OM6_8141</v>
          </cell>
        </row>
        <row r="937">
          <cell r="B937" t="str">
            <v>OM6_8142</v>
          </cell>
        </row>
        <row r="938">
          <cell r="B938" t="str">
            <v>OM6_8142</v>
          </cell>
        </row>
        <row r="939">
          <cell r="B939" t="str">
            <v>OM6_8143</v>
          </cell>
        </row>
        <row r="940">
          <cell r="B940" t="str">
            <v>OM6_8143</v>
          </cell>
        </row>
        <row r="941">
          <cell r="B941" t="str">
            <v>OM6_8144</v>
          </cell>
        </row>
        <row r="942">
          <cell r="B942" t="str">
            <v>OM6_8144</v>
          </cell>
        </row>
        <row r="943">
          <cell r="B943" t="str">
            <v>OM6_8147</v>
          </cell>
        </row>
        <row r="944">
          <cell r="B944" t="str">
            <v>OM6_8147</v>
          </cell>
        </row>
        <row r="945">
          <cell r="B945" t="str">
            <v>OM6_8147</v>
          </cell>
        </row>
        <row r="946">
          <cell r="B946" t="str">
            <v>OM6_8147</v>
          </cell>
        </row>
        <row r="947">
          <cell r="B947" t="str">
            <v>OM6_8147</v>
          </cell>
        </row>
        <row r="948">
          <cell r="B948" t="str">
            <v>OM6_8147</v>
          </cell>
        </row>
        <row r="949">
          <cell r="B949" t="str">
            <v>OM6_8148</v>
          </cell>
        </row>
        <row r="950">
          <cell r="B950" t="str">
            <v>OM6_8150</v>
          </cell>
        </row>
        <row r="951">
          <cell r="B951" t="str">
            <v>OM6_8153</v>
          </cell>
        </row>
        <row r="952">
          <cell r="B952" t="str">
            <v>OM6_8153</v>
          </cell>
        </row>
        <row r="953">
          <cell r="B953" t="str">
            <v>OM6_8154</v>
          </cell>
        </row>
        <row r="954">
          <cell r="B954" t="str">
            <v>OM6_8154</v>
          </cell>
        </row>
        <row r="955">
          <cell r="B955" t="str">
            <v>OM6_8155</v>
          </cell>
        </row>
        <row r="956">
          <cell r="B956" t="str">
            <v>OM6_8156</v>
          </cell>
        </row>
        <row r="957">
          <cell r="B957" t="str">
            <v>OM6_8156</v>
          </cell>
        </row>
        <row r="958">
          <cell r="B958" t="str">
            <v>OM6_8157</v>
          </cell>
        </row>
        <row r="959">
          <cell r="B959" t="str">
            <v>OM6_8158</v>
          </cell>
        </row>
        <row r="960">
          <cell r="B960" t="str">
            <v>OM6_8164</v>
          </cell>
        </row>
        <row r="961">
          <cell r="B961" t="str">
            <v>OM6_8169</v>
          </cell>
        </row>
        <row r="962">
          <cell r="B962" t="str">
            <v>OM6_8169</v>
          </cell>
        </row>
        <row r="963">
          <cell r="B963" t="str">
            <v>OM6_8169</v>
          </cell>
        </row>
        <row r="964">
          <cell r="B964" t="str">
            <v>OM6_8169</v>
          </cell>
        </row>
        <row r="965">
          <cell r="B965" t="str">
            <v>OM6_8169</v>
          </cell>
        </row>
        <row r="966">
          <cell r="B966" t="str">
            <v>OM6_8169</v>
          </cell>
        </row>
        <row r="967">
          <cell r="B967" t="str">
            <v>OM6_8170</v>
          </cell>
        </row>
        <row r="968">
          <cell r="B968" t="str">
            <v>OM6_8170</v>
          </cell>
        </row>
        <row r="969">
          <cell r="B969" t="str">
            <v>OM6_8170</v>
          </cell>
        </row>
        <row r="970">
          <cell r="B970" t="str">
            <v>OM6_8170</v>
          </cell>
        </row>
        <row r="971">
          <cell r="B971" t="str">
            <v>OM7_8170</v>
          </cell>
        </row>
        <row r="972">
          <cell r="B972" t="str">
            <v>OM7_8170</v>
          </cell>
        </row>
        <row r="973">
          <cell r="B973" t="str">
            <v>OM7_8171</v>
          </cell>
        </row>
        <row r="974">
          <cell r="B974" t="str">
            <v>OM7_8171</v>
          </cell>
        </row>
        <row r="975">
          <cell r="B975" t="str">
            <v>OM7_8171</v>
          </cell>
        </row>
        <row r="976">
          <cell r="B976" t="str">
            <v>OM7_8171</v>
          </cell>
        </row>
        <row r="977">
          <cell r="B977" t="str">
            <v>OM7_8171</v>
          </cell>
        </row>
        <row r="978">
          <cell r="B978" t="str">
            <v>OM7_8178</v>
          </cell>
        </row>
        <row r="979">
          <cell r="B979" t="str">
            <v>OM7_8178</v>
          </cell>
        </row>
        <row r="980">
          <cell r="B980" t="str">
            <v>OM7_8180</v>
          </cell>
        </row>
        <row r="981">
          <cell r="B981" t="str">
            <v>OM7_8181</v>
          </cell>
        </row>
        <row r="982">
          <cell r="B982" t="str">
            <v>OM7_8183</v>
          </cell>
        </row>
        <row r="983">
          <cell r="B983" t="str">
            <v>OM7_8183</v>
          </cell>
        </row>
        <row r="984">
          <cell r="B984" t="str">
            <v>OM7_8183</v>
          </cell>
        </row>
        <row r="985">
          <cell r="B985" t="str">
            <v>OM7_8186</v>
          </cell>
        </row>
        <row r="986">
          <cell r="B986" t="str">
            <v>OM7_8186</v>
          </cell>
        </row>
        <row r="987">
          <cell r="B987" t="str">
            <v>OM7_8186</v>
          </cell>
        </row>
        <row r="988">
          <cell r="B988" t="str">
            <v>OM7_8188</v>
          </cell>
        </row>
        <row r="989">
          <cell r="B989" t="str">
            <v>OM7_8188</v>
          </cell>
        </row>
        <row r="990">
          <cell r="B990" t="str">
            <v>OM7_8188</v>
          </cell>
        </row>
        <row r="991">
          <cell r="B991" t="str">
            <v>OM7_8140</v>
          </cell>
        </row>
        <row r="992">
          <cell r="B992" t="str">
            <v>OM7_8134</v>
          </cell>
        </row>
        <row r="993">
          <cell r="B993" t="str">
            <v>OM7_8130</v>
          </cell>
        </row>
        <row r="994">
          <cell r="B994" t="str">
            <v>OM7_8146</v>
          </cell>
        </row>
        <row r="995">
          <cell r="B995" t="str">
            <v>OM7_8132</v>
          </cell>
        </row>
        <row r="996">
          <cell r="B996" t="str">
            <v>OM7_8163</v>
          </cell>
        </row>
        <row r="997">
          <cell r="B997" t="str">
            <v>OM7_8147</v>
          </cell>
        </row>
        <row r="998">
          <cell r="B998" t="str">
            <v>OM7_8142</v>
          </cell>
        </row>
        <row r="999">
          <cell r="B999" t="str">
            <v>OM7_8138</v>
          </cell>
        </row>
        <row r="1000">
          <cell r="B1000" t="str">
            <v>OM7_8131</v>
          </cell>
        </row>
        <row r="1001">
          <cell r="B1001" t="str">
            <v>OM7_8138</v>
          </cell>
        </row>
        <row r="1002">
          <cell r="B1002" t="str">
            <v>OM7_8144</v>
          </cell>
        </row>
        <row r="1003">
          <cell r="B1003" t="str">
            <v>OM7_8150</v>
          </cell>
        </row>
        <row r="1004">
          <cell r="B1004" t="str">
            <v>OM7_8170</v>
          </cell>
        </row>
        <row r="1005">
          <cell r="B1005" t="str">
            <v>OM7_8136</v>
          </cell>
        </row>
        <row r="1006">
          <cell r="B1006" t="str">
            <v>OM7_8145</v>
          </cell>
        </row>
        <row r="1007">
          <cell r="B1007" t="str">
            <v>OM7_8169</v>
          </cell>
        </row>
        <row r="1008">
          <cell r="B1008" t="str">
            <v>OM7_8130</v>
          </cell>
        </row>
        <row r="1009">
          <cell r="B1009" t="str">
            <v>OM7_8131</v>
          </cell>
        </row>
        <row r="1010">
          <cell r="B1010" t="str">
            <v>OM7_8132</v>
          </cell>
        </row>
        <row r="1011">
          <cell r="B1011" t="str">
            <v>OM7_8132</v>
          </cell>
        </row>
        <row r="1012">
          <cell r="B1012" t="str">
            <v>OM7_8133</v>
          </cell>
        </row>
        <row r="1013">
          <cell r="B1013" t="str">
            <v>OM7_8133</v>
          </cell>
        </row>
        <row r="1014">
          <cell r="B1014" t="str">
            <v>OM7_8134</v>
          </cell>
        </row>
        <row r="1015">
          <cell r="B1015" t="str">
            <v>OM7_8134</v>
          </cell>
        </row>
        <row r="1016">
          <cell r="B1016" t="str">
            <v>OM7_8134</v>
          </cell>
        </row>
        <row r="1017">
          <cell r="B1017" t="str">
            <v>OM7_8135</v>
          </cell>
        </row>
        <row r="1018">
          <cell r="B1018" t="str">
            <v>OM7_8135</v>
          </cell>
        </row>
        <row r="1019">
          <cell r="B1019" t="str">
            <v>OM7_8135</v>
          </cell>
        </row>
        <row r="1020">
          <cell r="B1020" t="str">
            <v>OM7_8137</v>
          </cell>
        </row>
        <row r="1021">
          <cell r="B1021" t="str">
            <v>OM7_8137</v>
          </cell>
        </row>
        <row r="1022">
          <cell r="B1022" t="str">
            <v>OM7_8139</v>
          </cell>
        </row>
        <row r="1023">
          <cell r="B1023" t="str">
            <v>OM7_8140</v>
          </cell>
        </row>
        <row r="1024">
          <cell r="B1024" t="str">
            <v>OM7_8140</v>
          </cell>
        </row>
        <row r="1025">
          <cell r="B1025" t="str">
            <v>OM7_8140</v>
          </cell>
        </row>
        <row r="1026">
          <cell r="B1026" t="str">
            <v>OM7_8140</v>
          </cell>
        </row>
        <row r="1027">
          <cell r="B1027" t="str">
            <v>OM7_8140</v>
          </cell>
        </row>
        <row r="1028">
          <cell r="B1028" t="str">
            <v>OM7_8140</v>
          </cell>
        </row>
        <row r="1029">
          <cell r="B1029" t="str">
            <v>OM7_8140</v>
          </cell>
        </row>
        <row r="1030">
          <cell r="B1030" t="str">
            <v>OM7_8140</v>
          </cell>
        </row>
        <row r="1031">
          <cell r="B1031" t="str">
            <v>OM7_8141</v>
          </cell>
        </row>
        <row r="1032">
          <cell r="B1032" t="str">
            <v>OM7_8141</v>
          </cell>
        </row>
        <row r="1033">
          <cell r="B1033" t="str">
            <v>OM7_8141</v>
          </cell>
        </row>
        <row r="1034">
          <cell r="B1034" t="str">
            <v>OM7_8142</v>
          </cell>
        </row>
        <row r="1035">
          <cell r="B1035" t="str">
            <v>OM7_8142</v>
          </cell>
        </row>
        <row r="1036">
          <cell r="B1036" t="str">
            <v>OM7_8143</v>
          </cell>
        </row>
        <row r="1037">
          <cell r="B1037" t="str">
            <v>OM7_8143</v>
          </cell>
        </row>
        <row r="1038">
          <cell r="B1038" t="str">
            <v>OM7_8144</v>
          </cell>
        </row>
        <row r="1039">
          <cell r="B1039" t="str">
            <v>OM7_8144</v>
          </cell>
        </row>
        <row r="1040">
          <cell r="B1040" t="str">
            <v>OM7_8147</v>
          </cell>
        </row>
        <row r="1041">
          <cell r="B1041" t="str">
            <v>OM7_8147</v>
          </cell>
        </row>
        <row r="1042">
          <cell r="B1042" t="str">
            <v>OM7_8147</v>
          </cell>
        </row>
        <row r="1043">
          <cell r="B1043" t="str">
            <v>OM7_8147</v>
          </cell>
        </row>
        <row r="1044">
          <cell r="B1044" t="str">
            <v>OM7_8147</v>
          </cell>
        </row>
        <row r="1045">
          <cell r="B1045" t="str">
            <v>OM7_8147</v>
          </cell>
        </row>
        <row r="1046">
          <cell r="B1046" t="str">
            <v>OM7_8148</v>
          </cell>
        </row>
        <row r="1047">
          <cell r="B1047" t="str">
            <v>OM7_8150</v>
          </cell>
        </row>
        <row r="1048">
          <cell r="B1048" t="str">
            <v>OM5_8132</v>
          </cell>
        </row>
        <row r="1049">
          <cell r="B1049" t="str">
            <v>OM5_8133</v>
          </cell>
        </row>
        <row r="1050">
          <cell r="B1050" t="str">
            <v>OM5_8133</v>
          </cell>
        </row>
        <row r="1051">
          <cell r="B1051" t="str">
            <v>OM5_8134</v>
          </cell>
        </row>
        <row r="1052">
          <cell r="B1052" t="str">
            <v>OM5_8134</v>
          </cell>
        </row>
        <row r="1053">
          <cell r="B1053" t="str">
            <v>OM5_8134</v>
          </cell>
        </row>
        <row r="1054">
          <cell r="B1054" t="str">
            <v>OM5_8135</v>
          </cell>
        </row>
        <row r="1055">
          <cell r="B1055" t="str">
            <v>OM5_8135</v>
          </cell>
        </row>
        <row r="1056">
          <cell r="B1056" t="str">
            <v>OM5_8135</v>
          </cell>
        </row>
        <row r="1057">
          <cell r="B1057" t="str">
            <v>OM5_8137</v>
          </cell>
        </row>
        <row r="1058">
          <cell r="B1058" t="str">
            <v>OM5_8137</v>
          </cell>
        </row>
        <row r="1059">
          <cell r="B1059" t="str">
            <v>OM5_8139</v>
          </cell>
        </row>
        <row r="1060">
          <cell r="B1060" t="str">
            <v>OM5_8140</v>
          </cell>
        </row>
        <row r="1061">
          <cell r="B1061" t="str">
            <v>OM5_8140</v>
          </cell>
        </row>
        <row r="1062">
          <cell r="B1062" t="str">
            <v>OM5_8140</v>
          </cell>
        </row>
        <row r="1063">
          <cell r="B1063" t="str">
            <v>OM5_8140</v>
          </cell>
        </row>
        <row r="1064">
          <cell r="B1064" t="str">
            <v>OM5_8140</v>
          </cell>
        </row>
        <row r="1065">
          <cell r="B1065" t="str">
            <v>OM5_8140</v>
          </cell>
        </row>
        <row r="1066">
          <cell r="B1066" t="str">
            <v>OM5_8140</v>
          </cell>
        </row>
        <row r="1067">
          <cell r="B1067" t="str">
            <v>OM5_8140</v>
          </cell>
        </row>
        <row r="1068">
          <cell r="B1068" t="str">
            <v>OM5_8141</v>
          </cell>
        </row>
        <row r="1069">
          <cell r="B1069" t="str">
            <v>OM5_8141</v>
          </cell>
        </row>
        <row r="1070">
          <cell r="B1070" t="str">
            <v>OM5_8141</v>
          </cell>
        </row>
        <row r="1071">
          <cell r="B1071" t="str">
            <v>OM5_8142</v>
          </cell>
        </row>
        <row r="1072">
          <cell r="B1072" t="str">
            <v>OM5_8142</v>
          </cell>
        </row>
        <row r="1073">
          <cell r="B1073" t="str">
            <v>OM5_8143</v>
          </cell>
        </row>
        <row r="1074">
          <cell r="B1074" t="str">
            <v>OM5_8143</v>
          </cell>
        </row>
        <row r="1075">
          <cell r="B1075" t="str">
            <v>OM5_8144</v>
          </cell>
        </row>
        <row r="1076">
          <cell r="B1076" t="str">
            <v>OM5_8144</v>
          </cell>
        </row>
        <row r="1077">
          <cell r="B1077" t="str">
            <v>OM5_8147</v>
          </cell>
        </row>
        <row r="1078">
          <cell r="B1078" t="str">
            <v>OM5_8147</v>
          </cell>
        </row>
        <row r="1079">
          <cell r="B1079" t="str">
            <v>OM5_8147</v>
          </cell>
        </row>
        <row r="1080">
          <cell r="B1080" t="str">
            <v>OM5_8147</v>
          </cell>
        </row>
        <row r="1081">
          <cell r="B1081" t="str">
            <v>OM5_8147</v>
          </cell>
        </row>
        <row r="1082">
          <cell r="B1082" t="str">
            <v>OM5_8147</v>
          </cell>
        </row>
        <row r="1083">
          <cell r="B1083" t="str">
            <v>OM5_8148</v>
          </cell>
        </row>
        <row r="1084">
          <cell r="B1084" t="str">
            <v>OM5_8150</v>
          </cell>
        </row>
        <row r="1085">
          <cell r="B1085" t="str">
            <v>OM5_8153</v>
          </cell>
        </row>
        <row r="1086">
          <cell r="B1086" t="str">
            <v>OM5_8153</v>
          </cell>
        </row>
        <row r="1087">
          <cell r="B1087" t="str">
            <v>OM5_8154</v>
          </cell>
        </row>
        <row r="1088">
          <cell r="B1088" t="str">
            <v>OM5_8154</v>
          </cell>
        </row>
        <row r="1089">
          <cell r="B1089" t="str">
            <v>OM5_8155</v>
          </cell>
        </row>
        <row r="1090">
          <cell r="B1090" t="str">
            <v>OM5_8156</v>
          </cell>
        </row>
        <row r="1091">
          <cell r="B1091" t="str">
            <v>OM5_8156</v>
          </cell>
        </row>
        <row r="1092">
          <cell r="B1092" t="str">
            <v>OM5_8157</v>
          </cell>
        </row>
        <row r="1093">
          <cell r="B1093" t="str">
            <v>OM5_8158</v>
          </cell>
        </row>
        <row r="1094">
          <cell r="B1094" t="str">
            <v>OM5_8164</v>
          </cell>
        </row>
        <row r="1095">
          <cell r="B1095" t="str">
            <v>OM5_8169</v>
          </cell>
        </row>
        <row r="1096">
          <cell r="B1096" t="str">
            <v>OM5_8169</v>
          </cell>
        </row>
        <row r="1097">
          <cell r="B1097" t="str">
            <v>OM5_8169</v>
          </cell>
        </row>
        <row r="1098">
          <cell r="B1098" t="str">
            <v>OM5_8169</v>
          </cell>
        </row>
        <row r="1099">
          <cell r="B1099" t="str">
            <v>OM5_8169</v>
          </cell>
        </row>
        <row r="1100">
          <cell r="B1100" t="str">
            <v>OM5_8169</v>
          </cell>
        </row>
        <row r="1101">
          <cell r="B1101" t="str">
            <v>OM5_8170</v>
          </cell>
        </row>
        <row r="1102">
          <cell r="B1102" t="str">
            <v>OM5_8170</v>
          </cell>
        </row>
        <row r="1103">
          <cell r="B1103" t="str">
            <v>OM5_8170</v>
          </cell>
        </row>
        <row r="1104">
          <cell r="B1104" t="str">
            <v>OM5_8170</v>
          </cell>
        </row>
        <row r="1105">
          <cell r="B1105" t="str">
            <v>OM6_8170</v>
          </cell>
        </row>
        <row r="1106">
          <cell r="B1106" t="str">
            <v>OM6_8170</v>
          </cell>
        </row>
        <row r="1107">
          <cell r="B1107" t="str">
            <v>OM6_8171</v>
          </cell>
        </row>
        <row r="1108">
          <cell r="B1108" t="str">
            <v>OM6_8171</v>
          </cell>
        </row>
        <row r="1109">
          <cell r="B1109" t="str">
            <v>OM6_8171</v>
          </cell>
        </row>
        <row r="1110">
          <cell r="B1110" t="str">
            <v>OM6_8171</v>
          </cell>
        </row>
        <row r="1111">
          <cell r="B1111" t="str">
            <v>OM6_8171</v>
          </cell>
        </row>
        <row r="1112">
          <cell r="B1112" t="str">
            <v>OM6_8178</v>
          </cell>
        </row>
        <row r="1113">
          <cell r="B1113" t="str">
            <v>OM6_8178</v>
          </cell>
        </row>
        <row r="1114">
          <cell r="B1114" t="str">
            <v>OM6_8180</v>
          </cell>
        </row>
        <row r="1115">
          <cell r="B1115" t="str">
            <v>OM6_8181</v>
          </cell>
        </row>
        <row r="1116">
          <cell r="B1116" t="str">
            <v>OM6_8183</v>
          </cell>
        </row>
        <row r="1117">
          <cell r="B1117" t="str">
            <v>OM6_8183</v>
          </cell>
        </row>
        <row r="1118">
          <cell r="B1118" t="str">
            <v>OM6_8183</v>
          </cell>
        </row>
        <row r="1119">
          <cell r="B1119" t="str">
            <v>OM6_8186</v>
          </cell>
        </row>
        <row r="1120">
          <cell r="B1120" t="str">
            <v>OM6_8186</v>
          </cell>
        </row>
        <row r="1121">
          <cell r="B1121" t="str">
            <v>OM6_8186</v>
          </cell>
        </row>
        <row r="1122">
          <cell r="B1122" t="str">
            <v>OM6_8188</v>
          </cell>
        </row>
        <row r="1123">
          <cell r="B1123" t="str">
            <v>OM6_8188</v>
          </cell>
        </row>
        <row r="1124">
          <cell r="B1124" t="str">
            <v>OM6_8188</v>
          </cell>
        </row>
        <row r="1125">
          <cell r="B1125" t="str">
            <v>OM6_8140</v>
          </cell>
        </row>
        <row r="1126">
          <cell r="B1126" t="str">
            <v>OM6_8134</v>
          </cell>
        </row>
        <row r="1127">
          <cell r="B1127" t="str">
            <v>OM6_8130</v>
          </cell>
        </row>
        <row r="1128">
          <cell r="B1128" t="str">
            <v>OM6_8146</v>
          </cell>
        </row>
        <row r="1129">
          <cell r="B1129" t="str">
            <v>OM6_8132</v>
          </cell>
        </row>
        <row r="1130">
          <cell r="B1130" t="str">
            <v>OM6_8163</v>
          </cell>
        </row>
        <row r="1131">
          <cell r="B1131" t="str">
            <v>OM6_8147</v>
          </cell>
        </row>
        <row r="1132">
          <cell r="B1132" t="str">
            <v>OM6_8142</v>
          </cell>
        </row>
        <row r="1133">
          <cell r="B1133" t="str">
            <v>OM6_8138</v>
          </cell>
        </row>
        <row r="1134">
          <cell r="B1134" t="str">
            <v>OM6_8131</v>
          </cell>
        </row>
        <row r="1135">
          <cell r="B1135" t="str">
            <v>OM6_8138</v>
          </cell>
        </row>
        <row r="1136">
          <cell r="B1136" t="str">
            <v>OM6_8144</v>
          </cell>
        </row>
        <row r="1137">
          <cell r="B1137" t="str">
            <v>OM6_8150</v>
          </cell>
        </row>
        <row r="1138">
          <cell r="B1138" t="str">
            <v>OM6_8170</v>
          </cell>
        </row>
        <row r="1139">
          <cell r="B1139" t="str">
            <v>OM6_8136</v>
          </cell>
        </row>
        <row r="1140">
          <cell r="B1140" t="str">
            <v>OM6_8145</v>
          </cell>
        </row>
        <row r="1141">
          <cell r="B1141" t="str">
            <v>OM6_8169</v>
          </cell>
        </row>
        <row r="1142">
          <cell r="B1142" t="str">
            <v>OM6_8130</v>
          </cell>
        </row>
        <row r="1143">
          <cell r="B1143" t="str">
            <v>OM6_8131</v>
          </cell>
        </row>
        <row r="1144">
          <cell r="B1144" t="str">
            <v>OM6_8132</v>
          </cell>
        </row>
        <row r="1145">
          <cell r="B1145" t="str">
            <v>OM6_8132</v>
          </cell>
        </row>
        <row r="1146">
          <cell r="B1146" t="str">
            <v>OM6_8133</v>
          </cell>
        </row>
        <row r="1147">
          <cell r="B1147" t="str">
            <v>OM6_8133</v>
          </cell>
        </row>
        <row r="1148">
          <cell r="B1148" t="str">
            <v>OM6_8134</v>
          </cell>
        </row>
        <row r="1149">
          <cell r="B1149" t="str">
            <v>OM6_8134</v>
          </cell>
        </row>
        <row r="1150">
          <cell r="B1150" t="str">
            <v>OM6_8134</v>
          </cell>
        </row>
        <row r="1151">
          <cell r="B1151" t="str">
            <v>OM6_8135</v>
          </cell>
        </row>
        <row r="1152">
          <cell r="B1152" t="str">
            <v>OM6_8135</v>
          </cell>
        </row>
        <row r="1153">
          <cell r="B1153" t="str">
            <v>OM6_8135</v>
          </cell>
        </row>
        <row r="1154">
          <cell r="B1154" t="str">
            <v>OM6_8137</v>
          </cell>
        </row>
        <row r="1155">
          <cell r="B1155" t="str">
            <v>OM6_8137</v>
          </cell>
        </row>
        <row r="1156">
          <cell r="B1156" t="str">
            <v>OM6_8139</v>
          </cell>
        </row>
        <row r="1157">
          <cell r="B1157" t="str">
            <v>OM6_8140</v>
          </cell>
        </row>
        <row r="1158">
          <cell r="B1158" t="str">
            <v>OM6_8140</v>
          </cell>
        </row>
        <row r="1159">
          <cell r="B1159" t="str">
            <v>OM6_8140</v>
          </cell>
        </row>
        <row r="1160">
          <cell r="B1160" t="str">
            <v>OM6_8140</v>
          </cell>
        </row>
        <row r="1161">
          <cell r="B1161" t="str">
            <v>OM6_8140</v>
          </cell>
        </row>
        <row r="1162">
          <cell r="B1162" t="str">
            <v>OM6_8140</v>
          </cell>
        </row>
        <row r="1163">
          <cell r="B1163" t="str">
            <v>OM6_8140</v>
          </cell>
        </row>
        <row r="1164">
          <cell r="B1164" t="str">
            <v>OM4_8146</v>
          </cell>
        </row>
        <row r="1165">
          <cell r="B1165" t="str">
            <v>OM4_8132</v>
          </cell>
        </row>
        <row r="1166">
          <cell r="B1166" t="str">
            <v>OM4_8163</v>
          </cell>
        </row>
        <row r="1167">
          <cell r="B1167" t="str">
            <v>OM4_8147</v>
          </cell>
        </row>
        <row r="1168">
          <cell r="B1168" t="str">
            <v>OM4_8142</v>
          </cell>
        </row>
        <row r="1169">
          <cell r="B1169" t="str">
            <v>OM4_8138</v>
          </cell>
        </row>
        <row r="1170">
          <cell r="B1170" t="str">
            <v>OM4_8131</v>
          </cell>
        </row>
        <row r="1171">
          <cell r="B1171" t="str">
            <v>OM4_8138</v>
          </cell>
        </row>
        <row r="1172">
          <cell r="B1172" t="str">
            <v>OM4_8144</v>
          </cell>
        </row>
        <row r="1173">
          <cell r="B1173" t="str">
            <v>OM4_8150</v>
          </cell>
        </row>
        <row r="1174">
          <cell r="B1174" t="str">
            <v>OM4_8170</v>
          </cell>
        </row>
        <row r="1175">
          <cell r="B1175" t="str">
            <v>OM4_8136</v>
          </cell>
        </row>
        <row r="1176">
          <cell r="B1176" t="str">
            <v>OM4_8145</v>
          </cell>
        </row>
        <row r="1177">
          <cell r="B1177" t="str">
            <v>OM4_8169</v>
          </cell>
        </row>
        <row r="1178">
          <cell r="B1178" t="str">
            <v>OM4_8130</v>
          </cell>
        </row>
        <row r="1179">
          <cell r="B1179" t="str">
            <v>OM4_8131</v>
          </cell>
        </row>
        <row r="1180">
          <cell r="B1180" t="str">
            <v>OM4_8132</v>
          </cell>
        </row>
        <row r="1181">
          <cell r="B1181" t="str">
            <v>OM4_8132</v>
          </cell>
        </row>
        <row r="1182">
          <cell r="B1182" t="str">
            <v>OM4_8133</v>
          </cell>
        </row>
        <row r="1183">
          <cell r="B1183" t="str">
            <v>OM4_8133</v>
          </cell>
        </row>
        <row r="1184">
          <cell r="B1184" t="str">
            <v>OM4_8134</v>
          </cell>
        </row>
        <row r="1185">
          <cell r="B1185" t="str">
            <v>OM4_8134</v>
          </cell>
        </row>
        <row r="1186">
          <cell r="B1186" t="str">
            <v>OM4_8134</v>
          </cell>
        </row>
        <row r="1187">
          <cell r="B1187" t="str">
            <v>OM4_8135</v>
          </cell>
        </row>
        <row r="1188">
          <cell r="B1188" t="str">
            <v>OM4_8135</v>
          </cell>
        </row>
        <row r="1189">
          <cell r="B1189" t="str">
            <v>OM4_8135</v>
          </cell>
        </row>
        <row r="1190">
          <cell r="B1190" t="str">
            <v>OM4_8137</v>
          </cell>
        </row>
        <row r="1191">
          <cell r="B1191" t="str">
            <v>OM4_8137</v>
          </cell>
        </row>
        <row r="1192">
          <cell r="B1192" t="str">
            <v>OM4_8139</v>
          </cell>
        </row>
        <row r="1193">
          <cell r="B1193" t="str">
            <v>OM4_8140</v>
          </cell>
        </row>
        <row r="1194">
          <cell r="B1194" t="str">
            <v>OM4_8140</v>
          </cell>
        </row>
        <row r="1195">
          <cell r="B1195" t="str">
            <v>OM4_8140</v>
          </cell>
        </row>
        <row r="1196">
          <cell r="B1196" t="str">
            <v>OM4_8140</v>
          </cell>
        </row>
        <row r="1197">
          <cell r="B1197" t="str">
            <v>OM4_8140</v>
          </cell>
        </row>
        <row r="1198">
          <cell r="B1198" t="str">
            <v>OM4_8140</v>
          </cell>
        </row>
        <row r="1199">
          <cell r="B1199" t="str">
            <v>OM4_8140</v>
          </cell>
        </row>
        <row r="1200">
          <cell r="B1200" t="str">
            <v>OM4_8140</v>
          </cell>
        </row>
        <row r="1201">
          <cell r="B1201" t="str">
            <v>OM4_8141</v>
          </cell>
        </row>
        <row r="1202">
          <cell r="B1202" t="str">
            <v>OM4_8141</v>
          </cell>
        </row>
        <row r="1203">
          <cell r="B1203" t="str">
            <v>OM4_8141</v>
          </cell>
        </row>
        <row r="1204">
          <cell r="B1204" t="str">
            <v>OM4_8142</v>
          </cell>
        </row>
        <row r="1205">
          <cell r="B1205" t="str">
            <v>OM4_8142</v>
          </cell>
        </row>
        <row r="1206">
          <cell r="B1206" t="str">
            <v>OM4_8143</v>
          </cell>
        </row>
        <row r="1207">
          <cell r="B1207" t="str">
            <v>OM4_8143</v>
          </cell>
        </row>
        <row r="1208">
          <cell r="B1208" t="str">
            <v>OM4_8144</v>
          </cell>
        </row>
        <row r="1209">
          <cell r="B1209" t="str">
            <v>OM4_8144</v>
          </cell>
        </row>
        <row r="1210">
          <cell r="B1210" t="str">
            <v>OM4_8147</v>
          </cell>
        </row>
        <row r="1211">
          <cell r="B1211" t="str">
            <v>OM4_8147</v>
          </cell>
        </row>
        <row r="1212">
          <cell r="B1212" t="str">
            <v>OM4_8147</v>
          </cell>
        </row>
        <row r="1213">
          <cell r="B1213" t="str">
            <v>OM4_8147</v>
          </cell>
        </row>
        <row r="1214">
          <cell r="B1214" t="str">
            <v>OM4_8147</v>
          </cell>
        </row>
        <row r="1215">
          <cell r="B1215" t="str">
            <v>OM4_8147</v>
          </cell>
        </row>
        <row r="1216">
          <cell r="B1216" t="str">
            <v>OM4_8148</v>
          </cell>
        </row>
        <row r="1217">
          <cell r="B1217" t="str">
            <v>OM4_8150</v>
          </cell>
        </row>
        <row r="1218">
          <cell r="B1218" t="str">
            <v>OM4_8153</v>
          </cell>
        </row>
        <row r="1219">
          <cell r="B1219" t="str">
            <v>OM4_8153</v>
          </cell>
        </row>
        <row r="1220">
          <cell r="B1220" t="str">
            <v>OM4_8154</v>
          </cell>
        </row>
        <row r="1221">
          <cell r="B1221" t="str">
            <v>OM4_8154</v>
          </cell>
        </row>
        <row r="1222">
          <cell r="B1222" t="str">
            <v>OM4_8155</v>
          </cell>
        </row>
        <row r="1223">
          <cell r="B1223" t="str">
            <v>OM4_8156</v>
          </cell>
        </row>
        <row r="1224">
          <cell r="B1224" t="str">
            <v>OM4_8156</v>
          </cell>
        </row>
        <row r="1225">
          <cell r="B1225" t="str">
            <v>OM4_8157</v>
          </cell>
        </row>
        <row r="1226">
          <cell r="B1226" t="str">
            <v>OM4_8158</v>
          </cell>
        </row>
        <row r="1227">
          <cell r="B1227" t="str">
            <v>OM4_8164</v>
          </cell>
        </row>
        <row r="1228">
          <cell r="B1228" t="str">
            <v>OM4_8169</v>
          </cell>
        </row>
        <row r="1229">
          <cell r="B1229" t="str">
            <v>OM4_8169</v>
          </cell>
        </row>
        <row r="1230">
          <cell r="B1230" t="str">
            <v>OM4_8169</v>
          </cell>
        </row>
        <row r="1231">
          <cell r="B1231" t="str">
            <v>OM4_8169</v>
          </cell>
        </row>
        <row r="1232">
          <cell r="B1232" t="str">
            <v>OM4_8169</v>
          </cell>
        </row>
        <row r="1233">
          <cell r="B1233" t="str">
            <v>OM4_8169</v>
          </cell>
        </row>
        <row r="1234">
          <cell r="B1234" t="str">
            <v>OM4_8170</v>
          </cell>
        </row>
        <row r="1235">
          <cell r="B1235" t="str">
            <v>OM4_8170</v>
          </cell>
        </row>
        <row r="1236">
          <cell r="B1236" t="str">
            <v>OM4_8170</v>
          </cell>
        </row>
        <row r="1237">
          <cell r="B1237" t="str">
            <v>OM4_8170</v>
          </cell>
        </row>
        <row r="1238">
          <cell r="B1238" t="str">
            <v>OM5_8170</v>
          </cell>
        </row>
        <row r="1239">
          <cell r="B1239" t="str">
            <v>OM5_8170</v>
          </cell>
        </row>
        <row r="1240">
          <cell r="B1240" t="str">
            <v>OM5_8171</v>
          </cell>
        </row>
        <row r="1241">
          <cell r="B1241" t="str">
            <v>OM5_8171</v>
          </cell>
        </row>
        <row r="1242">
          <cell r="B1242" t="str">
            <v>OM5_8171</v>
          </cell>
        </row>
        <row r="1243">
          <cell r="B1243" t="str">
            <v>OM5_8171</v>
          </cell>
        </row>
        <row r="1244">
          <cell r="B1244" t="str">
            <v>OM5_8171</v>
          </cell>
        </row>
        <row r="1245">
          <cell r="B1245" t="str">
            <v>OM5_8178</v>
          </cell>
        </row>
        <row r="1246">
          <cell r="B1246" t="str">
            <v>OM5_8178</v>
          </cell>
        </row>
        <row r="1247">
          <cell r="B1247" t="str">
            <v>OM5_8180</v>
          </cell>
        </row>
        <row r="1248">
          <cell r="B1248" t="str">
            <v>OM5_8181</v>
          </cell>
        </row>
        <row r="1249">
          <cell r="B1249" t="str">
            <v>OM5_8183</v>
          </cell>
        </row>
        <row r="1250">
          <cell r="B1250" t="str">
            <v>OM5_8183</v>
          </cell>
        </row>
        <row r="1251">
          <cell r="B1251" t="str">
            <v>OM5_8183</v>
          </cell>
        </row>
        <row r="1252">
          <cell r="B1252" t="str">
            <v>OM5_8186</v>
          </cell>
        </row>
        <row r="1253">
          <cell r="B1253" t="str">
            <v>OM5_8186</v>
          </cell>
        </row>
        <row r="1254">
          <cell r="B1254" t="str">
            <v>OM5_8186</v>
          </cell>
        </row>
        <row r="1255">
          <cell r="B1255" t="str">
            <v>OM5_8188</v>
          </cell>
        </row>
        <row r="1256">
          <cell r="B1256" t="str">
            <v>OM5_8188</v>
          </cell>
        </row>
        <row r="1257">
          <cell r="B1257" t="str">
            <v>OM5_8188</v>
          </cell>
        </row>
        <row r="1258">
          <cell r="B1258" t="str">
            <v>OM5_8140</v>
          </cell>
        </row>
        <row r="1259">
          <cell r="B1259" t="str">
            <v>OM5_8134</v>
          </cell>
        </row>
        <row r="1260">
          <cell r="B1260" t="str">
            <v>OM5_8130</v>
          </cell>
        </row>
        <row r="1261">
          <cell r="B1261" t="str">
            <v>OM5_8146</v>
          </cell>
        </row>
        <row r="1262">
          <cell r="B1262" t="str">
            <v>OM5_8132</v>
          </cell>
        </row>
        <row r="1263">
          <cell r="B1263" t="str">
            <v>OM5_8163</v>
          </cell>
        </row>
        <row r="1264">
          <cell r="B1264" t="str">
            <v>OM5_8147</v>
          </cell>
        </row>
        <row r="1265">
          <cell r="B1265" t="str">
            <v>OM5_8142</v>
          </cell>
        </row>
        <row r="1266">
          <cell r="B1266" t="str">
            <v>OM5_8138</v>
          </cell>
        </row>
        <row r="1267">
          <cell r="B1267" t="str">
            <v>OM5_8131</v>
          </cell>
        </row>
        <row r="1268">
          <cell r="B1268" t="str">
            <v>OM5_8138</v>
          </cell>
        </row>
        <row r="1269">
          <cell r="B1269" t="str">
            <v>OM5_8144</v>
          </cell>
        </row>
        <row r="1270">
          <cell r="B1270" t="str">
            <v>OM5_8150</v>
          </cell>
        </row>
        <row r="1271">
          <cell r="B1271" t="str">
            <v>OM5_8170</v>
          </cell>
        </row>
        <row r="1272">
          <cell r="B1272" t="str">
            <v>OM5_8136</v>
          </cell>
        </row>
        <row r="1273">
          <cell r="B1273" t="str">
            <v>OM5_8145</v>
          </cell>
        </row>
        <row r="1274">
          <cell r="B1274" t="str">
            <v>OM5_8169</v>
          </cell>
        </row>
        <row r="1275">
          <cell r="B1275" t="str">
            <v>OM5_8130</v>
          </cell>
        </row>
        <row r="1276">
          <cell r="B1276" t="str">
            <v>OM5_8131</v>
          </cell>
        </row>
        <row r="1277">
          <cell r="B1277" t="str">
            <v>OM5_8132</v>
          </cell>
        </row>
        <row r="1278">
          <cell r="B1278" t="str">
            <v>OM3_8171</v>
          </cell>
        </row>
        <row r="1279">
          <cell r="B1279" t="str">
            <v>OM3_8171</v>
          </cell>
        </row>
        <row r="1280">
          <cell r="B1280" t="str">
            <v>OM3_8171</v>
          </cell>
        </row>
        <row r="1281">
          <cell r="B1281" t="str">
            <v>OM3_8178</v>
          </cell>
        </row>
        <row r="1282">
          <cell r="B1282" t="str">
            <v>OM3_8178</v>
          </cell>
        </row>
        <row r="1283">
          <cell r="B1283" t="str">
            <v>OM3_8180</v>
          </cell>
        </row>
        <row r="1284">
          <cell r="B1284" t="str">
            <v>OM3_8181</v>
          </cell>
        </row>
        <row r="1285">
          <cell r="B1285" t="str">
            <v>OM3_8183</v>
          </cell>
        </row>
        <row r="1286">
          <cell r="B1286" t="str">
            <v>OM3_8183</v>
          </cell>
        </row>
        <row r="1287">
          <cell r="B1287" t="str">
            <v>OM3_8183</v>
          </cell>
        </row>
        <row r="1288">
          <cell r="B1288" t="str">
            <v>OM3_8186</v>
          </cell>
        </row>
        <row r="1289">
          <cell r="B1289" t="str">
            <v>OM3_8186</v>
          </cell>
        </row>
        <row r="1290">
          <cell r="B1290" t="str">
            <v>OM3_8186</v>
          </cell>
        </row>
        <row r="1291">
          <cell r="B1291" t="str">
            <v>OM3_8188</v>
          </cell>
        </row>
        <row r="1292">
          <cell r="B1292" t="str">
            <v>OM3_8188</v>
          </cell>
        </row>
        <row r="1293">
          <cell r="B1293" t="str">
            <v>OM3_8188</v>
          </cell>
        </row>
        <row r="1294">
          <cell r="B1294" t="str">
            <v>OM3_8140</v>
          </cell>
        </row>
        <row r="1295">
          <cell r="B1295" t="str">
            <v>OM3_8134</v>
          </cell>
        </row>
        <row r="1296">
          <cell r="B1296" t="str">
            <v>OM3_8130</v>
          </cell>
        </row>
        <row r="1297">
          <cell r="B1297" t="str">
            <v>OM3_8146</v>
          </cell>
        </row>
        <row r="1298">
          <cell r="B1298" t="str">
            <v>OM3_8132</v>
          </cell>
        </row>
        <row r="1299">
          <cell r="B1299" t="str">
            <v>OM3_8163</v>
          </cell>
        </row>
        <row r="1300">
          <cell r="B1300" t="str">
            <v>OM3_8147</v>
          </cell>
        </row>
        <row r="1301">
          <cell r="B1301" t="str">
            <v>OM3_8142</v>
          </cell>
        </row>
        <row r="1302">
          <cell r="B1302" t="str">
            <v>OM3_8138</v>
          </cell>
        </row>
        <row r="1303">
          <cell r="B1303" t="str">
            <v>OM3_8131</v>
          </cell>
        </row>
        <row r="1304">
          <cell r="B1304" t="str">
            <v>OM3_8138</v>
          </cell>
        </row>
        <row r="1305">
          <cell r="B1305" t="str">
            <v>OM3_8144</v>
          </cell>
        </row>
        <row r="1306">
          <cell r="B1306" t="str">
            <v>OM3_8150</v>
          </cell>
        </row>
        <row r="1307">
          <cell r="B1307" t="str">
            <v>OM3_8170</v>
          </cell>
        </row>
        <row r="1308">
          <cell r="B1308" t="str">
            <v>OM3_8136</v>
          </cell>
        </row>
        <row r="1309">
          <cell r="B1309" t="str">
            <v>OM3_8145</v>
          </cell>
        </row>
        <row r="1310">
          <cell r="B1310" t="str">
            <v>OM3_8169</v>
          </cell>
        </row>
        <row r="1311">
          <cell r="B1311" t="str">
            <v>OM3_8130</v>
          </cell>
        </row>
        <row r="1312">
          <cell r="B1312" t="str">
            <v>OM3_8131</v>
          </cell>
        </row>
        <row r="1313">
          <cell r="B1313" t="str">
            <v>OM3_8132</v>
          </cell>
        </row>
        <row r="1314">
          <cell r="B1314" t="str">
            <v>OM3_8132</v>
          </cell>
        </row>
        <row r="1315">
          <cell r="B1315" t="str">
            <v>OM3_8133</v>
          </cell>
        </row>
        <row r="1316">
          <cell r="B1316" t="str">
            <v>OM3_8133</v>
          </cell>
        </row>
        <row r="1317">
          <cell r="B1317" t="str">
            <v>OM3_8134</v>
          </cell>
        </row>
        <row r="1318">
          <cell r="B1318" t="str">
            <v>OM3_8134</v>
          </cell>
        </row>
        <row r="1319">
          <cell r="B1319" t="str">
            <v>OM3_8134</v>
          </cell>
        </row>
        <row r="1320">
          <cell r="B1320" t="str">
            <v>OM3_8135</v>
          </cell>
        </row>
        <row r="1321">
          <cell r="B1321" t="str">
            <v>OM3_8135</v>
          </cell>
        </row>
        <row r="1322">
          <cell r="B1322" t="str">
            <v>OM3_8135</v>
          </cell>
        </row>
        <row r="1323">
          <cell r="B1323" t="str">
            <v>OM3_8137</v>
          </cell>
        </row>
        <row r="1324">
          <cell r="B1324" t="str">
            <v>OM3_8137</v>
          </cell>
        </row>
        <row r="1325">
          <cell r="B1325" t="str">
            <v>OM3_8139</v>
          </cell>
        </row>
        <row r="1326">
          <cell r="B1326" t="str">
            <v>OM3_8140</v>
          </cell>
        </row>
        <row r="1327">
          <cell r="B1327" t="str">
            <v>OM3_8140</v>
          </cell>
        </row>
        <row r="1328">
          <cell r="B1328" t="str">
            <v>OM3_8140</v>
          </cell>
        </row>
        <row r="1329">
          <cell r="B1329" t="str">
            <v>OM3_8140</v>
          </cell>
        </row>
        <row r="1330">
          <cell r="B1330" t="str">
            <v>OM3_8140</v>
          </cell>
        </row>
        <row r="1331">
          <cell r="B1331" t="str">
            <v>OM3_8140</v>
          </cell>
        </row>
        <row r="1332">
          <cell r="B1332" t="str">
            <v>OM3_8140</v>
          </cell>
        </row>
        <row r="1333">
          <cell r="B1333" t="str">
            <v>OM3_8140</v>
          </cell>
        </row>
        <row r="1334">
          <cell r="B1334" t="str">
            <v>OM3_8141</v>
          </cell>
        </row>
        <row r="1335">
          <cell r="B1335" t="str">
            <v>OM3_8141</v>
          </cell>
        </row>
        <row r="1336">
          <cell r="B1336" t="str">
            <v>OM3_8141</v>
          </cell>
        </row>
        <row r="1337">
          <cell r="B1337" t="str">
            <v>OM3_8142</v>
          </cell>
        </row>
        <row r="1338">
          <cell r="B1338" t="str">
            <v>OM3_8142</v>
          </cell>
        </row>
        <row r="1339">
          <cell r="B1339" t="str">
            <v>OM3_8143</v>
          </cell>
        </row>
        <row r="1340">
          <cell r="B1340" t="str">
            <v>OM3_8143</v>
          </cell>
        </row>
        <row r="1341">
          <cell r="B1341" t="str">
            <v>OM3_8144</v>
          </cell>
        </row>
        <row r="1342">
          <cell r="B1342" t="str">
            <v>OM3_8144</v>
          </cell>
        </row>
        <row r="1343">
          <cell r="B1343" t="str">
            <v>OM3_8147</v>
          </cell>
        </row>
        <row r="1344">
          <cell r="B1344" t="str">
            <v>OM3_8147</v>
          </cell>
        </row>
        <row r="1345">
          <cell r="B1345" t="str">
            <v>OM3_8147</v>
          </cell>
        </row>
        <row r="1346">
          <cell r="B1346" t="str">
            <v>OM3_8147</v>
          </cell>
        </row>
        <row r="1347">
          <cell r="B1347" t="str">
            <v>OM3_8147</v>
          </cell>
        </row>
        <row r="1348">
          <cell r="B1348" t="str">
            <v>OM3_8147</v>
          </cell>
        </row>
        <row r="1349">
          <cell r="B1349" t="str">
            <v>OM3_8148</v>
          </cell>
        </row>
        <row r="1350">
          <cell r="B1350" t="str">
            <v>OM3_8150</v>
          </cell>
        </row>
        <row r="1351">
          <cell r="B1351" t="str">
            <v>OM3_8153</v>
          </cell>
        </row>
        <row r="1352">
          <cell r="B1352" t="str">
            <v>OM3_8153</v>
          </cell>
        </row>
        <row r="1353">
          <cell r="B1353" t="str">
            <v>OM3_8154</v>
          </cell>
        </row>
        <row r="1354">
          <cell r="B1354" t="str">
            <v>OM3_8154</v>
          </cell>
        </row>
        <row r="1355">
          <cell r="B1355" t="str">
            <v>OM3_8155</v>
          </cell>
        </row>
        <row r="1356">
          <cell r="B1356" t="str">
            <v>OM3_8156</v>
          </cell>
        </row>
        <row r="1357">
          <cell r="B1357" t="str">
            <v>OM3_8156</v>
          </cell>
        </row>
        <row r="1358">
          <cell r="B1358" t="str">
            <v>OM3_8157</v>
          </cell>
        </row>
        <row r="1359">
          <cell r="B1359" t="str">
            <v>OM3_8158</v>
          </cell>
        </row>
        <row r="1360">
          <cell r="B1360" t="str">
            <v>OM3_8164</v>
          </cell>
        </row>
        <row r="1361">
          <cell r="B1361" t="str">
            <v>OM3_8169</v>
          </cell>
        </row>
        <row r="1362">
          <cell r="B1362" t="str">
            <v>OM3_8169</v>
          </cell>
        </row>
        <row r="1363">
          <cell r="B1363" t="str">
            <v>OM3_8169</v>
          </cell>
        </row>
        <row r="1364">
          <cell r="B1364" t="str">
            <v>OM3_8169</v>
          </cell>
        </row>
        <row r="1365">
          <cell r="B1365" t="str">
            <v>OM3_8169</v>
          </cell>
        </row>
        <row r="1366">
          <cell r="B1366" t="str">
            <v>OM3_8169</v>
          </cell>
        </row>
        <row r="1367">
          <cell r="B1367" t="str">
            <v>OM3_8170</v>
          </cell>
        </row>
        <row r="1368">
          <cell r="B1368" t="str">
            <v>OM3_8170</v>
          </cell>
        </row>
        <row r="1369">
          <cell r="B1369" t="str">
            <v>OM3_8170</v>
          </cell>
        </row>
        <row r="1370">
          <cell r="B1370" t="str">
            <v>OM3_8170</v>
          </cell>
        </row>
        <row r="1371">
          <cell r="B1371" t="str">
            <v>OM4_8170</v>
          </cell>
        </row>
        <row r="1372">
          <cell r="B1372" t="str">
            <v>OM4_8170</v>
          </cell>
        </row>
        <row r="1373">
          <cell r="B1373" t="str">
            <v>OM4_8171</v>
          </cell>
        </row>
        <row r="1374">
          <cell r="B1374" t="str">
            <v>OM4_8171</v>
          </cell>
        </row>
        <row r="1375">
          <cell r="B1375" t="str">
            <v>OM4_8171</v>
          </cell>
        </row>
        <row r="1376">
          <cell r="B1376" t="str">
            <v>OM4_8171</v>
          </cell>
        </row>
        <row r="1377">
          <cell r="B1377" t="str">
            <v>OM4_8171</v>
          </cell>
        </row>
        <row r="1378">
          <cell r="B1378" t="str">
            <v>OM4_8178</v>
          </cell>
        </row>
        <row r="1379">
          <cell r="B1379" t="str">
            <v>OM4_8178</v>
          </cell>
        </row>
        <row r="1380">
          <cell r="B1380" t="str">
            <v>OM4_8180</v>
          </cell>
        </row>
        <row r="1381">
          <cell r="B1381" t="str">
            <v>OM4_8181</v>
          </cell>
        </row>
        <row r="1382">
          <cell r="B1382" t="str">
            <v>OM4_8183</v>
          </cell>
        </row>
        <row r="1383">
          <cell r="B1383" t="str">
            <v>OM4_8183</v>
          </cell>
        </row>
        <row r="1384">
          <cell r="B1384" t="str">
            <v>OM4_8183</v>
          </cell>
        </row>
        <row r="1385">
          <cell r="B1385" t="str">
            <v>OM4_8186</v>
          </cell>
        </row>
        <row r="1386">
          <cell r="B1386" t="str">
            <v>OM4_8186</v>
          </cell>
        </row>
        <row r="1387">
          <cell r="B1387" t="str">
            <v>OM4_8186</v>
          </cell>
        </row>
        <row r="1388">
          <cell r="B1388" t="str">
            <v>OM4_8188</v>
          </cell>
        </row>
        <row r="1389">
          <cell r="B1389" t="str">
            <v>OM4_8188</v>
          </cell>
        </row>
        <row r="1390">
          <cell r="B1390" t="str">
            <v>OM4_8188</v>
          </cell>
        </row>
        <row r="1391">
          <cell r="B1391" t="str">
            <v>OM4_8140</v>
          </cell>
        </row>
        <row r="1392">
          <cell r="B1392" t="str">
            <v>OM4_8134</v>
          </cell>
        </row>
        <row r="1393">
          <cell r="B1393" t="str">
            <v>OM4_8130</v>
          </cell>
        </row>
        <row r="1394">
          <cell r="B1394" t="str">
            <v>OM1_8157</v>
          </cell>
        </row>
        <row r="1395">
          <cell r="B1395" t="str">
            <v>OM1_8158</v>
          </cell>
        </row>
        <row r="1396">
          <cell r="B1396" t="str">
            <v>OM1_8164</v>
          </cell>
        </row>
        <row r="1397">
          <cell r="B1397" t="str">
            <v>OM1_8169</v>
          </cell>
        </row>
        <row r="1398">
          <cell r="B1398" t="str">
            <v>OM1_8169</v>
          </cell>
        </row>
        <row r="1399">
          <cell r="B1399" t="str">
            <v>OM1_8169</v>
          </cell>
        </row>
        <row r="1400">
          <cell r="B1400" t="str">
            <v>OM1_8169</v>
          </cell>
        </row>
        <row r="1401">
          <cell r="B1401" t="str">
            <v>OM1_8169</v>
          </cell>
        </row>
        <row r="1402">
          <cell r="B1402" t="str">
            <v>OM1_8169</v>
          </cell>
        </row>
        <row r="1403">
          <cell r="B1403" t="str">
            <v>OM1_8170</v>
          </cell>
        </row>
        <row r="1404">
          <cell r="B1404" t="str">
            <v>OM1_8170</v>
          </cell>
        </row>
        <row r="1405">
          <cell r="B1405" t="str">
            <v>OM1_8170</v>
          </cell>
        </row>
        <row r="1406">
          <cell r="B1406" t="str">
            <v>OM1_8170</v>
          </cell>
        </row>
        <row r="1407">
          <cell r="B1407" t="str">
            <v>OM2_8170</v>
          </cell>
        </row>
        <row r="1408">
          <cell r="B1408" t="str">
            <v>OM2_8170</v>
          </cell>
        </row>
        <row r="1409">
          <cell r="B1409" t="str">
            <v>OM2_8171</v>
          </cell>
        </row>
        <row r="1410">
          <cell r="B1410" t="str">
            <v>OM2_8171</v>
          </cell>
        </row>
        <row r="1411">
          <cell r="B1411" t="str">
            <v>OM2_8171</v>
          </cell>
        </row>
        <row r="1412">
          <cell r="B1412" t="str">
            <v>OM2_8171</v>
          </cell>
        </row>
        <row r="1413">
          <cell r="B1413" t="str">
            <v>OM2_8171</v>
          </cell>
        </row>
        <row r="1414">
          <cell r="B1414" t="str">
            <v>OM2_8178</v>
          </cell>
        </row>
        <row r="1415">
          <cell r="B1415" t="str">
            <v>OM2_8178</v>
          </cell>
        </row>
        <row r="1416">
          <cell r="B1416" t="str">
            <v>OM2_8180</v>
          </cell>
        </row>
        <row r="1417">
          <cell r="B1417" t="str">
            <v>OM2_8181</v>
          </cell>
        </row>
        <row r="1418">
          <cell r="B1418" t="str">
            <v>OM2_8183</v>
          </cell>
        </row>
        <row r="1419">
          <cell r="B1419" t="str">
            <v>OM2_8183</v>
          </cell>
        </row>
        <row r="1420">
          <cell r="B1420" t="str">
            <v>OM2_8183</v>
          </cell>
        </row>
        <row r="1421">
          <cell r="B1421" t="str">
            <v>OM2_8186</v>
          </cell>
        </row>
        <row r="1422">
          <cell r="B1422" t="str">
            <v>OM2_8186</v>
          </cell>
        </row>
        <row r="1423">
          <cell r="B1423" t="str">
            <v>OM2_8186</v>
          </cell>
        </row>
        <row r="1424">
          <cell r="B1424" t="str">
            <v>OM2_8188</v>
          </cell>
        </row>
        <row r="1425">
          <cell r="B1425" t="str">
            <v>OM2_8188</v>
          </cell>
        </row>
        <row r="1426">
          <cell r="B1426" t="str">
            <v>OM2_8188</v>
          </cell>
        </row>
        <row r="1427">
          <cell r="B1427" t="str">
            <v>OM2_8140</v>
          </cell>
        </row>
        <row r="1428">
          <cell r="B1428" t="str">
            <v>OM2_8134</v>
          </cell>
        </row>
        <row r="1429">
          <cell r="B1429" t="str">
            <v>OM2_8130</v>
          </cell>
        </row>
        <row r="1430">
          <cell r="B1430" t="str">
            <v>OM2_8146</v>
          </cell>
        </row>
        <row r="1431">
          <cell r="B1431" t="str">
            <v>OM2_8132</v>
          </cell>
        </row>
        <row r="1432">
          <cell r="B1432" t="str">
            <v>OM2_8163</v>
          </cell>
        </row>
        <row r="1433">
          <cell r="B1433" t="str">
            <v>OM2_8147</v>
          </cell>
        </row>
        <row r="1434">
          <cell r="B1434" t="str">
            <v>OM2_8142</v>
          </cell>
        </row>
        <row r="1435">
          <cell r="B1435" t="str">
            <v>OM2_8138</v>
          </cell>
        </row>
        <row r="1436">
          <cell r="B1436" t="str">
            <v>OM2_8131</v>
          </cell>
        </row>
        <row r="1437">
          <cell r="B1437" t="str">
            <v>OM2_8138</v>
          </cell>
        </row>
        <row r="1438">
          <cell r="B1438" t="str">
            <v>OM2_8144</v>
          </cell>
        </row>
        <row r="1439">
          <cell r="B1439" t="str">
            <v>OM2_8150</v>
          </cell>
        </row>
        <row r="1440">
          <cell r="B1440" t="str">
            <v>OM2_8170</v>
          </cell>
        </row>
        <row r="1441">
          <cell r="B1441" t="str">
            <v>OM2_8136</v>
          </cell>
        </row>
        <row r="1442">
          <cell r="B1442" t="str">
            <v>OM2_8145</v>
          </cell>
        </row>
        <row r="1443">
          <cell r="B1443" t="str">
            <v>OM2_8169</v>
          </cell>
        </row>
        <row r="1444">
          <cell r="B1444" t="str">
            <v>OM2_8130</v>
          </cell>
        </row>
        <row r="1445">
          <cell r="B1445" t="str">
            <v>OM2_8131</v>
          </cell>
        </row>
        <row r="1446">
          <cell r="B1446" t="str">
            <v>OM2_8132</v>
          </cell>
        </row>
        <row r="1447">
          <cell r="B1447" t="str">
            <v>OM2_8132</v>
          </cell>
        </row>
        <row r="1448">
          <cell r="B1448" t="str">
            <v>OM2_8133</v>
          </cell>
        </row>
        <row r="1449">
          <cell r="B1449" t="str">
            <v>OM2_8133</v>
          </cell>
        </row>
        <row r="1450">
          <cell r="B1450" t="str">
            <v>OM2_8134</v>
          </cell>
        </row>
        <row r="1451">
          <cell r="B1451" t="str">
            <v>OM2_8134</v>
          </cell>
        </row>
        <row r="1452">
          <cell r="B1452" t="str">
            <v>OM2_8134</v>
          </cell>
        </row>
        <row r="1453">
          <cell r="B1453" t="str">
            <v>OM2_8135</v>
          </cell>
        </row>
        <row r="1454">
          <cell r="B1454" t="str">
            <v>OM2_8135</v>
          </cell>
        </row>
        <row r="1455">
          <cell r="B1455" t="str">
            <v>OM2_8135</v>
          </cell>
        </row>
        <row r="1456">
          <cell r="B1456" t="str">
            <v>OM2_8137</v>
          </cell>
        </row>
        <row r="1457">
          <cell r="B1457" t="str">
            <v>OM2_8137</v>
          </cell>
        </row>
        <row r="1458">
          <cell r="B1458" t="str">
            <v>OM2_8139</v>
          </cell>
        </row>
        <row r="1459">
          <cell r="B1459" t="str">
            <v>OM2_8140</v>
          </cell>
        </row>
        <row r="1460">
          <cell r="B1460" t="str">
            <v>OM2_8140</v>
          </cell>
        </row>
        <row r="1461">
          <cell r="B1461" t="str">
            <v>OM2_8140</v>
          </cell>
        </row>
        <row r="1462">
          <cell r="B1462" t="str">
            <v>OM2_8140</v>
          </cell>
        </row>
        <row r="1463">
          <cell r="B1463" t="str">
            <v>OM2_8140</v>
          </cell>
        </row>
        <row r="1464">
          <cell r="B1464" t="str">
            <v>OM2_8140</v>
          </cell>
        </row>
        <row r="1465">
          <cell r="B1465" t="str">
            <v>OM2_8140</v>
          </cell>
        </row>
        <row r="1466">
          <cell r="B1466" t="str">
            <v>OM2_8140</v>
          </cell>
        </row>
        <row r="1467">
          <cell r="B1467" t="str">
            <v>OM2_8141</v>
          </cell>
        </row>
        <row r="1468">
          <cell r="B1468" t="str">
            <v>OM2_8141</v>
          </cell>
        </row>
        <row r="1469">
          <cell r="B1469" t="str">
            <v>OM2_8141</v>
          </cell>
        </row>
        <row r="1470">
          <cell r="B1470" t="str">
            <v>OM2_8142</v>
          </cell>
        </row>
        <row r="1471">
          <cell r="B1471" t="str">
            <v>OM2_8142</v>
          </cell>
        </row>
        <row r="1472">
          <cell r="B1472" t="str">
            <v>OM2_8143</v>
          </cell>
        </row>
        <row r="1473">
          <cell r="B1473" t="str">
            <v>OM2_8143</v>
          </cell>
        </row>
        <row r="1474">
          <cell r="B1474" t="str">
            <v>OM2_8144</v>
          </cell>
        </row>
        <row r="1475">
          <cell r="B1475" t="str">
            <v>OM2_8144</v>
          </cell>
        </row>
        <row r="1476">
          <cell r="B1476" t="str">
            <v>OM2_8147</v>
          </cell>
        </row>
        <row r="1477">
          <cell r="B1477" t="str">
            <v>OM2_8147</v>
          </cell>
        </row>
        <row r="1478">
          <cell r="B1478" t="str">
            <v>OM2_8147</v>
          </cell>
        </row>
        <row r="1479">
          <cell r="B1479" t="str">
            <v>OM2_8147</v>
          </cell>
        </row>
        <row r="1480">
          <cell r="B1480" t="str">
            <v>OM2_8147</v>
          </cell>
        </row>
        <row r="1481">
          <cell r="B1481" t="str">
            <v>OM2_8147</v>
          </cell>
        </row>
        <row r="1482">
          <cell r="B1482" t="str">
            <v>OM2_8148</v>
          </cell>
        </row>
        <row r="1483">
          <cell r="B1483" t="str">
            <v>OM2_8150</v>
          </cell>
        </row>
        <row r="1484">
          <cell r="B1484" t="str">
            <v>OM2_8153</v>
          </cell>
        </row>
        <row r="1485">
          <cell r="B1485" t="str">
            <v>OM2_8153</v>
          </cell>
        </row>
        <row r="1486">
          <cell r="B1486" t="str">
            <v>OM2_8154</v>
          </cell>
        </row>
        <row r="1487">
          <cell r="B1487" t="str">
            <v>OM2_8154</v>
          </cell>
        </row>
        <row r="1488">
          <cell r="B1488" t="str">
            <v>OM2_8155</v>
          </cell>
        </row>
        <row r="1489">
          <cell r="B1489" t="str">
            <v>OM2_8156</v>
          </cell>
        </row>
        <row r="1490">
          <cell r="B1490" t="str">
            <v>OM2_8156</v>
          </cell>
        </row>
        <row r="1491">
          <cell r="B1491" t="str">
            <v>OM2_8157</v>
          </cell>
        </row>
        <row r="1492">
          <cell r="B1492" t="str">
            <v>OM2_8158</v>
          </cell>
        </row>
        <row r="1493">
          <cell r="B1493" t="str">
            <v>OM2_8164</v>
          </cell>
        </row>
        <row r="1494">
          <cell r="B1494" t="str">
            <v>OM2_8169</v>
          </cell>
        </row>
        <row r="1495">
          <cell r="B1495" t="str">
            <v>OM2_8169</v>
          </cell>
        </row>
        <row r="1496">
          <cell r="B1496" t="str">
            <v>OM2_8169</v>
          </cell>
        </row>
        <row r="1497">
          <cell r="B1497" t="str">
            <v>OM2_8169</v>
          </cell>
        </row>
        <row r="1498">
          <cell r="B1498" t="str">
            <v>OM2_8169</v>
          </cell>
        </row>
        <row r="1499">
          <cell r="B1499" t="str">
            <v>OM2_8169</v>
          </cell>
        </row>
        <row r="1500">
          <cell r="B1500" t="str">
            <v>OM2_8170</v>
          </cell>
        </row>
        <row r="1501">
          <cell r="B1501" t="str">
            <v>OM2_8170</v>
          </cell>
        </row>
        <row r="1502">
          <cell r="B1502" t="str">
            <v>OM2_8170</v>
          </cell>
        </row>
        <row r="1503">
          <cell r="B1503" t="str">
            <v>OM2_8170</v>
          </cell>
        </row>
        <row r="1504">
          <cell r="B1504" t="str">
            <v>OM3_8170</v>
          </cell>
        </row>
        <row r="1505">
          <cell r="B1505" t="str">
            <v>OM3_8170</v>
          </cell>
        </row>
        <row r="1506">
          <cell r="B1506" t="str">
            <v>OM3_8171</v>
          </cell>
        </row>
        <row r="1507">
          <cell r="B1507" t="str">
            <v>OM3_8171</v>
          </cell>
        </row>
        <row r="1508">
          <cell r="B1508" t="str">
            <v>COR_8026</v>
          </cell>
        </row>
        <row r="1509">
          <cell r="B1509" t="str">
            <v>COR_8031</v>
          </cell>
        </row>
        <row r="1510">
          <cell r="B1510" t="str">
            <v>COR_8033</v>
          </cell>
        </row>
        <row r="1511">
          <cell r="B1511" t="str">
            <v>COR_8035</v>
          </cell>
        </row>
        <row r="1512">
          <cell r="B1512" t="str">
            <v>COR_8036</v>
          </cell>
        </row>
        <row r="1513">
          <cell r="B1513" t="str">
            <v>COR_8037</v>
          </cell>
        </row>
        <row r="1514">
          <cell r="B1514" t="str">
            <v>COR_8038</v>
          </cell>
        </row>
        <row r="1515">
          <cell r="B1515" t="str">
            <v>COR_8039</v>
          </cell>
        </row>
        <row r="1516">
          <cell r="B1516" t="str">
            <v>COR_8040</v>
          </cell>
        </row>
        <row r="1517">
          <cell r="B1517" t="str">
            <v>COR_8041</v>
          </cell>
        </row>
        <row r="1518">
          <cell r="B1518" t="str">
            <v>COR_8042</v>
          </cell>
        </row>
        <row r="1519">
          <cell r="B1519" t="str">
            <v>CI5_8002</v>
          </cell>
        </row>
        <row r="1520">
          <cell r="B1520" t="str">
            <v>CI5_8003</v>
          </cell>
        </row>
        <row r="1521">
          <cell r="B1521" t="str">
            <v>CI5_8004</v>
          </cell>
        </row>
        <row r="1522">
          <cell r="B1522" t="str">
            <v>CI5_8007</v>
          </cell>
        </row>
        <row r="1523">
          <cell r="B1523" t="str">
            <v>CI5_8008</v>
          </cell>
        </row>
        <row r="1524">
          <cell r="B1524" t="str">
            <v>CI5_8010</v>
          </cell>
        </row>
        <row r="1525">
          <cell r="B1525" t="str">
            <v>CI5_8012</v>
          </cell>
        </row>
        <row r="1526">
          <cell r="B1526" t="str">
            <v>CI5_8017</v>
          </cell>
        </row>
        <row r="1527">
          <cell r="B1527" t="str">
            <v>CI5_8020</v>
          </cell>
        </row>
        <row r="1528">
          <cell r="B1528" t="str">
            <v>CI5_8022</v>
          </cell>
        </row>
        <row r="1529">
          <cell r="B1529" t="str">
            <v>CI5_8024</v>
          </cell>
        </row>
        <row r="1530">
          <cell r="B1530" t="str">
            <v>CI5_8025</v>
          </cell>
        </row>
        <row r="1531">
          <cell r="B1531" t="str">
            <v>CI5_8026</v>
          </cell>
        </row>
        <row r="1532">
          <cell r="B1532" t="str">
            <v>CI5_8033</v>
          </cell>
        </row>
        <row r="1533">
          <cell r="B1533" t="str">
            <v>CI5_8035</v>
          </cell>
        </row>
        <row r="1534">
          <cell r="B1534" t="str">
            <v>CI5_8038</v>
          </cell>
        </row>
        <row r="1535">
          <cell r="B1535" t="str">
            <v>CI5_8040</v>
          </cell>
        </row>
        <row r="1536">
          <cell r="B1536" t="str">
            <v>OM1_8170</v>
          </cell>
        </row>
        <row r="1537">
          <cell r="B1537" t="str">
            <v>OM1_8170</v>
          </cell>
        </row>
        <row r="1538">
          <cell r="B1538" t="str">
            <v>OM1_8171</v>
          </cell>
        </row>
        <row r="1539">
          <cell r="B1539" t="str">
            <v>OM1_8171</v>
          </cell>
        </row>
        <row r="1540">
          <cell r="B1540" t="str">
            <v>OM1_8171</v>
          </cell>
        </row>
        <row r="1541">
          <cell r="B1541" t="str">
            <v>OM1_8171</v>
          </cell>
        </row>
        <row r="1542">
          <cell r="B1542" t="str">
            <v>OM1_8171</v>
          </cell>
        </row>
        <row r="1543">
          <cell r="B1543" t="str">
            <v>OM1_8178</v>
          </cell>
        </row>
        <row r="1544">
          <cell r="B1544" t="str">
            <v>OM1_8178</v>
          </cell>
        </row>
        <row r="1545">
          <cell r="B1545" t="str">
            <v>OM1_8180</v>
          </cell>
        </row>
        <row r="1546">
          <cell r="B1546" t="str">
            <v>OM1_8181</v>
          </cell>
        </row>
        <row r="1547">
          <cell r="B1547" t="str">
            <v>OM1_8183</v>
          </cell>
        </row>
        <row r="1548">
          <cell r="B1548" t="str">
            <v>OM1_8183</v>
          </cell>
        </row>
        <row r="1549">
          <cell r="B1549" t="str">
            <v>OM1_8183</v>
          </cell>
        </row>
        <row r="1550">
          <cell r="B1550" t="str">
            <v>OM1_8186</v>
          </cell>
        </row>
        <row r="1551">
          <cell r="B1551" t="str">
            <v>OM1_8186</v>
          </cell>
        </row>
        <row r="1552">
          <cell r="B1552" t="str">
            <v>OM1_8186</v>
          </cell>
        </row>
        <row r="1553">
          <cell r="B1553" t="str">
            <v>OM1_8188</v>
          </cell>
        </row>
        <row r="1554">
          <cell r="B1554" t="str">
            <v>OM1_8188</v>
          </cell>
        </row>
        <row r="1555">
          <cell r="B1555" t="str">
            <v>OM1_8188</v>
          </cell>
        </row>
        <row r="1556">
          <cell r="B1556" t="str">
            <v>OM1_8140</v>
          </cell>
        </row>
        <row r="1557">
          <cell r="B1557" t="str">
            <v>OM1_8134</v>
          </cell>
        </row>
        <row r="1558">
          <cell r="B1558" t="str">
            <v>OM1_8130</v>
          </cell>
        </row>
        <row r="1559">
          <cell r="B1559" t="str">
            <v>OM1_8146</v>
          </cell>
        </row>
        <row r="1560">
          <cell r="B1560" t="str">
            <v>OM1_8132</v>
          </cell>
        </row>
        <row r="1561">
          <cell r="B1561" t="str">
            <v>OM1_8163</v>
          </cell>
        </row>
        <row r="1562">
          <cell r="B1562" t="str">
            <v>OM1_8147</v>
          </cell>
        </row>
        <row r="1563">
          <cell r="B1563" t="str">
            <v>OM1_8142</v>
          </cell>
        </row>
        <row r="1564">
          <cell r="B1564" t="str">
            <v>OM1_8138</v>
          </cell>
        </row>
        <row r="1565">
          <cell r="B1565" t="str">
            <v>OM1_8131</v>
          </cell>
        </row>
        <row r="1566">
          <cell r="B1566" t="str">
            <v>OM1_8138</v>
          </cell>
        </row>
        <row r="1567">
          <cell r="B1567" t="str">
            <v>OM1_8144</v>
          </cell>
        </row>
        <row r="1568">
          <cell r="B1568" t="str">
            <v>OM1_8150</v>
          </cell>
        </row>
        <row r="1569">
          <cell r="B1569" t="str">
            <v>OM1_8170</v>
          </cell>
        </row>
        <row r="1570">
          <cell r="B1570" t="str">
            <v>OM1_8136</v>
          </cell>
        </row>
        <row r="1571">
          <cell r="B1571" t="str">
            <v>OM1_8145</v>
          </cell>
        </row>
        <row r="1572">
          <cell r="B1572" t="str">
            <v>OM1_8169</v>
          </cell>
        </row>
        <row r="1573">
          <cell r="B1573" t="str">
            <v>OM1_8130</v>
          </cell>
        </row>
        <row r="1574">
          <cell r="B1574" t="str">
            <v>OM1_8131</v>
          </cell>
        </row>
        <row r="1575">
          <cell r="B1575" t="str">
            <v>OM1_8132</v>
          </cell>
        </row>
        <row r="1576">
          <cell r="B1576" t="str">
            <v>OM1_8132</v>
          </cell>
        </row>
        <row r="1577">
          <cell r="B1577" t="str">
            <v>OM1_8133</v>
          </cell>
        </row>
        <row r="1578">
          <cell r="B1578" t="str">
            <v>OM1_8133</v>
          </cell>
        </row>
        <row r="1579">
          <cell r="B1579" t="str">
            <v>OM1_8134</v>
          </cell>
        </row>
        <row r="1580">
          <cell r="B1580" t="str">
            <v>OM1_8134</v>
          </cell>
        </row>
        <row r="1581">
          <cell r="B1581" t="str">
            <v>OM1_8134</v>
          </cell>
        </row>
        <row r="1582">
          <cell r="B1582" t="str">
            <v>OM1_8135</v>
          </cell>
        </row>
        <row r="1583">
          <cell r="B1583" t="str">
            <v>OM1_8135</v>
          </cell>
        </row>
        <row r="1584">
          <cell r="B1584" t="str">
            <v>OM1_8135</v>
          </cell>
        </row>
        <row r="1585">
          <cell r="B1585" t="str">
            <v>OM1_8137</v>
          </cell>
        </row>
        <row r="1586">
          <cell r="B1586" t="str">
            <v>OM1_8137</v>
          </cell>
        </row>
        <row r="1587">
          <cell r="B1587" t="str">
            <v>OM1_8139</v>
          </cell>
        </row>
        <row r="1588">
          <cell r="B1588" t="str">
            <v>OM1_8140</v>
          </cell>
        </row>
        <row r="1589">
          <cell r="B1589" t="str">
            <v>OM1_8140</v>
          </cell>
        </row>
        <row r="1590">
          <cell r="B1590" t="str">
            <v>OM1_8140</v>
          </cell>
        </row>
        <row r="1591">
          <cell r="B1591" t="str">
            <v>OM1_8140</v>
          </cell>
        </row>
        <row r="1592">
          <cell r="B1592" t="str">
            <v>OM1_8140</v>
          </cell>
        </row>
        <row r="1593">
          <cell r="B1593" t="str">
            <v>OM1_8140</v>
          </cell>
        </row>
        <row r="1594">
          <cell r="B1594" t="str">
            <v>OM1_8140</v>
          </cell>
        </row>
        <row r="1595">
          <cell r="B1595" t="str">
            <v>OM1_8140</v>
          </cell>
        </row>
        <row r="1596">
          <cell r="B1596" t="str">
            <v>OM1_8141</v>
          </cell>
        </row>
        <row r="1597">
          <cell r="B1597" t="str">
            <v>OM1_8141</v>
          </cell>
        </row>
        <row r="1598">
          <cell r="B1598" t="str">
            <v>OM1_8141</v>
          </cell>
        </row>
        <row r="1599">
          <cell r="B1599" t="str">
            <v>OM1_8142</v>
          </cell>
        </row>
        <row r="1600">
          <cell r="B1600" t="str">
            <v>OM1_8142</v>
          </cell>
        </row>
        <row r="1601">
          <cell r="B1601" t="str">
            <v>OM1_8143</v>
          </cell>
        </row>
        <row r="1602">
          <cell r="B1602" t="str">
            <v>OM1_8143</v>
          </cell>
        </row>
        <row r="1603">
          <cell r="B1603" t="str">
            <v>OM1_8144</v>
          </cell>
        </row>
        <row r="1604">
          <cell r="B1604" t="str">
            <v>OM1_8144</v>
          </cell>
        </row>
        <row r="1605">
          <cell r="B1605" t="str">
            <v>OM1_8147</v>
          </cell>
        </row>
        <row r="1606">
          <cell r="B1606" t="str">
            <v>OM1_8147</v>
          </cell>
        </row>
        <row r="1607">
          <cell r="B1607" t="str">
            <v>OM1_8147</v>
          </cell>
        </row>
        <row r="1608">
          <cell r="B1608" t="str">
            <v>OM1_8147</v>
          </cell>
        </row>
        <row r="1609">
          <cell r="B1609" t="str">
            <v>OM1_8147</v>
          </cell>
        </row>
        <row r="1610">
          <cell r="B1610" t="str">
            <v>OM1_8147</v>
          </cell>
        </row>
        <row r="1611">
          <cell r="B1611" t="str">
            <v>OM1_8148</v>
          </cell>
        </row>
        <row r="1612">
          <cell r="B1612" t="str">
            <v>OM1_8150</v>
          </cell>
        </row>
        <row r="1613">
          <cell r="B1613" t="str">
            <v>OM1_8153</v>
          </cell>
        </row>
        <row r="1614">
          <cell r="B1614" t="str">
            <v>OM1_8153</v>
          </cell>
        </row>
        <row r="1615">
          <cell r="B1615" t="str">
            <v>OM1_8154</v>
          </cell>
        </row>
        <row r="1616">
          <cell r="B1616" t="str">
            <v>OM1_8154</v>
          </cell>
        </row>
        <row r="1617">
          <cell r="B1617" t="str">
            <v>OM1_8155</v>
          </cell>
        </row>
        <row r="1618">
          <cell r="B1618" t="str">
            <v>OM1_8156</v>
          </cell>
        </row>
        <row r="1619">
          <cell r="B1619" t="str">
            <v>OM1_8156</v>
          </cell>
        </row>
        <row r="1620">
          <cell r="B1620" t="str">
            <v>CON_8024</v>
          </cell>
        </row>
        <row r="1621">
          <cell r="B1621" t="str">
            <v>CON_8025</v>
          </cell>
        </row>
        <row r="1622">
          <cell r="B1622" t="str">
            <v>CON_8026</v>
          </cell>
        </row>
        <row r="1623">
          <cell r="B1623" t="str">
            <v>CON_8031</v>
          </cell>
        </row>
        <row r="1624">
          <cell r="B1624" t="str">
            <v>CON_8033</v>
          </cell>
        </row>
        <row r="1625">
          <cell r="B1625" t="str">
            <v>CON_8035</v>
          </cell>
        </row>
        <row r="1626">
          <cell r="B1626" t="str">
            <v>CON_8036</v>
          </cell>
        </row>
        <row r="1627">
          <cell r="B1627" t="str">
            <v>CON_8037</v>
          </cell>
        </row>
        <row r="1628">
          <cell r="B1628" t="str">
            <v>CON_8038</v>
          </cell>
        </row>
        <row r="1629">
          <cell r="B1629" t="str">
            <v>CON_8039</v>
          </cell>
        </row>
        <row r="1630">
          <cell r="B1630" t="str">
            <v>CON_8040</v>
          </cell>
        </row>
        <row r="1631">
          <cell r="B1631" t="str">
            <v>CON_8041</v>
          </cell>
        </row>
        <row r="1632">
          <cell r="B1632" t="str">
            <v>CON_8042</v>
          </cell>
        </row>
        <row r="1633">
          <cell r="B1633" t="str">
            <v>COO_8002</v>
          </cell>
        </row>
        <row r="1634">
          <cell r="B1634" t="str">
            <v>COO_8003</v>
          </cell>
        </row>
        <row r="1635">
          <cell r="B1635" t="str">
            <v>COO_8004</v>
          </cell>
        </row>
        <row r="1636">
          <cell r="B1636" t="str">
            <v>COO_8005</v>
          </cell>
        </row>
        <row r="1637">
          <cell r="B1637" t="str">
            <v>COO_8007</v>
          </cell>
        </row>
        <row r="1638">
          <cell r="B1638" t="str">
            <v>COO_8008</v>
          </cell>
        </row>
        <row r="1639">
          <cell r="B1639" t="str">
            <v>COO_8010</v>
          </cell>
        </row>
        <row r="1640">
          <cell r="B1640" t="str">
            <v>COO_8012</v>
          </cell>
        </row>
        <row r="1641">
          <cell r="B1641" t="str">
            <v>COO_8016</v>
          </cell>
        </row>
        <row r="1642">
          <cell r="B1642" t="str">
            <v>COO_8017</v>
          </cell>
        </row>
        <row r="1643">
          <cell r="B1643" t="str">
            <v>COO_8020</v>
          </cell>
        </row>
        <row r="1644">
          <cell r="B1644" t="str">
            <v>COO_8022</v>
          </cell>
        </row>
        <row r="1645">
          <cell r="B1645" t="str">
            <v>COO_8023</v>
          </cell>
        </row>
        <row r="1646">
          <cell r="B1646" t="str">
            <v>COO_8024</v>
          </cell>
        </row>
        <row r="1647">
          <cell r="B1647" t="str">
            <v>COO_8025</v>
          </cell>
        </row>
        <row r="1648">
          <cell r="B1648" t="str">
            <v>COO_8026</v>
          </cell>
        </row>
        <row r="1649">
          <cell r="B1649" t="str">
            <v>COO_8031</v>
          </cell>
        </row>
        <row r="1650">
          <cell r="B1650" t="str">
            <v>COO_8033</v>
          </cell>
        </row>
        <row r="1651">
          <cell r="B1651" t="str">
            <v>COO_8035</v>
          </cell>
        </row>
        <row r="1652">
          <cell r="B1652" t="str">
            <v>COO_8036</v>
          </cell>
        </row>
        <row r="1653">
          <cell r="B1653" t="str">
            <v>COO_8037</v>
          </cell>
        </row>
        <row r="1654">
          <cell r="B1654" t="str">
            <v>COO_8038</v>
          </cell>
        </row>
        <row r="1655">
          <cell r="B1655" t="str">
            <v>COO_8039</v>
          </cell>
        </row>
        <row r="1656">
          <cell r="B1656" t="str">
            <v>COO_8040</v>
          </cell>
        </row>
        <row r="1657">
          <cell r="B1657" t="str">
            <v>COO_8041</v>
          </cell>
        </row>
        <row r="1658">
          <cell r="B1658" t="str">
            <v>COO_8042</v>
          </cell>
        </row>
        <row r="1659">
          <cell r="B1659" t="str">
            <v>COP_8002</v>
          </cell>
        </row>
        <row r="1660">
          <cell r="B1660" t="str">
            <v>COP_8003</v>
          </cell>
        </row>
        <row r="1661">
          <cell r="B1661" t="str">
            <v>COP_8004</v>
          </cell>
        </row>
        <row r="1662">
          <cell r="B1662" t="str">
            <v>COP_8005</v>
          </cell>
        </row>
        <row r="1663">
          <cell r="B1663" t="str">
            <v>COP_8007</v>
          </cell>
        </row>
        <row r="1664">
          <cell r="B1664" t="str">
            <v>COP_8008</v>
          </cell>
        </row>
        <row r="1665">
          <cell r="B1665" t="str">
            <v>COP_8010</v>
          </cell>
        </row>
        <row r="1666">
          <cell r="B1666" t="str">
            <v>COP_8012</v>
          </cell>
        </row>
        <row r="1667">
          <cell r="B1667" t="str">
            <v>COP_8016</v>
          </cell>
        </row>
        <row r="1668">
          <cell r="B1668" t="str">
            <v>COP_8017</v>
          </cell>
        </row>
        <row r="1669">
          <cell r="B1669" t="str">
            <v>COP_8020</v>
          </cell>
        </row>
        <row r="1670">
          <cell r="B1670" t="str">
            <v>COP_8022</v>
          </cell>
        </row>
        <row r="1671">
          <cell r="B1671" t="str">
            <v>COP_8023</v>
          </cell>
        </row>
        <row r="1672">
          <cell r="B1672" t="str">
            <v>COP_8024</v>
          </cell>
        </row>
        <row r="1673">
          <cell r="B1673" t="str">
            <v>COP_8025</v>
          </cell>
        </row>
        <row r="1674">
          <cell r="B1674" t="str">
            <v>COP_8026</v>
          </cell>
        </row>
        <row r="1675">
          <cell r="B1675" t="str">
            <v>COP_8031</v>
          </cell>
        </row>
        <row r="1676">
          <cell r="B1676" t="str">
            <v>COP_8033</v>
          </cell>
        </row>
        <row r="1677">
          <cell r="B1677" t="str">
            <v>COP_8035</v>
          </cell>
        </row>
        <row r="1678">
          <cell r="B1678" t="str">
            <v>COP_8036</v>
          </cell>
        </row>
        <row r="1679">
          <cell r="B1679" t="str">
            <v>COP_8037</v>
          </cell>
        </row>
        <row r="1680">
          <cell r="B1680" t="str">
            <v>COP_8038</v>
          </cell>
        </row>
        <row r="1681">
          <cell r="B1681" t="str">
            <v>COP_8039</v>
          </cell>
        </row>
        <row r="1682">
          <cell r="B1682" t="str">
            <v>COP_8040</v>
          </cell>
        </row>
        <row r="1683">
          <cell r="B1683" t="str">
            <v>COP_8041</v>
          </cell>
        </row>
        <row r="1684">
          <cell r="B1684" t="str">
            <v>COP_8042</v>
          </cell>
        </row>
        <row r="1685">
          <cell r="B1685" t="str">
            <v>COQ_8002</v>
          </cell>
        </row>
        <row r="1686">
          <cell r="B1686" t="str">
            <v>COQ_8003</v>
          </cell>
        </row>
        <row r="1687">
          <cell r="B1687" t="str">
            <v>COQ_8004</v>
          </cell>
        </row>
        <row r="1688">
          <cell r="B1688" t="str">
            <v>COQ_8005</v>
          </cell>
        </row>
        <row r="1689">
          <cell r="B1689" t="str">
            <v>COQ_8007</v>
          </cell>
        </row>
        <row r="1690">
          <cell r="B1690" t="str">
            <v>COQ_8008</v>
          </cell>
        </row>
        <row r="1691">
          <cell r="B1691" t="str">
            <v>COQ_8010</v>
          </cell>
        </row>
        <row r="1692">
          <cell r="B1692" t="str">
            <v>COQ_8012</v>
          </cell>
        </row>
        <row r="1693">
          <cell r="B1693" t="str">
            <v>COQ_8016</v>
          </cell>
        </row>
        <row r="1694">
          <cell r="B1694" t="str">
            <v>COQ_8017</v>
          </cell>
        </row>
        <row r="1695">
          <cell r="B1695" t="str">
            <v>COQ_8020</v>
          </cell>
        </row>
        <row r="1696">
          <cell r="B1696" t="str">
            <v>COQ_8022</v>
          </cell>
        </row>
        <row r="1697">
          <cell r="B1697" t="str">
            <v>COQ_8023</v>
          </cell>
        </row>
        <row r="1698">
          <cell r="B1698" t="str">
            <v>COQ_8024</v>
          </cell>
        </row>
        <row r="1699">
          <cell r="B1699" t="str">
            <v>COQ_8025</v>
          </cell>
        </row>
        <row r="1700">
          <cell r="B1700" t="str">
            <v>COQ_8026</v>
          </cell>
        </row>
        <row r="1701">
          <cell r="B1701" t="str">
            <v>COQ_8031</v>
          </cell>
        </row>
        <row r="1702">
          <cell r="B1702" t="str">
            <v>COQ_8033</v>
          </cell>
        </row>
        <row r="1703">
          <cell r="B1703" t="str">
            <v>COQ_8035</v>
          </cell>
        </row>
        <row r="1704">
          <cell r="B1704" t="str">
            <v>COQ_8036</v>
          </cell>
        </row>
        <row r="1705">
          <cell r="B1705" t="str">
            <v>COQ_8037</v>
          </cell>
        </row>
        <row r="1706">
          <cell r="B1706" t="str">
            <v>COQ_8038</v>
          </cell>
        </row>
        <row r="1707">
          <cell r="B1707" t="str">
            <v>COQ_8039</v>
          </cell>
        </row>
        <row r="1708">
          <cell r="B1708" t="str">
            <v>COQ_8040</v>
          </cell>
        </row>
        <row r="1709">
          <cell r="B1709" t="str">
            <v>COQ_8041</v>
          </cell>
        </row>
        <row r="1710">
          <cell r="B1710" t="str">
            <v>COQ_8042</v>
          </cell>
        </row>
        <row r="1711">
          <cell r="B1711" t="str">
            <v>COR_8002</v>
          </cell>
        </row>
        <row r="1712">
          <cell r="B1712" t="str">
            <v>COR_8003</v>
          </cell>
        </row>
        <row r="1713">
          <cell r="B1713" t="str">
            <v>COR_8004</v>
          </cell>
        </row>
        <row r="1714">
          <cell r="B1714" t="str">
            <v>COR_8005</v>
          </cell>
        </row>
        <row r="1715">
          <cell r="B1715" t="str">
            <v>COR_8007</v>
          </cell>
        </row>
        <row r="1716">
          <cell r="B1716" t="str">
            <v>COR_8008</v>
          </cell>
        </row>
        <row r="1717">
          <cell r="B1717" t="str">
            <v>COR_8010</v>
          </cell>
        </row>
        <row r="1718">
          <cell r="B1718" t="str">
            <v>COR_8012</v>
          </cell>
        </row>
        <row r="1719">
          <cell r="B1719" t="str">
            <v>COR_8016</v>
          </cell>
        </row>
        <row r="1720">
          <cell r="B1720" t="str">
            <v>COR_8017</v>
          </cell>
        </row>
        <row r="1721">
          <cell r="B1721" t="str">
            <v>COR_8020</v>
          </cell>
        </row>
        <row r="1722">
          <cell r="B1722" t="str">
            <v>COR_8022</v>
          </cell>
        </row>
        <row r="1723">
          <cell r="B1723" t="str">
            <v>COR_8023</v>
          </cell>
        </row>
        <row r="1724">
          <cell r="B1724" t="str">
            <v>COR_8024</v>
          </cell>
        </row>
        <row r="1725">
          <cell r="B1725" t="str">
            <v>COR_8025</v>
          </cell>
        </row>
        <row r="1726">
          <cell r="B1726" t="str">
            <v>COJ_8016</v>
          </cell>
        </row>
        <row r="1727">
          <cell r="B1727" t="str">
            <v>COJ_8017</v>
          </cell>
        </row>
        <row r="1728">
          <cell r="B1728" t="str">
            <v>COJ_8020</v>
          </cell>
        </row>
        <row r="1729">
          <cell r="B1729" t="str">
            <v>COJ_8022</v>
          </cell>
        </row>
        <row r="1730">
          <cell r="B1730" t="str">
            <v>COJ_8023</v>
          </cell>
        </row>
        <row r="1731">
          <cell r="B1731" t="str">
            <v>COJ_8024</v>
          </cell>
        </row>
        <row r="1732">
          <cell r="B1732" t="str">
            <v>COJ_8025</v>
          </cell>
        </row>
        <row r="1733">
          <cell r="B1733" t="str">
            <v>COJ_8026</v>
          </cell>
        </row>
        <row r="1734">
          <cell r="B1734" t="str">
            <v>COJ_8031</v>
          </cell>
        </row>
        <row r="1735">
          <cell r="B1735" t="str">
            <v>COJ_8033</v>
          </cell>
        </row>
        <row r="1736">
          <cell r="B1736" t="str">
            <v>COJ_8035</v>
          </cell>
        </row>
        <row r="1737">
          <cell r="B1737" t="str">
            <v>COJ_8036</v>
          </cell>
        </row>
        <row r="1738">
          <cell r="B1738" t="str">
            <v>COJ_8037</v>
          </cell>
        </row>
        <row r="1739">
          <cell r="B1739" t="str">
            <v>COJ_8038</v>
          </cell>
        </row>
        <row r="1740">
          <cell r="B1740" t="str">
            <v>COJ_8039</v>
          </cell>
        </row>
        <row r="1741">
          <cell r="B1741" t="str">
            <v>COJ_8040</v>
          </cell>
        </row>
        <row r="1742">
          <cell r="B1742" t="str">
            <v>COJ_8041</v>
          </cell>
        </row>
        <row r="1743">
          <cell r="B1743" t="str">
            <v>COJ_8042</v>
          </cell>
        </row>
        <row r="1744">
          <cell r="B1744" t="str">
            <v>COK_8002</v>
          </cell>
        </row>
        <row r="1745">
          <cell r="B1745" t="str">
            <v>COK_8003</v>
          </cell>
        </row>
        <row r="1746">
          <cell r="B1746" t="str">
            <v>COK_8004</v>
          </cell>
        </row>
        <row r="1747">
          <cell r="B1747" t="str">
            <v>COK_8005</v>
          </cell>
        </row>
        <row r="1748">
          <cell r="B1748" t="str">
            <v>COK_8007</v>
          </cell>
        </row>
        <row r="1749">
          <cell r="B1749" t="str">
            <v>COK_8008</v>
          </cell>
        </row>
        <row r="1750">
          <cell r="B1750" t="str">
            <v>COK_8010</v>
          </cell>
        </row>
        <row r="1751">
          <cell r="B1751" t="str">
            <v>COK_8012</v>
          </cell>
        </row>
        <row r="1752">
          <cell r="B1752" t="str">
            <v>COK_8016</v>
          </cell>
        </row>
        <row r="1753">
          <cell r="B1753" t="str">
            <v>COK_8017</v>
          </cell>
        </row>
        <row r="1754">
          <cell r="B1754" t="str">
            <v>COK_8020</v>
          </cell>
        </row>
        <row r="1755">
          <cell r="B1755" t="str">
            <v>COK_8022</v>
          </cell>
        </row>
        <row r="1756">
          <cell r="B1756" t="str">
            <v>COK_8023</v>
          </cell>
        </row>
        <row r="1757">
          <cell r="B1757" t="str">
            <v>COK_8024</v>
          </cell>
        </row>
        <row r="1758">
          <cell r="B1758" t="str">
            <v>COK_8025</v>
          </cell>
        </row>
        <row r="1759">
          <cell r="B1759" t="str">
            <v>COK_8026</v>
          </cell>
        </row>
        <row r="1760">
          <cell r="B1760" t="str">
            <v>COK_8031</v>
          </cell>
        </row>
        <row r="1761">
          <cell r="B1761" t="str">
            <v>COK_8033</v>
          </cell>
        </row>
        <row r="1762">
          <cell r="B1762" t="str">
            <v>COK_8035</v>
          </cell>
        </row>
        <row r="1763">
          <cell r="B1763" t="str">
            <v>COK_8036</v>
          </cell>
        </row>
        <row r="1764">
          <cell r="B1764" t="str">
            <v>COK_8037</v>
          </cell>
        </row>
        <row r="1765">
          <cell r="B1765" t="str">
            <v>COK_8038</v>
          </cell>
        </row>
        <row r="1766">
          <cell r="B1766" t="str">
            <v>COK_8039</v>
          </cell>
        </row>
        <row r="1767">
          <cell r="B1767" t="str">
            <v>COK_8040</v>
          </cell>
        </row>
        <row r="1768">
          <cell r="B1768" t="str">
            <v>COK_8041</v>
          </cell>
        </row>
        <row r="1769">
          <cell r="B1769" t="str">
            <v>COK_8042</v>
          </cell>
        </row>
        <row r="1770">
          <cell r="B1770" t="str">
            <v>COL_8002</v>
          </cell>
        </row>
        <row r="1771">
          <cell r="B1771" t="str">
            <v>COL_8003</v>
          </cell>
        </row>
        <row r="1772">
          <cell r="B1772" t="str">
            <v>COL_8004</v>
          </cell>
        </row>
        <row r="1773">
          <cell r="B1773" t="str">
            <v>COL_8005</v>
          </cell>
        </row>
        <row r="1774">
          <cell r="B1774" t="str">
            <v>COL_8007</v>
          </cell>
        </row>
        <row r="1775">
          <cell r="B1775" t="str">
            <v>COL_8008</v>
          </cell>
        </row>
        <row r="1776">
          <cell r="B1776" t="str">
            <v>COL_8010</v>
          </cell>
        </row>
        <row r="1777">
          <cell r="B1777" t="str">
            <v>COL_8012</v>
          </cell>
        </row>
        <row r="1778">
          <cell r="B1778" t="str">
            <v>COL_8016</v>
          </cell>
        </row>
        <row r="1779">
          <cell r="B1779" t="str">
            <v>COL_8017</v>
          </cell>
        </row>
        <row r="1780">
          <cell r="B1780" t="str">
            <v>COL_8020</v>
          </cell>
        </row>
        <row r="1781">
          <cell r="B1781" t="str">
            <v>COL_8022</v>
          </cell>
        </row>
        <row r="1782">
          <cell r="B1782" t="str">
            <v>COL_8023</v>
          </cell>
        </row>
        <row r="1783">
          <cell r="B1783" t="str">
            <v>COL_8024</v>
          </cell>
        </row>
        <row r="1784">
          <cell r="B1784" t="str">
            <v>COL_8025</v>
          </cell>
        </row>
        <row r="1785">
          <cell r="B1785" t="str">
            <v>COL_8026</v>
          </cell>
        </row>
        <row r="1786">
          <cell r="B1786" t="str">
            <v>COL_8031</v>
          </cell>
        </row>
        <row r="1787">
          <cell r="B1787" t="str">
            <v>COL_8033</v>
          </cell>
        </row>
        <row r="1788">
          <cell r="B1788" t="str">
            <v>COL_8035</v>
          </cell>
        </row>
        <row r="1789">
          <cell r="B1789" t="str">
            <v>COL_8036</v>
          </cell>
        </row>
        <row r="1790">
          <cell r="B1790" t="str">
            <v>COL_8037</v>
          </cell>
        </row>
        <row r="1791">
          <cell r="B1791" t="str">
            <v>COL_8038</v>
          </cell>
        </row>
        <row r="1792">
          <cell r="B1792" t="str">
            <v>COL_8039</v>
          </cell>
        </row>
        <row r="1793">
          <cell r="B1793" t="str">
            <v>COL_8040</v>
          </cell>
        </row>
        <row r="1794">
          <cell r="B1794" t="str">
            <v>COL_8041</v>
          </cell>
        </row>
        <row r="1795">
          <cell r="B1795" t="str">
            <v>COL_8042</v>
          </cell>
        </row>
        <row r="1796">
          <cell r="B1796" t="str">
            <v>COM_8002</v>
          </cell>
        </row>
        <row r="1797">
          <cell r="B1797" t="str">
            <v>COM_8003</v>
          </cell>
        </row>
        <row r="1798">
          <cell r="B1798" t="str">
            <v>COM_8004</v>
          </cell>
        </row>
        <row r="1799">
          <cell r="B1799" t="str">
            <v>COM_8005</v>
          </cell>
        </row>
        <row r="1800">
          <cell r="B1800" t="str">
            <v>COM_8007</v>
          </cell>
        </row>
        <row r="1801">
          <cell r="B1801" t="str">
            <v>COM_8008</v>
          </cell>
        </row>
        <row r="1802">
          <cell r="B1802" t="str">
            <v>COM_8010</v>
          </cell>
        </row>
        <row r="1803">
          <cell r="B1803" t="str">
            <v>COM_8012</v>
          </cell>
        </row>
        <row r="1804">
          <cell r="B1804" t="str">
            <v>COM_8016</v>
          </cell>
        </row>
        <row r="1805">
          <cell r="B1805" t="str">
            <v>COM_8017</v>
          </cell>
        </row>
        <row r="1806">
          <cell r="B1806" t="str">
            <v>COM_8020</v>
          </cell>
        </row>
        <row r="1807">
          <cell r="B1807" t="str">
            <v>COM_8022</v>
          </cell>
        </row>
        <row r="1808">
          <cell r="B1808" t="str">
            <v>COM_8023</v>
          </cell>
        </row>
        <row r="1809">
          <cell r="B1809" t="str">
            <v>COM_8024</v>
          </cell>
        </row>
        <row r="1810">
          <cell r="B1810" t="str">
            <v>COM_8025</v>
          </cell>
        </row>
        <row r="1811">
          <cell r="B1811" t="str">
            <v>COM_8026</v>
          </cell>
        </row>
        <row r="1812">
          <cell r="B1812" t="str">
            <v>COM_8031</v>
          </cell>
        </row>
        <row r="1813">
          <cell r="B1813" t="str">
            <v>COM_8033</v>
          </cell>
        </row>
        <row r="1814">
          <cell r="B1814" t="str">
            <v>COM_8035</v>
          </cell>
        </row>
        <row r="1815">
          <cell r="B1815" t="str">
            <v>COM_8036</v>
          </cell>
        </row>
        <row r="1816">
          <cell r="B1816" t="str">
            <v>COM_8037</v>
          </cell>
        </row>
        <row r="1817">
          <cell r="B1817" t="str">
            <v>COM_8038</v>
          </cell>
        </row>
        <row r="1818">
          <cell r="B1818" t="str">
            <v>COM_8039</v>
          </cell>
        </row>
        <row r="1819">
          <cell r="B1819" t="str">
            <v>COM_8040</v>
          </cell>
        </row>
        <row r="1820">
          <cell r="B1820" t="str">
            <v>COM_8041</v>
          </cell>
        </row>
        <row r="1821">
          <cell r="B1821" t="str">
            <v>COM_8042</v>
          </cell>
        </row>
        <row r="1822">
          <cell r="B1822" t="str">
            <v>CON_8002</v>
          </cell>
        </row>
        <row r="1823">
          <cell r="B1823" t="str">
            <v>CON_8003</v>
          </cell>
        </row>
        <row r="1824">
          <cell r="B1824" t="str">
            <v>CON_8004</v>
          </cell>
        </row>
        <row r="1825">
          <cell r="B1825" t="str">
            <v>CON_8005</v>
          </cell>
        </row>
        <row r="1826">
          <cell r="B1826" t="str">
            <v>CON_8007</v>
          </cell>
        </row>
        <row r="1827">
          <cell r="B1827" t="str">
            <v>CON_8008</v>
          </cell>
        </row>
        <row r="1828">
          <cell r="B1828" t="str">
            <v>CON_8010</v>
          </cell>
        </row>
        <row r="1829">
          <cell r="B1829" t="str">
            <v>CON_8012</v>
          </cell>
        </row>
        <row r="1830">
          <cell r="B1830" t="str">
            <v>CON_8016</v>
          </cell>
        </row>
        <row r="1831">
          <cell r="B1831" t="str">
            <v>CON_8017</v>
          </cell>
        </row>
        <row r="1832">
          <cell r="B1832" t="str">
            <v>CON_8020</v>
          </cell>
        </row>
        <row r="1833">
          <cell r="B1833" t="str">
            <v>CON_8022</v>
          </cell>
        </row>
        <row r="1834">
          <cell r="B1834" t="str">
            <v>CON_8023</v>
          </cell>
        </row>
        <row r="1835">
          <cell r="B1835" t="str">
            <v>COF_8005</v>
          </cell>
        </row>
        <row r="1836">
          <cell r="B1836" t="str">
            <v>COF_8007</v>
          </cell>
        </row>
        <row r="1837">
          <cell r="B1837" t="str">
            <v>COF_8008</v>
          </cell>
        </row>
        <row r="1838">
          <cell r="B1838" t="str">
            <v>COF_8010</v>
          </cell>
        </row>
        <row r="1839">
          <cell r="B1839" t="str">
            <v>COF_8012</v>
          </cell>
        </row>
        <row r="1840">
          <cell r="B1840" t="str">
            <v>COF_8016</v>
          </cell>
        </row>
        <row r="1841">
          <cell r="B1841" t="str">
            <v>COF_8017</v>
          </cell>
        </row>
        <row r="1842">
          <cell r="B1842" t="str">
            <v>COF_8020</v>
          </cell>
        </row>
        <row r="1843">
          <cell r="B1843" t="str">
            <v>COF_8022</v>
          </cell>
        </row>
        <row r="1844">
          <cell r="B1844" t="str">
            <v>COF_8023</v>
          </cell>
        </row>
        <row r="1845">
          <cell r="B1845" t="str">
            <v>COF_8024</v>
          </cell>
        </row>
        <row r="1846">
          <cell r="B1846" t="str">
            <v>COF_8025</v>
          </cell>
        </row>
        <row r="1847">
          <cell r="B1847" t="str">
            <v>COF_8026</v>
          </cell>
        </row>
        <row r="1848">
          <cell r="B1848" t="str">
            <v>COF_8031</v>
          </cell>
        </row>
        <row r="1849">
          <cell r="B1849" t="str">
            <v>COF_8033</v>
          </cell>
        </row>
        <row r="1850">
          <cell r="B1850" t="str">
            <v>COF_8035</v>
          </cell>
        </row>
        <row r="1851">
          <cell r="B1851" t="str">
            <v>COF_8036</v>
          </cell>
        </row>
        <row r="1852">
          <cell r="B1852" t="str">
            <v>COF_8037</v>
          </cell>
        </row>
        <row r="1853">
          <cell r="B1853" t="str">
            <v>COF_8038</v>
          </cell>
        </row>
        <row r="1854">
          <cell r="B1854" t="str">
            <v>COF_8039</v>
          </cell>
        </row>
        <row r="1855">
          <cell r="B1855" t="str">
            <v>COF_8040</v>
          </cell>
        </row>
        <row r="1856">
          <cell r="B1856" t="str">
            <v>COF_8041</v>
          </cell>
        </row>
        <row r="1857">
          <cell r="B1857" t="str">
            <v>COF_8042</v>
          </cell>
        </row>
        <row r="1858">
          <cell r="B1858" t="str">
            <v>COG_8002</v>
          </cell>
        </row>
        <row r="1859">
          <cell r="B1859" t="str">
            <v>COG_8003</v>
          </cell>
        </row>
        <row r="1860">
          <cell r="B1860" t="str">
            <v>COG_8004</v>
          </cell>
        </row>
        <row r="1861">
          <cell r="B1861" t="str">
            <v>COG_8005</v>
          </cell>
        </row>
        <row r="1862">
          <cell r="B1862" t="str">
            <v>COG_8007</v>
          </cell>
        </row>
        <row r="1863">
          <cell r="B1863" t="str">
            <v>COG_8008</v>
          </cell>
        </row>
        <row r="1864">
          <cell r="B1864" t="str">
            <v>COG_8010</v>
          </cell>
        </row>
        <row r="1865">
          <cell r="B1865" t="str">
            <v>COG_8012</v>
          </cell>
        </row>
        <row r="1866">
          <cell r="B1866" t="str">
            <v>COG_8016</v>
          </cell>
        </row>
        <row r="1867">
          <cell r="B1867" t="str">
            <v>COG_8017</v>
          </cell>
        </row>
        <row r="1868">
          <cell r="B1868" t="str">
            <v>COG_8020</v>
          </cell>
        </row>
        <row r="1869">
          <cell r="B1869" t="str">
            <v>COG_8022</v>
          </cell>
        </row>
        <row r="1870">
          <cell r="B1870" t="str">
            <v>COG_8023</v>
          </cell>
        </row>
        <row r="1871">
          <cell r="B1871" t="str">
            <v>COG_8024</v>
          </cell>
        </row>
        <row r="1872">
          <cell r="B1872" t="str">
            <v>COG_8025</v>
          </cell>
        </row>
        <row r="1873">
          <cell r="B1873" t="str">
            <v>COG_8026</v>
          </cell>
        </row>
        <row r="1874">
          <cell r="B1874" t="str">
            <v>COG_8031</v>
          </cell>
        </row>
        <row r="1875">
          <cell r="B1875" t="str">
            <v>COG_8033</v>
          </cell>
        </row>
        <row r="1876">
          <cell r="B1876" t="str">
            <v>COG_8035</v>
          </cell>
        </row>
        <row r="1877">
          <cell r="B1877" t="str">
            <v>COG_8036</v>
          </cell>
        </row>
        <row r="1878">
          <cell r="B1878" t="str">
            <v>COG_8037</v>
          </cell>
        </row>
        <row r="1879">
          <cell r="B1879" t="str">
            <v>COG_8038</v>
          </cell>
        </row>
        <row r="1880">
          <cell r="B1880" t="str">
            <v>COG_8039</v>
          </cell>
        </row>
        <row r="1881">
          <cell r="B1881" t="str">
            <v>COG_8040</v>
          </cell>
        </row>
        <row r="1882">
          <cell r="B1882" t="str">
            <v>COG_8041</v>
          </cell>
        </row>
        <row r="1883">
          <cell r="B1883" t="str">
            <v>COG_8042</v>
          </cell>
        </row>
        <row r="1884">
          <cell r="B1884" t="str">
            <v>COH_8002</v>
          </cell>
        </row>
        <row r="1885">
          <cell r="B1885" t="str">
            <v>COH_8003</v>
          </cell>
        </row>
        <row r="1886">
          <cell r="B1886" t="str">
            <v>COH_8004</v>
          </cell>
        </row>
        <row r="1887">
          <cell r="B1887" t="str">
            <v>COH_8005</v>
          </cell>
        </row>
        <row r="1888">
          <cell r="B1888" t="str">
            <v>COH_8007</v>
          </cell>
        </row>
        <row r="1889">
          <cell r="B1889" t="str">
            <v>COH_8008</v>
          </cell>
        </row>
        <row r="1890">
          <cell r="B1890" t="str">
            <v>COH_8010</v>
          </cell>
        </row>
        <row r="1891">
          <cell r="B1891" t="str">
            <v>COH_8012</v>
          </cell>
        </row>
        <row r="1892">
          <cell r="B1892" t="str">
            <v>COH_8016</v>
          </cell>
        </row>
        <row r="1893">
          <cell r="B1893" t="str">
            <v>COH_8017</v>
          </cell>
        </row>
        <row r="1894">
          <cell r="B1894" t="str">
            <v>COH_8020</v>
          </cell>
        </row>
        <row r="1895">
          <cell r="B1895" t="str">
            <v>COH_8022</v>
          </cell>
        </row>
        <row r="1896">
          <cell r="B1896" t="str">
            <v>COH_8023</v>
          </cell>
        </row>
        <row r="1897">
          <cell r="B1897" t="str">
            <v>COH_8024</v>
          </cell>
        </row>
        <row r="1898">
          <cell r="B1898" t="str">
            <v>COH_8025</v>
          </cell>
        </row>
        <row r="1899">
          <cell r="B1899" t="str">
            <v>COH_8026</v>
          </cell>
        </row>
        <row r="1900">
          <cell r="B1900" t="str">
            <v>COH_8031</v>
          </cell>
        </row>
        <row r="1901">
          <cell r="B1901" t="str">
            <v>COH_8033</v>
          </cell>
        </row>
        <row r="1902">
          <cell r="B1902" t="str">
            <v>COH_8035</v>
          </cell>
        </row>
        <row r="1903">
          <cell r="B1903" t="str">
            <v>COH_8036</v>
          </cell>
        </row>
        <row r="1904">
          <cell r="B1904" t="str">
            <v>COH_8037</v>
          </cell>
        </row>
        <row r="1905">
          <cell r="B1905" t="str">
            <v>COH_8038</v>
          </cell>
        </row>
        <row r="1906">
          <cell r="B1906" t="str">
            <v>COH_8039</v>
          </cell>
        </row>
        <row r="1907">
          <cell r="B1907" t="str">
            <v>COH_8040</v>
          </cell>
        </row>
        <row r="1908">
          <cell r="B1908" t="str">
            <v>COH_8041</v>
          </cell>
        </row>
        <row r="1909">
          <cell r="B1909" t="str">
            <v>COH_8042</v>
          </cell>
        </row>
        <row r="1910">
          <cell r="B1910" t="str">
            <v>COI_8002</v>
          </cell>
        </row>
        <row r="1911">
          <cell r="B1911" t="str">
            <v>COI_8003</v>
          </cell>
        </row>
        <row r="1912">
          <cell r="B1912" t="str">
            <v>COI_8004</v>
          </cell>
        </row>
        <row r="1913">
          <cell r="B1913" t="str">
            <v>COI_8005</v>
          </cell>
        </row>
        <row r="1914">
          <cell r="B1914" t="str">
            <v>COI_8007</v>
          </cell>
        </row>
        <row r="1915">
          <cell r="B1915" t="str">
            <v>COI_8008</v>
          </cell>
        </row>
        <row r="1916">
          <cell r="B1916" t="str">
            <v>COI_8010</v>
          </cell>
        </row>
        <row r="1917">
          <cell r="B1917" t="str">
            <v>COI_8012</v>
          </cell>
        </row>
        <row r="1918">
          <cell r="B1918" t="str">
            <v>COI_8016</v>
          </cell>
        </row>
        <row r="1919">
          <cell r="B1919" t="str">
            <v>COI_8017</v>
          </cell>
        </row>
        <row r="1920">
          <cell r="B1920" t="str">
            <v>COI_8020</v>
          </cell>
        </row>
        <row r="1921">
          <cell r="B1921" t="str">
            <v>COI_8022</v>
          </cell>
        </row>
        <row r="1922">
          <cell r="B1922" t="str">
            <v>COI_8023</v>
          </cell>
        </row>
        <row r="1923">
          <cell r="B1923" t="str">
            <v>COI_8024</v>
          </cell>
        </row>
        <row r="1924">
          <cell r="B1924" t="str">
            <v>COI_8025</v>
          </cell>
        </row>
        <row r="1925">
          <cell r="B1925" t="str">
            <v>COI_8026</v>
          </cell>
        </row>
        <row r="1926">
          <cell r="B1926" t="str">
            <v>COI_8031</v>
          </cell>
        </row>
        <row r="1927">
          <cell r="B1927" t="str">
            <v>COI_8033</v>
          </cell>
        </row>
        <row r="1928">
          <cell r="B1928" t="str">
            <v>COI_8035</v>
          </cell>
        </row>
        <row r="1929">
          <cell r="B1929" t="str">
            <v>COI_8036</v>
          </cell>
        </row>
        <row r="1930">
          <cell r="B1930" t="str">
            <v>COI_8037</v>
          </cell>
        </row>
        <row r="1931">
          <cell r="B1931" t="str">
            <v>COI_8038</v>
          </cell>
        </row>
        <row r="1932">
          <cell r="B1932" t="str">
            <v>COI_8039</v>
          </cell>
        </row>
        <row r="1933">
          <cell r="B1933" t="str">
            <v>COI_8040</v>
          </cell>
        </row>
        <row r="1934">
          <cell r="B1934" t="str">
            <v>COI_8041</v>
          </cell>
        </row>
        <row r="1935">
          <cell r="B1935" t="str">
            <v>COI_8042</v>
          </cell>
        </row>
        <row r="1936">
          <cell r="B1936" t="str">
            <v>COJ_8002</v>
          </cell>
        </row>
        <row r="1937">
          <cell r="B1937" t="str">
            <v>COJ_8003</v>
          </cell>
        </row>
        <row r="1938">
          <cell r="B1938" t="str">
            <v>COJ_8004</v>
          </cell>
        </row>
        <row r="1939">
          <cell r="B1939" t="str">
            <v>COJ_8005</v>
          </cell>
        </row>
        <row r="1940">
          <cell r="B1940" t="str">
            <v>COJ_8007</v>
          </cell>
        </row>
        <row r="1941">
          <cell r="B1941" t="str">
            <v>COJ_8008</v>
          </cell>
        </row>
        <row r="1942">
          <cell r="B1942" t="str">
            <v>COJ_8010</v>
          </cell>
        </row>
        <row r="1943">
          <cell r="B1943" t="str">
            <v>COJ_8012</v>
          </cell>
        </row>
        <row r="1944">
          <cell r="B1944" t="str">
            <v>COB_8007</v>
          </cell>
        </row>
        <row r="1945">
          <cell r="B1945" t="str">
            <v>COB_8008</v>
          </cell>
        </row>
        <row r="1946">
          <cell r="B1946" t="str">
            <v>COB_8010</v>
          </cell>
        </row>
        <row r="1947">
          <cell r="B1947" t="str">
            <v>COB_8012</v>
          </cell>
        </row>
        <row r="1948">
          <cell r="B1948" t="str">
            <v>COB_8016</v>
          </cell>
        </row>
        <row r="1949">
          <cell r="B1949" t="str">
            <v>COB_8017</v>
          </cell>
        </row>
        <row r="1950">
          <cell r="B1950" t="str">
            <v>COB_8020</v>
          </cell>
        </row>
        <row r="1951">
          <cell r="B1951" t="str">
            <v>COB_8022</v>
          </cell>
        </row>
        <row r="1952">
          <cell r="B1952" t="str">
            <v>COB_8023</v>
          </cell>
        </row>
        <row r="1953">
          <cell r="B1953" t="str">
            <v>COB_8024</v>
          </cell>
        </row>
        <row r="1954">
          <cell r="B1954" t="str">
            <v>COB_8025</v>
          </cell>
        </row>
        <row r="1955">
          <cell r="B1955" t="str">
            <v>COB_8026</v>
          </cell>
        </row>
        <row r="1956">
          <cell r="B1956" t="str">
            <v>COB_8031</v>
          </cell>
        </row>
        <row r="1957">
          <cell r="B1957" t="str">
            <v>COB_8033</v>
          </cell>
        </row>
        <row r="1958">
          <cell r="B1958" t="str">
            <v>COB_8035</v>
          </cell>
        </row>
        <row r="1959">
          <cell r="B1959" t="str">
            <v>COB_8036</v>
          </cell>
        </row>
        <row r="1960">
          <cell r="B1960" t="str">
            <v>COB_8037</v>
          </cell>
        </row>
        <row r="1961">
          <cell r="B1961" t="str">
            <v>COB_8038</v>
          </cell>
        </row>
        <row r="1962">
          <cell r="B1962" t="str">
            <v>COB_8039</v>
          </cell>
        </row>
        <row r="1963">
          <cell r="B1963" t="str">
            <v>COB_8040</v>
          </cell>
        </row>
        <row r="1964">
          <cell r="B1964" t="str">
            <v>COB_8041</v>
          </cell>
        </row>
        <row r="1965">
          <cell r="B1965" t="str">
            <v>COB_8042</v>
          </cell>
        </row>
        <row r="1966">
          <cell r="B1966" t="str">
            <v>COC_8002</v>
          </cell>
        </row>
        <row r="1967">
          <cell r="B1967" t="str">
            <v>COC_8003</v>
          </cell>
        </row>
        <row r="1968">
          <cell r="B1968" t="str">
            <v>COC_8004</v>
          </cell>
        </row>
        <row r="1969">
          <cell r="B1969" t="str">
            <v>COC_8005</v>
          </cell>
        </row>
        <row r="1970">
          <cell r="B1970" t="str">
            <v>COC_8007</v>
          </cell>
        </row>
        <row r="1971">
          <cell r="B1971" t="str">
            <v>COC_8008</v>
          </cell>
        </row>
        <row r="1972">
          <cell r="B1972" t="str">
            <v>COC_8010</v>
          </cell>
        </row>
        <row r="1973">
          <cell r="B1973" t="str">
            <v>COC_8012</v>
          </cell>
        </row>
        <row r="1974">
          <cell r="B1974" t="str">
            <v>COC_8016</v>
          </cell>
        </row>
        <row r="1975">
          <cell r="B1975" t="str">
            <v>COC_8017</v>
          </cell>
        </row>
        <row r="1976">
          <cell r="B1976" t="str">
            <v>COC_8020</v>
          </cell>
        </row>
        <row r="1977">
          <cell r="B1977" t="str">
            <v>COC_8022</v>
          </cell>
        </row>
        <row r="1978">
          <cell r="B1978" t="str">
            <v>COC_8023</v>
          </cell>
        </row>
        <row r="1979">
          <cell r="B1979" t="str">
            <v>COC_8024</v>
          </cell>
        </row>
        <row r="1980">
          <cell r="B1980" t="str">
            <v>COC_8025</v>
          </cell>
        </row>
        <row r="1981">
          <cell r="B1981" t="str">
            <v>COC_8026</v>
          </cell>
        </row>
        <row r="1982">
          <cell r="B1982" t="str">
            <v>COC_8031</v>
          </cell>
        </row>
        <row r="1983">
          <cell r="B1983" t="str">
            <v>COC_8033</v>
          </cell>
        </row>
        <row r="1984">
          <cell r="B1984" t="str">
            <v>COC_8035</v>
          </cell>
        </row>
        <row r="1985">
          <cell r="B1985" t="str">
            <v>COC_8036</v>
          </cell>
        </row>
        <row r="1986">
          <cell r="B1986" t="str">
            <v>COC_8037</v>
          </cell>
        </row>
        <row r="1987">
          <cell r="B1987" t="str">
            <v>COC_8038</v>
          </cell>
        </row>
        <row r="1988">
          <cell r="B1988" t="str">
            <v>COC_8039</v>
          </cell>
        </row>
        <row r="1989">
          <cell r="B1989" t="str">
            <v>COC_8040</v>
          </cell>
        </row>
        <row r="1990">
          <cell r="B1990" t="str">
            <v>COC_8041</v>
          </cell>
        </row>
        <row r="1991">
          <cell r="B1991" t="str">
            <v>COC_8042</v>
          </cell>
        </row>
        <row r="1992">
          <cell r="B1992" t="str">
            <v>COD_8002</v>
          </cell>
        </row>
        <row r="1993">
          <cell r="B1993" t="str">
            <v>COD_8003</v>
          </cell>
        </row>
        <row r="1994">
          <cell r="B1994" t="str">
            <v>COD_8004</v>
          </cell>
        </row>
        <row r="1995">
          <cell r="B1995" t="str">
            <v>COD_8005</v>
          </cell>
        </row>
        <row r="1996">
          <cell r="B1996" t="str">
            <v>COD_8007</v>
          </cell>
        </row>
        <row r="1997">
          <cell r="B1997" t="str">
            <v>COD_8008</v>
          </cell>
        </row>
        <row r="1998">
          <cell r="B1998" t="str">
            <v>COD_8010</v>
          </cell>
        </row>
        <row r="1999">
          <cell r="B1999" t="str">
            <v>COD_8012</v>
          </cell>
        </row>
        <row r="2000">
          <cell r="B2000" t="str">
            <v>COD_8016</v>
          </cell>
        </row>
        <row r="2001">
          <cell r="B2001" t="str">
            <v>COD_8017</v>
          </cell>
        </row>
        <row r="2002">
          <cell r="B2002" t="str">
            <v>COD_8020</v>
          </cell>
        </row>
        <row r="2003">
          <cell r="B2003" t="str">
            <v>COD_8022</v>
          </cell>
        </row>
        <row r="2004">
          <cell r="B2004" t="str">
            <v>COD_8023</v>
          </cell>
        </row>
        <row r="2005">
          <cell r="B2005" t="str">
            <v>COD_8024</v>
          </cell>
        </row>
        <row r="2006">
          <cell r="B2006" t="str">
            <v>COD_8025</v>
          </cell>
        </row>
        <row r="2007">
          <cell r="B2007" t="str">
            <v>COD_8026</v>
          </cell>
        </row>
        <row r="2008">
          <cell r="B2008" t="str">
            <v>COD_8031</v>
          </cell>
        </row>
        <row r="2009">
          <cell r="B2009" t="str">
            <v>COD_8033</v>
          </cell>
        </row>
        <row r="2010">
          <cell r="B2010" t="str">
            <v>COD_8035</v>
          </cell>
        </row>
        <row r="2011">
          <cell r="B2011" t="str">
            <v>COD_8036</v>
          </cell>
        </row>
        <row r="2012">
          <cell r="B2012" t="str">
            <v>COD_8037</v>
          </cell>
        </row>
        <row r="2013">
          <cell r="B2013" t="str">
            <v>COD_8038</v>
          </cell>
        </row>
        <row r="2014">
          <cell r="B2014" t="str">
            <v>COD_8039</v>
          </cell>
        </row>
        <row r="2015">
          <cell r="B2015" t="str">
            <v>COD_8040</v>
          </cell>
        </row>
        <row r="2016">
          <cell r="B2016" t="str">
            <v>COD_8041</v>
          </cell>
        </row>
        <row r="2017">
          <cell r="B2017" t="str">
            <v>COD_8042</v>
          </cell>
        </row>
        <row r="2018">
          <cell r="B2018" t="str">
            <v>COE_8002</v>
          </cell>
        </row>
        <row r="2019">
          <cell r="B2019" t="str">
            <v>COE_8003</v>
          </cell>
        </row>
        <row r="2020">
          <cell r="B2020" t="str">
            <v>COE_8004</v>
          </cell>
        </row>
        <row r="2021">
          <cell r="B2021" t="str">
            <v>COE_8005</v>
          </cell>
        </row>
        <row r="2022">
          <cell r="B2022" t="str">
            <v>COE_8007</v>
          </cell>
        </row>
        <row r="2023">
          <cell r="B2023" t="str">
            <v>COE_8008</v>
          </cell>
        </row>
        <row r="2024">
          <cell r="B2024" t="str">
            <v>COE_8010</v>
          </cell>
        </row>
        <row r="2025">
          <cell r="B2025" t="str">
            <v>COE_8012</v>
          </cell>
        </row>
        <row r="2026">
          <cell r="B2026" t="str">
            <v>COE_8016</v>
          </cell>
        </row>
        <row r="2027">
          <cell r="B2027" t="str">
            <v>COE_8017</v>
          </cell>
        </row>
        <row r="2028">
          <cell r="B2028" t="str">
            <v>COE_8020</v>
          </cell>
        </row>
        <row r="2029">
          <cell r="B2029" t="str">
            <v>COE_8022</v>
          </cell>
        </row>
        <row r="2030">
          <cell r="B2030" t="str">
            <v>COE_8023</v>
          </cell>
        </row>
        <row r="2031">
          <cell r="B2031" t="str">
            <v>COE_8024</v>
          </cell>
        </row>
        <row r="2032">
          <cell r="B2032" t="str">
            <v>COE_8025</v>
          </cell>
        </row>
        <row r="2033">
          <cell r="B2033" t="str">
            <v>COE_8026</v>
          </cell>
        </row>
        <row r="2034">
          <cell r="B2034" t="str">
            <v>COE_8031</v>
          </cell>
        </row>
        <row r="2035">
          <cell r="B2035" t="str">
            <v>COE_8033</v>
          </cell>
        </row>
        <row r="2036">
          <cell r="B2036" t="str">
            <v>COE_8035</v>
          </cell>
        </row>
        <row r="2037">
          <cell r="B2037" t="str">
            <v>COE_8036</v>
          </cell>
        </row>
        <row r="2038">
          <cell r="B2038" t="str">
            <v>COE_8037</v>
          </cell>
        </row>
        <row r="2039">
          <cell r="B2039" t="str">
            <v>COE_8038</v>
          </cell>
        </row>
        <row r="2040">
          <cell r="B2040" t="str">
            <v>COE_8039</v>
          </cell>
        </row>
        <row r="2041">
          <cell r="B2041" t="str">
            <v>COE_8040</v>
          </cell>
        </row>
        <row r="2042">
          <cell r="B2042" t="str">
            <v>COE_8041</v>
          </cell>
        </row>
        <row r="2043">
          <cell r="B2043" t="str">
            <v>COE_8042</v>
          </cell>
        </row>
        <row r="2044">
          <cell r="B2044" t="str">
            <v>COF_8002</v>
          </cell>
        </row>
        <row r="2045">
          <cell r="B2045" t="str">
            <v>COF_8003</v>
          </cell>
        </row>
        <row r="2046">
          <cell r="B2046" t="str">
            <v>COF_8004</v>
          </cell>
        </row>
        <row r="2047">
          <cell r="B2047" t="str">
            <v>CO7_8005</v>
          </cell>
        </row>
        <row r="2048">
          <cell r="B2048" t="str">
            <v>CO7_8007</v>
          </cell>
        </row>
        <row r="2049">
          <cell r="B2049" t="str">
            <v>CO7_8008</v>
          </cell>
        </row>
        <row r="2050">
          <cell r="B2050" t="str">
            <v>CO7_8010</v>
          </cell>
        </row>
        <row r="2051">
          <cell r="B2051" t="str">
            <v>CO7_8012</v>
          </cell>
        </row>
        <row r="2052">
          <cell r="B2052" t="str">
            <v>CO7_8016</v>
          </cell>
        </row>
        <row r="2053">
          <cell r="B2053" t="str">
            <v>CO7_8017</v>
          </cell>
        </row>
        <row r="2054">
          <cell r="B2054" t="str">
            <v>CO7_8020</v>
          </cell>
        </row>
        <row r="2055">
          <cell r="B2055" t="str">
            <v>CO7_8022</v>
          </cell>
        </row>
        <row r="2056">
          <cell r="B2056" t="str">
            <v>CO7_8023</v>
          </cell>
        </row>
        <row r="2057">
          <cell r="B2057" t="str">
            <v>CO7_8024</v>
          </cell>
        </row>
        <row r="2058">
          <cell r="B2058" t="str">
            <v>CO7_8025</v>
          </cell>
        </row>
        <row r="2059">
          <cell r="B2059" t="str">
            <v>CO7_8026</v>
          </cell>
        </row>
        <row r="2060">
          <cell r="B2060" t="str">
            <v>CO7_8031</v>
          </cell>
        </row>
        <row r="2061">
          <cell r="B2061" t="str">
            <v>CO7_8033</v>
          </cell>
        </row>
        <row r="2062">
          <cell r="B2062" t="str">
            <v>CO7_8035</v>
          </cell>
        </row>
        <row r="2063">
          <cell r="B2063" t="str">
            <v>CO7_8036</v>
          </cell>
        </row>
        <row r="2064">
          <cell r="B2064" t="str">
            <v>CO7_8037</v>
          </cell>
        </row>
        <row r="2065">
          <cell r="B2065" t="str">
            <v>CO7_8038</v>
          </cell>
        </row>
        <row r="2066">
          <cell r="B2066" t="str">
            <v>CO7_8039</v>
          </cell>
        </row>
        <row r="2067">
          <cell r="B2067" t="str">
            <v>CO7_8040</v>
          </cell>
        </row>
        <row r="2068">
          <cell r="B2068" t="str">
            <v>CO7_8041</v>
          </cell>
        </row>
        <row r="2069">
          <cell r="B2069" t="str">
            <v>CO7_8042</v>
          </cell>
        </row>
        <row r="2070">
          <cell r="B2070" t="str">
            <v>CO8_8002</v>
          </cell>
        </row>
        <row r="2071">
          <cell r="B2071" t="str">
            <v>CO8_8003</v>
          </cell>
        </row>
        <row r="2072">
          <cell r="B2072" t="str">
            <v>CO8_8004</v>
          </cell>
        </row>
        <row r="2073">
          <cell r="B2073" t="str">
            <v>CO8_8005</v>
          </cell>
        </row>
        <row r="2074">
          <cell r="B2074" t="str">
            <v>CO8_8007</v>
          </cell>
        </row>
        <row r="2075">
          <cell r="B2075" t="str">
            <v>CO8_8008</v>
          </cell>
        </row>
        <row r="2076">
          <cell r="B2076" t="str">
            <v>CO8_8010</v>
          </cell>
        </row>
        <row r="2077">
          <cell r="B2077" t="str">
            <v>CO8_8012</v>
          </cell>
        </row>
        <row r="2078">
          <cell r="B2078" t="str">
            <v>CO8_8016</v>
          </cell>
        </row>
        <row r="2079">
          <cell r="B2079" t="str">
            <v>CO8_8017</v>
          </cell>
        </row>
        <row r="2080">
          <cell r="B2080" t="str">
            <v>CO8_8020</v>
          </cell>
        </row>
        <row r="2081">
          <cell r="B2081" t="str">
            <v>CO8_8022</v>
          </cell>
        </row>
        <row r="2082">
          <cell r="B2082" t="str">
            <v>CO8_8023</v>
          </cell>
        </row>
        <row r="2083">
          <cell r="B2083" t="str">
            <v>CO8_8024</v>
          </cell>
        </row>
        <row r="2084">
          <cell r="B2084" t="str">
            <v>CO8_8025</v>
          </cell>
        </row>
        <row r="2085">
          <cell r="B2085" t="str">
            <v>CO8_8026</v>
          </cell>
        </row>
        <row r="2086">
          <cell r="B2086" t="str">
            <v>CO8_8031</v>
          </cell>
        </row>
        <row r="2087">
          <cell r="B2087" t="str">
            <v>CO8_8033</v>
          </cell>
        </row>
        <row r="2088">
          <cell r="B2088" t="str">
            <v>CO8_8035</v>
          </cell>
        </row>
        <row r="2089">
          <cell r="B2089" t="str">
            <v>CO8_8036</v>
          </cell>
        </row>
        <row r="2090">
          <cell r="B2090" t="str">
            <v>CO8_8037</v>
          </cell>
        </row>
        <row r="2091">
          <cell r="B2091" t="str">
            <v>CO8_8038</v>
          </cell>
        </row>
        <row r="2092">
          <cell r="B2092" t="str">
            <v>CO8_8039</v>
          </cell>
        </row>
        <row r="2093">
          <cell r="B2093" t="str">
            <v>CO8_8040</v>
          </cell>
        </row>
        <row r="2094">
          <cell r="B2094" t="str">
            <v>CO8_8041</v>
          </cell>
        </row>
        <row r="2095">
          <cell r="B2095" t="str">
            <v>CO8_8042</v>
          </cell>
        </row>
        <row r="2096">
          <cell r="B2096" t="str">
            <v>CO9_8002</v>
          </cell>
        </row>
        <row r="2097">
          <cell r="B2097" t="str">
            <v>CO9_8003</v>
          </cell>
        </row>
        <row r="2098">
          <cell r="B2098" t="str">
            <v>CO9_8004</v>
          </cell>
        </row>
        <row r="2099">
          <cell r="B2099" t="str">
            <v>CO9_8005</v>
          </cell>
        </row>
        <row r="2100">
          <cell r="B2100" t="str">
            <v>CO9_8007</v>
          </cell>
        </row>
        <row r="2101">
          <cell r="B2101" t="str">
            <v>CO9_8008</v>
          </cell>
        </row>
        <row r="2102">
          <cell r="B2102" t="str">
            <v>CO9_8010</v>
          </cell>
        </row>
        <row r="2103">
          <cell r="B2103" t="str">
            <v>CO9_8012</v>
          </cell>
        </row>
        <row r="2104">
          <cell r="B2104" t="str">
            <v>CO9_8016</v>
          </cell>
        </row>
        <row r="2105">
          <cell r="B2105" t="str">
            <v>CO9_8017</v>
          </cell>
        </row>
        <row r="2106">
          <cell r="B2106" t="str">
            <v>CO9_8020</v>
          </cell>
        </row>
        <row r="2107">
          <cell r="B2107" t="str">
            <v>CO9_8022</v>
          </cell>
        </row>
        <row r="2108">
          <cell r="B2108" t="str">
            <v>CO9_8023</v>
          </cell>
        </row>
        <row r="2109">
          <cell r="B2109" t="str">
            <v>CO9_8024</v>
          </cell>
        </row>
        <row r="2110">
          <cell r="B2110" t="str">
            <v>CO9_8025</v>
          </cell>
        </row>
        <row r="2111">
          <cell r="B2111" t="str">
            <v>CO9_8026</v>
          </cell>
        </row>
        <row r="2112">
          <cell r="B2112" t="str">
            <v>CO9_8031</v>
          </cell>
        </row>
        <row r="2113">
          <cell r="B2113" t="str">
            <v>CO9_8033</v>
          </cell>
        </row>
        <row r="2114">
          <cell r="B2114" t="str">
            <v>CO9_8035</v>
          </cell>
        </row>
        <row r="2115">
          <cell r="B2115" t="str">
            <v>CO9_8036</v>
          </cell>
        </row>
        <row r="2116">
          <cell r="B2116" t="str">
            <v>CO9_8037</v>
          </cell>
        </row>
        <row r="2117">
          <cell r="B2117" t="str">
            <v>CO9_8038</v>
          </cell>
        </row>
        <row r="2118">
          <cell r="B2118" t="str">
            <v>CO9_8039</v>
          </cell>
        </row>
        <row r="2119">
          <cell r="B2119" t="str">
            <v>CO9_8040</v>
          </cell>
        </row>
        <row r="2120">
          <cell r="B2120" t="str">
            <v>CO9_8041</v>
          </cell>
        </row>
        <row r="2121">
          <cell r="B2121" t="str">
            <v>CO9_8042</v>
          </cell>
        </row>
        <row r="2122">
          <cell r="B2122" t="str">
            <v>COA_8002</v>
          </cell>
        </row>
        <row r="2123">
          <cell r="B2123" t="str">
            <v>COA_8003</v>
          </cell>
        </row>
        <row r="2124">
          <cell r="B2124" t="str">
            <v>COA_8004</v>
          </cell>
        </row>
        <row r="2125">
          <cell r="B2125" t="str">
            <v>COA_8005</v>
          </cell>
        </row>
        <row r="2126">
          <cell r="B2126" t="str">
            <v>COA_8007</v>
          </cell>
        </row>
        <row r="2127">
          <cell r="B2127" t="str">
            <v>COA_8008</v>
          </cell>
        </row>
        <row r="2128">
          <cell r="B2128" t="str">
            <v>COA_8010</v>
          </cell>
        </row>
        <row r="2129">
          <cell r="B2129" t="str">
            <v>COA_8012</v>
          </cell>
        </row>
        <row r="2130">
          <cell r="B2130" t="str">
            <v>COA_8016</v>
          </cell>
        </row>
        <row r="2131">
          <cell r="B2131" t="str">
            <v>COA_8017</v>
          </cell>
        </row>
        <row r="2132">
          <cell r="B2132" t="str">
            <v>COA_8020</v>
          </cell>
        </row>
        <row r="2133">
          <cell r="B2133" t="str">
            <v>COA_8022</v>
          </cell>
        </row>
        <row r="2134">
          <cell r="B2134" t="str">
            <v>COA_8023</v>
          </cell>
        </row>
        <row r="2135">
          <cell r="B2135" t="str">
            <v>COA_8024</v>
          </cell>
        </row>
        <row r="2136">
          <cell r="B2136" t="str">
            <v>COA_8025</v>
          </cell>
        </row>
        <row r="2137">
          <cell r="B2137" t="str">
            <v>COA_8026</v>
          </cell>
        </row>
        <row r="2138">
          <cell r="B2138" t="str">
            <v>COA_8031</v>
          </cell>
        </row>
        <row r="2139">
          <cell r="B2139" t="str">
            <v>COA_8033</v>
          </cell>
        </row>
        <row r="2140">
          <cell r="B2140" t="str">
            <v>COA_8035</v>
          </cell>
        </row>
        <row r="2141">
          <cell r="B2141" t="str">
            <v>COA_8036</v>
          </cell>
        </row>
        <row r="2142">
          <cell r="B2142" t="str">
            <v>COA_8037</v>
          </cell>
        </row>
        <row r="2143">
          <cell r="B2143" t="str">
            <v>COA_8038</v>
          </cell>
        </row>
        <row r="2144">
          <cell r="B2144" t="str">
            <v>COA_8039</v>
          </cell>
        </row>
        <row r="2145">
          <cell r="B2145" t="str">
            <v>COA_8040</v>
          </cell>
        </row>
        <row r="2146">
          <cell r="B2146" t="str">
            <v>COA_8041</v>
          </cell>
        </row>
        <row r="2147">
          <cell r="B2147" t="str">
            <v>COA_8042</v>
          </cell>
        </row>
        <row r="2148">
          <cell r="B2148" t="str">
            <v>COB_8002</v>
          </cell>
        </row>
        <row r="2149">
          <cell r="B2149" t="str">
            <v>COB_8003</v>
          </cell>
        </row>
        <row r="2150">
          <cell r="B2150" t="str">
            <v>COB_8004</v>
          </cell>
        </row>
        <row r="2151">
          <cell r="B2151" t="str">
            <v>COB_8005</v>
          </cell>
        </row>
        <row r="2152">
          <cell r="B2152" t="str">
            <v>CO2_8040</v>
          </cell>
        </row>
        <row r="2153">
          <cell r="B2153" t="str">
            <v>CO2_8041</v>
          </cell>
        </row>
        <row r="2154">
          <cell r="B2154" t="str">
            <v>CO2_8042</v>
          </cell>
        </row>
        <row r="2155">
          <cell r="B2155" t="str">
            <v>CO3_8002</v>
          </cell>
        </row>
        <row r="2156">
          <cell r="B2156" t="str">
            <v>CO3_8003</v>
          </cell>
        </row>
        <row r="2157">
          <cell r="B2157" t="str">
            <v>CO3_8004</v>
          </cell>
        </row>
        <row r="2158">
          <cell r="B2158" t="str">
            <v>CO3_8005</v>
          </cell>
        </row>
        <row r="2159">
          <cell r="B2159" t="str">
            <v>CO3_8007</v>
          </cell>
        </row>
        <row r="2160">
          <cell r="B2160" t="str">
            <v>CO3_8008</v>
          </cell>
        </row>
        <row r="2161">
          <cell r="B2161" t="str">
            <v>CO3_8010</v>
          </cell>
        </row>
        <row r="2162">
          <cell r="B2162" t="str">
            <v>CO3_8012</v>
          </cell>
        </row>
        <row r="2163">
          <cell r="B2163" t="str">
            <v>CO3_8016</v>
          </cell>
        </row>
        <row r="2164">
          <cell r="B2164" t="str">
            <v>CO3_8017</v>
          </cell>
        </row>
        <row r="2165">
          <cell r="B2165" t="str">
            <v>CO3_8020</v>
          </cell>
        </row>
        <row r="2166">
          <cell r="B2166" t="str">
            <v>CO3_8022</v>
          </cell>
        </row>
        <row r="2167">
          <cell r="B2167" t="str">
            <v>CO3_8023</v>
          </cell>
        </row>
        <row r="2168">
          <cell r="B2168" t="str">
            <v>CO3_8024</v>
          </cell>
        </row>
        <row r="2169">
          <cell r="B2169" t="str">
            <v>CO3_8025</v>
          </cell>
        </row>
        <row r="2170">
          <cell r="B2170" t="str">
            <v>CO3_8026</v>
          </cell>
        </row>
        <row r="2171">
          <cell r="B2171" t="str">
            <v>CO3_8031</v>
          </cell>
        </row>
        <row r="2172">
          <cell r="B2172" t="str">
            <v>CO3_8033</v>
          </cell>
        </row>
        <row r="2173">
          <cell r="B2173" t="str">
            <v>CO3_8035</v>
          </cell>
        </row>
        <row r="2174">
          <cell r="B2174" t="str">
            <v>CO3_8036</v>
          </cell>
        </row>
        <row r="2175">
          <cell r="B2175" t="str">
            <v>CO3_8037</v>
          </cell>
        </row>
        <row r="2176">
          <cell r="B2176" t="str">
            <v>CO3_8038</v>
          </cell>
        </row>
        <row r="2177">
          <cell r="B2177" t="str">
            <v>CO3_8039</v>
          </cell>
        </row>
        <row r="2178">
          <cell r="B2178" t="str">
            <v>CO3_8040</v>
          </cell>
        </row>
        <row r="2179">
          <cell r="B2179" t="str">
            <v>CO3_8041</v>
          </cell>
        </row>
        <row r="2180">
          <cell r="B2180" t="str">
            <v>CO3_8042</v>
          </cell>
        </row>
        <row r="2181">
          <cell r="B2181" t="str">
            <v>CO4_8002</v>
          </cell>
        </row>
        <row r="2182">
          <cell r="B2182" t="str">
            <v>CO4_8003</v>
          </cell>
        </row>
        <row r="2183">
          <cell r="B2183" t="str">
            <v>CO4_8004</v>
          </cell>
        </row>
        <row r="2184">
          <cell r="B2184" t="str">
            <v>CO4_8005</v>
          </cell>
        </row>
        <row r="2185">
          <cell r="B2185" t="str">
            <v>CO4_8007</v>
          </cell>
        </row>
        <row r="2186">
          <cell r="B2186" t="str">
            <v>CO4_8008</v>
          </cell>
        </row>
        <row r="2187">
          <cell r="B2187" t="str">
            <v>CO4_8010</v>
          </cell>
        </row>
        <row r="2188">
          <cell r="B2188" t="str">
            <v>CO4_8012</v>
          </cell>
        </row>
        <row r="2189">
          <cell r="B2189" t="str">
            <v>CO4_8016</v>
          </cell>
        </row>
        <row r="2190">
          <cell r="B2190" t="str">
            <v>CO4_8017</v>
          </cell>
        </row>
        <row r="2191">
          <cell r="B2191" t="str">
            <v>CO4_8020</v>
          </cell>
        </row>
        <row r="2192">
          <cell r="B2192" t="str">
            <v>CO4_8022</v>
          </cell>
        </row>
        <row r="2193">
          <cell r="B2193" t="str">
            <v>CO4_8023</v>
          </cell>
        </row>
        <row r="2194">
          <cell r="B2194" t="str">
            <v>CO4_8024</v>
          </cell>
        </row>
        <row r="2195">
          <cell r="B2195" t="str">
            <v>CO4_8025</v>
          </cell>
        </row>
        <row r="2196">
          <cell r="B2196" t="str">
            <v>CO4_8026</v>
          </cell>
        </row>
        <row r="2197">
          <cell r="B2197" t="str">
            <v>CO4_8031</v>
          </cell>
        </row>
        <row r="2198">
          <cell r="B2198" t="str">
            <v>CO4_8033</v>
          </cell>
        </row>
        <row r="2199">
          <cell r="B2199" t="str">
            <v>CO4_8035</v>
          </cell>
        </row>
        <row r="2200">
          <cell r="B2200" t="str">
            <v>CO4_8036</v>
          </cell>
        </row>
        <row r="2201">
          <cell r="B2201" t="str">
            <v>CO4_8037</v>
          </cell>
        </row>
        <row r="2202">
          <cell r="B2202" t="str">
            <v>CO4_8038</v>
          </cell>
        </row>
        <row r="2203">
          <cell r="B2203" t="str">
            <v>CO4_8039</v>
          </cell>
        </row>
        <row r="2204">
          <cell r="B2204" t="str">
            <v>CO4_8040</v>
          </cell>
        </row>
        <row r="2205">
          <cell r="B2205" t="str">
            <v>CO4_8041</v>
          </cell>
        </row>
        <row r="2206">
          <cell r="B2206" t="str">
            <v>CO4_8042</v>
          </cell>
        </row>
        <row r="2207">
          <cell r="B2207" t="str">
            <v>CO5_8002</v>
          </cell>
        </row>
        <row r="2208">
          <cell r="B2208" t="str">
            <v>CO5_8003</v>
          </cell>
        </row>
        <row r="2209">
          <cell r="B2209" t="str">
            <v>CO5_8004</v>
          </cell>
        </row>
        <row r="2210">
          <cell r="B2210" t="str">
            <v>CO5_8005</v>
          </cell>
        </row>
        <row r="2211">
          <cell r="B2211" t="str">
            <v>CO5_8007</v>
          </cell>
        </row>
        <row r="2212">
          <cell r="B2212" t="str">
            <v>CO5_8008</v>
          </cell>
        </row>
        <row r="2213">
          <cell r="B2213" t="str">
            <v>CO5_8010</v>
          </cell>
        </row>
        <row r="2214">
          <cell r="B2214" t="str">
            <v>CO5_8012</v>
          </cell>
        </row>
        <row r="2215">
          <cell r="B2215" t="str">
            <v>CO5_8016</v>
          </cell>
        </row>
        <row r="2216">
          <cell r="B2216" t="str">
            <v>CO5_8017</v>
          </cell>
        </row>
        <row r="2217">
          <cell r="B2217" t="str">
            <v>CO5_8020</v>
          </cell>
        </row>
        <row r="2218">
          <cell r="B2218" t="str">
            <v>CO5_8022</v>
          </cell>
        </row>
        <row r="2219">
          <cell r="B2219" t="str">
            <v>CO5_8023</v>
          </cell>
        </row>
        <row r="2220">
          <cell r="B2220" t="str">
            <v>CO5_8024</v>
          </cell>
        </row>
        <row r="2221">
          <cell r="B2221" t="str">
            <v>CO5_8025</v>
          </cell>
        </row>
        <row r="2222">
          <cell r="B2222" t="str">
            <v>CO5_8026</v>
          </cell>
        </row>
        <row r="2223">
          <cell r="B2223" t="str">
            <v>CO5_8031</v>
          </cell>
        </row>
        <row r="2224">
          <cell r="B2224" t="str">
            <v>CO5_8033</v>
          </cell>
        </row>
        <row r="2225">
          <cell r="B2225" t="str">
            <v>CO5_8035</v>
          </cell>
        </row>
        <row r="2226">
          <cell r="B2226" t="str">
            <v>CO5_8036</v>
          </cell>
        </row>
        <row r="2227">
          <cell r="B2227" t="str">
            <v>CO5_8037</v>
          </cell>
        </row>
        <row r="2228">
          <cell r="B2228" t="str">
            <v>CO5_8038</v>
          </cell>
        </row>
        <row r="2229">
          <cell r="B2229" t="str">
            <v>CO5_8039</v>
          </cell>
        </row>
        <row r="2230">
          <cell r="B2230" t="str">
            <v>CO5_8040</v>
          </cell>
        </row>
        <row r="2231">
          <cell r="B2231" t="str">
            <v>CO5_8041</v>
          </cell>
        </row>
        <row r="2232">
          <cell r="B2232" t="str">
            <v>CO5_8042</v>
          </cell>
        </row>
        <row r="2233">
          <cell r="B2233" t="str">
            <v>CO6_8002</v>
          </cell>
        </row>
        <row r="2234">
          <cell r="B2234" t="str">
            <v>CO6_8003</v>
          </cell>
        </row>
        <row r="2235">
          <cell r="B2235" t="str">
            <v>CO6_8004</v>
          </cell>
        </row>
        <row r="2236">
          <cell r="B2236" t="str">
            <v>CO6_8005</v>
          </cell>
        </row>
        <row r="2237">
          <cell r="B2237" t="str">
            <v>CO6_8007</v>
          </cell>
        </row>
        <row r="2238">
          <cell r="B2238" t="str">
            <v>CO6_8008</v>
          </cell>
        </row>
        <row r="2239">
          <cell r="B2239" t="str">
            <v>CO6_8010</v>
          </cell>
        </row>
        <row r="2240">
          <cell r="B2240" t="str">
            <v>CO6_8012</v>
          </cell>
        </row>
        <row r="2241">
          <cell r="B2241" t="str">
            <v>CO6_8016</v>
          </cell>
        </row>
        <row r="2242">
          <cell r="B2242" t="str">
            <v>CO6_8017</v>
          </cell>
        </row>
        <row r="2243">
          <cell r="B2243" t="str">
            <v>CO6_8020</v>
          </cell>
        </row>
        <row r="2244">
          <cell r="B2244" t="str">
            <v>CO6_8022</v>
          </cell>
        </row>
        <row r="2245">
          <cell r="B2245" t="str">
            <v>CO6_8023</v>
          </cell>
        </row>
        <row r="2246">
          <cell r="B2246" t="str">
            <v>CO6_8024</v>
          </cell>
        </row>
        <row r="2247">
          <cell r="B2247" t="str">
            <v>CO6_8025</v>
          </cell>
        </row>
        <row r="2248">
          <cell r="B2248" t="str">
            <v>CO6_8026</v>
          </cell>
        </row>
        <row r="2249">
          <cell r="B2249" t="str">
            <v>CO6_8031</v>
          </cell>
        </row>
        <row r="2250">
          <cell r="B2250" t="str">
            <v>CO6_8033</v>
          </cell>
        </row>
        <row r="2251">
          <cell r="B2251" t="str">
            <v>CO6_8035</v>
          </cell>
        </row>
        <row r="2252">
          <cell r="B2252" t="str">
            <v>CO6_8036</v>
          </cell>
        </row>
        <row r="2253">
          <cell r="B2253" t="str">
            <v>CO6_8037</v>
          </cell>
        </row>
        <row r="2254">
          <cell r="B2254" t="str">
            <v>CO6_8038</v>
          </cell>
        </row>
        <row r="2255">
          <cell r="B2255" t="str">
            <v>CO6_8039</v>
          </cell>
        </row>
        <row r="2256">
          <cell r="B2256" t="str">
            <v>CO6_8040</v>
          </cell>
        </row>
        <row r="2257">
          <cell r="B2257" t="str">
            <v>CO6_8041</v>
          </cell>
        </row>
        <row r="2258">
          <cell r="B2258" t="str">
            <v>CO6_8042</v>
          </cell>
        </row>
        <row r="2259">
          <cell r="B2259" t="str">
            <v>CO7_8002</v>
          </cell>
        </row>
        <row r="2260">
          <cell r="B2260" t="str">
            <v>CO7_8003</v>
          </cell>
        </row>
        <row r="2261">
          <cell r="B2261" t="str">
            <v>CO7_8004</v>
          </cell>
        </row>
        <row r="2262">
          <cell r="B2262" t="str">
            <v>RRQ_8187</v>
          </cell>
        </row>
        <row r="2263">
          <cell r="B2263" t="str">
            <v>RRR_8149</v>
          </cell>
        </row>
        <row r="2264">
          <cell r="B2264" t="str">
            <v>RRR_8184</v>
          </cell>
        </row>
        <row r="2265">
          <cell r="B2265" t="str">
            <v>RRR_8187</v>
          </cell>
        </row>
        <row r="2266">
          <cell r="B2266" t="str">
            <v>RRS_8149</v>
          </cell>
        </row>
        <row r="2267">
          <cell r="B2267" t="str">
            <v>RRS_8184</v>
          </cell>
        </row>
        <row r="2268">
          <cell r="B2268" t="str">
            <v>RRS_8187</v>
          </cell>
        </row>
        <row r="2269">
          <cell r="B2269" t="str">
            <v>CIR_8002</v>
          </cell>
        </row>
        <row r="2270">
          <cell r="B2270" t="str">
            <v>CIR_8003</v>
          </cell>
        </row>
        <row r="2271">
          <cell r="B2271" t="str">
            <v>CIR_8004</v>
          </cell>
        </row>
        <row r="2272">
          <cell r="B2272" t="str">
            <v>CIR_8005</v>
          </cell>
        </row>
        <row r="2273">
          <cell r="B2273" t="str">
            <v>CIR_8007</v>
          </cell>
        </row>
        <row r="2274">
          <cell r="B2274" t="str">
            <v>CIR_8008</v>
          </cell>
        </row>
        <row r="2275">
          <cell r="B2275" t="str">
            <v>CIR_8010</v>
          </cell>
        </row>
        <row r="2276">
          <cell r="B2276" t="str">
            <v>CIR_8012</v>
          </cell>
        </row>
        <row r="2277">
          <cell r="B2277" t="str">
            <v>CIR_8016</v>
          </cell>
        </row>
        <row r="2278">
          <cell r="B2278" t="str">
            <v>CIR_8017</v>
          </cell>
        </row>
        <row r="2279">
          <cell r="B2279" t="str">
            <v>CIR_8020</v>
          </cell>
        </row>
        <row r="2280">
          <cell r="B2280" t="str">
            <v>CIR_8022</v>
          </cell>
        </row>
        <row r="2281">
          <cell r="B2281" t="str">
            <v>CIR_8023</v>
          </cell>
        </row>
        <row r="2282">
          <cell r="B2282" t="str">
            <v>CIR_8024</v>
          </cell>
        </row>
        <row r="2283">
          <cell r="B2283" t="str">
            <v>CIR_8025</v>
          </cell>
        </row>
        <row r="2284">
          <cell r="B2284" t="str">
            <v>CIR_8026</v>
          </cell>
        </row>
        <row r="2285">
          <cell r="B2285" t="str">
            <v>CIR_8031</v>
          </cell>
        </row>
        <row r="2286">
          <cell r="B2286" t="str">
            <v>CIR_8033</v>
          </cell>
        </row>
        <row r="2287">
          <cell r="B2287" t="str">
            <v>CIR_8035</v>
          </cell>
        </row>
        <row r="2288">
          <cell r="B2288" t="str">
            <v>CIR_8036</v>
          </cell>
        </row>
        <row r="2289">
          <cell r="B2289" t="str">
            <v>CIR_8037</v>
          </cell>
        </row>
        <row r="2290">
          <cell r="B2290" t="str">
            <v>CIR_8038</v>
          </cell>
        </row>
        <row r="2291">
          <cell r="B2291" t="str">
            <v>CIR_8039</v>
          </cell>
        </row>
        <row r="2292">
          <cell r="B2292" t="str">
            <v>CIR_8040</v>
          </cell>
        </row>
        <row r="2293">
          <cell r="B2293" t="str">
            <v>CIR_8041</v>
          </cell>
        </row>
        <row r="2294">
          <cell r="B2294" t="str">
            <v>CIR_8042</v>
          </cell>
        </row>
        <row r="2295">
          <cell r="B2295" t="str">
            <v>CIS_8002</v>
          </cell>
        </row>
        <row r="2296">
          <cell r="B2296" t="str">
            <v>CIS_8003</v>
          </cell>
        </row>
        <row r="2297">
          <cell r="B2297" t="str">
            <v>CIS_8004</v>
          </cell>
        </row>
        <row r="2298">
          <cell r="B2298" t="str">
            <v>CIS_8005</v>
          </cell>
        </row>
        <row r="2299">
          <cell r="B2299" t="str">
            <v>CIS_8007</v>
          </cell>
        </row>
        <row r="2300">
          <cell r="B2300" t="str">
            <v>CIS_8008</v>
          </cell>
        </row>
        <row r="2301">
          <cell r="B2301" t="str">
            <v>CIS_8010</v>
          </cell>
        </row>
        <row r="2302">
          <cell r="B2302" t="str">
            <v>CIS_8012</v>
          </cell>
        </row>
        <row r="2303">
          <cell r="B2303" t="str">
            <v>CIS_8016</v>
          </cell>
        </row>
        <row r="2304">
          <cell r="B2304" t="str">
            <v>CIS_8017</v>
          </cell>
        </row>
        <row r="2305">
          <cell r="B2305" t="str">
            <v>CIS_8020</v>
          </cell>
        </row>
        <row r="2306">
          <cell r="B2306" t="str">
            <v>CIS_8022</v>
          </cell>
        </row>
        <row r="2307">
          <cell r="B2307" t="str">
            <v>CIS_8023</v>
          </cell>
        </row>
        <row r="2308">
          <cell r="B2308" t="str">
            <v>CIS_8024</v>
          </cell>
        </row>
        <row r="2309">
          <cell r="B2309" t="str">
            <v>CIS_8025</v>
          </cell>
        </row>
        <row r="2310">
          <cell r="B2310" t="str">
            <v>CIS_8026</v>
          </cell>
        </row>
        <row r="2311">
          <cell r="B2311" t="str">
            <v>CIS_8031</v>
          </cell>
        </row>
        <row r="2312">
          <cell r="B2312" t="str">
            <v>CIS_8033</v>
          </cell>
        </row>
        <row r="2313">
          <cell r="B2313" t="str">
            <v>CIS_8035</v>
          </cell>
        </row>
        <row r="2314">
          <cell r="B2314" t="str">
            <v>CIS_8036</v>
          </cell>
        </row>
        <row r="2315">
          <cell r="B2315" t="str">
            <v>CIS_8037</v>
          </cell>
        </row>
        <row r="2316">
          <cell r="B2316" t="str">
            <v>CIS_8038</v>
          </cell>
        </row>
        <row r="2317">
          <cell r="B2317" t="str">
            <v>CIS_8039</v>
          </cell>
        </row>
        <row r="2318">
          <cell r="B2318" t="str">
            <v>CIS_8040</v>
          </cell>
        </row>
        <row r="2319">
          <cell r="B2319" t="str">
            <v>CIS_8041</v>
          </cell>
        </row>
        <row r="2320">
          <cell r="B2320" t="str">
            <v>CIS_8042</v>
          </cell>
        </row>
        <row r="2321">
          <cell r="B2321" t="str">
            <v>CO1_8002</v>
          </cell>
        </row>
        <row r="2322">
          <cell r="B2322" t="str">
            <v>CO1_8003</v>
          </cell>
        </row>
        <row r="2323">
          <cell r="B2323" t="str">
            <v>CO1_8004</v>
          </cell>
        </row>
        <row r="2324">
          <cell r="B2324" t="str">
            <v>CO1_8005</v>
          </cell>
        </row>
        <row r="2325">
          <cell r="B2325" t="str">
            <v>CO1_8007</v>
          </cell>
        </row>
        <row r="2326">
          <cell r="B2326" t="str">
            <v>CO1_8008</v>
          </cell>
        </row>
        <row r="2327">
          <cell r="B2327" t="str">
            <v>CO1_8010</v>
          </cell>
        </row>
        <row r="2328">
          <cell r="B2328" t="str">
            <v>CO1_8012</v>
          </cell>
        </row>
        <row r="2329">
          <cell r="B2329" t="str">
            <v>CO1_8016</v>
          </cell>
        </row>
        <row r="2330">
          <cell r="B2330" t="str">
            <v>CO1_8017</v>
          </cell>
        </row>
        <row r="2331">
          <cell r="B2331" t="str">
            <v>CO1_8020</v>
          </cell>
        </row>
        <row r="2332">
          <cell r="B2332" t="str">
            <v>CO1_8022</v>
          </cell>
        </row>
        <row r="2333">
          <cell r="B2333" t="str">
            <v>CO1_8023</v>
          </cell>
        </row>
        <row r="2334">
          <cell r="B2334" t="str">
            <v>CO1_8024</v>
          </cell>
        </row>
        <row r="2335">
          <cell r="B2335" t="str">
            <v>CO1_8025</v>
          </cell>
        </row>
        <row r="2336">
          <cell r="B2336" t="str">
            <v>CO1_8026</v>
          </cell>
        </row>
        <row r="2337">
          <cell r="B2337" t="str">
            <v>CO1_8031</v>
          </cell>
        </row>
        <row r="2338">
          <cell r="B2338" t="str">
            <v>CO1_8033</v>
          </cell>
        </row>
        <row r="2339">
          <cell r="B2339" t="str">
            <v>CO1_8035</v>
          </cell>
        </row>
        <row r="2340">
          <cell r="B2340" t="str">
            <v>CO1_8036</v>
          </cell>
        </row>
        <row r="2341">
          <cell r="B2341" t="str">
            <v>CO1_8037</v>
          </cell>
        </row>
        <row r="2342">
          <cell r="B2342" t="str">
            <v>CO1_8038</v>
          </cell>
        </row>
        <row r="2343">
          <cell r="B2343" t="str">
            <v>CO1_8039</v>
          </cell>
        </row>
        <row r="2344">
          <cell r="B2344" t="str">
            <v>CO1_8040</v>
          </cell>
        </row>
        <row r="2345">
          <cell r="B2345" t="str">
            <v>CO1_8041</v>
          </cell>
        </row>
        <row r="2346">
          <cell r="B2346" t="str">
            <v>CO1_8042</v>
          </cell>
        </row>
        <row r="2347">
          <cell r="B2347" t="str">
            <v>CO2_8002</v>
          </cell>
        </row>
        <row r="2348">
          <cell r="B2348" t="str">
            <v>CO2_8003</v>
          </cell>
        </row>
        <row r="2349">
          <cell r="B2349" t="str">
            <v>CO2_8004</v>
          </cell>
        </row>
        <row r="2350">
          <cell r="B2350" t="str">
            <v>CO2_8005</v>
          </cell>
        </row>
        <row r="2351">
          <cell r="B2351" t="str">
            <v>CO2_8007</v>
          </cell>
        </row>
        <row r="2352">
          <cell r="B2352" t="str">
            <v>CO2_8008</v>
          </cell>
        </row>
        <row r="2353">
          <cell r="B2353" t="str">
            <v>CO2_8010</v>
          </cell>
        </row>
        <row r="2354">
          <cell r="B2354" t="str">
            <v>CO2_8012</v>
          </cell>
        </row>
        <row r="2355">
          <cell r="B2355" t="str">
            <v>CO2_8016</v>
          </cell>
        </row>
        <row r="2356">
          <cell r="B2356" t="str">
            <v>CO2_8017</v>
          </cell>
        </row>
        <row r="2357">
          <cell r="B2357" t="str">
            <v>CO2_8020</v>
          </cell>
        </row>
        <row r="2358">
          <cell r="B2358" t="str">
            <v>CO2_8022</v>
          </cell>
        </row>
        <row r="2359">
          <cell r="B2359" t="str">
            <v>CO2_8023</v>
          </cell>
        </row>
        <row r="2360">
          <cell r="B2360" t="str">
            <v>CO2_8024</v>
          </cell>
        </row>
        <row r="2361">
          <cell r="B2361" t="str">
            <v>CO2_8025</v>
          </cell>
        </row>
        <row r="2362">
          <cell r="B2362" t="str">
            <v>CO2_8026</v>
          </cell>
        </row>
        <row r="2363">
          <cell r="B2363" t="str">
            <v>CO2_8031</v>
          </cell>
        </row>
        <row r="2364">
          <cell r="B2364" t="str">
            <v>CO2_8033</v>
          </cell>
        </row>
        <row r="2365">
          <cell r="B2365" t="str">
            <v>CO2_8035</v>
          </cell>
        </row>
        <row r="2366">
          <cell r="B2366" t="str">
            <v>CO2_8036</v>
          </cell>
        </row>
        <row r="2367">
          <cell r="B2367" t="str">
            <v>CO2_8037</v>
          </cell>
        </row>
        <row r="2368">
          <cell r="B2368" t="str">
            <v>CO2_8038</v>
          </cell>
        </row>
        <row r="2369">
          <cell r="B2369" t="str">
            <v>CO2_8039</v>
          </cell>
        </row>
        <row r="2370">
          <cell r="B2370" t="str">
            <v>CIQ_8039</v>
          </cell>
        </row>
        <row r="2371">
          <cell r="B2371" t="str">
            <v>CIN_8039</v>
          </cell>
        </row>
        <row r="2372">
          <cell r="B2372" t="str">
            <v>CIN_8039</v>
          </cell>
        </row>
        <row r="2373">
          <cell r="B2373" t="str">
            <v>CIP_8040</v>
          </cell>
        </row>
        <row r="2374">
          <cell r="B2374" t="str">
            <v>CIQ_8040</v>
          </cell>
        </row>
        <row r="2375">
          <cell r="B2375" t="str">
            <v>CIN_8040</v>
          </cell>
        </row>
        <row r="2376">
          <cell r="B2376" t="str">
            <v>CIP_8041</v>
          </cell>
        </row>
        <row r="2377">
          <cell r="B2377" t="str">
            <v>CIQ_8041</v>
          </cell>
        </row>
        <row r="2378">
          <cell r="B2378" t="str">
            <v>CIN_8041</v>
          </cell>
        </row>
        <row r="2379">
          <cell r="B2379" t="str">
            <v>RR1_8184</v>
          </cell>
        </row>
        <row r="2380">
          <cell r="B2380" t="str">
            <v>CIP_8042</v>
          </cell>
        </row>
        <row r="2381">
          <cell r="B2381" t="str">
            <v>CIQ_8042</v>
          </cell>
        </row>
        <row r="2382">
          <cell r="B2382" t="str">
            <v>CIN_8042</v>
          </cell>
        </row>
        <row r="2383">
          <cell r="B2383" t="str">
            <v>RR1_8187</v>
          </cell>
        </row>
        <row r="2384">
          <cell r="B2384" t="str">
            <v>GLB_8BEG</v>
          </cell>
        </row>
        <row r="2385">
          <cell r="B2385" t="str">
            <v>O/U_8YTD</v>
          </cell>
        </row>
        <row r="2386">
          <cell r="B2386" t="str">
            <v>TRU_8YTD</v>
          </cell>
        </row>
        <row r="2387">
          <cell r="B2387" t="str">
            <v>1MC_8YTD</v>
          </cell>
        </row>
        <row r="2388">
          <cell r="B2388" t="str">
            <v>2MC_8YTD</v>
          </cell>
        </row>
        <row r="2389">
          <cell r="B2389" t="str">
            <v>3MC_8YTD</v>
          </cell>
        </row>
        <row r="2390">
          <cell r="B2390" t="str">
            <v>INT_8YTD</v>
          </cell>
        </row>
        <row r="2391">
          <cell r="B2391" t="str">
            <v>CI5_8039</v>
          </cell>
        </row>
        <row r="2392">
          <cell r="B2392" t="str">
            <v>1MC_8MON</v>
          </cell>
        </row>
        <row r="2393">
          <cell r="B2393" t="str">
            <v>1MC_8TOT</v>
          </cell>
        </row>
        <row r="2394">
          <cell r="B2394" t="str">
            <v>2MC_8MON</v>
          </cell>
        </row>
        <row r="2395">
          <cell r="B2395" t="str">
            <v>2MC_8TOT</v>
          </cell>
        </row>
        <row r="2396">
          <cell r="B2396" t="str">
            <v>TRU_8MON</v>
          </cell>
        </row>
        <row r="2397">
          <cell r="B2397" t="str">
            <v>TRU_8TOT</v>
          </cell>
        </row>
        <row r="2398">
          <cell r="B2398" t="str">
            <v>RAF_8FEE</v>
          </cell>
        </row>
        <row r="2399">
          <cell r="B2399" t="str">
            <v>REV_8NET</v>
          </cell>
        </row>
        <row r="2400">
          <cell r="B2400" t="str">
            <v>REV_8MON</v>
          </cell>
        </row>
        <row r="2401">
          <cell r="B2401" t="str">
            <v>RR2_8149</v>
          </cell>
        </row>
        <row r="2402">
          <cell r="B2402" t="str">
            <v>RR2_8184</v>
          </cell>
        </row>
        <row r="2403">
          <cell r="B2403" t="str">
            <v>RR2_8187</v>
          </cell>
        </row>
        <row r="2404">
          <cell r="B2404" t="str">
            <v>RR3_8149</v>
          </cell>
        </row>
        <row r="2405">
          <cell r="B2405" t="str">
            <v>RR3_8184</v>
          </cell>
        </row>
        <row r="2406">
          <cell r="B2406" t="str">
            <v>RR3_8187</v>
          </cell>
        </row>
        <row r="2407">
          <cell r="B2407" t="str">
            <v>RR4_8149</v>
          </cell>
        </row>
        <row r="2408">
          <cell r="B2408" t="str">
            <v>RR4_8184</v>
          </cell>
        </row>
        <row r="2409">
          <cell r="B2409" t="str">
            <v>RR4_8187</v>
          </cell>
        </row>
        <row r="2410">
          <cell r="B2410" t="str">
            <v>RR5_8149</v>
          </cell>
        </row>
        <row r="2411">
          <cell r="B2411" t="str">
            <v>RR5_8184</v>
          </cell>
        </row>
        <row r="2412">
          <cell r="B2412" t="str">
            <v>RR5_8187</v>
          </cell>
        </row>
        <row r="2413">
          <cell r="B2413" t="str">
            <v>RR6_8149</v>
          </cell>
        </row>
        <row r="2414">
          <cell r="B2414" t="str">
            <v>RR6_8184</v>
          </cell>
        </row>
        <row r="2415">
          <cell r="B2415" t="str">
            <v>RR6_8187</v>
          </cell>
        </row>
        <row r="2416">
          <cell r="B2416" t="str">
            <v>RR7_8149</v>
          </cell>
        </row>
        <row r="2417">
          <cell r="B2417" t="str">
            <v>RR7_8184</v>
          </cell>
        </row>
        <row r="2418">
          <cell r="B2418" t="str">
            <v>RR7_8187</v>
          </cell>
        </row>
        <row r="2419">
          <cell r="B2419" t="str">
            <v>RR8_8149</v>
          </cell>
        </row>
        <row r="2420">
          <cell r="B2420" t="str">
            <v>RR8_8184</v>
          </cell>
        </row>
        <row r="2421">
          <cell r="B2421" t="str">
            <v>RR8_8187</v>
          </cell>
        </row>
        <row r="2422">
          <cell r="B2422" t="str">
            <v>RR9_8149</v>
          </cell>
        </row>
        <row r="2423">
          <cell r="B2423" t="str">
            <v>RR9_8184</v>
          </cell>
        </row>
        <row r="2424">
          <cell r="B2424" t="str">
            <v>RR9_8187</v>
          </cell>
        </row>
        <row r="2425">
          <cell r="B2425" t="str">
            <v>RRA_8149</v>
          </cell>
        </row>
        <row r="2426">
          <cell r="B2426" t="str">
            <v>RRA_8184</v>
          </cell>
        </row>
        <row r="2427">
          <cell r="B2427" t="str">
            <v>RRA_8187</v>
          </cell>
        </row>
        <row r="2428">
          <cell r="B2428" t="str">
            <v>RRB_8149</v>
          </cell>
        </row>
        <row r="2429">
          <cell r="B2429" t="str">
            <v>RRB_8184</v>
          </cell>
        </row>
        <row r="2430">
          <cell r="B2430" t="str">
            <v>RRB_8187</v>
          </cell>
        </row>
        <row r="2431">
          <cell r="B2431" t="str">
            <v>RRC_8149</v>
          </cell>
        </row>
        <row r="2432">
          <cell r="B2432" t="str">
            <v>RRC_8184</v>
          </cell>
        </row>
        <row r="2433">
          <cell r="B2433" t="str">
            <v>RRC_8187</v>
          </cell>
        </row>
        <row r="2434">
          <cell r="B2434" t="str">
            <v>RRD_8149</v>
          </cell>
        </row>
        <row r="2435">
          <cell r="B2435" t="str">
            <v>RRD_8184</v>
          </cell>
        </row>
        <row r="2436">
          <cell r="B2436" t="str">
            <v>RRD_8187</v>
          </cell>
        </row>
        <row r="2437">
          <cell r="B2437" t="str">
            <v>RRE_8149</v>
          </cell>
        </row>
        <row r="2438">
          <cell r="B2438" t="str">
            <v>RRE_8184</v>
          </cell>
        </row>
        <row r="2439">
          <cell r="B2439" t="str">
            <v>RRE_8187</v>
          </cell>
        </row>
        <row r="2440">
          <cell r="B2440" t="str">
            <v>RRF_8149</v>
          </cell>
        </row>
        <row r="2441">
          <cell r="B2441" t="str">
            <v>RRF_8184</v>
          </cell>
        </row>
        <row r="2442">
          <cell r="B2442" t="str">
            <v>RRF_8187</v>
          </cell>
        </row>
        <row r="2443">
          <cell r="B2443" t="str">
            <v>RRG_8149</v>
          </cell>
        </row>
        <row r="2444">
          <cell r="B2444" t="str">
            <v>RRG_8184</v>
          </cell>
        </row>
        <row r="2445">
          <cell r="B2445" t="str">
            <v>RRG_8187</v>
          </cell>
        </row>
        <row r="2446">
          <cell r="B2446" t="str">
            <v>RRH_8149</v>
          </cell>
        </row>
        <row r="2447">
          <cell r="B2447" t="str">
            <v>RRH_8184</v>
          </cell>
        </row>
        <row r="2448">
          <cell r="B2448" t="str">
            <v>RRH_8187</v>
          </cell>
        </row>
        <row r="2449">
          <cell r="B2449" t="str">
            <v>RRI_8149</v>
          </cell>
        </row>
        <row r="2450">
          <cell r="B2450" t="str">
            <v>RRI_8184</v>
          </cell>
        </row>
        <row r="2451">
          <cell r="B2451" t="str">
            <v>RRI_8187</v>
          </cell>
        </row>
        <row r="2452">
          <cell r="B2452" t="str">
            <v>RRJ_8149</v>
          </cell>
        </row>
        <row r="2453">
          <cell r="B2453" t="str">
            <v>RRJ_8184</v>
          </cell>
        </row>
        <row r="2454">
          <cell r="B2454" t="str">
            <v>RRJ_8187</v>
          </cell>
        </row>
        <row r="2455">
          <cell r="B2455" t="str">
            <v>RRK_8149</v>
          </cell>
        </row>
        <row r="2456">
          <cell r="B2456" t="str">
            <v>RRK_8184</v>
          </cell>
        </row>
        <row r="2457">
          <cell r="B2457" t="str">
            <v>RRK_8187</v>
          </cell>
        </row>
        <row r="2458">
          <cell r="B2458" t="str">
            <v>RRL_8149</v>
          </cell>
        </row>
        <row r="2459">
          <cell r="B2459" t="str">
            <v>RRL_8184</v>
          </cell>
        </row>
        <row r="2460">
          <cell r="B2460" t="str">
            <v>RRL_8187</v>
          </cell>
        </row>
        <row r="2461">
          <cell r="B2461" t="str">
            <v>RRM_8149</v>
          </cell>
        </row>
        <row r="2462">
          <cell r="B2462" t="str">
            <v>RRM_8184</v>
          </cell>
        </row>
        <row r="2463">
          <cell r="B2463" t="str">
            <v>RRM_8187</v>
          </cell>
        </row>
        <row r="2464">
          <cell r="B2464" t="str">
            <v>RRN_8149</v>
          </cell>
        </row>
        <row r="2465">
          <cell r="B2465" t="str">
            <v>RRN_8184</v>
          </cell>
        </row>
        <row r="2466">
          <cell r="B2466" t="str">
            <v>RRN_8187</v>
          </cell>
        </row>
        <row r="2467">
          <cell r="B2467" t="str">
            <v>RRO_8149</v>
          </cell>
        </row>
        <row r="2468">
          <cell r="B2468" t="str">
            <v>RRO_8184</v>
          </cell>
        </row>
        <row r="2469">
          <cell r="B2469" t="str">
            <v>RRO_8187</v>
          </cell>
        </row>
        <row r="2470">
          <cell r="B2470" t="str">
            <v>RRP_8149</v>
          </cell>
        </row>
        <row r="2471">
          <cell r="B2471" t="str">
            <v>RRP_8184</v>
          </cell>
        </row>
        <row r="2472">
          <cell r="B2472" t="str">
            <v>RRP_8187</v>
          </cell>
        </row>
        <row r="2473">
          <cell r="B2473" t="str">
            <v>RRQ_8149</v>
          </cell>
        </row>
        <row r="2474">
          <cell r="B2474" t="str">
            <v>RRQ_8184</v>
          </cell>
        </row>
        <row r="2475">
          <cell r="B2475" t="str">
            <v>CI6_8024</v>
          </cell>
        </row>
        <row r="2476">
          <cell r="B2476" t="str">
            <v>CI6_8025</v>
          </cell>
        </row>
        <row r="2477">
          <cell r="B2477" t="str">
            <v>CI6_8031</v>
          </cell>
        </row>
        <row r="2478">
          <cell r="B2478" t="str">
            <v>CI6_8033</v>
          </cell>
        </row>
        <row r="2479">
          <cell r="B2479" t="str">
            <v>CI6_8037</v>
          </cell>
        </row>
        <row r="2480">
          <cell r="B2480" t="str">
            <v>CI6_8038</v>
          </cell>
        </row>
        <row r="2481">
          <cell r="B2481" t="str">
            <v>CI6_8039</v>
          </cell>
        </row>
        <row r="2482">
          <cell r="B2482" t="str">
            <v>DIS_8037</v>
          </cell>
        </row>
        <row r="2483">
          <cell r="B2483" t="str">
            <v>DIS_8038</v>
          </cell>
        </row>
        <row r="2484">
          <cell r="B2484" t="str">
            <v>MAN_8001</v>
          </cell>
        </row>
        <row r="2485">
          <cell r="B2485" t="str">
            <v>MAN_8002</v>
          </cell>
        </row>
        <row r="2486">
          <cell r="B2486" t="str">
            <v>MAN_8003</v>
          </cell>
        </row>
        <row r="2487">
          <cell r="B2487" t="str">
            <v>MAN_8005</v>
          </cell>
        </row>
        <row r="2488">
          <cell r="B2488" t="str">
            <v>MAN_8006</v>
          </cell>
        </row>
        <row r="2489">
          <cell r="B2489" t="str">
            <v>MAN_8007</v>
          </cell>
        </row>
        <row r="2490">
          <cell r="B2490" t="str">
            <v>MAN_8008</v>
          </cell>
        </row>
        <row r="2491">
          <cell r="B2491" t="str">
            <v>MAN_8009</v>
          </cell>
        </row>
        <row r="2492">
          <cell r="B2492" t="str">
            <v>MAN_800A</v>
          </cell>
        </row>
        <row r="2493">
          <cell r="B2493" t="str">
            <v>MAN_800B</v>
          </cell>
        </row>
        <row r="2494">
          <cell r="B2494" t="str">
            <v>MAN_8010</v>
          </cell>
        </row>
        <row r="2495">
          <cell r="B2495" t="str">
            <v>MAN_8011</v>
          </cell>
        </row>
        <row r="2496">
          <cell r="B2496" t="str">
            <v>MAN_8012</v>
          </cell>
        </row>
        <row r="2497">
          <cell r="B2497" t="str">
            <v>MAN_8013</v>
          </cell>
        </row>
        <row r="2498">
          <cell r="B2498" t="str">
            <v>MAN_8014</v>
          </cell>
        </row>
        <row r="2499">
          <cell r="B2499" t="str">
            <v>MAN_8015</v>
          </cell>
        </row>
        <row r="2500">
          <cell r="B2500" t="str">
            <v>MAN_8016</v>
          </cell>
        </row>
        <row r="2501">
          <cell r="B2501" t="str">
            <v>XAN_8100</v>
          </cell>
        </row>
        <row r="2502">
          <cell r="B2502" t="str">
            <v>XAN_8200</v>
          </cell>
        </row>
        <row r="2503">
          <cell r="B2503" t="str">
            <v>XAN_8300</v>
          </cell>
        </row>
        <row r="2504">
          <cell r="B2504" t="str">
            <v>XAN_8400</v>
          </cell>
        </row>
        <row r="2505">
          <cell r="B2505" t="str">
            <v>XAN_8500</v>
          </cell>
        </row>
        <row r="2506">
          <cell r="B2506" t="str">
            <v>XAN_8600</v>
          </cell>
        </row>
        <row r="2507">
          <cell r="B2507" t="str">
            <v>570_190Y</v>
          </cell>
        </row>
        <row r="2508">
          <cell r="B2508" t="str">
            <v>592_190Y</v>
          </cell>
        </row>
        <row r="2509">
          <cell r="B2509" t="str">
            <v>CID_8037</v>
          </cell>
        </row>
        <row r="2510">
          <cell r="B2510" t="str">
            <v>CIE_8037</v>
          </cell>
        </row>
        <row r="2511">
          <cell r="B2511" t="str">
            <v>CIP_8002</v>
          </cell>
        </row>
        <row r="2512">
          <cell r="B2512" t="str">
            <v>CIQ_8002</v>
          </cell>
        </row>
        <row r="2513">
          <cell r="B2513" t="str">
            <v>CIP_8003</v>
          </cell>
        </row>
        <row r="2514">
          <cell r="B2514" t="str">
            <v>CIQ_8003</v>
          </cell>
        </row>
        <row r="2515">
          <cell r="B2515" t="str">
            <v>CIP_8004</v>
          </cell>
        </row>
        <row r="2516">
          <cell r="B2516" t="str">
            <v>CIQ_8004</v>
          </cell>
        </row>
        <row r="2517">
          <cell r="B2517" t="str">
            <v>CIP_8005</v>
          </cell>
        </row>
        <row r="2518">
          <cell r="B2518" t="str">
            <v>CIQ_8005</v>
          </cell>
        </row>
        <row r="2519">
          <cell r="B2519" t="str">
            <v>CIP_8007</v>
          </cell>
        </row>
        <row r="2520">
          <cell r="B2520" t="str">
            <v>CIQ_8007</v>
          </cell>
        </row>
        <row r="2521">
          <cell r="B2521" t="str">
            <v>CIP_8008</v>
          </cell>
        </row>
        <row r="2522">
          <cell r="B2522" t="str">
            <v>CIQ_8008</v>
          </cell>
        </row>
        <row r="2523">
          <cell r="B2523" t="str">
            <v>CIP_8010</v>
          </cell>
        </row>
        <row r="2524">
          <cell r="B2524" t="str">
            <v>CIQ_8010</v>
          </cell>
        </row>
        <row r="2525">
          <cell r="B2525" t="str">
            <v>CIP_8012</v>
          </cell>
        </row>
        <row r="2526">
          <cell r="B2526" t="str">
            <v>CIQ_8012</v>
          </cell>
        </row>
        <row r="2527">
          <cell r="B2527" t="str">
            <v>CIP_8016</v>
          </cell>
        </row>
        <row r="2528">
          <cell r="B2528" t="str">
            <v>CIQ_8016</v>
          </cell>
        </row>
        <row r="2529">
          <cell r="B2529" t="str">
            <v>CIP_8017</v>
          </cell>
        </row>
        <row r="2530">
          <cell r="B2530" t="str">
            <v>CIQ_8017</v>
          </cell>
        </row>
        <row r="2531">
          <cell r="B2531" t="str">
            <v>CIP_8020</v>
          </cell>
        </row>
        <row r="2532">
          <cell r="B2532" t="str">
            <v>CIQ_8020</v>
          </cell>
        </row>
        <row r="2533">
          <cell r="B2533" t="str">
            <v>CIP_8023</v>
          </cell>
        </row>
        <row r="2534">
          <cell r="B2534" t="str">
            <v>CIQ_8023</v>
          </cell>
        </row>
        <row r="2535">
          <cell r="B2535" t="str">
            <v>CIP_8024</v>
          </cell>
        </row>
        <row r="2536">
          <cell r="B2536" t="str">
            <v>CIQ_8024</v>
          </cell>
        </row>
        <row r="2537">
          <cell r="B2537" t="str">
            <v>CIP_8025</v>
          </cell>
        </row>
        <row r="2538">
          <cell r="B2538" t="str">
            <v>CIQ_8025</v>
          </cell>
        </row>
        <row r="2539">
          <cell r="B2539" t="str">
            <v>RR1_8149</v>
          </cell>
        </row>
        <row r="2540">
          <cell r="B2540" t="str">
            <v>XAN_8700</v>
          </cell>
        </row>
        <row r="2541">
          <cell r="B2541" t="str">
            <v>CIP_8022</v>
          </cell>
        </row>
        <row r="2542">
          <cell r="B2542" t="str">
            <v>CIQ_8022</v>
          </cell>
        </row>
        <row r="2543">
          <cell r="B2543" t="str">
            <v>CIP_8031</v>
          </cell>
        </row>
        <row r="2544">
          <cell r="B2544" t="str">
            <v>CIQ_8031</v>
          </cell>
        </row>
        <row r="2545">
          <cell r="B2545" t="str">
            <v>CIP_8033</v>
          </cell>
        </row>
        <row r="2546">
          <cell r="B2546" t="str">
            <v>CIQ_8033</v>
          </cell>
        </row>
        <row r="2547">
          <cell r="B2547" t="str">
            <v>CIN_8002</v>
          </cell>
        </row>
        <row r="2548">
          <cell r="B2548" t="str">
            <v>CIN_8003</v>
          </cell>
        </row>
        <row r="2549">
          <cell r="B2549" t="str">
            <v>CIN_8004</v>
          </cell>
        </row>
        <row r="2550">
          <cell r="B2550" t="str">
            <v>CIN_8005</v>
          </cell>
        </row>
        <row r="2551">
          <cell r="B2551" t="str">
            <v>CIN_8007</v>
          </cell>
        </row>
        <row r="2552">
          <cell r="B2552" t="str">
            <v>CIN_8008</v>
          </cell>
        </row>
        <row r="2553">
          <cell r="B2553" t="str">
            <v>CIN_8010</v>
          </cell>
        </row>
        <row r="2554">
          <cell r="B2554" t="str">
            <v>CIN_8012</v>
          </cell>
        </row>
        <row r="2555">
          <cell r="B2555" t="str">
            <v>CIN_8016</v>
          </cell>
        </row>
        <row r="2556">
          <cell r="B2556" t="str">
            <v>CIN_8017</v>
          </cell>
        </row>
        <row r="2557">
          <cell r="B2557" t="str">
            <v>CIN_8020</v>
          </cell>
        </row>
        <row r="2558">
          <cell r="B2558" t="str">
            <v>CIN_8022</v>
          </cell>
        </row>
        <row r="2559">
          <cell r="B2559" t="str">
            <v>CIN_8023</v>
          </cell>
        </row>
        <row r="2560">
          <cell r="B2560" t="str">
            <v>CIN_8024</v>
          </cell>
        </row>
        <row r="2561">
          <cell r="B2561" t="str">
            <v>CIN_8025</v>
          </cell>
        </row>
        <row r="2562">
          <cell r="B2562" t="str">
            <v>CIN_8031</v>
          </cell>
        </row>
        <row r="2563">
          <cell r="B2563" t="str">
            <v>CIN_8033</v>
          </cell>
        </row>
        <row r="2564">
          <cell r="B2564" t="str">
            <v>CIP_8026</v>
          </cell>
        </row>
        <row r="2565">
          <cell r="B2565" t="str">
            <v>CIQ_8026</v>
          </cell>
        </row>
        <row r="2566">
          <cell r="B2566" t="str">
            <v>CIN_8026</v>
          </cell>
        </row>
        <row r="2567">
          <cell r="B2567" t="str">
            <v>CIP_8035</v>
          </cell>
        </row>
        <row r="2568">
          <cell r="B2568" t="str">
            <v>CIQ_8035</v>
          </cell>
        </row>
        <row r="2569">
          <cell r="B2569" t="str">
            <v>CIN_8035</v>
          </cell>
        </row>
        <row r="2570">
          <cell r="B2570" t="str">
            <v>CIP_8036</v>
          </cell>
        </row>
        <row r="2571">
          <cell r="B2571" t="str">
            <v>CIQ_8036</v>
          </cell>
        </row>
        <row r="2572">
          <cell r="B2572" t="str">
            <v>CIN_8036</v>
          </cell>
        </row>
        <row r="2573">
          <cell r="B2573" t="str">
            <v>CIP_8038</v>
          </cell>
        </row>
        <row r="2574">
          <cell r="B2574" t="str">
            <v>CIQ_8038</v>
          </cell>
        </row>
        <row r="2575">
          <cell r="B2575" t="str">
            <v>CIN_8038</v>
          </cell>
        </row>
        <row r="2576">
          <cell r="B2576" t="str">
            <v>CIP_8037</v>
          </cell>
        </row>
        <row r="2577">
          <cell r="B2577" t="str">
            <v>CIQ_8037</v>
          </cell>
        </row>
        <row r="2578">
          <cell r="B2578" t="str">
            <v>CIN_8037</v>
          </cell>
        </row>
        <row r="2579">
          <cell r="B2579" t="str">
            <v>CIP_8039</v>
          </cell>
        </row>
        <row r="2580">
          <cell r="B2580" t="str">
            <v>OME_8144</v>
          </cell>
        </row>
        <row r="2581">
          <cell r="B2581" t="str">
            <v>OME_8147</v>
          </cell>
        </row>
        <row r="2582">
          <cell r="B2582" t="str">
            <v>OME_8147</v>
          </cell>
        </row>
        <row r="2583">
          <cell r="B2583" t="str">
            <v>OME_8147</v>
          </cell>
        </row>
        <row r="2584">
          <cell r="B2584" t="str">
            <v>OME_8147</v>
          </cell>
        </row>
        <row r="2585">
          <cell r="B2585" t="str">
            <v>OME_8147</v>
          </cell>
        </row>
        <row r="2586">
          <cell r="B2586" t="str">
            <v>OME_8147</v>
          </cell>
        </row>
        <row r="2587">
          <cell r="B2587" t="str">
            <v>OME_8148</v>
          </cell>
        </row>
        <row r="2588">
          <cell r="B2588" t="str">
            <v>OME_8150</v>
          </cell>
        </row>
        <row r="2589">
          <cell r="B2589" t="str">
            <v>OME_8153</v>
          </cell>
        </row>
        <row r="2590">
          <cell r="B2590" t="str">
            <v>OME_8153</v>
          </cell>
        </row>
        <row r="2591">
          <cell r="B2591" t="str">
            <v>OME_8154</v>
          </cell>
        </row>
        <row r="2592">
          <cell r="B2592" t="str">
            <v>OME_8154</v>
          </cell>
        </row>
        <row r="2593">
          <cell r="B2593" t="str">
            <v>OME_8155</v>
          </cell>
        </row>
        <row r="2594">
          <cell r="B2594" t="str">
            <v>OME_8156</v>
          </cell>
        </row>
        <row r="2595">
          <cell r="B2595" t="str">
            <v>OME_8156</v>
          </cell>
        </row>
        <row r="2596">
          <cell r="B2596" t="str">
            <v>OME_8157</v>
          </cell>
        </row>
        <row r="2597">
          <cell r="B2597" t="str">
            <v>OME_8158</v>
          </cell>
        </row>
        <row r="2598">
          <cell r="B2598" t="str">
            <v>OME_8164</v>
          </cell>
        </row>
        <row r="2599">
          <cell r="B2599" t="str">
            <v>OME_8169</v>
          </cell>
        </row>
        <row r="2600">
          <cell r="B2600" t="str">
            <v>OME_8169</v>
          </cell>
        </row>
        <row r="2601">
          <cell r="B2601" t="str">
            <v>OME_8169</v>
          </cell>
        </row>
        <row r="2602">
          <cell r="B2602" t="str">
            <v>OME_8169</v>
          </cell>
        </row>
        <row r="2603">
          <cell r="B2603" t="str">
            <v>OME_8169</v>
          </cell>
        </row>
        <row r="2604">
          <cell r="B2604" t="str">
            <v>OME_8169</v>
          </cell>
        </row>
        <row r="2605">
          <cell r="B2605" t="str">
            <v>OME_8170</v>
          </cell>
        </row>
        <row r="2606">
          <cell r="B2606" t="str">
            <v>OME_8170</v>
          </cell>
        </row>
        <row r="2607">
          <cell r="B2607" t="str">
            <v>OME_8170</v>
          </cell>
        </row>
        <row r="2608">
          <cell r="B2608" t="str">
            <v>OME_8170</v>
          </cell>
        </row>
        <row r="2609">
          <cell r="B2609" t="str">
            <v>REV_8TOT</v>
          </cell>
        </row>
        <row r="2610">
          <cell r="B2610" t="str">
            <v>LIN_8LOS</v>
          </cell>
        </row>
        <row r="2611">
          <cell r="B2611" t="str">
            <v>EXP_8TOT</v>
          </cell>
        </row>
        <row r="2612">
          <cell r="B2612" t="str">
            <v>O/U_8MON</v>
          </cell>
        </row>
        <row r="2613">
          <cell r="B2613" t="str">
            <v>ADJ_8PRI</v>
          </cell>
        </row>
        <row r="2614">
          <cell r="B2614" t="str">
            <v>RES_8PMO</v>
          </cell>
        </row>
        <row r="2615">
          <cell r="B2615" t="str">
            <v>RES_8PRI</v>
          </cell>
        </row>
        <row r="2616">
          <cell r="B2616" t="str">
            <v>TRU_8BEG</v>
          </cell>
        </row>
        <row r="2617">
          <cell r="B2617" t="str">
            <v>TRU_8END</v>
          </cell>
        </row>
        <row r="2618">
          <cell r="B2618" t="str">
            <v>AVG_8AMT</v>
          </cell>
        </row>
        <row r="2619">
          <cell r="B2619" t="str">
            <v>INT_8YER</v>
          </cell>
        </row>
        <row r="2620">
          <cell r="B2620" t="str">
            <v>INT_8MON</v>
          </cell>
        </row>
        <row r="2621">
          <cell r="B2621" t="str">
            <v>INT_8AMT</v>
          </cell>
        </row>
        <row r="2622">
          <cell r="B2622" t="str">
            <v>GLE_8MON</v>
          </cell>
        </row>
        <row r="2623">
          <cell r="B2623" t="str">
            <v>GLB_8END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NBC"/>
      <sheetName val="sys_header"/>
      <sheetName val="sys_desc"/>
      <sheetName val="sys_data"/>
      <sheetName val="sys_proj"/>
      <sheetName val="crit"/>
      <sheetName val="sys_control"/>
      <sheetName val="prior_period"/>
      <sheetName val="Revenue"/>
      <sheetName val="prior_period_old"/>
      <sheetName val="revenue_old"/>
      <sheetName val="emission"/>
      <sheetName val="ROI_emission"/>
      <sheetName val="ITC_DESOTO"/>
      <sheetName val="ITC_NASA"/>
      <sheetName val="ROI_calc"/>
      <sheetName val="alloc_juris_cap"/>
      <sheetName val="alloc_juris_exp"/>
      <sheetName val="over_under"/>
      <sheetName val="entry_to_GL"/>
      <sheetName val="GL_accts"/>
    </sheetNames>
    <sheetDataSet>
      <sheetData sheetId="0"/>
      <sheetData sheetId="1"/>
      <sheetData sheetId="2"/>
      <sheetData sheetId="3"/>
      <sheetData sheetId="4">
        <row r="1">
          <cell r="B1" t="str">
            <v>CLAUSE_ACCT</v>
          </cell>
        </row>
        <row r="2">
          <cell r="B2" t="str">
            <v>254_9000</v>
          </cell>
        </row>
        <row r="3">
          <cell r="B3" t="str">
            <v>403_0020</v>
          </cell>
        </row>
        <row r="4">
          <cell r="B4" t="str">
            <v>403_0030</v>
          </cell>
        </row>
        <row r="5">
          <cell r="B5" t="str">
            <v>403_0040</v>
          </cell>
        </row>
        <row r="6">
          <cell r="B6" t="str">
            <v>403_0050</v>
          </cell>
        </row>
        <row r="7">
          <cell r="B7" t="str">
            <v>403_0070</v>
          </cell>
        </row>
        <row r="8">
          <cell r="B8" t="str">
            <v>403_0080</v>
          </cell>
        </row>
        <row r="9">
          <cell r="B9" t="str">
            <v>403_0100</v>
          </cell>
        </row>
        <row r="10">
          <cell r="B10" t="str">
            <v>403_0120</v>
          </cell>
        </row>
        <row r="11">
          <cell r="B11" t="str">
            <v>403_0160</v>
          </cell>
        </row>
        <row r="12">
          <cell r="B12" t="str">
            <v>403_0200</v>
          </cell>
        </row>
        <row r="13">
          <cell r="B13" t="str">
            <v>403_0230</v>
          </cell>
        </row>
        <row r="14">
          <cell r="B14" t="str">
            <v>403_0240</v>
          </cell>
        </row>
        <row r="15">
          <cell r="B15" t="str">
            <v>403_0250</v>
          </cell>
        </row>
        <row r="16">
          <cell r="B16" t="str">
            <v>403_0260</v>
          </cell>
        </row>
        <row r="17">
          <cell r="B17" t="str">
            <v>403_0270</v>
          </cell>
        </row>
        <row r="18">
          <cell r="B18" t="str">
            <v>404_0030</v>
          </cell>
        </row>
        <row r="19">
          <cell r="B19" t="str">
            <v>404_0080</v>
          </cell>
        </row>
        <row r="20">
          <cell r="B20" t="str">
            <v>404_0230</v>
          </cell>
        </row>
        <row r="21">
          <cell r="B21" t="str">
            <v>407_3730</v>
          </cell>
        </row>
        <row r="22">
          <cell r="B22" t="str">
            <v>407_3740</v>
          </cell>
        </row>
        <row r="23">
          <cell r="B23" t="str">
            <v>407_4020</v>
          </cell>
        </row>
        <row r="24">
          <cell r="B24" t="str">
            <v>407_4030</v>
          </cell>
        </row>
        <row r="25">
          <cell r="B25" t="str">
            <v>407_4040</v>
          </cell>
        </row>
        <row r="26">
          <cell r="B26" t="str">
            <v>407_4050</v>
          </cell>
        </row>
        <row r="27">
          <cell r="B27" t="str">
            <v>411_8000</v>
          </cell>
        </row>
        <row r="28">
          <cell r="B28" t="str">
            <v>502_2590</v>
          </cell>
        </row>
        <row r="29">
          <cell r="B29" t="str">
            <v>506_0190</v>
          </cell>
        </row>
        <row r="30">
          <cell r="B30" t="str">
            <v>506_0890</v>
          </cell>
        </row>
        <row r="31">
          <cell r="B31" t="str">
            <v>506_1490</v>
          </cell>
        </row>
        <row r="32">
          <cell r="B32" t="str">
            <v>506_2290</v>
          </cell>
        </row>
        <row r="33">
          <cell r="B33" t="str">
            <v>506_2390</v>
          </cell>
        </row>
        <row r="34">
          <cell r="B34" t="str">
            <v>506_2890</v>
          </cell>
        </row>
        <row r="35">
          <cell r="B35" t="str">
            <v>506_3190</v>
          </cell>
        </row>
        <row r="36">
          <cell r="B36" t="str">
            <v>506_3390</v>
          </cell>
        </row>
        <row r="37">
          <cell r="B37" t="str">
            <v>506_4390</v>
          </cell>
        </row>
        <row r="38">
          <cell r="B38" t="str">
            <v>509_3190</v>
          </cell>
        </row>
        <row r="39">
          <cell r="B39" t="str">
            <v>511_0590</v>
          </cell>
        </row>
        <row r="40">
          <cell r="B40" t="str">
            <v>511_3590</v>
          </cell>
        </row>
        <row r="41">
          <cell r="B41" t="str">
            <v>512_0390</v>
          </cell>
        </row>
        <row r="42">
          <cell r="B42" t="str">
            <v>512_2490</v>
          </cell>
        </row>
        <row r="43">
          <cell r="B43" t="str">
            <v>512_2590</v>
          </cell>
        </row>
        <row r="44">
          <cell r="B44" t="str">
            <v>512_3190</v>
          </cell>
        </row>
        <row r="45">
          <cell r="B45" t="str">
            <v>512_3390</v>
          </cell>
        </row>
        <row r="46">
          <cell r="B46" t="str">
            <v>513_4190</v>
          </cell>
        </row>
        <row r="47">
          <cell r="B47" t="str">
            <v>514_0890</v>
          </cell>
        </row>
        <row r="48">
          <cell r="B48" t="str">
            <v>514_1790</v>
          </cell>
        </row>
        <row r="49">
          <cell r="B49" t="str">
            <v>524_1490</v>
          </cell>
        </row>
        <row r="50">
          <cell r="B50" t="str">
            <v>524_2890</v>
          </cell>
        </row>
        <row r="51">
          <cell r="B51" t="str">
            <v>529_3490</v>
          </cell>
        </row>
        <row r="52">
          <cell r="B52" t="str">
            <v>529_4290</v>
          </cell>
        </row>
        <row r="53">
          <cell r="B53" t="str">
            <v>532_1390</v>
          </cell>
        </row>
        <row r="54">
          <cell r="B54" t="str">
            <v>546_3790</v>
          </cell>
        </row>
        <row r="55">
          <cell r="B55" t="str">
            <v>546_3890</v>
          </cell>
        </row>
        <row r="56">
          <cell r="B56" t="str">
            <v>549_0190</v>
          </cell>
        </row>
        <row r="57">
          <cell r="B57" t="str">
            <v>549_1490</v>
          </cell>
        </row>
        <row r="58">
          <cell r="B58" t="str">
            <v>549_2390</v>
          </cell>
        </row>
        <row r="59">
          <cell r="B59" t="str">
            <v>549_2790</v>
          </cell>
        </row>
        <row r="60">
          <cell r="B60" t="str">
            <v>549_2890</v>
          </cell>
        </row>
        <row r="61">
          <cell r="B61" t="str">
            <v>549_2990</v>
          </cell>
        </row>
        <row r="62">
          <cell r="B62" t="str">
            <v>549_3090</v>
          </cell>
        </row>
        <row r="63">
          <cell r="B63" t="str">
            <v>549_3790</v>
          </cell>
        </row>
        <row r="64">
          <cell r="B64" t="str">
            <v>549_3890</v>
          </cell>
        </row>
        <row r="65">
          <cell r="B65" t="str">
            <v>551_3790</v>
          </cell>
        </row>
        <row r="66">
          <cell r="B66" t="str">
            <v>551_3890</v>
          </cell>
        </row>
        <row r="67">
          <cell r="B67" t="str">
            <v>552_0590</v>
          </cell>
        </row>
        <row r="68">
          <cell r="B68" t="str">
            <v>552_3790</v>
          </cell>
        </row>
        <row r="69">
          <cell r="B69" t="str">
            <v>552_3890</v>
          </cell>
        </row>
        <row r="70">
          <cell r="B70" t="str">
            <v>553_0390</v>
          </cell>
        </row>
        <row r="71">
          <cell r="B71" t="str">
            <v>553_3790</v>
          </cell>
        </row>
        <row r="72">
          <cell r="B72" t="str">
            <v>553_3890</v>
          </cell>
        </row>
        <row r="73">
          <cell r="B73" t="str">
            <v>554_3790</v>
          </cell>
        </row>
        <row r="74">
          <cell r="B74" t="str">
            <v>554_3890</v>
          </cell>
        </row>
        <row r="75">
          <cell r="B75" t="str">
            <v>569_2390</v>
          </cell>
        </row>
        <row r="76">
          <cell r="B76" t="str">
            <v>570_1900</v>
          </cell>
        </row>
        <row r="77">
          <cell r="B77" t="str">
            <v>570_1990</v>
          </cell>
        </row>
        <row r="78">
          <cell r="B78" t="str">
            <v>591_2390</v>
          </cell>
        </row>
        <row r="79">
          <cell r="B79" t="str">
            <v>592_1900</v>
          </cell>
        </row>
        <row r="80">
          <cell r="B80" t="str">
            <v>592_1990</v>
          </cell>
        </row>
        <row r="81">
          <cell r="B81" t="str">
            <v>926_2130</v>
          </cell>
        </row>
        <row r="82">
          <cell r="B82" t="str">
            <v>255_3140</v>
          </cell>
        </row>
        <row r="83">
          <cell r="B83" t="str">
            <v>440_8000</v>
          </cell>
        </row>
        <row r="84">
          <cell r="B84" t="str">
            <v>440_8810</v>
          </cell>
        </row>
        <row r="85">
          <cell r="B85" t="str">
            <v>440_8840</v>
          </cell>
        </row>
        <row r="86">
          <cell r="B86" t="str">
            <v>440_8940</v>
          </cell>
        </row>
        <row r="87">
          <cell r="B87" t="str">
            <v>CI7_8002</v>
          </cell>
        </row>
        <row r="88">
          <cell r="B88" t="str">
            <v>CI7_8003</v>
          </cell>
        </row>
        <row r="89">
          <cell r="B89" t="str">
            <v>CI7_8004</v>
          </cell>
        </row>
        <row r="90">
          <cell r="B90" t="str">
            <v>CI7_8005</v>
          </cell>
        </row>
        <row r="91">
          <cell r="B91" t="str">
            <v>CI7_8007</v>
          </cell>
        </row>
        <row r="92">
          <cell r="B92" t="str">
            <v>CI7_8008</v>
          </cell>
        </row>
        <row r="93">
          <cell r="B93" t="str">
            <v>CI7_8010</v>
          </cell>
        </row>
        <row r="94">
          <cell r="B94" t="str">
            <v>CI7_8012</v>
          </cell>
        </row>
        <row r="95">
          <cell r="B95" t="str">
            <v>CI7_8016</v>
          </cell>
        </row>
        <row r="96">
          <cell r="B96" t="str">
            <v>CI7_8017</v>
          </cell>
        </row>
        <row r="97">
          <cell r="B97" t="str">
            <v>CI7_8020</v>
          </cell>
        </row>
        <row r="98">
          <cell r="B98" t="str">
            <v>CI7_8023</v>
          </cell>
        </row>
        <row r="99">
          <cell r="B99" t="str">
            <v>CI7_8024</v>
          </cell>
        </row>
        <row r="100">
          <cell r="B100" t="str">
            <v>CI7_8025</v>
          </cell>
        </row>
        <row r="101">
          <cell r="B101" t="str">
            <v>CI7_8026</v>
          </cell>
        </row>
        <row r="102">
          <cell r="B102" t="str">
            <v>CI7_8031</v>
          </cell>
        </row>
        <row r="103">
          <cell r="B103" t="str">
            <v>CI7_8033</v>
          </cell>
        </row>
        <row r="104">
          <cell r="B104" t="str">
            <v>CI7_8035</v>
          </cell>
        </row>
        <row r="105">
          <cell r="B105" t="str">
            <v>CI7_8037</v>
          </cell>
        </row>
        <row r="106">
          <cell r="B106" t="str">
            <v>CI7_8038</v>
          </cell>
        </row>
        <row r="107">
          <cell r="B107" t="str">
            <v>CI7_8039</v>
          </cell>
        </row>
        <row r="108">
          <cell r="B108" t="str">
            <v>CI7_8041</v>
          </cell>
        </row>
        <row r="109">
          <cell r="B109" t="str">
            <v>CI9_8002</v>
          </cell>
        </row>
        <row r="110">
          <cell r="B110" t="str">
            <v>CI9_8003</v>
          </cell>
        </row>
        <row r="111">
          <cell r="B111" t="str">
            <v>CI9_8004</v>
          </cell>
        </row>
        <row r="112">
          <cell r="B112" t="str">
            <v>CI9_8005</v>
          </cell>
        </row>
        <row r="113">
          <cell r="B113" t="str">
            <v>CI9_8007</v>
          </cell>
        </row>
        <row r="114">
          <cell r="B114" t="str">
            <v>CI9_8008</v>
          </cell>
        </row>
        <row r="115">
          <cell r="B115" t="str">
            <v>CI9_8010</v>
          </cell>
        </row>
        <row r="116">
          <cell r="B116" t="str">
            <v>CI9_8012</v>
          </cell>
        </row>
        <row r="117">
          <cell r="B117" t="str">
            <v>CI9_8016</v>
          </cell>
        </row>
        <row r="118">
          <cell r="B118" t="str">
            <v>CI9_8017</v>
          </cell>
        </row>
        <row r="119">
          <cell r="B119" t="str">
            <v>CI9_8020</v>
          </cell>
        </row>
        <row r="120">
          <cell r="B120" t="str">
            <v>CI9_8023</v>
          </cell>
        </row>
        <row r="121">
          <cell r="B121" t="str">
            <v>CI9_8024</v>
          </cell>
        </row>
        <row r="122">
          <cell r="B122" t="str">
            <v>CI9_8025</v>
          </cell>
        </row>
        <row r="123">
          <cell r="B123" t="str">
            <v>CI9_8026</v>
          </cell>
        </row>
        <row r="124">
          <cell r="B124" t="str">
            <v>CI9_8031</v>
          </cell>
        </row>
        <row r="125">
          <cell r="B125" t="str">
            <v>CI9_8033</v>
          </cell>
        </row>
        <row r="126">
          <cell r="B126" t="str">
            <v>CI9_8035</v>
          </cell>
        </row>
        <row r="127">
          <cell r="B127" t="str">
            <v>CI9_8037</v>
          </cell>
        </row>
        <row r="128">
          <cell r="B128" t="str">
            <v>CI9_8038</v>
          </cell>
        </row>
        <row r="129">
          <cell r="B129" t="str">
            <v>CI9_8039</v>
          </cell>
        </row>
        <row r="130">
          <cell r="B130" t="str">
            <v>CI9_8041</v>
          </cell>
        </row>
        <row r="131">
          <cell r="B131" t="str">
            <v>CI1_8002</v>
          </cell>
        </row>
        <row r="132">
          <cell r="B132" t="str">
            <v>CI1_8003</v>
          </cell>
        </row>
        <row r="133">
          <cell r="B133" t="str">
            <v>CI1_8004</v>
          </cell>
        </row>
        <row r="134">
          <cell r="B134" t="str">
            <v>CI1_8005</v>
          </cell>
        </row>
        <row r="135">
          <cell r="B135" t="str">
            <v>CI1_8007</v>
          </cell>
        </row>
        <row r="136">
          <cell r="B136" t="str">
            <v>CI1_8008</v>
          </cell>
        </row>
        <row r="137">
          <cell r="B137" t="str">
            <v>108_1260</v>
          </cell>
        </row>
        <row r="138">
          <cell r="B138" t="str">
            <v>255_3020</v>
          </cell>
        </row>
        <row r="139">
          <cell r="B139" t="str">
            <v>255_3030</v>
          </cell>
        </row>
        <row r="140">
          <cell r="B140" t="str">
            <v>255_3120</v>
          </cell>
        </row>
        <row r="141">
          <cell r="B141" t="str">
            <v>CI1_8010</v>
          </cell>
        </row>
        <row r="142">
          <cell r="B142" t="str">
            <v>CI1_8012</v>
          </cell>
        </row>
        <row r="143">
          <cell r="B143" t="str">
            <v>CI1_8016</v>
          </cell>
        </row>
        <row r="144">
          <cell r="B144" t="str">
            <v>CI1_8017</v>
          </cell>
        </row>
        <row r="145">
          <cell r="B145" t="str">
            <v>CI1_8020</v>
          </cell>
        </row>
        <row r="146">
          <cell r="B146" t="str">
            <v>CI1_8023</v>
          </cell>
        </row>
        <row r="147">
          <cell r="B147" t="str">
            <v>CI1_8024</v>
          </cell>
        </row>
        <row r="148">
          <cell r="B148" t="str">
            <v>CI1_8025</v>
          </cell>
        </row>
        <row r="149">
          <cell r="B149" t="str">
            <v>CI1_8026</v>
          </cell>
        </row>
        <row r="150">
          <cell r="B150" t="str">
            <v>CI1_8031</v>
          </cell>
        </row>
        <row r="151">
          <cell r="B151" t="str">
            <v>CI1_8033</v>
          </cell>
        </row>
        <row r="152">
          <cell r="B152" t="str">
            <v>CI1_8035</v>
          </cell>
        </row>
        <row r="153">
          <cell r="B153" t="str">
            <v>CI1_8037</v>
          </cell>
        </row>
        <row r="154">
          <cell r="B154" t="str">
            <v>CI1_8038</v>
          </cell>
        </row>
        <row r="155">
          <cell r="B155" t="str">
            <v>CI1_8039</v>
          </cell>
        </row>
        <row r="156">
          <cell r="B156" t="str">
            <v>CI1_8041</v>
          </cell>
        </row>
        <row r="157">
          <cell r="B157" t="str">
            <v>CI8_8002</v>
          </cell>
        </row>
        <row r="158">
          <cell r="B158" t="str">
            <v>CI8_8003</v>
          </cell>
        </row>
        <row r="159">
          <cell r="B159" t="str">
            <v>CI8_8004</v>
          </cell>
        </row>
        <row r="160">
          <cell r="B160" t="str">
            <v>CI8_8005</v>
          </cell>
        </row>
        <row r="161">
          <cell r="B161" t="str">
            <v>CI8_8007</v>
          </cell>
        </row>
        <row r="162">
          <cell r="B162" t="str">
            <v>CI8_8008</v>
          </cell>
        </row>
        <row r="163">
          <cell r="B163" t="str">
            <v>CI8_8010</v>
          </cell>
        </row>
        <row r="164">
          <cell r="B164" t="str">
            <v>CI8_8012</v>
          </cell>
        </row>
        <row r="165">
          <cell r="B165" t="str">
            <v>CI8_8016</v>
          </cell>
        </row>
        <row r="166">
          <cell r="B166" t="str">
            <v>CI8_8017</v>
          </cell>
        </row>
        <row r="167">
          <cell r="B167" t="str">
            <v>CI8_8020</v>
          </cell>
        </row>
        <row r="168">
          <cell r="B168" t="str">
            <v>CI8_8023</v>
          </cell>
        </row>
        <row r="169">
          <cell r="B169" t="str">
            <v>CI8_8024</v>
          </cell>
        </row>
        <row r="170">
          <cell r="B170" t="str">
            <v>CI8_8025</v>
          </cell>
        </row>
        <row r="171">
          <cell r="B171" t="str">
            <v>CI8_8026</v>
          </cell>
        </row>
        <row r="172">
          <cell r="B172" t="str">
            <v>CI8_8031</v>
          </cell>
        </row>
        <row r="173">
          <cell r="B173" t="str">
            <v>CI8_8033</v>
          </cell>
        </row>
        <row r="174">
          <cell r="B174" t="str">
            <v>CI8_8035</v>
          </cell>
        </row>
        <row r="175">
          <cell r="B175" t="str">
            <v>CI8_8037</v>
          </cell>
        </row>
        <row r="176">
          <cell r="B176" t="str">
            <v>CI8_8038</v>
          </cell>
        </row>
        <row r="177">
          <cell r="B177" t="str">
            <v>CI8_8039</v>
          </cell>
        </row>
        <row r="178">
          <cell r="B178" t="str">
            <v>CI8_8041</v>
          </cell>
        </row>
        <row r="179">
          <cell r="B179" t="str">
            <v>CIA_8002</v>
          </cell>
        </row>
        <row r="180">
          <cell r="B180" t="str">
            <v>CIA_8003</v>
          </cell>
        </row>
        <row r="181">
          <cell r="B181" t="str">
            <v>CIA_8004</v>
          </cell>
        </row>
        <row r="182">
          <cell r="B182" t="str">
            <v>CIA_8005</v>
          </cell>
        </row>
        <row r="183">
          <cell r="B183" t="str">
            <v>CIA_8007</v>
          </cell>
        </row>
        <row r="184">
          <cell r="B184" t="str">
            <v>CIA_8008</v>
          </cell>
        </row>
        <row r="185">
          <cell r="B185" t="str">
            <v>CIA_8010</v>
          </cell>
        </row>
        <row r="186">
          <cell r="B186" t="str">
            <v>CIA_8012</v>
          </cell>
        </row>
        <row r="187">
          <cell r="B187" t="str">
            <v>CIA_8016</v>
          </cell>
        </row>
        <row r="188">
          <cell r="B188" t="str">
            <v>CIA_8017</v>
          </cell>
        </row>
        <row r="189">
          <cell r="B189" t="str">
            <v>CIA_8020</v>
          </cell>
        </row>
        <row r="190">
          <cell r="B190" t="str">
            <v>CIA_8023</v>
          </cell>
        </row>
        <row r="191">
          <cell r="B191" t="str">
            <v>CIA_8024</v>
          </cell>
        </row>
        <row r="192">
          <cell r="B192" t="str">
            <v>CIA_8025</v>
          </cell>
        </row>
        <row r="193">
          <cell r="B193" t="str">
            <v>CIA_8026</v>
          </cell>
        </row>
        <row r="194">
          <cell r="B194" t="str">
            <v>CIA_8031</v>
          </cell>
        </row>
        <row r="195">
          <cell r="B195" t="str">
            <v>CIA_8033</v>
          </cell>
        </row>
        <row r="196">
          <cell r="B196" t="str">
            <v>CIA_8035</v>
          </cell>
        </row>
        <row r="197">
          <cell r="B197" t="str">
            <v>CIA_8037</v>
          </cell>
        </row>
        <row r="198">
          <cell r="B198" t="str">
            <v>CIA_8038</v>
          </cell>
        </row>
        <row r="199">
          <cell r="B199" t="str">
            <v>CIA_8039</v>
          </cell>
        </row>
        <row r="200">
          <cell r="B200" t="str">
            <v>CIA_8041</v>
          </cell>
        </row>
        <row r="201">
          <cell r="B201" t="str">
            <v>CIB_8002</v>
          </cell>
        </row>
        <row r="202">
          <cell r="B202" t="str">
            <v>CIB_8003</v>
          </cell>
        </row>
        <row r="203">
          <cell r="B203" t="str">
            <v>CIB_8004</v>
          </cell>
        </row>
        <row r="204">
          <cell r="B204" t="str">
            <v>CIB_8005</v>
          </cell>
        </row>
        <row r="205">
          <cell r="B205" t="str">
            <v>CIB_8007</v>
          </cell>
        </row>
        <row r="206">
          <cell r="B206" t="str">
            <v>CIB_8008</v>
          </cell>
        </row>
        <row r="207">
          <cell r="B207" t="str">
            <v>CIB_8010</v>
          </cell>
        </row>
        <row r="208">
          <cell r="B208" t="str">
            <v>CIB_8012</v>
          </cell>
        </row>
        <row r="209">
          <cell r="B209" t="str">
            <v>CIB_8016</v>
          </cell>
        </row>
        <row r="210">
          <cell r="B210" t="str">
            <v>CIB_8017</v>
          </cell>
        </row>
        <row r="211">
          <cell r="B211" t="str">
            <v>CIB_8020</v>
          </cell>
        </row>
        <row r="212">
          <cell r="B212" t="str">
            <v>CIB_8023</v>
          </cell>
        </row>
        <row r="213">
          <cell r="B213" t="str">
            <v>CIB_8024</v>
          </cell>
        </row>
        <row r="214">
          <cell r="B214" t="str">
            <v>CIB_8025</v>
          </cell>
        </row>
        <row r="215">
          <cell r="B215" t="str">
            <v>CIB_8026</v>
          </cell>
        </row>
        <row r="216">
          <cell r="B216" t="str">
            <v>CIB_8031</v>
          </cell>
        </row>
        <row r="217">
          <cell r="B217" t="str">
            <v>CIB_8033</v>
          </cell>
        </row>
        <row r="218">
          <cell r="B218" t="str">
            <v>CIB_8035</v>
          </cell>
        </row>
        <row r="219">
          <cell r="B219" t="str">
            <v>CIB_8037</v>
          </cell>
        </row>
        <row r="220">
          <cell r="B220" t="str">
            <v>CIB_8038</v>
          </cell>
        </row>
        <row r="221">
          <cell r="B221" t="str">
            <v>CIB_8039</v>
          </cell>
        </row>
        <row r="222">
          <cell r="B222" t="str">
            <v>CIB_8041</v>
          </cell>
        </row>
        <row r="223">
          <cell r="B223" t="str">
            <v>CIC_8002</v>
          </cell>
        </row>
        <row r="224">
          <cell r="B224" t="str">
            <v>CIC_8003</v>
          </cell>
        </row>
        <row r="225">
          <cell r="B225" t="str">
            <v>CIC_8004</v>
          </cell>
        </row>
        <row r="226">
          <cell r="B226" t="str">
            <v>CIC_8005</v>
          </cell>
        </row>
        <row r="227">
          <cell r="B227" t="str">
            <v>CIC_8007</v>
          </cell>
        </row>
        <row r="228">
          <cell r="B228" t="str">
            <v>CIC_8008</v>
          </cell>
        </row>
        <row r="229">
          <cell r="B229" t="str">
            <v>CIC_8010</v>
          </cell>
        </row>
        <row r="230">
          <cell r="B230" t="str">
            <v>CIC_8012</v>
          </cell>
        </row>
        <row r="231">
          <cell r="B231" t="str">
            <v>CIC_8016</v>
          </cell>
        </row>
        <row r="232">
          <cell r="B232" t="str">
            <v>CIC_8017</v>
          </cell>
        </row>
        <row r="233">
          <cell r="B233" t="str">
            <v>CIC_8020</v>
          </cell>
        </row>
        <row r="234">
          <cell r="B234" t="str">
            <v>CIC_8023</v>
          </cell>
        </row>
        <row r="235">
          <cell r="B235" t="str">
            <v>CIC_8024</v>
          </cell>
        </row>
        <row r="236">
          <cell r="B236" t="str">
            <v>CIC_8025</v>
          </cell>
        </row>
        <row r="237">
          <cell r="B237" t="str">
            <v>CIC_8026</v>
          </cell>
        </row>
        <row r="238">
          <cell r="B238" t="str">
            <v>CIC_8031</v>
          </cell>
        </row>
        <row r="239">
          <cell r="B239" t="str">
            <v>CIC_8033</v>
          </cell>
        </row>
        <row r="240">
          <cell r="B240" t="str">
            <v>CIC_8035</v>
          </cell>
        </row>
        <row r="241">
          <cell r="B241" t="str">
            <v>CIC_8037</v>
          </cell>
        </row>
        <row r="242">
          <cell r="B242" t="str">
            <v>CIC_8038</v>
          </cell>
        </row>
        <row r="243">
          <cell r="B243" t="str">
            <v>CIC_8039</v>
          </cell>
        </row>
        <row r="244">
          <cell r="B244" t="str">
            <v>CIC_8041</v>
          </cell>
        </row>
        <row r="245">
          <cell r="B245" t="str">
            <v>CI5_8005</v>
          </cell>
        </row>
        <row r="246">
          <cell r="B246" t="str">
            <v>CI5_8016</v>
          </cell>
        </row>
        <row r="247">
          <cell r="B247" t="str">
            <v>CI5_8023</v>
          </cell>
        </row>
        <row r="248">
          <cell r="B248" t="str">
            <v>CI5_8031</v>
          </cell>
        </row>
        <row r="249">
          <cell r="B249" t="str">
            <v>CI5_8036</v>
          </cell>
        </row>
        <row r="250">
          <cell r="B250" t="str">
            <v>CI5_8037</v>
          </cell>
        </row>
        <row r="251">
          <cell r="B251" t="str">
            <v>CI5_8039</v>
          </cell>
        </row>
        <row r="252">
          <cell r="B252" t="str">
            <v>CI5_8041</v>
          </cell>
        </row>
        <row r="253">
          <cell r="B253" t="str">
            <v>CI5_8042</v>
          </cell>
        </row>
        <row r="254">
          <cell r="B254" t="str">
            <v>CI4_8005</v>
          </cell>
        </row>
        <row r="255">
          <cell r="B255" t="str">
            <v>CI4_8016</v>
          </cell>
        </row>
        <row r="256">
          <cell r="B256" t="str">
            <v>CI4_8023</v>
          </cell>
        </row>
        <row r="257">
          <cell r="B257" t="str">
            <v>CI4_8031</v>
          </cell>
        </row>
        <row r="258">
          <cell r="B258" t="str">
            <v>CI4_8036</v>
          </cell>
        </row>
        <row r="259">
          <cell r="B259" t="str">
            <v>CI4_8037</v>
          </cell>
        </row>
        <row r="260">
          <cell r="B260" t="str">
            <v>CI4_8039</v>
          </cell>
        </row>
        <row r="261">
          <cell r="B261" t="str">
            <v>CI4_8041</v>
          </cell>
        </row>
        <row r="262">
          <cell r="B262" t="str">
            <v>CI4_8042</v>
          </cell>
        </row>
        <row r="263">
          <cell r="B263" t="str">
            <v>OMD_8140</v>
          </cell>
        </row>
        <row r="264">
          <cell r="B264" t="str">
            <v>OMD_8140</v>
          </cell>
        </row>
        <row r="265">
          <cell r="B265" t="str">
            <v>OMD_8140</v>
          </cell>
        </row>
        <row r="266">
          <cell r="B266" t="str">
            <v>OMD_8141</v>
          </cell>
        </row>
        <row r="267">
          <cell r="B267" t="str">
            <v>OMD_8141</v>
          </cell>
        </row>
        <row r="268">
          <cell r="B268" t="str">
            <v>OMD_8141</v>
          </cell>
        </row>
        <row r="269">
          <cell r="B269" t="str">
            <v>OMD_8142</v>
          </cell>
        </row>
        <row r="270">
          <cell r="B270" t="str">
            <v>OMD_8142</v>
          </cell>
        </row>
        <row r="271">
          <cell r="B271" t="str">
            <v>OMD_8143</v>
          </cell>
        </row>
        <row r="272">
          <cell r="B272" t="str">
            <v>OMD_8143</v>
          </cell>
        </row>
        <row r="273">
          <cell r="B273" t="str">
            <v>OMD_8144</v>
          </cell>
        </row>
        <row r="274">
          <cell r="B274" t="str">
            <v>OMD_8144</v>
          </cell>
        </row>
        <row r="275">
          <cell r="B275" t="str">
            <v>OMD_8147</v>
          </cell>
        </row>
        <row r="276">
          <cell r="B276" t="str">
            <v>OMD_8147</v>
          </cell>
        </row>
        <row r="277">
          <cell r="B277" t="str">
            <v>OMD_8147</v>
          </cell>
        </row>
        <row r="278">
          <cell r="B278" t="str">
            <v>OMD_8147</v>
          </cell>
        </row>
        <row r="279">
          <cell r="B279" t="str">
            <v>OMD_8147</v>
          </cell>
        </row>
        <row r="280">
          <cell r="B280" t="str">
            <v>OMD_8147</v>
          </cell>
        </row>
        <row r="281">
          <cell r="B281" t="str">
            <v>OMD_8148</v>
          </cell>
        </row>
        <row r="282">
          <cell r="B282" t="str">
            <v>OMD_8150</v>
          </cell>
        </row>
        <row r="283">
          <cell r="B283" t="str">
            <v>OMD_8153</v>
          </cell>
        </row>
        <row r="284">
          <cell r="B284" t="str">
            <v>OMD_8153</v>
          </cell>
        </row>
        <row r="285">
          <cell r="B285" t="str">
            <v>OMD_8154</v>
          </cell>
        </row>
        <row r="286">
          <cell r="B286" t="str">
            <v>OMD_8154</v>
          </cell>
        </row>
        <row r="287">
          <cell r="B287" t="str">
            <v>OMD_8155</v>
          </cell>
        </row>
        <row r="288">
          <cell r="B288" t="str">
            <v>OMD_8156</v>
          </cell>
        </row>
        <row r="289">
          <cell r="B289" t="str">
            <v>OMD_8156</v>
          </cell>
        </row>
        <row r="290">
          <cell r="B290" t="str">
            <v>OMD_8157</v>
          </cell>
        </row>
        <row r="291">
          <cell r="B291" t="str">
            <v>OMD_8158</v>
          </cell>
        </row>
        <row r="292">
          <cell r="B292" t="str">
            <v>OMD_8164</v>
          </cell>
        </row>
        <row r="293">
          <cell r="B293" t="str">
            <v>OMD_8169</v>
          </cell>
        </row>
        <row r="294">
          <cell r="B294" t="str">
            <v>OMD_8169</v>
          </cell>
        </row>
        <row r="295">
          <cell r="B295" t="str">
            <v>OMD_8169</v>
          </cell>
        </row>
        <row r="296">
          <cell r="B296" t="str">
            <v>OMD_8169</v>
          </cell>
        </row>
        <row r="297">
          <cell r="B297" t="str">
            <v>OMD_8169</v>
          </cell>
        </row>
        <row r="298">
          <cell r="B298" t="str">
            <v>OMD_8169</v>
          </cell>
        </row>
        <row r="299">
          <cell r="B299" t="str">
            <v>OMD_8170</v>
          </cell>
        </row>
        <row r="300">
          <cell r="B300" t="str">
            <v>OMD_8170</v>
          </cell>
        </row>
        <row r="301">
          <cell r="B301" t="str">
            <v>OMD_8170</v>
          </cell>
        </row>
        <row r="302">
          <cell r="B302" t="str">
            <v>OMD_8170</v>
          </cell>
        </row>
        <row r="303">
          <cell r="B303" t="str">
            <v>OME_8170</v>
          </cell>
        </row>
        <row r="304">
          <cell r="B304" t="str">
            <v>OME_8170</v>
          </cell>
        </row>
        <row r="305">
          <cell r="B305" t="str">
            <v>OME_8171</v>
          </cell>
        </row>
        <row r="306">
          <cell r="B306" t="str">
            <v>OME_8171</v>
          </cell>
        </row>
        <row r="307">
          <cell r="B307" t="str">
            <v>OME_8171</v>
          </cell>
        </row>
        <row r="308">
          <cell r="B308" t="str">
            <v>OME_8171</v>
          </cell>
        </row>
        <row r="309">
          <cell r="B309" t="str">
            <v>OME_8171</v>
          </cell>
        </row>
        <row r="310">
          <cell r="B310" t="str">
            <v>OME_8178</v>
          </cell>
        </row>
        <row r="311">
          <cell r="B311" t="str">
            <v>OME_8178</v>
          </cell>
        </row>
        <row r="312">
          <cell r="B312" t="str">
            <v>OME_8180</v>
          </cell>
        </row>
        <row r="313">
          <cell r="B313" t="str">
            <v>OME_8181</v>
          </cell>
        </row>
        <row r="314">
          <cell r="B314" t="str">
            <v>OME_8183</v>
          </cell>
        </row>
        <row r="315">
          <cell r="B315" t="str">
            <v>OME_8183</v>
          </cell>
        </row>
        <row r="316">
          <cell r="B316" t="str">
            <v>OME_8183</v>
          </cell>
        </row>
        <row r="317">
          <cell r="B317" t="str">
            <v>OME_8186</v>
          </cell>
        </row>
        <row r="318">
          <cell r="B318" t="str">
            <v>OME_8186</v>
          </cell>
        </row>
        <row r="319">
          <cell r="B319" t="str">
            <v>OME_8186</v>
          </cell>
        </row>
        <row r="320">
          <cell r="B320" t="str">
            <v>OME_8188</v>
          </cell>
        </row>
        <row r="321">
          <cell r="B321" t="str">
            <v>OME_8188</v>
          </cell>
        </row>
        <row r="322">
          <cell r="B322" t="str">
            <v>OME_8188</v>
          </cell>
        </row>
        <row r="323">
          <cell r="B323" t="str">
            <v>OME_8140</v>
          </cell>
        </row>
        <row r="324">
          <cell r="B324" t="str">
            <v>OME_8134</v>
          </cell>
        </row>
        <row r="325">
          <cell r="B325" t="str">
            <v>OME_8130</v>
          </cell>
        </row>
        <row r="326">
          <cell r="B326" t="str">
            <v>OME_8146</v>
          </cell>
        </row>
        <row r="327">
          <cell r="B327" t="str">
            <v>OME_8132</v>
          </cell>
        </row>
        <row r="328">
          <cell r="B328" t="str">
            <v>OME_8163</v>
          </cell>
        </row>
        <row r="329">
          <cell r="B329" t="str">
            <v>OME_8147</v>
          </cell>
        </row>
        <row r="330">
          <cell r="B330" t="str">
            <v>OME_8142</v>
          </cell>
        </row>
        <row r="331">
          <cell r="B331" t="str">
            <v>OME_8138</v>
          </cell>
        </row>
        <row r="332">
          <cell r="B332" t="str">
            <v>OME_8131</v>
          </cell>
        </row>
        <row r="333">
          <cell r="B333" t="str">
            <v>OME_8138</v>
          </cell>
        </row>
        <row r="334">
          <cell r="B334" t="str">
            <v>OME_8144</v>
          </cell>
        </row>
        <row r="335">
          <cell r="B335" t="str">
            <v>OME_8150</v>
          </cell>
        </row>
        <row r="336">
          <cell r="B336" t="str">
            <v>OME_8170</v>
          </cell>
        </row>
        <row r="337">
          <cell r="B337" t="str">
            <v>OME_8136</v>
          </cell>
        </row>
        <row r="338">
          <cell r="B338" t="str">
            <v>OME_8145</v>
          </cell>
        </row>
        <row r="339">
          <cell r="B339" t="str">
            <v>OME_8169</v>
          </cell>
        </row>
        <row r="340">
          <cell r="B340" t="str">
            <v>OME_8130</v>
          </cell>
        </row>
        <row r="341">
          <cell r="B341" t="str">
            <v>OME_8131</v>
          </cell>
        </row>
        <row r="342">
          <cell r="B342" t="str">
            <v>OME_8132</v>
          </cell>
        </row>
        <row r="343">
          <cell r="B343" t="str">
            <v>OME_8132</v>
          </cell>
        </row>
        <row r="344">
          <cell r="B344" t="str">
            <v>OME_8133</v>
          </cell>
        </row>
        <row r="345">
          <cell r="B345" t="str">
            <v>OME_8133</v>
          </cell>
        </row>
        <row r="346">
          <cell r="B346" t="str">
            <v>OME_8134</v>
          </cell>
        </row>
        <row r="347">
          <cell r="B347" t="str">
            <v>OME_8134</v>
          </cell>
        </row>
        <row r="348">
          <cell r="B348" t="str">
            <v>OME_8134</v>
          </cell>
        </row>
        <row r="349">
          <cell r="B349" t="str">
            <v>OME_8135</v>
          </cell>
        </row>
        <row r="350">
          <cell r="B350" t="str">
            <v>OME_8135</v>
          </cell>
        </row>
        <row r="351">
          <cell r="B351" t="str">
            <v>OME_8135</v>
          </cell>
        </row>
        <row r="352">
          <cell r="B352" t="str">
            <v>OME_8137</v>
          </cell>
        </row>
        <row r="353">
          <cell r="B353" t="str">
            <v>OME_8137</v>
          </cell>
        </row>
        <row r="354">
          <cell r="B354" t="str">
            <v>OME_8139</v>
          </cell>
        </row>
        <row r="355">
          <cell r="B355" t="str">
            <v>OME_8140</v>
          </cell>
        </row>
        <row r="356">
          <cell r="B356" t="str">
            <v>OME_8140</v>
          </cell>
        </row>
        <row r="357">
          <cell r="B357" t="str">
            <v>OME_8140</v>
          </cell>
        </row>
        <row r="358">
          <cell r="B358" t="str">
            <v>OME_8140</v>
          </cell>
        </row>
        <row r="359">
          <cell r="B359" t="str">
            <v>OME_8140</v>
          </cell>
        </row>
        <row r="360">
          <cell r="B360" t="str">
            <v>OME_8140</v>
          </cell>
        </row>
        <row r="361">
          <cell r="B361" t="str">
            <v>OME_8140</v>
          </cell>
        </row>
        <row r="362">
          <cell r="B362" t="str">
            <v>OME_8140</v>
          </cell>
        </row>
        <row r="363">
          <cell r="B363" t="str">
            <v>OME_8141</v>
          </cell>
        </row>
        <row r="364">
          <cell r="B364" t="str">
            <v>OME_8141</v>
          </cell>
        </row>
        <row r="365">
          <cell r="B365" t="str">
            <v>OME_8141</v>
          </cell>
        </row>
        <row r="366">
          <cell r="B366" t="str">
            <v>OME_8142</v>
          </cell>
        </row>
        <row r="367">
          <cell r="B367" t="str">
            <v>OME_8142</v>
          </cell>
        </row>
        <row r="368">
          <cell r="B368" t="str">
            <v>OME_8143</v>
          </cell>
        </row>
        <row r="369">
          <cell r="B369" t="str">
            <v>OME_8143</v>
          </cell>
        </row>
        <row r="370">
          <cell r="B370" t="str">
            <v>OME_8144</v>
          </cell>
        </row>
        <row r="371">
          <cell r="B371" t="str">
            <v>OMC_8132</v>
          </cell>
        </row>
        <row r="372">
          <cell r="B372" t="str">
            <v>OMC_8133</v>
          </cell>
        </row>
        <row r="373">
          <cell r="B373" t="str">
            <v>OMC_8133</v>
          </cell>
        </row>
        <row r="374">
          <cell r="B374" t="str">
            <v>OMC_8134</v>
          </cell>
        </row>
        <row r="375">
          <cell r="B375" t="str">
            <v>OMC_8134</v>
          </cell>
        </row>
        <row r="376">
          <cell r="B376" t="str">
            <v>OMC_8134</v>
          </cell>
        </row>
        <row r="377">
          <cell r="B377" t="str">
            <v>OMC_8135</v>
          </cell>
        </row>
        <row r="378">
          <cell r="B378" t="str">
            <v>OMC_8135</v>
          </cell>
        </row>
        <row r="379">
          <cell r="B379" t="str">
            <v>OMC_8135</v>
          </cell>
        </row>
        <row r="380">
          <cell r="B380" t="str">
            <v>OMC_8137</v>
          </cell>
        </row>
        <row r="381">
          <cell r="B381" t="str">
            <v>OMC_8137</v>
          </cell>
        </row>
        <row r="382">
          <cell r="B382" t="str">
            <v>OMC_8139</v>
          </cell>
        </row>
        <row r="383">
          <cell r="B383" t="str">
            <v>OMC_8140</v>
          </cell>
        </row>
        <row r="384">
          <cell r="B384" t="str">
            <v>OMC_8140</v>
          </cell>
        </row>
        <row r="385">
          <cell r="B385" t="str">
            <v>OMC_8140</v>
          </cell>
        </row>
        <row r="386">
          <cell r="B386" t="str">
            <v>OMC_8140</v>
          </cell>
        </row>
        <row r="387">
          <cell r="B387" t="str">
            <v>OMC_8140</v>
          </cell>
        </row>
        <row r="388">
          <cell r="B388" t="str">
            <v>OMC_8140</v>
          </cell>
        </row>
        <row r="389">
          <cell r="B389" t="str">
            <v>OMC_8140</v>
          </cell>
        </row>
        <row r="390">
          <cell r="B390" t="str">
            <v>OMC_8140</v>
          </cell>
        </row>
        <row r="391">
          <cell r="B391" t="str">
            <v>OMC_8141</v>
          </cell>
        </row>
        <row r="392">
          <cell r="B392" t="str">
            <v>OMC_8141</v>
          </cell>
        </row>
        <row r="393">
          <cell r="B393" t="str">
            <v>OMC_8141</v>
          </cell>
        </row>
        <row r="394">
          <cell r="B394" t="str">
            <v>OMC_8142</v>
          </cell>
        </row>
        <row r="395">
          <cell r="B395" t="str">
            <v>OMC_8142</v>
          </cell>
        </row>
        <row r="396">
          <cell r="B396" t="str">
            <v>OMC_8143</v>
          </cell>
        </row>
        <row r="397">
          <cell r="B397" t="str">
            <v>OMC_8143</v>
          </cell>
        </row>
        <row r="398">
          <cell r="B398" t="str">
            <v>OMC_8144</v>
          </cell>
        </row>
        <row r="399">
          <cell r="B399" t="str">
            <v>OMC_8144</v>
          </cell>
        </row>
        <row r="400">
          <cell r="B400" t="str">
            <v>OMC_8147</v>
          </cell>
        </row>
        <row r="401">
          <cell r="B401" t="str">
            <v>OMC_8147</v>
          </cell>
        </row>
        <row r="402">
          <cell r="B402" t="str">
            <v>OMC_8147</v>
          </cell>
        </row>
        <row r="403">
          <cell r="B403" t="str">
            <v>OMC_8147</v>
          </cell>
        </row>
        <row r="404">
          <cell r="B404" t="str">
            <v>OMC_8147</v>
          </cell>
        </row>
        <row r="405">
          <cell r="B405" t="str">
            <v>OMC_8147</v>
          </cell>
        </row>
        <row r="406">
          <cell r="B406" t="str">
            <v>OMC_8148</v>
          </cell>
        </row>
        <row r="407">
          <cell r="B407" t="str">
            <v>OMC_8150</v>
          </cell>
        </row>
        <row r="408">
          <cell r="B408" t="str">
            <v>OMC_8153</v>
          </cell>
        </row>
        <row r="409">
          <cell r="B409" t="str">
            <v>OMC_8153</v>
          </cell>
        </row>
        <row r="410">
          <cell r="B410" t="str">
            <v>OMC_8154</v>
          </cell>
        </row>
        <row r="411">
          <cell r="B411" t="str">
            <v>OMC_8154</v>
          </cell>
        </row>
        <row r="412">
          <cell r="B412" t="str">
            <v>OMC_8155</v>
          </cell>
        </row>
        <row r="413">
          <cell r="B413" t="str">
            <v>OMC_8156</v>
          </cell>
        </row>
        <row r="414">
          <cell r="B414" t="str">
            <v>OMC_8156</v>
          </cell>
        </row>
        <row r="415">
          <cell r="B415" t="str">
            <v>OMC_8157</v>
          </cell>
        </row>
        <row r="416">
          <cell r="B416" t="str">
            <v>OMC_8158</v>
          </cell>
        </row>
        <row r="417">
          <cell r="B417" t="str">
            <v>OMC_8164</v>
          </cell>
        </row>
        <row r="418">
          <cell r="B418" t="str">
            <v>OMC_8169</v>
          </cell>
        </row>
        <row r="419">
          <cell r="B419" t="str">
            <v>OMC_8169</v>
          </cell>
        </row>
        <row r="420">
          <cell r="B420" t="str">
            <v>OMC_8169</v>
          </cell>
        </row>
        <row r="421">
          <cell r="B421" t="str">
            <v>OMC_8169</v>
          </cell>
        </row>
        <row r="422">
          <cell r="B422" t="str">
            <v>OMC_8169</v>
          </cell>
        </row>
        <row r="423">
          <cell r="B423" t="str">
            <v>OMC_8169</v>
          </cell>
        </row>
        <row r="424">
          <cell r="B424" t="str">
            <v>OMC_8170</v>
          </cell>
        </row>
        <row r="425">
          <cell r="B425" t="str">
            <v>OMC_8170</v>
          </cell>
        </row>
        <row r="426">
          <cell r="B426" t="str">
            <v>OMC_8170</v>
          </cell>
        </row>
        <row r="427">
          <cell r="B427" t="str">
            <v>OMC_8170</v>
          </cell>
        </row>
        <row r="428">
          <cell r="B428" t="str">
            <v>OMD_8170</v>
          </cell>
        </row>
        <row r="429">
          <cell r="B429" t="str">
            <v>OMD_8170</v>
          </cell>
        </row>
        <row r="430">
          <cell r="B430" t="str">
            <v>OMD_8171</v>
          </cell>
        </row>
        <row r="431">
          <cell r="B431" t="str">
            <v>OMD_8171</v>
          </cell>
        </row>
        <row r="432">
          <cell r="B432" t="str">
            <v>OMD_8171</v>
          </cell>
        </row>
        <row r="433">
          <cell r="B433" t="str">
            <v>OMD_8171</v>
          </cell>
        </row>
        <row r="434">
          <cell r="B434" t="str">
            <v>OMD_8171</v>
          </cell>
        </row>
        <row r="435">
          <cell r="B435" t="str">
            <v>OMD_8178</v>
          </cell>
        </row>
        <row r="436">
          <cell r="B436" t="str">
            <v>OMD_8178</v>
          </cell>
        </row>
        <row r="437">
          <cell r="B437" t="str">
            <v>OMD_8180</v>
          </cell>
        </row>
        <row r="438">
          <cell r="B438" t="str">
            <v>OMD_8181</v>
          </cell>
        </row>
        <row r="439">
          <cell r="B439" t="str">
            <v>OMD_8183</v>
          </cell>
        </row>
        <row r="440">
          <cell r="B440" t="str">
            <v>OMD_8183</v>
          </cell>
        </row>
        <row r="441">
          <cell r="B441" t="str">
            <v>OMD_8183</v>
          </cell>
        </row>
        <row r="442">
          <cell r="B442" t="str">
            <v>OMD_8186</v>
          </cell>
        </row>
        <row r="443">
          <cell r="B443" t="str">
            <v>OMD_8186</v>
          </cell>
        </row>
        <row r="444">
          <cell r="B444" t="str">
            <v>OMD_8186</v>
          </cell>
        </row>
        <row r="445">
          <cell r="B445" t="str">
            <v>OMD_8188</v>
          </cell>
        </row>
        <row r="446">
          <cell r="B446" t="str">
            <v>OMD_8188</v>
          </cell>
        </row>
        <row r="447">
          <cell r="B447" t="str">
            <v>OMD_8188</v>
          </cell>
        </row>
        <row r="448">
          <cell r="B448" t="str">
            <v>OMD_8140</v>
          </cell>
        </row>
        <row r="449">
          <cell r="B449" t="str">
            <v>OMD_8134</v>
          </cell>
        </row>
        <row r="450">
          <cell r="B450" t="str">
            <v>OMD_8130</v>
          </cell>
        </row>
        <row r="451">
          <cell r="B451" t="str">
            <v>OMD_8146</v>
          </cell>
        </row>
        <row r="452">
          <cell r="B452" t="str">
            <v>OMD_8132</v>
          </cell>
        </row>
        <row r="453">
          <cell r="B453" t="str">
            <v>OMD_8163</v>
          </cell>
        </row>
        <row r="454">
          <cell r="B454" t="str">
            <v>OMD_8147</v>
          </cell>
        </row>
        <row r="455">
          <cell r="B455" t="str">
            <v>OMD_8142</v>
          </cell>
        </row>
        <row r="456">
          <cell r="B456" t="str">
            <v>OMD_8138</v>
          </cell>
        </row>
        <row r="457">
          <cell r="B457" t="str">
            <v>OMD_8131</v>
          </cell>
        </row>
        <row r="458">
          <cell r="B458" t="str">
            <v>OMD_8138</v>
          </cell>
        </row>
        <row r="459">
          <cell r="B459" t="str">
            <v>OMD_8144</v>
          </cell>
        </row>
        <row r="460">
          <cell r="B460" t="str">
            <v>OMD_8150</v>
          </cell>
        </row>
        <row r="461">
          <cell r="B461" t="str">
            <v>OMD_8170</v>
          </cell>
        </row>
        <row r="462">
          <cell r="B462" t="str">
            <v>OMD_8136</v>
          </cell>
        </row>
        <row r="463">
          <cell r="B463" t="str">
            <v>OMD_8145</v>
          </cell>
        </row>
        <row r="464">
          <cell r="B464" t="str">
            <v>OMD_8169</v>
          </cell>
        </row>
        <row r="465">
          <cell r="B465" t="str">
            <v>OMD_8130</v>
          </cell>
        </row>
        <row r="466">
          <cell r="B466" t="str">
            <v>OMD_8131</v>
          </cell>
        </row>
        <row r="467">
          <cell r="B467" t="str">
            <v>OMD_8132</v>
          </cell>
        </row>
        <row r="468">
          <cell r="B468" t="str">
            <v>OMD_8132</v>
          </cell>
        </row>
        <row r="469">
          <cell r="B469" t="str">
            <v>OMD_8133</v>
          </cell>
        </row>
        <row r="470">
          <cell r="B470" t="str">
            <v>OMD_8133</v>
          </cell>
        </row>
        <row r="471">
          <cell r="B471" t="str">
            <v>OMD_8134</v>
          </cell>
        </row>
        <row r="472">
          <cell r="B472" t="str">
            <v>OMD_8134</v>
          </cell>
        </row>
        <row r="473">
          <cell r="B473" t="str">
            <v>OMD_8134</v>
          </cell>
        </row>
        <row r="474">
          <cell r="B474" t="str">
            <v>OMD_8135</v>
          </cell>
        </row>
        <row r="475">
          <cell r="B475" t="str">
            <v>OMD_8135</v>
          </cell>
        </row>
        <row r="476">
          <cell r="B476" t="str">
            <v>OMD_8135</v>
          </cell>
        </row>
        <row r="477">
          <cell r="B477" t="str">
            <v>OMD_8137</v>
          </cell>
        </row>
        <row r="478">
          <cell r="B478" t="str">
            <v>OMD_8137</v>
          </cell>
        </row>
        <row r="479">
          <cell r="B479" t="str">
            <v>OMD_8139</v>
          </cell>
        </row>
        <row r="480">
          <cell r="B480" t="str">
            <v>OMD_8140</v>
          </cell>
        </row>
        <row r="481">
          <cell r="B481" t="str">
            <v>OMD_8140</v>
          </cell>
        </row>
        <row r="482">
          <cell r="B482" t="str">
            <v>OMD_8140</v>
          </cell>
        </row>
        <row r="483">
          <cell r="B483" t="str">
            <v>OMD_8140</v>
          </cell>
        </row>
        <row r="484">
          <cell r="B484" t="str">
            <v>OMD_8140</v>
          </cell>
        </row>
        <row r="485">
          <cell r="B485" t="str">
            <v>OMB_8146</v>
          </cell>
        </row>
        <row r="486">
          <cell r="B486" t="str">
            <v>OMB_8132</v>
          </cell>
        </row>
        <row r="487">
          <cell r="B487" t="str">
            <v>OMB_8163</v>
          </cell>
        </row>
        <row r="488">
          <cell r="B488" t="str">
            <v>OMB_8147</v>
          </cell>
        </row>
        <row r="489">
          <cell r="B489" t="str">
            <v>OMB_8142</v>
          </cell>
        </row>
        <row r="490">
          <cell r="B490" t="str">
            <v>OMB_8138</v>
          </cell>
        </row>
        <row r="491">
          <cell r="B491" t="str">
            <v>OMB_8131</v>
          </cell>
        </row>
        <row r="492">
          <cell r="B492" t="str">
            <v>OMB_8138</v>
          </cell>
        </row>
        <row r="493">
          <cell r="B493" t="str">
            <v>OMB_8144</v>
          </cell>
        </row>
        <row r="494">
          <cell r="B494" t="str">
            <v>OMB_8150</v>
          </cell>
        </row>
        <row r="495">
          <cell r="B495" t="str">
            <v>OMB_8170</v>
          </cell>
        </row>
        <row r="496">
          <cell r="B496" t="str">
            <v>OMB_8136</v>
          </cell>
        </row>
        <row r="497">
          <cell r="B497" t="str">
            <v>OMB_8145</v>
          </cell>
        </row>
        <row r="498">
          <cell r="B498" t="str">
            <v>OMB_8169</v>
          </cell>
        </row>
        <row r="499">
          <cell r="B499" t="str">
            <v>OMB_8130</v>
          </cell>
        </row>
        <row r="500">
          <cell r="B500" t="str">
            <v>OMB_8131</v>
          </cell>
        </row>
        <row r="501">
          <cell r="B501" t="str">
            <v>OMB_8132</v>
          </cell>
        </row>
        <row r="502">
          <cell r="B502" t="str">
            <v>OMB_8132</v>
          </cell>
        </row>
        <row r="503">
          <cell r="B503" t="str">
            <v>OMB_8133</v>
          </cell>
        </row>
        <row r="504">
          <cell r="B504" t="str">
            <v>OMB_8133</v>
          </cell>
        </row>
        <row r="505">
          <cell r="B505" t="str">
            <v>OMB_8134</v>
          </cell>
        </row>
        <row r="506">
          <cell r="B506" t="str">
            <v>OMB_8134</v>
          </cell>
        </row>
        <row r="507">
          <cell r="B507" t="str">
            <v>OMB_8134</v>
          </cell>
        </row>
        <row r="508">
          <cell r="B508" t="str">
            <v>OMB_8135</v>
          </cell>
        </row>
        <row r="509">
          <cell r="B509" t="str">
            <v>OMB_8135</v>
          </cell>
        </row>
        <row r="510">
          <cell r="B510" t="str">
            <v>OMB_8135</v>
          </cell>
        </row>
        <row r="511">
          <cell r="B511" t="str">
            <v>OMB_8137</v>
          </cell>
        </row>
        <row r="512">
          <cell r="B512" t="str">
            <v>OMB_8137</v>
          </cell>
        </row>
        <row r="513">
          <cell r="B513" t="str">
            <v>OMB_8139</v>
          </cell>
        </row>
        <row r="514">
          <cell r="B514" t="str">
            <v>OMB_8140</v>
          </cell>
        </row>
        <row r="515">
          <cell r="B515" t="str">
            <v>OMB_8140</v>
          </cell>
        </row>
        <row r="516">
          <cell r="B516" t="str">
            <v>OMB_8140</v>
          </cell>
        </row>
        <row r="517">
          <cell r="B517" t="str">
            <v>OMB_8140</v>
          </cell>
        </row>
        <row r="518">
          <cell r="B518" t="str">
            <v>OMB_8140</v>
          </cell>
        </row>
        <row r="519">
          <cell r="B519" t="str">
            <v>OMB_8140</v>
          </cell>
        </row>
        <row r="520">
          <cell r="B520" t="str">
            <v>OMB_8140</v>
          </cell>
        </row>
        <row r="521">
          <cell r="B521" t="str">
            <v>OMB_8140</v>
          </cell>
        </row>
        <row r="522">
          <cell r="B522" t="str">
            <v>OMB_8141</v>
          </cell>
        </row>
        <row r="523">
          <cell r="B523" t="str">
            <v>OMB_8141</v>
          </cell>
        </row>
        <row r="524">
          <cell r="B524" t="str">
            <v>OMB_8141</v>
          </cell>
        </row>
        <row r="525">
          <cell r="B525" t="str">
            <v>OMB_8142</v>
          </cell>
        </row>
        <row r="526">
          <cell r="B526" t="str">
            <v>OMB_8142</v>
          </cell>
        </row>
        <row r="527">
          <cell r="B527" t="str">
            <v>OMB_8143</v>
          </cell>
        </row>
        <row r="528">
          <cell r="B528" t="str">
            <v>OMB_8143</v>
          </cell>
        </row>
        <row r="529">
          <cell r="B529" t="str">
            <v>OMB_8144</v>
          </cell>
        </row>
        <row r="530">
          <cell r="B530" t="str">
            <v>OMB_8144</v>
          </cell>
        </row>
        <row r="531">
          <cell r="B531" t="str">
            <v>OMB_8147</v>
          </cell>
        </row>
        <row r="532">
          <cell r="B532" t="str">
            <v>OMB_8147</v>
          </cell>
        </row>
        <row r="533">
          <cell r="B533" t="str">
            <v>OMB_8147</v>
          </cell>
        </row>
        <row r="534">
          <cell r="B534" t="str">
            <v>OMB_8147</v>
          </cell>
        </row>
        <row r="535">
          <cell r="B535" t="str">
            <v>OMB_8147</v>
          </cell>
        </row>
        <row r="536">
          <cell r="B536" t="str">
            <v>OMB_8147</v>
          </cell>
        </row>
        <row r="537">
          <cell r="B537" t="str">
            <v>OMB_8148</v>
          </cell>
        </row>
        <row r="538">
          <cell r="B538" t="str">
            <v>OMB_8150</v>
          </cell>
        </row>
        <row r="539">
          <cell r="B539" t="str">
            <v>OMB_8153</v>
          </cell>
        </row>
        <row r="540">
          <cell r="B540" t="str">
            <v>OMB_8153</v>
          </cell>
        </row>
        <row r="541">
          <cell r="B541" t="str">
            <v>OMB_8154</v>
          </cell>
        </row>
        <row r="542">
          <cell r="B542" t="str">
            <v>OMB_8154</v>
          </cell>
        </row>
        <row r="543">
          <cell r="B543" t="str">
            <v>OMB_8155</v>
          </cell>
        </row>
        <row r="544">
          <cell r="B544" t="str">
            <v>OMB_8156</v>
          </cell>
        </row>
        <row r="545">
          <cell r="B545" t="str">
            <v>OMB_8156</v>
          </cell>
        </row>
        <row r="546">
          <cell r="B546" t="str">
            <v>OMB_8157</v>
          </cell>
        </row>
        <row r="547">
          <cell r="B547" t="str">
            <v>OMB_8158</v>
          </cell>
        </row>
        <row r="548">
          <cell r="B548" t="str">
            <v>OMB_8164</v>
          </cell>
        </row>
        <row r="549">
          <cell r="B549" t="str">
            <v>OMB_8169</v>
          </cell>
        </row>
        <row r="550">
          <cell r="B550" t="str">
            <v>OMB_8169</v>
          </cell>
        </row>
        <row r="551">
          <cell r="B551" t="str">
            <v>OMB_8169</v>
          </cell>
        </row>
        <row r="552">
          <cell r="B552" t="str">
            <v>OMB_8169</v>
          </cell>
        </row>
        <row r="553">
          <cell r="B553" t="str">
            <v>OMB_8169</v>
          </cell>
        </row>
        <row r="554">
          <cell r="B554" t="str">
            <v>OMB_8169</v>
          </cell>
        </row>
        <row r="555">
          <cell r="B555" t="str">
            <v>OMB_8170</v>
          </cell>
        </row>
        <row r="556">
          <cell r="B556" t="str">
            <v>OMB_8170</v>
          </cell>
        </row>
        <row r="557">
          <cell r="B557" t="str">
            <v>OMB_8170</v>
          </cell>
        </row>
        <row r="558">
          <cell r="B558" t="str">
            <v>OMB_8170</v>
          </cell>
        </row>
        <row r="559">
          <cell r="B559" t="str">
            <v>OMC_8170</v>
          </cell>
        </row>
        <row r="560">
          <cell r="B560" t="str">
            <v>OMC_8170</v>
          </cell>
        </row>
        <row r="561">
          <cell r="B561" t="str">
            <v>OMC_8171</v>
          </cell>
        </row>
        <row r="562">
          <cell r="B562" t="str">
            <v>OMC_8171</v>
          </cell>
        </row>
        <row r="563">
          <cell r="B563" t="str">
            <v>OMC_8171</v>
          </cell>
        </row>
        <row r="564">
          <cell r="B564" t="str">
            <v>OMC_8171</v>
          </cell>
        </row>
        <row r="565">
          <cell r="B565" t="str">
            <v>OMC_8171</v>
          </cell>
        </row>
        <row r="566">
          <cell r="B566" t="str">
            <v>OMC_8178</v>
          </cell>
        </row>
        <row r="567">
          <cell r="B567" t="str">
            <v>OMC_8178</v>
          </cell>
        </row>
        <row r="568">
          <cell r="B568" t="str">
            <v>OMC_8180</v>
          </cell>
        </row>
        <row r="569">
          <cell r="B569" t="str">
            <v>OMC_8181</v>
          </cell>
        </row>
        <row r="570">
          <cell r="B570" t="str">
            <v>OMC_8183</v>
          </cell>
        </row>
        <row r="571">
          <cell r="B571" t="str">
            <v>OMC_8183</v>
          </cell>
        </row>
        <row r="572">
          <cell r="B572" t="str">
            <v>OMC_8183</v>
          </cell>
        </row>
        <row r="573">
          <cell r="B573" t="str">
            <v>OMC_8186</v>
          </cell>
        </row>
        <row r="574">
          <cell r="B574" t="str">
            <v>OMC_8186</v>
          </cell>
        </row>
        <row r="575">
          <cell r="B575" t="str">
            <v>OMC_8186</v>
          </cell>
        </row>
        <row r="576">
          <cell r="B576" t="str">
            <v>OMC_8188</v>
          </cell>
        </row>
        <row r="577">
          <cell r="B577" t="str">
            <v>OMC_8188</v>
          </cell>
        </row>
        <row r="578">
          <cell r="B578" t="str">
            <v>OMC_8188</v>
          </cell>
        </row>
        <row r="579">
          <cell r="B579" t="str">
            <v>OMC_8140</v>
          </cell>
        </row>
        <row r="580">
          <cell r="B580" t="str">
            <v>OMC_8134</v>
          </cell>
        </row>
        <row r="581">
          <cell r="B581" t="str">
            <v>OMC_8130</v>
          </cell>
        </row>
        <row r="582">
          <cell r="B582" t="str">
            <v>OMC_8146</v>
          </cell>
        </row>
        <row r="583">
          <cell r="B583" t="str">
            <v>OMC_8132</v>
          </cell>
        </row>
        <row r="584">
          <cell r="B584" t="str">
            <v>OMC_8163</v>
          </cell>
        </row>
        <row r="585">
          <cell r="B585" t="str">
            <v>OMC_8147</v>
          </cell>
        </row>
        <row r="586">
          <cell r="B586" t="str">
            <v>OMC_8142</v>
          </cell>
        </row>
        <row r="587">
          <cell r="B587" t="str">
            <v>OMC_8138</v>
          </cell>
        </row>
        <row r="588">
          <cell r="B588" t="str">
            <v>OMC_8131</v>
          </cell>
        </row>
        <row r="589">
          <cell r="B589" t="str">
            <v>OMC_8138</v>
          </cell>
        </row>
        <row r="590">
          <cell r="B590" t="str">
            <v>OMC_8144</v>
          </cell>
        </row>
        <row r="591">
          <cell r="B591" t="str">
            <v>OMC_8150</v>
          </cell>
        </row>
        <row r="592">
          <cell r="B592" t="str">
            <v>OMC_8170</v>
          </cell>
        </row>
        <row r="593">
          <cell r="B593" t="str">
            <v>OMC_8136</v>
          </cell>
        </row>
        <row r="594">
          <cell r="B594" t="str">
            <v>OMC_8145</v>
          </cell>
        </row>
        <row r="595">
          <cell r="B595" t="str">
            <v>OMC_8169</v>
          </cell>
        </row>
        <row r="596">
          <cell r="B596" t="str">
            <v>OMC_8130</v>
          </cell>
        </row>
        <row r="597">
          <cell r="B597" t="str">
            <v>OMC_8131</v>
          </cell>
        </row>
        <row r="598">
          <cell r="B598" t="str">
            <v>OMC_8132</v>
          </cell>
        </row>
        <row r="599">
          <cell r="B599" t="str">
            <v>OMA_8183</v>
          </cell>
        </row>
        <row r="600">
          <cell r="B600" t="str">
            <v>OMA_8183</v>
          </cell>
        </row>
        <row r="601">
          <cell r="B601" t="str">
            <v>OMA_8183</v>
          </cell>
        </row>
        <row r="602">
          <cell r="B602" t="str">
            <v>OMA_8186</v>
          </cell>
        </row>
        <row r="603">
          <cell r="B603" t="str">
            <v>OMA_8186</v>
          </cell>
        </row>
        <row r="604">
          <cell r="B604" t="str">
            <v>OMA_8186</v>
          </cell>
        </row>
        <row r="605">
          <cell r="B605" t="str">
            <v>OMA_8188</v>
          </cell>
        </row>
        <row r="606">
          <cell r="B606" t="str">
            <v>OMA_8188</v>
          </cell>
        </row>
        <row r="607">
          <cell r="B607" t="str">
            <v>OMA_8188</v>
          </cell>
        </row>
        <row r="608">
          <cell r="B608" t="str">
            <v>OMA_8140</v>
          </cell>
        </row>
        <row r="609">
          <cell r="B609" t="str">
            <v>OMA_8134</v>
          </cell>
        </row>
        <row r="610">
          <cell r="B610" t="str">
            <v>OMA_8130</v>
          </cell>
        </row>
        <row r="611">
          <cell r="B611" t="str">
            <v>OMA_8146</v>
          </cell>
        </row>
        <row r="612">
          <cell r="B612" t="str">
            <v>OMA_8132</v>
          </cell>
        </row>
        <row r="613">
          <cell r="B613" t="str">
            <v>OMA_8163</v>
          </cell>
        </row>
        <row r="614">
          <cell r="B614" t="str">
            <v>OMA_8147</v>
          </cell>
        </row>
        <row r="615">
          <cell r="B615" t="str">
            <v>OMA_8142</v>
          </cell>
        </row>
        <row r="616">
          <cell r="B616" t="str">
            <v>OMA_8138</v>
          </cell>
        </row>
        <row r="617">
          <cell r="B617" t="str">
            <v>OMA_8131</v>
          </cell>
        </row>
        <row r="618">
          <cell r="B618" t="str">
            <v>OMA_8138</v>
          </cell>
        </row>
        <row r="619">
          <cell r="B619" t="str">
            <v>OMA_8144</v>
          </cell>
        </row>
        <row r="620">
          <cell r="B620" t="str">
            <v>OMA_8150</v>
          </cell>
        </row>
        <row r="621">
          <cell r="B621" t="str">
            <v>OMA_8170</v>
          </cell>
        </row>
        <row r="622">
          <cell r="B622" t="str">
            <v>OMA_8136</v>
          </cell>
        </row>
        <row r="623">
          <cell r="B623" t="str">
            <v>OMA_8145</v>
          </cell>
        </row>
        <row r="624">
          <cell r="B624" t="str">
            <v>OMA_8169</v>
          </cell>
        </row>
        <row r="625">
          <cell r="B625" t="str">
            <v>OMA_8130</v>
          </cell>
        </row>
        <row r="626">
          <cell r="B626" t="str">
            <v>OMA_8131</v>
          </cell>
        </row>
        <row r="627">
          <cell r="B627" t="str">
            <v>OMA_8132</v>
          </cell>
        </row>
        <row r="628">
          <cell r="B628" t="str">
            <v>OMA_8132</v>
          </cell>
        </row>
        <row r="629">
          <cell r="B629" t="str">
            <v>OMA_8133</v>
          </cell>
        </row>
        <row r="630">
          <cell r="B630" t="str">
            <v>OMA_8133</v>
          </cell>
        </row>
        <row r="631">
          <cell r="B631" t="str">
            <v>OMA_8134</v>
          </cell>
        </row>
        <row r="632">
          <cell r="B632" t="str">
            <v>OMA_8134</v>
          </cell>
        </row>
        <row r="633">
          <cell r="B633" t="str">
            <v>OMA_8134</v>
          </cell>
        </row>
        <row r="634">
          <cell r="B634" t="str">
            <v>OMA_8135</v>
          </cell>
        </row>
        <row r="635">
          <cell r="B635" t="str">
            <v>OMA_8135</v>
          </cell>
        </row>
        <row r="636">
          <cell r="B636" t="str">
            <v>OMA_8135</v>
          </cell>
        </row>
        <row r="637">
          <cell r="B637" t="str">
            <v>OMA_8137</v>
          </cell>
        </row>
        <row r="638">
          <cell r="B638" t="str">
            <v>OMA_8137</v>
          </cell>
        </row>
        <row r="639">
          <cell r="B639" t="str">
            <v>OMA_8139</v>
          </cell>
        </row>
        <row r="640">
          <cell r="B640" t="str">
            <v>OMA_8140</v>
          </cell>
        </row>
        <row r="641">
          <cell r="B641" t="str">
            <v>OMA_8140</v>
          </cell>
        </row>
        <row r="642">
          <cell r="B642" t="str">
            <v>OMA_8140</v>
          </cell>
        </row>
        <row r="643">
          <cell r="B643" t="str">
            <v>OMA_8140</v>
          </cell>
        </row>
        <row r="644">
          <cell r="B644" t="str">
            <v>OMA_8140</v>
          </cell>
        </row>
        <row r="645">
          <cell r="B645" t="str">
            <v>OMA_8140</v>
          </cell>
        </row>
        <row r="646">
          <cell r="B646" t="str">
            <v>OMA_8140</v>
          </cell>
        </row>
        <row r="647">
          <cell r="B647" t="str">
            <v>OMA_8140</v>
          </cell>
        </row>
        <row r="648">
          <cell r="B648" t="str">
            <v>OMA_8141</v>
          </cell>
        </row>
        <row r="649">
          <cell r="B649" t="str">
            <v>OMA_8141</v>
          </cell>
        </row>
        <row r="650">
          <cell r="B650" t="str">
            <v>OMA_8141</v>
          </cell>
        </row>
        <row r="651">
          <cell r="B651" t="str">
            <v>OMA_8142</v>
          </cell>
        </row>
        <row r="652">
          <cell r="B652" t="str">
            <v>OMA_8142</v>
          </cell>
        </row>
        <row r="653">
          <cell r="B653" t="str">
            <v>OMA_8143</v>
          </cell>
        </row>
        <row r="654">
          <cell r="B654" t="str">
            <v>OMA_8143</v>
          </cell>
        </row>
        <row r="655">
          <cell r="B655" t="str">
            <v>OMA_8144</v>
          </cell>
        </row>
        <row r="656">
          <cell r="B656" t="str">
            <v>OMA_8144</v>
          </cell>
        </row>
        <row r="657">
          <cell r="B657" t="str">
            <v>OMA_8147</v>
          </cell>
        </row>
        <row r="658">
          <cell r="B658" t="str">
            <v>OMA_8147</v>
          </cell>
        </row>
        <row r="659">
          <cell r="B659" t="str">
            <v>OMA_8147</v>
          </cell>
        </row>
        <row r="660">
          <cell r="B660" t="str">
            <v>OMA_8147</v>
          </cell>
        </row>
        <row r="661">
          <cell r="B661" t="str">
            <v>OMA_8147</v>
          </cell>
        </row>
        <row r="662">
          <cell r="B662" t="str">
            <v>OMA_8147</v>
          </cell>
        </row>
        <row r="663">
          <cell r="B663" t="str">
            <v>OMA_8148</v>
          </cell>
        </row>
        <row r="664">
          <cell r="B664" t="str">
            <v>OMA_8150</v>
          </cell>
        </row>
        <row r="665">
          <cell r="B665" t="str">
            <v>OMA_8153</v>
          </cell>
        </row>
        <row r="666">
          <cell r="B666" t="str">
            <v>OMA_8153</v>
          </cell>
        </row>
        <row r="667">
          <cell r="B667" t="str">
            <v>OMA_8154</v>
          </cell>
        </row>
        <row r="668">
          <cell r="B668" t="str">
            <v>OMA_8154</v>
          </cell>
        </row>
        <row r="669">
          <cell r="B669" t="str">
            <v>OMA_8155</v>
          </cell>
        </row>
        <row r="670">
          <cell r="B670" t="str">
            <v>OMA_8156</v>
          </cell>
        </row>
        <row r="671">
          <cell r="B671" t="str">
            <v>OMA_8156</v>
          </cell>
        </row>
        <row r="672">
          <cell r="B672" t="str">
            <v>OMA_8157</v>
          </cell>
        </row>
        <row r="673">
          <cell r="B673" t="str">
            <v>OMA_8158</v>
          </cell>
        </row>
        <row r="674">
          <cell r="B674" t="str">
            <v>OMA_8164</v>
          </cell>
        </row>
        <row r="675">
          <cell r="B675" t="str">
            <v>OMA_8169</v>
          </cell>
        </row>
        <row r="676">
          <cell r="B676" t="str">
            <v>OMA_8169</v>
          </cell>
        </row>
        <row r="677">
          <cell r="B677" t="str">
            <v>OMA_8169</v>
          </cell>
        </row>
        <row r="678">
          <cell r="B678" t="str">
            <v>OMA_8169</v>
          </cell>
        </row>
        <row r="679">
          <cell r="B679" t="str">
            <v>OMA_8169</v>
          </cell>
        </row>
        <row r="680">
          <cell r="B680" t="str">
            <v>OMA_8169</v>
          </cell>
        </row>
        <row r="681">
          <cell r="B681" t="str">
            <v>OMA_8170</v>
          </cell>
        </row>
        <row r="682">
          <cell r="B682" t="str">
            <v>OMA_8170</v>
          </cell>
        </row>
        <row r="683">
          <cell r="B683" t="str">
            <v>OMA_8170</v>
          </cell>
        </row>
        <row r="684">
          <cell r="B684" t="str">
            <v>OMA_8170</v>
          </cell>
        </row>
        <row r="685">
          <cell r="B685" t="str">
            <v>OMB_8170</v>
          </cell>
        </row>
        <row r="686">
          <cell r="B686" t="str">
            <v>OMB_8170</v>
          </cell>
        </row>
        <row r="687">
          <cell r="B687" t="str">
            <v>OMB_8171</v>
          </cell>
        </row>
        <row r="688">
          <cell r="B688" t="str">
            <v>OMB_8171</v>
          </cell>
        </row>
        <row r="689">
          <cell r="B689" t="str">
            <v>OMB_8171</v>
          </cell>
        </row>
        <row r="690">
          <cell r="B690" t="str">
            <v>OMB_8171</v>
          </cell>
        </row>
        <row r="691">
          <cell r="B691" t="str">
            <v>OMB_8171</v>
          </cell>
        </row>
        <row r="692">
          <cell r="B692" t="str">
            <v>OMB_8178</v>
          </cell>
        </row>
        <row r="693">
          <cell r="B693" t="str">
            <v>OMB_8178</v>
          </cell>
        </row>
        <row r="694">
          <cell r="B694" t="str">
            <v>OMB_8180</v>
          </cell>
        </row>
        <row r="695">
          <cell r="B695" t="str">
            <v>OMB_8181</v>
          </cell>
        </row>
        <row r="696">
          <cell r="B696" t="str">
            <v>OMB_8183</v>
          </cell>
        </row>
        <row r="697">
          <cell r="B697" t="str">
            <v>OMB_8183</v>
          </cell>
        </row>
        <row r="698">
          <cell r="B698" t="str">
            <v>OMB_8183</v>
          </cell>
        </row>
        <row r="699">
          <cell r="B699" t="str">
            <v>OMB_8186</v>
          </cell>
        </row>
        <row r="700">
          <cell r="B700" t="str">
            <v>OMB_8186</v>
          </cell>
        </row>
        <row r="701">
          <cell r="B701" t="str">
            <v>OMB_8186</v>
          </cell>
        </row>
        <row r="702">
          <cell r="B702" t="str">
            <v>OMB_8188</v>
          </cell>
        </row>
        <row r="703">
          <cell r="B703" t="str">
            <v>OMB_8188</v>
          </cell>
        </row>
        <row r="704">
          <cell r="B704" t="str">
            <v>OMB_8188</v>
          </cell>
        </row>
        <row r="705">
          <cell r="B705" t="str">
            <v>OMB_8140</v>
          </cell>
        </row>
        <row r="706">
          <cell r="B706" t="str">
            <v>OMB_8134</v>
          </cell>
        </row>
        <row r="707">
          <cell r="B707" t="str">
            <v>OMB_8130</v>
          </cell>
        </row>
        <row r="708">
          <cell r="B708" t="str">
            <v>OM8_8169</v>
          </cell>
        </row>
        <row r="709">
          <cell r="B709" t="str">
            <v>OM8_8169</v>
          </cell>
        </row>
        <row r="710">
          <cell r="B710" t="str">
            <v>OM8_8170</v>
          </cell>
        </row>
        <row r="711">
          <cell r="B711" t="str">
            <v>OM8_8170</v>
          </cell>
        </row>
        <row r="712">
          <cell r="B712" t="str">
            <v>OM8_8170</v>
          </cell>
        </row>
        <row r="713">
          <cell r="B713" t="str">
            <v>OM8_8170</v>
          </cell>
        </row>
        <row r="714">
          <cell r="B714" t="str">
            <v>OM9_8170</v>
          </cell>
        </row>
        <row r="715">
          <cell r="B715" t="str">
            <v>OM9_8170</v>
          </cell>
        </row>
        <row r="716">
          <cell r="B716" t="str">
            <v>OM9_8171</v>
          </cell>
        </row>
        <row r="717">
          <cell r="B717" t="str">
            <v>OM9_8171</v>
          </cell>
        </row>
        <row r="718">
          <cell r="B718" t="str">
            <v>OM9_8171</v>
          </cell>
        </row>
        <row r="719">
          <cell r="B719" t="str">
            <v>OM9_8171</v>
          </cell>
        </row>
        <row r="720">
          <cell r="B720" t="str">
            <v>OM9_8171</v>
          </cell>
        </row>
        <row r="721">
          <cell r="B721" t="str">
            <v>OM9_8178</v>
          </cell>
        </row>
        <row r="722">
          <cell r="B722" t="str">
            <v>OM9_8178</v>
          </cell>
        </row>
        <row r="723">
          <cell r="B723" t="str">
            <v>OM9_8180</v>
          </cell>
        </row>
        <row r="724">
          <cell r="B724" t="str">
            <v>OM9_8181</v>
          </cell>
        </row>
        <row r="725">
          <cell r="B725" t="str">
            <v>OM9_8183</v>
          </cell>
        </row>
        <row r="726">
          <cell r="B726" t="str">
            <v>OM9_8183</v>
          </cell>
        </row>
        <row r="727">
          <cell r="B727" t="str">
            <v>OM9_8183</v>
          </cell>
        </row>
        <row r="728">
          <cell r="B728" t="str">
            <v>OM9_8186</v>
          </cell>
        </row>
        <row r="729">
          <cell r="B729" t="str">
            <v>OM9_8186</v>
          </cell>
        </row>
        <row r="730">
          <cell r="B730" t="str">
            <v>OM9_8186</v>
          </cell>
        </row>
        <row r="731">
          <cell r="B731" t="str">
            <v>OM9_8188</v>
          </cell>
        </row>
        <row r="732">
          <cell r="B732" t="str">
            <v>OM9_8188</v>
          </cell>
        </row>
        <row r="733">
          <cell r="B733" t="str">
            <v>OM9_8188</v>
          </cell>
        </row>
        <row r="734">
          <cell r="B734" t="str">
            <v>OM9_8140</v>
          </cell>
        </row>
        <row r="735">
          <cell r="B735" t="str">
            <v>OM9_8134</v>
          </cell>
        </row>
        <row r="736">
          <cell r="B736" t="str">
            <v>OM9_8130</v>
          </cell>
        </row>
        <row r="737">
          <cell r="B737" t="str">
            <v>OM9_8146</v>
          </cell>
        </row>
        <row r="738">
          <cell r="B738" t="str">
            <v>OM9_8132</v>
          </cell>
        </row>
        <row r="739">
          <cell r="B739" t="str">
            <v>OM9_8163</v>
          </cell>
        </row>
        <row r="740">
          <cell r="B740" t="str">
            <v>OM9_8147</v>
          </cell>
        </row>
        <row r="741">
          <cell r="B741" t="str">
            <v>OM9_8142</v>
          </cell>
        </row>
        <row r="742">
          <cell r="B742" t="str">
            <v>OM9_8138</v>
          </cell>
        </row>
        <row r="743">
          <cell r="B743" t="str">
            <v>OM9_8131</v>
          </cell>
        </row>
        <row r="744">
          <cell r="B744" t="str">
            <v>OM9_8138</v>
          </cell>
        </row>
        <row r="745">
          <cell r="B745" t="str">
            <v>OM9_8144</v>
          </cell>
        </row>
        <row r="746">
          <cell r="B746" t="str">
            <v>OM9_8150</v>
          </cell>
        </row>
        <row r="747">
          <cell r="B747" t="str">
            <v>OM9_8170</v>
          </cell>
        </row>
        <row r="748">
          <cell r="B748" t="str">
            <v>OM9_8136</v>
          </cell>
        </row>
        <row r="749">
          <cell r="B749" t="str">
            <v>OM9_8145</v>
          </cell>
        </row>
        <row r="750">
          <cell r="B750" t="str">
            <v>OM9_8169</v>
          </cell>
        </row>
        <row r="751">
          <cell r="B751" t="str">
            <v>OM9_8130</v>
          </cell>
        </row>
        <row r="752">
          <cell r="B752" t="str">
            <v>OM9_8131</v>
          </cell>
        </row>
        <row r="753">
          <cell r="B753" t="str">
            <v>OM9_8132</v>
          </cell>
        </row>
        <row r="754">
          <cell r="B754" t="str">
            <v>OM9_8132</v>
          </cell>
        </row>
        <row r="755">
          <cell r="B755" t="str">
            <v>OM9_8133</v>
          </cell>
        </row>
        <row r="756">
          <cell r="B756" t="str">
            <v>OM9_8133</v>
          </cell>
        </row>
        <row r="757">
          <cell r="B757" t="str">
            <v>OM9_8134</v>
          </cell>
        </row>
        <row r="758">
          <cell r="B758" t="str">
            <v>OM9_8134</v>
          </cell>
        </row>
        <row r="759">
          <cell r="B759" t="str">
            <v>OM9_8134</v>
          </cell>
        </row>
        <row r="760">
          <cell r="B760" t="str">
            <v>OM9_8135</v>
          </cell>
        </row>
        <row r="761">
          <cell r="B761" t="str">
            <v>OM9_8135</v>
          </cell>
        </row>
        <row r="762">
          <cell r="B762" t="str">
            <v>OM9_8135</v>
          </cell>
        </row>
        <row r="763">
          <cell r="B763" t="str">
            <v>OM9_8137</v>
          </cell>
        </row>
        <row r="764">
          <cell r="B764" t="str">
            <v>OM9_8137</v>
          </cell>
        </row>
        <row r="765">
          <cell r="B765" t="str">
            <v>OM9_8139</v>
          </cell>
        </row>
        <row r="766">
          <cell r="B766" t="str">
            <v>OM9_8140</v>
          </cell>
        </row>
        <row r="767">
          <cell r="B767" t="str">
            <v>OM9_8140</v>
          </cell>
        </row>
        <row r="768">
          <cell r="B768" t="str">
            <v>OM9_8140</v>
          </cell>
        </row>
        <row r="769">
          <cell r="B769" t="str">
            <v>OM9_8140</v>
          </cell>
        </row>
        <row r="770">
          <cell r="B770" t="str">
            <v>OM9_8140</v>
          </cell>
        </row>
        <row r="771">
          <cell r="B771" t="str">
            <v>OM9_8140</v>
          </cell>
        </row>
        <row r="772">
          <cell r="B772" t="str">
            <v>OM9_8140</v>
          </cell>
        </row>
        <row r="773">
          <cell r="B773" t="str">
            <v>OM9_8140</v>
          </cell>
        </row>
        <row r="774">
          <cell r="B774" t="str">
            <v>OM9_8141</v>
          </cell>
        </row>
        <row r="775">
          <cell r="B775" t="str">
            <v>OM9_8141</v>
          </cell>
        </row>
        <row r="776">
          <cell r="B776" t="str">
            <v>OM9_8141</v>
          </cell>
        </row>
        <row r="777">
          <cell r="B777" t="str">
            <v>OM9_8142</v>
          </cell>
        </row>
        <row r="778">
          <cell r="B778" t="str">
            <v>OM9_8142</v>
          </cell>
        </row>
        <row r="779">
          <cell r="B779" t="str">
            <v>OM9_8143</v>
          </cell>
        </row>
        <row r="780">
          <cell r="B780" t="str">
            <v>OM9_8143</v>
          </cell>
        </row>
        <row r="781">
          <cell r="B781" t="str">
            <v>OM9_8144</v>
          </cell>
        </row>
        <row r="782">
          <cell r="B782" t="str">
            <v>OM9_8144</v>
          </cell>
        </row>
        <row r="783">
          <cell r="B783" t="str">
            <v>OM9_8147</v>
          </cell>
        </row>
        <row r="784">
          <cell r="B784" t="str">
            <v>OM9_8147</v>
          </cell>
        </row>
        <row r="785">
          <cell r="B785" t="str">
            <v>OM9_8147</v>
          </cell>
        </row>
        <row r="786">
          <cell r="B786" t="str">
            <v>OM9_8147</v>
          </cell>
        </row>
        <row r="787">
          <cell r="B787" t="str">
            <v>OM9_8147</v>
          </cell>
        </row>
        <row r="788">
          <cell r="B788" t="str">
            <v>OM9_8147</v>
          </cell>
        </row>
        <row r="789">
          <cell r="B789" t="str">
            <v>OM9_8148</v>
          </cell>
        </row>
        <row r="790">
          <cell r="B790" t="str">
            <v>OM9_8150</v>
          </cell>
        </row>
        <row r="791">
          <cell r="B791" t="str">
            <v>OM9_8153</v>
          </cell>
        </row>
        <row r="792">
          <cell r="B792" t="str">
            <v>OM9_8153</v>
          </cell>
        </row>
        <row r="793">
          <cell r="B793" t="str">
            <v>OM9_8154</v>
          </cell>
        </row>
        <row r="794">
          <cell r="B794" t="str">
            <v>OM9_8154</v>
          </cell>
        </row>
        <row r="795">
          <cell r="B795" t="str">
            <v>OM9_8155</v>
          </cell>
        </row>
        <row r="796">
          <cell r="B796" t="str">
            <v>OM9_8156</v>
          </cell>
        </row>
        <row r="797">
          <cell r="B797" t="str">
            <v>OM9_8156</v>
          </cell>
        </row>
        <row r="798">
          <cell r="B798" t="str">
            <v>OM9_8157</v>
          </cell>
        </row>
        <row r="799">
          <cell r="B799" t="str">
            <v>OM9_8158</v>
          </cell>
        </row>
        <row r="800">
          <cell r="B800" t="str">
            <v>OM9_8164</v>
          </cell>
        </row>
        <row r="801">
          <cell r="B801" t="str">
            <v>OM9_8169</v>
          </cell>
        </row>
        <row r="802">
          <cell r="B802" t="str">
            <v>OM9_8169</v>
          </cell>
        </row>
        <row r="803">
          <cell r="B803" t="str">
            <v>OM9_8169</v>
          </cell>
        </row>
        <row r="804">
          <cell r="B804" t="str">
            <v>OM9_8169</v>
          </cell>
        </row>
        <row r="805">
          <cell r="B805" t="str">
            <v>OM9_8169</v>
          </cell>
        </row>
        <row r="806">
          <cell r="B806" t="str">
            <v>OM9_8169</v>
          </cell>
        </row>
        <row r="807">
          <cell r="B807" t="str">
            <v>OM9_8170</v>
          </cell>
        </row>
        <row r="808">
          <cell r="B808" t="str">
            <v>OM9_8170</v>
          </cell>
        </row>
        <row r="809">
          <cell r="B809" t="str">
            <v>OM9_8170</v>
          </cell>
        </row>
        <row r="810">
          <cell r="B810" t="str">
            <v>OM9_8170</v>
          </cell>
        </row>
        <row r="811">
          <cell r="B811" t="str">
            <v>OMA_8170</v>
          </cell>
        </row>
        <row r="812">
          <cell r="B812" t="str">
            <v>OMA_8170</v>
          </cell>
        </row>
        <row r="813">
          <cell r="B813" t="str">
            <v>OMA_8171</v>
          </cell>
        </row>
        <row r="814">
          <cell r="B814" t="str">
            <v>OMA_8171</v>
          </cell>
        </row>
        <row r="815">
          <cell r="B815" t="str">
            <v>OMA_8171</v>
          </cell>
        </row>
        <row r="816">
          <cell r="B816" t="str">
            <v>OMA_8171</v>
          </cell>
        </row>
        <row r="817">
          <cell r="B817" t="str">
            <v>OMA_8171</v>
          </cell>
        </row>
        <row r="818">
          <cell r="B818" t="str">
            <v>OMA_8178</v>
          </cell>
        </row>
        <row r="819">
          <cell r="B819" t="str">
            <v>OMA_8178</v>
          </cell>
        </row>
        <row r="820">
          <cell r="B820" t="str">
            <v>OMA_8180</v>
          </cell>
        </row>
        <row r="821">
          <cell r="B821" t="str">
            <v>OMA_8181</v>
          </cell>
        </row>
        <row r="822">
          <cell r="B822" t="str">
            <v>OM7_8153</v>
          </cell>
        </row>
        <row r="823">
          <cell r="B823" t="str">
            <v>OM7_8153</v>
          </cell>
        </row>
        <row r="824">
          <cell r="B824" t="str">
            <v>OM7_8154</v>
          </cell>
        </row>
        <row r="825">
          <cell r="B825" t="str">
            <v>OM7_8154</v>
          </cell>
        </row>
        <row r="826">
          <cell r="B826" t="str">
            <v>OM7_8155</v>
          </cell>
        </row>
        <row r="827">
          <cell r="B827" t="str">
            <v>OM7_8156</v>
          </cell>
        </row>
        <row r="828">
          <cell r="B828" t="str">
            <v>OM7_8156</v>
          </cell>
        </row>
        <row r="829">
          <cell r="B829" t="str">
            <v>OM7_8157</v>
          </cell>
        </row>
        <row r="830">
          <cell r="B830" t="str">
            <v>OM7_8158</v>
          </cell>
        </row>
        <row r="831">
          <cell r="B831" t="str">
            <v>OM7_8164</v>
          </cell>
        </row>
        <row r="832">
          <cell r="B832" t="str">
            <v>OM7_8169</v>
          </cell>
        </row>
        <row r="833">
          <cell r="B833" t="str">
            <v>OM7_8169</v>
          </cell>
        </row>
        <row r="834">
          <cell r="B834" t="str">
            <v>OM7_8169</v>
          </cell>
        </row>
        <row r="835">
          <cell r="B835" t="str">
            <v>OM7_8169</v>
          </cell>
        </row>
        <row r="836">
          <cell r="B836" t="str">
            <v>OM7_8169</v>
          </cell>
        </row>
        <row r="837">
          <cell r="B837" t="str">
            <v>OM7_8169</v>
          </cell>
        </row>
        <row r="838">
          <cell r="B838" t="str">
            <v>OM7_8170</v>
          </cell>
        </row>
        <row r="839">
          <cell r="B839" t="str">
            <v>OM7_8170</v>
          </cell>
        </row>
        <row r="840">
          <cell r="B840" t="str">
            <v>OM7_8170</v>
          </cell>
        </row>
        <row r="841">
          <cell r="B841" t="str">
            <v>OM7_8170</v>
          </cell>
        </row>
        <row r="842">
          <cell r="B842" t="str">
            <v>OM8_8170</v>
          </cell>
        </row>
        <row r="843">
          <cell r="B843" t="str">
            <v>OM8_8170</v>
          </cell>
        </row>
        <row r="844">
          <cell r="B844" t="str">
            <v>OM8_8171</v>
          </cell>
        </row>
        <row r="845">
          <cell r="B845" t="str">
            <v>OM8_8171</v>
          </cell>
        </row>
        <row r="846">
          <cell r="B846" t="str">
            <v>OM8_8171</v>
          </cell>
        </row>
        <row r="847">
          <cell r="B847" t="str">
            <v>OM8_8171</v>
          </cell>
        </row>
        <row r="848">
          <cell r="B848" t="str">
            <v>OM8_8171</v>
          </cell>
        </row>
        <row r="849">
          <cell r="B849" t="str">
            <v>OM8_8178</v>
          </cell>
        </row>
        <row r="850">
          <cell r="B850" t="str">
            <v>OM8_8178</v>
          </cell>
        </row>
        <row r="851">
          <cell r="B851" t="str">
            <v>OM8_8180</v>
          </cell>
        </row>
        <row r="852">
          <cell r="B852" t="str">
            <v>OM8_8181</v>
          </cell>
        </row>
        <row r="853">
          <cell r="B853" t="str">
            <v>OM8_8183</v>
          </cell>
        </row>
        <row r="854">
          <cell r="B854" t="str">
            <v>OM8_8183</v>
          </cell>
        </row>
        <row r="855">
          <cell r="B855" t="str">
            <v>OM8_8183</v>
          </cell>
        </row>
        <row r="856">
          <cell r="B856" t="str">
            <v>OM8_8186</v>
          </cell>
        </row>
        <row r="857">
          <cell r="B857" t="str">
            <v>OM8_8186</v>
          </cell>
        </row>
        <row r="858">
          <cell r="B858" t="str">
            <v>OM8_8186</v>
          </cell>
        </row>
        <row r="859">
          <cell r="B859" t="str">
            <v>OM8_8188</v>
          </cell>
        </row>
        <row r="860">
          <cell r="B860" t="str">
            <v>OM8_8188</v>
          </cell>
        </row>
        <row r="861">
          <cell r="B861" t="str">
            <v>OM8_8188</v>
          </cell>
        </row>
        <row r="862">
          <cell r="B862" t="str">
            <v>OM8_8140</v>
          </cell>
        </row>
        <row r="863">
          <cell r="B863" t="str">
            <v>OM8_8134</v>
          </cell>
        </row>
        <row r="864">
          <cell r="B864" t="str">
            <v>OM8_8130</v>
          </cell>
        </row>
        <row r="865">
          <cell r="B865" t="str">
            <v>OM8_8146</v>
          </cell>
        </row>
        <row r="866">
          <cell r="B866" t="str">
            <v>OM8_8132</v>
          </cell>
        </row>
        <row r="867">
          <cell r="B867" t="str">
            <v>OM8_8163</v>
          </cell>
        </row>
        <row r="868">
          <cell r="B868" t="str">
            <v>OM8_8147</v>
          </cell>
        </row>
        <row r="869">
          <cell r="B869" t="str">
            <v>OM8_8142</v>
          </cell>
        </row>
        <row r="870">
          <cell r="B870" t="str">
            <v>OM8_8138</v>
          </cell>
        </row>
        <row r="871">
          <cell r="B871" t="str">
            <v>OM8_8131</v>
          </cell>
        </row>
        <row r="872">
          <cell r="B872" t="str">
            <v>OM8_8138</v>
          </cell>
        </row>
        <row r="873">
          <cell r="B873" t="str">
            <v>OM8_8144</v>
          </cell>
        </row>
        <row r="874">
          <cell r="B874" t="str">
            <v>OM8_8150</v>
          </cell>
        </row>
        <row r="875">
          <cell r="B875" t="str">
            <v>OM8_8170</v>
          </cell>
        </row>
        <row r="876">
          <cell r="B876" t="str">
            <v>OM8_8136</v>
          </cell>
        </row>
        <row r="877">
          <cell r="B877" t="str">
            <v>OM8_8145</v>
          </cell>
        </row>
        <row r="878">
          <cell r="B878" t="str">
            <v>OM8_8169</v>
          </cell>
        </row>
        <row r="879">
          <cell r="B879" t="str">
            <v>OM8_8130</v>
          </cell>
        </row>
        <row r="880">
          <cell r="B880" t="str">
            <v>OM8_8131</v>
          </cell>
        </row>
        <row r="881">
          <cell r="B881" t="str">
            <v>OM8_8132</v>
          </cell>
        </row>
        <row r="882">
          <cell r="B882" t="str">
            <v>OM8_8132</v>
          </cell>
        </row>
        <row r="883">
          <cell r="B883" t="str">
            <v>OM8_8133</v>
          </cell>
        </row>
        <row r="884">
          <cell r="B884" t="str">
            <v>OM8_8133</v>
          </cell>
        </row>
        <row r="885">
          <cell r="B885" t="str">
            <v>OM8_8134</v>
          </cell>
        </row>
        <row r="886">
          <cell r="B886" t="str">
            <v>OM8_8134</v>
          </cell>
        </row>
        <row r="887">
          <cell r="B887" t="str">
            <v>OM8_8134</v>
          </cell>
        </row>
        <row r="888">
          <cell r="B888" t="str">
            <v>OM8_8135</v>
          </cell>
        </row>
        <row r="889">
          <cell r="B889" t="str">
            <v>OM8_8135</v>
          </cell>
        </row>
        <row r="890">
          <cell r="B890" t="str">
            <v>OM8_8135</v>
          </cell>
        </row>
        <row r="891">
          <cell r="B891" t="str">
            <v>OM8_8137</v>
          </cell>
        </row>
        <row r="892">
          <cell r="B892" t="str">
            <v>OM8_8137</v>
          </cell>
        </row>
        <row r="893">
          <cell r="B893" t="str">
            <v>OM8_8139</v>
          </cell>
        </row>
        <row r="894">
          <cell r="B894" t="str">
            <v>OM8_8140</v>
          </cell>
        </row>
        <row r="895">
          <cell r="B895" t="str">
            <v>OM8_8140</v>
          </cell>
        </row>
        <row r="896">
          <cell r="B896" t="str">
            <v>OM8_8140</v>
          </cell>
        </row>
        <row r="897">
          <cell r="B897" t="str">
            <v>OM8_8140</v>
          </cell>
        </row>
        <row r="898">
          <cell r="B898" t="str">
            <v>OM8_8140</v>
          </cell>
        </row>
        <row r="899">
          <cell r="B899" t="str">
            <v>OM8_8140</v>
          </cell>
        </row>
        <row r="900">
          <cell r="B900" t="str">
            <v>OM8_8140</v>
          </cell>
        </row>
        <row r="901">
          <cell r="B901" t="str">
            <v>OM8_8140</v>
          </cell>
        </row>
        <row r="902">
          <cell r="B902" t="str">
            <v>OM8_8141</v>
          </cell>
        </row>
        <row r="903">
          <cell r="B903" t="str">
            <v>OM8_8141</v>
          </cell>
        </row>
        <row r="904">
          <cell r="B904" t="str">
            <v>OM8_8141</v>
          </cell>
        </row>
        <row r="905">
          <cell r="B905" t="str">
            <v>OM8_8142</v>
          </cell>
        </row>
        <row r="906">
          <cell r="B906" t="str">
            <v>OM8_8142</v>
          </cell>
        </row>
        <row r="907">
          <cell r="B907" t="str">
            <v>OM8_8143</v>
          </cell>
        </row>
        <row r="908">
          <cell r="B908" t="str">
            <v>OM8_8143</v>
          </cell>
        </row>
        <row r="909">
          <cell r="B909" t="str">
            <v>OM8_8144</v>
          </cell>
        </row>
        <row r="910">
          <cell r="B910" t="str">
            <v>OM8_8144</v>
          </cell>
        </row>
        <row r="911">
          <cell r="B911" t="str">
            <v>OM8_8147</v>
          </cell>
        </row>
        <row r="912">
          <cell r="B912" t="str">
            <v>OM8_8147</v>
          </cell>
        </row>
        <row r="913">
          <cell r="B913" t="str">
            <v>OM8_8147</v>
          </cell>
        </row>
        <row r="914">
          <cell r="B914" t="str">
            <v>OM8_8147</v>
          </cell>
        </row>
        <row r="915">
          <cell r="B915" t="str">
            <v>OM8_8147</v>
          </cell>
        </row>
        <row r="916">
          <cell r="B916" t="str">
            <v>OM8_8147</v>
          </cell>
        </row>
        <row r="917">
          <cell r="B917" t="str">
            <v>OM8_8148</v>
          </cell>
        </row>
        <row r="918">
          <cell r="B918" t="str">
            <v>OM8_8150</v>
          </cell>
        </row>
        <row r="919">
          <cell r="B919" t="str">
            <v>OM8_8153</v>
          </cell>
        </row>
        <row r="920">
          <cell r="B920" t="str">
            <v>OM8_8153</v>
          </cell>
        </row>
        <row r="921">
          <cell r="B921" t="str">
            <v>OM8_8154</v>
          </cell>
        </row>
        <row r="922">
          <cell r="B922" t="str">
            <v>OM8_8154</v>
          </cell>
        </row>
        <row r="923">
          <cell r="B923" t="str">
            <v>OM8_8155</v>
          </cell>
        </row>
        <row r="924">
          <cell r="B924" t="str">
            <v>OM8_8156</v>
          </cell>
        </row>
        <row r="925">
          <cell r="B925" t="str">
            <v>OM8_8156</v>
          </cell>
        </row>
        <row r="926">
          <cell r="B926" t="str">
            <v>OM8_8157</v>
          </cell>
        </row>
        <row r="927">
          <cell r="B927" t="str">
            <v>OM8_8158</v>
          </cell>
        </row>
        <row r="928">
          <cell r="B928" t="str">
            <v>OM8_8164</v>
          </cell>
        </row>
        <row r="929">
          <cell r="B929" t="str">
            <v>OM8_8169</v>
          </cell>
        </row>
        <row r="930">
          <cell r="B930" t="str">
            <v>OM8_8169</v>
          </cell>
        </row>
        <row r="931">
          <cell r="B931" t="str">
            <v>OM8_8169</v>
          </cell>
        </row>
        <row r="932">
          <cell r="B932" t="str">
            <v>OM8_8169</v>
          </cell>
        </row>
        <row r="933">
          <cell r="B933" t="str">
            <v>OM6_8140</v>
          </cell>
        </row>
        <row r="934">
          <cell r="B934" t="str">
            <v>OM6_8141</v>
          </cell>
        </row>
        <row r="935">
          <cell r="B935" t="str">
            <v>OM6_8141</v>
          </cell>
        </row>
        <row r="936">
          <cell r="B936" t="str">
            <v>OM6_8141</v>
          </cell>
        </row>
        <row r="937">
          <cell r="B937" t="str">
            <v>OM6_8142</v>
          </cell>
        </row>
        <row r="938">
          <cell r="B938" t="str">
            <v>OM6_8142</v>
          </cell>
        </row>
        <row r="939">
          <cell r="B939" t="str">
            <v>OM6_8143</v>
          </cell>
        </row>
        <row r="940">
          <cell r="B940" t="str">
            <v>OM6_8143</v>
          </cell>
        </row>
        <row r="941">
          <cell r="B941" t="str">
            <v>OM6_8144</v>
          </cell>
        </row>
        <row r="942">
          <cell r="B942" t="str">
            <v>OM6_8144</v>
          </cell>
        </row>
        <row r="943">
          <cell r="B943" t="str">
            <v>OM6_8147</v>
          </cell>
        </row>
        <row r="944">
          <cell r="B944" t="str">
            <v>OM6_8147</v>
          </cell>
        </row>
        <row r="945">
          <cell r="B945" t="str">
            <v>OM6_8147</v>
          </cell>
        </row>
        <row r="946">
          <cell r="B946" t="str">
            <v>OM6_8147</v>
          </cell>
        </row>
        <row r="947">
          <cell r="B947" t="str">
            <v>OM6_8147</v>
          </cell>
        </row>
        <row r="948">
          <cell r="B948" t="str">
            <v>OM6_8147</v>
          </cell>
        </row>
        <row r="949">
          <cell r="B949" t="str">
            <v>OM6_8148</v>
          </cell>
        </row>
        <row r="950">
          <cell r="B950" t="str">
            <v>OM6_8150</v>
          </cell>
        </row>
        <row r="951">
          <cell r="B951" t="str">
            <v>OM6_8153</v>
          </cell>
        </row>
        <row r="952">
          <cell r="B952" t="str">
            <v>OM6_8153</v>
          </cell>
        </row>
        <row r="953">
          <cell r="B953" t="str">
            <v>OM6_8154</v>
          </cell>
        </row>
        <row r="954">
          <cell r="B954" t="str">
            <v>OM6_8154</v>
          </cell>
        </row>
        <row r="955">
          <cell r="B955" t="str">
            <v>OM6_8155</v>
          </cell>
        </row>
        <row r="956">
          <cell r="B956" t="str">
            <v>OM6_8156</v>
          </cell>
        </row>
        <row r="957">
          <cell r="B957" t="str">
            <v>OM6_8156</v>
          </cell>
        </row>
        <row r="958">
          <cell r="B958" t="str">
            <v>OM6_8157</v>
          </cell>
        </row>
        <row r="959">
          <cell r="B959" t="str">
            <v>OM6_8158</v>
          </cell>
        </row>
        <row r="960">
          <cell r="B960" t="str">
            <v>OM6_8164</v>
          </cell>
        </row>
        <row r="961">
          <cell r="B961" t="str">
            <v>OM6_8169</v>
          </cell>
        </row>
        <row r="962">
          <cell r="B962" t="str">
            <v>OM6_8169</v>
          </cell>
        </row>
        <row r="963">
          <cell r="B963" t="str">
            <v>OM6_8169</v>
          </cell>
        </row>
        <row r="964">
          <cell r="B964" t="str">
            <v>OM6_8169</v>
          </cell>
        </row>
        <row r="965">
          <cell r="B965" t="str">
            <v>OM6_8169</v>
          </cell>
        </row>
        <row r="966">
          <cell r="B966" t="str">
            <v>OM6_8169</v>
          </cell>
        </row>
        <row r="967">
          <cell r="B967" t="str">
            <v>OM6_8170</v>
          </cell>
        </row>
        <row r="968">
          <cell r="B968" t="str">
            <v>OM6_8170</v>
          </cell>
        </row>
        <row r="969">
          <cell r="B969" t="str">
            <v>OM6_8170</v>
          </cell>
        </row>
        <row r="970">
          <cell r="B970" t="str">
            <v>OM6_8170</v>
          </cell>
        </row>
        <row r="971">
          <cell r="B971" t="str">
            <v>OM7_8170</v>
          </cell>
        </row>
        <row r="972">
          <cell r="B972" t="str">
            <v>OM7_8170</v>
          </cell>
        </row>
        <row r="973">
          <cell r="B973" t="str">
            <v>OM7_8171</v>
          </cell>
        </row>
        <row r="974">
          <cell r="B974" t="str">
            <v>OM7_8171</v>
          </cell>
        </row>
        <row r="975">
          <cell r="B975" t="str">
            <v>OM7_8171</v>
          </cell>
        </row>
        <row r="976">
          <cell r="B976" t="str">
            <v>OM7_8171</v>
          </cell>
        </row>
        <row r="977">
          <cell r="B977" t="str">
            <v>OM7_8171</v>
          </cell>
        </row>
        <row r="978">
          <cell r="B978" t="str">
            <v>OM7_8178</v>
          </cell>
        </row>
        <row r="979">
          <cell r="B979" t="str">
            <v>OM7_8178</v>
          </cell>
        </row>
        <row r="980">
          <cell r="B980" t="str">
            <v>OM7_8180</v>
          </cell>
        </row>
        <row r="981">
          <cell r="B981" t="str">
            <v>OM7_8181</v>
          </cell>
        </row>
        <row r="982">
          <cell r="B982" t="str">
            <v>OM7_8183</v>
          </cell>
        </row>
        <row r="983">
          <cell r="B983" t="str">
            <v>OM7_8183</v>
          </cell>
        </row>
        <row r="984">
          <cell r="B984" t="str">
            <v>OM7_8183</v>
          </cell>
        </row>
        <row r="985">
          <cell r="B985" t="str">
            <v>OM7_8186</v>
          </cell>
        </row>
        <row r="986">
          <cell r="B986" t="str">
            <v>OM7_8186</v>
          </cell>
        </row>
        <row r="987">
          <cell r="B987" t="str">
            <v>OM7_8186</v>
          </cell>
        </row>
        <row r="988">
          <cell r="B988" t="str">
            <v>OM7_8188</v>
          </cell>
        </row>
        <row r="989">
          <cell r="B989" t="str">
            <v>OM7_8188</v>
          </cell>
        </row>
        <row r="990">
          <cell r="B990" t="str">
            <v>OM7_8188</v>
          </cell>
        </row>
        <row r="991">
          <cell r="B991" t="str">
            <v>OM7_8140</v>
          </cell>
        </row>
        <row r="992">
          <cell r="B992" t="str">
            <v>OM7_8134</v>
          </cell>
        </row>
        <row r="993">
          <cell r="B993" t="str">
            <v>OM7_8130</v>
          </cell>
        </row>
        <row r="994">
          <cell r="B994" t="str">
            <v>OM7_8146</v>
          </cell>
        </row>
        <row r="995">
          <cell r="B995" t="str">
            <v>OM7_8132</v>
          </cell>
        </row>
        <row r="996">
          <cell r="B996" t="str">
            <v>OM7_8163</v>
          </cell>
        </row>
        <row r="997">
          <cell r="B997" t="str">
            <v>OM7_8147</v>
          </cell>
        </row>
        <row r="998">
          <cell r="B998" t="str">
            <v>OM7_8142</v>
          </cell>
        </row>
        <row r="999">
          <cell r="B999" t="str">
            <v>OM7_8138</v>
          </cell>
        </row>
        <row r="1000">
          <cell r="B1000" t="str">
            <v>OM7_8131</v>
          </cell>
        </row>
        <row r="1001">
          <cell r="B1001" t="str">
            <v>OM7_8138</v>
          </cell>
        </row>
        <row r="1002">
          <cell r="B1002" t="str">
            <v>OM7_8144</v>
          </cell>
        </row>
        <row r="1003">
          <cell r="B1003" t="str">
            <v>OM7_8150</v>
          </cell>
        </row>
        <row r="1004">
          <cell r="B1004" t="str">
            <v>OM7_8170</v>
          </cell>
        </row>
        <row r="1005">
          <cell r="B1005" t="str">
            <v>OM7_8136</v>
          </cell>
        </row>
        <row r="1006">
          <cell r="B1006" t="str">
            <v>OM7_8145</v>
          </cell>
        </row>
        <row r="1007">
          <cell r="B1007" t="str">
            <v>OM7_8169</v>
          </cell>
        </row>
        <row r="1008">
          <cell r="B1008" t="str">
            <v>OM7_8130</v>
          </cell>
        </row>
        <row r="1009">
          <cell r="B1009" t="str">
            <v>OM7_8131</v>
          </cell>
        </row>
        <row r="1010">
          <cell r="B1010" t="str">
            <v>OM7_8132</v>
          </cell>
        </row>
        <row r="1011">
          <cell r="B1011" t="str">
            <v>OM7_8132</v>
          </cell>
        </row>
        <row r="1012">
          <cell r="B1012" t="str">
            <v>OM7_8133</v>
          </cell>
        </row>
        <row r="1013">
          <cell r="B1013" t="str">
            <v>OM7_8133</v>
          </cell>
        </row>
        <row r="1014">
          <cell r="B1014" t="str">
            <v>OM7_8134</v>
          </cell>
        </row>
        <row r="1015">
          <cell r="B1015" t="str">
            <v>OM7_8134</v>
          </cell>
        </row>
        <row r="1016">
          <cell r="B1016" t="str">
            <v>OM7_8134</v>
          </cell>
        </row>
        <row r="1017">
          <cell r="B1017" t="str">
            <v>OM7_8135</v>
          </cell>
        </row>
        <row r="1018">
          <cell r="B1018" t="str">
            <v>OM7_8135</v>
          </cell>
        </row>
        <row r="1019">
          <cell r="B1019" t="str">
            <v>OM7_8135</v>
          </cell>
        </row>
        <row r="1020">
          <cell r="B1020" t="str">
            <v>OM7_8137</v>
          </cell>
        </row>
        <row r="1021">
          <cell r="B1021" t="str">
            <v>OM7_8137</v>
          </cell>
        </row>
        <row r="1022">
          <cell r="B1022" t="str">
            <v>OM7_8139</v>
          </cell>
        </row>
        <row r="1023">
          <cell r="B1023" t="str">
            <v>OM7_8140</v>
          </cell>
        </row>
        <row r="1024">
          <cell r="B1024" t="str">
            <v>OM7_8140</v>
          </cell>
        </row>
        <row r="1025">
          <cell r="B1025" t="str">
            <v>OM7_8140</v>
          </cell>
        </row>
        <row r="1026">
          <cell r="B1026" t="str">
            <v>OM7_8140</v>
          </cell>
        </row>
        <row r="1027">
          <cell r="B1027" t="str">
            <v>OM7_8140</v>
          </cell>
        </row>
        <row r="1028">
          <cell r="B1028" t="str">
            <v>OM7_8140</v>
          </cell>
        </row>
        <row r="1029">
          <cell r="B1029" t="str">
            <v>OM7_8140</v>
          </cell>
        </row>
        <row r="1030">
          <cell r="B1030" t="str">
            <v>OM7_8140</v>
          </cell>
        </row>
        <row r="1031">
          <cell r="B1031" t="str">
            <v>OM7_8141</v>
          </cell>
        </row>
        <row r="1032">
          <cell r="B1032" t="str">
            <v>OM7_8141</v>
          </cell>
        </row>
        <row r="1033">
          <cell r="B1033" t="str">
            <v>OM7_8141</v>
          </cell>
        </row>
        <row r="1034">
          <cell r="B1034" t="str">
            <v>OM7_8142</v>
          </cell>
        </row>
        <row r="1035">
          <cell r="B1035" t="str">
            <v>OM7_8142</v>
          </cell>
        </row>
        <row r="1036">
          <cell r="B1036" t="str">
            <v>OM7_8143</v>
          </cell>
        </row>
        <row r="1037">
          <cell r="B1037" t="str">
            <v>OM7_8143</v>
          </cell>
        </row>
        <row r="1038">
          <cell r="B1038" t="str">
            <v>OM7_8144</v>
          </cell>
        </row>
        <row r="1039">
          <cell r="B1039" t="str">
            <v>OM7_8144</v>
          </cell>
        </row>
        <row r="1040">
          <cell r="B1040" t="str">
            <v>OM7_8147</v>
          </cell>
        </row>
        <row r="1041">
          <cell r="B1041" t="str">
            <v>OM7_8147</v>
          </cell>
        </row>
        <row r="1042">
          <cell r="B1042" t="str">
            <v>OM7_8147</v>
          </cell>
        </row>
        <row r="1043">
          <cell r="B1043" t="str">
            <v>OM7_8147</v>
          </cell>
        </row>
        <row r="1044">
          <cell r="B1044" t="str">
            <v>OM7_8147</v>
          </cell>
        </row>
        <row r="1045">
          <cell r="B1045" t="str">
            <v>OM7_8147</v>
          </cell>
        </row>
        <row r="1046">
          <cell r="B1046" t="str">
            <v>OM7_8148</v>
          </cell>
        </row>
        <row r="1047">
          <cell r="B1047" t="str">
            <v>OM7_8150</v>
          </cell>
        </row>
        <row r="1048">
          <cell r="B1048" t="str">
            <v>OM5_8132</v>
          </cell>
        </row>
        <row r="1049">
          <cell r="B1049" t="str">
            <v>OM5_8133</v>
          </cell>
        </row>
        <row r="1050">
          <cell r="B1050" t="str">
            <v>OM5_8133</v>
          </cell>
        </row>
        <row r="1051">
          <cell r="B1051" t="str">
            <v>OM5_8134</v>
          </cell>
        </row>
        <row r="1052">
          <cell r="B1052" t="str">
            <v>OM5_8134</v>
          </cell>
        </row>
        <row r="1053">
          <cell r="B1053" t="str">
            <v>OM5_8134</v>
          </cell>
        </row>
        <row r="1054">
          <cell r="B1054" t="str">
            <v>OM5_8135</v>
          </cell>
        </row>
        <row r="1055">
          <cell r="B1055" t="str">
            <v>OM5_8135</v>
          </cell>
        </row>
        <row r="1056">
          <cell r="B1056" t="str">
            <v>OM5_8135</v>
          </cell>
        </row>
        <row r="1057">
          <cell r="B1057" t="str">
            <v>OM5_8137</v>
          </cell>
        </row>
        <row r="1058">
          <cell r="B1058" t="str">
            <v>OM5_8137</v>
          </cell>
        </row>
        <row r="1059">
          <cell r="B1059" t="str">
            <v>OM5_8139</v>
          </cell>
        </row>
        <row r="1060">
          <cell r="B1060" t="str">
            <v>OM5_8140</v>
          </cell>
        </row>
        <row r="1061">
          <cell r="B1061" t="str">
            <v>OM5_8140</v>
          </cell>
        </row>
        <row r="1062">
          <cell r="B1062" t="str">
            <v>OM5_8140</v>
          </cell>
        </row>
        <row r="1063">
          <cell r="B1063" t="str">
            <v>OM5_8140</v>
          </cell>
        </row>
        <row r="1064">
          <cell r="B1064" t="str">
            <v>OM5_8140</v>
          </cell>
        </row>
        <row r="1065">
          <cell r="B1065" t="str">
            <v>OM5_8140</v>
          </cell>
        </row>
        <row r="1066">
          <cell r="B1066" t="str">
            <v>OM5_8140</v>
          </cell>
        </row>
        <row r="1067">
          <cell r="B1067" t="str">
            <v>OM5_8140</v>
          </cell>
        </row>
        <row r="1068">
          <cell r="B1068" t="str">
            <v>OM5_8141</v>
          </cell>
        </row>
        <row r="1069">
          <cell r="B1069" t="str">
            <v>OM5_8141</v>
          </cell>
        </row>
        <row r="1070">
          <cell r="B1070" t="str">
            <v>OM5_8141</v>
          </cell>
        </row>
        <row r="1071">
          <cell r="B1071" t="str">
            <v>OM5_8142</v>
          </cell>
        </row>
        <row r="1072">
          <cell r="B1072" t="str">
            <v>OM5_8142</v>
          </cell>
        </row>
        <row r="1073">
          <cell r="B1073" t="str">
            <v>OM5_8143</v>
          </cell>
        </row>
        <row r="1074">
          <cell r="B1074" t="str">
            <v>OM5_8143</v>
          </cell>
        </row>
        <row r="1075">
          <cell r="B1075" t="str">
            <v>OM5_8144</v>
          </cell>
        </row>
        <row r="1076">
          <cell r="B1076" t="str">
            <v>OM5_8144</v>
          </cell>
        </row>
        <row r="1077">
          <cell r="B1077" t="str">
            <v>OM5_8147</v>
          </cell>
        </row>
        <row r="1078">
          <cell r="B1078" t="str">
            <v>OM5_8147</v>
          </cell>
        </row>
        <row r="1079">
          <cell r="B1079" t="str">
            <v>OM5_8147</v>
          </cell>
        </row>
        <row r="1080">
          <cell r="B1080" t="str">
            <v>OM5_8147</v>
          </cell>
        </row>
        <row r="1081">
          <cell r="B1081" t="str">
            <v>OM5_8147</v>
          </cell>
        </row>
        <row r="1082">
          <cell r="B1082" t="str">
            <v>OM5_8147</v>
          </cell>
        </row>
        <row r="1083">
          <cell r="B1083" t="str">
            <v>OM5_8148</v>
          </cell>
        </row>
        <row r="1084">
          <cell r="B1084" t="str">
            <v>OM5_8150</v>
          </cell>
        </row>
        <row r="1085">
          <cell r="B1085" t="str">
            <v>OM5_8153</v>
          </cell>
        </row>
        <row r="1086">
          <cell r="B1086" t="str">
            <v>OM5_8153</v>
          </cell>
        </row>
        <row r="1087">
          <cell r="B1087" t="str">
            <v>OM5_8154</v>
          </cell>
        </row>
        <row r="1088">
          <cell r="B1088" t="str">
            <v>OM5_8154</v>
          </cell>
        </row>
        <row r="1089">
          <cell r="B1089" t="str">
            <v>OM5_8155</v>
          </cell>
        </row>
        <row r="1090">
          <cell r="B1090" t="str">
            <v>OM5_8156</v>
          </cell>
        </row>
        <row r="1091">
          <cell r="B1091" t="str">
            <v>OM5_8156</v>
          </cell>
        </row>
        <row r="1092">
          <cell r="B1092" t="str">
            <v>OM5_8157</v>
          </cell>
        </row>
        <row r="1093">
          <cell r="B1093" t="str">
            <v>OM5_8158</v>
          </cell>
        </row>
        <row r="1094">
          <cell r="B1094" t="str">
            <v>OM5_8164</v>
          </cell>
        </row>
        <row r="1095">
          <cell r="B1095" t="str">
            <v>OM5_8169</v>
          </cell>
        </row>
        <row r="1096">
          <cell r="B1096" t="str">
            <v>OM5_8169</v>
          </cell>
        </row>
        <row r="1097">
          <cell r="B1097" t="str">
            <v>OM5_8169</v>
          </cell>
        </row>
        <row r="1098">
          <cell r="B1098" t="str">
            <v>OM5_8169</v>
          </cell>
        </row>
        <row r="1099">
          <cell r="B1099" t="str">
            <v>OM5_8169</v>
          </cell>
        </row>
        <row r="1100">
          <cell r="B1100" t="str">
            <v>OM5_8169</v>
          </cell>
        </row>
        <row r="1101">
          <cell r="B1101" t="str">
            <v>OM5_8170</v>
          </cell>
        </row>
        <row r="1102">
          <cell r="B1102" t="str">
            <v>OM5_8170</v>
          </cell>
        </row>
        <row r="1103">
          <cell r="B1103" t="str">
            <v>OM5_8170</v>
          </cell>
        </row>
        <row r="1104">
          <cell r="B1104" t="str">
            <v>OM5_8170</v>
          </cell>
        </row>
        <row r="1105">
          <cell r="B1105" t="str">
            <v>OM6_8170</v>
          </cell>
        </row>
        <row r="1106">
          <cell r="B1106" t="str">
            <v>OM6_8170</v>
          </cell>
        </row>
        <row r="1107">
          <cell r="B1107" t="str">
            <v>OM6_8171</v>
          </cell>
        </row>
        <row r="1108">
          <cell r="B1108" t="str">
            <v>OM6_8171</v>
          </cell>
        </row>
        <row r="1109">
          <cell r="B1109" t="str">
            <v>OM6_8171</v>
          </cell>
        </row>
        <row r="1110">
          <cell r="B1110" t="str">
            <v>OM6_8171</v>
          </cell>
        </row>
        <row r="1111">
          <cell r="B1111" t="str">
            <v>OM6_8171</v>
          </cell>
        </row>
        <row r="1112">
          <cell r="B1112" t="str">
            <v>OM6_8178</v>
          </cell>
        </row>
        <row r="1113">
          <cell r="B1113" t="str">
            <v>OM6_8178</v>
          </cell>
        </row>
        <row r="1114">
          <cell r="B1114" t="str">
            <v>OM6_8180</v>
          </cell>
        </row>
        <row r="1115">
          <cell r="B1115" t="str">
            <v>OM6_8181</v>
          </cell>
        </row>
        <row r="1116">
          <cell r="B1116" t="str">
            <v>OM6_8183</v>
          </cell>
        </row>
        <row r="1117">
          <cell r="B1117" t="str">
            <v>OM6_8183</v>
          </cell>
        </row>
        <row r="1118">
          <cell r="B1118" t="str">
            <v>OM6_8183</v>
          </cell>
        </row>
        <row r="1119">
          <cell r="B1119" t="str">
            <v>OM6_8186</v>
          </cell>
        </row>
        <row r="1120">
          <cell r="B1120" t="str">
            <v>OM6_8186</v>
          </cell>
        </row>
        <row r="1121">
          <cell r="B1121" t="str">
            <v>OM6_8186</v>
          </cell>
        </row>
        <row r="1122">
          <cell r="B1122" t="str">
            <v>OM6_8188</v>
          </cell>
        </row>
        <row r="1123">
          <cell r="B1123" t="str">
            <v>OM6_8188</v>
          </cell>
        </row>
        <row r="1124">
          <cell r="B1124" t="str">
            <v>OM6_8188</v>
          </cell>
        </row>
        <row r="1125">
          <cell r="B1125" t="str">
            <v>OM6_8140</v>
          </cell>
        </row>
        <row r="1126">
          <cell r="B1126" t="str">
            <v>OM6_8134</v>
          </cell>
        </row>
        <row r="1127">
          <cell r="B1127" t="str">
            <v>OM6_8130</v>
          </cell>
        </row>
        <row r="1128">
          <cell r="B1128" t="str">
            <v>OM6_8146</v>
          </cell>
        </row>
        <row r="1129">
          <cell r="B1129" t="str">
            <v>OM6_8132</v>
          </cell>
        </row>
        <row r="1130">
          <cell r="B1130" t="str">
            <v>OM6_8163</v>
          </cell>
        </row>
        <row r="1131">
          <cell r="B1131" t="str">
            <v>OM6_8147</v>
          </cell>
        </row>
        <row r="1132">
          <cell r="B1132" t="str">
            <v>OM6_8142</v>
          </cell>
        </row>
        <row r="1133">
          <cell r="B1133" t="str">
            <v>OM6_8138</v>
          </cell>
        </row>
        <row r="1134">
          <cell r="B1134" t="str">
            <v>OM6_8131</v>
          </cell>
        </row>
        <row r="1135">
          <cell r="B1135" t="str">
            <v>OM6_8138</v>
          </cell>
        </row>
        <row r="1136">
          <cell r="B1136" t="str">
            <v>OM6_8144</v>
          </cell>
        </row>
        <row r="1137">
          <cell r="B1137" t="str">
            <v>OM6_8150</v>
          </cell>
        </row>
        <row r="1138">
          <cell r="B1138" t="str">
            <v>OM6_8170</v>
          </cell>
        </row>
        <row r="1139">
          <cell r="B1139" t="str">
            <v>OM6_8136</v>
          </cell>
        </row>
        <row r="1140">
          <cell r="B1140" t="str">
            <v>OM6_8145</v>
          </cell>
        </row>
        <row r="1141">
          <cell r="B1141" t="str">
            <v>OM6_8169</v>
          </cell>
        </row>
        <row r="1142">
          <cell r="B1142" t="str">
            <v>OM6_8130</v>
          </cell>
        </row>
        <row r="1143">
          <cell r="B1143" t="str">
            <v>OM6_8131</v>
          </cell>
        </row>
        <row r="1144">
          <cell r="B1144" t="str">
            <v>OM6_8132</v>
          </cell>
        </row>
        <row r="1145">
          <cell r="B1145" t="str">
            <v>OM6_8132</v>
          </cell>
        </row>
        <row r="1146">
          <cell r="B1146" t="str">
            <v>OM6_8133</v>
          </cell>
        </row>
        <row r="1147">
          <cell r="B1147" t="str">
            <v>OM6_8133</v>
          </cell>
        </row>
        <row r="1148">
          <cell r="B1148" t="str">
            <v>OM6_8134</v>
          </cell>
        </row>
        <row r="1149">
          <cell r="B1149" t="str">
            <v>OM6_8134</v>
          </cell>
        </row>
        <row r="1150">
          <cell r="B1150" t="str">
            <v>OM6_8134</v>
          </cell>
        </row>
        <row r="1151">
          <cell r="B1151" t="str">
            <v>OM6_8135</v>
          </cell>
        </row>
        <row r="1152">
          <cell r="B1152" t="str">
            <v>OM6_8135</v>
          </cell>
        </row>
        <row r="1153">
          <cell r="B1153" t="str">
            <v>OM6_8135</v>
          </cell>
        </row>
        <row r="1154">
          <cell r="B1154" t="str">
            <v>OM6_8137</v>
          </cell>
        </row>
        <row r="1155">
          <cell r="B1155" t="str">
            <v>OM6_8137</v>
          </cell>
        </row>
        <row r="1156">
          <cell r="B1156" t="str">
            <v>OM6_8139</v>
          </cell>
        </row>
        <row r="1157">
          <cell r="B1157" t="str">
            <v>OM6_8140</v>
          </cell>
        </row>
        <row r="1158">
          <cell r="B1158" t="str">
            <v>OM6_8140</v>
          </cell>
        </row>
        <row r="1159">
          <cell r="B1159" t="str">
            <v>OM6_8140</v>
          </cell>
        </row>
        <row r="1160">
          <cell r="B1160" t="str">
            <v>OM6_8140</v>
          </cell>
        </row>
        <row r="1161">
          <cell r="B1161" t="str">
            <v>OM6_8140</v>
          </cell>
        </row>
        <row r="1162">
          <cell r="B1162" t="str">
            <v>OM6_8140</v>
          </cell>
        </row>
        <row r="1163">
          <cell r="B1163" t="str">
            <v>OM6_8140</v>
          </cell>
        </row>
        <row r="1164">
          <cell r="B1164" t="str">
            <v>OM4_8146</v>
          </cell>
        </row>
        <row r="1165">
          <cell r="B1165" t="str">
            <v>OM4_8132</v>
          </cell>
        </row>
        <row r="1166">
          <cell r="B1166" t="str">
            <v>OM4_8163</v>
          </cell>
        </row>
        <row r="1167">
          <cell r="B1167" t="str">
            <v>OM4_8147</v>
          </cell>
        </row>
        <row r="1168">
          <cell r="B1168" t="str">
            <v>OM4_8142</v>
          </cell>
        </row>
        <row r="1169">
          <cell r="B1169" t="str">
            <v>OM4_8138</v>
          </cell>
        </row>
        <row r="1170">
          <cell r="B1170" t="str">
            <v>OM4_8131</v>
          </cell>
        </row>
        <row r="1171">
          <cell r="B1171" t="str">
            <v>OM4_8138</v>
          </cell>
        </row>
        <row r="1172">
          <cell r="B1172" t="str">
            <v>OM4_8144</v>
          </cell>
        </row>
        <row r="1173">
          <cell r="B1173" t="str">
            <v>OM4_8150</v>
          </cell>
        </row>
        <row r="1174">
          <cell r="B1174" t="str">
            <v>OM4_8170</v>
          </cell>
        </row>
        <row r="1175">
          <cell r="B1175" t="str">
            <v>OM4_8136</v>
          </cell>
        </row>
        <row r="1176">
          <cell r="B1176" t="str">
            <v>OM4_8145</v>
          </cell>
        </row>
        <row r="1177">
          <cell r="B1177" t="str">
            <v>OM4_8169</v>
          </cell>
        </row>
        <row r="1178">
          <cell r="B1178" t="str">
            <v>OM4_8130</v>
          </cell>
        </row>
        <row r="1179">
          <cell r="B1179" t="str">
            <v>OM4_8131</v>
          </cell>
        </row>
        <row r="1180">
          <cell r="B1180" t="str">
            <v>OM4_8132</v>
          </cell>
        </row>
        <row r="1181">
          <cell r="B1181" t="str">
            <v>OM4_8132</v>
          </cell>
        </row>
        <row r="1182">
          <cell r="B1182" t="str">
            <v>OM4_8133</v>
          </cell>
        </row>
        <row r="1183">
          <cell r="B1183" t="str">
            <v>OM4_8133</v>
          </cell>
        </row>
        <row r="1184">
          <cell r="B1184" t="str">
            <v>OM4_8134</v>
          </cell>
        </row>
        <row r="1185">
          <cell r="B1185" t="str">
            <v>OM4_8134</v>
          </cell>
        </row>
        <row r="1186">
          <cell r="B1186" t="str">
            <v>OM4_8134</v>
          </cell>
        </row>
        <row r="1187">
          <cell r="B1187" t="str">
            <v>OM4_8135</v>
          </cell>
        </row>
        <row r="1188">
          <cell r="B1188" t="str">
            <v>OM4_8135</v>
          </cell>
        </row>
        <row r="1189">
          <cell r="B1189" t="str">
            <v>OM4_8135</v>
          </cell>
        </row>
        <row r="1190">
          <cell r="B1190" t="str">
            <v>OM4_8137</v>
          </cell>
        </row>
        <row r="1191">
          <cell r="B1191" t="str">
            <v>OM4_8137</v>
          </cell>
        </row>
        <row r="1192">
          <cell r="B1192" t="str">
            <v>OM4_8139</v>
          </cell>
        </row>
        <row r="1193">
          <cell r="B1193" t="str">
            <v>OM4_8140</v>
          </cell>
        </row>
        <row r="1194">
          <cell r="B1194" t="str">
            <v>OM4_8140</v>
          </cell>
        </row>
        <row r="1195">
          <cell r="B1195" t="str">
            <v>OM4_8140</v>
          </cell>
        </row>
        <row r="1196">
          <cell r="B1196" t="str">
            <v>OM4_8140</v>
          </cell>
        </row>
        <row r="1197">
          <cell r="B1197" t="str">
            <v>OM4_8140</v>
          </cell>
        </row>
        <row r="1198">
          <cell r="B1198" t="str">
            <v>OM4_8140</v>
          </cell>
        </row>
        <row r="1199">
          <cell r="B1199" t="str">
            <v>OM4_8140</v>
          </cell>
        </row>
        <row r="1200">
          <cell r="B1200" t="str">
            <v>OM4_8140</v>
          </cell>
        </row>
        <row r="1201">
          <cell r="B1201" t="str">
            <v>OM4_8141</v>
          </cell>
        </row>
        <row r="1202">
          <cell r="B1202" t="str">
            <v>OM4_8141</v>
          </cell>
        </row>
        <row r="1203">
          <cell r="B1203" t="str">
            <v>OM4_8141</v>
          </cell>
        </row>
        <row r="1204">
          <cell r="B1204" t="str">
            <v>OM4_8142</v>
          </cell>
        </row>
        <row r="1205">
          <cell r="B1205" t="str">
            <v>OM4_8142</v>
          </cell>
        </row>
        <row r="1206">
          <cell r="B1206" t="str">
            <v>OM4_8143</v>
          </cell>
        </row>
        <row r="1207">
          <cell r="B1207" t="str">
            <v>OM4_8143</v>
          </cell>
        </row>
        <row r="1208">
          <cell r="B1208" t="str">
            <v>OM4_8144</v>
          </cell>
        </row>
        <row r="1209">
          <cell r="B1209" t="str">
            <v>OM4_8144</v>
          </cell>
        </row>
        <row r="1210">
          <cell r="B1210" t="str">
            <v>OM4_8147</v>
          </cell>
        </row>
        <row r="1211">
          <cell r="B1211" t="str">
            <v>OM4_8147</v>
          </cell>
        </row>
        <row r="1212">
          <cell r="B1212" t="str">
            <v>OM4_8147</v>
          </cell>
        </row>
        <row r="1213">
          <cell r="B1213" t="str">
            <v>OM4_8147</v>
          </cell>
        </row>
        <row r="1214">
          <cell r="B1214" t="str">
            <v>OM4_8147</v>
          </cell>
        </row>
        <row r="1215">
          <cell r="B1215" t="str">
            <v>OM4_8147</v>
          </cell>
        </row>
        <row r="1216">
          <cell r="B1216" t="str">
            <v>OM4_8148</v>
          </cell>
        </row>
        <row r="1217">
          <cell r="B1217" t="str">
            <v>OM4_8150</v>
          </cell>
        </row>
        <row r="1218">
          <cell r="B1218" t="str">
            <v>OM4_8153</v>
          </cell>
        </row>
        <row r="1219">
          <cell r="B1219" t="str">
            <v>OM4_8153</v>
          </cell>
        </row>
        <row r="1220">
          <cell r="B1220" t="str">
            <v>OM4_8154</v>
          </cell>
        </row>
        <row r="1221">
          <cell r="B1221" t="str">
            <v>OM4_8154</v>
          </cell>
        </row>
        <row r="1222">
          <cell r="B1222" t="str">
            <v>OM4_8155</v>
          </cell>
        </row>
        <row r="1223">
          <cell r="B1223" t="str">
            <v>OM4_8156</v>
          </cell>
        </row>
        <row r="1224">
          <cell r="B1224" t="str">
            <v>OM4_8156</v>
          </cell>
        </row>
        <row r="1225">
          <cell r="B1225" t="str">
            <v>OM4_8157</v>
          </cell>
        </row>
        <row r="1226">
          <cell r="B1226" t="str">
            <v>OM4_8158</v>
          </cell>
        </row>
        <row r="1227">
          <cell r="B1227" t="str">
            <v>OM4_8164</v>
          </cell>
        </row>
        <row r="1228">
          <cell r="B1228" t="str">
            <v>OM4_8169</v>
          </cell>
        </row>
        <row r="1229">
          <cell r="B1229" t="str">
            <v>OM4_8169</v>
          </cell>
        </row>
        <row r="1230">
          <cell r="B1230" t="str">
            <v>OM4_8169</v>
          </cell>
        </row>
        <row r="1231">
          <cell r="B1231" t="str">
            <v>OM4_8169</v>
          </cell>
        </row>
        <row r="1232">
          <cell r="B1232" t="str">
            <v>OM4_8169</v>
          </cell>
        </row>
        <row r="1233">
          <cell r="B1233" t="str">
            <v>OM4_8169</v>
          </cell>
        </row>
        <row r="1234">
          <cell r="B1234" t="str">
            <v>OM4_8170</v>
          </cell>
        </row>
        <row r="1235">
          <cell r="B1235" t="str">
            <v>OM4_8170</v>
          </cell>
        </row>
        <row r="1236">
          <cell r="B1236" t="str">
            <v>OM4_8170</v>
          </cell>
        </row>
        <row r="1237">
          <cell r="B1237" t="str">
            <v>OM4_8170</v>
          </cell>
        </row>
        <row r="1238">
          <cell r="B1238" t="str">
            <v>OM5_8170</v>
          </cell>
        </row>
        <row r="1239">
          <cell r="B1239" t="str">
            <v>OM5_8170</v>
          </cell>
        </row>
        <row r="1240">
          <cell r="B1240" t="str">
            <v>OM5_8171</v>
          </cell>
        </row>
        <row r="1241">
          <cell r="B1241" t="str">
            <v>OM5_8171</v>
          </cell>
        </row>
        <row r="1242">
          <cell r="B1242" t="str">
            <v>OM5_8171</v>
          </cell>
        </row>
        <row r="1243">
          <cell r="B1243" t="str">
            <v>OM5_8171</v>
          </cell>
        </row>
        <row r="1244">
          <cell r="B1244" t="str">
            <v>OM5_8171</v>
          </cell>
        </row>
        <row r="1245">
          <cell r="B1245" t="str">
            <v>OM5_8178</v>
          </cell>
        </row>
        <row r="1246">
          <cell r="B1246" t="str">
            <v>OM5_8178</v>
          </cell>
        </row>
        <row r="1247">
          <cell r="B1247" t="str">
            <v>OM5_8180</v>
          </cell>
        </row>
        <row r="1248">
          <cell r="B1248" t="str">
            <v>OM5_8181</v>
          </cell>
        </row>
        <row r="1249">
          <cell r="B1249" t="str">
            <v>OM5_8183</v>
          </cell>
        </row>
        <row r="1250">
          <cell r="B1250" t="str">
            <v>OM5_8183</v>
          </cell>
        </row>
        <row r="1251">
          <cell r="B1251" t="str">
            <v>OM5_8183</v>
          </cell>
        </row>
        <row r="1252">
          <cell r="B1252" t="str">
            <v>OM5_8186</v>
          </cell>
        </row>
        <row r="1253">
          <cell r="B1253" t="str">
            <v>OM5_8186</v>
          </cell>
        </row>
        <row r="1254">
          <cell r="B1254" t="str">
            <v>OM5_8186</v>
          </cell>
        </row>
        <row r="1255">
          <cell r="B1255" t="str">
            <v>OM5_8188</v>
          </cell>
        </row>
        <row r="1256">
          <cell r="B1256" t="str">
            <v>OM5_8188</v>
          </cell>
        </row>
        <row r="1257">
          <cell r="B1257" t="str">
            <v>OM5_8188</v>
          </cell>
        </row>
        <row r="1258">
          <cell r="B1258" t="str">
            <v>OM5_8140</v>
          </cell>
        </row>
        <row r="1259">
          <cell r="B1259" t="str">
            <v>OM5_8134</v>
          </cell>
        </row>
        <row r="1260">
          <cell r="B1260" t="str">
            <v>OM5_8130</v>
          </cell>
        </row>
        <row r="1261">
          <cell r="B1261" t="str">
            <v>OM5_8146</v>
          </cell>
        </row>
        <row r="1262">
          <cell r="B1262" t="str">
            <v>OM5_8132</v>
          </cell>
        </row>
        <row r="1263">
          <cell r="B1263" t="str">
            <v>OM5_8163</v>
          </cell>
        </row>
        <row r="1264">
          <cell r="B1264" t="str">
            <v>OM5_8147</v>
          </cell>
        </row>
        <row r="1265">
          <cell r="B1265" t="str">
            <v>OM5_8142</v>
          </cell>
        </row>
        <row r="1266">
          <cell r="B1266" t="str">
            <v>OM5_8138</v>
          </cell>
        </row>
        <row r="1267">
          <cell r="B1267" t="str">
            <v>OM5_8131</v>
          </cell>
        </row>
        <row r="1268">
          <cell r="B1268" t="str">
            <v>OM5_8138</v>
          </cell>
        </row>
        <row r="1269">
          <cell r="B1269" t="str">
            <v>OM5_8144</v>
          </cell>
        </row>
        <row r="1270">
          <cell r="B1270" t="str">
            <v>OM5_8150</v>
          </cell>
        </row>
        <row r="1271">
          <cell r="B1271" t="str">
            <v>OM5_8170</v>
          </cell>
        </row>
        <row r="1272">
          <cell r="B1272" t="str">
            <v>OM5_8136</v>
          </cell>
        </row>
        <row r="1273">
          <cell r="B1273" t="str">
            <v>OM5_8145</v>
          </cell>
        </row>
        <row r="1274">
          <cell r="B1274" t="str">
            <v>OM5_8169</v>
          </cell>
        </row>
        <row r="1275">
          <cell r="B1275" t="str">
            <v>OM5_8130</v>
          </cell>
        </row>
        <row r="1276">
          <cell r="B1276" t="str">
            <v>OM5_8131</v>
          </cell>
        </row>
        <row r="1277">
          <cell r="B1277" t="str">
            <v>OM5_8132</v>
          </cell>
        </row>
        <row r="1278">
          <cell r="B1278" t="str">
            <v>OM3_8171</v>
          </cell>
        </row>
        <row r="1279">
          <cell r="B1279" t="str">
            <v>OM3_8171</v>
          </cell>
        </row>
        <row r="1280">
          <cell r="B1280" t="str">
            <v>OM3_8171</v>
          </cell>
        </row>
        <row r="1281">
          <cell r="B1281" t="str">
            <v>OM3_8178</v>
          </cell>
        </row>
        <row r="1282">
          <cell r="B1282" t="str">
            <v>OM3_8178</v>
          </cell>
        </row>
        <row r="1283">
          <cell r="B1283" t="str">
            <v>OM3_8180</v>
          </cell>
        </row>
        <row r="1284">
          <cell r="B1284" t="str">
            <v>OM3_8181</v>
          </cell>
        </row>
        <row r="1285">
          <cell r="B1285" t="str">
            <v>OM3_8183</v>
          </cell>
        </row>
        <row r="1286">
          <cell r="B1286" t="str">
            <v>OM3_8183</v>
          </cell>
        </row>
        <row r="1287">
          <cell r="B1287" t="str">
            <v>OM3_8183</v>
          </cell>
        </row>
        <row r="1288">
          <cell r="B1288" t="str">
            <v>OM3_8186</v>
          </cell>
        </row>
        <row r="1289">
          <cell r="B1289" t="str">
            <v>OM3_8186</v>
          </cell>
        </row>
        <row r="1290">
          <cell r="B1290" t="str">
            <v>OM3_8186</v>
          </cell>
        </row>
        <row r="1291">
          <cell r="B1291" t="str">
            <v>OM3_8188</v>
          </cell>
        </row>
        <row r="1292">
          <cell r="B1292" t="str">
            <v>OM3_8188</v>
          </cell>
        </row>
        <row r="1293">
          <cell r="B1293" t="str">
            <v>OM3_8188</v>
          </cell>
        </row>
        <row r="1294">
          <cell r="B1294" t="str">
            <v>OM3_8140</v>
          </cell>
        </row>
        <row r="1295">
          <cell r="B1295" t="str">
            <v>OM3_8134</v>
          </cell>
        </row>
        <row r="1296">
          <cell r="B1296" t="str">
            <v>OM3_8130</v>
          </cell>
        </row>
        <row r="1297">
          <cell r="B1297" t="str">
            <v>OM3_8146</v>
          </cell>
        </row>
        <row r="1298">
          <cell r="B1298" t="str">
            <v>OM3_8132</v>
          </cell>
        </row>
        <row r="1299">
          <cell r="B1299" t="str">
            <v>OM3_8163</v>
          </cell>
        </row>
        <row r="1300">
          <cell r="B1300" t="str">
            <v>OM3_8147</v>
          </cell>
        </row>
        <row r="1301">
          <cell r="B1301" t="str">
            <v>OM3_8142</v>
          </cell>
        </row>
        <row r="1302">
          <cell r="B1302" t="str">
            <v>OM3_8138</v>
          </cell>
        </row>
        <row r="1303">
          <cell r="B1303" t="str">
            <v>OM3_8131</v>
          </cell>
        </row>
        <row r="1304">
          <cell r="B1304" t="str">
            <v>OM3_8138</v>
          </cell>
        </row>
        <row r="1305">
          <cell r="B1305" t="str">
            <v>OM3_8144</v>
          </cell>
        </row>
        <row r="1306">
          <cell r="B1306" t="str">
            <v>OM3_8150</v>
          </cell>
        </row>
        <row r="1307">
          <cell r="B1307" t="str">
            <v>OM3_8170</v>
          </cell>
        </row>
        <row r="1308">
          <cell r="B1308" t="str">
            <v>OM3_8136</v>
          </cell>
        </row>
        <row r="1309">
          <cell r="B1309" t="str">
            <v>OM3_8145</v>
          </cell>
        </row>
        <row r="1310">
          <cell r="B1310" t="str">
            <v>OM3_8169</v>
          </cell>
        </row>
        <row r="1311">
          <cell r="B1311" t="str">
            <v>OM3_8130</v>
          </cell>
        </row>
        <row r="1312">
          <cell r="B1312" t="str">
            <v>OM3_8131</v>
          </cell>
        </row>
        <row r="1313">
          <cell r="B1313" t="str">
            <v>OM3_8132</v>
          </cell>
        </row>
        <row r="1314">
          <cell r="B1314" t="str">
            <v>OM3_8132</v>
          </cell>
        </row>
        <row r="1315">
          <cell r="B1315" t="str">
            <v>OM3_8133</v>
          </cell>
        </row>
        <row r="1316">
          <cell r="B1316" t="str">
            <v>OM3_8133</v>
          </cell>
        </row>
        <row r="1317">
          <cell r="B1317" t="str">
            <v>OM3_8134</v>
          </cell>
        </row>
        <row r="1318">
          <cell r="B1318" t="str">
            <v>OM3_8134</v>
          </cell>
        </row>
        <row r="1319">
          <cell r="B1319" t="str">
            <v>OM3_8134</v>
          </cell>
        </row>
        <row r="1320">
          <cell r="B1320" t="str">
            <v>OM3_8135</v>
          </cell>
        </row>
        <row r="1321">
          <cell r="B1321" t="str">
            <v>OM3_8135</v>
          </cell>
        </row>
        <row r="1322">
          <cell r="B1322" t="str">
            <v>OM3_8135</v>
          </cell>
        </row>
        <row r="1323">
          <cell r="B1323" t="str">
            <v>OM3_8137</v>
          </cell>
        </row>
        <row r="1324">
          <cell r="B1324" t="str">
            <v>OM3_8137</v>
          </cell>
        </row>
        <row r="1325">
          <cell r="B1325" t="str">
            <v>OM3_8139</v>
          </cell>
        </row>
        <row r="1326">
          <cell r="B1326" t="str">
            <v>OM3_8140</v>
          </cell>
        </row>
        <row r="1327">
          <cell r="B1327" t="str">
            <v>OM3_8140</v>
          </cell>
        </row>
        <row r="1328">
          <cell r="B1328" t="str">
            <v>OM3_8140</v>
          </cell>
        </row>
        <row r="1329">
          <cell r="B1329" t="str">
            <v>OM3_8140</v>
          </cell>
        </row>
        <row r="1330">
          <cell r="B1330" t="str">
            <v>OM3_8140</v>
          </cell>
        </row>
        <row r="1331">
          <cell r="B1331" t="str">
            <v>OM3_8140</v>
          </cell>
        </row>
        <row r="1332">
          <cell r="B1332" t="str">
            <v>OM3_8140</v>
          </cell>
        </row>
        <row r="1333">
          <cell r="B1333" t="str">
            <v>OM3_8140</v>
          </cell>
        </row>
        <row r="1334">
          <cell r="B1334" t="str">
            <v>OM3_8141</v>
          </cell>
        </row>
        <row r="1335">
          <cell r="B1335" t="str">
            <v>OM3_8141</v>
          </cell>
        </row>
        <row r="1336">
          <cell r="B1336" t="str">
            <v>OM3_8141</v>
          </cell>
        </row>
        <row r="1337">
          <cell r="B1337" t="str">
            <v>OM3_8142</v>
          </cell>
        </row>
        <row r="1338">
          <cell r="B1338" t="str">
            <v>OM3_8142</v>
          </cell>
        </row>
        <row r="1339">
          <cell r="B1339" t="str">
            <v>OM3_8143</v>
          </cell>
        </row>
        <row r="1340">
          <cell r="B1340" t="str">
            <v>OM3_8143</v>
          </cell>
        </row>
        <row r="1341">
          <cell r="B1341" t="str">
            <v>OM3_8144</v>
          </cell>
        </row>
        <row r="1342">
          <cell r="B1342" t="str">
            <v>OM3_8144</v>
          </cell>
        </row>
        <row r="1343">
          <cell r="B1343" t="str">
            <v>OM3_8147</v>
          </cell>
        </row>
        <row r="1344">
          <cell r="B1344" t="str">
            <v>OM3_8147</v>
          </cell>
        </row>
        <row r="1345">
          <cell r="B1345" t="str">
            <v>OM3_8147</v>
          </cell>
        </row>
        <row r="1346">
          <cell r="B1346" t="str">
            <v>OM3_8147</v>
          </cell>
        </row>
        <row r="1347">
          <cell r="B1347" t="str">
            <v>OM3_8147</v>
          </cell>
        </row>
        <row r="1348">
          <cell r="B1348" t="str">
            <v>OM3_8147</v>
          </cell>
        </row>
        <row r="1349">
          <cell r="B1349" t="str">
            <v>OM3_8148</v>
          </cell>
        </row>
        <row r="1350">
          <cell r="B1350" t="str">
            <v>OM3_8150</v>
          </cell>
        </row>
        <row r="1351">
          <cell r="B1351" t="str">
            <v>OM3_8153</v>
          </cell>
        </row>
        <row r="1352">
          <cell r="B1352" t="str">
            <v>OM3_8153</v>
          </cell>
        </row>
        <row r="1353">
          <cell r="B1353" t="str">
            <v>OM3_8154</v>
          </cell>
        </row>
        <row r="1354">
          <cell r="B1354" t="str">
            <v>OM3_8154</v>
          </cell>
        </row>
        <row r="1355">
          <cell r="B1355" t="str">
            <v>OM3_8155</v>
          </cell>
        </row>
        <row r="1356">
          <cell r="B1356" t="str">
            <v>OM3_8156</v>
          </cell>
        </row>
        <row r="1357">
          <cell r="B1357" t="str">
            <v>OM3_8156</v>
          </cell>
        </row>
        <row r="1358">
          <cell r="B1358" t="str">
            <v>OM3_8157</v>
          </cell>
        </row>
        <row r="1359">
          <cell r="B1359" t="str">
            <v>OM3_8158</v>
          </cell>
        </row>
        <row r="1360">
          <cell r="B1360" t="str">
            <v>OM3_8164</v>
          </cell>
        </row>
        <row r="1361">
          <cell r="B1361" t="str">
            <v>OM3_8169</v>
          </cell>
        </row>
        <row r="1362">
          <cell r="B1362" t="str">
            <v>OM3_8169</v>
          </cell>
        </row>
        <row r="1363">
          <cell r="B1363" t="str">
            <v>OM3_8169</v>
          </cell>
        </row>
        <row r="1364">
          <cell r="B1364" t="str">
            <v>OM3_8169</v>
          </cell>
        </row>
        <row r="1365">
          <cell r="B1365" t="str">
            <v>OM3_8169</v>
          </cell>
        </row>
        <row r="1366">
          <cell r="B1366" t="str">
            <v>OM3_8169</v>
          </cell>
        </row>
        <row r="1367">
          <cell r="B1367" t="str">
            <v>OM3_8170</v>
          </cell>
        </row>
        <row r="1368">
          <cell r="B1368" t="str">
            <v>OM3_8170</v>
          </cell>
        </row>
        <row r="1369">
          <cell r="B1369" t="str">
            <v>OM3_8170</v>
          </cell>
        </row>
        <row r="1370">
          <cell r="B1370" t="str">
            <v>OM3_8170</v>
          </cell>
        </row>
        <row r="1371">
          <cell r="B1371" t="str">
            <v>OM4_8170</v>
          </cell>
        </row>
        <row r="1372">
          <cell r="B1372" t="str">
            <v>OM4_8170</v>
          </cell>
        </row>
        <row r="1373">
          <cell r="B1373" t="str">
            <v>OM4_8171</v>
          </cell>
        </row>
        <row r="1374">
          <cell r="B1374" t="str">
            <v>OM4_8171</v>
          </cell>
        </row>
        <row r="1375">
          <cell r="B1375" t="str">
            <v>OM4_8171</v>
          </cell>
        </row>
        <row r="1376">
          <cell r="B1376" t="str">
            <v>OM4_8171</v>
          </cell>
        </row>
        <row r="1377">
          <cell r="B1377" t="str">
            <v>OM4_8171</v>
          </cell>
        </row>
        <row r="1378">
          <cell r="B1378" t="str">
            <v>OM4_8178</v>
          </cell>
        </row>
        <row r="1379">
          <cell r="B1379" t="str">
            <v>OM4_8178</v>
          </cell>
        </row>
        <row r="1380">
          <cell r="B1380" t="str">
            <v>OM4_8180</v>
          </cell>
        </row>
        <row r="1381">
          <cell r="B1381" t="str">
            <v>OM4_8181</v>
          </cell>
        </row>
        <row r="1382">
          <cell r="B1382" t="str">
            <v>OM4_8183</v>
          </cell>
        </row>
        <row r="1383">
          <cell r="B1383" t="str">
            <v>OM4_8183</v>
          </cell>
        </row>
        <row r="1384">
          <cell r="B1384" t="str">
            <v>OM4_8183</v>
          </cell>
        </row>
        <row r="1385">
          <cell r="B1385" t="str">
            <v>OM4_8186</v>
          </cell>
        </row>
        <row r="1386">
          <cell r="B1386" t="str">
            <v>OM4_8186</v>
          </cell>
        </row>
        <row r="1387">
          <cell r="B1387" t="str">
            <v>OM4_8186</v>
          </cell>
        </row>
        <row r="1388">
          <cell r="B1388" t="str">
            <v>OM4_8188</v>
          </cell>
        </row>
        <row r="1389">
          <cell r="B1389" t="str">
            <v>OM4_8188</v>
          </cell>
        </row>
        <row r="1390">
          <cell r="B1390" t="str">
            <v>OM4_8188</v>
          </cell>
        </row>
        <row r="1391">
          <cell r="B1391" t="str">
            <v>OM4_8140</v>
          </cell>
        </row>
        <row r="1392">
          <cell r="B1392" t="str">
            <v>OM4_8134</v>
          </cell>
        </row>
        <row r="1393">
          <cell r="B1393" t="str">
            <v>OM4_8130</v>
          </cell>
        </row>
        <row r="1394">
          <cell r="B1394" t="str">
            <v>OM1_8157</v>
          </cell>
        </row>
        <row r="1395">
          <cell r="B1395" t="str">
            <v>OM1_8158</v>
          </cell>
        </row>
        <row r="1396">
          <cell r="B1396" t="str">
            <v>OM1_8164</v>
          </cell>
        </row>
        <row r="1397">
          <cell r="B1397" t="str">
            <v>OM1_8169</v>
          </cell>
        </row>
        <row r="1398">
          <cell r="B1398" t="str">
            <v>OM1_8169</v>
          </cell>
        </row>
        <row r="1399">
          <cell r="B1399" t="str">
            <v>OM1_8169</v>
          </cell>
        </row>
        <row r="1400">
          <cell r="B1400" t="str">
            <v>OM1_8169</v>
          </cell>
        </row>
        <row r="1401">
          <cell r="B1401" t="str">
            <v>OM1_8169</v>
          </cell>
        </row>
        <row r="1402">
          <cell r="B1402" t="str">
            <v>OM1_8169</v>
          </cell>
        </row>
        <row r="1403">
          <cell r="B1403" t="str">
            <v>OM1_8170</v>
          </cell>
        </row>
        <row r="1404">
          <cell r="B1404" t="str">
            <v>OM1_8170</v>
          </cell>
        </row>
        <row r="1405">
          <cell r="B1405" t="str">
            <v>OM1_8170</v>
          </cell>
        </row>
        <row r="1406">
          <cell r="B1406" t="str">
            <v>OM1_8170</v>
          </cell>
        </row>
        <row r="1407">
          <cell r="B1407" t="str">
            <v>OM2_8170</v>
          </cell>
        </row>
        <row r="1408">
          <cell r="B1408" t="str">
            <v>OM2_8170</v>
          </cell>
        </row>
        <row r="1409">
          <cell r="B1409" t="str">
            <v>OM2_8171</v>
          </cell>
        </row>
        <row r="1410">
          <cell r="B1410" t="str">
            <v>OM2_8171</v>
          </cell>
        </row>
        <row r="1411">
          <cell r="B1411" t="str">
            <v>OM2_8171</v>
          </cell>
        </row>
        <row r="1412">
          <cell r="B1412" t="str">
            <v>OM2_8171</v>
          </cell>
        </row>
        <row r="1413">
          <cell r="B1413" t="str">
            <v>OM2_8171</v>
          </cell>
        </row>
        <row r="1414">
          <cell r="B1414" t="str">
            <v>OM2_8178</v>
          </cell>
        </row>
        <row r="1415">
          <cell r="B1415" t="str">
            <v>OM2_8178</v>
          </cell>
        </row>
        <row r="1416">
          <cell r="B1416" t="str">
            <v>OM2_8180</v>
          </cell>
        </row>
        <row r="1417">
          <cell r="B1417" t="str">
            <v>OM2_8181</v>
          </cell>
        </row>
        <row r="1418">
          <cell r="B1418" t="str">
            <v>OM2_8183</v>
          </cell>
        </row>
        <row r="1419">
          <cell r="B1419" t="str">
            <v>OM2_8183</v>
          </cell>
        </row>
        <row r="1420">
          <cell r="B1420" t="str">
            <v>OM2_8183</v>
          </cell>
        </row>
        <row r="1421">
          <cell r="B1421" t="str">
            <v>OM2_8186</v>
          </cell>
        </row>
        <row r="1422">
          <cell r="B1422" t="str">
            <v>OM2_8186</v>
          </cell>
        </row>
        <row r="1423">
          <cell r="B1423" t="str">
            <v>OM2_8186</v>
          </cell>
        </row>
        <row r="1424">
          <cell r="B1424" t="str">
            <v>OM2_8188</v>
          </cell>
        </row>
        <row r="1425">
          <cell r="B1425" t="str">
            <v>OM2_8188</v>
          </cell>
        </row>
        <row r="1426">
          <cell r="B1426" t="str">
            <v>OM2_8188</v>
          </cell>
        </row>
        <row r="1427">
          <cell r="B1427" t="str">
            <v>OM2_8140</v>
          </cell>
        </row>
        <row r="1428">
          <cell r="B1428" t="str">
            <v>OM2_8134</v>
          </cell>
        </row>
        <row r="1429">
          <cell r="B1429" t="str">
            <v>OM2_8130</v>
          </cell>
        </row>
        <row r="1430">
          <cell r="B1430" t="str">
            <v>OM2_8146</v>
          </cell>
        </row>
        <row r="1431">
          <cell r="B1431" t="str">
            <v>OM2_8132</v>
          </cell>
        </row>
        <row r="1432">
          <cell r="B1432" t="str">
            <v>OM2_8163</v>
          </cell>
        </row>
        <row r="1433">
          <cell r="B1433" t="str">
            <v>OM2_8147</v>
          </cell>
        </row>
        <row r="1434">
          <cell r="B1434" t="str">
            <v>OM2_8142</v>
          </cell>
        </row>
        <row r="1435">
          <cell r="B1435" t="str">
            <v>OM2_8138</v>
          </cell>
        </row>
        <row r="1436">
          <cell r="B1436" t="str">
            <v>OM2_8131</v>
          </cell>
        </row>
        <row r="1437">
          <cell r="B1437" t="str">
            <v>OM2_8138</v>
          </cell>
        </row>
        <row r="1438">
          <cell r="B1438" t="str">
            <v>OM2_8144</v>
          </cell>
        </row>
        <row r="1439">
          <cell r="B1439" t="str">
            <v>OM2_8150</v>
          </cell>
        </row>
        <row r="1440">
          <cell r="B1440" t="str">
            <v>OM2_8170</v>
          </cell>
        </row>
        <row r="1441">
          <cell r="B1441" t="str">
            <v>OM2_8136</v>
          </cell>
        </row>
        <row r="1442">
          <cell r="B1442" t="str">
            <v>OM2_8145</v>
          </cell>
        </row>
        <row r="1443">
          <cell r="B1443" t="str">
            <v>OM2_8169</v>
          </cell>
        </row>
        <row r="1444">
          <cell r="B1444" t="str">
            <v>OM2_8130</v>
          </cell>
        </row>
        <row r="1445">
          <cell r="B1445" t="str">
            <v>OM2_8131</v>
          </cell>
        </row>
        <row r="1446">
          <cell r="B1446" t="str">
            <v>OM2_8132</v>
          </cell>
        </row>
        <row r="1447">
          <cell r="B1447" t="str">
            <v>OM2_8132</v>
          </cell>
        </row>
        <row r="1448">
          <cell r="B1448" t="str">
            <v>OM2_8133</v>
          </cell>
        </row>
        <row r="1449">
          <cell r="B1449" t="str">
            <v>OM2_8133</v>
          </cell>
        </row>
        <row r="1450">
          <cell r="B1450" t="str">
            <v>OM2_8134</v>
          </cell>
        </row>
        <row r="1451">
          <cell r="B1451" t="str">
            <v>OM2_8134</v>
          </cell>
        </row>
        <row r="1452">
          <cell r="B1452" t="str">
            <v>OM2_8134</v>
          </cell>
        </row>
        <row r="1453">
          <cell r="B1453" t="str">
            <v>OM2_8135</v>
          </cell>
        </row>
        <row r="1454">
          <cell r="B1454" t="str">
            <v>OM2_8135</v>
          </cell>
        </row>
        <row r="1455">
          <cell r="B1455" t="str">
            <v>OM2_8135</v>
          </cell>
        </row>
        <row r="1456">
          <cell r="B1456" t="str">
            <v>OM2_8137</v>
          </cell>
        </row>
        <row r="1457">
          <cell r="B1457" t="str">
            <v>OM2_8137</v>
          </cell>
        </row>
        <row r="1458">
          <cell r="B1458" t="str">
            <v>OM2_8139</v>
          </cell>
        </row>
        <row r="1459">
          <cell r="B1459" t="str">
            <v>OM2_8140</v>
          </cell>
        </row>
        <row r="1460">
          <cell r="B1460" t="str">
            <v>OM2_8140</v>
          </cell>
        </row>
        <row r="1461">
          <cell r="B1461" t="str">
            <v>OM2_8140</v>
          </cell>
        </row>
        <row r="1462">
          <cell r="B1462" t="str">
            <v>OM2_8140</v>
          </cell>
        </row>
        <row r="1463">
          <cell r="B1463" t="str">
            <v>OM2_8140</v>
          </cell>
        </row>
        <row r="1464">
          <cell r="B1464" t="str">
            <v>OM2_8140</v>
          </cell>
        </row>
        <row r="1465">
          <cell r="B1465" t="str">
            <v>OM2_8140</v>
          </cell>
        </row>
        <row r="1466">
          <cell r="B1466" t="str">
            <v>OM2_8140</v>
          </cell>
        </row>
        <row r="1467">
          <cell r="B1467" t="str">
            <v>OM2_8141</v>
          </cell>
        </row>
        <row r="1468">
          <cell r="B1468" t="str">
            <v>OM2_8141</v>
          </cell>
        </row>
        <row r="1469">
          <cell r="B1469" t="str">
            <v>OM2_8141</v>
          </cell>
        </row>
        <row r="1470">
          <cell r="B1470" t="str">
            <v>OM2_8142</v>
          </cell>
        </row>
        <row r="1471">
          <cell r="B1471" t="str">
            <v>OM2_8142</v>
          </cell>
        </row>
        <row r="1472">
          <cell r="B1472" t="str">
            <v>OM2_8143</v>
          </cell>
        </row>
        <row r="1473">
          <cell r="B1473" t="str">
            <v>OM2_8143</v>
          </cell>
        </row>
        <row r="1474">
          <cell r="B1474" t="str">
            <v>OM2_8144</v>
          </cell>
        </row>
        <row r="1475">
          <cell r="B1475" t="str">
            <v>OM2_8144</v>
          </cell>
        </row>
        <row r="1476">
          <cell r="B1476" t="str">
            <v>OM2_8147</v>
          </cell>
        </row>
        <row r="1477">
          <cell r="B1477" t="str">
            <v>OM2_8147</v>
          </cell>
        </row>
        <row r="1478">
          <cell r="B1478" t="str">
            <v>OM2_8147</v>
          </cell>
        </row>
        <row r="1479">
          <cell r="B1479" t="str">
            <v>OM2_8147</v>
          </cell>
        </row>
        <row r="1480">
          <cell r="B1480" t="str">
            <v>OM2_8147</v>
          </cell>
        </row>
        <row r="1481">
          <cell r="B1481" t="str">
            <v>OM2_8147</v>
          </cell>
        </row>
        <row r="1482">
          <cell r="B1482" t="str">
            <v>OM2_8148</v>
          </cell>
        </row>
        <row r="1483">
          <cell r="B1483" t="str">
            <v>OM2_8150</v>
          </cell>
        </row>
        <row r="1484">
          <cell r="B1484" t="str">
            <v>OM2_8153</v>
          </cell>
        </row>
        <row r="1485">
          <cell r="B1485" t="str">
            <v>OM2_8153</v>
          </cell>
        </row>
        <row r="1486">
          <cell r="B1486" t="str">
            <v>OM2_8154</v>
          </cell>
        </row>
        <row r="1487">
          <cell r="B1487" t="str">
            <v>OM2_8154</v>
          </cell>
        </row>
        <row r="1488">
          <cell r="B1488" t="str">
            <v>OM2_8155</v>
          </cell>
        </row>
        <row r="1489">
          <cell r="B1489" t="str">
            <v>OM2_8156</v>
          </cell>
        </row>
        <row r="1490">
          <cell r="B1490" t="str">
            <v>OM2_8156</v>
          </cell>
        </row>
        <row r="1491">
          <cell r="B1491" t="str">
            <v>OM2_8157</v>
          </cell>
        </row>
        <row r="1492">
          <cell r="B1492" t="str">
            <v>OM2_8158</v>
          </cell>
        </row>
        <row r="1493">
          <cell r="B1493" t="str">
            <v>OM2_8164</v>
          </cell>
        </row>
        <row r="1494">
          <cell r="B1494" t="str">
            <v>OM2_8169</v>
          </cell>
        </row>
        <row r="1495">
          <cell r="B1495" t="str">
            <v>OM2_8169</v>
          </cell>
        </row>
        <row r="1496">
          <cell r="B1496" t="str">
            <v>OM2_8169</v>
          </cell>
        </row>
        <row r="1497">
          <cell r="B1497" t="str">
            <v>OM2_8169</v>
          </cell>
        </row>
        <row r="1498">
          <cell r="B1498" t="str">
            <v>OM2_8169</v>
          </cell>
        </row>
        <row r="1499">
          <cell r="B1499" t="str">
            <v>OM2_8169</v>
          </cell>
        </row>
        <row r="1500">
          <cell r="B1500" t="str">
            <v>OM2_8170</v>
          </cell>
        </row>
        <row r="1501">
          <cell r="B1501" t="str">
            <v>OM2_8170</v>
          </cell>
        </row>
        <row r="1502">
          <cell r="B1502" t="str">
            <v>OM2_8170</v>
          </cell>
        </row>
        <row r="1503">
          <cell r="B1503" t="str">
            <v>OM2_8170</v>
          </cell>
        </row>
        <row r="1504">
          <cell r="B1504" t="str">
            <v>OM3_8170</v>
          </cell>
        </row>
        <row r="1505">
          <cell r="B1505" t="str">
            <v>OM3_8170</v>
          </cell>
        </row>
        <row r="1506">
          <cell r="B1506" t="str">
            <v>OM3_8171</v>
          </cell>
        </row>
        <row r="1507">
          <cell r="B1507" t="str">
            <v>OM3_8171</v>
          </cell>
        </row>
        <row r="1508">
          <cell r="B1508" t="str">
            <v>COR_8026</v>
          </cell>
        </row>
        <row r="1509">
          <cell r="B1509" t="str">
            <v>COR_8031</v>
          </cell>
        </row>
        <row r="1510">
          <cell r="B1510" t="str">
            <v>COR_8033</v>
          </cell>
        </row>
        <row r="1511">
          <cell r="B1511" t="str">
            <v>COR_8035</v>
          </cell>
        </row>
        <row r="1512">
          <cell r="B1512" t="str">
            <v>COR_8036</v>
          </cell>
        </row>
        <row r="1513">
          <cell r="B1513" t="str">
            <v>COR_8037</v>
          </cell>
        </row>
        <row r="1514">
          <cell r="B1514" t="str">
            <v>COR_8038</v>
          </cell>
        </row>
        <row r="1515">
          <cell r="B1515" t="str">
            <v>COR_8039</v>
          </cell>
        </row>
        <row r="1516">
          <cell r="B1516" t="str">
            <v>COR_8040</v>
          </cell>
        </row>
        <row r="1517">
          <cell r="B1517" t="str">
            <v>COR_8041</v>
          </cell>
        </row>
        <row r="1518">
          <cell r="B1518" t="str">
            <v>COR_8042</v>
          </cell>
        </row>
        <row r="1519">
          <cell r="B1519" t="str">
            <v>CI5_8002</v>
          </cell>
        </row>
        <row r="1520">
          <cell r="B1520" t="str">
            <v>CI5_8003</v>
          </cell>
        </row>
        <row r="1521">
          <cell r="B1521" t="str">
            <v>CI5_8004</v>
          </cell>
        </row>
        <row r="1522">
          <cell r="B1522" t="str">
            <v>CI5_8007</v>
          </cell>
        </row>
        <row r="1523">
          <cell r="B1523" t="str">
            <v>CI5_8008</v>
          </cell>
        </row>
        <row r="1524">
          <cell r="B1524" t="str">
            <v>CI5_8010</v>
          </cell>
        </row>
        <row r="1525">
          <cell r="B1525" t="str">
            <v>CI5_8012</v>
          </cell>
        </row>
        <row r="1526">
          <cell r="B1526" t="str">
            <v>CI5_8017</v>
          </cell>
        </row>
        <row r="1527">
          <cell r="B1527" t="str">
            <v>CI5_8020</v>
          </cell>
        </row>
        <row r="1528">
          <cell r="B1528" t="str">
            <v>CI5_8022</v>
          </cell>
        </row>
        <row r="1529">
          <cell r="B1529" t="str">
            <v>CI5_8024</v>
          </cell>
        </row>
        <row r="1530">
          <cell r="B1530" t="str">
            <v>CI5_8025</v>
          </cell>
        </row>
        <row r="1531">
          <cell r="B1531" t="str">
            <v>CI5_8026</v>
          </cell>
        </row>
        <row r="1532">
          <cell r="B1532" t="str">
            <v>CI5_8033</v>
          </cell>
        </row>
        <row r="1533">
          <cell r="B1533" t="str">
            <v>CI5_8035</v>
          </cell>
        </row>
        <row r="1534">
          <cell r="B1534" t="str">
            <v>CI5_8038</v>
          </cell>
        </row>
        <row r="1535">
          <cell r="B1535" t="str">
            <v>CI5_8040</v>
          </cell>
        </row>
        <row r="1536">
          <cell r="B1536" t="str">
            <v>OM1_8170</v>
          </cell>
        </row>
        <row r="1537">
          <cell r="B1537" t="str">
            <v>OM1_8170</v>
          </cell>
        </row>
        <row r="1538">
          <cell r="B1538" t="str">
            <v>OM1_8171</v>
          </cell>
        </row>
        <row r="1539">
          <cell r="B1539" t="str">
            <v>OM1_8171</v>
          </cell>
        </row>
        <row r="1540">
          <cell r="B1540" t="str">
            <v>OM1_8171</v>
          </cell>
        </row>
        <row r="1541">
          <cell r="B1541" t="str">
            <v>OM1_8171</v>
          </cell>
        </row>
        <row r="1542">
          <cell r="B1542" t="str">
            <v>OM1_8171</v>
          </cell>
        </row>
        <row r="1543">
          <cell r="B1543" t="str">
            <v>OM1_8178</v>
          </cell>
        </row>
        <row r="1544">
          <cell r="B1544" t="str">
            <v>OM1_8178</v>
          </cell>
        </row>
        <row r="1545">
          <cell r="B1545" t="str">
            <v>OM1_8180</v>
          </cell>
        </row>
        <row r="1546">
          <cell r="B1546" t="str">
            <v>OM1_8181</v>
          </cell>
        </row>
        <row r="1547">
          <cell r="B1547" t="str">
            <v>OM1_8183</v>
          </cell>
        </row>
        <row r="1548">
          <cell r="B1548" t="str">
            <v>OM1_8183</v>
          </cell>
        </row>
        <row r="1549">
          <cell r="B1549" t="str">
            <v>OM1_8183</v>
          </cell>
        </row>
        <row r="1550">
          <cell r="B1550" t="str">
            <v>OM1_8186</v>
          </cell>
        </row>
        <row r="1551">
          <cell r="B1551" t="str">
            <v>OM1_8186</v>
          </cell>
        </row>
        <row r="1552">
          <cell r="B1552" t="str">
            <v>OM1_8186</v>
          </cell>
        </row>
        <row r="1553">
          <cell r="B1553" t="str">
            <v>OM1_8188</v>
          </cell>
        </row>
        <row r="1554">
          <cell r="B1554" t="str">
            <v>OM1_8188</v>
          </cell>
        </row>
        <row r="1555">
          <cell r="B1555" t="str">
            <v>OM1_8188</v>
          </cell>
        </row>
        <row r="1556">
          <cell r="B1556" t="str">
            <v>OM1_8140</v>
          </cell>
        </row>
        <row r="1557">
          <cell r="B1557" t="str">
            <v>OM1_8134</v>
          </cell>
        </row>
        <row r="1558">
          <cell r="B1558" t="str">
            <v>OM1_8130</v>
          </cell>
        </row>
        <row r="1559">
          <cell r="B1559" t="str">
            <v>OM1_8146</v>
          </cell>
        </row>
        <row r="1560">
          <cell r="B1560" t="str">
            <v>OM1_8132</v>
          </cell>
        </row>
        <row r="1561">
          <cell r="B1561" t="str">
            <v>OM1_8163</v>
          </cell>
        </row>
        <row r="1562">
          <cell r="B1562" t="str">
            <v>OM1_8147</v>
          </cell>
        </row>
        <row r="1563">
          <cell r="B1563" t="str">
            <v>OM1_8142</v>
          </cell>
        </row>
        <row r="1564">
          <cell r="B1564" t="str">
            <v>OM1_8138</v>
          </cell>
        </row>
        <row r="1565">
          <cell r="B1565" t="str">
            <v>OM1_8131</v>
          </cell>
        </row>
        <row r="1566">
          <cell r="B1566" t="str">
            <v>OM1_8138</v>
          </cell>
        </row>
        <row r="1567">
          <cell r="B1567" t="str">
            <v>OM1_8144</v>
          </cell>
        </row>
        <row r="1568">
          <cell r="B1568" t="str">
            <v>OM1_8150</v>
          </cell>
        </row>
        <row r="1569">
          <cell r="B1569" t="str">
            <v>OM1_8170</v>
          </cell>
        </row>
        <row r="1570">
          <cell r="B1570" t="str">
            <v>OM1_8136</v>
          </cell>
        </row>
        <row r="1571">
          <cell r="B1571" t="str">
            <v>OM1_8145</v>
          </cell>
        </row>
        <row r="1572">
          <cell r="B1572" t="str">
            <v>OM1_8169</v>
          </cell>
        </row>
        <row r="1573">
          <cell r="B1573" t="str">
            <v>OM1_8130</v>
          </cell>
        </row>
        <row r="1574">
          <cell r="B1574" t="str">
            <v>OM1_8131</v>
          </cell>
        </row>
        <row r="1575">
          <cell r="B1575" t="str">
            <v>OM1_8132</v>
          </cell>
        </row>
        <row r="1576">
          <cell r="B1576" t="str">
            <v>OM1_8132</v>
          </cell>
        </row>
        <row r="1577">
          <cell r="B1577" t="str">
            <v>OM1_8133</v>
          </cell>
        </row>
        <row r="1578">
          <cell r="B1578" t="str">
            <v>OM1_8133</v>
          </cell>
        </row>
        <row r="1579">
          <cell r="B1579" t="str">
            <v>OM1_8134</v>
          </cell>
        </row>
        <row r="1580">
          <cell r="B1580" t="str">
            <v>OM1_8134</v>
          </cell>
        </row>
        <row r="1581">
          <cell r="B1581" t="str">
            <v>OM1_8134</v>
          </cell>
        </row>
        <row r="1582">
          <cell r="B1582" t="str">
            <v>OM1_8135</v>
          </cell>
        </row>
        <row r="1583">
          <cell r="B1583" t="str">
            <v>OM1_8135</v>
          </cell>
        </row>
        <row r="1584">
          <cell r="B1584" t="str">
            <v>OM1_8135</v>
          </cell>
        </row>
        <row r="1585">
          <cell r="B1585" t="str">
            <v>OM1_8137</v>
          </cell>
        </row>
        <row r="1586">
          <cell r="B1586" t="str">
            <v>OM1_8137</v>
          </cell>
        </row>
        <row r="1587">
          <cell r="B1587" t="str">
            <v>OM1_8139</v>
          </cell>
        </row>
        <row r="1588">
          <cell r="B1588" t="str">
            <v>OM1_8140</v>
          </cell>
        </row>
        <row r="1589">
          <cell r="B1589" t="str">
            <v>OM1_8140</v>
          </cell>
        </row>
        <row r="1590">
          <cell r="B1590" t="str">
            <v>OM1_8140</v>
          </cell>
        </row>
        <row r="1591">
          <cell r="B1591" t="str">
            <v>OM1_8140</v>
          </cell>
        </row>
        <row r="1592">
          <cell r="B1592" t="str">
            <v>OM1_8140</v>
          </cell>
        </row>
        <row r="1593">
          <cell r="B1593" t="str">
            <v>OM1_8140</v>
          </cell>
        </row>
        <row r="1594">
          <cell r="B1594" t="str">
            <v>OM1_8140</v>
          </cell>
        </row>
        <row r="1595">
          <cell r="B1595" t="str">
            <v>OM1_8140</v>
          </cell>
        </row>
        <row r="1596">
          <cell r="B1596" t="str">
            <v>OM1_8141</v>
          </cell>
        </row>
        <row r="1597">
          <cell r="B1597" t="str">
            <v>OM1_8141</v>
          </cell>
        </row>
        <row r="1598">
          <cell r="B1598" t="str">
            <v>OM1_8141</v>
          </cell>
        </row>
        <row r="1599">
          <cell r="B1599" t="str">
            <v>OM1_8142</v>
          </cell>
        </row>
        <row r="1600">
          <cell r="B1600" t="str">
            <v>OM1_8142</v>
          </cell>
        </row>
        <row r="1601">
          <cell r="B1601" t="str">
            <v>OM1_8143</v>
          </cell>
        </row>
        <row r="1602">
          <cell r="B1602" t="str">
            <v>OM1_8143</v>
          </cell>
        </row>
        <row r="1603">
          <cell r="B1603" t="str">
            <v>OM1_8144</v>
          </cell>
        </row>
        <row r="1604">
          <cell r="B1604" t="str">
            <v>OM1_8144</v>
          </cell>
        </row>
        <row r="1605">
          <cell r="B1605" t="str">
            <v>OM1_8147</v>
          </cell>
        </row>
        <row r="1606">
          <cell r="B1606" t="str">
            <v>OM1_8147</v>
          </cell>
        </row>
        <row r="1607">
          <cell r="B1607" t="str">
            <v>OM1_8147</v>
          </cell>
        </row>
        <row r="1608">
          <cell r="B1608" t="str">
            <v>OM1_8147</v>
          </cell>
        </row>
        <row r="1609">
          <cell r="B1609" t="str">
            <v>OM1_8147</v>
          </cell>
        </row>
        <row r="1610">
          <cell r="B1610" t="str">
            <v>OM1_8147</v>
          </cell>
        </row>
        <row r="1611">
          <cell r="B1611" t="str">
            <v>OM1_8148</v>
          </cell>
        </row>
        <row r="1612">
          <cell r="B1612" t="str">
            <v>OM1_8150</v>
          </cell>
        </row>
        <row r="1613">
          <cell r="B1613" t="str">
            <v>OM1_8153</v>
          </cell>
        </row>
        <row r="1614">
          <cell r="B1614" t="str">
            <v>OM1_8153</v>
          </cell>
        </row>
        <row r="1615">
          <cell r="B1615" t="str">
            <v>OM1_8154</v>
          </cell>
        </row>
        <row r="1616">
          <cell r="B1616" t="str">
            <v>OM1_8154</v>
          </cell>
        </row>
        <row r="1617">
          <cell r="B1617" t="str">
            <v>OM1_8155</v>
          </cell>
        </row>
        <row r="1618">
          <cell r="B1618" t="str">
            <v>OM1_8156</v>
          </cell>
        </row>
        <row r="1619">
          <cell r="B1619" t="str">
            <v>OM1_8156</v>
          </cell>
        </row>
        <row r="1620">
          <cell r="B1620" t="str">
            <v>CON_8024</v>
          </cell>
        </row>
        <row r="1621">
          <cell r="B1621" t="str">
            <v>CON_8025</v>
          </cell>
        </row>
        <row r="1622">
          <cell r="B1622" t="str">
            <v>CON_8026</v>
          </cell>
        </row>
        <row r="1623">
          <cell r="B1623" t="str">
            <v>CON_8031</v>
          </cell>
        </row>
        <row r="1624">
          <cell r="B1624" t="str">
            <v>CON_8033</v>
          </cell>
        </row>
        <row r="1625">
          <cell r="B1625" t="str">
            <v>CON_8035</v>
          </cell>
        </row>
        <row r="1626">
          <cell r="B1626" t="str">
            <v>CON_8036</v>
          </cell>
        </row>
        <row r="1627">
          <cell r="B1627" t="str">
            <v>CON_8037</v>
          </cell>
        </row>
        <row r="1628">
          <cell r="B1628" t="str">
            <v>CON_8038</v>
          </cell>
        </row>
        <row r="1629">
          <cell r="B1629" t="str">
            <v>CON_8039</v>
          </cell>
        </row>
        <row r="1630">
          <cell r="B1630" t="str">
            <v>CON_8040</v>
          </cell>
        </row>
        <row r="1631">
          <cell r="B1631" t="str">
            <v>CON_8041</v>
          </cell>
        </row>
        <row r="1632">
          <cell r="B1632" t="str">
            <v>CON_8042</v>
          </cell>
        </row>
        <row r="1633">
          <cell r="B1633" t="str">
            <v>COO_8002</v>
          </cell>
        </row>
        <row r="1634">
          <cell r="B1634" t="str">
            <v>COO_8003</v>
          </cell>
        </row>
        <row r="1635">
          <cell r="B1635" t="str">
            <v>COO_8004</v>
          </cell>
        </row>
        <row r="1636">
          <cell r="B1636" t="str">
            <v>COO_8005</v>
          </cell>
        </row>
        <row r="1637">
          <cell r="B1637" t="str">
            <v>COO_8007</v>
          </cell>
        </row>
        <row r="1638">
          <cell r="B1638" t="str">
            <v>COO_8008</v>
          </cell>
        </row>
        <row r="1639">
          <cell r="B1639" t="str">
            <v>COO_8010</v>
          </cell>
        </row>
        <row r="1640">
          <cell r="B1640" t="str">
            <v>COO_8012</v>
          </cell>
        </row>
        <row r="1641">
          <cell r="B1641" t="str">
            <v>COO_8016</v>
          </cell>
        </row>
        <row r="1642">
          <cell r="B1642" t="str">
            <v>COO_8017</v>
          </cell>
        </row>
        <row r="1643">
          <cell r="B1643" t="str">
            <v>COO_8020</v>
          </cell>
        </row>
        <row r="1644">
          <cell r="B1644" t="str">
            <v>COO_8022</v>
          </cell>
        </row>
        <row r="1645">
          <cell r="B1645" t="str">
            <v>COO_8023</v>
          </cell>
        </row>
        <row r="1646">
          <cell r="B1646" t="str">
            <v>COO_8024</v>
          </cell>
        </row>
        <row r="1647">
          <cell r="B1647" t="str">
            <v>COO_8025</v>
          </cell>
        </row>
        <row r="1648">
          <cell r="B1648" t="str">
            <v>COO_8026</v>
          </cell>
        </row>
        <row r="1649">
          <cell r="B1649" t="str">
            <v>COO_8031</v>
          </cell>
        </row>
        <row r="1650">
          <cell r="B1650" t="str">
            <v>COO_8033</v>
          </cell>
        </row>
        <row r="1651">
          <cell r="B1651" t="str">
            <v>COO_8035</v>
          </cell>
        </row>
        <row r="1652">
          <cell r="B1652" t="str">
            <v>COO_8036</v>
          </cell>
        </row>
        <row r="1653">
          <cell r="B1653" t="str">
            <v>COO_8037</v>
          </cell>
        </row>
        <row r="1654">
          <cell r="B1654" t="str">
            <v>COO_8038</v>
          </cell>
        </row>
        <row r="1655">
          <cell r="B1655" t="str">
            <v>COO_8039</v>
          </cell>
        </row>
        <row r="1656">
          <cell r="B1656" t="str">
            <v>COO_8040</v>
          </cell>
        </row>
        <row r="1657">
          <cell r="B1657" t="str">
            <v>COO_8041</v>
          </cell>
        </row>
        <row r="1658">
          <cell r="B1658" t="str">
            <v>COO_8042</v>
          </cell>
        </row>
        <row r="1659">
          <cell r="B1659" t="str">
            <v>COP_8002</v>
          </cell>
        </row>
        <row r="1660">
          <cell r="B1660" t="str">
            <v>COP_8003</v>
          </cell>
        </row>
        <row r="1661">
          <cell r="B1661" t="str">
            <v>COP_8004</v>
          </cell>
        </row>
        <row r="1662">
          <cell r="B1662" t="str">
            <v>COP_8005</v>
          </cell>
        </row>
        <row r="1663">
          <cell r="B1663" t="str">
            <v>COP_8007</v>
          </cell>
        </row>
        <row r="1664">
          <cell r="B1664" t="str">
            <v>COP_8008</v>
          </cell>
        </row>
        <row r="1665">
          <cell r="B1665" t="str">
            <v>COP_8010</v>
          </cell>
        </row>
        <row r="1666">
          <cell r="B1666" t="str">
            <v>COP_8012</v>
          </cell>
        </row>
        <row r="1667">
          <cell r="B1667" t="str">
            <v>COP_8016</v>
          </cell>
        </row>
        <row r="1668">
          <cell r="B1668" t="str">
            <v>COP_8017</v>
          </cell>
        </row>
        <row r="1669">
          <cell r="B1669" t="str">
            <v>COP_8020</v>
          </cell>
        </row>
        <row r="1670">
          <cell r="B1670" t="str">
            <v>COP_8022</v>
          </cell>
        </row>
        <row r="1671">
          <cell r="B1671" t="str">
            <v>COP_8023</v>
          </cell>
        </row>
        <row r="1672">
          <cell r="B1672" t="str">
            <v>COP_8024</v>
          </cell>
        </row>
        <row r="1673">
          <cell r="B1673" t="str">
            <v>COP_8025</v>
          </cell>
        </row>
        <row r="1674">
          <cell r="B1674" t="str">
            <v>COP_8026</v>
          </cell>
        </row>
        <row r="1675">
          <cell r="B1675" t="str">
            <v>COP_8031</v>
          </cell>
        </row>
        <row r="1676">
          <cell r="B1676" t="str">
            <v>COP_8033</v>
          </cell>
        </row>
        <row r="1677">
          <cell r="B1677" t="str">
            <v>COP_8035</v>
          </cell>
        </row>
        <row r="1678">
          <cell r="B1678" t="str">
            <v>COP_8036</v>
          </cell>
        </row>
        <row r="1679">
          <cell r="B1679" t="str">
            <v>COP_8037</v>
          </cell>
        </row>
        <row r="1680">
          <cell r="B1680" t="str">
            <v>COP_8038</v>
          </cell>
        </row>
        <row r="1681">
          <cell r="B1681" t="str">
            <v>COP_8039</v>
          </cell>
        </row>
        <row r="1682">
          <cell r="B1682" t="str">
            <v>COP_8040</v>
          </cell>
        </row>
        <row r="1683">
          <cell r="B1683" t="str">
            <v>COP_8041</v>
          </cell>
        </row>
        <row r="1684">
          <cell r="B1684" t="str">
            <v>COP_8042</v>
          </cell>
        </row>
        <row r="1685">
          <cell r="B1685" t="str">
            <v>COQ_8002</v>
          </cell>
        </row>
        <row r="1686">
          <cell r="B1686" t="str">
            <v>COQ_8003</v>
          </cell>
        </row>
        <row r="1687">
          <cell r="B1687" t="str">
            <v>COQ_8004</v>
          </cell>
        </row>
        <row r="1688">
          <cell r="B1688" t="str">
            <v>COQ_8005</v>
          </cell>
        </row>
        <row r="1689">
          <cell r="B1689" t="str">
            <v>COQ_8007</v>
          </cell>
        </row>
        <row r="1690">
          <cell r="B1690" t="str">
            <v>COQ_8008</v>
          </cell>
        </row>
        <row r="1691">
          <cell r="B1691" t="str">
            <v>COQ_8010</v>
          </cell>
        </row>
        <row r="1692">
          <cell r="B1692" t="str">
            <v>COQ_8012</v>
          </cell>
        </row>
        <row r="1693">
          <cell r="B1693" t="str">
            <v>COQ_8016</v>
          </cell>
        </row>
        <row r="1694">
          <cell r="B1694" t="str">
            <v>COQ_8017</v>
          </cell>
        </row>
        <row r="1695">
          <cell r="B1695" t="str">
            <v>COQ_8020</v>
          </cell>
        </row>
        <row r="1696">
          <cell r="B1696" t="str">
            <v>COQ_8022</v>
          </cell>
        </row>
        <row r="1697">
          <cell r="B1697" t="str">
            <v>COQ_8023</v>
          </cell>
        </row>
        <row r="1698">
          <cell r="B1698" t="str">
            <v>COQ_8024</v>
          </cell>
        </row>
        <row r="1699">
          <cell r="B1699" t="str">
            <v>COQ_8025</v>
          </cell>
        </row>
        <row r="1700">
          <cell r="B1700" t="str">
            <v>COQ_8026</v>
          </cell>
        </row>
        <row r="1701">
          <cell r="B1701" t="str">
            <v>COQ_8031</v>
          </cell>
        </row>
        <row r="1702">
          <cell r="B1702" t="str">
            <v>COQ_8033</v>
          </cell>
        </row>
        <row r="1703">
          <cell r="B1703" t="str">
            <v>COQ_8035</v>
          </cell>
        </row>
        <row r="1704">
          <cell r="B1704" t="str">
            <v>COQ_8036</v>
          </cell>
        </row>
        <row r="1705">
          <cell r="B1705" t="str">
            <v>COQ_8037</v>
          </cell>
        </row>
        <row r="1706">
          <cell r="B1706" t="str">
            <v>COQ_8038</v>
          </cell>
        </row>
        <row r="1707">
          <cell r="B1707" t="str">
            <v>COQ_8039</v>
          </cell>
        </row>
        <row r="1708">
          <cell r="B1708" t="str">
            <v>COQ_8040</v>
          </cell>
        </row>
        <row r="1709">
          <cell r="B1709" t="str">
            <v>COQ_8041</v>
          </cell>
        </row>
        <row r="1710">
          <cell r="B1710" t="str">
            <v>COQ_8042</v>
          </cell>
        </row>
        <row r="1711">
          <cell r="B1711" t="str">
            <v>COR_8002</v>
          </cell>
        </row>
        <row r="1712">
          <cell r="B1712" t="str">
            <v>COR_8003</v>
          </cell>
        </row>
        <row r="1713">
          <cell r="B1713" t="str">
            <v>COR_8004</v>
          </cell>
        </row>
        <row r="1714">
          <cell r="B1714" t="str">
            <v>COR_8005</v>
          </cell>
        </row>
        <row r="1715">
          <cell r="B1715" t="str">
            <v>COR_8007</v>
          </cell>
        </row>
        <row r="1716">
          <cell r="B1716" t="str">
            <v>COR_8008</v>
          </cell>
        </row>
        <row r="1717">
          <cell r="B1717" t="str">
            <v>COR_8010</v>
          </cell>
        </row>
        <row r="1718">
          <cell r="B1718" t="str">
            <v>COR_8012</v>
          </cell>
        </row>
        <row r="1719">
          <cell r="B1719" t="str">
            <v>COR_8016</v>
          </cell>
        </row>
        <row r="1720">
          <cell r="B1720" t="str">
            <v>COR_8017</v>
          </cell>
        </row>
        <row r="1721">
          <cell r="B1721" t="str">
            <v>COR_8020</v>
          </cell>
        </row>
        <row r="1722">
          <cell r="B1722" t="str">
            <v>COR_8022</v>
          </cell>
        </row>
        <row r="1723">
          <cell r="B1723" t="str">
            <v>COR_8023</v>
          </cell>
        </row>
        <row r="1724">
          <cell r="B1724" t="str">
            <v>COR_8024</v>
          </cell>
        </row>
        <row r="1725">
          <cell r="B1725" t="str">
            <v>COR_8025</v>
          </cell>
        </row>
        <row r="1726">
          <cell r="B1726" t="str">
            <v>COJ_8016</v>
          </cell>
        </row>
        <row r="1727">
          <cell r="B1727" t="str">
            <v>COJ_8017</v>
          </cell>
        </row>
        <row r="1728">
          <cell r="B1728" t="str">
            <v>COJ_8020</v>
          </cell>
        </row>
        <row r="1729">
          <cell r="B1729" t="str">
            <v>COJ_8022</v>
          </cell>
        </row>
        <row r="1730">
          <cell r="B1730" t="str">
            <v>COJ_8023</v>
          </cell>
        </row>
        <row r="1731">
          <cell r="B1731" t="str">
            <v>COJ_8024</v>
          </cell>
        </row>
        <row r="1732">
          <cell r="B1732" t="str">
            <v>COJ_8025</v>
          </cell>
        </row>
        <row r="1733">
          <cell r="B1733" t="str">
            <v>COJ_8026</v>
          </cell>
        </row>
        <row r="1734">
          <cell r="B1734" t="str">
            <v>COJ_8031</v>
          </cell>
        </row>
        <row r="1735">
          <cell r="B1735" t="str">
            <v>COJ_8033</v>
          </cell>
        </row>
        <row r="1736">
          <cell r="B1736" t="str">
            <v>COJ_8035</v>
          </cell>
        </row>
        <row r="1737">
          <cell r="B1737" t="str">
            <v>COJ_8036</v>
          </cell>
        </row>
        <row r="1738">
          <cell r="B1738" t="str">
            <v>COJ_8037</v>
          </cell>
        </row>
        <row r="1739">
          <cell r="B1739" t="str">
            <v>COJ_8038</v>
          </cell>
        </row>
        <row r="1740">
          <cell r="B1740" t="str">
            <v>COJ_8039</v>
          </cell>
        </row>
        <row r="1741">
          <cell r="B1741" t="str">
            <v>COJ_8040</v>
          </cell>
        </row>
        <row r="1742">
          <cell r="B1742" t="str">
            <v>COJ_8041</v>
          </cell>
        </row>
        <row r="1743">
          <cell r="B1743" t="str">
            <v>COJ_8042</v>
          </cell>
        </row>
        <row r="1744">
          <cell r="B1744" t="str">
            <v>COK_8002</v>
          </cell>
        </row>
        <row r="1745">
          <cell r="B1745" t="str">
            <v>COK_8003</v>
          </cell>
        </row>
        <row r="1746">
          <cell r="B1746" t="str">
            <v>COK_8004</v>
          </cell>
        </row>
        <row r="1747">
          <cell r="B1747" t="str">
            <v>COK_8005</v>
          </cell>
        </row>
        <row r="1748">
          <cell r="B1748" t="str">
            <v>COK_8007</v>
          </cell>
        </row>
        <row r="1749">
          <cell r="B1749" t="str">
            <v>COK_8008</v>
          </cell>
        </row>
        <row r="1750">
          <cell r="B1750" t="str">
            <v>COK_8010</v>
          </cell>
        </row>
        <row r="1751">
          <cell r="B1751" t="str">
            <v>COK_8012</v>
          </cell>
        </row>
        <row r="1752">
          <cell r="B1752" t="str">
            <v>COK_8016</v>
          </cell>
        </row>
        <row r="1753">
          <cell r="B1753" t="str">
            <v>COK_8017</v>
          </cell>
        </row>
        <row r="1754">
          <cell r="B1754" t="str">
            <v>COK_8020</v>
          </cell>
        </row>
        <row r="1755">
          <cell r="B1755" t="str">
            <v>COK_8022</v>
          </cell>
        </row>
        <row r="1756">
          <cell r="B1756" t="str">
            <v>COK_8023</v>
          </cell>
        </row>
        <row r="1757">
          <cell r="B1757" t="str">
            <v>COK_8024</v>
          </cell>
        </row>
        <row r="1758">
          <cell r="B1758" t="str">
            <v>COK_8025</v>
          </cell>
        </row>
        <row r="1759">
          <cell r="B1759" t="str">
            <v>COK_8026</v>
          </cell>
        </row>
        <row r="1760">
          <cell r="B1760" t="str">
            <v>COK_8031</v>
          </cell>
        </row>
        <row r="1761">
          <cell r="B1761" t="str">
            <v>COK_8033</v>
          </cell>
        </row>
        <row r="1762">
          <cell r="B1762" t="str">
            <v>COK_8035</v>
          </cell>
        </row>
        <row r="1763">
          <cell r="B1763" t="str">
            <v>COK_8036</v>
          </cell>
        </row>
        <row r="1764">
          <cell r="B1764" t="str">
            <v>COK_8037</v>
          </cell>
        </row>
        <row r="1765">
          <cell r="B1765" t="str">
            <v>COK_8038</v>
          </cell>
        </row>
        <row r="1766">
          <cell r="B1766" t="str">
            <v>COK_8039</v>
          </cell>
        </row>
        <row r="1767">
          <cell r="B1767" t="str">
            <v>COK_8040</v>
          </cell>
        </row>
        <row r="1768">
          <cell r="B1768" t="str">
            <v>COK_8041</v>
          </cell>
        </row>
        <row r="1769">
          <cell r="B1769" t="str">
            <v>COK_8042</v>
          </cell>
        </row>
        <row r="1770">
          <cell r="B1770" t="str">
            <v>COL_8002</v>
          </cell>
        </row>
        <row r="1771">
          <cell r="B1771" t="str">
            <v>COL_8003</v>
          </cell>
        </row>
        <row r="1772">
          <cell r="B1772" t="str">
            <v>COL_8004</v>
          </cell>
        </row>
        <row r="1773">
          <cell r="B1773" t="str">
            <v>COL_8005</v>
          </cell>
        </row>
        <row r="1774">
          <cell r="B1774" t="str">
            <v>COL_8007</v>
          </cell>
        </row>
        <row r="1775">
          <cell r="B1775" t="str">
            <v>COL_8008</v>
          </cell>
        </row>
        <row r="1776">
          <cell r="B1776" t="str">
            <v>COL_8010</v>
          </cell>
        </row>
        <row r="1777">
          <cell r="B1777" t="str">
            <v>COL_8012</v>
          </cell>
        </row>
        <row r="1778">
          <cell r="B1778" t="str">
            <v>COL_8016</v>
          </cell>
        </row>
        <row r="1779">
          <cell r="B1779" t="str">
            <v>COL_8017</v>
          </cell>
        </row>
        <row r="1780">
          <cell r="B1780" t="str">
            <v>COL_8020</v>
          </cell>
        </row>
        <row r="1781">
          <cell r="B1781" t="str">
            <v>COL_8022</v>
          </cell>
        </row>
        <row r="1782">
          <cell r="B1782" t="str">
            <v>COL_8023</v>
          </cell>
        </row>
        <row r="1783">
          <cell r="B1783" t="str">
            <v>COL_8024</v>
          </cell>
        </row>
        <row r="1784">
          <cell r="B1784" t="str">
            <v>COL_8025</v>
          </cell>
        </row>
        <row r="1785">
          <cell r="B1785" t="str">
            <v>COL_8026</v>
          </cell>
        </row>
        <row r="1786">
          <cell r="B1786" t="str">
            <v>COL_8031</v>
          </cell>
        </row>
        <row r="1787">
          <cell r="B1787" t="str">
            <v>COL_8033</v>
          </cell>
        </row>
        <row r="1788">
          <cell r="B1788" t="str">
            <v>COL_8035</v>
          </cell>
        </row>
        <row r="1789">
          <cell r="B1789" t="str">
            <v>COL_8036</v>
          </cell>
        </row>
        <row r="1790">
          <cell r="B1790" t="str">
            <v>COL_8037</v>
          </cell>
        </row>
        <row r="1791">
          <cell r="B1791" t="str">
            <v>COL_8038</v>
          </cell>
        </row>
        <row r="1792">
          <cell r="B1792" t="str">
            <v>COL_8039</v>
          </cell>
        </row>
        <row r="1793">
          <cell r="B1793" t="str">
            <v>COL_8040</v>
          </cell>
        </row>
        <row r="1794">
          <cell r="B1794" t="str">
            <v>COL_8041</v>
          </cell>
        </row>
        <row r="1795">
          <cell r="B1795" t="str">
            <v>COL_8042</v>
          </cell>
        </row>
        <row r="1796">
          <cell r="B1796" t="str">
            <v>COM_8002</v>
          </cell>
        </row>
        <row r="1797">
          <cell r="B1797" t="str">
            <v>COM_8003</v>
          </cell>
        </row>
        <row r="1798">
          <cell r="B1798" t="str">
            <v>COM_8004</v>
          </cell>
        </row>
        <row r="1799">
          <cell r="B1799" t="str">
            <v>COM_8005</v>
          </cell>
        </row>
        <row r="1800">
          <cell r="B1800" t="str">
            <v>COM_8007</v>
          </cell>
        </row>
        <row r="1801">
          <cell r="B1801" t="str">
            <v>COM_8008</v>
          </cell>
        </row>
        <row r="1802">
          <cell r="B1802" t="str">
            <v>COM_8010</v>
          </cell>
        </row>
        <row r="1803">
          <cell r="B1803" t="str">
            <v>COM_8012</v>
          </cell>
        </row>
        <row r="1804">
          <cell r="B1804" t="str">
            <v>COM_8016</v>
          </cell>
        </row>
        <row r="1805">
          <cell r="B1805" t="str">
            <v>COM_8017</v>
          </cell>
        </row>
        <row r="1806">
          <cell r="B1806" t="str">
            <v>COM_8020</v>
          </cell>
        </row>
        <row r="1807">
          <cell r="B1807" t="str">
            <v>COM_8022</v>
          </cell>
        </row>
        <row r="1808">
          <cell r="B1808" t="str">
            <v>COM_8023</v>
          </cell>
        </row>
        <row r="1809">
          <cell r="B1809" t="str">
            <v>COM_8024</v>
          </cell>
        </row>
        <row r="1810">
          <cell r="B1810" t="str">
            <v>COM_8025</v>
          </cell>
        </row>
        <row r="1811">
          <cell r="B1811" t="str">
            <v>COM_8026</v>
          </cell>
        </row>
        <row r="1812">
          <cell r="B1812" t="str">
            <v>COM_8031</v>
          </cell>
        </row>
        <row r="1813">
          <cell r="B1813" t="str">
            <v>COM_8033</v>
          </cell>
        </row>
        <row r="1814">
          <cell r="B1814" t="str">
            <v>COM_8035</v>
          </cell>
        </row>
        <row r="1815">
          <cell r="B1815" t="str">
            <v>COM_8036</v>
          </cell>
        </row>
        <row r="1816">
          <cell r="B1816" t="str">
            <v>COM_8037</v>
          </cell>
        </row>
        <row r="1817">
          <cell r="B1817" t="str">
            <v>COM_8038</v>
          </cell>
        </row>
        <row r="1818">
          <cell r="B1818" t="str">
            <v>COM_8039</v>
          </cell>
        </row>
        <row r="1819">
          <cell r="B1819" t="str">
            <v>COM_8040</v>
          </cell>
        </row>
        <row r="1820">
          <cell r="B1820" t="str">
            <v>COM_8041</v>
          </cell>
        </row>
        <row r="1821">
          <cell r="B1821" t="str">
            <v>COM_8042</v>
          </cell>
        </row>
        <row r="1822">
          <cell r="B1822" t="str">
            <v>CON_8002</v>
          </cell>
        </row>
        <row r="1823">
          <cell r="B1823" t="str">
            <v>CON_8003</v>
          </cell>
        </row>
        <row r="1824">
          <cell r="B1824" t="str">
            <v>CON_8004</v>
          </cell>
        </row>
        <row r="1825">
          <cell r="B1825" t="str">
            <v>CON_8005</v>
          </cell>
        </row>
        <row r="1826">
          <cell r="B1826" t="str">
            <v>CON_8007</v>
          </cell>
        </row>
        <row r="1827">
          <cell r="B1827" t="str">
            <v>CON_8008</v>
          </cell>
        </row>
        <row r="1828">
          <cell r="B1828" t="str">
            <v>CON_8010</v>
          </cell>
        </row>
        <row r="1829">
          <cell r="B1829" t="str">
            <v>CON_8012</v>
          </cell>
        </row>
        <row r="1830">
          <cell r="B1830" t="str">
            <v>CON_8016</v>
          </cell>
        </row>
        <row r="1831">
          <cell r="B1831" t="str">
            <v>CON_8017</v>
          </cell>
        </row>
        <row r="1832">
          <cell r="B1832" t="str">
            <v>CON_8020</v>
          </cell>
        </row>
        <row r="1833">
          <cell r="B1833" t="str">
            <v>CON_8022</v>
          </cell>
        </row>
        <row r="1834">
          <cell r="B1834" t="str">
            <v>CON_8023</v>
          </cell>
        </row>
        <row r="1835">
          <cell r="B1835" t="str">
            <v>COF_8005</v>
          </cell>
        </row>
        <row r="1836">
          <cell r="B1836" t="str">
            <v>COF_8007</v>
          </cell>
        </row>
        <row r="1837">
          <cell r="B1837" t="str">
            <v>COF_8008</v>
          </cell>
        </row>
        <row r="1838">
          <cell r="B1838" t="str">
            <v>COF_8010</v>
          </cell>
        </row>
        <row r="1839">
          <cell r="B1839" t="str">
            <v>COF_8012</v>
          </cell>
        </row>
        <row r="1840">
          <cell r="B1840" t="str">
            <v>COF_8016</v>
          </cell>
        </row>
        <row r="1841">
          <cell r="B1841" t="str">
            <v>COF_8017</v>
          </cell>
        </row>
        <row r="1842">
          <cell r="B1842" t="str">
            <v>COF_8020</v>
          </cell>
        </row>
        <row r="1843">
          <cell r="B1843" t="str">
            <v>COF_8022</v>
          </cell>
        </row>
        <row r="1844">
          <cell r="B1844" t="str">
            <v>COF_8023</v>
          </cell>
        </row>
        <row r="1845">
          <cell r="B1845" t="str">
            <v>COF_8024</v>
          </cell>
        </row>
        <row r="1846">
          <cell r="B1846" t="str">
            <v>COF_8025</v>
          </cell>
        </row>
        <row r="1847">
          <cell r="B1847" t="str">
            <v>COF_8026</v>
          </cell>
        </row>
        <row r="1848">
          <cell r="B1848" t="str">
            <v>COF_8031</v>
          </cell>
        </row>
        <row r="1849">
          <cell r="B1849" t="str">
            <v>COF_8033</v>
          </cell>
        </row>
        <row r="1850">
          <cell r="B1850" t="str">
            <v>COF_8035</v>
          </cell>
        </row>
        <row r="1851">
          <cell r="B1851" t="str">
            <v>COF_8036</v>
          </cell>
        </row>
        <row r="1852">
          <cell r="B1852" t="str">
            <v>COF_8037</v>
          </cell>
        </row>
        <row r="1853">
          <cell r="B1853" t="str">
            <v>COF_8038</v>
          </cell>
        </row>
        <row r="1854">
          <cell r="B1854" t="str">
            <v>COF_8039</v>
          </cell>
        </row>
        <row r="1855">
          <cell r="B1855" t="str">
            <v>COF_8040</v>
          </cell>
        </row>
        <row r="1856">
          <cell r="B1856" t="str">
            <v>COF_8041</v>
          </cell>
        </row>
        <row r="1857">
          <cell r="B1857" t="str">
            <v>COF_8042</v>
          </cell>
        </row>
        <row r="1858">
          <cell r="B1858" t="str">
            <v>COG_8002</v>
          </cell>
        </row>
        <row r="1859">
          <cell r="B1859" t="str">
            <v>COG_8003</v>
          </cell>
        </row>
        <row r="1860">
          <cell r="B1860" t="str">
            <v>COG_8004</v>
          </cell>
        </row>
        <row r="1861">
          <cell r="B1861" t="str">
            <v>COG_8005</v>
          </cell>
        </row>
        <row r="1862">
          <cell r="B1862" t="str">
            <v>COG_8007</v>
          </cell>
        </row>
        <row r="1863">
          <cell r="B1863" t="str">
            <v>COG_8008</v>
          </cell>
        </row>
        <row r="1864">
          <cell r="B1864" t="str">
            <v>COG_8010</v>
          </cell>
        </row>
        <row r="1865">
          <cell r="B1865" t="str">
            <v>COG_8012</v>
          </cell>
        </row>
        <row r="1866">
          <cell r="B1866" t="str">
            <v>COG_8016</v>
          </cell>
        </row>
        <row r="1867">
          <cell r="B1867" t="str">
            <v>COG_8017</v>
          </cell>
        </row>
        <row r="1868">
          <cell r="B1868" t="str">
            <v>COG_8020</v>
          </cell>
        </row>
        <row r="1869">
          <cell r="B1869" t="str">
            <v>COG_8022</v>
          </cell>
        </row>
        <row r="1870">
          <cell r="B1870" t="str">
            <v>COG_8023</v>
          </cell>
        </row>
        <row r="1871">
          <cell r="B1871" t="str">
            <v>COG_8024</v>
          </cell>
        </row>
        <row r="1872">
          <cell r="B1872" t="str">
            <v>COG_8025</v>
          </cell>
        </row>
        <row r="1873">
          <cell r="B1873" t="str">
            <v>COG_8026</v>
          </cell>
        </row>
        <row r="1874">
          <cell r="B1874" t="str">
            <v>COG_8031</v>
          </cell>
        </row>
        <row r="1875">
          <cell r="B1875" t="str">
            <v>COG_8033</v>
          </cell>
        </row>
        <row r="1876">
          <cell r="B1876" t="str">
            <v>COG_8035</v>
          </cell>
        </row>
        <row r="1877">
          <cell r="B1877" t="str">
            <v>COG_8036</v>
          </cell>
        </row>
        <row r="1878">
          <cell r="B1878" t="str">
            <v>COG_8037</v>
          </cell>
        </row>
        <row r="1879">
          <cell r="B1879" t="str">
            <v>COG_8038</v>
          </cell>
        </row>
        <row r="1880">
          <cell r="B1880" t="str">
            <v>COG_8039</v>
          </cell>
        </row>
        <row r="1881">
          <cell r="B1881" t="str">
            <v>COG_8040</v>
          </cell>
        </row>
        <row r="1882">
          <cell r="B1882" t="str">
            <v>COG_8041</v>
          </cell>
        </row>
        <row r="1883">
          <cell r="B1883" t="str">
            <v>COG_8042</v>
          </cell>
        </row>
        <row r="1884">
          <cell r="B1884" t="str">
            <v>COH_8002</v>
          </cell>
        </row>
        <row r="1885">
          <cell r="B1885" t="str">
            <v>COH_8003</v>
          </cell>
        </row>
        <row r="1886">
          <cell r="B1886" t="str">
            <v>COH_8004</v>
          </cell>
        </row>
        <row r="1887">
          <cell r="B1887" t="str">
            <v>COH_8005</v>
          </cell>
        </row>
        <row r="1888">
          <cell r="B1888" t="str">
            <v>COH_8007</v>
          </cell>
        </row>
        <row r="1889">
          <cell r="B1889" t="str">
            <v>COH_8008</v>
          </cell>
        </row>
        <row r="1890">
          <cell r="B1890" t="str">
            <v>COH_8010</v>
          </cell>
        </row>
        <row r="1891">
          <cell r="B1891" t="str">
            <v>COH_8012</v>
          </cell>
        </row>
        <row r="1892">
          <cell r="B1892" t="str">
            <v>COH_8016</v>
          </cell>
        </row>
        <row r="1893">
          <cell r="B1893" t="str">
            <v>COH_8017</v>
          </cell>
        </row>
        <row r="1894">
          <cell r="B1894" t="str">
            <v>COH_8020</v>
          </cell>
        </row>
        <row r="1895">
          <cell r="B1895" t="str">
            <v>COH_8022</v>
          </cell>
        </row>
        <row r="1896">
          <cell r="B1896" t="str">
            <v>COH_8023</v>
          </cell>
        </row>
        <row r="1897">
          <cell r="B1897" t="str">
            <v>COH_8024</v>
          </cell>
        </row>
        <row r="1898">
          <cell r="B1898" t="str">
            <v>COH_8025</v>
          </cell>
        </row>
        <row r="1899">
          <cell r="B1899" t="str">
            <v>COH_8026</v>
          </cell>
        </row>
        <row r="1900">
          <cell r="B1900" t="str">
            <v>COH_8031</v>
          </cell>
        </row>
        <row r="1901">
          <cell r="B1901" t="str">
            <v>COH_8033</v>
          </cell>
        </row>
        <row r="1902">
          <cell r="B1902" t="str">
            <v>COH_8035</v>
          </cell>
        </row>
        <row r="1903">
          <cell r="B1903" t="str">
            <v>COH_8036</v>
          </cell>
        </row>
        <row r="1904">
          <cell r="B1904" t="str">
            <v>COH_8037</v>
          </cell>
        </row>
        <row r="1905">
          <cell r="B1905" t="str">
            <v>COH_8038</v>
          </cell>
        </row>
        <row r="1906">
          <cell r="B1906" t="str">
            <v>COH_8039</v>
          </cell>
        </row>
        <row r="1907">
          <cell r="B1907" t="str">
            <v>COH_8040</v>
          </cell>
        </row>
        <row r="1908">
          <cell r="B1908" t="str">
            <v>COH_8041</v>
          </cell>
        </row>
        <row r="1909">
          <cell r="B1909" t="str">
            <v>COH_8042</v>
          </cell>
        </row>
        <row r="1910">
          <cell r="B1910" t="str">
            <v>COI_8002</v>
          </cell>
        </row>
        <row r="1911">
          <cell r="B1911" t="str">
            <v>COI_8003</v>
          </cell>
        </row>
        <row r="1912">
          <cell r="B1912" t="str">
            <v>COI_8004</v>
          </cell>
        </row>
        <row r="1913">
          <cell r="B1913" t="str">
            <v>COI_8005</v>
          </cell>
        </row>
        <row r="1914">
          <cell r="B1914" t="str">
            <v>COI_8007</v>
          </cell>
        </row>
        <row r="1915">
          <cell r="B1915" t="str">
            <v>COI_8008</v>
          </cell>
        </row>
        <row r="1916">
          <cell r="B1916" t="str">
            <v>COI_8010</v>
          </cell>
        </row>
        <row r="1917">
          <cell r="B1917" t="str">
            <v>COI_8012</v>
          </cell>
        </row>
        <row r="1918">
          <cell r="B1918" t="str">
            <v>COI_8016</v>
          </cell>
        </row>
        <row r="1919">
          <cell r="B1919" t="str">
            <v>COI_8017</v>
          </cell>
        </row>
        <row r="1920">
          <cell r="B1920" t="str">
            <v>COI_8020</v>
          </cell>
        </row>
        <row r="1921">
          <cell r="B1921" t="str">
            <v>COI_8022</v>
          </cell>
        </row>
        <row r="1922">
          <cell r="B1922" t="str">
            <v>COI_8023</v>
          </cell>
        </row>
        <row r="1923">
          <cell r="B1923" t="str">
            <v>COI_8024</v>
          </cell>
        </row>
        <row r="1924">
          <cell r="B1924" t="str">
            <v>COI_8025</v>
          </cell>
        </row>
        <row r="1925">
          <cell r="B1925" t="str">
            <v>COI_8026</v>
          </cell>
        </row>
        <row r="1926">
          <cell r="B1926" t="str">
            <v>COI_8031</v>
          </cell>
        </row>
        <row r="1927">
          <cell r="B1927" t="str">
            <v>COI_8033</v>
          </cell>
        </row>
        <row r="1928">
          <cell r="B1928" t="str">
            <v>COI_8035</v>
          </cell>
        </row>
        <row r="1929">
          <cell r="B1929" t="str">
            <v>COI_8036</v>
          </cell>
        </row>
        <row r="1930">
          <cell r="B1930" t="str">
            <v>COI_8037</v>
          </cell>
        </row>
        <row r="1931">
          <cell r="B1931" t="str">
            <v>COI_8038</v>
          </cell>
        </row>
        <row r="1932">
          <cell r="B1932" t="str">
            <v>COI_8039</v>
          </cell>
        </row>
        <row r="1933">
          <cell r="B1933" t="str">
            <v>COI_8040</v>
          </cell>
        </row>
        <row r="1934">
          <cell r="B1934" t="str">
            <v>COI_8041</v>
          </cell>
        </row>
        <row r="1935">
          <cell r="B1935" t="str">
            <v>COI_8042</v>
          </cell>
        </row>
        <row r="1936">
          <cell r="B1936" t="str">
            <v>COJ_8002</v>
          </cell>
        </row>
        <row r="1937">
          <cell r="B1937" t="str">
            <v>COJ_8003</v>
          </cell>
        </row>
        <row r="1938">
          <cell r="B1938" t="str">
            <v>COJ_8004</v>
          </cell>
        </row>
        <row r="1939">
          <cell r="B1939" t="str">
            <v>COJ_8005</v>
          </cell>
        </row>
        <row r="1940">
          <cell r="B1940" t="str">
            <v>COJ_8007</v>
          </cell>
        </row>
        <row r="1941">
          <cell r="B1941" t="str">
            <v>COJ_8008</v>
          </cell>
        </row>
        <row r="1942">
          <cell r="B1942" t="str">
            <v>COJ_8010</v>
          </cell>
        </row>
        <row r="1943">
          <cell r="B1943" t="str">
            <v>COJ_8012</v>
          </cell>
        </row>
        <row r="1944">
          <cell r="B1944" t="str">
            <v>COB_8007</v>
          </cell>
        </row>
        <row r="1945">
          <cell r="B1945" t="str">
            <v>COB_8008</v>
          </cell>
        </row>
        <row r="1946">
          <cell r="B1946" t="str">
            <v>COB_8010</v>
          </cell>
        </row>
        <row r="1947">
          <cell r="B1947" t="str">
            <v>COB_8012</v>
          </cell>
        </row>
        <row r="1948">
          <cell r="B1948" t="str">
            <v>COB_8016</v>
          </cell>
        </row>
        <row r="1949">
          <cell r="B1949" t="str">
            <v>COB_8017</v>
          </cell>
        </row>
        <row r="1950">
          <cell r="B1950" t="str">
            <v>COB_8020</v>
          </cell>
        </row>
        <row r="1951">
          <cell r="B1951" t="str">
            <v>COB_8022</v>
          </cell>
        </row>
        <row r="1952">
          <cell r="B1952" t="str">
            <v>COB_8023</v>
          </cell>
        </row>
        <row r="1953">
          <cell r="B1953" t="str">
            <v>COB_8024</v>
          </cell>
        </row>
        <row r="1954">
          <cell r="B1954" t="str">
            <v>COB_8025</v>
          </cell>
        </row>
        <row r="1955">
          <cell r="B1955" t="str">
            <v>COB_8026</v>
          </cell>
        </row>
        <row r="1956">
          <cell r="B1956" t="str">
            <v>COB_8031</v>
          </cell>
        </row>
        <row r="1957">
          <cell r="B1957" t="str">
            <v>COB_8033</v>
          </cell>
        </row>
        <row r="1958">
          <cell r="B1958" t="str">
            <v>COB_8035</v>
          </cell>
        </row>
        <row r="1959">
          <cell r="B1959" t="str">
            <v>COB_8036</v>
          </cell>
        </row>
        <row r="1960">
          <cell r="B1960" t="str">
            <v>COB_8037</v>
          </cell>
        </row>
        <row r="1961">
          <cell r="B1961" t="str">
            <v>COB_8038</v>
          </cell>
        </row>
        <row r="1962">
          <cell r="B1962" t="str">
            <v>COB_8039</v>
          </cell>
        </row>
        <row r="1963">
          <cell r="B1963" t="str">
            <v>COB_8040</v>
          </cell>
        </row>
        <row r="1964">
          <cell r="B1964" t="str">
            <v>COB_8041</v>
          </cell>
        </row>
        <row r="1965">
          <cell r="B1965" t="str">
            <v>COB_8042</v>
          </cell>
        </row>
        <row r="1966">
          <cell r="B1966" t="str">
            <v>COC_8002</v>
          </cell>
        </row>
        <row r="1967">
          <cell r="B1967" t="str">
            <v>COC_8003</v>
          </cell>
        </row>
        <row r="1968">
          <cell r="B1968" t="str">
            <v>COC_8004</v>
          </cell>
        </row>
        <row r="1969">
          <cell r="B1969" t="str">
            <v>COC_8005</v>
          </cell>
        </row>
        <row r="1970">
          <cell r="B1970" t="str">
            <v>COC_8007</v>
          </cell>
        </row>
        <row r="1971">
          <cell r="B1971" t="str">
            <v>COC_8008</v>
          </cell>
        </row>
        <row r="1972">
          <cell r="B1972" t="str">
            <v>COC_8010</v>
          </cell>
        </row>
        <row r="1973">
          <cell r="B1973" t="str">
            <v>COC_8012</v>
          </cell>
        </row>
        <row r="1974">
          <cell r="B1974" t="str">
            <v>COC_8016</v>
          </cell>
        </row>
        <row r="1975">
          <cell r="B1975" t="str">
            <v>COC_8017</v>
          </cell>
        </row>
        <row r="1976">
          <cell r="B1976" t="str">
            <v>COC_8020</v>
          </cell>
        </row>
        <row r="1977">
          <cell r="B1977" t="str">
            <v>COC_8022</v>
          </cell>
        </row>
        <row r="1978">
          <cell r="B1978" t="str">
            <v>COC_8023</v>
          </cell>
        </row>
        <row r="1979">
          <cell r="B1979" t="str">
            <v>COC_8024</v>
          </cell>
        </row>
        <row r="1980">
          <cell r="B1980" t="str">
            <v>COC_8025</v>
          </cell>
        </row>
        <row r="1981">
          <cell r="B1981" t="str">
            <v>COC_8026</v>
          </cell>
        </row>
        <row r="1982">
          <cell r="B1982" t="str">
            <v>COC_8031</v>
          </cell>
        </row>
        <row r="1983">
          <cell r="B1983" t="str">
            <v>COC_8033</v>
          </cell>
        </row>
        <row r="1984">
          <cell r="B1984" t="str">
            <v>COC_8035</v>
          </cell>
        </row>
        <row r="1985">
          <cell r="B1985" t="str">
            <v>COC_8036</v>
          </cell>
        </row>
        <row r="1986">
          <cell r="B1986" t="str">
            <v>COC_8037</v>
          </cell>
        </row>
        <row r="1987">
          <cell r="B1987" t="str">
            <v>COC_8038</v>
          </cell>
        </row>
        <row r="1988">
          <cell r="B1988" t="str">
            <v>COC_8039</v>
          </cell>
        </row>
        <row r="1989">
          <cell r="B1989" t="str">
            <v>COC_8040</v>
          </cell>
        </row>
        <row r="1990">
          <cell r="B1990" t="str">
            <v>COC_8041</v>
          </cell>
        </row>
        <row r="1991">
          <cell r="B1991" t="str">
            <v>COC_8042</v>
          </cell>
        </row>
        <row r="1992">
          <cell r="B1992" t="str">
            <v>COD_8002</v>
          </cell>
        </row>
        <row r="1993">
          <cell r="B1993" t="str">
            <v>COD_8003</v>
          </cell>
        </row>
        <row r="1994">
          <cell r="B1994" t="str">
            <v>COD_8004</v>
          </cell>
        </row>
        <row r="1995">
          <cell r="B1995" t="str">
            <v>COD_8005</v>
          </cell>
        </row>
        <row r="1996">
          <cell r="B1996" t="str">
            <v>COD_8007</v>
          </cell>
        </row>
        <row r="1997">
          <cell r="B1997" t="str">
            <v>COD_8008</v>
          </cell>
        </row>
        <row r="1998">
          <cell r="B1998" t="str">
            <v>COD_8010</v>
          </cell>
        </row>
        <row r="1999">
          <cell r="B1999" t="str">
            <v>COD_8012</v>
          </cell>
        </row>
        <row r="2000">
          <cell r="B2000" t="str">
            <v>COD_8016</v>
          </cell>
        </row>
        <row r="2001">
          <cell r="B2001" t="str">
            <v>COD_8017</v>
          </cell>
        </row>
        <row r="2002">
          <cell r="B2002" t="str">
            <v>COD_8020</v>
          </cell>
        </row>
        <row r="2003">
          <cell r="B2003" t="str">
            <v>COD_8022</v>
          </cell>
        </row>
        <row r="2004">
          <cell r="B2004" t="str">
            <v>COD_8023</v>
          </cell>
        </row>
        <row r="2005">
          <cell r="B2005" t="str">
            <v>COD_8024</v>
          </cell>
        </row>
        <row r="2006">
          <cell r="B2006" t="str">
            <v>COD_8025</v>
          </cell>
        </row>
        <row r="2007">
          <cell r="B2007" t="str">
            <v>COD_8026</v>
          </cell>
        </row>
        <row r="2008">
          <cell r="B2008" t="str">
            <v>COD_8031</v>
          </cell>
        </row>
        <row r="2009">
          <cell r="B2009" t="str">
            <v>COD_8033</v>
          </cell>
        </row>
        <row r="2010">
          <cell r="B2010" t="str">
            <v>COD_8035</v>
          </cell>
        </row>
        <row r="2011">
          <cell r="B2011" t="str">
            <v>COD_8036</v>
          </cell>
        </row>
        <row r="2012">
          <cell r="B2012" t="str">
            <v>COD_8037</v>
          </cell>
        </row>
        <row r="2013">
          <cell r="B2013" t="str">
            <v>COD_8038</v>
          </cell>
        </row>
        <row r="2014">
          <cell r="B2014" t="str">
            <v>COD_8039</v>
          </cell>
        </row>
        <row r="2015">
          <cell r="B2015" t="str">
            <v>COD_8040</v>
          </cell>
        </row>
        <row r="2016">
          <cell r="B2016" t="str">
            <v>COD_8041</v>
          </cell>
        </row>
        <row r="2017">
          <cell r="B2017" t="str">
            <v>COD_8042</v>
          </cell>
        </row>
        <row r="2018">
          <cell r="B2018" t="str">
            <v>COE_8002</v>
          </cell>
        </row>
        <row r="2019">
          <cell r="B2019" t="str">
            <v>COE_8003</v>
          </cell>
        </row>
        <row r="2020">
          <cell r="B2020" t="str">
            <v>COE_8004</v>
          </cell>
        </row>
        <row r="2021">
          <cell r="B2021" t="str">
            <v>COE_8005</v>
          </cell>
        </row>
        <row r="2022">
          <cell r="B2022" t="str">
            <v>COE_8007</v>
          </cell>
        </row>
        <row r="2023">
          <cell r="B2023" t="str">
            <v>COE_8008</v>
          </cell>
        </row>
        <row r="2024">
          <cell r="B2024" t="str">
            <v>COE_8010</v>
          </cell>
        </row>
        <row r="2025">
          <cell r="B2025" t="str">
            <v>COE_8012</v>
          </cell>
        </row>
        <row r="2026">
          <cell r="B2026" t="str">
            <v>COE_8016</v>
          </cell>
        </row>
        <row r="2027">
          <cell r="B2027" t="str">
            <v>COE_8017</v>
          </cell>
        </row>
        <row r="2028">
          <cell r="B2028" t="str">
            <v>COE_8020</v>
          </cell>
        </row>
        <row r="2029">
          <cell r="B2029" t="str">
            <v>COE_8022</v>
          </cell>
        </row>
        <row r="2030">
          <cell r="B2030" t="str">
            <v>COE_8023</v>
          </cell>
        </row>
        <row r="2031">
          <cell r="B2031" t="str">
            <v>COE_8024</v>
          </cell>
        </row>
        <row r="2032">
          <cell r="B2032" t="str">
            <v>COE_8025</v>
          </cell>
        </row>
        <row r="2033">
          <cell r="B2033" t="str">
            <v>COE_8026</v>
          </cell>
        </row>
        <row r="2034">
          <cell r="B2034" t="str">
            <v>COE_8031</v>
          </cell>
        </row>
        <row r="2035">
          <cell r="B2035" t="str">
            <v>COE_8033</v>
          </cell>
        </row>
        <row r="2036">
          <cell r="B2036" t="str">
            <v>COE_8035</v>
          </cell>
        </row>
        <row r="2037">
          <cell r="B2037" t="str">
            <v>COE_8036</v>
          </cell>
        </row>
        <row r="2038">
          <cell r="B2038" t="str">
            <v>COE_8037</v>
          </cell>
        </row>
        <row r="2039">
          <cell r="B2039" t="str">
            <v>COE_8038</v>
          </cell>
        </row>
        <row r="2040">
          <cell r="B2040" t="str">
            <v>COE_8039</v>
          </cell>
        </row>
        <row r="2041">
          <cell r="B2041" t="str">
            <v>COE_8040</v>
          </cell>
        </row>
        <row r="2042">
          <cell r="B2042" t="str">
            <v>COE_8041</v>
          </cell>
        </row>
        <row r="2043">
          <cell r="B2043" t="str">
            <v>COE_8042</v>
          </cell>
        </row>
        <row r="2044">
          <cell r="B2044" t="str">
            <v>COF_8002</v>
          </cell>
        </row>
        <row r="2045">
          <cell r="B2045" t="str">
            <v>COF_8003</v>
          </cell>
        </row>
        <row r="2046">
          <cell r="B2046" t="str">
            <v>COF_8004</v>
          </cell>
        </row>
        <row r="2047">
          <cell r="B2047" t="str">
            <v>CO7_8005</v>
          </cell>
        </row>
        <row r="2048">
          <cell r="B2048" t="str">
            <v>CO7_8007</v>
          </cell>
        </row>
        <row r="2049">
          <cell r="B2049" t="str">
            <v>CO7_8008</v>
          </cell>
        </row>
        <row r="2050">
          <cell r="B2050" t="str">
            <v>CO7_8010</v>
          </cell>
        </row>
        <row r="2051">
          <cell r="B2051" t="str">
            <v>CO7_8012</v>
          </cell>
        </row>
        <row r="2052">
          <cell r="B2052" t="str">
            <v>CO7_8016</v>
          </cell>
        </row>
        <row r="2053">
          <cell r="B2053" t="str">
            <v>CO7_8017</v>
          </cell>
        </row>
        <row r="2054">
          <cell r="B2054" t="str">
            <v>CO7_8020</v>
          </cell>
        </row>
        <row r="2055">
          <cell r="B2055" t="str">
            <v>CO7_8022</v>
          </cell>
        </row>
        <row r="2056">
          <cell r="B2056" t="str">
            <v>CO7_8023</v>
          </cell>
        </row>
        <row r="2057">
          <cell r="B2057" t="str">
            <v>CO7_8024</v>
          </cell>
        </row>
        <row r="2058">
          <cell r="B2058" t="str">
            <v>CO7_8025</v>
          </cell>
        </row>
        <row r="2059">
          <cell r="B2059" t="str">
            <v>CO7_8026</v>
          </cell>
        </row>
        <row r="2060">
          <cell r="B2060" t="str">
            <v>CO7_8031</v>
          </cell>
        </row>
        <row r="2061">
          <cell r="B2061" t="str">
            <v>CO7_8033</v>
          </cell>
        </row>
        <row r="2062">
          <cell r="B2062" t="str">
            <v>CO7_8035</v>
          </cell>
        </row>
        <row r="2063">
          <cell r="B2063" t="str">
            <v>CO7_8036</v>
          </cell>
        </row>
        <row r="2064">
          <cell r="B2064" t="str">
            <v>CO7_8037</v>
          </cell>
        </row>
        <row r="2065">
          <cell r="B2065" t="str">
            <v>CO7_8038</v>
          </cell>
        </row>
        <row r="2066">
          <cell r="B2066" t="str">
            <v>CO7_8039</v>
          </cell>
        </row>
        <row r="2067">
          <cell r="B2067" t="str">
            <v>CO7_8040</v>
          </cell>
        </row>
        <row r="2068">
          <cell r="B2068" t="str">
            <v>CO7_8041</v>
          </cell>
        </row>
        <row r="2069">
          <cell r="B2069" t="str">
            <v>CO7_8042</v>
          </cell>
        </row>
        <row r="2070">
          <cell r="B2070" t="str">
            <v>CO8_8002</v>
          </cell>
        </row>
        <row r="2071">
          <cell r="B2071" t="str">
            <v>CO8_8003</v>
          </cell>
        </row>
        <row r="2072">
          <cell r="B2072" t="str">
            <v>CO8_8004</v>
          </cell>
        </row>
        <row r="2073">
          <cell r="B2073" t="str">
            <v>CO8_8005</v>
          </cell>
        </row>
        <row r="2074">
          <cell r="B2074" t="str">
            <v>CO8_8007</v>
          </cell>
        </row>
        <row r="2075">
          <cell r="B2075" t="str">
            <v>CO8_8008</v>
          </cell>
        </row>
        <row r="2076">
          <cell r="B2076" t="str">
            <v>CO8_8010</v>
          </cell>
        </row>
        <row r="2077">
          <cell r="B2077" t="str">
            <v>CO8_8012</v>
          </cell>
        </row>
        <row r="2078">
          <cell r="B2078" t="str">
            <v>CO8_8016</v>
          </cell>
        </row>
        <row r="2079">
          <cell r="B2079" t="str">
            <v>CO8_8017</v>
          </cell>
        </row>
        <row r="2080">
          <cell r="B2080" t="str">
            <v>CO8_8020</v>
          </cell>
        </row>
        <row r="2081">
          <cell r="B2081" t="str">
            <v>CO8_8022</v>
          </cell>
        </row>
        <row r="2082">
          <cell r="B2082" t="str">
            <v>CO8_8023</v>
          </cell>
        </row>
        <row r="2083">
          <cell r="B2083" t="str">
            <v>CO8_8024</v>
          </cell>
        </row>
        <row r="2084">
          <cell r="B2084" t="str">
            <v>CO8_8025</v>
          </cell>
        </row>
        <row r="2085">
          <cell r="B2085" t="str">
            <v>CO8_8026</v>
          </cell>
        </row>
        <row r="2086">
          <cell r="B2086" t="str">
            <v>CO8_8031</v>
          </cell>
        </row>
        <row r="2087">
          <cell r="B2087" t="str">
            <v>CO8_8033</v>
          </cell>
        </row>
        <row r="2088">
          <cell r="B2088" t="str">
            <v>CO8_8035</v>
          </cell>
        </row>
        <row r="2089">
          <cell r="B2089" t="str">
            <v>CO8_8036</v>
          </cell>
        </row>
        <row r="2090">
          <cell r="B2090" t="str">
            <v>CO8_8037</v>
          </cell>
        </row>
        <row r="2091">
          <cell r="B2091" t="str">
            <v>CO8_8038</v>
          </cell>
        </row>
        <row r="2092">
          <cell r="B2092" t="str">
            <v>CO8_8039</v>
          </cell>
        </row>
        <row r="2093">
          <cell r="B2093" t="str">
            <v>CO8_8040</v>
          </cell>
        </row>
        <row r="2094">
          <cell r="B2094" t="str">
            <v>CO8_8041</v>
          </cell>
        </row>
        <row r="2095">
          <cell r="B2095" t="str">
            <v>CO8_8042</v>
          </cell>
        </row>
        <row r="2096">
          <cell r="B2096" t="str">
            <v>CO9_8002</v>
          </cell>
        </row>
        <row r="2097">
          <cell r="B2097" t="str">
            <v>CO9_8003</v>
          </cell>
        </row>
        <row r="2098">
          <cell r="B2098" t="str">
            <v>CO9_8004</v>
          </cell>
        </row>
        <row r="2099">
          <cell r="B2099" t="str">
            <v>CO9_8005</v>
          </cell>
        </row>
        <row r="2100">
          <cell r="B2100" t="str">
            <v>CO9_8007</v>
          </cell>
        </row>
        <row r="2101">
          <cell r="B2101" t="str">
            <v>CO9_8008</v>
          </cell>
        </row>
        <row r="2102">
          <cell r="B2102" t="str">
            <v>CO9_8010</v>
          </cell>
        </row>
        <row r="2103">
          <cell r="B2103" t="str">
            <v>CO9_8012</v>
          </cell>
        </row>
        <row r="2104">
          <cell r="B2104" t="str">
            <v>CO9_8016</v>
          </cell>
        </row>
        <row r="2105">
          <cell r="B2105" t="str">
            <v>CO9_8017</v>
          </cell>
        </row>
        <row r="2106">
          <cell r="B2106" t="str">
            <v>CO9_8020</v>
          </cell>
        </row>
        <row r="2107">
          <cell r="B2107" t="str">
            <v>CO9_8022</v>
          </cell>
        </row>
        <row r="2108">
          <cell r="B2108" t="str">
            <v>CO9_8023</v>
          </cell>
        </row>
        <row r="2109">
          <cell r="B2109" t="str">
            <v>CO9_8024</v>
          </cell>
        </row>
        <row r="2110">
          <cell r="B2110" t="str">
            <v>CO9_8025</v>
          </cell>
        </row>
        <row r="2111">
          <cell r="B2111" t="str">
            <v>CO9_8026</v>
          </cell>
        </row>
        <row r="2112">
          <cell r="B2112" t="str">
            <v>CO9_8031</v>
          </cell>
        </row>
        <row r="2113">
          <cell r="B2113" t="str">
            <v>CO9_8033</v>
          </cell>
        </row>
        <row r="2114">
          <cell r="B2114" t="str">
            <v>CO9_8035</v>
          </cell>
        </row>
        <row r="2115">
          <cell r="B2115" t="str">
            <v>CO9_8036</v>
          </cell>
        </row>
        <row r="2116">
          <cell r="B2116" t="str">
            <v>CO9_8037</v>
          </cell>
        </row>
        <row r="2117">
          <cell r="B2117" t="str">
            <v>CO9_8038</v>
          </cell>
        </row>
        <row r="2118">
          <cell r="B2118" t="str">
            <v>CO9_8039</v>
          </cell>
        </row>
        <row r="2119">
          <cell r="B2119" t="str">
            <v>CO9_8040</v>
          </cell>
        </row>
        <row r="2120">
          <cell r="B2120" t="str">
            <v>CO9_8041</v>
          </cell>
        </row>
        <row r="2121">
          <cell r="B2121" t="str">
            <v>CO9_8042</v>
          </cell>
        </row>
        <row r="2122">
          <cell r="B2122" t="str">
            <v>COA_8002</v>
          </cell>
        </row>
        <row r="2123">
          <cell r="B2123" t="str">
            <v>COA_8003</v>
          </cell>
        </row>
        <row r="2124">
          <cell r="B2124" t="str">
            <v>COA_8004</v>
          </cell>
        </row>
        <row r="2125">
          <cell r="B2125" t="str">
            <v>COA_8005</v>
          </cell>
        </row>
        <row r="2126">
          <cell r="B2126" t="str">
            <v>COA_8007</v>
          </cell>
        </row>
        <row r="2127">
          <cell r="B2127" t="str">
            <v>COA_8008</v>
          </cell>
        </row>
        <row r="2128">
          <cell r="B2128" t="str">
            <v>COA_8010</v>
          </cell>
        </row>
        <row r="2129">
          <cell r="B2129" t="str">
            <v>COA_8012</v>
          </cell>
        </row>
        <row r="2130">
          <cell r="B2130" t="str">
            <v>COA_8016</v>
          </cell>
        </row>
        <row r="2131">
          <cell r="B2131" t="str">
            <v>COA_8017</v>
          </cell>
        </row>
        <row r="2132">
          <cell r="B2132" t="str">
            <v>COA_8020</v>
          </cell>
        </row>
        <row r="2133">
          <cell r="B2133" t="str">
            <v>COA_8022</v>
          </cell>
        </row>
        <row r="2134">
          <cell r="B2134" t="str">
            <v>COA_8023</v>
          </cell>
        </row>
        <row r="2135">
          <cell r="B2135" t="str">
            <v>COA_8024</v>
          </cell>
        </row>
        <row r="2136">
          <cell r="B2136" t="str">
            <v>COA_8025</v>
          </cell>
        </row>
        <row r="2137">
          <cell r="B2137" t="str">
            <v>COA_8026</v>
          </cell>
        </row>
        <row r="2138">
          <cell r="B2138" t="str">
            <v>COA_8031</v>
          </cell>
        </row>
        <row r="2139">
          <cell r="B2139" t="str">
            <v>COA_8033</v>
          </cell>
        </row>
        <row r="2140">
          <cell r="B2140" t="str">
            <v>COA_8035</v>
          </cell>
        </row>
        <row r="2141">
          <cell r="B2141" t="str">
            <v>COA_8036</v>
          </cell>
        </row>
        <row r="2142">
          <cell r="B2142" t="str">
            <v>COA_8037</v>
          </cell>
        </row>
        <row r="2143">
          <cell r="B2143" t="str">
            <v>COA_8038</v>
          </cell>
        </row>
        <row r="2144">
          <cell r="B2144" t="str">
            <v>COA_8039</v>
          </cell>
        </row>
        <row r="2145">
          <cell r="B2145" t="str">
            <v>COA_8040</v>
          </cell>
        </row>
        <row r="2146">
          <cell r="B2146" t="str">
            <v>COA_8041</v>
          </cell>
        </row>
        <row r="2147">
          <cell r="B2147" t="str">
            <v>COA_8042</v>
          </cell>
        </row>
        <row r="2148">
          <cell r="B2148" t="str">
            <v>COB_8002</v>
          </cell>
        </row>
        <row r="2149">
          <cell r="B2149" t="str">
            <v>COB_8003</v>
          </cell>
        </row>
        <row r="2150">
          <cell r="B2150" t="str">
            <v>COB_8004</v>
          </cell>
        </row>
        <row r="2151">
          <cell r="B2151" t="str">
            <v>COB_8005</v>
          </cell>
        </row>
        <row r="2152">
          <cell r="B2152" t="str">
            <v>CO2_8040</v>
          </cell>
        </row>
        <row r="2153">
          <cell r="B2153" t="str">
            <v>CO2_8041</v>
          </cell>
        </row>
        <row r="2154">
          <cell r="B2154" t="str">
            <v>CO2_8042</v>
          </cell>
        </row>
        <row r="2155">
          <cell r="B2155" t="str">
            <v>CO3_8002</v>
          </cell>
        </row>
        <row r="2156">
          <cell r="B2156" t="str">
            <v>CO3_8003</v>
          </cell>
        </row>
        <row r="2157">
          <cell r="B2157" t="str">
            <v>CO3_8004</v>
          </cell>
        </row>
        <row r="2158">
          <cell r="B2158" t="str">
            <v>CO3_8005</v>
          </cell>
        </row>
        <row r="2159">
          <cell r="B2159" t="str">
            <v>CO3_8007</v>
          </cell>
        </row>
        <row r="2160">
          <cell r="B2160" t="str">
            <v>CO3_8008</v>
          </cell>
        </row>
        <row r="2161">
          <cell r="B2161" t="str">
            <v>CO3_8010</v>
          </cell>
        </row>
        <row r="2162">
          <cell r="B2162" t="str">
            <v>CO3_8012</v>
          </cell>
        </row>
        <row r="2163">
          <cell r="B2163" t="str">
            <v>CO3_8016</v>
          </cell>
        </row>
        <row r="2164">
          <cell r="B2164" t="str">
            <v>CO3_8017</v>
          </cell>
        </row>
        <row r="2165">
          <cell r="B2165" t="str">
            <v>CO3_8020</v>
          </cell>
        </row>
        <row r="2166">
          <cell r="B2166" t="str">
            <v>CO3_8022</v>
          </cell>
        </row>
        <row r="2167">
          <cell r="B2167" t="str">
            <v>CO3_8023</v>
          </cell>
        </row>
        <row r="2168">
          <cell r="B2168" t="str">
            <v>CO3_8024</v>
          </cell>
        </row>
        <row r="2169">
          <cell r="B2169" t="str">
            <v>CO3_8025</v>
          </cell>
        </row>
        <row r="2170">
          <cell r="B2170" t="str">
            <v>CO3_8026</v>
          </cell>
        </row>
        <row r="2171">
          <cell r="B2171" t="str">
            <v>CO3_8031</v>
          </cell>
        </row>
        <row r="2172">
          <cell r="B2172" t="str">
            <v>CO3_8033</v>
          </cell>
        </row>
        <row r="2173">
          <cell r="B2173" t="str">
            <v>CO3_8035</v>
          </cell>
        </row>
        <row r="2174">
          <cell r="B2174" t="str">
            <v>CO3_8036</v>
          </cell>
        </row>
        <row r="2175">
          <cell r="B2175" t="str">
            <v>CO3_8037</v>
          </cell>
        </row>
        <row r="2176">
          <cell r="B2176" t="str">
            <v>CO3_8038</v>
          </cell>
        </row>
        <row r="2177">
          <cell r="B2177" t="str">
            <v>CO3_8039</v>
          </cell>
        </row>
        <row r="2178">
          <cell r="B2178" t="str">
            <v>CO3_8040</v>
          </cell>
        </row>
        <row r="2179">
          <cell r="B2179" t="str">
            <v>CO3_8041</v>
          </cell>
        </row>
        <row r="2180">
          <cell r="B2180" t="str">
            <v>CO3_8042</v>
          </cell>
        </row>
        <row r="2181">
          <cell r="B2181" t="str">
            <v>CO4_8002</v>
          </cell>
        </row>
        <row r="2182">
          <cell r="B2182" t="str">
            <v>CO4_8003</v>
          </cell>
        </row>
        <row r="2183">
          <cell r="B2183" t="str">
            <v>CO4_8004</v>
          </cell>
        </row>
        <row r="2184">
          <cell r="B2184" t="str">
            <v>CO4_8005</v>
          </cell>
        </row>
        <row r="2185">
          <cell r="B2185" t="str">
            <v>CO4_8007</v>
          </cell>
        </row>
        <row r="2186">
          <cell r="B2186" t="str">
            <v>CO4_8008</v>
          </cell>
        </row>
        <row r="2187">
          <cell r="B2187" t="str">
            <v>CO4_8010</v>
          </cell>
        </row>
        <row r="2188">
          <cell r="B2188" t="str">
            <v>CO4_8012</v>
          </cell>
        </row>
        <row r="2189">
          <cell r="B2189" t="str">
            <v>CO4_8016</v>
          </cell>
        </row>
        <row r="2190">
          <cell r="B2190" t="str">
            <v>CO4_8017</v>
          </cell>
        </row>
        <row r="2191">
          <cell r="B2191" t="str">
            <v>CO4_8020</v>
          </cell>
        </row>
        <row r="2192">
          <cell r="B2192" t="str">
            <v>CO4_8022</v>
          </cell>
        </row>
        <row r="2193">
          <cell r="B2193" t="str">
            <v>CO4_8023</v>
          </cell>
        </row>
        <row r="2194">
          <cell r="B2194" t="str">
            <v>CO4_8024</v>
          </cell>
        </row>
        <row r="2195">
          <cell r="B2195" t="str">
            <v>CO4_8025</v>
          </cell>
        </row>
        <row r="2196">
          <cell r="B2196" t="str">
            <v>CO4_8026</v>
          </cell>
        </row>
        <row r="2197">
          <cell r="B2197" t="str">
            <v>CO4_8031</v>
          </cell>
        </row>
        <row r="2198">
          <cell r="B2198" t="str">
            <v>CO4_8033</v>
          </cell>
        </row>
        <row r="2199">
          <cell r="B2199" t="str">
            <v>CO4_8035</v>
          </cell>
        </row>
        <row r="2200">
          <cell r="B2200" t="str">
            <v>CO4_8036</v>
          </cell>
        </row>
        <row r="2201">
          <cell r="B2201" t="str">
            <v>CO4_8037</v>
          </cell>
        </row>
        <row r="2202">
          <cell r="B2202" t="str">
            <v>CO4_8038</v>
          </cell>
        </row>
        <row r="2203">
          <cell r="B2203" t="str">
            <v>CO4_8039</v>
          </cell>
        </row>
        <row r="2204">
          <cell r="B2204" t="str">
            <v>CO4_8040</v>
          </cell>
        </row>
        <row r="2205">
          <cell r="B2205" t="str">
            <v>CO4_8041</v>
          </cell>
        </row>
        <row r="2206">
          <cell r="B2206" t="str">
            <v>CO4_8042</v>
          </cell>
        </row>
        <row r="2207">
          <cell r="B2207" t="str">
            <v>CO5_8002</v>
          </cell>
        </row>
        <row r="2208">
          <cell r="B2208" t="str">
            <v>CO5_8003</v>
          </cell>
        </row>
        <row r="2209">
          <cell r="B2209" t="str">
            <v>CO5_8004</v>
          </cell>
        </row>
        <row r="2210">
          <cell r="B2210" t="str">
            <v>CO5_8005</v>
          </cell>
        </row>
        <row r="2211">
          <cell r="B2211" t="str">
            <v>CO5_8007</v>
          </cell>
        </row>
        <row r="2212">
          <cell r="B2212" t="str">
            <v>CO5_8008</v>
          </cell>
        </row>
        <row r="2213">
          <cell r="B2213" t="str">
            <v>CO5_8010</v>
          </cell>
        </row>
        <row r="2214">
          <cell r="B2214" t="str">
            <v>CO5_8012</v>
          </cell>
        </row>
        <row r="2215">
          <cell r="B2215" t="str">
            <v>CO5_8016</v>
          </cell>
        </row>
        <row r="2216">
          <cell r="B2216" t="str">
            <v>CO5_8017</v>
          </cell>
        </row>
        <row r="2217">
          <cell r="B2217" t="str">
            <v>CO5_8020</v>
          </cell>
        </row>
        <row r="2218">
          <cell r="B2218" t="str">
            <v>CO5_8022</v>
          </cell>
        </row>
        <row r="2219">
          <cell r="B2219" t="str">
            <v>CO5_8023</v>
          </cell>
        </row>
        <row r="2220">
          <cell r="B2220" t="str">
            <v>CO5_8024</v>
          </cell>
        </row>
        <row r="2221">
          <cell r="B2221" t="str">
            <v>CO5_8025</v>
          </cell>
        </row>
        <row r="2222">
          <cell r="B2222" t="str">
            <v>CO5_8026</v>
          </cell>
        </row>
        <row r="2223">
          <cell r="B2223" t="str">
            <v>CO5_8031</v>
          </cell>
        </row>
        <row r="2224">
          <cell r="B2224" t="str">
            <v>CO5_8033</v>
          </cell>
        </row>
        <row r="2225">
          <cell r="B2225" t="str">
            <v>CO5_8035</v>
          </cell>
        </row>
        <row r="2226">
          <cell r="B2226" t="str">
            <v>CO5_8036</v>
          </cell>
        </row>
        <row r="2227">
          <cell r="B2227" t="str">
            <v>CO5_8037</v>
          </cell>
        </row>
        <row r="2228">
          <cell r="B2228" t="str">
            <v>CO5_8038</v>
          </cell>
        </row>
        <row r="2229">
          <cell r="B2229" t="str">
            <v>CO5_8039</v>
          </cell>
        </row>
        <row r="2230">
          <cell r="B2230" t="str">
            <v>CO5_8040</v>
          </cell>
        </row>
        <row r="2231">
          <cell r="B2231" t="str">
            <v>CO5_8041</v>
          </cell>
        </row>
        <row r="2232">
          <cell r="B2232" t="str">
            <v>CO5_8042</v>
          </cell>
        </row>
        <row r="2233">
          <cell r="B2233" t="str">
            <v>CO6_8002</v>
          </cell>
        </row>
        <row r="2234">
          <cell r="B2234" t="str">
            <v>CO6_8003</v>
          </cell>
        </row>
        <row r="2235">
          <cell r="B2235" t="str">
            <v>CO6_8004</v>
          </cell>
        </row>
        <row r="2236">
          <cell r="B2236" t="str">
            <v>CO6_8005</v>
          </cell>
        </row>
        <row r="2237">
          <cell r="B2237" t="str">
            <v>CO6_8007</v>
          </cell>
        </row>
        <row r="2238">
          <cell r="B2238" t="str">
            <v>CO6_8008</v>
          </cell>
        </row>
        <row r="2239">
          <cell r="B2239" t="str">
            <v>CO6_8010</v>
          </cell>
        </row>
        <row r="2240">
          <cell r="B2240" t="str">
            <v>CO6_8012</v>
          </cell>
        </row>
        <row r="2241">
          <cell r="B2241" t="str">
            <v>CO6_8016</v>
          </cell>
        </row>
        <row r="2242">
          <cell r="B2242" t="str">
            <v>CO6_8017</v>
          </cell>
        </row>
        <row r="2243">
          <cell r="B2243" t="str">
            <v>CO6_8020</v>
          </cell>
        </row>
        <row r="2244">
          <cell r="B2244" t="str">
            <v>CO6_8022</v>
          </cell>
        </row>
        <row r="2245">
          <cell r="B2245" t="str">
            <v>CO6_8023</v>
          </cell>
        </row>
        <row r="2246">
          <cell r="B2246" t="str">
            <v>CO6_8024</v>
          </cell>
        </row>
        <row r="2247">
          <cell r="B2247" t="str">
            <v>CO6_8025</v>
          </cell>
        </row>
        <row r="2248">
          <cell r="B2248" t="str">
            <v>CO6_8026</v>
          </cell>
        </row>
        <row r="2249">
          <cell r="B2249" t="str">
            <v>CO6_8031</v>
          </cell>
        </row>
        <row r="2250">
          <cell r="B2250" t="str">
            <v>CO6_8033</v>
          </cell>
        </row>
        <row r="2251">
          <cell r="B2251" t="str">
            <v>CO6_8035</v>
          </cell>
        </row>
        <row r="2252">
          <cell r="B2252" t="str">
            <v>CO6_8036</v>
          </cell>
        </row>
        <row r="2253">
          <cell r="B2253" t="str">
            <v>CO6_8037</v>
          </cell>
        </row>
        <row r="2254">
          <cell r="B2254" t="str">
            <v>CO6_8038</v>
          </cell>
        </row>
        <row r="2255">
          <cell r="B2255" t="str">
            <v>CO6_8039</v>
          </cell>
        </row>
        <row r="2256">
          <cell r="B2256" t="str">
            <v>CO6_8040</v>
          </cell>
        </row>
        <row r="2257">
          <cell r="B2257" t="str">
            <v>CO6_8041</v>
          </cell>
        </row>
        <row r="2258">
          <cell r="B2258" t="str">
            <v>CO6_8042</v>
          </cell>
        </row>
        <row r="2259">
          <cell r="B2259" t="str">
            <v>CO7_8002</v>
          </cell>
        </row>
        <row r="2260">
          <cell r="B2260" t="str">
            <v>CO7_8003</v>
          </cell>
        </row>
        <row r="2261">
          <cell r="B2261" t="str">
            <v>CO7_8004</v>
          </cell>
        </row>
        <row r="2262">
          <cell r="B2262" t="str">
            <v>RRQ_8187</v>
          </cell>
        </row>
        <row r="2263">
          <cell r="B2263" t="str">
            <v>RRR_8149</v>
          </cell>
        </row>
        <row r="2264">
          <cell r="B2264" t="str">
            <v>RRR_8184</v>
          </cell>
        </row>
        <row r="2265">
          <cell r="B2265" t="str">
            <v>RRR_8187</v>
          </cell>
        </row>
        <row r="2266">
          <cell r="B2266" t="str">
            <v>RRS_8149</v>
          </cell>
        </row>
        <row r="2267">
          <cell r="B2267" t="str">
            <v>RRS_8184</v>
          </cell>
        </row>
        <row r="2268">
          <cell r="B2268" t="str">
            <v>RRS_8187</v>
          </cell>
        </row>
        <row r="2269">
          <cell r="B2269" t="str">
            <v>CIR_8002</v>
          </cell>
        </row>
        <row r="2270">
          <cell r="B2270" t="str">
            <v>CIR_8003</v>
          </cell>
        </row>
        <row r="2271">
          <cell r="B2271" t="str">
            <v>CIR_8004</v>
          </cell>
        </row>
        <row r="2272">
          <cell r="B2272" t="str">
            <v>CIR_8005</v>
          </cell>
        </row>
        <row r="2273">
          <cell r="B2273" t="str">
            <v>CIR_8007</v>
          </cell>
        </row>
        <row r="2274">
          <cell r="B2274" t="str">
            <v>CIR_8008</v>
          </cell>
        </row>
        <row r="2275">
          <cell r="B2275" t="str">
            <v>CIR_8010</v>
          </cell>
        </row>
        <row r="2276">
          <cell r="B2276" t="str">
            <v>CIR_8012</v>
          </cell>
        </row>
        <row r="2277">
          <cell r="B2277" t="str">
            <v>CIR_8016</v>
          </cell>
        </row>
        <row r="2278">
          <cell r="B2278" t="str">
            <v>CIR_8017</v>
          </cell>
        </row>
        <row r="2279">
          <cell r="B2279" t="str">
            <v>CIR_8020</v>
          </cell>
        </row>
        <row r="2280">
          <cell r="B2280" t="str">
            <v>CIR_8022</v>
          </cell>
        </row>
        <row r="2281">
          <cell r="B2281" t="str">
            <v>CIR_8023</v>
          </cell>
        </row>
        <row r="2282">
          <cell r="B2282" t="str">
            <v>CIR_8024</v>
          </cell>
        </row>
        <row r="2283">
          <cell r="B2283" t="str">
            <v>CIR_8025</v>
          </cell>
        </row>
        <row r="2284">
          <cell r="B2284" t="str">
            <v>CIR_8026</v>
          </cell>
        </row>
        <row r="2285">
          <cell r="B2285" t="str">
            <v>CIR_8031</v>
          </cell>
        </row>
        <row r="2286">
          <cell r="B2286" t="str">
            <v>CIR_8033</v>
          </cell>
        </row>
        <row r="2287">
          <cell r="B2287" t="str">
            <v>CIR_8035</v>
          </cell>
        </row>
        <row r="2288">
          <cell r="B2288" t="str">
            <v>CIR_8036</v>
          </cell>
        </row>
        <row r="2289">
          <cell r="B2289" t="str">
            <v>CIR_8037</v>
          </cell>
        </row>
        <row r="2290">
          <cell r="B2290" t="str">
            <v>CIR_8038</v>
          </cell>
        </row>
        <row r="2291">
          <cell r="B2291" t="str">
            <v>CIR_8039</v>
          </cell>
        </row>
        <row r="2292">
          <cell r="B2292" t="str">
            <v>CIR_8040</v>
          </cell>
        </row>
        <row r="2293">
          <cell r="B2293" t="str">
            <v>CIR_8041</v>
          </cell>
        </row>
        <row r="2294">
          <cell r="B2294" t="str">
            <v>CIR_8042</v>
          </cell>
        </row>
        <row r="2295">
          <cell r="B2295" t="str">
            <v>CIS_8002</v>
          </cell>
        </row>
        <row r="2296">
          <cell r="B2296" t="str">
            <v>CIS_8003</v>
          </cell>
        </row>
        <row r="2297">
          <cell r="B2297" t="str">
            <v>CIS_8004</v>
          </cell>
        </row>
        <row r="2298">
          <cell r="B2298" t="str">
            <v>CIS_8005</v>
          </cell>
        </row>
        <row r="2299">
          <cell r="B2299" t="str">
            <v>CIS_8007</v>
          </cell>
        </row>
        <row r="2300">
          <cell r="B2300" t="str">
            <v>CIS_8008</v>
          </cell>
        </row>
        <row r="2301">
          <cell r="B2301" t="str">
            <v>CIS_8010</v>
          </cell>
        </row>
        <row r="2302">
          <cell r="B2302" t="str">
            <v>CIS_8012</v>
          </cell>
        </row>
        <row r="2303">
          <cell r="B2303" t="str">
            <v>CIS_8016</v>
          </cell>
        </row>
        <row r="2304">
          <cell r="B2304" t="str">
            <v>CIS_8017</v>
          </cell>
        </row>
        <row r="2305">
          <cell r="B2305" t="str">
            <v>CIS_8020</v>
          </cell>
        </row>
        <row r="2306">
          <cell r="B2306" t="str">
            <v>CIS_8022</v>
          </cell>
        </row>
        <row r="2307">
          <cell r="B2307" t="str">
            <v>CIS_8023</v>
          </cell>
        </row>
        <row r="2308">
          <cell r="B2308" t="str">
            <v>CIS_8024</v>
          </cell>
        </row>
        <row r="2309">
          <cell r="B2309" t="str">
            <v>CIS_8025</v>
          </cell>
        </row>
        <row r="2310">
          <cell r="B2310" t="str">
            <v>CIS_8026</v>
          </cell>
        </row>
        <row r="2311">
          <cell r="B2311" t="str">
            <v>CIS_8031</v>
          </cell>
        </row>
        <row r="2312">
          <cell r="B2312" t="str">
            <v>CIS_8033</v>
          </cell>
        </row>
        <row r="2313">
          <cell r="B2313" t="str">
            <v>CIS_8035</v>
          </cell>
        </row>
        <row r="2314">
          <cell r="B2314" t="str">
            <v>CIS_8036</v>
          </cell>
        </row>
        <row r="2315">
          <cell r="B2315" t="str">
            <v>CIS_8037</v>
          </cell>
        </row>
        <row r="2316">
          <cell r="B2316" t="str">
            <v>CIS_8038</v>
          </cell>
        </row>
        <row r="2317">
          <cell r="B2317" t="str">
            <v>CIS_8039</v>
          </cell>
        </row>
        <row r="2318">
          <cell r="B2318" t="str">
            <v>CIS_8040</v>
          </cell>
        </row>
        <row r="2319">
          <cell r="B2319" t="str">
            <v>CIS_8041</v>
          </cell>
        </row>
        <row r="2320">
          <cell r="B2320" t="str">
            <v>CIS_8042</v>
          </cell>
        </row>
        <row r="2321">
          <cell r="B2321" t="str">
            <v>CO1_8002</v>
          </cell>
        </row>
        <row r="2322">
          <cell r="B2322" t="str">
            <v>CO1_8003</v>
          </cell>
        </row>
        <row r="2323">
          <cell r="B2323" t="str">
            <v>CO1_8004</v>
          </cell>
        </row>
        <row r="2324">
          <cell r="B2324" t="str">
            <v>CO1_8005</v>
          </cell>
        </row>
        <row r="2325">
          <cell r="B2325" t="str">
            <v>CO1_8007</v>
          </cell>
        </row>
        <row r="2326">
          <cell r="B2326" t="str">
            <v>CO1_8008</v>
          </cell>
        </row>
        <row r="2327">
          <cell r="B2327" t="str">
            <v>CO1_8010</v>
          </cell>
        </row>
        <row r="2328">
          <cell r="B2328" t="str">
            <v>CO1_8012</v>
          </cell>
        </row>
        <row r="2329">
          <cell r="B2329" t="str">
            <v>CO1_8016</v>
          </cell>
        </row>
        <row r="2330">
          <cell r="B2330" t="str">
            <v>CO1_8017</v>
          </cell>
        </row>
        <row r="2331">
          <cell r="B2331" t="str">
            <v>CO1_8020</v>
          </cell>
        </row>
        <row r="2332">
          <cell r="B2332" t="str">
            <v>CO1_8022</v>
          </cell>
        </row>
        <row r="2333">
          <cell r="B2333" t="str">
            <v>CO1_8023</v>
          </cell>
        </row>
        <row r="2334">
          <cell r="B2334" t="str">
            <v>CO1_8024</v>
          </cell>
        </row>
        <row r="2335">
          <cell r="B2335" t="str">
            <v>CO1_8025</v>
          </cell>
        </row>
        <row r="2336">
          <cell r="B2336" t="str">
            <v>CO1_8026</v>
          </cell>
        </row>
        <row r="2337">
          <cell r="B2337" t="str">
            <v>CO1_8031</v>
          </cell>
        </row>
        <row r="2338">
          <cell r="B2338" t="str">
            <v>CO1_8033</v>
          </cell>
        </row>
        <row r="2339">
          <cell r="B2339" t="str">
            <v>CO1_8035</v>
          </cell>
        </row>
        <row r="2340">
          <cell r="B2340" t="str">
            <v>CO1_8036</v>
          </cell>
        </row>
        <row r="2341">
          <cell r="B2341" t="str">
            <v>CO1_8037</v>
          </cell>
        </row>
        <row r="2342">
          <cell r="B2342" t="str">
            <v>CO1_8038</v>
          </cell>
        </row>
        <row r="2343">
          <cell r="B2343" t="str">
            <v>CO1_8039</v>
          </cell>
        </row>
        <row r="2344">
          <cell r="B2344" t="str">
            <v>CO1_8040</v>
          </cell>
        </row>
        <row r="2345">
          <cell r="B2345" t="str">
            <v>CO1_8041</v>
          </cell>
        </row>
        <row r="2346">
          <cell r="B2346" t="str">
            <v>CO1_8042</v>
          </cell>
        </row>
        <row r="2347">
          <cell r="B2347" t="str">
            <v>CO2_8002</v>
          </cell>
        </row>
        <row r="2348">
          <cell r="B2348" t="str">
            <v>CO2_8003</v>
          </cell>
        </row>
        <row r="2349">
          <cell r="B2349" t="str">
            <v>CO2_8004</v>
          </cell>
        </row>
        <row r="2350">
          <cell r="B2350" t="str">
            <v>CO2_8005</v>
          </cell>
        </row>
        <row r="2351">
          <cell r="B2351" t="str">
            <v>CO2_8007</v>
          </cell>
        </row>
        <row r="2352">
          <cell r="B2352" t="str">
            <v>CO2_8008</v>
          </cell>
        </row>
        <row r="2353">
          <cell r="B2353" t="str">
            <v>CO2_8010</v>
          </cell>
        </row>
        <row r="2354">
          <cell r="B2354" t="str">
            <v>CO2_8012</v>
          </cell>
        </row>
        <row r="2355">
          <cell r="B2355" t="str">
            <v>CO2_8016</v>
          </cell>
        </row>
        <row r="2356">
          <cell r="B2356" t="str">
            <v>CO2_8017</v>
          </cell>
        </row>
        <row r="2357">
          <cell r="B2357" t="str">
            <v>CO2_8020</v>
          </cell>
        </row>
        <row r="2358">
          <cell r="B2358" t="str">
            <v>CO2_8022</v>
          </cell>
        </row>
        <row r="2359">
          <cell r="B2359" t="str">
            <v>CO2_8023</v>
          </cell>
        </row>
        <row r="2360">
          <cell r="B2360" t="str">
            <v>CO2_8024</v>
          </cell>
        </row>
        <row r="2361">
          <cell r="B2361" t="str">
            <v>CO2_8025</v>
          </cell>
        </row>
        <row r="2362">
          <cell r="B2362" t="str">
            <v>CO2_8026</v>
          </cell>
        </row>
        <row r="2363">
          <cell r="B2363" t="str">
            <v>CO2_8031</v>
          </cell>
        </row>
        <row r="2364">
          <cell r="B2364" t="str">
            <v>CO2_8033</v>
          </cell>
        </row>
        <row r="2365">
          <cell r="B2365" t="str">
            <v>CO2_8035</v>
          </cell>
        </row>
        <row r="2366">
          <cell r="B2366" t="str">
            <v>CO2_8036</v>
          </cell>
        </row>
        <row r="2367">
          <cell r="B2367" t="str">
            <v>CO2_8037</v>
          </cell>
        </row>
        <row r="2368">
          <cell r="B2368" t="str">
            <v>CO2_8038</v>
          </cell>
        </row>
        <row r="2369">
          <cell r="B2369" t="str">
            <v>CO2_8039</v>
          </cell>
        </row>
        <row r="2370">
          <cell r="B2370" t="str">
            <v>CIQ_8039</v>
          </cell>
        </row>
        <row r="2371">
          <cell r="B2371" t="str">
            <v>CIN_8039</v>
          </cell>
        </row>
        <row r="2372">
          <cell r="B2372" t="str">
            <v>CIN_8039</v>
          </cell>
        </row>
        <row r="2373">
          <cell r="B2373" t="str">
            <v>CIP_8040</v>
          </cell>
        </row>
        <row r="2374">
          <cell r="B2374" t="str">
            <v>CIQ_8040</v>
          </cell>
        </row>
        <row r="2375">
          <cell r="B2375" t="str">
            <v>CIN_8040</v>
          </cell>
        </row>
        <row r="2376">
          <cell r="B2376" t="str">
            <v>CIP_8041</v>
          </cell>
        </row>
        <row r="2377">
          <cell r="B2377" t="str">
            <v>CIQ_8041</v>
          </cell>
        </row>
        <row r="2378">
          <cell r="B2378" t="str">
            <v>CIN_8041</v>
          </cell>
        </row>
        <row r="2379">
          <cell r="B2379" t="str">
            <v>RR1_8184</v>
          </cell>
        </row>
        <row r="2380">
          <cell r="B2380" t="str">
            <v>CIP_8042</v>
          </cell>
        </row>
        <row r="2381">
          <cell r="B2381" t="str">
            <v>CIQ_8042</v>
          </cell>
        </row>
        <row r="2382">
          <cell r="B2382" t="str">
            <v>CIN_8042</v>
          </cell>
        </row>
        <row r="2383">
          <cell r="B2383" t="str">
            <v>RR1_8187</v>
          </cell>
        </row>
        <row r="2384">
          <cell r="B2384" t="str">
            <v>GLB_8BEG</v>
          </cell>
        </row>
        <row r="2385">
          <cell r="B2385" t="str">
            <v>O/U_8YTD</v>
          </cell>
        </row>
        <row r="2386">
          <cell r="B2386" t="str">
            <v>TRU_8YTD</v>
          </cell>
        </row>
        <row r="2387">
          <cell r="B2387" t="str">
            <v>1MC_8YTD</v>
          </cell>
        </row>
        <row r="2388">
          <cell r="B2388" t="str">
            <v>2MC_8YTD</v>
          </cell>
        </row>
        <row r="2389">
          <cell r="B2389" t="str">
            <v>3MC_8YTD</v>
          </cell>
        </row>
        <row r="2390">
          <cell r="B2390" t="str">
            <v>INT_8YTD</v>
          </cell>
        </row>
        <row r="2391">
          <cell r="B2391" t="str">
            <v>CI5_8039</v>
          </cell>
        </row>
        <row r="2392">
          <cell r="B2392" t="str">
            <v>1MC_8MON</v>
          </cell>
        </row>
        <row r="2393">
          <cell r="B2393" t="str">
            <v>1MC_8TOT</v>
          </cell>
        </row>
        <row r="2394">
          <cell r="B2394" t="str">
            <v>2MC_8MON</v>
          </cell>
        </row>
        <row r="2395">
          <cell r="B2395" t="str">
            <v>2MC_8TOT</v>
          </cell>
        </row>
        <row r="2396">
          <cell r="B2396" t="str">
            <v>TRU_8MON</v>
          </cell>
        </row>
        <row r="2397">
          <cell r="B2397" t="str">
            <v>TRU_8TOT</v>
          </cell>
        </row>
        <row r="2398">
          <cell r="B2398" t="str">
            <v>RAF_8FEE</v>
          </cell>
        </row>
        <row r="2399">
          <cell r="B2399" t="str">
            <v>REV_8NET</v>
          </cell>
        </row>
        <row r="2400">
          <cell r="B2400" t="str">
            <v>REV_8MON</v>
          </cell>
        </row>
        <row r="2401">
          <cell r="B2401" t="str">
            <v>RR2_8149</v>
          </cell>
        </row>
        <row r="2402">
          <cell r="B2402" t="str">
            <v>RR2_8184</v>
          </cell>
        </row>
        <row r="2403">
          <cell r="B2403" t="str">
            <v>RR2_8187</v>
          </cell>
        </row>
        <row r="2404">
          <cell r="B2404" t="str">
            <v>RR3_8149</v>
          </cell>
        </row>
        <row r="2405">
          <cell r="B2405" t="str">
            <v>RR3_8184</v>
          </cell>
        </row>
        <row r="2406">
          <cell r="B2406" t="str">
            <v>RR3_8187</v>
          </cell>
        </row>
        <row r="2407">
          <cell r="B2407" t="str">
            <v>RR4_8149</v>
          </cell>
        </row>
        <row r="2408">
          <cell r="B2408" t="str">
            <v>RR4_8184</v>
          </cell>
        </row>
        <row r="2409">
          <cell r="B2409" t="str">
            <v>RR4_8187</v>
          </cell>
        </row>
        <row r="2410">
          <cell r="B2410" t="str">
            <v>RR5_8149</v>
          </cell>
        </row>
        <row r="2411">
          <cell r="B2411" t="str">
            <v>RR5_8184</v>
          </cell>
        </row>
        <row r="2412">
          <cell r="B2412" t="str">
            <v>RR5_8187</v>
          </cell>
        </row>
        <row r="2413">
          <cell r="B2413" t="str">
            <v>RR6_8149</v>
          </cell>
        </row>
        <row r="2414">
          <cell r="B2414" t="str">
            <v>RR6_8184</v>
          </cell>
        </row>
        <row r="2415">
          <cell r="B2415" t="str">
            <v>RR6_8187</v>
          </cell>
        </row>
        <row r="2416">
          <cell r="B2416" t="str">
            <v>RR7_8149</v>
          </cell>
        </row>
        <row r="2417">
          <cell r="B2417" t="str">
            <v>RR7_8184</v>
          </cell>
        </row>
        <row r="2418">
          <cell r="B2418" t="str">
            <v>RR7_8187</v>
          </cell>
        </row>
        <row r="2419">
          <cell r="B2419" t="str">
            <v>RR8_8149</v>
          </cell>
        </row>
        <row r="2420">
          <cell r="B2420" t="str">
            <v>RR8_8184</v>
          </cell>
        </row>
        <row r="2421">
          <cell r="B2421" t="str">
            <v>RR8_8187</v>
          </cell>
        </row>
        <row r="2422">
          <cell r="B2422" t="str">
            <v>RR9_8149</v>
          </cell>
        </row>
        <row r="2423">
          <cell r="B2423" t="str">
            <v>RR9_8184</v>
          </cell>
        </row>
        <row r="2424">
          <cell r="B2424" t="str">
            <v>RR9_8187</v>
          </cell>
        </row>
        <row r="2425">
          <cell r="B2425" t="str">
            <v>RRA_8149</v>
          </cell>
        </row>
        <row r="2426">
          <cell r="B2426" t="str">
            <v>RRA_8184</v>
          </cell>
        </row>
        <row r="2427">
          <cell r="B2427" t="str">
            <v>RRA_8187</v>
          </cell>
        </row>
        <row r="2428">
          <cell r="B2428" t="str">
            <v>RRB_8149</v>
          </cell>
        </row>
        <row r="2429">
          <cell r="B2429" t="str">
            <v>RRB_8184</v>
          </cell>
        </row>
        <row r="2430">
          <cell r="B2430" t="str">
            <v>RRB_8187</v>
          </cell>
        </row>
        <row r="2431">
          <cell r="B2431" t="str">
            <v>RRC_8149</v>
          </cell>
        </row>
        <row r="2432">
          <cell r="B2432" t="str">
            <v>RRC_8184</v>
          </cell>
        </row>
        <row r="2433">
          <cell r="B2433" t="str">
            <v>RRC_8187</v>
          </cell>
        </row>
        <row r="2434">
          <cell r="B2434" t="str">
            <v>RRD_8149</v>
          </cell>
        </row>
        <row r="2435">
          <cell r="B2435" t="str">
            <v>RRD_8184</v>
          </cell>
        </row>
        <row r="2436">
          <cell r="B2436" t="str">
            <v>RRD_8187</v>
          </cell>
        </row>
        <row r="2437">
          <cell r="B2437" t="str">
            <v>RRE_8149</v>
          </cell>
        </row>
        <row r="2438">
          <cell r="B2438" t="str">
            <v>RRE_8184</v>
          </cell>
        </row>
        <row r="2439">
          <cell r="B2439" t="str">
            <v>RRE_8187</v>
          </cell>
        </row>
        <row r="2440">
          <cell r="B2440" t="str">
            <v>RRF_8149</v>
          </cell>
        </row>
        <row r="2441">
          <cell r="B2441" t="str">
            <v>RRF_8184</v>
          </cell>
        </row>
        <row r="2442">
          <cell r="B2442" t="str">
            <v>RRF_8187</v>
          </cell>
        </row>
        <row r="2443">
          <cell r="B2443" t="str">
            <v>RRG_8149</v>
          </cell>
        </row>
        <row r="2444">
          <cell r="B2444" t="str">
            <v>RRG_8184</v>
          </cell>
        </row>
        <row r="2445">
          <cell r="B2445" t="str">
            <v>RRG_8187</v>
          </cell>
        </row>
        <row r="2446">
          <cell r="B2446" t="str">
            <v>RRH_8149</v>
          </cell>
        </row>
        <row r="2447">
          <cell r="B2447" t="str">
            <v>RRH_8184</v>
          </cell>
        </row>
        <row r="2448">
          <cell r="B2448" t="str">
            <v>RRH_8187</v>
          </cell>
        </row>
        <row r="2449">
          <cell r="B2449" t="str">
            <v>RRI_8149</v>
          </cell>
        </row>
        <row r="2450">
          <cell r="B2450" t="str">
            <v>RRI_8184</v>
          </cell>
        </row>
        <row r="2451">
          <cell r="B2451" t="str">
            <v>RRI_8187</v>
          </cell>
        </row>
        <row r="2452">
          <cell r="B2452" t="str">
            <v>RRJ_8149</v>
          </cell>
        </row>
        <row r="2453">
          <cell r="B2453" t="str">
            <v>RRJ_8184</v>
          </cell>
        </row>
        <row r="2454">
          <cell r="B2454" t="str">
            <v>RRJ_8187</v>
          </cell>
        </row>
        <row r="2455">
          <cell r="B2455" t="str">
            <v>RRK_8149</v>
          </cell>
        </row>
        <row r="2456">
          <cell r="B2456" t="str">
            <v>RRK_8184</v>
          </cell>
        </row>
        <row r="2457">
          <cell r="B2457" t="str">
            <v>RRK_8187</v>
          </cell>
        </row>
        <row r="2458">
          <cell r="B2458" t="str">
            <v>RRL_8149</v>
          </cell>
        </row>
        <row r="2459">
          <cell r="B2459" t="str">
            <v>RRL_8184</v>
          </cell>
        </row>
        <row r="2460">
          <cell r="B2460" t="str">
            <v>RRL_8187</v>
          </cell>
        </row>
        <row r="2461">
          <cell r="B2461" t="str">
            <v>RRM_8149</v>
          </cell>
        </row>
        <row r="2462">
          <cell r="B2462" t="str">
            <v>RRM_8184</v>
          </cell>
        </row>
        <row r="2463">
          <cell r="B2463" t="str">
            <v>RRM_8187</v>
          </cell>
        </row>
        <row r="2464">
          <cell r="B2464" t="str">
            <v>RRN_8149</v>
          </cell>
        </row>
        <row r="2465">
          <cell r="B2465" t="str">
            <v>RRN_8184</v>
          </cell>
        </row>
        <row r="2466">
          <cell r="B2466" t="str">
            <v>RRN_8187</v>
          </cell>
        </row>
        <row r="2467">
          <cell r="B2467" t="str">
            <v>RRO_8149</v>
          </cell>
        </row>
        <row r="2468">
          <cell r="B2468" t="str">
            <v>RRO_8184</v>
          </cell>
        </row>
        <row r="2469">
          <cell r="B2469" t="str">
            <v>RRO_8187</v>
          </cell>
        </row>
        <row r="2470">
          <cell r="B2470" t="str">
            <v>RRP_8149</v>
          </cell>
        </row>
        <row r="2471">
          <cell r="B2471" t="str">
            <v>RRP_8184</v>
          </cell>
        </row>
        <row r="2472">
          <cell r="B2472" t="str">
            <v>RRP_8187</v>
          </cell>
        </row>
        <row r="2473">
          <cell r="B2473" t="str">
            <v>RRQ_8149</v>
          </cell>
        </row>
        <row r="2474">
          <cell r="B2474" t="str">
            <v>RRQ_8184</v>
          </cell>
        </row>
        <row r="2475">
          <cell r="B2475" t="str">
            <v>CI6_8024</v>
          </cell>
        </row>
        <row r="2476">
          <cell r="B2476" t="str">
            <v>CI6_8025</v>
          </cell>
        </row>
        <row r="2477">
          <cell r="B2477" t="str">
            <v>CI6_8031</v>
          </cell>
        </row>
        <row r="2478">
          <cell r="B2478" t="str">
            <v>CI6_8033</v>
          </cell>
        </row>
        <row r="2479">
          <cell r="B2479" t="str">
            <v>CI6_8037</v>
          </cell>
        </row>
        <row r="2480">
          <cell r="B2480" t="str">
            <v>CI6_8038</v>
          </cell>
        </row>
        <row r="2481">
          <cell r="B2481" t="str">
            <v>CI6_8039</v>
          </cell>
        </row>
        <row r="2482">
          <cell r="B2482" t="str">
            <v>DIS_8037</v>
          </cell>
        </row>
        <row r="2483">
          <cell r="B2483" t="str">
            <v>DIS_8038</v>
          </cell>
        </row>
        <row r="2484">
          <cell r="B2484" t="str">
            <v>MAN_8001</v>
          </cell>
        </row>
        <row r="2485">
          <cell r="B2485" t="str">
            <v>MAN_8002</v>
          </cell>
        </row>
        <row r="2486">
          <cell r="B2486" t="str">
            <v>MAN_8003</v>
          </cell>
        </row>
        <row r="2487">
          <cell r="B2487" t="str">
            <v>MAN_8005</v>
          </cell>
        </row>
        <row r="2488">
          <cell r="B2488" t="str">
            <v>MAN_8006</v>
          </cell>
        </row>
        <row r="2489">
          <cell r="B2489" t="str">
            <v>MAN_8007</v>
          </cell>
        </row>
        <row r="2490">
          <cell r="B2490" t="str">
            <v>MAN_8008</v>
          </cell>
        </row>
        <row r="2491">
          <cell r="B2491" t="str">
            <v>MAN_8009</v>
          </cell>
        </row>
        <row r="2492">
          <cell r="B2492" t="str">
            <v>MAN_800A</v>
          </cell>
        </row>
        <row r="2493">
          <cell r="B2493" t="str">
            <v>MAN_800B</v>
          </cell>
        </row>
        <row r="2494">
          <cell r="B2494" t="str">
            <v>MAN_8010</v>
          </cell>
        </row>
        <row r="2495">
          <cell r="B2495" t="str">
            <v>MAN_8011</v>
          </cell>
        </row>
        <row r="2496">
          <cell r="B2496" t="str">
            <v>MAN_8012</v>
          </cell>
        </row>
        <row r="2497">
          <cell r="B2497" t="str">
            <v>MAN_8013</v>
          </cell>
        </row>
        <row r="2498">
          <cell r="B2498" t="str">
            <v>MAN_8014</v>
          </cell>
        </row>
        <row r="2499">
          <cell r="B2499" t="str">
            <v>MAN_8015</v>
          </cell>
        </row>
        <row r="2500">
          <cell r="B2500" t="str">
            <v>MAN_8016</v>
          </cell>
        </row>
        <row r="2501">
          <cell r="B2501" t="str">
            <v>XAN_8100</v>
          </cell>
        </row>
        <row r="2502">
          <cell r="B2502" t="str">
            <v>XAN_8200</v>
          </cell>
        </row>
        <row r="2503">
          <cell r="B2503" t="str">
            <v>XAN_8300</v>
          </cell>
        </row>
        <row r="2504">
          <cell r="B2504" t="str">
            <v>XAN_8400</v>
          </cell>
        </row>
        <row r="2505">
          <cell r="B2505" t="str">
            <v>XAN_8500</v>
          </cell>
        </row>
        <row r="2506">
          <cell r="B2506" t="str">
            <v>XAN_8600</v>
          </cell>
        </row>
        <row r="2507">
          <cell r="B2507" t="str">
            <v>570_190Y</v>
          </cell>
        </row>
        <row r="2508">
          <cell r="B2508" t="str">
            <v>592_190Y</v>
          </cell>
        </row>
        <row r="2509">
          <cell r="B2509" t="str">
            <v>CID_8037</v>
          </cell>
        </row>
        <row r="2510">
          <cell r="B2510" t="str">
            <v>CIE_8037</v>
          </cell>
        </row>
        <row r="2511">
          <cell r="B2511" t="str">
            <v>CIP_8002</v>
          </cell>
        </row>
        <row r="2512">
          <cell r="B2512" t="str">
            <v>CIQ_8002</v>
          </cell>
        </row>
        <row r="2513">
          <cell r="B2513" t="str">
            <v>CIP_8003</v>
          </cell>
        </row>
        <row r="2514">
          <cell r="B2514" t="str">
            <v>CIQ_8003</v>
          </cell>
        </row>
        <row r="2515">
          <cell r="B2515" t="str">
            <v>CIP_8004</v>
          </cell>
        </row>
        <row r="2516">
          <cell r="B2516" t="str">
            <v>CIQ_8004</v>
          </cell>
        </row>
        <row r="2517">
          <cell r="B2517" t="str">
            <v>CIP_8005</v>
          </cell>
        </row>
        <row r="2518">
          <cell r="B2518" t="str">
            <v>CIQ_8005</v>
          </cell>
        </row>
        <row r="2519">
          <cell r="B2519" t="str">
            <v>CIP_8007</v>
          </cell>
        </row>
        <row r="2520">
          <cell r="B2520" t="str">
            <v>CIQ_8007</v>
          </cell>
        </row>
        <row r="2521">
          <cell r="B2521" t="str">
            <v>CIP_8008</v>
          </cell>
        </row>
        <row r="2522">
          <cell r="B2522" t="str">
            <v>CIQ_8008</v>
          </cell>
        </row>
        <row r="2523">
          <cell r="B2523" t="str">
            <v>CIP_8010</v>
          </cell>
        </row>
        <row r="2524">
          <cell r="B2524" t="str">
            <v>CIQ_8010</v>
          </cell>
        </row>
        <row r="2525">
          <cell r="B2525" t="str">
            <v>CIP_8012</v>
          </cell>
        </row>
        <row r="2526">
          <cell r="B2526" t="str">
            <v>CIQ_8012</v>
          </cell>
        </row>
        <row r="2527">
          <cell r="B2527" t="str">
            <v>CIP_8016</v>
          </cell>
        </row>
        <row r="2528">
          <cell r="B2528" t="str">
            <v>CIQ_8016</v>
          </cell>
        </row>
        <row r="2529">
          <cell r="B2529" t="str">
            <v>CIP_8017</v>
          </cell>
        </row>
        <row r="2530">
          <cell r="B2530" t="str">
            <v>CIQ_8017</v>
          </cell>
        </row>
        <row r="2531">
          <cell r="B2531" t="str">
            <v>CIP_8020</v>
          </cell>
        </row>
        <row r="2532">
          <cell r="B2532" t="str">
            <v>CIQ_8020</v>
          </cell>
        </row>
        <row r="2533">
          <cell r="B2533" t="str">
            <v>CIP_8023</v>
          </cell>
        </row>
        <row r="2534">
          <cell r="B2534" t="str">
            <v>CIQ_8023</v>
          </cell>
        </row>
        <row r="2535">
          <cell r="B2535" t="str">
            <v>CIP_8024</v>
          </cell>
        </row>
        <row r="2536">
          <cell r="B2536" t="str">
            <v>CIQ_8024</v>
          </cell>
        </row>
        <row r="2537">
          <cell r="B2537" t="str">
            <v>CIP_8025</v>
          </cell>
        </row>
        <row r="2538">
          <cell r="B2538" t="str">
            <v>CIQ_8025</v>
          </cell>
        </row>
        <row r="2539">
          <cell r="B2539" t="str">
            <v>RR1_8149</v>
          </cell>
        </row>
        <row r="2540">
          <cell r="B2540" t="str">
            <v>XAN_8700</v>
          </cell>
        </row>
        <row r="2541">
          <cell r="B2541" t="str">
            <v>CIP_8022</v>
          </cell>
        </row>
        <row r="2542">
          <cell r="B2542" t="str">
            <v>CIQ_8022</v>
          </cell>
        </row>
        <row r="2543">
          <cell r="B2543" t="str">
            <v>CIP_8031</v>
          </cell>
        </row>
        <row r="2544">
          <cell r="B2544" t="str">
            <v>CIQ_8031</v>
          </cell>
        </row>
        <row r="2545">
          <cell r="B2545" t="str">
            <v>CIP_8033</v>
          </cell>
        </row>
        <row r="2546">
          <cell r="B2546" t="str">
            <v>CIQ_8033</v>
          </cell>
        </row>
        <row r="2547">
          <cell r="B2547" t="str">
            <v>CIN_8002</v>
          </cell>
        </row>
        <row r="2548">
          <cell r="B2548" t="str">
            <v>CIN_8003</v>
          </cell>
        </row>
        <row r="2549">
          <cell r="B2549" t="str">
            <v>CIN_8004</v>
          </cell>
        </row>
        <row r="2550">
          <cell r="B2550" t="str">
            <v>CIN_8005</v>
          </cell>
        </row>
        <row r="2551">
          <cell r="B2551" t="str">
            <v>CIN_8007</v>
          </cell>
        </row>
        <row r="2552">
          <cell r="B2552" t="str">
            <v>CIN_8008</v>
          </cell>
        </row>
        <row r="2553">
          <cell r="B2553" t="str">
            <v>CIN_8010</v>
          </cell>
        </row>
        <row r="2554">
          <cell r="B2554" t="str">
            <v>CIN_8012</v>
          </cell>
        </row>
        <row r="2555">
          <cell r="B2555" t="str">
            <v>CIN_8016</v>
          </cell>
        </row>
        <row r="2556">
          <cell r="B2556" t="str">
            <v>CIN_8017</v>
          </cell>
        </row>
        <row r="2557">
          <cell r="B2557" t="str">
            <v>CIN_8020</v>
          </cell>
        </row>
        <row r="2558">
          <cell r="B2558" t="str">
            <v>CIN_8022</v>
          </cell>
        </row>
        <row r="2559">
          <cell r="B2559" t="str">
            <v>CIN_8023</v>
          </cell>
        </row>
        <row r="2560">
          <cell r="B2560" t="str">
            <v>CIN_8024</v>
          </cell>
        </row>
        <row r="2561">
          <cell r="B2561" t="str">
            <v>CIN_8025</v>
          </cell>
        </row>
        <row r="2562">
          <cell r="B2562" t="str">
            <v>CIN_8031</v>
          </cell>
        </row>
        <row r="2563">
          <cell r="B2563" t="str">
            <v>CIN_8033</v>
          </cell>
        </row>
        <row r="2564">
          <cell r="B2564" t="str">
            <v>CIP_8026</v>
          </cell>
        </row>
        <row r="2565">
          <cell r="B2565" t="str">
            <v>CIQ_8026</v>
          </cell>
        </row>
        <row r="2566">
          <cell r="B2566" t="str">
            <v>CIN_8026</v>
          </cell>
        </row>
        <row r="2567">
          <cell r="B2567" t="str">
            <v>CIP_8035</v>
          </cell>
        </row>
        <row r="2568">
          <cell r="B2568" t="str">
            <v>CIQ_8035</v>
          </cell>
        </row>
        <row r="2569">
          <cell r="B2569" t="str">
            <v>CIN_8035</v>
          </cell>
        </row>
        <row r="2570">
          <cell r="B2570" t="str">
            <v>CIP_8036</v>
          </cell>
        </row>
        <row r="2571">
          <cell r="B2571" t="str">
            <v>CIQ_8036</v>
          </cell>
        </row>
        <row r="2572">
          <cell r="B2572" t="str">
            <v>CIN_8036</v>
          </cell>
        </row>
        <row r="2573">
          <cell r="B2573" t="str">
            <v>CIP_8038</v>
          </cell>
        </row>
        <row r="2574">
          <cell r="B2574" t="str">
            <v>CIQ_8038</v>
          </cell>
        </row>
        <row r="2575">
          <cell r="B2575" t="str">
            <v>CIN_8038</v>
          </cell>
        </row>
        <row r="2576">
          <cell r="B2576" t="str">
            <v>CIP_8037</v>
          </cell>
        </row>
        <row r="2577">
          <cell r="B2577" t="str">
            <v>CIQ_8037</v>
          </cell>
        </row>
        <row r="2578">
          <cell r="B2578" t="str">
            <v>CIN_8037</v>
          </cell>
        </row>
        <row r="2579">
          <cell r="B2579" t="str">
            <v>CIP_8039</v>
          </cell>
        </row>
        <row r="2580">
          <cell r="B2580" t="str">
            <v>OME_8144</v>
          </cell>
        </row>
        <row r="2581">
          <cell r="B2581" t="str">
            <v>OME_8147</v>
          </cell>
        </row>
        <row r="2582">
          <cell r="B2582" t="str">
            <v>OME_8147</v>
          </cell>
        </row>
        <row r="2583">
          <cell r="B2583" t="str">
            <v>OME_8147</v>
          </cell>
        </row>
        <row r="2584">
          <cell r="B2584" t="str">
            <v>OME_8147</v>
          </cell>
        </row>
        <row r="2585">
          <cell r="B2585" t="str">
            <v>OME_8147</v>
          </cell>
        </row>
        <row r="2586">
          <cell r="B2586" t="str">
            <v>OME_8147</v>
          </cell>
        </row>
        <row r="2587">
          <cell r="B2587" t="str">
            <v>OME_8148</v>
          </cell>
        </row>
        <row r="2588">
          <cell r="B2588" t="str">
            <v>OME_8150</v>
          </cell>
        </row>
        <row r="2589">
          <cell r="B2589" t="str">
            <v>OME_8153</v>
          </cell>
        </row>
        <row r="2590">
          <cell r="B2590" t="str">
            <v>OME_8153</v>
          </cell>
        </row>
        <row r="2591">
          <cell r="B2591" t="str">
            <v>OME_8154</v>
          </cell>
        </row>
        <row r="2592">
          <cell r="B2592" t="str">
            <v>OME_8154</v>
          </cell>
        </row>
        <row r="2593">
          <cell r="B2593" t="str">
            <v>OME_8155</v>
          </cell>
        </row>
        <row r="2594">
          <cell r="B2594" t="str">
            <v>OME_8156</v>
          </cell>
        </row>
        <row r="2595">
          <cell r="B2595" t="str">
            <v>OME_8156</v>
          </cell>
        </row>
        <row r="2596">
          <cell r="B2596" t="str">
            <v>OME_8157</v>
          </cell>
        </row>
        <row r="2597">
          <cell r="B2597" t="str">
            <v>OME_8158</v>
          </cell>
        </row>
        <row r="2598">
          <cell r="B2598" t="str">
            <v>OME_8164</v>
          </cell>
        </row>
        <row r="2599">
          <cell r="B2599" t="str">
            <v>OME_8169</v>
          </cell>
        </row>
        <row r="2600">
          <cell r="B2600" t="str">
            <v>OME_8169</v>
          </cell>
        </row>
        <row r="2601">
          <cell r="B2601" t="str">
            <v>OME_8169</v>
          </cell>
        </row>
        <row r="2602">
          <cell r="B2602" t="str">
            <v>OME_8169</v>
          </cell>
        </row>
        <row r="2603">
          <cell r="B2603" t="str">
            <v>OME_8169</v>
          </cell>
        </row>
        <row r="2604">
          <cell r="B2604" t="str">
            <v>OME_8169</v>
          </cell>
        </row>
        <row r="2605">
          <cell r="B2605" t="str">
            <v>OME_8170</v>
          </cell>
        </row>
        <row r="2606">
          <cell r="B2606" t="str">
            <v>OME_8170</v>
          </cell>
        </row>
        <row r="2607">
          <cell r="B2607" t="str">
            <v>OME_8170</v>
          </cell>
        </row>
        <row r="2608">
          <cell r="B2608" t="str">
            <v>OME_8170</v>
          </cell>
        </row>
        <row r="2609">
          <cell r="B2609" t="str">
            <v>REV_8TOT</v>
          </cell>
        </row>
        <row r="2610">
          <cell r="B2610" t="str">
            <v>LIN_8LOS</v>
          </cell>
        </row>
        <row r="2611">
          <cell r="B2611" t="str">
            <v>EXP_8TOT</v>
          </cell>
        </row>
        <row r="2612">
          <cell r="B2612" t="str">
            <v>O/U_8MON</v>
          </cell>
        </row>
        <row r="2613">
          <cell r="B2613" t="str">
            <v>ADJ_8PRI</v>
          </cell>
        </row>
        <row r="2614">
          <cell r="B2614" t="str">
            <v>RES_8PMO</v>
          </cell>
        </row>
        <row r="2615">
          <cell r="B2615" t="str">
            <v>RES_8PRI</v>
          </cell>
        </row>
        <row r="2616">
          <cell r="B2616" t="str">
            <v>TRU_8BEG</v>
          </cell>
        </row>
        <row r="2617">
          <cell r="B2617" t="str">
            <v>TRU_8END</v>
          </cell>
        </row>
        <row r="2618">
          <cell r="B2618" t="str">
            <v>AVG_8AMT</v>
          </cell>
        </row>
        <row r="2619">
          <cell r="B2619" t="str">
            <v>INT_8YER</v>
          </cell>
        </row>
        <row r="2620">
          <cell r="B2620" t="str">
            <v>INT_8MON</v>
          </cell>
        </row>
        <row r="2621">
          <cell r="B2621" t="str">
            <v>INT_8AMT</v>
          </cell>
        </row>
        <row r="2622">
          <cell r="B2622" t="str">
            <v>GLE_8MON</v>
          </cell>
        </row>
        <row r="2623">
          <cell r="B2623" t="str">
            <v>GLB_8END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NBC"/>
      <sheetName val="sys_header"/>
      <sheetName val="sys_desc"/>
      <sheetName val="sys_data"/>
      <sheetName val="sys_proj"/>
      <sheetName val="crit"/>
      <sheetName val="sys_control"/>
      <sheetName val="prior_period"/>
      <sheetName val="Revenue"/>
      <sheetName val="prior_period_old"/>
      <sheetName val="revenue_old"/>
      <sheetName val="emission"/>
      <sheetName val="ROI_emission"/>
      <sheetName val="ITC_DESOTO"/>
      <sheetName val="ITC_NASA"/>
      <sheetName val="ROI_calc"/>
      <sheetName val="alloc_juris_cap"/>
      <sheetName val="alloc_juris_exp"/>
      <sheetName val="over_under"/>
      <sheetName val="entry_to_GL"/>
      <sheetName val="GL_accts"/>
    </sheetNames>
    <sheetDataSet>
      <sheetData sheetId="0"/>
      <sheetData sheetId="1"/>
      <sheetData sheetId="2"/>
      <sheetData sheetId="3"/>
      <sheetData sheetId="4">
        <row r="1">
          <cell r="B1" t="str">
            <v>CLAUSE_ACCT</v>
          </cell>
        </row>
        <row r="2">
          <cell r="B2" t="str">
            <v>254_9000</v>
          </cell>
        </row>
        <row r="3">
          <cell r="B3" t="str">
            <v>403_0020</v>
          </cell>
        </row>
        <row r="4">
          <cell r="B4" t="str">
            <v>403_0030</v>
          </cell>
        </row>
        <row r="5">
          <cell r="B5" t="str">
            <v>403_0040</v>
          </cell>
        </row>
        <row r="6">
          <cell r="B6" t="str">
            <v>403_0050</v>
          </cell>
        </row>
        <row r="7">
          <cell r="B7" t="str">
            <v>403_0070</v>
          </cell>
        </row>
        <row r="8">
          <cell r="B8" t="str">
            <v>403_0080</v>
          </cell>
        </row>
        <row r="9">
          <cell r="B9" t="str">
            <v>403_0100</v>
          </cell>
        </row>
        <row r="10">
          <cell r="B10" t="str">
            <v>403_0120</v>
          </cell>
        </row>
        <row r="11">
          <cell r="B11" t="str">
            <v>403_0160</v>
          </cell>
        </row>
        <row r="12">
          <cell r="B12" t="str">
            <v>403_0200</v>
          </cell>
        </row>
        <row r="13">
          <cell r="B13" t="str">
            <v>403_0230</v>
          </cell>
        </row>
        <row r="14">
          <cell r="B14" t="str">
            <v>403_0240</v>
          </cell>
        </row>
        <row r="15">
          <cell r="B15" t="str">
            <v>403_0250</v>
          </cell>
        </row>
        <row r="16">
          <cell r="B16" t="str">
            <v>403_0260</v>
          </cell>
        </row>
        <row r="17">
          <cell r="B17" t="str">
            <v>403_0270</v>
          </cell>
        </row>
        <row r="18">
          <cell r="B18" t="str">
            <v>404_0030</v>
          </cell>
        </row>
        <row r="19">
          <cell r="B19" t="str">
            <v>404_0080</v>
          </cell>
        </row>
        <row r="20">
          <cell r="B20" t="str">
            <v>404_0230</v>
          </cell>
        </row>
        <row r="21">
          <cell r="B21" t="str">
            <v>407_3730</v>
          </cell>
        </row>
        <row r="22">
          <cell r="B22" t="str">
            <v>407_3740</v>
          </cell>
        </row>
        <row r="23">
          <cell r="B23" t="str">
            <v>407_4020</v>
          </cell>
        </row>
        <row r="24">
          <cell r="B24" t="str">
            <v>407_4030</v>
          </cell>
        </row>
        <row r="25">
          <cell r="B25" t="str">
            <v>407_4040</v>
          </cell>
        </row>
        <row r="26">
          <cell r="B26" t="str">
            <v>407_4050</v>
          </cell>
        </row>
        <row r="27">
          <cell r="B27" t="str">
            <v>411_8000</v>
          </cell>
        </row>
        <row r="28">
          <cell r="B28" t="str">
            <v>502_2590</v>
          </cell>
        </row>
        <row r="29">
          <cell r="B29" t="str">
            <v>506_0190</v>
          </cell>
        </row>
        <row r="30">
          <cell r="B30" t="str">
            <v>506_0890</v>
          </cell>
        </row>
        <row r="31">
          <cell r="B31" t="str">
            <v>506_1490</v>
          </cell>
        </row>
        <row r="32">
          <cell r="B32" t="str">
            <v>506_2290</v>
          </cell>
        </row>
        <row r="33">
          <cell r="B33" t="str">
            <v>506_2390</v>
          </cell>
        </row>
        <row r="34">
          <cell r="B34" t="str">
            <v>506_2890</v>
          </cell>
        </row>
        <row r="35">
          <cell r="B35" t="str">
            <v>506_3190</v>
          </cell>
        </row>
        <row r="36">
          <cell r="B36" t="str">
            <v>506_3390</v>
          </cell>
        </row>
        <row r="37">
          <cell r="B37" t="str">
            <v>506_4390</v>
          </cell>
        </row>
        <row r="38">
          <cell r="B38" t="str">
            <v>509_3190</v>
          </cell>
        </row>
        <row r="39">
          <cell r="B39" t="str">
            <v>511_0590</v>
          </cell>
        </row>
        <row r="40">
          <cell r="B40" t="str">
            <v>511_3590</v>
          </cell>
        </row>
        <row r="41">
          <cell r="B41" t="str">
            <v>512_0390</v>
          </cell>
        </row>
        <row r="42">
          <cell r="B42" t="str">
            <v>512_2490</v>
          </cell>
        </row>
        <row r="43">
          <cell r="B43" t="str">
            <v>512_2590</v>
          </cell>
        </row>
        <row r="44">
          <cell r="B44" t="str">
            <v>512_3190</v>
          </cell>
        </row>
        <row r="45">
          <cell r="B45" t="str">
            <v>512_3390</v>
          </cell>
        </row>
        <row r="46">
          <cell r="B46" t="str">
            <v>513_4190</v>
          </cell>
        </row>
        <row r="47">
          <cell r="B47" t="str">
            <v>514_0890</v>
          </cell>
        </row>
        <row r="48">
          <cell r="B48" t="str">
            <v>514_1790</v>
          </cell>
        </row>
        <row r="49">
          <cell r="B49" t="str">
            <v>524_1490</v>
          </cell>
        </row>
        <row r="50">
          <cell r="B50" t="str">
            <v>524_2890</v>
          </cell>
        </row>
        <row r="51">
          <cell r="B51" t="str">
            <v>529_3490</v>
          </cell>
        </row>
        <row r="52">
          <cell r="B52" t="str">
            <v>529_4290</v>
          </cell>
        </row>
        <row r="53">
          <cell r="B53" t="str">
            <v>532_1390</v>
          </cell>
        </row>
        <row r="54">
          <cell r="B54" t="str">
            <v>546_3790</v>
          </cell>
        </row>
        <row r="55">
          <cell r="B55" t="str">
            <v>546_3890</v>
          </cell>
        </row>
        <row r="56">
          <cell r="B56" t="str">
            <v>549_0190</v>
          </cell>
        </row>
        <row r="57">
          <cell r="B57" t="str">
            <v>549_1490</v>
          </cell>
        </row>
        <row r="58">
          <cell r="B58" t="str">
            <v>549_2390</v>
          </cell>
        </row>
        <row r="59">
          <cell r="B59" t="str">
            <v>549_2790</v>
          </cell>
        </row>
        <row r="60">
          <cell r="B60" t="str">
            <v>549_2890</v>
          </cell>
        </row>
        <row r="61">
          <cell r="B61" t="str">
            <v>549_2990</v>
          </cell>
        </row>
        <row r="62">
          <cell r="B62" t="str">
            <v>549_3090</v>
          </cell>
        </row>
        <row r="63">
          <cell r="B63" t="str">
            <v>549_3790</v>
          </cell>
        </row>
        <row r="64">
          <cell r="B64" t="str">
            <v>549_3890</v>
          </cell>
        </row>
        <row r="65">
          <cell r="B65" t="str">
            <v>551_3790</v>
          </cell>
        </row>
        <row r="66">
          <cell r="B66" t="str">
            <v>551_3890</v>
          </cell>
        </row>
        <row r="67">
          <cell r="B67" t="str">
            <v>552_0590</v>
          </cell>
        </row>
        <row r="68">
          <cell r="B68" t="str">
            <v>552_3790</v>
          </cell>
        </row>
        <row r="69">
          <cell r="B69" t="str">
            <v>552_3890</v>
          </cell>
        </row>
        <row r="70">
          <cell r="B70" t="str">
            <v>553_0390</v>
          </cell>
        </row>
        <row r="71">
          <cell r="B71" t="str">
            <v>553_3790</v>
          </cell>
        </row>
        <row r="72">
          <cell r="B72" t="str">
            <v>553_3890</v>
          </cell>
        </row>
        <row r="73">
          <cell r="B73" t="str">
            <v>554_3790</v>
          </cell>
        </row>
        <row r="74">
          <cell r="B74" t="str">
            <v>554_3890</v>
          </cell>
        </row>
        <row r="75">
          <cell r="B75" t="str">
            <v>569_2390</v>
          </cell>
        </row>
        <row r="76">
          <cell r="B76" t="str">
            <v>570_1900</v>
          </cell>
        </row>
        <row r="77">
          <cell r="B77" t="str">
            <v>570_1990</v>
          </cell>
        </row>
        <row r="78">
          <cell r="B78" t="str">
            <v>591_2390</v>
          </cell>
        </row>
        <row r="79">
          <cell r="B79" t="str">
            <v>592_1900</v>
          </cell>
        </row>
        <row r="80">
          <cell r="B80" t="str">
            <v>592_1990</v>
          </cell>
        </row>
        <row r="81">
          <cell r="B81" t="str">
            <v>926_2130</v>
          </cell>
        </row>
        <row r="82">
          <cell r="B82" t="str">
            <v>255_3140</v>
          </cell>
        </row>
        <row r="83">
          <cell r="B83" t="str">
            <v>440_8000</v>
          </cell>
        </row>
        <row r="84">
          <cell r="B84" t="str">
            <v>440_8810</v>
          </cell>
        </row>
        <row r="85">
          <cell r="B85" t="str">
            <v>440_8840</v>
          </cell>
        </row>
        <row r="86">
          <cell r="B86" t="str">
            <v>440_8940</v>
          </cell>
        </row>
        <row r="87">
          <cell r="B87" t="str">
            <v>CI7_8002</v>
          </cell>
        </row>
        <row r="88">
          <cell r="B88" t="str">
            <v>CI7_8003</v>
          </cell>
        </row>
        <row r="89">
          <cell r="B89" t="str">
            <v>CI7_8004</v>
          </cell>
        </row>
        <row r="90">
          <cell r="B90" t="str">
            <v>CI7_8005</v>
          </cell>
        </row>
        <row r="91">
          <cell r="B91" t="str">
            <v>CI7_8007</v>
          </cell>
        </row>
        <row r="92">
          <cell r="B92" t="str">
            <v>CI7_8008</v>
          </cell>
        </row>
        <row r="93">
          <cell r="B93" t="str">
            <v>CI7_8010</v>
          </cell>
        </row>
        <row r="94">
          <cell r="B94" t="str">
            <v>CI7_8012</v>
          </cell>
        </row>
        <row r="95">
          <cell r="B95" t="str">
            <v>CI7_8016</v>
          </cell>
        </row>
        <row r="96">
          <cell r="B96" t="str">
            <v>CI7_8017</v>
          </cell>
        </row>
        <row r="97">
          <cell r="B97" t="str">
            <v>CI7_8020</v>
          </cell>
        </row>
        <row r="98">
          <cell r="B98" t="str">
            <v>CI7_8023</v>
          </cell>
        </row>
        <row r="99">
          <cell r="B99" t="str">
            <v>CI7_8024</v>
          </cell>
        </row>
        <row r="100">
          <cell r="B100" t="str">
            <v>CI7_8025</v>
          </cell>
        </row>
        <row r="101">
          <cell r="B101" t="str">
            <v>CI7_8026</v>
          </cell>
        </row>
        <row r="102">
          <cell r="B102" t="str">
            <v>CI7_8031</v>
          </cell>
        </row>
        <row r="103">
          <cell r="B103" t="str">
            <v>CI7_8033</v>
          </cell>
        </row>
        <row r="104">
          <cell r="B104" t="str">
            <v>CI7_8035</v>
          </cell>
        </row>
        <row r="105">
          <cell r="B105" t="str">
            <v>CI7_8037</v>
          </cell>
        </row>
        <row r="106">
          <cell r="B106" t="str">
            <v>CI7_8038</v>
          </cell>
        </row>
        <row r="107">
          <cell r="B107" t="str">
            <v>CI7_8039</v>
          </cell>
        </row>
        <row r="108">
          <cell r="B108" t="str">
            <v>CI7_8041</v>
          </cell>
        </row>
        <row r="109">
          <cell r="B109" t="str">
            <v>CI9_8002</v>
          </cell>
        </row>
        <row r="110">
          <cell r="B110" t="str">
            <v>CI9_8003</v>
          </cell>
        </row>
        <row r="111">
          <cell r="B111" t="str">
            <v>CI9_8004</v>
          </cell>
        </row>
        <row r="112">
          <cell r="B112" t="str">
            <v>CI9_8005</v>
          </cell>
        </row>
        <row r="113">
          <cell r="B113" t="str">
            <v>CI9_8007</v>
          </cell>
        </row>
        <row r="114">
          <cell r="B114" t="str">
            <v>CI9_8008</v>
          </cell>
        </row>
        <row r="115">
          <cell r="B115" t="str">
            <v>CI9_8010</v>
          </cell>
        </row>
        <row r="116">
          <cell r="B116" t="str">
            <v>CI9_8012</v>
          </cell>
        </row>
        <row r="117">
          <cell r="B117" t="str">
            <v>CI9_8016</v>
          </cell>
        </row>
        <row r="118">
          <cell r="B118" t="str">
            <v>CI9_8017</v>
          </cell>
        </row>
        <row r="119">
          <cell r="B119" t="str">
            <v>CI9_8020</v>
          </cell>
        </row>
        <row r="120">
          <cell r="B120" t="str">
            <v>CI9_8023</v>
          </cell>
        </row>
        <row r="121">
          <cell r="B121" t="str">
            <v>CI9_8024</v>
          </cell>
        </row>
        <row r="122">
          <cell r="B122" t="str">
            <v>CI9_8025</v>
          </cell>
        </row>
        <row r="123">
          <cell r="B123" t="str">
            <v>CI9_8026</v>
          </cell>
        </row>
        <row r="124">
          <cell r="B124" t="str">
            <v>CI9_8031</v>
          </cell>
        </row>
        <row r="125">
          <cell r="B125" t="str">
            <v>CI9_8033</v>
          </cell>
        </row>
        <row r="126">
          <cell r="B126" t="str">
            <v>CI9_8035</v>
          </cell>
        </row>
        <row r="127">
          <cell r="B127" t="str">
            <v>CI9_8037</v>
          </cell>
        </row>
        <row r="128">
          <cell r="B128" t="str">
            <v>CI9_8038</v>
          </cell>
        </row>
        <row r="129">
          <cell r="B129" t="str">
            <v>CI9_8039</v>
          </cell>
        </row>
        <row r="130">
          <cell r="B130" t="str">
            <v>CI9_8041</v>
          </cell>
        </row>
        <row r="131">
          <cell r="B131" t="str">
            <v>CI1_8002</v>
          </cell>
        </row>
        <row r="132">
          <cell r="B132" t="str">
            <v>CI1_8003</v>
          </cell>
        </row>
        <row r="133">
          <cell r="B133" t="str">
            <v>CI1_8004</v>
          </cell>
        </row>
        <row r="134">
          <cell r="B134" t="str">
            <v>CI1_8005</v>
          </cell>
        </row>
        <row r="135">
          <cell r="B135" t="str">
            <v>CI1_8007</v>
          </cell>
        </row>
        <row r="136">
          <cell r="B136" t="str">
            <v>CI1_8008</v>
          </cell>
        </row>
        <row r="137">
          <cell r="B137" t="str">
            <v>108_1260</v>
          </cell>
        </row>
        <row r="138">
          <cell r="B138" t="str">
            <v>255_3020</v>
          </cell>
        </row>
        <row r="139">
          <cell r="B139" t="str">
            <v>255_3030</v>
          </cell>
        </row>
        <row r="140">
          <cell r="B140" t="str">
            <v>255_3120</v>
          </cell>
        </row>
        <row r="141">
          <cell r="B141" t="str">
            <v>CI1_8010</v>
          </cell>
        </row>
        <row r="142">
          <cell r="B142" t="str">
            <v>CI1_8012</v>
          </cell>
        </row>
        <row r="143">
          <cell r="B143" t="str">
            <v>CI1_8016</v>
          </cell>
        </row>
        <row r="144">
          <cell r="B144" t="str">
            <v>CI1_8017</v>
          </cell>
        </row>
        <row r="145">
          <cell r="B145" t="str">
            <v>CI1_8020</v>
          </cell>
        </row>
        <row r="146">
          <cell r="B146" t="str">
            <v>CI1_8023</v>
          </cell>
        </row>
        <row r="147">
          <cell r="B147" t="str">
            <v>CI1_8024</v>
          </cell>
        </row>
        <row r="148">
          <cell r="B148" t="str">
            <v>CI1_8025</v>
          </cell>
        </row>
        <row r="149">
          <cell r="B149" t="str">
            <v>CI1_8026</v>
          </cell>
        </row>
        <row r="150">
          <cell r="B150" t="str">
            <v>CI1_8031</v>
          </cell>
        </row>
        <row r="151">
          <cell r="B151" t="str">
            <v>CI1_8033</v>
          </cell>
        </row>
        <row r="152">
          <cell r="B152" t="str">
            <v>CI1_8035</v>
          </cell>
        </row>
        <row r="153">
          <cell r="B153" t="str">
            <v>CI1_8037</v>
          </cell>
        </row>
        <row r="154">
          <cell r="B154" t="str">
            <v>CI1_8038</v>
          </cell>
        </row>
        <row r="155">
          <cell r="B155" t="str">
            <v>CI1_8039</v>
          </cell>
        </row>
        <row r="156">
          <cell r="B156" t="str">
            <v>CI1_8041</v>
          </cell>
        </row>
        <row r="157">
          <cell r="B157" t="str">
            <v>CI8_8002</v>
          </cell>
        </row>
        <row r="158">
          <cell r="B158" t="str">
            <v>CI8_8003</v>
          </cell>
        </row>
        <row r="159">
          <cell r="B159" t="str">
            <v>CI8_8004</v>
          </cell>
        </row>
        <row r="160">
          <cell r="B160" t="str">
            <v>CI8_8005</v>
          </cell>
        </row>
        <row r="161">
          <cell r="B161" t="str">
            <v>CI8_8007</v>
          </cell>
        </row>
        <row r="162">
          <cell r="B162" t="str">
            <v>CI8_8008</v>
          </cell>
        </row>
        <row r="163">
          <cell r="B163" t="str">
            <v>CI8_8010</v>
          </cell>
        </row>
        <row r="164">
          <cell r="B164" t="str">
            <v>CI8_8012</v>
          </cell>
        </row>
        <row r="165">
          <cell r="B165" t="str">
            <v>CI8_8016</v>
          </cell>
        </row>
        <row r="166">
          <cell r="B166" t="str">
            <v>CI8_8017</v>
          </cell>
        </row>
        <row r="167">
          <cell r="B167" t="str">
            <v>CI8_8020</v>
          </cell>
        </row>
        <row r="168">
          <cell r="B168" t="str">
            <v>CI8_8023</v>
          </cell>
        </row>
        <row r="169">
          <cell r="B169" t="str">
            <v>CI8_8024</v>
          </cell>
        </row>
        <row r="170">
          <cell r="B170" t="str">
            <v>CI8_8025</v>
          </cell>
        </row>
        <row r="171">
          <cell r="B171" t="str">
            <v>CI8_8026</v>
          </cell>
        </row>
        <row r="172">
          <cell r="B172" t="str">
            <v>CI8_8031</v>
          </cell>
        </row>
        <row r="173">
          <cell r="B173" t="str">
            <v>CI8_8033</v>
          </cell>
        </row>
        <row r="174">
          <cell r="B174" t="str">
            <v>CI8_8035</v>
          </cell>
        </row>
        <row r="175">
          <cell r="B175" t="str">
            <v>CI8_8037</v>
          </cell>
        </row>
        <row r="176">
          <cell r="B176" t="str">
            <v>CI8_8038</v>
          </cell>
        </row>
        <row r="177">
          <cell r="B177" t="str">
            <v>CI8_8039</v>
          </cell>
        </row>
        <row r="178">
          <cell r="B178" t="str">
            <v>CI8_8041</v>
          </cell>
        </row>
        <row r="179">
          <cell r="B179" t="str">
            <v>CIA_8002</v>
          </cell>
        </row>
        <row r="180">
          <cell r="B180" t="str">
            <v>CIA_8003</v>
          </cell>
        </row>
        <row r="181">
          <cell r="B181" t="str">
            <v>CIA_8004</v>
          </cell>
        </row>
        <row r="182">
          <cell r="B182" t="str">
            <v>CIA_8005</v>
          </cell>
        </row>
        <row r="183">
          <cell r="B183" t="str">
            <v>CIA_8007</v>
          </cell>
        </row>
        <row r="184">
          <cell r="B184" t="str">
            <v>CIA_8008</v>
          </cell>
        </row>
        <row r="185">
          <cell r="B185" t="str">
            <v>CIA_8010</v>
          </cell>
        </row>
        <row r="186">
          <cell r="B186" t="str">
            <v>CIA_8012</v>
          </cell>
        </row>
        <row r="187">
          <cell r="B187" t="str">
            <v>CIA_8016</v>
          </cell>
        </row>
        <row r="188">
          <cell r="B188" t="str">
            <v>CIA_8017</v>
          </cell>
        </row>
        <row r="189">
          <cell r="B189" t="str">
            <v>CIA_8020</v>
          </cell>
        </row>
        <row r="190">
          <cell r="B190" t="str">
            <v>CIA_8023</v>
          </cell>
        </row>
        <row r="191">
          <cell r="B191" t="str">
            <v>CIA_8024</v>
          </cell>
        </row>
        <row r="192">
          <cell r="B192" t="str">
            <v>CIA_8025</v>
          </cell>
        </row>
        <row r="193">
          <cell r="B193" t="str">
            <v>CIA_8026</v>
          </cell>
        </row>
        <row r="194">
          <cell r="B194" t="str">
            <v>CIA_8031</v>
          </cell>
        </row>
        <row r="195">
          <cell r="B195" t="str">
            <v>CIA_8033</v>
          </cell>
        </row>
        <row r="196">
          <cell r="B196" t="str">
            <v>CIA_8035</v>
          </cell>
        </row>
        <row r="197">
          <cell r="B197" t="str">
            <v>CIA_8037</v>
          </cell>
        </row>
        <row r="198">
          <cell r="B198" t="str">
            <v>CIA_8038</v>
          </cell>
        </row>
        <row r="199">
          <cell r="B199" t="str">
            <v>CIA_8039</v>
          </cell>
        </row>
        <row r="200">
          <cell r="B200" t="str">
            <v>CIA_8041</v>
          </cell>
        </row>
        <row r="201">
          <cell r="B201" t="str">
            <v>CIB_8002</v>
          </cell>
        </row>
        <row r="202">
          <cell r="B202" t="str">
            <v>CIB_8003</v>
          </cell>
        </row>
        <row r="203">
          <cell r="B203" t="str">
            <v>CIB_8004</v>
          </cell>
        </row>
        <row r="204">
          <cell r="B204" t="str">
            <v>CIB_8005</v>
          </cell>
        </row>
        <row r="205">
          <cell r="B205" t="str">
            <v>CIB_8007</v>
          </cell>
        </row>
        <row r="206">
          <cell r="B206" t="str">
            <v>CIB_8008</v>
          </cell>
        </row>
        <row r="207">
          <cell r="B207" t="str">
            <v>CIB_8010</v>
          </cell>
        </row>
        <row r="208">
          <cell r="B208" t="str">
            <v>CIB_8012</v>
          </cell>
        </row>
        <row r="209">
          <cell r="B209" t="str">
            <v>CIB_8016</v>
          </cell>
        </row>
        <row r="210">
          <cell r="B210" t="str">
            <v>CIB_8017</v>
          </cell>
        </row>
        <row r="211">
          <cell r="B211" t="str">
            <v>CIB_8020</v>
          </cell>
        </row>
        <row r="212">
          <cell r="B212" t="str">
            <v>CIB_8023</v>
          </cell>
        </row>
        <row r="213">
          <cell r="B213" t="str">
            <v>CIB_8024</v>
          </cell>
        </row>
        <row r="214">
          <cell r="B214" t="str">
            <v>CIB_8025</v>
          </cell>
        </row>
        <row r="215">
          <cell r="B215" t="str">
            <v>CIB_8026</v>
          </cell>
        </row>
        <row r="216">
          <cell r="B216" t="str">
            <v>CIB_8031</v>
          </cell>
        </row>
        <row r="217">
          <cell r="B217" t="str">
            <v>CIB_8033</v>
          </cell>
        </row>
        <row r="218">
          <cell r="B218" t="str">
            <v>CIB_8035</v>
          </cell>
        </row>
        <row r="219">
          <cell r="B219" t="str">
            <v>CIB_8037</v>
          </cell>
        </row>
        <row r="220">
          <cell r="B220" t="str">
            <v>CIB_8038</v>
          </cell>
        </row>
        <row r="221">
          <cell r="B221" t="str">
            <v>CIB_8039</v>
          </cell>
        </row>
        <row r="222">
          <cell r="B222" t="str">
            <v>CIB_8041</v>
          </cell>
        </row>
        <row r="223">
          <cell r="B223" t="str">
            <v>CIC_8002</v>
          </cell>
        </row>
        <row r="224">
          <cell r="B224" t="str">
            <v>CIC_8003</v>
          </cell>
        </row>
        <row r="225">
          <cell r="B225" t="str">
            <v>CIC_8004</v>
          </cell>
        </row>
        <row r="226">
          <cell r="B226" t="str">
            <v>CIC_8005</v>
          </cell>
        </row>
        <row r="227">
          <cell r="B227" t="str">
            <v>CIC_8007</v>
          </cell>
        </row>
        <row r="228">
          <cell r="B228" t="str">
            <v>CIC_8008</v>
          </cell>
        </row>
        <row r="229">
          <cell r="B229" t="str">
            <v>CIC_8010</v>
          </cell>
        </row>
        <row r="230">
          <cell r="B230" t="str">
            <v>CIC_8012</v>
          </cell>
        </row>
        <row r="231">
          <cell r="B231" t="str">
            <v>CIC_8016</v>
          </cell>
        </row>
        <row r="232">
          <cell r="B232" t="str">
            <v>CIC_8017</v>
          </cell>
        </row>
        <row r="233">
          <cell r="B233" t="str">
            <v>CIC_8020</v>
          </cell>
        </row>
        <row r="234">
          <cell r="B234" t="str">
            <v>CIC_8023</v>
          </cell>
        </row>
        <row r="235">
          <cell r="B235" t="str">
            <v>CIC_8024</v>
          </cell>
        </row>
        <row r="236">
          <cell r="B236" t="str">
            <v>CIC_8025</v>
          </cell>
        </row>
        <row r="237">
          <cell r="B237" t="str">
            <v>CIC_8026</v>
          </cell>
        </row>
        <row r="238">
          <cell r="B238" t="str">
            <v>CIC_8031</v>
          </cell>
        </row>
        <row r="239">
          <cell r="B239" t="str">
            <v>CIC_8033</v>
          </cell>
        </row>
        <row r="240">
          <cell r="B240" t="str">
            <v>CIC_8035</v>
          </cell>
        </row>
        <row r="241">
          <cell r="B241" t="str">
            <v>CIC_8037</v>
          </cell>
        </row>
        <row r="242">
          <cell r="B242" t="str">
            <v>CIC_8038</v>
          </cell>
        </row>
        <row r="243">
          <cell r="B243" t="str">
            <v>CIC_8039</v>
          </cell>
        </row>
        <row r="244">
          <cell r="B244" t="str">
            <v>CIC_8041</v>
          </cell>
        </row>
        <row r="245">
          <cell r="B245" t="str">
            <v>CI5_8005</v>
          </cell>
        </row>
        <row r="246">
          <cell r="B246" t="str">
            <v>CI5_8016</v>
          </cell>
        </row>
        <row r="247">
          <cell r="B247" t="str">
            <v>CI5_8023</v>
          </cell>
        </row>
        <row r="248">
          <cell r="B248" t="str">
            <v>CI5_8031</v>
          </cell>
        </row>
        <row r="249">
          <cell r="B249" t="str">
            <v>CI5_8036</v>
          </cell>
        </row>
        <row r="250">
          <cell r="B250" t="str">
            <v>CI5_8037</v>
          </cell>
        </row>
        <row r="251">
          <cell r="B251" t="str">
            <v>CI5_8039</v>
          </cell>
        </row>
        <row r="252">
          <cell r="B252" t="str">
            <v>CI5_8041</v>
          </cell>
        </row>
        <row r="253">
          <cell r="B253" t="str">
            <v>CI5_8042</v>
          </cell>
        </row>
        <row r="254">
          <cell r="B254" t="str">
            <v>CI4_8005</v>
          </cell>
        </row>
        <row r="255">
          <cell r="B255" t="str">
            <v>CI4_8016</v>
          </cell>
        </row>
        <row r="256">
          <cell r="B256" t="str">
            <v>CI4_8023</v>
          </cell>
        </row>
        <row r="257">
          <cell r="B257" t="str">
            <v>CI4_8031</v>
          </cell>
        </row>
        <row r="258">
          <cell r="B258" t="str">
            <v>CI4_8036</v>
          </cell>
        </row>
        <row r="259">
          <cell r="B259" t="str">
            <v>CI4_8037</v>
          </cell>
        </row>
        <row r="260">
          <cell r="B260" t="str">
            <v>CI4_8039</v>
          </cell>
        </row>
        <row r="261">
          <cell r="B261" t="str">
            <v>CI4_8041</v>
          </cell>
        </row>
        <row r="262">
          <cell r="B262" t="str">
            <v>CI4_8042</v>
          </cell>
        </row>
        <row r="263">
          <cell r="B263" t="str">
            <v>OMD_8140</v>
          </cell>
        </row>
        <row r="264">
          <cell r="B264" t="str">
            <v>OMD_8140</v>
          </cell>
        </row>
        <row r="265">
          <cell r="B265" t="str">
            <v>OMD_8140</v>
          </cell>
        </row>
        <row r="266">
          <cell r="B266" t="str">
            <v>OMD_8141</v>
          </cell>
        </row>
        <row r="267">
          <cell r="B267" t="str">
            <v>OMD_8141</v>
          </cell>
        </row>
        <row r="268">
          <cell r="B268" t="str">
            <v>OMD_8141</v>
          </cell>
        </row>
        <row r="269">
          <cell r="B269" t="str">
            <v>OMD_8142</v>
          </cell>
        </row>
        <row r="270">
          <cell r="B270" t="str">
            <v>OMD_8142</v>
          </cell>
        </row>
        <row r="271">
          <cell r="B271" t="str">
            <v>OMD_8143</v>
          </cell>
        </row>
        <row r="272">
          <cell r="B272" t="str">
            <v>OMD_8143</v>
          </cell>
        </row>
        <row r="273">
          <cell r="B273" t="str">
            <v>OMD_8144</v>
          </cell>
        </row>
        <row r="274">
          <cell r="B274" t="str">
            <v>OMD_8144</v>
          </cell>
        </row>
        <row r="275">
          <cell r="B275" t="str">
            <v>OMD_8147</v>
          </cell>
        </row>
        <row r="276">
          <cell r="B276" t="str">
            <v>OMD_8147</v>
          </cell>
        </row>
        <row r="277">
          <cell r="B277" t="str">
            <v>OMD_8147</v>
          </cell>
        </row>
        <row r="278">
          <cell r="B278" t="str">
            <v>OMD_8147</v>
          </cell>
        </row>
        <row r="279">
          <cell r="B279" t="str">
            <v>OMD_8147</v>
          </cell>
        </row>
        <row r="280">
          <cell r="B280" t="str">
            <v>OMD_8147</v>
          </cell>
        </row>
        <row r="281">
          <cell r="B281" t="str">
            <v>OMD_8148</v>
          </cell>
        </row>
        <row r="282">
          <cell r="B282" t="str">
            <v>OMD_8150</v>
          </cell>
        </row>
        <row r="283">
          <cell r="B283" t="str">
            <v>OMD_8153</v>
          </cell>
        </row>
        <row r="284">
          <cell r="B284" t="str">
            <v>OMD_8153</v>
          </cell>
        </row>
        <row r="285">
          <cell r="B285" t="str">
            <v>OMD_8154</v>
          </cell>
        </row>
        <row r="286">
          <cell r="B286" t="str">
            <v>OMD_8154</v>
          </cell>
        </row>
        <row r="287">
          <cell r="B287" t="str">
            <v>OMD_8155</v>
          </cell>
        </row>
        <row r="288">
          <cell r="B288" t="str">
            <v>OMD_8156</v>
          </cell>
        </row>
        <row r="289">
          <cell r="B289" t="str">
            <v>OMD_8156</v>
          </cell>
        </row>
        <row r="290">
          <cell r="B290" t="str">
            <v>OMD_8157</v>
          </cell>
        </row>
        <row r="291">
          <cell r="B291" t="str">
            <v>OMD_8158</v>
          </cell>
        </row>
        <row r="292">
          <cell r="B292" t="str">
            <v>OMD_8164</v>
          </cell>
        </row>
        <row r="293">
          <cell r="B293" t="str">
            <v>OMD_8169</v>
          </cell>
        </row>
        <row r="294">
          <cell r="B294" t="str">
            <v>OMD_8169</v>
          </cell>
        </row>
        <row r="295">
          <cell r="B295" t="str">
            <v>OMD_8169</v>
          </cell>
        </row>
        <row r="296">
          <cell r="B296" t="str">
            <v>OMD_8169</v>
          </cell>
        </row>
        <row r="297">
          <cell r="B297" t="str">
            <v>OMD_8169</v>
          </cell>
        </row>
        <row r="298">
          <cell r="B298" t="str">
            <v>OMD_8169</v>
          </cell>
        </row>
        <row r="299">
          <cell r="B299" t="str">
            <v>OMD_8170</v>
          </cell>
        </row>
        <row r="300">
          <cell r="B300" t="str">
            <v>OMD_8170</v>
          </cell>
        </row>
        <row r="301">
          <cell r="B301" t="str">
            <v>OMD_8170</v>
          </cell>
        </row>
        <row r="302">
          <cell r="B302" t="str">
            <v>OMD_8170</v>
          </cell>
        </row>
        <row r="303">
          <cell r="B303" t="str">
            <v>OME_8170</v>
          </cell>
        </row>
        <row r="304">
          <cell r="B304" t="str">
            <v>OME_8170</v>
          </cell>
        </row>
        <row r="305">
          <cell r="B305" t="str">
            <v>OME_8171</v>
          </cell>
        </row>
        <row r="306">
          <cell r="B306" t="str">
            <v>OME_8171</v>
          </cell>
        </row>
        <row r="307">
          <cell r="B307" t="str">
            <v>OME_8171</v>
          </cell>
        </row>
        <row r="308">
          <cell r="B308" t="str">
            <v>OME_8171</v>
          </cell>
        </row>
        <row r="309">
          <cell r="B309" t="str">
            <v>OME_8171</v>
          </cell>
        </row>
        <row r="310">
          <cell r="B310" t="str">
            <v>OME_8178</v>
          </cell>
        </row>
        <row r="311">
          <cell r="B311" t="str">
            <v>OME_8178</v>
          </cell>
        </row>
        <row r="312">
          <cell r="B312" t="str">
            <v>OME_8180</v>
          </cell>
        </row>
        <row r="313">
          <cell r="B313" t="str">
            <v>OME_8181</v>
          </cell>
        </row>
        <row r="314">
          <cell r="B314" t="str">
            <v>OME_8183</v>
          </cell>
        </row>
        <row r="315">
          <cell r="B315" t="str">
            <v>OME_8183</v>
          </cell>
        </row>
        <row r="316">
          <cell r="B316" t="str">
            <v>OME_8183</v>
          </cell>
        </row>
        <row r="317">
          <cell r="B317" t="str">
            <v>OME_8186</v>
          </cell>
        </row>
        <row r="318">
          <cell r="B318" t="str">
            <v>OME_8186</v>
          </cell>
        </row>
        <row r="319">
          <cell r="B319" t="str">
            <v>OME_8186</v>
          </cell>
        </row>
        <row r="320">
          <cell r="B320" t="str">
            <v>OME_8188</v>
          </cell>
        </row>
        <row r="321">
          <cell r="B321" t="str">
            <v>OME_8188</v>
          </cell>
        </row>
        <row r="322">
          <cell r="B322" t="str">
            <v>OME_8188</v>
          </cell>
        </row>
        <row r="323">
          <cell r="B323" t="str">
            <v>OME_8140</v>
          </cell>
        </row>
        <row r="324">
          <cell r="B324" t="str">
            <v>OME_8134</v>
          </cell>
        </row>
        <row r="325">
          <cell r="B325" t="str">
            <v>OME_8130</v>
          </cell>
        </row>
        <row r="326">
          <cell r="B326" t="str">
            <v>OME_8146</v>
          </cell>
        </row>
        <row r="327">
          <cell r="B327" t="str">
            <v>OME_8132</v>
          </cell>
        </row>
        <row r="328">
          <cell r="B328" t="str">
            <v>OME_8163</v>
          </cell>
        </row>
        <row r="329">
          <cell r="B329" t="str">
            <v>OME_8147</v>
          </cell>
        </row>
        <row r="330">
          <cell r="B330" t="str">
            <v>OME_8142</v>
          </cell>
        </row>
        <row r="331">
          <cell r="B331" t="str">
            <v>OME_8138</v>
          </cell>
        </row>
        <row r="332">
          <cell r="B332" t="str">
            <v>OME_8131</v>
          </cell>
        </row>
        <row r="333">
          <cell r="B333" t="str">
            <v>OME_8138</v>
          </cell>
        </row>
        <row r="334">
          <cell r="B334" t="str">
            <v>OME_8144</v>
          </cell>
        </row>
        <row r="335">
          <cell r="B335" t="str">
            <v>OME_8150</v>
          </cell>
        </row>
        <row r="336">
          <cell r="B336" t="str">
            <v>OME_8170</v>
          </cell>
        </row>
        <row r="337">
          <cell r="B337" t="str">
            <v>OME_8136</v>
          </cell>
        </row>
        <row r="338">
          <cell r="B338" t="str">
            <v>OME_8145</v>
          </cell>
        </row>
        <row r="339">
          <cell r="B339" t="str">
            <v>OME_8169</v>
          </cell>
        </row>
        <row r="340">
          <cell r="B340" t="str">
            <v>OME_8130</v>
          </cell>
        </row>
        <row r="341">
          <cell r="B341" t="str">
            <v>OME_8131</v>
          </cell>
        </row>
        <row r="342">
          <cell r="B342" t="str">
            <v>OME_8132</v>
          </cell>
        </row>
        <row r="343">
          <cell r="B343" t="str">
            <v>OME_8132</v>
          </cell>
        </row>
        <row r="344">
          <cell r="B344" t="str">
            <v>OME_8133</v>
          </cell>
        </row>
        <row r="345">
          <cell r="B345" t="str">
            <v>OME_8133</v>
          </cell>
        </row>
        <row r="346">
          <cell r="B346" t="str">
            <v>OME_8134</v>
          </cell>
        </row>
        <row r="347">
          <cell r="B347" t="str">
            <v>OME_8134</v>
          </cell>
        </row>
        <row r="348">
          <cell r="B348" t="str">
            <v>OME_8134</v>
          </cell>
        </row>
        <row r="349">
          <cell r="B349" t="str">
            <v>OME_8135</v>
          </cell>
        </row>
        <row r="350">
          <cell r="B350" t="str">
            <v>OME_8135</v>
          </cell>
        </row>
        <row r="351">
          <cell r="B351" t="str">
            <v>OME_8135</v>
          </cell>
        </row>
        <row r="352">
          <cell r="B352" t="str">
            <v>OME_8137</v>
          </cell>
        </row>
        <row r="353">
          <cell r="B353" t="str">
            <v>OME_8137</v>
          </cell>
        </row>
        <row r="354">
          <cell r="B354" t="str">
            <v>OME_8139</v>
          </cell>
        </row>
        <row r="355">
          <cell r="B355" t="str">
            <v>OME_8140</v>
          </cell>
        </row>
        <row r="356">
          <cell r="B356" t="str">
            <v>OME_8140</v>
          </cell>
        </row>
        <row r="357">
          <cell r="B357" t="str">
            <v>OME_8140</v>
          </cell>
        </row>
        <row r="358">
          <cell r="B358" t="str">
            <v>OME_8140</v>
          </cell>
        </row>
        <row r="359">
          <cell r="B359" t="str">
            <v>OME_8140</v>
          </cell>
        </row>
        <row r="360">
          <cell r="B360" t="str">
            <v>OME_8140</v>
          </cell>
        </row>
        <row r="361">
          <cell r="B361" t="str">
            <v>OME_8140</v>
          </cell>
        </row>
        <row r="362">
          <cell r="B362" t="str">
            <v>OME_8140</v>
          </cell>
        </row>
        <row r="363">
          <cell r="B363" t="str">
            <v>OME_8141</v>
          </cell>
        </row>
        <row r="364">
          <cell r="B364" t="str">
            <v>OME_8141</v>
          </cell>
        </row>
        <row r="365">
          <cell r="B365" t="str">
            <v>OME_8141</v>
          </cell>
        </row>
        <row r="366">
          <cell r="B366" t="str">
            <v>OME_8142</v>
          </cell>
        </row>
        <row r="367">
          <cell r="B367" t="str">
            <v>OME_8142</v>
          </cell>
        </row>
        <row r="368">
          <cell r="B368" t="str">
            <v>OME_8143</v>
          </cell>
        </row>
        <row r="369">
          <cell r="B369" t="str">
            <v>OME_8143</v>
          </cell>
        </row>
        <row r="370">
          <cell r="B370" t="str">
            <v>OME_8144</v>
          </cell>
        </row>
        <row r="371">
          <cell r="B371" t="str">
            <v>OMC_8132</v>
          </cell>
        </row>
        <row r="372">
          <cell r="B372" t="str">
            <v>OMC_8133</v>
          </cell>
        </row>
        <row r="373">
          <cell r="B373" t="str">
            <v>OMC_8133</v>
          </cell>
        </row>
        <row r="374">
          <cell r="B374" t="str">
            <v>OMC_8134</v>
          </cell>
        </row>
        <row r="375">
          <cell r="B375" t="str">
            <v>OMC_8134</v>
          </cell>
        </row>
        <row r="376">
          <cell r="B376" t="str">
            <v>OMC_8134</v>
          </cell>
        </row>
        <row r="377">
          <cell r="B377" t="str">
            <v>OMC_8135</v>
          </cell>
        </row>
        <row r="378">
          <cell r="B378" t="str">
            <v>OMC_8135</v>
          </cell>
        </row>
        <row r="379">
          <cell r="B379" t="str">
            <v>OMC_8135</v>
          </cell>
        </row>
        <row r="380">
          <cell r="B380" t="str">
            <v>OMC_8137</v>
          </cell>
        </row>
        <row r="381">
          <cell r="B381" t="str">
            <v>OMC_8137</v>
          </cell>
        </row>
        <row r="382">
          <cell r="B382" t="str">
            <v>OMC_8139</v>
          </cell>
        </row>
        <row r="383">
          <cell r="B383" t="str">
            <v>OMC_8140</v>
          </cell>
        </row>
        <row r="384">
          <cell r="B384" t="str">
            <v>OMC_8140</v>
          </cell>
        </row>
        <row r="385">
          <cell r="B385" t="str">
            <v>OMC_8140</v>
          </cell>
        </row>
        <row r="386">
          <cell r="B386" t="str">
            <v>OMC_8140</v>
          </cell>
        </row>
        <row r="387">
          <cell r="B387" t="str">
            <v>OMC_8140</v>
          </cell>
        </row>
        <row r="388">
          <cell r="B388" t="str">
            <v>OMC_8140</v>
          </cell>
        </row>
        <row r="389">
          <cell r="B389" t="str">
            <v>OMC_8140</v>
          </cell>
        </row>
        <row r="390">
          <cell r="B390" t="str">
            <v>OMC_8140</v>
          </cell>
        </row>
        <row r="391">
          <cell r="B391" t="str">
            <v>OMC_8141</v>
          </cell>
        </row>
        <row r="392">
          <cell r="B392" t="str">
            <v>OMC_8141</v>
          </cell>
        </row>
        <row r="393">
          <cell r="B393" t="str">
            <v>OMC_8141</v>
          </cell>
        </row>
        <row r="394">
          <cell r="B394" t="str">
            <v>OMC_8142</v>
          </cell>
        </row>
        <row r="395">
          <cell r="B395" t="str">
            <v>OMC_8142</v>
          </cell>
        </row>
        <row r="396">
          <cell r="B396" t="str">
            <v>OMC_8143</v>
          </cell>
        </row>
        <row r="397">
          <cell r="B397" t="str">
            <v>OMC_8143</v>
          </cell>
        </row>
        <row r="398">
          <cell r="B398" t="str">
            <v>OMC_8144</v>
          </cell>
        </row>
        <row r="399">
          <cell r="B399" t="str">
            <v>OMC_8144</v>
          </cell>
        </row>
        <row r="400">
          <cell r="B400" t="str">
            <v>OMC_8147</v>
          </cell>
        </row>
        <row r="401">
          <cell r="B401" t="str">
            <v>OMC_8147</v>
          </cell>
        </row>
        <row r="402">
          <cell r="B402" t="str">
            <v>OMC_8147</v>
          </cell>
        </row>
        <row r="403">
          <cell r="B403" t="str">
            <v>OMC_8147</v>
          </cell>
        </row>
        <row r="404">
          <cell r="B404" t="str">
            <v>OMC_8147</v>
          </cell>
        </row>
        <row r="405">
          <cell r="B405" t="str">
            <v>OMC_8147</v>
          </cell>
        </row>
        <row r="406">
          <cell r="B406" t="str">
            <v>OMC_8148</v>
          </cell>
        </row>
        <row r="407">
          <cell r="B407" t="str">
            <v>OMC_8150</v>
          </cell>
        </row>
        <row r="408">
          <cell r="B408" t="str">
            <v>OMC_8153</v>
          </cell>
        </row>
        <row r="409">
          <cell r="B409" t="str">
            <v>OMC_8153</v>
          </cell>
        </row>
        <row r="410">
          <cell r="B410" t="str">
            <v>OMC_8154</v>
          </cell>
        </row>
        <row r="411">
          <cell r="B411" t="str">
            <v>OMC_8154</v>
          </cell>
        </row>
        <row r="412">
          <cell r="B412" t="str">
            <v>OMC_8155</v>
          </cell>
        </row>
        <row r="413">
          <cell r="B413" t="str">
            <v>OMC_8156</v>
          </cell>
        </row>
        <row r="414">
          <cell r="B414" t="str">
            <v>OMC_8156</v>
          </cell>
        </row>
        <row r="415">
          <cell r="B415" t="str">
            <v>OMC_8157</v>
          </cell>
        </row>
        <row r="416">
          <cell r="B416" t="str">
            <v>OMC_8158</v>
          </cell>
        </row>
        <row r="417">
          <cell r="B417" t="str">
            <v>OMC_8164</v>
          </cell>
        </row>
        <row r="418">
          <cell r="B418" t="str">
            <v>OMC_8169</v>
          </cell>
        </row>
        <row r="419">
          <cell r="B419" t="str">
            <v>OMC_8169</v>
          </cell>
        </row>
        <row r="420">
          <cell r="B420" t="str">
            <v>OMC_8169</v>
          </cell>
        </row>
        <row r="421">
          <cell r="B421" t="str">
            <v>OMC_8169</v>
          </cell>
        </row>
        <row r="422">
          <cell r="B422" t="str">
            <v>OMC_8169</v>
          </cell>
        </row>
        <row r="423">
          <cell r="B423" t="str">
            <v>OMC_8169</v>
          </cell>
        </row>
        <row r="424">
          <cell r="B424" t="str">
            <v>OMC_8170</v>
          </cell>
        </row>
        <row r="425">
          <cell r="B425" t="str">
            <v>OMC_8170</v>
          </cell>
        </row>
        <row r="426">
          <cell r="B426" t="str">
            <v>OMC_8170</v>
          </cell>
        </row>
        <row r="427">
          <cell r="B427" t="str">
            <v>OMC_8170</v>
          </cell>
        </row>
        <row r="428">
          <cell r="B428" t="str">
            <v>OMD_8170</v>
          </cell>
        </row>
        <row r="429">
          <cell r="B429" t="str">
            <v>OMD_8170</v>
          </cell>
        </row>
        <row r="430">
          <cell r="B430" t="str">
            <v>OMD_8171</v>
          </cell>
        </row>
        <row r="431">
          <cell r="B431" t="str">
            <v>OMD_8171</v>
          </cell>
        </row>
        <row r="432">
          <cell r="B432" t="str">
            <v>OMD_8171</v>
          </cell>
        </row>
        <row r="433">
          <cell r="B433" t="str">
            <v>OMD_8171</v>
          </cell>
        </row>
        <row r="434">
          <cell r="B434" t="str">
            <v>OMD_8171</v>
          </cell>
        </row>
        <row r="435">
          <cell r="B435" t="str">
            <v>OMD_8178</v>
          </cell>
        </row>
        <row r="436">
          <cell r="B436" t="str">
            <v>OMD_8178</v>
          </cell>
        </row>
        <row r="437">
          <cell r="B437" t="str">
            <v>OMD_8180</v>
          </cell>
        </row>
        <row r="438">
          <cell r="B438" t="str">
            <v>OMD_8181</v>
          </cell>
        </row>
        <row r="439">
          <cell r="B439" t="str">
            <v>OMD_8183</v>
          </cell>
        </row>
        <row r="440">
          <cell r="B440" t="str">
            <v>OMD_8183</v>
          </cell>
        </row>
        <row r="441">
          <cell r="B441" t="str">
            <v>OMD_8183</v>
          </cell>
        </row>
        <row r="442">
          <cell r="B442" t="str">
            <v>OMD_8186</v>
          </cell>
        </row>
        <row r="443">
          <cell r="B443" t="str">
            <v>OMD_8186</v>
          </cell>
        </row>
        <row r="444">
          <cell r="B444" t="str">
            <v>OMD_8186</v>
          </cell>
        </row>
        <row r="445">
          <cell r="B445" t="str">
            <v>OMD_8188</v>
          </cell>
        </row>
        <row r="446">
          <cell r="B446" t="str">
            <v>OMD_8188</v>
          </cell>
        </row>
        <row r="447">
          <cell r="B447" t="str">
            <v>OMD_8188</v>
          </cell>
        </row>
        <row r="448">
          <cell r="B448" t="str">
            <v>OMD_8140</v>
          </cell>
        </row>
        <row r="449">
          <cell r="B449" t="str">
            <v>OMD_8134</v>
          </cell>
        </row>
        <row r="450">
          <cell r="B450" t="str">
            <v>OMD_8130</v>
          </cell>
        </row>
        <row r="451">
          <cell r="B451" t="str">
            <v>OMD_8146</v>
          </cell>
        </row>
        <row r="452">
          <cell r="B452" t="str">
            <v>OMD_8132</v>
          </cell>
        </row>
        <row r="453">
          <cell r="B453" t="str">
            <v>OMD_8163</v>
          </cell>
        </row>
        <row r="454">
          <cell r="B454" t="str">
            <v>OMD_8147</v>
          </cell>
        </row>
        <row r="455">
          <cell r="B455" t="str">
            <v>OMD_8142</v>
          </cell>
        </row>
        <row r="456">
          <cell r="B456" t="str">
            <v>OMD_8138</v>
          </cell>
        </row>
        <row r="457">
          <cell r="B457" t="str">
            <v>OMD_8131</v>
          </cell>
        </row>
        <row r="458">
          <cell r="B458" t="str">
            <v>OMD_8138</v>
          </cell>
        </row>
        <row r="459">
          <cell r="B459" t="str">
            <v>OMD_8144</v>
          </cell>
        </row>
        <row r="460">
          <cell r="B460" t="str">
            <v>OMD_8150</v>
          </cell>
        </row>
        <row r="461">
          <cell r="B461" t="str">
            <v>OMD_8170</v>
          </cell>
        </row>
        <row r="462">
          <cell r="B462" t="str">
            <v>OMD_8136</v>
          </cell>
        </row>
        <row r="463">
          <cell r="B463" t="str">
            <v>OMD_8145</v>
          </cell>
        </row>
        <row r="464">
          <cell r="B464" t="str">
            <v>OMD_8169</v>
          </cell>
        </row>
        <row r="465">
          <cell r="B465" t="str">
            <v>OMD_8130</v>
          </cell>
        </row>
        <row r="466">
          <cell r="B466" t="str">
            <v>OMD_8131</v>
          </cell>
        </row>
        <row r="467">
          <cell r="B467" t="str">
            <v>OMD_8132</v>
          </cell>
        </row>
        <row r="468">
          <cell r="B468" t="str">
            <v>OMD_8132</v>
          </cell>
        </row>
        <row r="469">
          <cell r="B469" t="str">
            <v>OMD_8133</v>
          </cell>
        </row>
        <row r="470">
          <cell r="B470" t="str">
            <v>OMD_8133</v>
          </cell>
        </row>
        <row r="471">
          <cell r="B471" t="str">
            <v>OMD_8134</v>
          </cell>
        </row>
        <row r="472">
          <cell r="B472" t="str">
            <v>OMD_8134</v>
          </cell>
        </row>
        <row r="473">
          <cell r="B473" t="str">
            <v>OMD_8134</v>
          </cell>
        </row>
        <row r="474">
          <cell r="B474" t="str">
            <v>OMD_8135</v>
          </cell>
        </row>
        <row r="475">
          <cell r="B475" t="str">
            <v>OMD_8135</v>
          </cell>
        </row>
        <row r="476">
          <cell r="B476" t="str">
            <v>OMD_8135</v>
          </cell>
        </row>
        <row r="477">
          <cell r="B477" t="str">
            <v>OMD_8137</v>
          </cell>
        </row>
        <row r="478">
          <cell r="B478" t="str">
            <v>OMD_8137</v>
          </cell>
        </row>
        <row r="479">
          <cell r="B479" t="str">
            <v>OMD_8139</v>
          </cell>
        </row>
        <row r="480">
          <cell r="B480" t="str">
            <v>OMD_8140</v>
          </cell>
        </row>
        <row r="481">
          <cell r="B481" t="str">
            <v>OMD_8140</v>
          </cell>
        </row>
        <row r="482">
          <cell r="B482" t="str">
            <v>OMD_8140</v>
          </cell>
        </row>
        <row r="483">
          <cell r="B483" t="str">
            <v>OMD_8140</v>
          </cell>
        </row>
        <row r="484">
          <cell r="B484" t="str">
            <v>OMD_8140</v>
          </cell>
        </row>
        <row r="485">
          <cell r="B485" t="str">
            <v>OMB_8146</v>
          </cell>
        </row>
        <row r="486">
          <cell r="B486" t="str">
            <v>OMB_8132</v>
          </cell>
        </row>
        <row r="487">
          <cell r="B487" t="str">
            <v>OMB_8163</v>
          </cell>
        </row>
        <row r="488">
          <cell r="B488" t="str">
            <v>OMB_8147</v>
          </cell>
        </row>
        <row r="489">
          <cell r="B489" t="str">
            <v>OMB_8142</v>
          </cell>
        </row>
        <row r="490">
          <cell r="B490" t="str">
            <v>OMB_8138</v>
          </cell>
        </row>
        <row r="491">
          <cell r="B491" t="str">
            <v>OMB_8131</v>
          </cell>
        </row>
        <row r="492">
          <cell r="B492" t="str">
            <v>OMB_8138</v>
          </cell>
        </row>
        <row r="493">
          <cell r="B493" t="str">
            <v>OMB_8144</v>
          </cell>
        </row>
        <row r="494">
          <cell r="B494" t="str">
            <v>OMB_8150</v>
          </cell>
        </row>
        <row r="495">
          <cell r="B495" t="str">
            <v>OMB_8170</v>
          </cell>
        </row>
        <row r="496">
          <cell r="B496" t="str">
            <v>OMB_8136</v>
          </cell>
        </row>
        <row r="497">
          <cell r="B497" t="str">
            <v>OMB_8145</v>
          </cell>
        </row>
        <row r="498">
          <cell r="B498" t="str">
            <v>OMB_8169</v>
          </cell>
        </row>
        <row r="499">
          <cell r="B499" t="str">
            <v>OMB_8130</v>
          </cell>
        </row>
        <row r="500">
          <cell r="B500" t="str">
            <v>OMB_8131</v>
          </cell>
        </row>
        <row r="501">
          <cell r="B501" t="str">
            <v>OMB_8132</v>
          </cell>
        </row>
        <row r="502">
          <cell r="B502" t="str">
            <v>OMB_8132</v>
          </cell>
        </row>
        <row r="503">
          <cell r="B503" t="str">
            <v>OMB_8133</v>
          </cell>
        </row>
        <row r="504">
          <cell r="B504" t="str">
            <v>OMB_8133</v>
          </cell>
        </row>
        <row r="505">
          <cell r="B505" t="str">
            <v>OMB_8134</v>
          </cell>
        </row>
        <row r="506">
          <cell r="B506" t="str">
            <v>OMB_8134</v>
          </cell>
        </row>
        <row r="507">
          <cell r="B507" t="str">
            <v>OMB_8134</v>
          </cell>
        </row>
        <row r="508">
          <cell r="B508" t="str">
            <v>OMB_8135</v>
          </cell>
        </row>
        <row r="509">
          <cell r="B509" t="str">
            <v>OMB_8135</v>
          </cell>
        </row>
        <row r="510">
          <cell r="B510" t="str">
            <v>OMB_8135</v>
          </cell>
        </row>
        <row r="511">
          <cell r="B511" t="str">
            <v>OMB_8137</v>
          </cell>
        </row>
        <row r="512">
          <cell r="B512" t="str">
            <v>OMB_8137</v>
          </cell>
        </row>
        <row r="513">
          <cell r="B513" t="str">
            <v>OMB_8139</v>
          </cell>
        </row>
        <row r="514">
          <cell r="B514" t="str">
            <v>OMB_8140</v>
          </cell>
        </row>
        <row r="515">
          <cell r="B515" t="str">
            <v>OMB_8140</v>
          </cell>
        </row>
        <row r="516">
          <cell r="B516" t="str">
            <v>OMB_8140</v>
          </cell>
        </row>
        <row r="517">
          <cell r="B517" t="str">
            <v>OMB_8140</v>
          </cell>
        </row>
        <row r="518">
          <cell r="B518" t="str">
            <v>OMB_8140</v>
          </cell>
        </row>
        <row r="519">
          <cell r="B519" t="str">
            <v>OMB_8140</v>
          </cell>
        </row>
        <row r="520">
          <cell r="B520" t="str">
            <v>OMB_8140</v>
          </cell>
        </row>
        <row r="521">
          <cell r="B521" t="str">
            <v>OMB_8140</v>
          </cell>
        </row>
        <row r="522">
          <cell r="B522" t="str">
            <v>OMB_8141</v>
          </cell>
        </row>
        <row r="523">
          <cell r="B523" t="str">
            <v>OMB_8141</v>
          </cell>
        </row>
        <row r="524">
          <cell r="B524" t="str">
            <v>OMB_8141</v>
          </cell>
        </row>
        <row r="525">
          <cell r="B525" t="str">
            <v>OMB_8142</v>
          </cell>
        </row>
        <row r="526">
          <cell r="B526" t="str">
            <v>OMB_8142</v>
          </cell>
        </row>
        <row r="527">
          <cell r="B527" t="str">
            <v>OMB_8143</v>
          </cell>
        </row>
        <row r="528">
          <cell r="B528" t="str">
            <v>OMB_8143</v>
          </cell>
        </row>
        <row r="529">
          <cell r="B529" t="str">
            <v>OMB_8144</v>
          </cell>
        </row>
        <row r="530">
          <cell r="B530" t="str">
            <v>OMB_8144</v>
          </cell>
        </row>
        <row r="531">
          <cell r="B531" t="str">
            <v>OMB_8147</v>
          </cell>
        </row>
        <row r="532">
          <cell r="B532" t="str">
            <v>OMB_8147</v>
          </cell>
        </row>
        <row r="533">
          <cell r="B533" t="str">
            <v>OMB_8147</v>
          </cell>
        </row>
        <row r="534">
          <cell r="B534" t="str">
            <v>OMB_8147</v>
          </cell>
        </row>
        <row r="535">
          <cell r="B535" t="str">
            <v>OMB_8147</v>
          </cell>
        </row>
        <row r="536">
          <cell r="B536" t="str">
            <v>OMB_8147</v>
          </cell>
        </row>
        <row r="537">
          <cell r="B537" t="str">
            <v>OMB_8148</v>
          </cell>
        </row>
        <row r="538">
          <cell r="B538" t="str">
            <v>OMB_8150</v>
          </cell>
        </row>
        <row r="539">
          <cell r="B539" t="str">
            <v>OMB_8153</v>
          </cell>
        </row>
        <row r="540">
          <cell r="B540" t="str">
            <v>OMB_8153</v>
          </cell>
        </row>
        <row r="541">
          <cell r="B541" t="str">
            <v>OMB_8154</v>
          </cell>
        </row>
        <row r="542">
          <cell r="B542" t="str">
            <v>OMB_8154</v>
          </cell>
        </row>
        <row r="543">
          <cell r="B543" t="str">
            <v>OMB_8155</v>
          </cell>
        </row>
        <row r="544">
          <cell r="B544" t="str">
            <v>OMB_8156</v>
          </cell>
        </row>
        <row r="545">
          <cell r="B545" t="str">
            <v>OMB_8156</v>
          </cell>
        </row>
        <row r="546">
          <cell r="B546" t="str">
            <v>OMB_8157</v>
          </cell>
        </row>
        <row r="547">
          <cell r="B547" t="str">
            <v>OMB_8158</v>
          </cell>
        </row>
        <row r="548">
          <cell r="B548" t="str">
            <v>OMB_8164</v>
          </cell>
        </row>
        <row r="549">
          <cell r="B549" t="str">
            <v>OMB_8169</v>
          </cell>
        </row>
        <row r="550">
          <cell r="B550" t="str">
            <v>OMB_8169</v>
          </cell>
        </row>
        <row r="551">
          <cell r="B551" t="str">
            <v>OMB_8169</v>
          </cell>
        </row>
        <row r="552">
          <cell r="B552" t="str">
            <v>OMB_8169</v>
          </cell>
        </row>
        <row r="553">
          <cell r="B553" t="str">
            <v>OMB_8169</v>
          </cell>
        </row>
        <row r="554">
          <cell r="B554" t="str">
            <v>OMB_8169</v>
          </cell>
        </row>
        <row r="555">
          <cell r="B555" t="str">
            <v>OMB_8170</v>
          </cell>
        </row>
        <row r="556">
          <cell r="B556" t="str">
            <v>OMB_8170</v>
          </cell>
        </row>
        <row r="557">
          <cell r="B557" t="str">
            <v>OMB_8170</v>
          </cell>
        </row>
        <row r="558">
          <cell r="B558" t="str">
            <v>OMB_8170</v>
          </cell>
        </row>
        <row r="559">
          <cell r="B559" t="str">
            <v>OMC_8170</v>
          </cell>
        </row>
        <row r="560">
          <cell r="B560" t="str">
            <v>OMC_8170</v>
          </cell>
        </row>
        <row r="561">
          <cell r="B561" t="str">
            <v>OMC_8171</v>
          </cell>
        </row>
        <row r="562">
          <cell r="B562" t="str">
            <v>OMC_8171</v>
          </cell>
        </row>
        <row r="563">
          <cell r="B563" t="str">
            <v>OMC_8171</v>
          </cell>
        </row>
        <row r="564">
          <cell r="B564" t="str">
            <v>OMC_8171</v>
          </cell>
        </row>
        <row r="565">
          <cell r="B565" t="str">
            <v>OMC_8171</v>
          </cell>
        </row>
        <row r="566">
          <cell r="B566" t="str">
            <v>OMC_8178</v>
          </cell>
        </row>
        <row r="567">
          <cell r="B567" t="str">
            <v>OMC_8178</v>
          </cell>
        </row>
        <row r="568">
          <cell r="B568" t="str">
            <v>OMC_8180</v>
          </cell>
        </row>
        <row r="569">
          <cell r="B569" t="str">
            <v>OMC_8181</v>
          </cell>
        </row>
        <row r="570">
          <cell r="B570" t="str">
            <v>OMC_8183</v>
          </cell>
        </row>
        <row r="571">
          <cell r="B571" t="str">
            <v>OMC_8183</v>
          </cell>
        </row>
        <row r="572">
          <cell r="B572" t="str">
            <v>OMC_8183</v>
          </cell>
        </row>
        <row r="573">
          <cell r="B573" t="str">
            <v>OMC_8186</v>
          </cell>
        </row>
        <row r="574">
          <cell r="B574" t="str">
            <v>OMC_8186</v>
          </cell>
        </row>
        <row r="575">
          <cell r="B575" t="str">
            <v>OMC_8186</v>
          </cell>
        </row>
        <row r="576">
          <cell r="B576" t="str">
            <v>OMC_8188</v>
          </cell>
        </row>
        <row r="577">
          <cell r="B577" t="str">
            <v>OMC_8188</v>
          </cell>
        </row>
        <row r="578">
          <cell r="B578" t="str">
            <v>OMC_8188</v>
          </cell>
        </row>
        <row r="579">
          <cell r="B579" t="str">
            <v>OMC_8140</v>
          </cell>
        </row>
        <row r="580">
          <cell r="B580" t="str">
            <v>OMC_8134</v>
          </cell>
        </row>
        <row r="581">
          <cell r="B581" t="str">
            <v>OMC_8130</v>
          </cell>
        </row>
        <row r="582">
          <cell r="B582" t="str">
            <v>OMC_8146</v>
          </cell>
        </row>
        <row r="583">
          <cell r="B583" t="str">
            <v>OMC_8132</v>
          </cell>
        </row>
        <row r="584">
          <cell r="B584" t="str">
            <v>OMC_8163</v>
          </cell>
        </row>
        <row r="585">
          <cell r="B585" t="str">
            <v>OMC_8147</v>
          </cell>
        </row>
        <row r="586">
          <cell r="B586" t="str">
            <v>OMC_8142</v>
          </cell>
        </row>
        <row r="587">
          <cell r="B587" t="str">
            <v>OMC_8138</v>
          </cell>
        </row>
        <row r="588">
          <cell r="B588" t="str">
            <v>OMC_8131</v>
          </cell>
        </row>
        <row r="589">
          <cell r="B589" t="str">
            <v>OMC_8138</v>
          </cell>
        </row>
        <row r="590">
          <cell r="B590" t="str">
            <v>OMC_8144</v>
          </cell>
        </row>
        <row r="591">
          <cell r="B591" t="str">
            <v>OMC_8150</v>
          </cell>
        </row>
        <row r="592">
          <cell r="B592" t="str">
            <v>OMC_8170</v>
          </cell>
        </row>
        <row r="593">
          <cell r="B593" t="str">
            <v>OMC_8136</v>
          </cell>
        </row>
        <row r="594">
          <cell r="B594" t="str">
            <v>OMC_8145</v>
          </cell>
        </row>
        <row r="595">
          <cell r="B595" t="str">
            <v>OMC_8169</v>
          </cell>
        </row>
        <row r="596">
          <cell r="B596" t="str">
            <v>OMC_8130</v>
          </cell>
        </row>
        <row r="597">
          <cell r="B597" t="str">
            <v>OMC_8131</v>
          </cell>
        </row>
        <row r="598">
          <cell r="B598" t="str">
            <v>OMC_8132</v>
          </cell>
        </row>
        <row r="599">
          <cell r="B599" t="str">
            <v>OMA_8183</v>
          </cell>
        </row>
        <row r="600">
          <cell r="B600" t="str">
            <v>OMA_8183</v>
          </cell>
        </row>
        <row r="601">
          <cell r="B601" t="str">
            <v>OMA_8183</v>
          </cell>
        </row>
        <row r="602">
          <cell r="B602" t="str">
            <v>OMA_8186</v>
          </cell>
        </row>
        <row r="603">
          <cell r="B603" t="str">
            <v>OMA_8186</v>
          </cell>
        </row>
        <row r="604">
          <cell r="B604" t="str">
            <v>OMA_8186</v>
          </cell>
        </row>
        <row r="605">
          <cell r="B605" t="str">
            <v>OMA_8188</v>
          </cell>
        </row>
        <row r="606">
          <cell r="B606" t="str">
            <v>OMA_8188</v>
          </cell>
        </row>
        <row r="607">
          <cell r="B607" t="str">
            <v>OMA_8188</v>
          </cell>
        </row>
        <row r="608">
          <cell r="B608" t="str">
            <v>OMA_8140</v>
          </cell>
        </row>
        <row r="609">
          <cell r="B609" t="str">
            <v>OMA_8134</v>
          </cell>
        </row>
        <row r="610">
          <cell r="B610" t="str">
            <v>OMA_8130</v>
          </cell>
        </row>
        <row r="611">
          <cell r="B611" t="str">
            <v>OMA_8146</v>
          </cell>
        </row>
        <row r="612">
          <cell r="B612" t="str">
            <v>OMA_8132</v>
          </cell>
        </row>
        <row r="613">
          <cell r="B613" t="str">
            <v>OMA_8163</v>
          </cell>
        </row>
        <row r="614">
          <cell r="B614" t="str">
            <v>OMA_8147</v>
          </cell>
        </row>
        <row r="615">
          <cell r="B615" t="str">
            <v>OMA_8142</v>
          </cell>
        </row>
        <row r="616">
          <cell r="B616" t="str">
            <v>OMA_8138</v>
          </cell>
        </row>
        <row r="617">
          <cell r="B617" t="str">
            <v>OMA_8131</v>
          </cell>
        </row>
        <row r="618">
          <cell r="B618" t="str">
            <v>OMA_8138</v>
          </cell>
        </row>
        <row r="619">
          <cell r="B619" t="str">
            <v>OMA_8144</v>
          </cell>
        </row>
        <row r="620">
          <cell r="B620" t="str">
            <v>OMA_8150</v>
          </cell>
        </row>
        <row r="621">
          <cell r="B621" t="str">
            <v>OMA_8170</v>
          </cell>
        </row>
        <row r="622">
          <cell r="B622" t="str">
            <v>OMA_8136</v>
          </cell>
        </row>
        <row r="623">
          <cell r="B623" t="str">
            <v>OMA_8145</v>
          </cell>
        </row>
        <row r="624">
          <cell r="B624" t="str">
            <v>OMA_8169</v>
          </cell>
        </row>
        <row r="625">
          <cell r="B625" t="str">
            <v>OMA_8130</v>
          </cell>
        </row>
        <row r="626">
          <cell r="B626" t="str">
            <v>OMA_8131</v>
          </cell>
        </row>
        <row r="627">
          <cell r="B627" t="str">
            <v>OMA_8132</v>
          </cell>
        </row>
        <row r="628">
          <cell r="B628" t="str">
            <v>OMA_8132</v>
          </cell>
        </row>
        <row r="629">
          <cell r="B629" t="str">
            <v>OMA_8133</v>
          </cell>
        </row>
        <row r="630">
          <cell r="B630" t="str">
            <v>OMA_8133</v>
          </cell>
        </row>
        <row r="631">
          <cell r="B631" t="str">
            <v>OMA_8134</v>
          </cell>
        </row>
        <row r="632">
          <cell r="B632" t="str">
            <v>OMA_8134</v>
          </cell>
        </row>
        <row r="633">
          <cell r="B633" t="str">
            <v>OMA_8134</v>
          </cell>
        </row>
        <row r="634">
          <cell r="B634" t="str">
            <v>OMA_8135</v>
          </cell>
        </row>
        <row r="635">
          <cell r="B635" t="str">
            <v>OMA_8135</v>
          </cell>
        </row>
        <row r="636">
          <cell r="B636" t="str">
            <v>OMA_8135</v>
          </cell>
        </row>
        <row r="637">
          <cell r="B637" t="str">
            <v>OMA_8137</v>
          </cell>
        </row>
        <row r="638">
          <cell r="B638" t="str">
            <v>OMA_8137</v>
          </cell>
        </row>
        <row r="639">
          <cell r="B639" t="str">
            <v>OMA_8139</v>
          </cell>
        </row>
        <row r="640">
          <cell r="B640" t="str">
            <v>OMA_8140</v>
          </cell>
        </row>
        <row r="641">
          <cell r="B641" t="str">
            <v>OMA_8140</v>
          </cell>
        </row>
        <row r="642">
          <cell r="B642" t="str">
            <v>OMA_8140</v>
          </cell>
        </row>
        <row r="643">
          <cell r="B643" t="str">
            <v>OMA_8140</v>
          </cell>
        </row>
        <row r="644">
          <cell r="B644" t="str">
            <v>OMA_8140</v>
          </cell>
        </row>
        <row r="645">
          <cell r="B645" t="str">
            <v>OMA_8140</v>
          </cell>
        </row>
        <row r="646">
          <cell r="B646" t="str">
            <v>OMA_8140</v>
          </cell>
        </row>
        <row r="647">
          <cell r="B647" t="str">
            <v>OMA_8140</v>
          </cell>
        </row>
        <row r="648">
          <cell r="B648" t="str">
            <v>OMA_8141</v>
          </cell>
        </row>
        <row r="649">
          <cell r="B649" t="str">
            <v>OMA_8141</v>
          </cell>
        </row>
        <row r="650">
          <cell r="B650" t="str">
            <v>OMA_8141</v>
          </cell>
        </row>
        <row r="651">
          <cell r="B651" t="str">
            <v>OMA_8142</v>
          </cell>
        </row>
        <row r="652">
          <cell r="B652" t="str">
            <v>OMA_8142</v>
          </cell>
        </row>
        <row r="653">
          <cell r="B653" t="str">
            <v>OMA_8143</v>
          </cell>
        </row>
        <row r="654">
          <cell r="B654" t="str">
            <v>OMA_8143</v>
          </cell>
        </row>
        <row r="655">
          <cell r="B655" t="str">
            <v>OMA_8144</v>
          </cell>
        </row>
        <row r="656">
          <cell r="B656" t="str">
            <v>OMA_8144</v>
          </cell>
        </row>
        <row r="657">
          <cell r="B657" t="str">
            <v>OMA_8147</v>
          </cell>
        </row>
        <row r="658">
          <cell r="B658" t="str">
            <v>OMA_8147</v>
          </cell>
        </row>
        <row r="659">
          <cell r="B659" t="str">
            <v>OMA_8147</v>
          </cell>
        </row>
        <row r="660">
          <cell r="B660" t="str">
            <v>OMA_8147</v>
          </cell>
        </row>
        <row r="661">
          <cell r="B661" t="str">
            <v>OMA_8147</v>
          </cell>
        </row>
        <row r="662">
          <cell r="B662" t="str">
            <v>OMA_8147</v>
          </cell>
        </row>
        <row r="663">
          <cell r="B663" t="str">
            <v>OMA_8148</v>
          </cell>
        </row>
        <row r="664">
          <cell r="B664" t="str">
            <v>OMA_8150</v>
          </cell>
        </row>
        <row r="665">
          <cell r="B665" t="str">
            <v>OMA_8153</v>
          </cell>
        </row>
        <row r="666">
          <cell r="B666" t="str">
            <v>OMA_8153</v>
          </cell>
        </row>
        <row r="667">
          <cell r="B667" t="str">
            <v>OMA_8154</v>
          </cell>
        </row>
        <row r="668">
          <cell r="B668" t="str">
            <v>OMA_8154</v>
          </cell>
        </row>
        <row r="669">
          <cell r="B669" t="str">
            <v>OMA_8155</v>
          </cell>
        </row>
        <row r="670">
          <cell r="B670" t="str">
            <v>OMA_8156</v>
          </cell>
        </row>
        <row r="671">
          <cell r="B671" t="str">
            <v>OMA_8156</v>
          </cell>
        </row>
        <row r="672">
          <cell r="B672" t="str">
            <v>OMA_8157</v>
          </cell>
        </row>
        <row r="673">
          <cell r="B673" t="str">
            <v>OMA_8158</v>
          </cell>
        </row>
        <row r="674">
          <cell r="B674" t="str">
            <v>OMA_8164</v>
          </cell>
        </row>
        <row r="675">
          <cell r="B675" t="str">
            <v>OMA_8169</v>
          </cell>
        </row>
        <row r="676">
          <cell r="B676" t="str">
            <v>OMA_8169</v>
          </cell>
        </row>
        <row r="677">
          <cell r="B677" t="str">
            <v>OMA_8169</v>
          </cell>
        </row>
        <row r="678">
          <cell r="B678" t="str">
            <v>OMA_8169</v>
          </cell>
        </row>
        <row r="679">
          <cell r="B679" t="str">
            <v>OMA_8169</v>
          </cell>
        </row>
        <row r="680">
          <cell r="B680" t="str">
            <v>OMA_8169</v>
          </cell>
        </row>
        <row r="681">
          <cell r="B681" t="str">
            <v>OMA_8170</v>
          </cell>
        </row>
        <row r="682">
          <cell r="B682" t="str">
            <v>OMA_8170</v>
          </cell>
        </row>
        <row r="683">
          <cell r="B683" t="str">
            <v>OMA_8170</v>
          </cell>
        </row>
        <row r="684">
          <cell r="B684" t="str">
            <v>OMA_8170</v>
          </cell>
        </row>
        <row r="685">
          <cell r="B685" t="str">
            <v>OMB_8170</v>
          </cell>
        </row>
        <row r="686">
          <cell r="B686" t="str">
            <v>OMB_8170</v>
          </cell>
        </row>
        <row r="687">
          <cell r="B687" t="str">
            <v>OMB_8171</v>
          </cell>
        </row>
        <row r="688">
          <cell r="B688" t="str">
            <v>OMB_8171</v>
          </cell>
        </row>
        <row r="689">
          <cell r="B689" t="str">
            <v>OMB_8171</v>
          </cell>
        </row>
        <row r="690">
          <cell r="B690" t="str">
            <v>OMB_8171</v>
          </cell>
        </row>
        <row r="691">
          <cell r="B691" t="str">
            <v>OMB_8171</v>
          </cell>
        </row>
        <row r="692">
          <cell r="B692" t="str">
            <v>OMB_8178</v>
          </cell>
        </row>
        <row r="693">
          <cell r="B693" t="str">
            <v>OMB_8178</v>
          </cell>
        </row>
        <row r="694">
          <cell r="B694" t="str">
            <v>OMB_8180</v>
          </cell>
        </row>
        <row r="695">
          <cell r="B695" t="str">
            <v>OMB_8181</v>
          </cell>
        </row>
        <row r="696">
          <cell r="B696" t="str">
            <v>OMB_8183</v>
          </cell>
        </row>
        <row r="697">
          <cell r="B697" t="str">
            <v>OMB_8183</v>
          </cell>
        </row>
        <row r="698">
          <cell r="B698" t="str">
            <v>OMB_8183</v>
          </cell>
        </row>
        <row r="699">
          <cell r="B699" t="str">
            <v>OMB_8186</v>
          </cell>
        </row>
        <row r="700">
          <cell r="B700" t="str">
            <v>OMB_8186</v>
          </cell>
        </row>
        <row r="701">
          <cell r="B701" t="str">
            <v>OMB_8186</v>
          </cell>
        </row>
        <row r="702">
          <cell r="B702" t="str">
            <v>OMB_8188</v>
          </cell>
        </row>
        <row r="703">
          <cell r="B703" t="str">
            <v>OMB_8188</v>
          </cell>
        </row>
        <row r="704">
          <cell r="B704" t="str">
            <v>OMB_8188</v>
          </cell>
        </row>
        <row r="705">
          <cell r="B705" t="str">
            <v>OMB_8140</v>
          </cell>
        </row>
        <row r="706">
          <cell r="B706" t="str">
            <v>OMB_8134</v>
          </cell>
        </row>
        <row r="707">
          <cell r="B707" t="str">
            <v>OMB_8130</v>
          </cell>
        </row>
        <row r="708">
          <cell r="B708" t="str">
            <v>OM8_8169</v>
          </cell>
        </row>
        <row r="709">
          <cell r="B709" t="str">
            <v>OM8_8169</v>
          </cell>
        </row>
        <row r="710">
          <cell r="B710" t="str">
            <v>OM8_8170</v>
          </cell>
        </row>
        <row r="711">
          <cell r="B711" t="str">
            <v>OM8_8170</v>
          </cell>
        </row>
        <row r="712">
          <cell r="B712" t="str">
            <v>OM8_8170</v>
          </cell>
        </row>
        <row r="713">
          <cell r="B713" t="str">
            <v>OM8_8170</v>
          </cell>
        </row>
        <row r="714">
          <cell r="B714" t="str">
            <v>OM9_8170</v>
          </cell>
        </row>
        <row r="715">
          <cell r="B715" t="str">
            <v>OM9_8170</v>
          </cell>
        </row>
        <row r="716">
          <cell r="B716" t="str">
            <v>OM9_8171</v>
          </cell>
        </row>
        <row r="717">
          <cell r="B717" t="str">
            <v>OM9_8171</v>
          </cell>
        </row>
        <row r="718">
          <cell r="B718" t="str">
            <v>OM9_8171</v>
          </cell>
        </row>
        <row r="719">
          <cell r="B719" t="str">
            <v>OM9_8171</v>
          </cell>
        </row>
        <row r="720">
          <cell r="B720" t="str">
            <v>OM9_8171</v>
          </cell>
        </row>
        <row r="721">
          <cell r="B721" t="str">
            <v>OM9_8178</v>
          </cell>
        </row>
        <row r="722">
          <cell r="B722" t="str">
            <v>OM9_8178</v>
          </cell>
        </row>
        <row r="723">
          <cell r="B723" t="str">
            <v>OM9_8180</v>
          </cell>
        </row>
        <row r="724">
          <cell r="B724" t="str">
            <v>OM9_8181</v>
          </cell>
        </row>
        <row r="725">
          <cell r="B725" t="str">
            <v>OM9_8183</v>
          </cell>
        </row>
        <row r="726">
          <cell r="B726" t="str">
            <v>OM9_8183</v>
          </cell>
        </row>
        <row r="727">
          <cell r="B727" t="str">
            <v>OM9_8183</v>
          </cell>
        </row>
        <row r="728">
          <cell r="B728" t="str">
            <v>OM9_8186</v>
          </cell>
        </row>
        <row r="729">
          <cell r="B729" t="str">
            <v>OM9_8186</v>
          </cell>
        </row>
        <row r="730">
          <cell r="B730" t="str">
            <v>OM9_8186</v>
          </cell>
        </row>
        <row r="731">
          <cell r="B731" t="str">
            <v>OM9_8188</v>
          </cell>
        </row>
        <row r="732">
          <cell r="B732" t="str">
            <v>OM9_8188</v>
          </cell>
        </row>
        <row r="733">
          <cell r="B733" t="str">
            <v>OM9_8188</v>
          </cell>
        </row>
        <row r="734">
          <cell r="B734" t="str">
            <v>OM9_8140</v>
          </cell>
        </row>
        <row r="735">
          <cell r="B735" t="str">
            <v>OM9_8134</v>
          </cell>
        </row>
        <row r="736">
          <cell r="B736" t="str">
            <v>OM9_8130</v>
          </cell>
        </row>
        <row r="737">
          <cell r="B737" t="str">
            <v>OM9_8146</v>
          </cell>
        </row>
        <row r="738">
          <cell r="B738" t="str">
            <v>OM9_8132</v>
          </cell>
        </row>
        <row r="739">
          <cell r="B739" t="str">
            <v>OM9_8163</v>
          </cell>
        </row>
        <row r="740">
          <cell r="B740" t="str">
            <v>OM9_8147</v>
          </cell>
        </row>
        <row r="741">
          <cell r="B741" t="str">
            <v>OM9_8142</v>
          </cell>
        </row>
        <row r="742">
          <cell r="B742" t="str">
            <v>OM9_8138</v>
          </cell>
        </row>
        <row r="743">
          <cell r="B743" t="str">
            <v>OM9_8131</v>
          </cell>
        </row>
        <row r="744">
          <cell r="B744" t="str">
            <v>OM9_8138</v>
          </cell>
        </row>
        <row r="745">
          <cell r="B745" t="str">
            <v>OM9_8144</v>
          </cell>
        </row>
        <row r="746">
          <cell r="B746" t="str">
            <v>OM9_8150</v>
          </cell>
        </row>
        <row r="747">
          <cell r="B747" t="str">
            <v>OM9_8170</v>
          </cell>
        </row>
        <row r="748">
          <cell r="B748" t="str">
            <v>OM9_8136</v>
          </cell>
        </row>
        <row r="749">
          <cell r="B749" t="str">
            <v>OM9_8145</v>
          </cell>
        </row>
        <row r="750">
          <cell r="B750" t="str">
            <v>OM9_8169</v>
          </cell>
        </row>
        <row r="751">
          <cell r="B751" t="str">
            <v>OM9_8130</v>
          </cell>
        </row>
        <row r="752">
          <cell r="B752" t="str">
            <v>OM9_8131</v>
          </cell>
        </row>
        <row r="753">
          <cell r="B753" t="str">
            <v>OM9_8132</v>
          </cell>
        </row>
        <row r="754">
          <cell r="B754" t="str">
            <v>OM9_8132</v>
          </cell>
        </row>
        <row r="755">
          <cell r="B755" t="str">
            <v>OM9_8133</v>
          </cell>
        </row>
        <row r="756">
          <cell r="B756" t="str">
            <v>OM9_8133</v>
          </cell>
        </row>
        <row r="757">
          <cell r="B757" t="str">
            <v>OM9_8134</v>
          </cell>
        </row>
        <row r="758">
          <cell r="B758" t="str">
            <v>OM9_8134</v>
          </cell>
        </row>
        <row r="759">
          <cell r="B759" t="str">
            <v>OM9_8134</v>
          </cell>
        </row>
        <row r="760">
          <cell r="B760" t="str">
            <v>OM9_8135</v>
          </cell>
        </row>
        <row r="761">
          <cell r="B761" t="str">
            <v>OM9_8135</v>
          </cell>
        </row>
        <row r="762">
          <cell r="B762" t="str">
            <v>OM9_8135</v>
          </cell>
        </row>
        <row r="763">
          <cell r="B763" t="str">
            <v>OM9_8137</v>
          </cell>
        </row>
        <row r="764">
          <cell r="B764" t="str">
            <v>OM9_8137</v>
          </cell>
        </row>
        <row r="765">
          <cell r="B765" t="str">
            <v>OM9_8139</v>
          </cell>
        </row>
        <row r="766">
          <cell r="B766" t="str">
            <v>OM9_8140</v>
          </cell>
        </row>
        <row r="767">
          <cell r="B767" t="str">
            <v>OM9_8140</v>
          </cell>
        </row>
        <row r="768">
          <cell r="B768" t="str">
            <v>OM9_8140</v>
          </cell>
        </row>
        <row r="769">
          <cell r="B769" t="str">
            <v>OM9_8140</v>
          </cell>
        </row>
        <row r="770">
          <cell r="B770" t="str">
            <v>OM9_8140</v>
          </cell>
        </row>
        <row r="771">
          <cell r="B771" t="str">
            <v>OM9_8140</v>
          </cell>
        </row>
        <row r="772">
          <cell r="B772" t="str">
            <v>OM9_8140</v>
          </cell>
        </row>
        <row r="773">
          <cell r="B773" t="str">
            <v>OM9_8140</v>
          </cell>
        </row>
        <row r="774">
          <cell r="B774" t="str">
            <v>OM9_8141</v>
          </cell>
        </row>
        <row r="775">
          <cell r="B775" t="str">
            <v>OM9_8141</v>
          </cell>
        </row>
        <row r="776">
          <cell r="B776" t="str">
            <v>OM9_8141</v>
          </cell>
        </row>
        <row r="777">
          <cell r="B777" t="str">
            <v>OM9_8142</v>
          </cell>
        </row>
        <row r="778">
          <cell r="B778" t="str">
            <v>OM9_8142</v>
          </cell>
        </row>
        <row r="779">
          <cell r="B779" t="str">
            <v>OM9_8143</v>
          </cell>
        </row>
        <row r="780">
          <cell r="B780" t="str">
            <v>OM9_8143</v>
          </cell>
        </row>
        <row r="781">
          <cell r="B781" t="str">
            <v>OM9_8144</v>
          </cell>
        </row>
        <row r="782">
          <cell r="B782" t="str">
            <v>OM9_8144</v>
          </cell>
        </row>
        <row r="783">
          <cell r="B783" t="str">
            <v>OM9_8147</v>
          </cell>
        </row>
        <row r="784">
          <cell r="B784" t="str">
            <v>OM9_8147</v>
          </cell>
        </row>
        <row r="785">
          <cell r="B785" t="str">
            <v>OM9_8147</v>
          </cell>
        </row>
        <row r="786">
          <cell r="B786" t="str">
            <v>OM9_8147</v>
          </cell>
        </row>
        <row r="787">
          <cell r="B787" t="str">
            <v>OM9_8147</v>
          </cell>
        </row>
        <row r="788">
          <cell r="B788" t="str">
            <v>OM9_8147</v>
          </cell>
        </row>
        <row r="789">
          <cell r="B789" t="str">
            <v>OM9_8148</v>
          </cell>
        </row>
        <row r="790">
          <cell r="B790" t="str">
            <v>OM9_8150</v>
          </cell>
        </row>
        <row r="791">
          <cell r="B791" t="str">
            <v>OM9_8153</v>
          </cell>
        </row>
        <row r="792">
          <cell r="B792" t="str">
            <v>OM9_8153</v>
          </cell>
        </row>
        <row r="793">
          <cell r="B793" t="str">
            <v>OM9_8154</v>
          </cell>
        </row>
        <row r="794">
          <cell r="B794" t="str">
            <v>OM9_8154</v>
          </cell>
        </row>
        <row r="795">
          <cell r="B795" t="str">
            <v>OM9_8155</v>
          </cell>
        </row>
        <row r="796">
          <cell r="B796" t="str">
            <v>OM9_8156</v>
          </cell>
        </row>
        <row r="797">
          <cell r="B797" t="str">
            <v>OM9_8156</v>
          </cell>
        </row>
        <row r="798">
          <cell r="B798" t="str">
            <v>OM9_8157</v>
          </cell>
        </row>
        <row r="799">
          <cell r="B799" t="str">
            <v>OM9_8158</v>
          </cell>
        </row>
        <row r="800">
          <cell r="B800" t="str">
            <v>OM9_8164</v>
          </cell>
        </row>
        <row r="801">
          <cell r="B801" t="str">
            <v>OM9_8169</v>
          </cell>
        </row>
        <row r="802">
          <cell r="B802" t="str">
            <v>OM9_8169</v>
          </cell>
        </row>
        <row r="803">
          <cell r="B803" t="str">
            <v>OM9_8169</v>
          </cell>
        </row>
        <row r="804">
          <cell r="B804" t="str">
            <v>OM9_8169</v>
          </cell>
        </row>
        <row r="805">
          <cell r="B805" t="str">
            <v>OM9_8169</v>
          </cell>
        </row>
        <row r="806">
          <cell r="B806" t="str">
            <v>OM9_8169</v>
          </cell>
        </row>
        <row r="807">
          <cell r="B807" t="str">
            <v>OM9_8170</v>
          </cell>
        </row>
        <row r="808">
          <cell r="B808" t="str">
            <v>OM9_8170</v>
          </cell>
        </row>
        <row r="809">
          <cell r="B809" t="str">
            <v>OM9_8170</v>
          </cell>
        </row>
        <row r="810">
          <cell r="B810" t="str">
            <v>OM9_8170</v>
          </cell>
        </row>
        <row r="811">
          <cell r="B811" t="str">
            <v>OMA_8170</v>
          </cell>
        </row>
        <row r="812">
          <cell r="B812" t="str">
            <v>OMA_8170</v>
          </cell>
        </row>
        <row r="813">
          <cell r="B813" t="str">
            <v>OMA_8171</v>
          </cell>
        </row>
        <row r="814">
          <cell r="B814" t="str">
            <v>OMA_8171</v>
          </cell>
        </row>
        <row r="815">
          <cell r="B815" t="str">
            <v>OMA_8171</v>
          </cell>
        </row>
        <row r="816">
          <cell r="B816" t="str">
            <v>OMA_8171</v>
          </cell>
        </row>
        <row r="817">
          <cell r="B817" t="str">
            <v>OMA_8171</v>
          </cell>
        </row>
        <row r="818">
          <cell r="B818" t="str">
            <v>OMA_8178</v>
          </cell>
        </row>
        <row r="819">
          <cell r="B819" t="str">
            <v>OMA_8178</v>
          </cell>
        </row>
        <row r="820">
          <cell r="B820" t="str">
            <v>OMA_8180</v>
          </cell>
        </row>
        <row r="821">
          <cell r="B821" t="str">
            <v>OMA_8181</v>
          </cell>
        </row>
        <row r="822">
          <cell r="B822" t="str">
            <v>OM7_8153</v>
          </cell>
        </row>
        <row r="823">
          <cell r="B823" t="str">
            <v>OM7_8153</v>
          </cell>
        </row>
        <row r="824">
          <cell r="B824" t="str">
            <v>OM7_8154</v>
          </cell>
        </row>
        <row r="825">
          <cell r="B825" t="str">
            <v>OM7_8154</v>
          </cell>
        </row>
        <row r="826">
          <cell r="B826" t="str">
            <v>OM7_8155</v>
          </cell>
        </row>
        <row r="827">
          <cell r="B827" t="str">
            <v>OM7_8156</v>
          </cell>
        </row>
        <row r="828">
          <cell r="B828" t="str">
            <v>OM7_8156</v>
          </cell>
        </row>
        <row r="829">
          <cell r="B829" t="str">
            <v>OM7_8157</v>
          </cell>
        </row>
        <row r="830">
          <cell r="B830" t="str">
            <v>OM7_8158</v>
          </cell>
        </row>
        <row r="831">
          <cell r="B831" t="str">
            <v>OM7_8164</v>
          </cell>
        </row>
        <row r="832">
          <cell r="B832" t="str">
            <v>OM7_8169</v>
          </cell>
        </row>
        <row r="833">
          <cell r="B833" t="str">
            <v>OM7_8169</v>
          </cell>
        </row>
        <row r="834">
          <cell r="B834" t="str">
            <v>OM7_8169</v>
          </cell>
        </row>
        <row r="835">
          <cell r="B835" t="str">
            <v>OM7_8169</v>
          </cell>
        </row>
        <row r="836">
          <cell r="B836" t="str">
            <v>OM7_8169</v>
          </cell>
        </row>
        <row r="837">
          <cell r="B837" t="str">
            <v>OM7_8169</v>
          </cell>
        </row>
        <row r="838">
          <cell r="B838" t="str">
            <v>OM7_8170</v>
          </cell>
        </row>
        <row r="839">
          <cell r="B839" t="str">
            <v>OM7_8170</v>
          </cell>
        </row>
        <row r="840">
          <cell r="B840" t="str">
            <v>OM7_8170</v>
          </cell>
        </row>
        <row r="841">
          <cell r="B841" t="str">
            <v>OM7_8170</v>
          </cell>
        </row>
        <row r="842">
          <cell r="B842" t="str">
            <v>OM8_8170</v>
          </cell>
        </row>
        <row r="843">
          <cell r="B843" t="str">
            <v>OM8_8170</v>
          </cell>
        </row>
        <row r="844">
          <cell r="B844" t="str">
            <v>OM8_8171</v>
          </cell>
        </row>
        <row r="845">
          <cell r="B845" t="str">
            <v>OM8_8171</v>
          </cell>
        </row>
        <row r="846">
          <cell r="B846" t="str">
            <v>OM8_8171</v>
          </cell>
        </row>
        <row r="847">
          <cell r="B847" t="str">
            <v>OM8_8171</v>
          </cell>
        </row>
        <row r="848">
          <cell r="B848" t="str">
            <v>OM8_8171</v>
          </cell>
        </row>
        <row r="849">
          <cell r="B849" t="str">
            <v>OM8_8178</v>
          </cell>
        </row>
        <row r="850">
          <cell r="B850" t="str">
            <v>OM8_8178</v>
          </cell>
        </row>
        <row r="851">
          <cell r="B851" t="str">
            <v>OM8_8180</v>
          </cell>
        </row>
        <row r="852">
          <cell r="B852" t="str">
            <v>OM8_8181</v>
          </cell>
        </row>
        <row r="853">
          <cell r="B853" t="str">
            <v>OM8_8183</v>
          </cell>
        </row>
        <row r="854">
          <cell r="B854" t="str">
            <v>OM8_8183</v>
          </cell>
        </row>
        <row r="855">
          <cell r="B855" t="str">
            <v>OM8_8183</v>
          </cell>
        </row>
        <row r="856">
          <cell r="B856" t="str">
            <v>OM8_8186</v>
          </cell>
        </row>
        <row r="857">
          <cell r="B857" t="str">
            <v>OM8_8186</v>
          </cell>
        </row>
        <row r="858">
          <cell r="B858" t="str">
            <v>OM8_8186</v>
          </cell>
        </row>
        <row r="859">
          <cell r="B859" t="str">
            <v>OM8_8188</v>
          </cell>
        </row>
        <row r="860">
          <cell r="B860" t="str">
            <v>OM8_8188</v>
          </cell>
        </row>
        <row r="861">
          <cell r="B861" t="str">
            <v>OM8_8188</v>
          </cell>
        </row>
        <row r="862">
          <cell r="B862" t="str">
            <v>OM8_8140</v>
          </cell>
        </row>
        <row r="863">
          <cell r="B863" t="str">
            <v>OM8_8134</v>
          </cell>
        </row>
        <row r="864">
          <cell r="B864" t="str">
            <v>OM8_8130</v>
          </cell>
        </row>
        <row r="865">
          <cell r="B865" t="str">
            <v>OM8_8146</v>
          </cell>
        </row>
        <row r="866">
          <cell r="B866" t="str">
            <v>OM8_8132</v>
          </cell>
        </row>
        <row r="867">
          <cell r="B867" t="str">
            <v>OM8_8163</v>
          </cell>
        </row>
        <row r="868">
          <cell r="B868" t="str">
            <v>OM8_8147</v>
          </cell>
        </row>
        <row r="869">
          <cell r="B869" t="str">
            <v>OM8_8142</v>
          </cell>
        </row>
        <row r="870">
          <cell r="B870" t="str">
            <v>OM8_8138</v>
          </cell>
        </row>
        <row r="871">
          <cell r="B871" t="str">
            <v>OM8_8131</v>
          </cell>
        </row>
        <row r="872">
          <cell r="B872" t="str">
            <v>OM8_8138</v>
          </cell>
        </row>
        <row r="873">
          <cell r="B873" t="str">
            <v>OM8_8144</v>
          </cell>
        </row>
        <row r="874">
          <cell r="B874" t="str">
            <v>OM8_8150</v>
          </cell>
        </row>
        <row r="875">
          <cell r="B875" t="str">
            <v>OM8_8170</v>
          </cell>
        </row>
        <row r="876">
          <cell r="B876" t="str">
            <v>OM8_8136</v>
          </cell>
        </row>
        <row r="877">
          <cell r="B877" t="str">
            <v>OM8_8145</v>
          </cell>
        </row>
        <row r="878">
          <cell r="B878" t="str">
            <v>OM8_8169</v>
          </cell>
        </row>
        <row r="879">
          <cell r="B879" t="str">
            <v>OM8_8130</v>
          </cell>
        </row>
        <row r="880">
          <cell r="B880" t="str">
            <v>OM8_8131</v>
          </cell>
        </row>
        <row r="881">
          <cell r="B881" t="str">
            <v>OM8_8132</v>
          </cell>
        </row>
        <row r="882">
          <cell r="B882" t="str">
            <v>OM8_8132</v>
          </cell>
        </row>
        <row r="883">
          <cell r="B883" t="str">
            <v>OM8_8133</v>
          </cell>
        </row>
        <row r="884">
          <cell r="B884" t="str">
            <v>OM8_8133</v>
          </cell>
        </row>
        <row r="885">
          <cell r="B885" t="str">
            <v>OM8_8134</v>
          </cell>
        </row>
        <row r="886">
          <cell r="B886" t="str">
            <v>OM8_8134</v>
          </cell>
        </row>
        <row r="887">
          <cell r="B887" t="str">
            <v>OM8_8134</v>
          </cell>
        </row>
        <row r="888">
          <cell r="B888" t="str">
            <v>OM8_8135</v>
          </cell>
        </row>
        <row r="889">
          <cell r="B889" t="str">
            <v>OM8_8135</v>
          </cell>
        </row>
        <row r="890">
          <cell r="B890" t="str">
            <v>OM8_8135</v>
          </cell>
        </row>
        <row r="891">
          <cell r="B891" t="str">
            <v>OM8_8137</v>
          </cell>
        </row>
        <row r="892">
          <cell r="B892" t="str">
            <v>OM8_8137</v>
          </cell>
        </row>
        <row r="893">
          <cell r="B893" t="str">
            <v>OM8_8139</v>
          </cell>
        </row>
        <row r="894">
          <cell r="B894" t="str">
            <v>OM8_8140</v>
          </cell>
        </row>
        <row r="895">
          <cell r="B895" t="str">
            <v>OM8_8140</v>
          </cell>
        </row>
        <row r="896">
          <cell r="B896" t="str">
            <v>OM8_8140</v>
          </cell>
        </row>
        <row r="897">
          <cell r="B897" t="str">
            <v>OM8_8140</v>
          </cell>
        </row>
        <row r="898">
          <cell r="B898" t="str">
            <v>OM8_8140</v>
          </cell>
        </row>
        <row r="899">
          <cell r="B899" t="str">
            <v>OM8_8140</v>
          </cell>
        </row>
        <row r="900">
          <cell r="B900" t="str">
            <v>OM8_8140</v>
          </cell>
        </row>
        <row r="901">
          <cell r="B901" t="str">
            <v>OM8_8140</v>
          </cell>
        </row>
        <row r="902">
          <cell r="B902" t="str">
            <v>OM8_8141</v>
          </cell>
        </row>
        <row r="903">
          <cell r="B903" t="str">
            <v>OM8_8141</v>
          </cell>
        </row>
        <row r="904">
          <cell r="B904" t="str">
            <v>OM8_8141</v>
          </cell>
        </row>
        <row r="905">
          <cell r="B905" t="str">
            <v>OM8_8142</v>
          </cell>
        </row>
        <row r="906">
          <cell r="B906" t="str">
            <v>OM8_8142</v>
          </cell>
        </row>
        <row r="907">
          <cell r="B907" t="str">
            <v>OM8_8143</v>
          </cell>
        </row>
        <row r="908">
          <cell r="B908" t="str">
            <v>OM8_8143</v>
          </cell>
        </row>
        <row r="909">
          <cell r="B909" t="str">
            <v>OM8_8144</v>
          </cell>
        </row>
        <row r="910">
          <cell r="B910" t="str">
            <v>OM8_8144</v>
          </cell>
        </row>
        <row r="911">
          <cell r="B911" t="str">
            <v>OM8_8147</v>
          </cell>
        </row>
        <row r="912">
          <cell r="B912" t="str">
            <v>OM8_8147</v>
          </cell>
        </row>
        <row r="913">
          <cell r="B913" t="str">
            <v>OM8_8147</v>
          </cell>
        </row>
        <row r="914">
          <cell r="B914" t="str">
            <v>OM8_8147</v>
          </cell>
        </row>
        <row r="915">
          <cell r="B915" t="str">
            <v>OM8_8147</v>
          </cell>
        </row>
        <row r="916">
          <cell r="B916" t="str">
            <v>OM8_8147</v>
          </cell>
        </row>
        <row r="917">
          <cell r="B917" t="str">
            <v>OM8_8148</v>
          </cell>
        </row>
        <row r="918">
          <cell r="B918" t="str">
            <v>OM8_8150</v>
          </cell>
        </row>
        <row r="919">
          <cell r="B919" t="str">
            <v>OM8_8153</v>
          </cell>
        </row>
        <row r="920">
          <cell r="B920" t="str">
            <v>OM8_8153</v>
          </cell>
        </row>
        <row r="921">
          <cell r="B921" t="str">
            <v>OM8_8154</v>
          </cell>
        </row>
        <row r="922">
          <cell r="B922" t="str">
            <v>OM8_8154</v>
          </cell>
        </row>
        <row r="923">
          <cell r="B923" t="str">
            <v>OM8_8155</v>
          </cell>
        </row>
        <row r="924">
          <cell r="B924" t="str">
            <v>OM8_8156</v>
          </cell>
        </row>
        <row r="925">
          <cell r="B925" t="str">
            <v>OM8_8156</v>
          </cell>
        </row>
        <row r="926">
          <cell r="B926" t="str">
            <v>OM8_8157</v>
          </cell>
        </row>
        <row r="927">
          <cell r="B927" t="str">
            <v>OM8_8158</v>
          </cell>
        </row>
        <row r="928">
          <cell r="B928" t="str">
            <v>OM8_8164</v>
          </cell>
        </row>
        <row r="929">
          <cell r="B929" t="str">
            <v>OM8_8169</v>
          </cell>
        </row>
        <row r="930">
          <cell r="B930" t="str">
            <v>OM8_8169</v>
          </cell>
        </row>
        <row r="931">
          <cell r="B931" t="str">
            <v>OM8_8169</v>
          </cell>
        </row>
        <row r="932">
          <cell r="B932" t="str">
            <v>OM8_8169</v>
          </cell>
        </row>
        <row r="933">
          <cell r="B933" t="str">
            <v>OM6_8140</v>
          </cell>
        </row>
        <row r="934">
          <cell r="B934" t="str">
            <v>OM6_8141</v>
          </cell>
        </row>
        <row r="935">
          <cell r="B935" t="str">
            <v>OM6_8141</v>
          </cell>
        </row>
        <row r="936">
          <cell r="B936" t="str">
            <v>OM6_8141</v>
          </cell>
        </row>
        <row r="937">
          <cell r="B937" t="str">
            <v>OM6_8142</v>
          </cell>
        </row>
        <row r="938">
          <cell r="B938" t="str">
            <v>OM6_8142</v>
          </cell>
        </row>
        <row r="939">
          <cell r="B939" t="str">
            <v>OM6_8143</v>
          </cell>
        </row>
        <row r="940">
          <cell r="B940" t="str">
            <v>OM6_8143</v>
          </cell>
        </row>
        <row r="941">
          <cell r="B941" t="str">
            <v>OM6_8144</v>
          </cell>
        </row>
        <row r="942">
          <cell r="B942" t="str">
            <v>OM6_8144</v>
          </cell>
        </row>
        <row r="943">
          <cell r="B943" t="str">
            <v>OM6_8147</v>
          </cell>
        </row>
        <row r="944">
          <cell r="B944" t="str">
            <v>OM6_8147</v>
          </cell>
        </row>
        <row r="945">
          <cell r="B945" t="str">
            <v>OM6_8147</v>
          </cell>
        </row>
        <row r="946">
          <cell r="B946" t="str">
            <v>OM6_8147</v>
          </cell>
        </row>
        <row r="947">
          <cell r="B947" t="str">
            <v>OM6_8147</v>
          </cell>
        </row>
        <row r="948">
          <cell r="B948" t="str">
            <v>OM6_8147</v>
          </cell>
        </row>
        <row r="949">
          <cell r="B949" t="str">
            <v>OM6_8148</v>
          </cell>
        </row>
        <row r="950">
          <cell r="B950" t="str">
            <v>OM6_8150</v>
          </cell>
        </row>
        <row r="951">
          <cell r="B951" t="str">
            <v>OM6_8153</v>
          </cell>
        </row>
        <row r="952">
          <cell r="B952" t="str">
            <v>OM6_8153</v>
          </cell>
        </row>
        <row r="953">
          <cell r="B953" t="str">
            <v>OM6_8154</v>
          </cell>
        </row>
        <row r="954">
          <cell r="B954" t="str">
            <v>OM6_8154</v>
          </cell>
        </row>
        <row r="955">
          <cell r="B955" t="str">
            <v>OM6_8155</v>
          </cell>
        </row>
        <row r="956">
          <cell r="B956" t="str">
            <v>OM6_8156</v>
          </cell>
        </row>
        <row r="957">
          <cell r="B957" t="str">
            <v>OM6_8156</v>
          </cell>
        </row>
        <row r="958">
          <cell r="B958" t="str">
            <v>OM6_8157</v>
          </cell>
        </row>
        <row r="959">
          <cell r="B959" t="str">
            <v>OM6_8158</v>
          </cell>
        </row>
        <row r="960">
          <cell r="B960" t="str">
            <v>OM6_8164</v>
          </cell>
        </row>
        <row r="961">
          <cell r="B961" t="str">
            <v>OM6_8169</v>
          </cell>
        </row>
        <row r="962">
          <cell r="B962" t="str">
            <v>OM6_8169</v>
          </cell>
        </row>
        <row r="963">
          <cell r="B963" t="str">
            <v>OM6_8169</v>
          </cell>
        </row>
        <row r="964">
          <cell r="B964" t="str">
            <v>OM6_8169</v>
          </cell>
        </row>
        <row r="965">
          <cell r="B965" t="str">
            <v>OM6_8169</v>
          </cell>
        </row>
        <row r="966">
          <cell r="B966" t="str">
            <v>OM6_8169</v>
          </cell>
        </row>
        <row r="967">
          <cell r="B967" t="str">
            <v>OM6_8170</v>
          </cell>
        </row>
        <row r="968">
          <cell r="B968" t="str">
            <v>OM6_8170</v>
          </cell>
        </row>
        <row r="969">
          <cell r="B969" t="str">
            <v>OM6_8170</v>
          </cell>
        </row>
        <row r="970">
          <cell r="B970" t="str">
            <v>OM6_8170</v>
          </cell>
        </row>
        <row r="971">
          <cell r="B971" t="str">
            <v>OM7_8170</v>
          </cell>
        </row>
        <row r="972">
          <cell r="B972" t="str">
            <v>OM7_8170</v>
          </cell>
        </row>
        <row r="973">
          <cell r="B973" t="str">
            <v>OM7_8171</v>
          </cell>
        </row>
        <row r="974">
          <cell r="B974" t="str">
            <v>OM7_8171</v>
          </cell>
        </row>
        <row r="975">
          <cell r="B975" t="str">
            <v>OM7_8171</v>
          </cell>
        </row>
        <row r="976">
          <cell r="B976" t="str">
            <v>OM7_8171</v>
          </cell>
        </row>
        <row r="977">
          <cell r="B977" t="str">
            <v>OM7_8171</v>
          </cell>
        </row>
        <row r="978">
          <cell r="B978" t="str">
            <v>OM7_8178</v>
          </cell>
        </row>
        <row r="979">
          <cell r="B979" t="str">
            <v>OM7_8178</v>
          </cell>
        </row>
        <row r="980">
          <cell r="B980" t="str">
            <v>OM7_8180</v>
          </cell>
        </row>
        <row r="981">
          <cell r="B981" t="str">
            <v>OM7_8181</v>
          </cell>
        </row>
        <row r="982">
          <cell r="B982" t="str">
            <v>OM7_8183</v>
          </cell>
        </row>
        <row r="983">
          <cell r="B983" t="str">
            <v>OM7_8183</v>
          </cell>
        </row>
        <row r="984">
          <cell r="B984" t="str">
            <v>OM7_8183</v>
          </cell>
        </row>
        <row r="985">
          <cell r="B985" t="str">
            <v>OM7_8186</v>
          </cell>
        </row>
        <row r="986">
          <cell r="B986" t="str">
            <v>OM7_8186</v>
          </cell>
        </row>
        <row r="987">
          <cell r="B987" t="str">
            <v>OM7_8186</v>
          </cell>
        </row>
        <row r="988">
          <cell r="B988" t="str">
            <v>OM7_8188</v>
          </cell>
        </row>
        <row r="989">
          <cell r="B989" t="str">
            <v>OM7_8188</v>
          </cell>
        </row>
        <row r="990">
          <cell r="B990" t="str">
            <v>OM7_8188</v>
          </cell>
        </row>
        <row r="991">
          <cell r="B991" t="str">
            <v>OM7_8140</v>
          </cell>
        </row>
        <row r="992">
          <cell r="B992" t="str">
            <v>OM7_8134</v>
          </cell>
        </row>
        <row r="993">
          <cell r="B993" t="str">
            <v>OM7_8130</v>
          </cell>
        </row>
        <row r="994">
          <cell r="B994" t="str">
            <v>OM7_8146</v>
          </cell>
        </row>
        <row r="995">
          <cell r="B995" t="str">
            <v>OM7_8132</v>
          </cell>
        </row>
        <row r="996">
          <cell r="B996" t="str">
            <v>OM7_8163</v>
          </cell>
        </row>
        <row r="997">
          <cell r="B997" t="str">
            <v>OM7_8147</v>
          </cell>
        </row>
        <row r="998">
          <cell r="B998" t="str">
            <v>OM7_8142</v>
          </cell>
        </row>
        <row r="999">
          <cell r="B999" t="str">
            <v>OM7_8138</v>
          </cell>
        </row>
        <row r="1000">
          <cell r="B1000" t="str">
            <v>OM7_8131</v>
          </cell>
        </row>
        <row r="1001">
          <cell r="B1001" t="str">
            <v>OM7_8138</v>
          </cell>
        </row>
        <row r="1002">
          <cell r="B1002" t="str">
            <v>OM7_8144</v>
          </cell>
        </row>
        <row r="1003">
          <cell r="B1003" t="str">
            <v>OM7_8150</v>
          </cell>
        </row>
        <row r="1004">
          <cell r="B1004" t="str">
            <v>OM7_8170</v>
          </cell>
        </row>
        <row r="1005">
          <cell r="B1005" t="str">
            <v>OM7_8136</v>
          </cell>
        </row>
        <row r="1006">
          <cell r="B1006" t="str">
            <v>OM7_8145</v>
          </cell>
        </row>
        <row r="1007">
          <cell r="B1007" t="str">
            <v>OM7_8169</v>
          </cell>
        </row>
        <row r="1008">
          <cell r="B1008" t="str">
            <v>OM7_8130</v>
          </cell>
        </row>
        <row r="1009">
          <cell r="B1009" t="str">
            <v>OM7_8131</v>
          </cell>
        </row>
        <row r="1010">
          <cell r="B1010" t="str">
            <v>OM7_8132</v>
          </cell>
        </row>
        <row r="1011">
          <cell r="B1011" t="str">
            <v>OM7_8132</v>
          </cell>
        </row>
        <row r="1012">
          <cell r="B1012" t="str">
            <v>OM7_8133</v>
          </cell>
        </row>
        <row r="1013">
          <cell r="B1013" t="str">
            <v>OM7_8133</v>
          </cell>
        </row>
        <row r="1014">
          <cell r="B1014" t="str">
            <v>OM7_8134</v>
          </cell>
        </row>
        <row r="1015">
          <cell r="B1015" t="str">
            <v>OM7_8134</v>
          </cell>
        </row>
        <row r="1016">
          <cell r="B1016" t="str">
            <v>OM7_8134</v>
          </cell>
        </row>
        <row r="1017">
          <cell r="B1017" t="str">
            <v>OM7_8135</v>
          </cell>
        </row>
        <row r="1018">
          <cell r="B1018" t="str">
            <v>OM7_8135</v>
          </cell>
        </row>
        <row r="1019">
          <cell r="B1019" t="str">
            <v>OM7_8135</v>
          </cell>
        </row>
        <row r="1020">
          <cell r="B1020" t="str">
            <v>OM7_8137</v>
          </cell>
        </row>
        <row r="1021">
          <cell r="B1021" t="str">
            <v>OM7_8137</v>
          </cell>
        </row>
        <row r="1022">
          <cell r="B1022" t="str">
            <v>OM7_8139</v>
          </cell>
        </row>
        <row r="1023">
          <cell r="B1023" t="str">
            <v>OM7_8140</v>
          </cell>
        </row>
        <row r="1024">
          <cell r="B1024" t="str">
            <v>OM7_8140</v>
          </cell>
        </row>
        <row r="1025">
          <cell r="B1025" t="str">
            <v>OM7_8140</v>
          </cell>
        </row>
        <row r="1026">
          <cell r="B1026" t="str">
            <v>OM7_8140</v>
          </cell>
        </row>
        <row r="1027">
          <cell r="B1027" t="str">
            <v>OM7_8140</v>
          </cell>
        </row>
        <row r="1028">
          <cell r="B1028" t="str">
            <v>OM7_8140</v>
          </cell>
        </row>
        <row r="1029">
          <cell r="B1029" t="str">
            <v>OM7_8140</v>
          </cell>
        </row>
        <row r="1030">
          <cell r="B1030" t="str">
            <v>OM7_8140</v>
          </cell>
        </row>
        <row r="1031">
          <cell r="B1031" t="str">
            <v>OM7_8141</v>
          </cell>
        </row>
        <row r="1032">
          <cell r="B1032" t="str">
            <v>OM7_8141</v>
          </cell>
        </row>
        <row r="1033">
          <cell r="B1033" t="str">
            <v>OM7_8141</v>
          </cell>
        </row>
        <row r="1034">
          <cell r="B1034" t="str">
            <v>OM7_8142</v>
          </cell>
        </row>
        <row r="1035">
          <cell r="B1035" t="str">
            <v>OM7_8142</v>
          </cell>
        </row>
        <row r="1036">
          <cell r="B1036" t="str">
            <v>OM7_8143</v>
          </cell>
        </row>
        <row r="1037">
          <cell r="B1037" t="str">
            <v>OM7_8143</v>
          </cell>
        </row>
        <row r="1038">
          <cell r="B1038" t="str">
            <v>OM7_8144</v>
          </cell>
        </row>
        <row r="1039">
          <cell r="B1039" t="str">
            <v>OM7_8144</v>
          </cell>
        </row>
        <row r="1040">
          <cell r="B1040" t="str">
            <v>OM7_8147</v>
          </cell>
        </row>
        <row r="1041">
          <cell r="B1041" t="str">
            <v>OM7_8147</v>
          </cell>
        </row>
        <row r="1042">
          <cell r="B1042" t="str">
            <v>OM7_8147</v>
          </cell>
        </row>
        <row r="1043">
          <cell r="B1043" t="str">
            <v>OM7_8147</v>
          </cell>
        </row>
        <row r="1044">
          <cell r="B1044" t="str">
            <v>OM7_8147</v>
          </cell>
        </row>
        <row r="1045">
          <cell r="B1045" t="str">
            <v>OM7_8147</v>
          </cell>
        </row>
        <row r="1046">
          <cell r="B1046" t="str">
            <v>OM7_8148</v>
          </cell>
        </row>
        <row r="1047">
          <cell r="B1047" t="str">
            <v>OM7_8150</v>
          </cell>
        </row>
        <row r="1048">
          <cell r="B1048" t="str">
            <v>OM5_8132</v>
          </cell>
        </row>
        <row r="1049">
          <cell r="B1049" t="str">
            <v>OM5_8133</v>
          </cell>
        </row>
        <row r="1050">
          <cell r="B1050" t="str">
            <v>OM5_8133</v>
          </cell>
        </row>
        <row r="1051">
          <cell r="B1051" t="str">
            <v>OM5_8134</v>
          </cell>
        </row>
        <row r="1052">
          <cell r="B1052" t="str">
            <v>OM5_8134</v>
          </cell>
        </row>
        <row r="1053">
          <cell r="B1053" t="str">
            <v>OM5_8134</v>
          </cell>
        </row>
        <row r="1054">
          <cell r="B1054" t="str">
            <v>OM5_8135</v>
          </cell>
        </row>
        <row r="1055">
          <cell r="B1055" t="str">
            <v>OM5_8135</v>
          </cell>
        </row>
        <row r="1056">
          <cell r="B1056" t="str">
            <v>OM5_8135</v>
          </cell>
        </row>
        <row r="1057">
          <cell r="B1057" t="str">
            <v>OM5_8137</v>
          </cell>
        </row>
        <row r="1058">
          <cell r="B1058" t="str">
            <v>OM5_8137</v>
          </cell>
        </row>
        <row r="1059">
          <cell r="B1059" t="str">
            <v>OM5_8139</v>
          </cell>
        </row>
        <row r="1060">
          <cell r="B1060" t="str">
            <v>OM5_8140</v>
          </cell>
        </row>
        <row r="1061">
          <cell r="B1061" t="str">
            <v>OM5_8140</v>
          </cell>
        </row>
        <row r="1062">
          <cell r="B1062" t="str">
            <v>OM5_8140</v>
          </cell>
        </row>
        <row r="1063">
          <cell r="B1063" t="str">
            <v>OM5_8140</v>
          </cell>
        </row>
        <row r="1064">
          <cell r="B1064" t="str">
            <v>OM5_8140</v>
          </cell>
        </row>
        <row r="1065">
          <cell r="B1065" t="str">
            <v>OM5_8140</v>
          </cell>
        </row>
        <row r="1066">
          <cell r="B1066" t="str">
            <v>OM5_8140</v>
          </cell>
        </row>
        <row r="1067">
          <cell r="B1067" t="str">
            <v>OM5_8140</v>
          </cell>
        </row>
        <row r="1068">
          <cell r="B1068" t="str">
            <v>OM5_8141</v>
          </cell>
        </row>
        <row r="1069">
          <cell r="B1069" t="str">
            <v>OM5_8141</v>
          </cell>
        </row>
        <row r="1070">
          <cell r="B1070" t="str">
            <v>OM5_8141</v>
          </cell>
        </row>
        <row r="1071">
          <cell r="B1071" t="str">
            <v>OM5_8142</v>
          </cell>
        </row>
        <row r="1072">
          <cell r="B1072" t="str">
            <v>OM5_8142</v>
          </cell>
        </row>
        <row r="1073">
          <cell r="B1073" t="str">
            <v>OM5_8143</v>
          </cell>
        </row>
        <row r="1074">
          <cell r="B1074" t="str">
            <v>OM5_8143</v>
          </cell>
        </row>
        <row r="1075">
          <cell r="B1075" t="str">
            <v>OM5_8144</v>
          </cell>
        </row>
        <row r="1076">
          <cell r="B1076" t="str">
            <v>OM5_8144</v>
          </cell>
        </row>
        <row r="1077">
          <cell r="B1077" t="str">
            <v>OM5_8147</v>
          </cell>
        </row>
        <row r="1078">
          <cell r="B1078" t="str">
            <v>OM5_8147</v>
          </cell>
        </row>
        <row r="1079">
          <cell r="B1079" t="str">
            <v>OM5_8147</v>
          </cell>
        </row>
        <row r="1080">
          <cell r="B1080" t="str">
            <v>OM5_8147</v>
          </cell>
        </row>
        <row r="1081">
          <cell r="B1081" t="str">
            <v>OM5_8147</v>
          </cell>
        </row>
        <row r="1082">
          <cell r="B1082" t="str">
            <v>OM5_8147</v>
          </cell>
        </row>
        <row r="1083">
          <cell r="B1083" t="str">
            <v>OM5_8148</v>
          </cell>
        </row>
        <row r="1084">
          <cell r="B1084" t="str">
            <v>OM5_8150</v>
          </cell>
        </row>
        <row r="1085">
          <cell r="B1085" t="str">
            <v>OM5_8153</v>
          </cell>
        </row>
        <row r="1086">
          <cell r="B1086" t="str">
            <v>OM5_8153</v>
          </cell>
        </row>
        <row r="1087">
          <cell r="B1087" t="str">
            <v>OM5_8154</v>
          </cell>
        </row>
        <row r="1088">
          <cell r="B1088" t="str">
            <v>OM5_8154</v>
          </cell>
        </row>
        <row r="1089">
          <cell r="B1089" t="str">
            <v>OM5_8155</v>
          </cell>
        </row>
        <row r="1090">
          <cell r="B1090" t="str">
            <v>OM5_8156</v>
          </cell>
        </row>
        <row r="1091">
          <cell r="B1091" t="str">
            <v>OM5_8156</v>
          </cell>
        </row>
        <row r="1092">
          <cell r="B1092" t="str">
            <v>OM5_8157</v>
          </cell>
        </row>
        <row r="1093">
          <cell r="B1093" t="str">
            <v>OM5_8158</v>
          </cell>
        </row>
        <row r="1094">
          <cell r="B1094" t="str">
            <v>OM5_8164</v>
          </cell>
        </row>
        <row r="1095">
          <cell r="B1095" t="str">
            <v>OM5_8169</v>
          </cell>
        </row>
        <row r="1096">
          <cell r="B1096" t="str">
            <v>OM5_8169</v>
          </cell>
        </row>
        <row r="1097">
          <cell r="B1097" t="str">
            <v>OM5_8169</v>
          </cell>
        </row>
        <row r="1098">
          <cell r="B1098" t="str">
            <v>OM5_8169</v>
          </cell>
        </row>
        <row r="1099">
          <cell r="B1099" t="str">
            <v>OM5_8169</v>
          </cell>
        </row>
        <row r="1100">
          <cell r="B1100" t="str">
            <v>OM5_8169</v>
          </cell>
        </row>
        <row r="1101">
          <cell r="B1101" t="str">
            <v>OM5_8170</v>
          </cell>
        </row>
        <row r="1102">
          <cell r="B1102" t="str">
            <v>OM5_8170</v>
          </cell>
        </row>
        <row r="1103">
          <cell r="B1103" t="str">
            <v>OM5_8170</v>
          </cell>
        </row>
        <row r="1104">
          <cell r="B1104" t="str">
            <v>OM5_8170</v>
          </cell>
        </row>
        <row r="1105">
          <cell r="B1105" t="str">
            <v>OM6_8170</v>
          </cell>
        </row>
        <row r="1106">
          <cell r="B1106" t="str">
            <v>OM6_8170</v>
          </cell>
        </row>
        <row r="1107">
          <cell r="B1107" t="str">
            <v>OM6_8171</v>
          </cell>
        </row>
        <row r="1108">
          <cell r="B1108" t="str">
            <v>OM6_8171</v>
          </cell>
        </row>
        <row r="1109">
          <cell r="B1109" t="str">
            <v>OM6_8171</v>
          </cell>
        </row>
        <row r="1110">
          <cell r="B1110" t="str">
            <v>OM6_8171</v>
          </cell>
        </row>
        <row r="1111">
          <cell r="B1111" t="str">
            <v>OM6_8171</v>
          </cell>
        </row>
        <row r="1112">
          <cell r="B1112" t="str">
            <v>OM6_8178</v>
          </cell>
        </row>
        <row r="1113">
          <cell r="B1113" t="str">
            <v>OM6_8178</v>
          </cell>
        </row>
        <row r="1114">
          <cell r="B1114" t="str">
            <v>OM6_8180</v>
          </cell>
        </row>
        <row r="1115">
          <cell r="B1115" t="str">
            <v>OM6_8181</v>
          </cell>
        </row>
        <row r="1116">
          <cell r="B1116" t="str">
            <v>OM6_8183</v>
          </cell>
        </row>
        <row r="1117">
          <cell r="B1117" t="str">
            <v>OM6_8183</v>
          </cell>
        </row>
        <row r="1118">
          <cell r="B1118" t="str">
            <v>OM6_8183</v>
          </cell>
        </row>
        <row r="1119">
          <cell r="B1119" t="str">
            <v>OM6_8186</v>
          </cell>
        </row>
        <row r="1120">
          <cell r="B1120" t="str">
            <v>OM6_8186</v>
          </cell>
        </row>
        <row r="1121">
          <cell r="B1121" t="str">
            <v>OM6_8186</v>
          </cell>
        </row>
        <row r="1122">
          <cell r="B1122" t="str">
            <v>OM6_8188</v>
          </cell>
        </row>
        <row r="1123">
          <cell r="B1123" t="str">
            <v>OM6_8188</v>
          </cell>
        </row>
        <row r="1124">
          <cell r="B1124" t="str">
            <v>OM6_8188</v>
          </cell>
        </row>
        <row r="1125">
          <cell r="B1125" t="str">
            <v>OM6_8140</v>
          </cell>
        </row>
        <row r="1126">
          <cell r="B1126" t="str">
            <v>OM6_8134</v>
          </cell>
        </row>
        <row r="1127">
          <cell r="B1127" t="str">
            <v>OM6_8130</v>
          </cell>
        </row>
        <row r="1128">
          <cell r="B1128" t="str">
            <v>OM6_8146</v>
          </cell>
        </row>
        <row r="1129">
          <cell r="B1129" t="str">
            <v>OM6_8132</v>
          </cell>
        </row>
        <row r="1130">
          <cell r="B1130" t="str">
            <v>OM6_8163</v>
          </cell>
        </row>
        <row r="1131">
          <cell r="B1131" t="str">
            <v>OM6_8147</v>
          </cell>
        </row>
        <row r="1132">
          <cell r="B1132" t="str">
            <v>OM6_8142</v>
          </cell>
        </row>
        <row r="1133">
          <cell r="B1133" t="str">
            <v>OM6_8138</v>
          </cell>
        </row>
        <row r="1134">
          <cell r="B1134" t="str">
            <v>OM6_8131</v>
          </cell>
        </row>
        <row r="1135">
          <cell r="B1135" t="str">
            <v>OM6_8138</v>
          </cell>
        </row>
        <row r="1136">
          <cell r="B1136" t="str">
            <v>OM6_8144</v>
          </cell>
        </row>
        <row r="1137">
          <cell r="B1137" t="str">
            <v>OM6_8150</v>
          </cell>
        </row>
        <row r="1138">
          <cell r="B1138" t="str">
            <v>OM6_8170</v>
          </cell>
        </row>
        <row r="1139">
          <cell r="B1139" t="str">
            <v>OM6_8136</v>
          </cell>
        </row>
        <row r="1140">
          <cell r="B1140" t="str">
            <v>OM6_8145</v>
          </cell>
        </row>
        <row r="1141">
          <cell r="B1141" t="str">
            <v>OM6_8169</v>
          </cell>
        </row>
        <row r="1142">
          <cell r="B1142" t="str">
            <v>OM6_8130</v>
          </cell>
        </row>
        <row r="1143">
          <cell r="B1143" t="str">
            <v>OM6_8131</v>
          </cell>
        </row>
        <row r="1144">
          <cell r="B1144" t="str">
            <v>OM6_8132</v>
          </cell>
        </row>
        <row r="1145">
          <cell r="B1145" t="str">
            <v>OM6_8132</v>
          </cell>
        </row>
        <row r="1146">
          <cell r="B1146" t="str">
            <v>OM6_8133</v>
          </cell>
        </row>
        <row r="1147">
          <cell r="B1147" t="str">
            <v>OM6_8133</v>
          </cell>
        </row>
        <row r="1148">
          <cell r="B1148" t="str">
            <v>OM6_8134</v>
          </cell>
        </row>
        <row r="1149">
          <cell r="B1149" t="str">
            <v>OM6_8134</v>
          </cell>
        </row>
        <row r="1150">
          <cell r="B1150" t="str">
            <v>OM6_8134</v>
          </cell>
        </row>
        <row r="1151">
          <cell r="B1151" t="str">
            <v>OM6_8135</v>
          </cell>
        </row>
        <row r="1152">
          <cell r="B1152" t="str">
            <v>OM6_8135</v>
          </cell>
        </row>
        <row r="1153">
          <cell r="B1153" t="str">
            <v>OM6_8135</v>
          </cell>
        </row>
        <row r="1154">
          <cell r="B1154" t="str">
            <v>OM6_8137</v>
          </cell>
        </row>
        <row r="1155">
          <cell r="B1155" t="str">
            <v>OM6_8137</v>
          </cell>
        </row>
        <row r="1156">
          <cell r="B1156" t="str">
            <v>OM6_8139</v>
          </cell>
        </row>
        <row r="1157">
          <cell r="B1157" t="str">
            <v>OM6_8140</v>
          </cell>
        </row>
        <row r="1158">
          <cell r="B1158" t="str">
            <v>OM6_8140</v>
          </cell>
        </row>
        <row r="1159">
          <cell r="B1159" t="str">
            <v>OM6_8140</v>
          </cell>
        </row>
        <row r="1160">
          <cell r="B1160" t="str">
            <v>OM6_8140</v>
          </cell>
        </row>
        <row r="1161">
          <cell r="B1161" t="str">
            <v>OM6_8140</v>
          </cell>
        </row>
        <row r="1162">
          <cell r="B1162" t="str">
            <v>OM6_8140</v>
          </cell>
        </row>
        <row r="1163">
          <cell r="B1163" t="str">
            <v>OM6_8140</v>
          </cell>
        </row>
        <row r="1164">
          <cell r="B1164" t="str">
            <v>OM4_8146</v>
          </cell>
        </row>
        <row r="1165">
          <cell r="B1165" t="str">
            <v>OM4_8132</v>
          </cell>
        </row>
        <row r="1166">
          <cell r="B1166" t="str">
            <v>OM4_8163</v>
          </cell>
        </row>
        <row r="1167">
          <cell r="B1167" t="str">
            <v>OM4_8147</v>
          </cell>
        </row>
        <row r="1168">
          <cell r="B1168" t="str">
            <v>OM4_8142</v>
          </cell>
        </row>
        <row r="1169">
          <cell r="B1169" t="str">
            <v>OM4_8138</v>
          </cell>
        </row>
        <row r="1170">
          <cell r="B1170" t="str">
            <v>OM4_8131</v>
          </cell>
        </row>
        <row r="1171">
          <cell r="B1171" t="str">
            <v>OM4_8138</v>
          </cell>
        </row>
        <row r="1172">
          <cell r="B1172" t="str">
            <v>OM4_8144</v>
          </cell>
        </row>
        <row r="1173">
          <cell r="B1173" t="str">
            <v>OM4_8150</v>
          </cell>
        </row>
        <row r="1174">
          <cell r="B1174" t="str">
            <v>OM4_8170</v>
          </cell>
        </row>
        <row r="1175">
          <cell r="B1175" t="str">
            <v>OM4_8136</v>
          </cell>
        </row>
        <row r="1176">
          <cell r="B1176" t="str">
            <v>OM4_8145</v>
          </cell>
        </row>
        <row r="1177">
          <cell r="B1177" t="str">
            <v>OM4_8169</v>
          </cell>
        </row>
        <row r="1178">
          <cell r="B1178" t="str">
            <v>OM4_8130</v>
          </cell>
        </row>
        <row r="1179">
          <cell r="B1179" t="str">
            <v>OM4_8131</v>
          </cell>
        </row>
        <row r="1180">
          <cell r="B1180" t="str">
            <v>OM4_8132</v>
          </cell>
        </row>
        <row r="1181">
          <cell r="B1181" t="str">
            <v>OM4_8132</v>
          </cell>
        </row>
        <row r="1182">
          <cell r="B1182" t="str">
            <v>OM4_8133</v>
          </cell>
        </row>
        <row r="1183">
          <cell r="B1183" t="str">
            <v>OM4_8133</v>
          </cell>
        </row>
        <row r="1184">
          <cell r="B1184" t="str">
            <v>OM4_8134</v>
          </cell>
        </row>
        <row r="1185">
          <cell r="B1185" t="str">
            <v>OM4_8134</v>
          </cell>
        </row>
        <row r="1186">
          <cell r="B1186" t="str">
            <v>OM4_8134</v>
          </cell>
        </row>
        <row r="1187">
          <cell r="B1187" t="str">
            <v>OM4_8135</v>
          </cell>
        </row>
        <row r="1188">
          <cell r="B1188" t="str">
            <v>OM4_8135</v>
          </cell>
        </row>
        <row r="1189">
          <cell r="B1189" t="str">
            <v>OM4_8135</v>
          </cell>
        </row>
        <row r="1190">
          <cell r="B1190" t="str">
            <v>OM4_8137</v>
          </cell>
        </row>
        <row r="1191">
          <cell r="B1191" t="str">
            <v>OM4_8137</v>
          </cell>
        </row>
        <row r="1192">
          <cell r="B1192" t="str">
            <v>OM4_8139</v>
          </cell>
        </row>
        <row r="1193">
          <cell r="B1193" t="str">
            <v>OM4_8140</v>
          </cell>
        </row>
        <row r="1194">
          <cell r="B1194" t="str">
            <v>OM4_8140</v>
          </cell>
        </row>
        <row r="1195">
          <cell r="B1195" t="str">
            <v>OM4_8140</v>
          </cell>
        </row>
        <row r="1196">
          <cell r="B1196" t="str">
            <v>OM4_8140</v>
          </cell>
        </row>
        <row r="1197">
          <cell r="B1197" t="str">
            <v>OM4_8140</v>
          </cell>
        </row>
        <row r="1198">
          <cell r="B1198" t="str">
            <v>OM4_8140</v>
          </cell>
        </row>
        <row r="1199">
          <cell r="B1199" t="str">
            <v>OM4_8140</v>
          </cell>
        </row>
        <row r="1200">
          <cell r="B1200" t="str">
            <v>OM4_8140</v>
          </cell>
        </row>
        <row r="1201">
          <cell r="B1201" t="str">
            <v>OM4_8141</v>
          </cell>
        </row>
        <row r="1202">
          <cell r="B1202" t="str">
            <v>OM4_8141</v>
          </cell>
        </row>
        <row r="1203">
          <cell r="B1203" t="str">
            <v>OM4_8141</v>
          </cell>
        </row>
        <row r="1204">
          <cell r="B1204" t="str">
            <v>OM4_8142</v>
          </cell>
        </row>
        <row r="1205">
          <cell r="B1205" t="str">
            <v>OM4_8142</v>
          </cell>
        </row>
        <row r="1206">
          <cell r="B1206" t="str">
            <v>OM4_8143</v>
          </cell>
        </row>
        <row r="1207">
          <cell r="B1207" t="str">
            <v>OM4_8143</v>
          </cell>
        </row>
        <row r="1208">
          <cell r="B1208" t="str">
            <v>OM4_8144</v>
          </cell>
        </row>
        <row r="1209">
          <cell r="B1209" t="str">
            <v>OM4_8144</v>
          </cell>
        </row>
        <row r="1210">
          <cell r="B1210" t="str">
            <v>OM4_8147</v>
          </cell>
        </row>
        <row r="1211">
          <cell r="B1211" t="str">
            <v>OM4_8147</v>
          </cell>
        </row>
        <row r="1212">
          <cell r="B1212" t="str">
            <v>OM4_8147</v>
          </cell>
        </row>
        <row r="1213">
          <cell r="B1213" t="str">
            <v>OM4_8147</v>
          </cell>
        </row>
        <row r="1214">
          <cell r="B1214" t="str">
            <v>OM4_8147</v>
          </cell>
        </row>
        <row r="1215">
          <cell r="B1215" t="str">
            <v>OM4_8147</v>
          </cell>
        </row>
        <row r="1216">
          <cell r="B1216" t="str">
            <v>OM4_8148</v>
          </cell>
        </row>
        <row r="1217">
          <cell r="B1217" t="str">
            <v>OM4_8150</v>
          </cell>
        </row>
        <row r="1218">
          <cell r="B1218" t="str">
            <v>OM4_8153</v>
          </cell>
        </row>
        <row r="1219">
          <cell r="B1219" t="str">
            <v>OM4_8153</v>
          </cell>
        </row>
        <row r="1220">
          <cell r="B1220" t="str">
            <v>OM4_8154</v>
          </cell>
        </row>
        <row r="1221">
          <cell r="B1221" t="str">
            <v>OM4_8154</v>
          </cell>
        </row>
        <row r="1222">
          <cell r="B1222" t="str">
            <v>OM4_8155</v>
          </cell>
        </row>
        <row r="1223">
          <cell r="B1223" t="str">
            <v>OM4_8156</v>
          </cell>
        </row>
        <row r="1224">
          <cell r="B1224" t="str">
            <v>OM4_8156</v>
          </cell>
        </row>
        <row r="1225">
          <cell r="B1225" t="str">
            <v>OM4_8157</v>
          </cell>
        </row>
        <row r="1226">
          <cell r="B1226" t="str">
            <v>OM4_8158</v>
          </cell>
        </row>
        <row r="1227">
          <cell r="B1227" t="str">
            <v>OM4_8164</v>
          </cell>
        </row>
        <row r="1228">
          <cell r="B1228" t="str">
            <v>OM4_8169</v>
          </cell>
        </row>
        <row r="1229">
          <cell r="B1229" t="str">
            <v>OM4_8169</v>
          </cell>
        </row>
        <row r="1230">
          <cell r="B1230" t="str">
            <v>OM4_8169</v>
          </cell>
        </row>
        <row r="1231">
          <cell r="B1231" t="str">
            <v>OM4_8169</v>
          </cell>
        </row>
        <row r="1232">
          <cell r="B1232" t="str">
            <v>OM4_8169</v>
          </cell>
        </row>
        <row r="1233">
          <cell r="B1233" t="str">
            <v>OM4_8169</v>
          </cell>
        </row>
        <row r="1234">
          <cell r="B1234" t="str">
            <v>OM4_8170</v>
          </cell>
        </row>
        <row r="1235">
          <cell r="B1235" t="str">
            <v>OM4_8170</v>
          </cell>
        </row>
        <row r="1236">
          <cell r="B1236" t="str">
            <v>OM4_8170</v>
          </cell>
        </row>
        <row r="1237">
          <cell r="B1237" t="str">
            <v>OM4_8170</v>
          </cell>
        </row>
        <row r="1238">
          <cell r="B1238" t="str">
            <v>OM5_8170</v>
          </cell>
        </row>
        <row r="1239">
          <cell r="B1239" t="str">
            <v>OM5_8170</v>
          </cell>
        </row>
        <row r="1240">
          <cell r="B1240" t="str">
            <v>OM5_8171</v>
          </cell>
        </row>
        <row r="1241">
          <cell r="B1241" t="str">
            <v>OM5_8171</v>
          </cell>
        </row>
        <row r="1242">
          <cell r="B1242" t="str">
            <v>OM5_8171</v>
          </cell>
        </row>
        <row r="1243">
          <cell r="B1243" t="str">
            <v>OM5_8171</v>
          </cell>
        </row>
        <row r="1244">
          <cell r="B1244" t="str">
            <v>OM5_8171</v>
          </cell>
        </row>
        <row r="1245">
          <cell r="B1245" t="str">
            <v>OM5_8178</v>
          </cell>
        </row>
        <row r="1246">
          <cell r="B1246" t="str">
            <v>OM5_8178</v>
          </cell>
        </row>
        <row r="1247">
          <cell r="B1247" t="str">
            <v>OM5_8180</v>
          </cell>
        </row>
        <row r="1248">
          <cell r="B1248" t="str">
            <v>OM5_8181</v>
          </cell>
        </row>
        <row r="1249">
          <cell r="B1249" t="str">
            <v>OM5_8183</v>
          </cell>
        </row>
        <row r="1250">
          <cell r="B1250" t="str">
            <v>OM5_8183</v>
          </cell>
        </row>
        <row r="1251">
          <cell r="B1251" t="str">
            <v>OM5_8183</v>
          </cell>
        </row>
        <row r="1252">
          <cell r="B1252" t="str">
            <v>OM5_8186</v>
          </cell>
        </row>
        <row r="1253">
          <cell r="B1253" t="str">
            <v>OM5_8186</v>
          </cell>
        </row>
        <row r="1254">
          <cell r="B1254" t="str">
            <v>OM5_8186</v>
          </cell>
        </row>
        <row r="1255">
          <cell r="B1255" t="str">
            <v>OM5_8188</v>
          </cell>
        </row>
        <row r="1256">
          <cell r="B1256" t="str">
            <v>OM5_8188</v>
          </cell>
        </row>
        <row r="1257">
          <cell r="B1257" t="str">
            <v>OM5_8188</v>
          </cell>
        </row>
        <row r="1258">
          <cell r="B1258" t="str">
            <v>OM5_8140</v>
          </cell>
        </row>
        <row r="1259">
          <cell r="B1259" t="str">
            <v>OM5_8134</v>
          </cell>
        </row>
        <row r="1260">
          <cell r="B1260" t="str">
            <v>OM5_8130</v>
          </cell>
        </row>
        <row r="1261">
          <cell r="B1261" t="str">
            <v>OM5_8146</v>
          </cell>
        </row>
        <row r="1262">
          <cell r="B1262" t="str">
            <v>OM5_8132</v>
          </cell>
        </row>
        <row r="1263">
          <cell r="B1263" t="str">
            <v>OM5_8163</v>
          </cell>
        </row>
        <row r="1264">
          <cell r="B1264" t="str">
            <v>OM5_8147</v>
          </cell>
        </row>
        <row r="1265">
          <cell r="B1265" t="str">
            <v>OM5_8142</v>
          </cell>
        </row>
        <row r="1266">
          <cell r="B1266" t="str">
            <v>OM5_8138</v>
          </cell>
        </row>
        <row r="1267">
          <cell r="B1267" t="str">
            <v>OM5_8131</v>
          </cell>
        </row>
        <row r="1268">
          <cell r="B1268" t="str">
            <v>OM5_8138</v>
          </cell>
        </row>
        <row r="1269">
          <cell r="B1269" t="str">
            <v>OM5_8144</v>
          </cell>
        </row>
        <row r="1270">
          <cell r="B1270" t="str">
            <v>OM5_8150</v>
          </cell>
        </row>
        <row r="1271">
          <cell r="B1271" t="str">
            <v>OM5_8170</v>
          </cell>
        </row>
        <row r="1272">
          <cell r="B1272" t="str">
            <v>OM5_8136</v>
          </cell>
        </row>
        <row r="1273">
          <cell r="B1273" t="str">
            <v>OM5_8145</v>
          </cell>
        </row>
        <row r="1274">
          <cell r="B1274" t="str">
            <v>OM5_8169</v>
          </cell>
        </row>
        <row r="1275">
          <cell r="B1275" t="str">
            <v>OM5_8130</v>
          </cell>
        </row>
        <row r="1276">
          <cell r="B1276" t="str">
            <v>OM5_8131</v>
          </cell>
        </row>
        <row r="1277">
          <cell r="B1277" t="str">
            <v>OM5_8132</v>
          </cell>
        </row>
        <row r="1278">
          <cell r="B1278" t="str">
            <v>OM3_8171</v>
          </cell>
        </row>
        <row r="1279">
          <cell r="B1279" t="str">
            <v>OM3_8171</v>
          </cell>
        </row>
        <row r="1280">
          <cell r="B1280" t="str">
            <v>OM3_8171</v>
          </cell>
        </row>
        <row r="1281">
          <cell r="B1281" t="str">
            <v>OM3_8178</v>
          </cell>
        </row>
        <row r="1282">
          <cell r="B1282" t="str">
            <v>OM3_8178</v>
          </cell>
        </row>
        <row r="1283">
          <cell r="B1283" t="str">
            <v>OM3_8180</v>
          </cell>
        </row>
        <row r="1284">
          <cell r="B1284" t="str">
            <v>OM3_8181</v>
          </cell>
        </row>
        <row r="1285">
          <cell r="B1285" t="str">
            <v>OM3_8183</v>
          </cell>
        </row>
        <row r="1286">
          <cell r="B1286" t="str">
            <v>OM3_8183</v>
          </cell>
        </row>
        <row r="1287">
          <cell r="B1287" t="str">
            <v>OM3_8183</v>
          </cell>
        </row>
        <row r="1288">
          <cell r="B1288" t="str">
            <v>OM3_8186</v>
          </cell>
        </row>
        <row r="1289">
          <cell r="B1289" t="str">
            <v>OM3_8186</v>
          </cell>
        </row>
        <row r="1290">
          <cell r="B1290" t="str">
            <v>OM3_8186</v>
          </cell>
        </row>
        <row r="1291">
          <cell r="B1291" t="str">
            <v>OM3_8188</v>
          </cell>
        </row>
        <row r="1292">
          <cell r="B1292" t="str">
            <v>OM3_8188</v>
          </cell>
        </row>
        <row r="1293">
          <cell r="B1293" t="str">
            <v>OM3_8188</v>
          </cell>
        </row>
        <row r="1294">
          <cell r="B1294" t="str">
            <v>OM3_8140</v>
          </cell>
        </row>
        <row r="1295">
          <cell r="B1295" t="str">
            <v>OM3_8134</v>
          </cell>
        </row>
        <row r="1296">
          <cell r="B1296" t="str">
            <v>OM3_8130</v>
          </cell>
        </row>
        <row r="1297">
          <cell r="B1297" t="str">
            <v>OM3_8146</v>
          </cell>
        </row>
        <row r="1298">
          <cell r="B1298" t="str">
            <v>OM3_8132</v>
          </cell>
        </row>
        <row r="1299">
          <cell r="B1299" t="str">
            <v>OM3_8163</v>
          </cell>
        </row>
        <row r="1300">
          <cell r="B1300" t="str">
            <v>OM3_8147</v>
          </cell>
        </row>
        <row r="1301">
          <cell r="B1301" t="str">
            <v>OM3_8142</v>
          </cell>
        </row>
        <row r="1302">
          <cell r="B1302" t="str">
            <v>OM3_8138</v>
          </cell>
        </row>
        <row r="1303">
          <cell r="B1303" t="str">
            <v>OM3_8131</v>
          </cell>
        </row>
        <row r="1304">
          <cell r="B1304" t="str">
            <v>OM3_8138</v>
          </cell>
        </row>
        <row r="1305">
          <cell r="B1305" t="str">
            <v>OM3_8144</v>
          </cell>
        </row>
        <row r="1306">
          <cell r="B1306" t="str">
            <v>OM3_8150</v>
          </cell>
        </row>
        <row r="1307">
          <cell r="B1307" t="str">
            <v>OM3_8170</v>
          </cell>
        </row>
        <row r="1308">
          <cell r="B1308" t="str">
            <v>OM3_8136</v>
          </cell>
        </row>
        <row r="1309">
          <cell r="B1309" t="str">
            <v>OM3_8145</v>
          </cell>
        </row>
        <row r="1310">
          <cell r="B1310" t="str">
            <v>OM3_8169</v>
          </cell>
        </row>
        <row r="1311">
          <cell r="B1311" t="str">
            <v>OM3_8130</v>
          </cell>
        </row>
        <row r="1312">
          <cell r="B1312" t="str">
            <v>OM3_8131</v>
          </cell>
        </row>
        <row r="1313">
          <cell r="B1313" t="str">
            <v>OM3_8132</v>
          </cell>
        </row>
        <row r="1314">
          <cell r="B1314" t="str">
            <v>OM3_8132</v>
          </cell>
        </row>
        <row r="1315">
          <cell r="B1315" t="str">
            <v>OM3_8133</v>
          </cell>
        </row>
        <row r="1316">
          <cell r="B1316" t="str">
            <v>OM3_8133</v>
          </cell>
        </row>
        <row r="1317">
          <cell r="B1317" t="str">
            <v>OM3_8134</v>
          </cell>
        </row>
        <row r="1318">
          <cell r="B1318" t="str">
            <v>OM3_8134</v>
          </cell>
        </row>
        <row r="1319">
          <cell r="B1319" t="str">
            <v>OM3_8134</v>
          </cell>
        </row>
        <row r="1320">
          <cell r="B1320" t="str">
            <v>OM3_8135</v>
          </cell>
        </row>
        <row r="1321">
          <cell r="B1321" t="str">
            <v>OM3_8135</v>
          </cell>
        </row>
        <row r="1322">
          <cell r="B1322" t="str">
            <v>OM3_8135</v>
          </cell>
        </row>
        <row r="1323">
          <cell r="B1323" t="str">
            <v>OM3_8137</v>
          </cell>
        </row>
        <row r="1324">
          <cell r="B1324" t="str">
            <v>OM3_8137</v>
          </cell>
        </row>
        <row r="1325">
          <cell r="B1325" t="str">
            <v>OM3_8139</v>
          </cell>
        </row>
        <row r="1326">
          <cell r="B1326" t="str">
            <v>OM3_8140</v>
          </cell>
        </row>
        <row r="1327">
          <cell r="B1327" t="str">
            <v>OM3_8140</v>
          </cell>
        </row>
        <row r="1328">
          <cell r="B1328" t="str">
            <v>OM3_8140</v>
          </cell>
        </row>
        <row r="1329">
          <cell r="B1329" t="str">
            <v>OM3_8140</v>
          </cell>
        </row>
        <row r="1330">
          <cell r="B1330" t="str">
            <v>OM3_8140</v>
          </cell>
        </row>
        <row r="1331">
          <cell r="B1331" t="str">
            <v>OM3_8140</v>
          </cell>
        </row>
        <row r="1332">
          <cell r="B1332" t="str">
            <v>OM3_8140</v>
          </cell>
        </row>
        <row r="1333">
          <cell r="B1333" t="str">
            <v>OM3_8140</v>
          </cell>
        </row>
        <row r="1334">
          <cell r="B1334" t="str">
            <v>OM3_8141</v>
          </cell>
        </row>
        <row r="1335">
          <cell r="B1335" t="str">
            <v>OM3_8141</v>
          </cell>
        </row>
        <row r="1336">
          <cell r="B1336" t="str">
            <v>OM3_8141</v>
          </cell>
        </row>
        <row r="1337">
          <cell r="B1337" t="str">
            <v>OM3_8142</v>
          </cell>
        </row>
        <row r="1338">
          <cell r="B1338" t="str">
            <v>OM3_8142</v>
          </cell>
        </row>
        <row r="1339">
          <cell r="B1339" t="str">
            <v>OM3_8143</v>
          </cell>
        </row>
        <row r="1340">
          <cell r="B1340" t="str">
            <v>OM3_8143</v>
          </cell>
        </row>
        <row r="1341">
          <cell r="B1341" t="str">
            <v>OM3_8144</v>
          </cell>
        </row>
        <row r="1342">
          <cell r="B1342" t="str">
            <v>OM3_8144</v>
          </cell>
        </row>
        <row r="1343">
          <cell r="B1343" t="str">
            <v>OM3_8147</v>
          </cell>
        </row>
        <row r="1344">
          <cell r="B1344" t="str">
            <v>OM3_8147</v>
          </cell>
        </row>
        <row r="1345">
          <cell r="B1345" t="str">
            <v>OM3_8147</v>
          </cell>
        </row>
        <row r="1346">
          <cell r="B1346" t="str">
            <v>OM3_8147</v>
          </cell>
        </row>
        <row r="1347">
          <cell r="B1347" t="str">
            <v>OM3_8147</v>
          </cell>
        </row>
        <row r="1348">
          <cell r="B1348" t="str">
            <v>OM3_8147</v>
          </cell>
        </row>
        <row r="1349">
          <cell r="B1349" t="str">
            <v>OM3_8148</v>
          </cell>
        </row>
        <row r="1350">
          <cell r="B1350" t="str">
            <v>OM3_8150</v>
          </cell>
        </row>
        <row r="1351">
          <cell r="B1351" t="str">
            <v>OM3_8153</v>
          </cell>
        </row>
        <row r="1352">
          <cell r="B1352" t="str">
            <v>OM3_8153</v>
          </cell>
        </row>
        <row r="1353">
          <cell r="B1353" t="str">
            <v>OM3_8154</v>
          </cell>
        </row>
        <row r="1354">
          <cell r="B1354" t="str">
            <v>OM3_8154</v>
          </cell>
        </row>
        <row r="1355">
          <cell r="B1355" t="str">
            <v>OM3_8155</v>
          </cell>
        </row>
        <row r="1356">
          <cell r="B1356" t="str">
            <v>OM3_8156</v>
          </cell>
        </row>
        <row r="1357">
          <cell r="B1357" t="str">
            <v>OM3_8156</v>
          </cell>
        </row>
        <row r="1358">
          <cell r="B1358" t="str">
            <v>OM3_8157</v>
          </cell>
        </row>
        <row r="1359">
          <cell r="B1359" t="str">
            <v>OM3_8158</v>
          </cell>
        </row>
        <row r="1360">
          <cell r="B1360" t="str">
            <v>OM3_8164</v>
          </cell>
        </row>
        <row r="1361">
          <cell r="B1361" t="str">
            <v>OM3_8169</v>
          </cell>
        </row>
        <row r="1362">
          <cell r="B1362" t="str">
            <v>OM3_8169</v>
          </cell>
        </row>
        <row r="1363">
          <cell r="B1363" t="str">
            <v>OM3_8169</v>
          </cell>
        </row>
        <row r="1364">
          <cell r="B1364" t="str">
            <v>OM3_8169</v>
          </cell>
        </row>
        <row r="1365">
          <cell r="B1365" t="str">
            <v>OM3_8169</v>
          </cell>
        </row>
        <row r="1366">
          <cell r="B1366" t="str">
            <v>OM3_8169</v>
          </cell>
        </row>
        <row r="1367">
          <cell r="B1367" t="str">
            <v>OM3_8170</v>
          </cell>
        </row>
        <row r="1368">
          <cell r="B1368" t="str">
            <v>OM3_8170</v>
          </cell>
        </row>
        <row r="1369">
          <cell r="B1369" t="str">
            <v>OM3_8170</v>
          </cell>
        </row>
        <row r="1370">
          <cell r="B1370" t="str">
            <v>OM3_8170</v>
          </cell>
        </row>
        <row r="1371">
          <cell r="B1371" t="str">
            <v>OM4_8170</v>
          </cell>
        </row>
        <row r="1372">
          <cell r="B1372" t="str">
            <v>OM4_8170</v>
          </cell>
        </row>
        <row r="1373">
          <cell r="B1373" t="str">
            <v>OM4_8171</v>
          </cell>
        </row>
        <row r="1374">
          <cell r="B1374" t="str">
            <v>OM4_8171</v>
          </cell>
        </row>
        <row r="1375">
          <cell r="B1375" t="str">
            <v>OM4_8171</v>
          </cell>
        </row>
        <row r="1376">
          <cell r="B1376" t="str">
            <v>OM4_8171</v>
          </cell>
        </row>
        <row r="1377">
          <cell r="B1377" t="str">
            <v>OM4_8171</v>
          </cell>
        </row>
        <row r="1378">
          <cell r="B1378" t="str">
            <v>OM4_8178</v>
          </cell>
        </row>
        <row r="1379">
          <cell r="B1379" t="str">
            <v>OM4_8178</v>
          </cell>
        </row>
        <row r="1380">
          <cell r="B1380" t="str">
            <v>OM4_8180</v>
          </cell>
        </row>
        <row r="1381">
          <cell r="B1381" t="str">
            <v>OM4_8181</v>
          </cell>
        </row>
        <row r="1382">
          <cell r="B1382" t="str">
            <v>OM4_8183</v>
          </cell>
        </row>
        <row r="1383">
          <cell r="B1383" t="str">
            <v>OM4_8183</v>
          </cell>
        </row>
        <row r="1384">
          <cell r="B1384" t="str">
            <v>OM4_8183</v>
          </cell>
        </row>
        <row r="1385">
          <cell r="B1385" t="str">
            <v>OM4_8186</v>
          </cell>
        </row>
        <row r="1386">
          <cell r="B1386" t="str">
            <v>OM4_8186</v>
          </cell>
        </row>
        <row r="1387">
          <cell r="B1387" t="str">
            <v>OM4_8186</v>
          </cell>
        </row>
        <row r="1388">
          <cell r="B1388" t="str">
            <v>OM4_8188</v>
          </cell>
        </row>
        <row r="1389">
          <cell r="B1389" t="str">
            <v>OM4_8188</v>
          </cell>
        </row>
        <row r="1390">
          <cell r="B1390" t="str">
            <v>OM4_8188</v>
          </cell>
        </row>
        <row r="1391">
          <cell r="B1391" t="str">
            <v>OM4_8140</v>
          </cell>
        </row>
        <row r="1392">
          <cell r="B1392" t="str">
            <v>OM4_8134</v>
          </cell>
        </row>
        <row r="1393">
          <cell r="B1393" t="str">
            <v>OM4_8130</v>
          </cell>
        </row>
        <row r="1394">
          <cell r="B1394" t="str">
            <v>OM1_8157</v>
          </cell>
        </row>
        <row r="1395">
          <cell r="B1395" t="str">
            <v>OM1_8158</v>
          </cell>
        </row>
        <row r="1396">
          <cell r="B1396" t="str">
            <v>OM1_8164</v>
          </cell>
        </row>
        <row r="1397">
          <cell r="B1397" t="str">
            <v>OM1_8169</v>
          </cell>
        </row>
        <row r="1398">
          <cell r="B1398" t="str">
            <v>OM1_8169</v>
          </cell>
        </row>
        <row r="1399">
          <cell r="B1399" t="str">
            <v>OM1_8169</v>
          </cell>
        </row>
        <row r="1400">
          <cell r="B1400" t="str">
            <v>OM1_8169</v>
          </cell>
        </row>
        <row r="1401">
          <cell r="B1401" t="str">
            <v>OM1_8169</v>
          </cell>
        </row>
        <row r="1402">
          <cell r="B1402" t="str">
            <v>OM1_8169</v>
          </cell>
        </row>
        <row r="1403">
          <cell r="B1403" t="str">
            <v>OM1_8170</v>
          </cell>
        </row>
        <row r="1404">
          <cell r="B1404" t="str">
            <v>OM1_8170</v>
          </cell>
        </row>
        <row r="1405">
          <cell r="B1405" t="str">
            <v>OM1_8170</v>
          </cell>
        </row>
        <row r="1406">
          <cell r="B1406" t="str">
            <v>OM1_8170</v>
          </cell>
        </row>
        <row r="1407">
          <cell r="B1407" t="str">
            <v>OM2_8170</v>
          </cell>
        </row>
        <row r="1408">
          <cell r="B1408" t="str">
            <v>OM2_8170</v>
          </cell>
        </row>
        <row r="1409">
          <cell r="B1409" t="str">
            <v>OM2_8171</v>
          </cell>
        </row>
        <row r="1410">
          <cell r="B1410" t="str">
            <v>OM2_8171</v>
          </cell>
        </row>
        <row r="1411">
          <cell r="B1411" t="str">
            <v>OM2_8171</v>
          </cell>
        </row>
        <row r="1412">
          <cell r="B1412" t="str">
            <v>OM2_8171</v>
          </cell>
        </row>
        <row r="1413">
          <cell r="B1413" t="str">
            <v>OM2_8171</v>
          </cell>
        </row>
        <row r="1414">
          <cell r="B1414" t="str">
            <v>OM2_8178</v>
          </cell>
        </row>
        <row r="1415">
          <cell r="B1415" t="str">
            <v>OM2_8178</v>
          </cell>
        </row>
        <row r="1416">
          <cell r="B1416" t="str">
            <v>OM2_8180</v>
          </cell>
        </row>
        <row r="1417">
          <cell r="B1417" t="str">
            <v>OM2_8181</v>
          </cell>
        </row>
        <row r="1418">
          <cell r="B1418" t="str">
            <v>OM2_8183</v>
          </cell>
        </row>
        <row r="1419">
          <cell r="B1419" t="str">
            <v>OM2_8183</v>
          </cell>
        </row>
        <row r="1420">
          <cell r="B1420" t="str">
            <v>OM2_8183</v>
          </cell>
        </row>
        <row r="1421">
          <cell r="B1421" t="str">
            <v>OM2_8186</v>
          </cell>
        </row>
        <row r="1422">
          <cell r="B1422" t="str">
            <v>OM2_8186</v>
          </cell>
        </row>
        <row r="1423">
          <cell r="B1423" t="str">
            <v>OM2_8186</v>
          </cell>
        </row>
        <row r="1424">
          <cell r="B1424" t="str">
            <v>OM2_8188</v>
          </cell>
        </row>
        <row r="1425">
          <cell r="B1425" t="str">
            <v>OM2_8188</v>
          </cell>
        </row>
        <row r="1426">
          <cell r="B1426" t="str">
            <v>OM2_8188</v>
          </cell>
        </row>
        <row r="1427">
          <cell r="B1427" t="str">
            <v>OM2_8140</v>
          </cell>
        </row>
        <row r="1428">
          <cell r="B1428" t="str">
            <v>OM2_8134</v>
          </cell>
        </row>
        <row r="1429">
          <cell r="B1429" t="str">
            <v>OM2_8130</v>
          </cell>
        </row>
        <row r="1430">
          <cell r="B1430" t="str">
            <v>OM2_8146</v>
          </cell>
        </row>
        <row r="1431">
          <cell r="B1431" t="str">
            <v>OM2_8132</v>
          </cell>
        </row>
        <row r="1432">
          <cell r="B1432" t="str">
            <v>OM2_8163</v>
          </cell>
        </row>
        <row r="1433">
          <cell r="B1433" t="str">
            <v>OM2_8147</v>
          </cell>
        </row>
        <row r="1434">
          <cell r="B1434" t="str">
            <v>OM2_8142</v>
          </cell>
        </row>
        <row r="1435">
          <cell r="B1435" t="str">
            <v>OM2_8138</v>
          </cell>
        </row>
        <row r="1436">
          <cell r="B1436" t="str">
            <v>OM2_8131</v>
          </cell>
        </row>
        <row r="1437">
          <cell r="B1437" t="str">
            <v>OM2_8138</v>
          </cell>
        </row>
        <row r="1438">
          <cell r="B1438" t="str">
            <v>OM2_8144</v>
          </cell>
        </row>
        <row r="1439">
          <cell r="B1439" t="str">
            <v>OM2_8150</v>
          </cell>
        </row>
        <row r="1440">
          <cell r="B1440" t="str">
            <v>OM2_8170</v>
          </cell>
        </row>
        <row r="1441">
          <cell r="B1441" t="str">
            <v>OM2_8136</v>
          </cell>
        </row>
        <row r="1442">
          <cell r="B1442" t="str">
            <v>OM2_8145</v>
          </cell>
        </row>
        <row r="1443">
          <cell r="B1443" t="str">
            <v>OM2_8169</v>
          </cell>
        </row>
        <row r="1444">
          <cell r="B1444" t="str">
            <v>OM2_8130</v>
          </cell>
        </row>
        <row r="1445">
          <cell r="B1445" t="str">
            <v>OM2_8131</v>
          </cell>
        </row>
        <row r="1446">
          <cell r="B1446" t="str">
            <v>OM2_8132</v>
          </cell>
        </row>
        <row r="1447">
          <cell r="B1447" t="str">
            <v>OM2_8132</v>
          </cell>
        </row>
        <row r="1448">
          <cell r="B1448" t="str">
            <v>OM2_8133</v>
          </cell>
        </row>
        <row r="1449">
          <cell r="B1449" t="str">
            <v>OM2_8133</v>
          </cell>
        </row>
        <row r="1450">
          <cell r="B1450" t="str">
            <v>OM2_8134</v>
          </cell>
        </row>
        <row r="1451">
          <cell r="B1451" t="str">
            <v>OM2_8134</v>
          </cell>
        </row>
        <row r="1452">
          <cell r="B1452" t="str">
            <v>OM2_8134</v>
          </cell>
        </row>
        <row r="1453">
          <cell r="B1453" t="str">
            <v>OM2_8135</v>
          </cell>
        </row>
        <row r="1454">
          <cell r="B1454" t="str">
            <v>OM2_8135</v>
          </cell>
        </row>
        <row r="1455">
          <cell r="B1455" t="str">
            <v>OM2_8135</v>
          </cell>
        </row>
        <row r="1456">
          <cell r="B1456" t="str">
            <v>OM2_8137</v>
          </cell>
        </row>
        <row r="1457">
          <cell r="B1457" t="str">
            <v>OM2_8137</v>
          </cell>
        </row>
        <row r="1458">
          <cell r="B1458" t="str">
            <v>OM2_8139</v>
          </cell>
        </row>
        <row r="1459">
          <cell r="B1459" t="str">
            <v>OM2_8140</v>
          </cell>
        </row>
        <row r="1460">
          <cell r="B1460" t="str">
            <v>OM2_8140</v>
          </cell>
        </row>
        <row r="1461">
          <cell r="B1461" t="str">
            <v>OM2_8140</v>
          </cell>
        </row>
        <row r="1462">
          <cell r="B1462" t="str">
            <v>OM2_8140</v>
          </cell>
        </row>
        <row r="1463">
          <cell r="B1463" t="str">
            <v>OM2_8140</v>
          </cell>
        </row>
        <row r="1464">
          <cell r="B1464" t="str">
            <v>OM2_8140</v>
          </cell>
        </row>
        <row r="1465">
          <cell r="B1465" t="str">
            <v>OM2_8140</v>
          </cell>
        </row>
        <row r="1466">
          <cell r="B1466" t="str">
            <v>OM2_8140</v>
          </cell>
        </row>
        <row r="1467">
          <cell r="B1467" t="str">
            <v>OM2_8141</v>
          </cell>
        </row>
        <row r="1468">
          <cell r="B1468" t="str">
            <v>OM2_8141</v>
          </cell>
        </row>
        <row r="1469">
          <cell r="B1469" t="str">
            <v>OM2_8141</v>
          </cell>
        </row>
        <row r="1470">
          <cell r="B1470" t="str">
            <v>OM2_8142</v>
          </cell>
        </row>
        <row r="1471">
          <cell r="B1471" t="str">
            <v>OM2_8142</v>
          </cell>
        </row>
        <row r="1472">
          <cell r="B1472" t="str">
            <v>OM2_8143</v>
          </cell>
        </row>
        <row r="1473">
          <cell r="B1473" t="str">
            <v>OM2_8143</v>
          </cell>
        </row>
        <row r="1474">
          <cell r="B1474" t="str">
            <v>OM2_8144</v>
          </cell>
        </row>
        <row r="1475">
          <cell r="B1475" t="str">
            <v>OM2_8144</v>
          </cell>
        </row>
        <row r="1476">
          <cell r="B1476" t="str">
            <v>OM2_8147</v>
          </cell>
        </row>
        <row r="1477">
          <cell r="B1477" t="str">
            <v>OM2_8147</v>
          </cell>
        </row>
        <row r="1478">
          <cell r="B1478" t="str">
            <v>OM2_8147</v>
          </cell>
        </row>
        <row r="1479">
          <cell r="B1479" t="str">
            <v>OM2_8147</v>
          </cell>
        </row>
        <row r="1480">
          <cell r="B1480" t="str">
            <v>OM2_8147</v>
          </cell>
        </row>
        <row r="1481">
          <cell r="B1481" t="str">
            <v>OM2_8147</v>
          </cell>
        </row>
        <row r="1482">
          <cell r="B1482" t="str">
            <v>OM2_8148</v>
          </cell>
        </row>
        <row r="1483">
          <cell r="B1483" t="str">
            <v>OM2_8150</v>
          </cell>
        </row>
        <row r="1484">
          <cell r="B1484" t="str">
            <v>OM2_8153</v>
          </cell>
        </row>
        <row r="1485">
          <cell r="B1485" t="str">
            <v>OM2_8153</v>
          </cell>
        </row>
        <row r="1486">
          <cell r="B1486" t="str">
            <v>OM2_8154</v>
          </cell>
        </row>
        <row r="1487">
          <cell r="B1487" t="str">
            <v>OM2_8154</v>
          </cell>
        </row>
        <row r="1488">
          <cell r="B1488" t="str">
            <v>OM2_8155</v>
          </cell>
        </row>
        <row r="1489">
          <cell r="B1489" t="str">
            <v>OM2_8156</v>
          </cell>
        </row>
        <row r="1490">
          <cell r="B1490" t="str">
            <v>OM2_8156</v>
          </cell>
        </row>
        <row r="1491">
          <cell r="B1491" t="str">
            <v>OM2_8157</v>
          </cell>
        </row>
        <row r="1492">
          <cell r="B1492" t="str">
            <v>OM2_8158</v>
          </cell>
        </row>
        <row r="1493">
          <cell r="B1493" t="str">
            <v>OM2_8164</v>
          </cell>
        </row>
        <row r="1494">
          <cell r="B1494" t="str">
            <v>OM2_8169</v>
          </cell>
        </row>
        <row r="1495">
          <cell r="B1495" t="str">
            <v>OM2_8169</v>
          </cell>
        </row>
        <row r="1496">
          <cell r="B1496" t="str">
            <v>OM2_8169</v>
          </cell>
        </row>
        <row r="1497">
          <cell r="B1497" t="str">
            <v>OM2_8169</v>
          </cell>
        </row>
        <row r="1498">
          <cell r="B1498" t="str">
            <v>OM2_8169</v>
          </cell>
        </row>
        <row r="1499">
          <cell r="B1499" t="str">
            <v>OM2_8169</v>
          </cell>
        </row>
        <row r="1500">
          <cell r="B1500" t="str">
            <v>OM2_8170</v>
          </cell>
        </row>
        <row r="1501">
          <cell r="B1501" t="str">
            <v>OM2_8170</v>
          </cell>
        </row>
        <row r="1502">
          <cell r="B1502" t="str">
            <v>OM2_8170</v>
          </cell>
        </row>
        <row r="1503">
          <cell r="B1503" t="str">
            <v>OM2_8170</v>
          </cell>
        </row>
        <row r="1504">
          <cell r="B1504" t="str">
            <v>OM3_8170</v>
          </cell>
        </row>
        <row r="1505">
          <cell r="B1505" t="str">
            <v>OM3_8170</v>
          </cell>
        </row>
        <row r="1506">
          <cell r="B1506" t="str">
            <v>OM3_8171</v>
          </cell>
        </row>
        <row r="1507">
          <cell r="B1507" t="str">
            <v>OM3_8171</v>
          </cell>
        </row>
        <row r="1508">
          <cell r="B1508" t="str">
            <v>COR_8026</v>
          </cell>
        </row>
        <row r="1509">
          <cell r="B1509" t="str">
            <v>COR_8031</v>
          </cell>
        </row>
        <row r="1510">
          <cell r="B1510" t="str">
            <v>COR_8033</v>
          </cell>
        </row>
        <row r="1511">
          <cell r="B1511" t="str">
            <v>COR_8035</v>
          </cell>
        </row>
        <row r="1512">
          <cell r="B1512" t="str">
            <v>COR_8036</v>
          </cell>
        </row>
        <row r="1513">
          <cell r="B1513" t="str">
            <v>COR_8037</v>
          </cell>
        </row>
        <row r="1514">
          <cell r="B1514" t="str">
            <v>COR_8038</v>
          </cell>
        </row>
        <row r="1515">
          <cell r="B1515" t="str">
            <v>COR_8039</v>
          </cell>
        </row>
        <row r="1516">
          <cell r="B1516" t="str">
            <v>COR_8040</v>
          </cell>
        </row>
        <row r="1517">
          <cell r="B1517" t="str">
            <v>COR_8041</v>
          </cell>
        </row>
        <row r="1518">
          <cell r="B1518" t="str">
            <v>COR_8042</v>
          </cell>
        </row>
        <row r="1519">
          <cell r="B1519" t="str">
            <v>CI5_8002</v>
          </cell>
        </row>
        <row r="1520">
          <cell r="B1520" t="str">
            <v>CI5_8003</v>
          </cell>
        </row>
        <row r="1521">
          <cell r="B1521" t="str">
            <v>CI5_8004</v>
          </cell>
        </row>
        <row r="1522">
          <cell r="B1522" t="str">
            <v>CI5_8007</v>
          </cell>
        </row>
        <row r="1523">
          <cell r="B1523" t="str">
            <v>CI5_8008</v>
          </cell>
        </row>
        <row r="1524">
          <cell r="B1524" t="str">
            <v>CI5_8010</v>
          </cell>
        </row>
        <row r="1525">
          <cell r="B1525" t="str">
            <v>CI5_8012</v>
          </cell>
        </row>
        <row r="1526">
          <cell r="B1526" t="str">
            <v>CI5_8017</v>
          </cell>
        </row>
        <row r="1527">
          <cell r="B1527" t="str">
            <v>CI5_8020</v>
          </cell>
        </row>
        <row r="1528">
          <cell r="B1528" t="str">
            <v>CI5_8022</v>
          </cell>
        </row>
        <row r="1529">
          <cell r="B1529" t="str">
            <v>CI5_8024</v>
          </cell>
        </row>
        <row r="1530">
          <cell r="B1530" t="str">
            <v>CI5_8025</v>
          </cell>
        </row>
        <row r="1531">
          <cell r="B1531" t="str">
            <v>CI5_8026</v>
          </cell>
        </row>
        <row r="1532">
          <cell r="B1532" t="str">
            <v>CI5_8033</v>
          </cell>
        </row>
        <row r="1533">
          <cell r="B1533" t="str">
            <v>CI5_8035</v>
          </cell>
        </row>
        <row r="1534">
          <cell r="B1534" t="str">
            <v>CI5_8038</v>
          </cell>
        </row>
        <row r="1535">
          <cell r="B1535" t="str">
            <v>CI5_8040</v>
          </cell>
        </row>
        <row r="1536">
          <cell r="B1536" t="str">
            <v>OM1_8170</v>
          </cell>
        </row>
        <row r="1537">
          <cell r="B1537" t="str">
            <v>OM1_8170</v>
          </cell>
        </row>
        <row r="1538">
          <cell r="B1538" t="str">
            <v>OM1_8171</v>
          </cell>
        </row>
        <row r="1539">
          <cell r="B1539" t="str">
            <v>OM1_8171</v>
          </cell>
        </row>
        <row r="1540">
          <cell r="B1540" t="str">
            <v>OM1_8171</v>
          </cell>
        </row>
        <row r="1541">
          <cell r="B1541" t="str">
            <v>OM1_8171</v>
          </cell>
        </row>
        <row r="1542">
          <cell r="B1542" t="str">
            <v>OM1_8171</v>
          </cell>
        </row>
        <row r="1543">
          <cell r="B1543" t="str">
            <v>OM1_8178</v>
          </cell>
        </row>
        <row r="1544">
          <cell r="B1544" t="str">
            <v>OM1_8178</v>
          </cell>
        </row>
        <row r="1545">
          <cell r="B1545" t="str">
            <v>OM1_8180</v>
          </cell>
        </row>
        <row r="1546">
          <cell r="B1546" t="str">
            <v>OM1_8181</v>
          </cell>
        </row>
        <row r="1547">
          <cell r="B1547" t="str">
            <v>OM1_8183</v>
          </cell>
        </row>
        <row r="1548">
          <cell r="B1548" t="str">
            <v>OM1_8183</v>
          </cell>
        </row>
        <row r="1549">
          <cell r="B1549" t="str">
            <v>OM1_8183</v>
          </cell>
        </row>
        <row r="1550">
          <cell r="B1550" t="str">
            <v>OM1_8186</v>
          </cell>
        </row>
        <row r="1551">
          <cell r="B1551" t="str">
            <v>OM1_8186</v>
          </cell>
        </row>
        <row r="1552">
          <cell r="B1552" t="str">
            <v>OM1_8186</v>
          </cell>
        </row>
        <row r="1553">
          <cell r="B1553" t="str">
            <v>OM1_8188</v>
          </cell>
        </row>
        <row r="1554">
          <cell r="B1554" t="str">
            <v>OM1_8188</v>
          </cell>
        </row>
        <row r="1555">
          <cell r="B1555" t="str">
            <v>OM1_8188</v>
          </cell>
        </row>
        <row r="1556">
          <cell r="B1556" t="str">
            <v>OM1_8140</v>
          </cell>
        </row>
        <row r="1557">
          <cell r="B1557" t="str">
            <v>OM1_8134</v>
          </cell>
        </row>
        <row r="1558">
          <cell r="B1558" t="str">
            <v>OM1_8130</v>
          </cell>
        </row>
        <row r="1559">
          <cell r="B1559" t="str">
            <v>OM1_8146</v>
          </cell>
        </row>
        <row r="1560">
          <cell r="B1560" t="str">
            <v>OM1_8132</v>
          </cell>
        </row>
        <row r="1561">
          <cell r="B1561" t="str">
            <v>OM1_8163</v>
          </cell>
        </row>
        <row r="1562">
          <cell r="B1562" t="str">
            <v>OM1_8147</v>
          </cell>
        </row>
        <row r="1563">
          <cell r="B1563" t="str">
            <v>OM1_8142</v>
          </cell>
        </row>
        <row r="1564">
          <cell r="B1564" t="str">
            <v>OM1_8138</v>
          </cell>
        </row>
        <row r="1565">
          <cell r="B1565" t="str">
            <v>OM1_8131</v>
          </cell>
        </row>
        <row r="1566">
          <cell r="B1566" t="str">
            <v>OM1_8138</v>
          </cell>
        </row>
        <row r="1567">
          <cell r="B1567" t="str">
            <v>OM1_8144</v>
          </cell>
        </row>
        <row r="1568">
          <cell r="B1568" t="str">
            <v>OM1_8150</v>
          </cell>
        </row>
        <row r="1569">
          <cell r="B1569" t="str">
            <v>OM1_8170</v>
          </cell>
        </row>
        <row r="1570">
          <cell r="B1570" t="str">
            <v>OM1_8136</v>
          </cell>
        </row>
        <row r="1571">
          <cell r="B1571" t="str">
            <v>OM1_8145</v>
          </cell>
        </row>
        <row r="1572">
          <cell r="B1572" t="str">
            <v>OM1_8169</v>
          </cell>
        </row>
        <row r="1573">
          <cell r="B1573" t="str">
            <v>OM1_8130</v>
          </cell>
        </row>
        <row r="1574">
          <cell r="B1574" t="str">
            <v>OM1_8131</v>
          </cell>
        </row>
        <row r="1575">
          <cell r="B1575" t="str">
            <v>OM1_8132</v>
          </cell>
        </row>
        <row r="1576">
          <cell r="B1576" t="str">
            <v>OM1_8132</v>
          </cell>
        </row>
        <row r="1577">
          <cell r="B1577" t="str">
            <v>OM1_8133</v>
          </cell>
        </row>
        <row r="1578">
          <cell r="B1578" t="str">
            <v>OM1_8133</v>
          </cell>
        </row>
        <row r="1579">
          <cell r="B1579" t="str">
            <v>OM1_8134</v>
          </cell>
        </row>
        <row r="1580">
          <cell r="B1580" t="str">
            <v>OM1_8134</v>
          </cell>
        </row>
        <row r="1581">
          <cell r="B1581" t="str">
            <v>OM1_8134</v>
          </cell>
        </row>
        <row r="1582">
          <cell r="B1582" t="str">
            <v>OM1_8135</v>
          </cell>
        </row>
        <row r="1583">
          <cell r="B1583" t="str">
            <v>OM1_8135</v>
          </cell>
        </row>
        <row r="1584">
          <cell r="B1584" t="str">
            <v>OM1_8135</v>
          </cell>
        </row>
        <row r="1585">
          <cell r="B1585" t="str">
            <v>OM1_8137</v>
          </cell>
        </row>
        <row r="1586">
          <cell r="B1586" t="str">
            <v>OM1_8137</v>
          </cell>
        </row>
        <row r="1587">
          <cell r="B1587" t="str">
            <v>OM1_8139</v>
          </cell>
        </row>
        <row r="1588">
          <cell r="B1588" t="str">
            <v>OM1_8140</v>
          </cell>
        </row>
        <row r="1589">
          <cell r="B1589" t="str">
            <v>OM1_8140</v>
          </cell>
        </row>
        <row r="1590">
          <cell r="B1590" t="str">
            <v>OM1_8140</v>
          </cell>
        </row>
        <row r="1591">
          <cell r="B1591" t="str">
            <v>OM1_8140</v>
          </cell>
        </row>
        <row r="1592">
          <cell r="B1592" t="str">
            <v>OM1_8140</v>
          </cell>
        </row>
        <row r="1593">
          <cell r="B1593" t="str">
            <v>OM1_8140</v>
          </cell>
        </row>
        <row r="1594">
          <cell r="B1594" t="str">
            <v>OM1_8140</v>
          </cell>
        </row>
        <row r="1595">
          <cell r="B1595" t="str">
            <v>OM1_8140</v>
          </cell>
        </row>
        <row r="1596">
          <cell r="B1596" t="str">
            <v>OM1_8141</v>
          </cell>
        </row>
        <row r="1597">
          <cell r="B1597" t="str">
            <v>OM1_8141</v>
          </cell>
        </row>
        <row r="1598">
          <cell r="B1598" t="str">
            <v>OM1_8141</v>
          </cell>
        </row>
        <row r="1599">
          <cell r="B1599" t="str">
            <v>OM1_8142</v>
          </cell>
        </row>
        <row r="1600">
          <cell r="B1600" t="str">
            <v>OM1_8142</v>
          </cell>
        </row>
        <row r="1601">
          <cell r="B1601" t="str">
            <v>OM1_8143</v>
          </cell>
        </row>
        <row r="1602">
          <cell r="B1602" t="str">
            <v>OM1_8143</v>
          </cell>
        </row>
        <row r="1603">
          <cell r="B1603" t="str">
            <v>OM1_8144</v>
          </cell>
        </row>
        <row r="1604">
          <cell r="B1604" t="str">
            <v>OM1_8144</v>
          </cell>
        </row>
        <row r="1605">
          <cell r="B1605" t="str">
            <v>OM1_8147</v>
          </cell>
        </row>
        <row r="1606">
          <cell r="B1606" t="str">
            <v>OM1_8147</v>
          </cell>
        </row>
        <row r="1607">
          <cell r="B1607" t="str">
            <v>OM1_8147</v>
          </cell>
        </row>
        <row r="1608">
          <cell r="B1608" t="str">
            <v>OM1_8147</v>
          </cell>
        </row>
        <row r="1609">
          <cell r="B1609" t="str">
            <v>OM1_8147</v>
          </cell>
        </row>
        <row r="1610">
          <cell r="B1610" t="str">
            <v>OM1_8147</v>
          </cell>
        </row>
        <row r="1611">
          <cell r="B1611" t="str">
            <v>OM1_8148</v>
          </cell>
        </row>
        <row r="1612">
          <cell r="B1612" t="str">
            <v>OM1_8150</v>
          </cell>
        </row>
        <row r="1613">
          <cell r="B1613" t="str">
            <v>OM1_8153</v>
          </cell>
        </row>
        <row r="1614">
          <cell r="B1614" t="str">
            <v>OM1_8153</v>
          </cell>
        </row>
        <row r="1615">
          <cell r="B1615" t="str">
            <v>OM1_8154</v>
          </cell>
        </row>
        <row r="1616">
          <cell r="B1616" t="str">
            <v>OM1_8154</v>
          </cell>
        </row>
        <row r="1617">
          <cell r="B1617" t="str">
            <v>OM1_8155</v>
          </cell>
        </row>
        <row r="1618">
          <cell r="B1618" t="str">
            <v>OM1_8156</v>
          </cell>
        </row>
        <row r="1619">
          <cell r="B1619" t="str">
            <v>OM1_8156</v>
          </cell>
        </row>
        <row r="1620">
          <cell r="B1620" t="str">
            <v>CON_8024</v>
          </cell>
        </row>
        <row r="1621">
          <cell r="B1621" t="str">
            <v>CON_8025</v>
          </cell>
        </row>
        <row r="1622">
          <cell r="B1622" t="str">
            <v>CON_8026</v>
          </cell>
        </row>
        <row r="1623">
          <cell r="B1623" t="str">
            <v>CON_8031</v>
          </cell>
        </row>
        <row r="1624">
          <cell r="B1624" t="str">
            <v>CON_8033</v>
          </cell>
        </row>
        <row r="1625">
          <cell r="B1625" t="str">
            <v>CON_8035</v>
          </cell>
        </row>
        <row r="1626">
          <cell r="B1626" t="str">
            <v>CON_8036</v>
          </cell>
        </row>
        <row r="1627">
          <cell r="B1627" t="str">
            <v>CON_8037</v>
          </cell>
        </row>
        <row r="1628">
          <cell r="B1628" t="str">
            <v>CON_8038</v>
          </cell>
        </row>
        <row r="1629">
          <cell r="B1629" t="str">
            <v>CON_8039</v>
          </cell>
        </row>
        <row r="1630">
          <cell r="B1630" t="str">
            <v>CON_8040</v>
          </cell>
        </row>
        <row r="1631">
          <cell r="B1631" t="str">
            <v>CON_8041</v>
          </cell>
        </row>
        <row r="1632">
          <cell r="B1632" t="str">
            <v>CON_8042</v>
          </cell>
        </row>
        <row r="1633">
          <cell r="B1633" t="str">
            <v>COO_8002</v>
          </cell>
        </row>
        <row r="1634">
          <cell r="B1634" t="str">
            <v>COO_8003</v>
          </cell>
        </row>
        <row r="1635">
          <cell r="B1635" t="str">
            <v>COO_8004</v>
          </cell>
        </row>
        <row r="1636">
          <cell r="B1636" t="str">
            <v>COO_8005</v>
          </cell>
        </row>
        <row r="1637">
          <cell r="B1637" t="str">
            <v>COO_8007</v>
          </cell>
        </row>
        <row r="1638">
          <cell r="B1638" t="str">
            <v>COO_8008</v>
          </cell>
        </row>
        <row r="1639">
          <cell r="B1639" t="str">
            <v>COO_8010</v>
          </cell>
        </row>
        <row r="1640">
          <cell r="B1640" t="str">
            <v>COO_8012</v>
          </cell>
        </row>
        <row r="1641">
          <cell r="B1641" t="str">
            <v>COO_8016</v>
          </cell>
        </row>
        <row r="1642">
          <cell r="B1642" t="str">
            <v>COO_8017</v>
          </cell>
        </row>
        <row r="1643">
          <cell r="B1643" t="str">
            <v>COO_8020</v>
          </cell>
        </row>
        <row r="1644">
          <cell r="B1644" t="str">
            <v>COO_8022</v>
          </cell>
        </row>
        <row r="1645">
          <cell r="B1645" t="str">
            <v>COO_8023</v>
          </cell>
        </row>
        <row r="1646">
          <cell r="B1646" t="str">
            <v>COO_8024</v>
          </cell>
        </row>
        <row r="1647">
          <cell r="B1647" t="str">
            <v>COO_8025</v>
          </cell>
        </row>
        <row r="1648">
          <cell r="B1648" t="str">
            <v>COO_8026</v>
          </cell>
        </row>
        <row r="1649">
          <cell r="B1649" t="str">
            <v>COO_8031</v>
          </cell>
        </row>
        <row r="1650">
          <cell r="B1650" t="str">
            <v>COO_8033</v>
          </cell>
        </row>
        <row r="1651">
          <cell r="B1651" t="str">
            <v>COO_8035</v>
          </cell>
        </row>
        <row r="1652">
          <cell r="B1652" t="str">
            <v>COO_8036</v>
          </cell>
        </row>
        <row r="1653">
          <cell r="B1653" t="str">
            <v>COO_8037</v>
          </cell>
        </row>
        <row r="1654">
          <cell r="B1654" t="str">
            <v>COO_8038</v>
          </cell>
        </row>
        <row r="1655">
          <cell r="B1655" t="str">
            <v>COO_8039</v>
          </cell>
        </row>
        <row r="1656">
          <cell r="B1656" t="str">
            <v>COO_8040</v>
          </cell>
        </row>
        <row r="1657">
          <cell r="B1657" t="str">
            <v>COO_8041</v>
          </cell>
        </row>
        <row r="1658">
          <cell r="B1658" t="str">
            <v>COO_8042</v>
          </cell>
        </row>
        <row r="1659">
          <cell r="B1659" t="str">
            <v>COP_8002</v>
          </cell>
        </row>
        <row r="1660">
          <cell r="B1660" t="str">
            <v>COP_8003</v>
          </cell>
        </row>
        <row r="1661">
          <cell r="B1661" t="str">
            <v>COP_8004</v>
          </cell>
        </row>
        <row r="1662">
          <cell r="B1662" t="str">
            <v>COP_8005</v>
          </cell>
        </row>
        <row r="1663">
          <cell r="B1663" t="str">
            <v>COP_8007</v>
          </cell>
        </row>
        <row r="1664">
          <cell r="B1664" t="str">
            <v>COP_8008</v>
          </cell>
        </row>
        <row r="1665">
          <cell r="B1665" t="str">
            <v>COP_8010</v>
          </cell>
        </row>
        <row r="1666">
          <cell r="B1666" t="str">
            <v>COP_8012</v>
          </cell>
        </row>
        <row r="1667">
          <cell r="B1667" t="str">
            <v>COP_8016</v>
          </cell>
        </row>
        <row r="1668">
          <cell r="B1668" t="str">
            <v>COP_8017</v>
          </cell>
        </row>
        <row r="1669">
          <cell r="B1669" t="str">
            <v>COP_8020</v>
          </cell>
        </row>
        <row r="1670">
          <cell r="B1670" t="str">
            <v>COP_8022</v>
          </cell>
        </row>
        <row r="1671">
          <cell r="B1671" t="str">
            <v>COP_8023</v>
          </cell>
        </row>
        <row r="1672">
          <cell r="B1672" t="str">
            <v>COP_8024</v>
          </cell>
        </row>
        <row r="1673">
          <cell r="B1673" t="str">
            <v>COP_8025</v>
          </cell>
        </row>
        <row r="1674">
          <cell r="B1674" t="str">
            <v>COP_8026</v>
          </cell>
        </row>
        <row r="1675">
          <cell r="B1675" t="str">
            <v>COP_8031</v>
          </cell>
        </row>
        <row r="1676">
          <cell r="B1676" t="str">
            <v>COP_8033</v>
          </cell>
        </row>
        <row r="1677">
          <cell r="B1677" t="str">
            <v>COP_8035</v>
          </cell>
        </row>
        <row r="1678">
          <cell r="B1678" t="str">
            <v>COP_8036</v>
          </cell>
        </row>
        <row r="1679">
          <cell r="B1679" t="str">
            <v>COP_8037</v>
          </cell>
        </row>
        <row r="1680">
          <cell r="B1680" t="str">
            <v>COP_8038</v>
          </cell>
        </row>
        <row r="1681">
          <cell r="B1681" t="str">
            <v>COP_8039</v>
          </cell>
        </row>
        <row r="1682">
          <cell r="B1682" t="str">
            <v>COP_8040</v>
          </cell>
        </row>
        <row r="1683">
          <cell r="B1683" t="str">
            <v>COP_8041</v>
          </cell>
        </row>
        <row r="1684">
          <cell r="B1684" t="str">
            <v>COP_8042</v>
          </cell>
        </row>
        <row r="1685">
          <cell r="B1685" t="str">
            <v>COQ_8002</v>
          </cell>
        </row>
        <row r="1686">
          <cell r="B1686" t="str">
            <v>COQ_8003</v>
          </cell>
        </row>
        <row r="1687">
          <cell r="B1687" t="str">
            <v>COQ_8004</v>
          </cell>
        </row>
        <row r="1688">
          <cell r="B1688" t="str">
            <v>COQ_8005</v>
          </cell>
        </row>
        <row r="1689">
          <cell r="B1689" t="str">
            <v>COQ_8007</v>
          </cell>
        </row>
        <row r="1690">
          <cell r="B1690" t="str">
            <v>COQ_8008</v>
          </cell>
        </row>
        <row r="1691">
          <cell r="B1691" t="str">
            <v>COQ_8010</v>
          </cell>
        </row>
        <row r="1692">
          <cell r="B1692" t="str">
            <v>COQ_8012</v>
          </cell>
        </row>
        <row r="1693">
          <cell r="B1693" t="str">
            <v>COQ_8016</v>
          </cell>
        </row>
        <row r="1694">
          <cell r="B1694" t="str">
            <v>COQ_8017</v>
          </cell>
        </row>
        <row r="1695">
          <cell r="B1695" t="str">
            <v>COQ_8020</v>
          </cell>
        </row>
        <row r="1696">
          <cell r="B1696" t="str">
            <v>COQ_8022</v>
          </cell>
        </row>
        <row r="1697">
          <cell r="B1697" t="str">
            <v>COQ_8023</v>
          </cell>
        </row>
        <row r="1698">
          <cell r="B1698" t="str">
            <v>COQ_8024</v>
          </cell>
        </row>
        <row r="1699">
          <cell r="B1699" t="str">
            <v>COQ_8025</v>
          </cell>
        </row>
        <row r="1700">
          <cell r="B1700" t="str">
            <v>COQ_8026</v>
          </cell>
        </row>
        <row r="1701">
          <cell r="B1701" t="str">
            <v>COQ_8031</v>
          </cell>
        </row>
        <row r="1702">
          <cell r="B1702" t="str">
            <v>COQ_8033</v>
          </cell>
        </row>
        <row r="1703">
          <cell r="B1703" t="str">
            <v>COQ_8035</v>
          </cell>
        </row>
        <row r="1704">
          <cell r="B1704" t="str">
            <v>COQ_8036</v>
          </cell>
        </row>
        <row r="1705">
          <cell r="B1705" t="str">
            <v>COQ_8037</v>
          </cell>
        </row>
        <row r="1706">
          <cell r="B1706" t="str">
            <v>COQ_8038</v>
          </cell>
        </row>
        <row r="1707">
          <cell r="B1707" t="str">
            <v>COQ_8039</v>
          </cell>
        </row>
        <row r="1708">
          <cell r="B1708" t="str">
            <v>COQ_8040</v>
          </cell>
        </row>
        <row r="1709">
          <cell r="B1709" t="str">
            <v>COQ_8041</v>
          </cell>
        </row>
        <row r="1710">
          <cell r="B1710" t="str">
            <v>COQ_8042</v>
          </cell>
        </row>
        <row r="1711">
          <cell r="B1711" t="str">
            <v>COR_8002</v>
          </cell>
        </row>
        <row r="1712">
          <cell r="B1712" t="str">
            <v>COR_8003</v>
          </cell>
        </row>
        <row r="1713">
          <cell r="B1713" t="str">
            <v>COR_8004</v>
          </cell>
        </row>
        <row r="1714">
          <cell r="B1714" t="str">
            <v>COR_8005</v>
          </cell>
        </row>
        <row r="1715">
          <cell r="B1715" t="str">
            <v>COR_8007</v>
          </cell>
        </row>
        <row r="1716">
          <cell r="B1716" t="str">
            <v>COR_8008</v>
          </cell>
        </row>
        <row r="1717">
          <cell r="B1717" t="str">
            <v>COR_8010</v>
          </cell>
        </row>
        <row r="1718">
          <cell r="B1718" t="str">
            <v>COR_8012</v>
          </cell>
        </row>
        <row r="1719">
          <cell r="B1719" t="str">
            <v>COR_8016</v>
          </cell>
        </row>
        <row r="1720">
          <cell r="B1720" t="str">
            <v>COR_8017</v>
          </cell>
        </row>
        <row r="1721">
          <cell r="B1721" t="str">
            <v>COR_8020</v>
          </cell>
        </row>
        <row r="1722">
          <cell r="B1722" t="str">
            <v>COR_8022</v>
          </cell>
        </row>
        <row r="1723">
          <cell r="B1723" t="str">
            <v>COR_8023</v>
          </cell>
        </row>
        <row r="1724">
          <cell r="B1724" t="str">
            <v>COR_8024</v>
          </cell>
        </row>
        <row r="1725">
          <cell r="B1725" t="str">
            <v>COR_8025</v>
          </cell>
        </row>
        <row r="1726">
          <cell r="B1726" t="str">
            <v>COJ_8016</v>
          </cell>
        </row>
        <row r="1727">
          <cell r="B1727" t="str">
            <v>COJ_8017</v>
          </cell>
        </row>
        <row r="1728">
          <cell r="B1728" t="str">
            <v>COJ_8020</v>
          </cell>
        </row>
        <row r="1729">
          <cell r="B1729" t="str">
            <v>COJ_8022</v>
          </cell>
        </row>
        <row r="1730">
          <cell r="B1730" t="str">
            <v>COJ_8023</v>
          </cell>
        </row>
        <row r="1731">
          <cell r="B1731" t="str">
            <v>COJ_8024</v>
          </cell>
        </row>
        <row r="1732">
          <cell r="B1732" t="str">
            <v>COJ_8025</v>
          </cell>
        </row>
        <row r="1733">
          <cell r="B1733" t="str">
            <v>COJ_8026</v>
          </cell>
        </row>
        <row r="1734">
          <cell r="B1734" t="str">
            <v>COJ_8031</v>
          </cell>
        </row>
        <row r="1735">
          <cell r="B1735" t="str">
            <v>COJ_8033</v>
          </cell>
        </row>
        <row r="1736">
          <cell r="B1736" t="str">
            <v>COJ_8035</v>
          </cell>
        </row>
        <row r="1737">
          <cell r="B1737" t="str">
            <v>COJ_8036</v>
          </cell>
        </row>
        <row r="1738">
          <cell r="B1738" t="str">
            <v>COJ_8037</v>
          </cell>
        </row>
        <row r="1739">
          <cell r="B1739" t="str">
            <v>COJ_8038</v>
          </cell>
        </row>
        <row r="1740">
          <cell r="B1740" t="str">
            <v>COJ_8039</v>
          </cell>
        </row>
        <row r="1741">
          <cell r="B1741" t="str">
            <v>COJ_8040</v>
          </cell>
        </row>
        <row r="1742">
          <cell r="B1742" t="str">
            <v>COJ_8041</v>
          </cell>
        </row>
        <row r="1743">
          <cell r="B1743" t="str">
            <v>COJ_8042</v>
          </cell>
        </row>
        <row r="1744">
          <cell r="B1744" t="str">
            <v>COK_8002</v>
          </cell>
        </row>
        <row r="1745">
          <cell r="B1745" t="str">
            <v>COK_8003</v>
          </cell>
        </row>
        <row r="1746">
          <cell r="B1746" t="str">
            <v>COK_8004</v>
          </cell>
        </row>
        <row r="1747">
          <cell r="B1747" t="str">
            <v>COK_8005</v>
          </cell>
        </row>
        <row r="1748">
          <cell r="B1748" t="str">
            <v>COK_8007</v>
          </cell>
        </row>
        <row r="1749">
          <cell r="B1749" t="str">
            <v>COK_8008</v>
          </cell>
        </row>
        <row r="1750">
          <cell r="B1750" t="str">
            <v>COK_8010</v>
          </cell>
        </row>
        <row r="1751">
          <cell r="B1751" t="str">
            <v>COK_8012</v>
          </cell>
        </row>
        <row r="1752">
          <cell r="B1752" t="str">
            <v>COK_8016</v>
          </cell>
        </row>
        <row r="1753">
          <cell r="B1753" t="str">
            <v>COK_8017</v>
          </cell>
        </row>
        <row r="1754">
          <cell r="B1754" t="str">
            <v>COK_8020</v>
          </cell>
        </row>
        <row r="1755">
          <cell r="B1755" t="str">
            <v>COK_8022</v>
          </cell>
        </row>
        <row r="1756">
          <cell r="B1756" t="str">
            <v>COK_8023</v>
          </cell>
        </row>
        <row r="1757">
          <cell r="B1757" t="str">
            <v>COK_8024</v>
          </cell>
        </row>
        <row r="1758">
          <cell r="B1758" t="str">
            <v>COK_8025</v>
          </cell>
        </row>
        <row r="1759">
          <cell r="B1759" t="str">
            <v>COK_8026</v>
          </cell>
        </row>
        <row r="1760">
          <cell r="B1760" t="str">
            <v>COK_8031</v>
          </cell>
        </row>
        <row r="1761">
          <cell r="B1761" t="str">
            <v>COK_8033</v>
          </cell>
        </row>
        <row r="1762">
          <cell r="B1762" t="str">
            <v>COK_8035</v>
          </cell>
        </row>
        <row r="1763">
          <cell r="B1763" t="str">
            <v>COK_8036</v>
          </cell>
        </row>
        <row r="1764">
          <cell r="B1764" t="str">
            <v>COK_8037</v>
          </cell>
        </row>
        <row r="1765">
          <cell r="B1765" t="str">
            <v>COK_8038</v>
          </cell>
        </row>
        <row r="1766">
          <cell r="B1766" t="str">
            <v>COK_8039</v>
          </cell>
        </row>
        <row r="1767">
          <cell r="B1767" t="str">
            <v>COK_8040</v>
          </cell>
        </row>
        <row r="1768">
          <cell r="B1768" t="str">
            <v>COK_8041</v>
          </cell>
        </row>
        <row r="1769">
          <cell r="B1769" t="str">
            <v>COK_8042</v>
          </cell>
        </row>
        <row r="1770">
          <cell r="B1770" t="str">
            <v>COL_8002</v>
          </cell>
        </row>
        <row r="1771">
          <cell r="B1771" t="str">
            <v>COL_8003</v>
          </cell>
        </row>
        <row r="1772">
          <cell r="B1772" t="str">
            <v>COL_8004</v>
          </cell>
        </row>
        <row r="1773">
          <cell r="B1773" t="str">
            <v>COL_8005</v>
          </cell>
        </row>
        <row r="1774">
          <cell r="B1774" t="str">
            <v>COL_8007</v>
          </cell>
        </row>
        <row r="1775">
          <cell r="B1775" t="str">
            <v>COL_8008</v>
          </cell>
        </row>
        <row r="1776">
          <cell r="B1776" t="str">
            <v>COL_8010</v>
          </cell>
        </row>
        <row r="1777">
          <cell r="B1777" t="str">
            <v>COL_8012</v>
          </cell>
        </row>
        <row r="1778">
          <cell r="B1778" t="str">
            <v>COL_8016</v>
          </cell>
        </row>
        <row r="1779">
          <cell r="B1779" t="str">
            <v>COL_8017</v>
          </cell>
        </row>
        <row r="1780">
          <cell r="B1780" t="str">
            <v>COL_8020</v>
          </cell>
        </row>
        <row r="1781">
          <cell r="B1781" t="str">
            <v>COL_8022</v>
          </cell>
        </row>
        <row r="1782">
          <cell r="B1782" t="str">
            <v>COL_8023</v>
          </cell>
        </row>
        <row r="1783">
          <cell r="B1783" t="str">
            <v>COL_8024</v>
          </cell>
        </row>
        <row r="1784">
          <cell r="B1784" t="str">
            <v>COL_8025</v>
          </cell>
        </row>
        <row r="1785">
          <cell r="B1785" t="str">
            <v>COL_8026</v>
          </cell>
        </row>
        <row r="1786">
          <cell r="B1786" t="str">
            <v>COL_8031</v>
          </cell>
        </row>
        <row r="1787">
          <cell r="B1787" t="str">
            <v>COL_8033</v>
          </cell>
        </row>
        <row r="1788">
          <cell r="B1788" t="str">
            <v>COL_8035</v>
          </cell>
        </row>
        <row r="1789">
          <cell r="B1789" t="str">
            <v>COL_8036</v>
          </cell>
        </row>
        <row r="1790">
          <cell r="B1790" t="str">
            <v>COL_8037</v>
          </cell>
        </row>
        <row r="1791">
          <cell r="B1791" t="str">
            <v>COL_8038</v>
          </cell>
        </row>
        <row r="1792">
          <cell r="B1792" t="str">
            <v>COL_8039</v>
          </cell>
        </row>
        <row r="1793">
          <cell r="B1793" t="str">
            <v>COL_8040</v>
          </cell>
        </row>
        <row r="1794">
          <cell r="B1794" t="str">
            <v>COL_8041</v>
          </cell>
        </row>
        <row r="1795">
          <cell r="B1795" t="str">
            <v>COL_8042</v>
          </cell>
        </row>
        <row r="1796">
          <cell r="B1796" t="str">
            <v>COM_8002</v>
          </cell>
        </row>
        <row r="1797">
          <cell r="B1797" t="str">
            <v>COM_8003</v>
          </cell>
        </row>
        <row r="1798">
          <cell r="B1798" t="str">
            <v>COM_8004</v>
          </cell>
        </row>
        <row r="1799">
          <cell r="B1799" t="str">
            <v>COM_8005</v>
          </cell>
        </row>
        <row r="1800">
          <cell r="B1800" t="str">
            <v>COM_8007</v>
          </cell>
        </row>
        <row r="1801">
          <cell r="B1801" t="str">
            <v>COM_8008</v>
          </cell>
        </row>
        <row r="1802">
          <cell r="B1802" t="str">
            <v>COM_8010</v>
          </cell>
        </row>
        <row r="1803">
          <cell r="B1803" t="str">
            <v>COM_8012</v>
          </cell>
        </row>
        <row r="1804">
          <cell r="B1804" t="str">
            <v>COM_8016</v>
          </cell>
        </row>
        <row r="1805">
          <cell r="B1805" t="str">
            <v>COM_8017</v>
          </cell>
        </row>
        <row r="1806">
          <cell r="B1806" t="str">
            <v>COM_8020</v>
          </cell>
        </row>
        <row r="1807">
          <cell r="B1807" t="str">
            <v>COM_8022</v>
          </cell>
        </row>
        <row r="1808">
          <cell r="B1808" t="str">
            <v>COM_8023</v>
          </cell>
        </row>
        <row r="1809">
          <cell r="B1809" t="str">
            <v>COM_8024</v>
          </cell>
        </row>
        <row r="1810">
          <cell r="B1810" t="str">
            <v>COM_8025</v>
          </cell>
        </row>
        <row r="1811">
          <cell r="B1811" t="str">
            <v>COM_8026</v>
          </cell>
        </row>
        <row r="1812">
          <cell r="B1812" t="str">
            <v>COM_8031</v>
          </cell>
        </row>
        <row r="1813">
          <cell r="B1813" t="str">
            <v>COM_8033</v>
          </cell>
        </row>
        <row r="1814">
          <cell r="B1814" t="str">
            <v>COM_8035</v>
          </cell>
        </row>
        <row r="1815">
          <cell r="B1815" t="str">
            <v>COM_8036</v>
          </cell>
        </row>
        <row r="1816">
          <cell r="B1816" t="str">
            <v>COM_8037</v>
          </cell>
        </row>
        <row r="1817">
          <cell r="B1817" t="str">
            <v>COM_8038</v>
          </cell>
        </row>
        <row r="1818">
          <cell r="B1818" t="str">
            <v>COM_8039</v>
          </cell>
        </row>
        <row r="1819">
          <cell r="B1819" t="str">
            <v>COM_8040</v>
          </cell>
        </row>
        <row r="1820">
          <cell r="B1820" t="str">
            <v>COM_8041</v>
          </cell>
        </row>
        <row r="1821">
          <cell r="B1821" t="str">
            <v>COM_8042</v>
          </cell>
        </row>
        <row r="1822">
          <cell r="B1822" t="str">
            <v>CON_8002</v>
          </cell>
        </row>
        <row r="1823">
          <cell r="B1823" t="str">
            <v>CON_8003</v>
          </cell>
        </row>
        <row r="1824">
          <cell r="B1824" t="str">
            <v>CON_8004</v>
          </cell>
        </row>
        <row r="1825">
          <cell r="B1825" t="str">
            <v>CON_8005</v>
          </cell>
        </row>
        <row r="1826">
          <cell r="B1826" t="str">
            <v>CON_8007</v>
          </cell>
        </row>
        <row r="1827">
          <cell r="B1827" t="str">
            <v>CON_8008</v>
          </cell>
        </row>
        <row r="1828">
          <cell r="B1828" t="str">
            <v>CON_8010</v>
          </cell>
        </row>
        <row r="1829">
          <cell r="B1829" t="str">
            <v>CON_8012</v>
          </cell>
        </row>
        <row r="1830">
          <cell r="B1830" t="str">
            <v>CON_8016</v>
          </cell>
        </row>
        <row r="1831">
          <cell r="B1831" t="str">
            <v>CON_8017</v>
          </cell>
        </row>
        <row r="1832">
          <cell r="B1832" t="str">
            <v>CON_8020</v>
          </cell>
        </row>
        <row r="1833">
          <cell r="B1833" t="str">
            <v>CON_8022</v>
          </cell>
        </row>
        <row r="1834">
          <cell r="B1834" t="str">
            <v>CON_8023</v>
          </cell>
        </row>
        <row r="1835">
          <cell r="B1835" t="str">
            <v>COF_8005</v>
          </cell>
        </row>
        <row r="1836">
          <cell r="B1836" t="str">
            <v>COF_8007</v>
          </cell>
        </row>
        <row r="1837">
          <cell r="B1837" t="str">
            <v>COF_8008</v>
          </cell>
        </row>
        <row r="1838">
          <cell r="B1838" t="str">
            <v>COF_8010</v>
          </cell>
        </row>
        <row r="1839">
          <cell r="B1839" t="str">
            <v>COF_8012</v>
          </cell>
        </row>
        <row r="1840">
          <cell r="B1840" t="str">
            <v>COF_8016</v>
          </cell>
        </row>
        <row r="1841">
          <cell r="B1841" t="str">
            <v>COF_8017</v>
          </cell>
        </row>
        <row r="1842">
          <cell r="B1842" t="str">
            <v>COF_8020</v>
          </cell>
        </row>
        <row r="1843">
          <cell r="B1843" t="str">
            <v>COF_8022</v>
          </cell>
        </row>
        <row r="1844">
          <cell r="B1844" t="str">
            <v>COF_8023</v>
          </cell>
        </row>
        <row r="1845">
          <cell r="B1845" t="str">
            <v>COF_8024</v>
          </cell>
        </row>
        <row r="1846">
          <cell r="B1846" t="str">
            <v>COF_8025</v>
          </cell>
        </row>
        <row r="1847">
          <cell r="B1847" t="str">
            <v>COF_8026</v>
          </cell>
        </row>
        <row r="1848">
          <cell r="B1848" t="str">
            <v>COF_8031</v>
          </cell>
        </row>
        <row r="1849">
          <cell r="B1849" t="str">
            <v>COF_8033</v>
          </cell>
        </row>
        <row r="1850">
          <cell r="B1850" t="str">
            <v>COF_8035</v>
          </cell>
        </row>
        <row r="1851">
          <cell r="B1851" t="str">
            <v>COF_8036</v>
          </cell>
        </row>
        <row r="1852">
          <cell r="B1852" t="str">
            <v>COF_8037</v>
          </cell>
        </row>
        <row r="1853">
          <cell r="B1853" t="str">
            <v>COF_8038</v>
          </cell>
        </row>
        <row r="1854">
          <cell r="B1854" t="str">
            <v>COF_8039</v>
          </cell>
        </row>
        <row r="1855">
          <cell r="B1855" t="str">
            <v>COF_8040</v>
          </cell>
        </row>
        <row r="1856">
          <cell r="B1856" t="str">
            <v>COF_8041</v>
          </cell>
        </row>
        <row r="1857">
          <cell r="B1857" t="str">
            <v>COF_8042</v>
          </cell>
        </row>
        <row r="1858">
          <cell r="B1858" t="str">
            <v>COG_8002</v>
          </cell>
        </row>
        <row r="1859">
          <cell r="B1859" t="str">
            <v>COG_8003</v>
          </cell>
        </row>
        <row r="1860">
          <cell r="B1860" t="str">
            <v>COG_8004</v>
          </cell>
        </row>
        <row r="1861">
          <cell r="B1861" t="str">
            <v>COG_8005</v>
          </cell>
        </row>
        <row r="1862">
          <cell r="B1862" t="str">
            <v>COG_8007</v>
          </cell>
        </row>
        <row r="1863">
          <cell r="B1863" t="str">
            <v>COG_8008</v>
          </cell>
        </row>
        <row r="1864">
          <cell r="B1864" t="str">
            <v>COG_8010</v>
          </cell>
        </row>
        <row r="1865">
          <cell r="B1865" t="str">
            <v>COG_8012</v>
          </cell>
        </row>
        <row r="1866">
          <cell r="B1866" t="str">
            <v>COG_8016</v>
          </cell>
        </row>
        <row r="1867">
          <cell r="B1867" t="str">
            <v>COG_8017</v>
          </cell>
        </row>
        <row r="1868">
          <cell r="B1868" t="str">
            <v>COG_8020</v>
          </cell>
        </row>
        <row r="1869">
          <cell r="B1869" t="str">
            <v>COG_8022</v>
          </cell>
        </row>
        <row r="1870">
          <cell r="B1870" t="str">
            <v>COG_8023</v>
          </cell>
        </row>
        <row r="1871">
          <cell r="B1871" t="str">
            <v>COG_8024</v>
          </cell>
        </row>
        <row r="1872">
          <cell r="B1872" t="str">
            <v>COG_8025</v>
          </cell>
        </row>
        <row r="1873">
          <cell r="B1873" t="str">
            <v>COG_8026</v>
          </cell>
        </row>
        <row r="1874">
          <cell r="B1874" t="str">
            <v>COG_8031</v>
          </cell>
        </row>
        <row r="1875">
          <cell r="B1875" t="str">
            <v>COG_8033</v>
          </cell>
        </row>
        <row r="1876">
          <cell r="B1876" t="str">
            <v>COG_8035</v>
          </cell>
        </row>
        <row r="1877">
          <cell r="B1877" t="str">
            <v>COG_8036</v>
          </cell>
        </row>
        <row r="1878">
          <cell r="B1878" t="str">
            <v>COG_8037</v>
          </cell>
        </row>
        <row r="1879">
          <cell r="B1879" t="str">
            <v>COG_8038</v>
          </cell>
        </row>
        <row r="1880">
          <cell r="B1880" t="str">
            <v>COG_8039</v>
          </cell>
        </row>
        <row r="1881">
          <cell r="B1881" t="str">
            <v>COG_8040</v>
          </cell>
        </row>
        <row r="1882">
          <cell r="B1882" t="str">
            <v>COG_8041</v>
          </cell>
        </row>
        <row r="1883">
          <cell r="B1883" t="str">
            <v>COG_8042</v>
          </cell>
        </row>
        <row r="1884">
          <cell r="B1884" t="str">
            <v>COH_8002</v>
          </cell>
        </row>
        <row r="1885">
          <cell r="B1885" t="str">
            <v>COH_8003</v>
          </cell>
        </row>
        <row r="1886">
          <cell r="B1886" t="str">
            <v>COH_8004</v>
          </cell>
        </row>
        <row r="1887">
          <cell r="B1887" t="str">
            <v>COH_8005</v>
          </cell>
        </row>
        <row r="1888">
          <cell r="B1888" t="str">
            <v>COH_8007</v>
          </cell>
        </row>
        <row r="1889">
          <cell r="B1889" t="str">
            <v>COH_8008</v>
          </cell>
        </row>
        <row r="1890">
          <cell r="B1890" t="str">
            <v>COH_8010</v>
          </cell>
        </row>
        <row r="1891">
          <cell r="B1891" t="str">
            <v>COH_8012</v>
          </cell>
        </row>
        <row r="1892">
          <cell r="B1892" t="str">
            <v>COH_8016</v>
          </cell>
        </row>
        <row r="1893">
          <cell r="B1893" t="str">
            <v>COH_8017</v>
          </cell>
        </row>
        <row r="1894">
          <cell r="B1894" t="str">
            <v>COH_8020</v>
          </cell>
        </row>
        <row r="1895">
          <cell r="B1895" t="str">
            <v>COH_8022</v>
          </cell>
        </row>
        <row r="1896">
          <cell r="B1896" t="str">
            <v>COH_8023</v>
          </cell>
        </row>
        <row r="1897">
          <cell r="B1897" t="str">
            <v>COH_8024</v>
          </cell>
        </row>
        <row r="1898">
          <cell r="B1898" t="str">
            <v>COH_8025</v>
          </cell>
        </row>
        <row r="1899">
          <cell r="B1899" t="str">
            <v>COH_8026</v>
          </cell>
        </row>
        <row r="1900">
          <cell r="B1900" t="str">
            <v>COH_8031</v>
          </cell>
        </row>
        <row r="1901">
          <cell r="B1901" t="str">
            <v>COH_8033</v>
          </cell>
        </row>
        <row r="1902">
          <cell r="B1902" t="str">
            <v>COH_8035</v>
          </cell>
        </row>
        <row r="1903">
          <cell r="B1903" t="str">
            <v>COH_8036</v>
          </cell>
        </row>
        <row r="1904">
          <cell r="B1904" t="str">
            <v>COH_8037</v>
          </cell>
        </row>
        <row r="1905">
          <cell r="B1905" t="str">
            <v>COH_8038</v>
          </cell>
        </row>
        <row r="1906">
          <cell r="B1906" t="str">
            <v>COH_8039</v>
          </cell>
        </row>
        <row r="1907">
          <cell r="B1907" t="str">
            <v>COH_8040</v>
          </cell>
        </row>
        <row r="1908">
          <cell r="B1908" t="str">
            <v>COH_8041</v>
          </cell>
        </row>
        <row r="1909">
          <cell r="B1909" t="str">
            <v>COH_8042</v>
          </cell>
        </row>
        <row r="1910">
          <cell r="B1910" t="str">
            <v>COI_8002</v>
          </cell>
        </row>
        <row r="1911">
          <cell r="B1911" t="str">
            <v>COI_8003</v>
          </cell>
        </row>
        <row r="1912">
          <cell r="B1912" t="str">
            <v>COI_8004</v>
          </cell>
        </row>
        <row r="1913">
          <cell r="B1913" t="str">
            <v>COI_8005</v>
          </cell>
        </row>
        <row r="1914">
          <cell r="B1914" t="str">
            <v>COI_8007</v>
          </cell>
        </row>
        <row r="1915">
          <cell r="B1915" t="str">
            <v>COI_8008</v>
          </cell>
        </row>
        <row r="1916">
          <cell r="B1916" t="str">
            <v>COI_8010</v>
          </cell>
        </row>
        <row r="1917">
          <cell r="B1917" t="str">
            <v>COI_8012</v>
          </cell>
        </row>
        <row r="1918">
          <cell r="B1918" t="str">
            <v>COI_8016</v>
          </cell>
        </row>
        <row r="1919">
          <cell r="B1919" t="str">
            <v>COI_8017</v>
          </cell>
        </row>
        <row r="1920">
          <cell r="B1920" t="str">
            <v>COI_8020</v>
          </cell>
        </row>
        <row r="1921">
          <cell r="B1921" t="str">
            <v>COI_8022</v>
          </cell>
        </row>
        <row r="1922">
          <cell r="B1922" t="str">
            <v>COI_8023</v>
          </cell>
        </row>
        <row r="1923">
          <cell r="B1923" t="str">
            <v>COI_8024</v>
          </cell>
        </row>
        <row r="1924">
          <cell r="B1924" t="str">
            <v>COI_8025</v>
          </cell>
        </row>
        <row r="1925">
          <cell r="B1925" t="str">
            <v>COI_8026</v>
          </cell>
        </row>
        <row r="1926">
          <cell r="B1926" t="str">
            <v>COI_8031</v>
          </cell>
        </row>
        <row r="1927">
          <cell r="B1927" t="str">
            <v>COI_8033</v>
          </cell>
        </row>
        <row r="1928">
          <cell r="B1928" t="str">
            <v>COI_8035</v>
          </cell>
        </row>
        <row r="1929">
          <cell r="B1929" t="str">
            <v>COI_8036</v>
          </cell>
        </row>
        <row r="1930">
          <cell r="B1930" t="str">
            <v>COI_8037</v>
          </cell>
        </row>
        <row r="1931">
          <cell r="B1931" t="str">
            <v>COI_8038</v>
          </cell>
        </row>
        <row r="1932">
          <cell r="B1932" t="str">
            <v>COI_8039</v>
          </cell>
        </row>
        <row r="1933">
          <cell r="B1933" t="str">
            <v>COI_8040</v>
          </cell>
        </row>
        <row r="1934">
          <cell r="B1934" t="str">
            <v>COI_8041</v>
          </cell>
        </row>
        <row r="1935">
          <cell r="B1935" t="str">
            <v>COI_8042</v>
          </cell>
        </row>
        <row r="1936">
          <cell r="B1936" t="str">
            <v>COJ_8002</v>
          </cell>
        </row>
        <row r="1937">
          <cell r="B1937" t="str">
            <v>COJ_8003</v>
          </cell>
        </row>
        <row r="1938">
          <cell r="B1938" t="str">
            <v>COJ_8004</v>
          </cell>
        </row>
        <row r="1939">
          <cell r="B1939" t="str">
            <v>COJ_8005</v>
          </cell>
        </row>
        <row r="1940">
          <cell r="B1940" t="str">
            <v>COJ_8007</v>
          </cell>
        </row>
        <row r="1941">
          <cell r="B1941" t="str">
            <v>COJ_8008</v>
          </cell>
        </row>
        <row r="1942">
          <cell r="B1942" t="str">
            <v>COJ_8010</v>
          </cell>
        </row>
        <row r="1943">
          <cell r="B1943" t="str">
            <v>COJ_8012</v>
          </cell>
        </row>
        <row r="1944">
          <cell r="B1944" t="str">
            <v>COB_8007</v>
          </cell>
        </row>
        <row r="1945">
          <cell r="B1945" t="str">
            <v>COB_8008</v>
          </cell>
        </row>
        <row r="1946">
          <cell r="B1946" t="str">
            <v>COB_8010</v>
          </cell>
        </row>
        <row r="1947">
          <cell r="B1947" t="str">
            <v>COB_8012</v>
          </cell>
        </row>
        <row r="1948">
          <cell r="B1948" t="str">
            <v>COB_8016</v>
          </cell>
        </row>
        <row r="1949">
          <cell r="B1949" t="str">
            <v>COB_8017</v>
          </cell>
        </row>
        <row r="1950">
          <cell r="B1950" t="str">
            <v>COB_8020</v>
          </cell>
        </row>
        <row r="1951">
          <cell r="B1951" t="str">
            <v>COB_8022</v>
          </cell>
        </row>
        <row r="1952">
          <cell r="B1952" t="str">
            <v>COB_8023</v>
          </cell>
        </row>
        <row r="1953">
          <cell r="B1953" t="str">
            <v>COB_8024</v>
          </cell>
        </row>
        <row r="1954">
          <cell r="B1954" t="str">
            <v>COB_8025</v>
          </cell>
        </row>
        <row r="1955">
          <cell r="B1955" t="str">
            <v>COB_8026</v>
          </cell>
        </row>
        <row r="1956">
          <cell r="B1956" t="str">
            <v>COB_8031</v>
          </cell>
        </row>
        <row r="1957">
          <cell r="B1957" t="str">
            <v>COB_8033</v>
          </cell>
        </row>
        <row r="1958">
          <cell r="B1958" t="str">
            <v>COB_8035</v>
          </cell>
        </row>
        <row r="1959">
          <cell r="B1959" t="str">
            <v>COB_8036</v>
          </cell>
        </row>
        <row r="1960">
          <cell r="B1960" t="str">
            <v>COB_8037</v>
          </cell>
        </row>
        <row r="1961">
          <cell r="B1961" t="str">
            <v>COB_8038</v>
          </cell>
        </row>
        <row r="1962">
          <cell r="B1962" t="str">
            <v>COB_8039</v>
          </cell>
        </row>
        <row r="1963">
          <cell r="B1963" t="str">
            <v>COB_8040</v>
          </cell>
        </row>
        <row r="1964">
          <cell r="B1964" t="str">
            <v>COB_8041</v>
          </cell>
        </row>
        <row r="1965">
          <cell r="B1965" t="str">
            <v>COB_8042</v>
          </cell>
        </row>
        <row r="1966">
          <cell r="B1966" t="str">
            <v>COC_8002</v>
          </cell>
        </row>
        <row r="1967">
          <cell r="B1967" t="str">
            <v>COC_8003</v>
          </cell>
        </row>
        <row r="1968">
          <cell r="B1968" t="str">
            <v>COC_8004</v>
          </cell>
        </row>
        <row r="1969">
          <cell r="B1969" t="str">
            <v>COC_8005</v>
          </cell>
        </row>
        <row r="1970">
          <cell r="B1970" t="str">
            <v>COC_8007</v>
          </cell>
        </row>
        <row r="1971">
          <cell r="B1971" t="str">
            <v>COC_8008</v>
          </cell>
        </row>
        <row r="1972">
          <cell r="B1972" t="str">
            <v>COC_8010</v>
          </cell>
        </row>
        <row r="1973">
          <cell r="B1973" t="str">
            <v>COC_8012</v>
          </cell>
        </row>
        <row r="1974">
          <cell r="B1974" t="str">
            <v>COC_8016</v>
          </cell>
        </row>
        <row r="1975">
          <cell r="B1975" t="str">
            <v>COC_8017</v>
          </cell>
        </row>
        <row r="1976">
          <cell r="B1976" t="str">
            <v>COC_8020</v>
          </cell>
        </row>
        <row r="1977">
          <cell r="B1977" t="str">
            <v>COC_8022</v>
          </cell>
        </row>
        <row r="1978">
          <cell r="B1978" t="str">
            <v>COC_8023</v>
          </cell>
        </row>
        <row r="1979">
          <cell r="B1979" t="str">
            <v>COC_8024</v>
          </cell>
        </row>
        <row r="1980">
          <cell r="B1980" t="str">
            <v>COC_8025</v>
          </cell>
        </row>
        <row r="1981">
          <cell r="B1981" t="str">
            <v>COC_8026</v>
          </cell>
        </row>
        <row r="1982">
          <cell r="B1982" t="str">
            <v>COC_8031</v>
          </cell>
        </row>
        <row r="1983">
          <cell r="B1983" t="str">
            <v>COC_8033</v>
          </cell>
        </row>
        <row r="1984">
          <cell r="B1984" t="str">
            <v>COC_8035</v>
          </cell>
        </row>
        <row r="1985">
          <cell r="B1985" t="str">
            <v>COC_8036</v>
          </cell>
        </row>
        <row r="1986">
          <cell r="B1986" t="str">
            <v>COC_8037</v>
          </cell>
        </row>
        <row r="1987">
          <cell r="B1987" t="str">
            <v>COC_8038</v>
          </cell>
        </row>
        <row r="1988">
          <cell r="B1988" t="str">
            <v>COC_8039</v>
          </cell>
        </row>
        <row r="1989">
          <cell r="B1989" t="str">
            <v>COC_8040</v>
          </cell>
        </row>
        <row r="1990">
          <cell r="B1990" t="str">
            <v>COC_8041</v>
          </cell>
        </row>
        <row r="1991">
          <cell r="B1991" t="str">
            <v>COC_8042</v>
          </cell>
        </row>
        <row r="1992">
          <cell r="B1992" t="str">
            <v>COD_8002</v>
          </cell>
        </row>
        <row r="1993">
          <cell r="B1993" t="str">
            <v>COD_8003</v>
          </cell>
        </row>
        <row r="1994">
          <cell r="B1994" t="str">
            <v>COD_8004</v>
          </cell>
        </row>
        <row r="1995">
          <cell r="B1995" t="str">
            <v>COD_8005</v>
          </cell>
        </row>
        <row r="1996">
          <cell r="B1996" t="str">
            <v>COD_8007</v>
          </cell>
        </row>
        <row r="1997">
          <cell r="B1997" t="str">
            <v>COD_8008</v>
          </cell>
        </row>
        <row r="1998">
          <cell r="B1998" t="str">
            <v>COD_8010</v>
          </cell>
        </row>
        <row r="1999">
          <cell r="B1999" t="str">
            <v>COD_8012</v>
          </cell>
        </row>
        <row r="2000">
          <cell r="B2000" t="str">
            <v>COD_8016</v>
          </cell>
        </row>
        <row r="2001">
          <cell r="B2001" t="str">
            <v>COD_8017</v>
          </cell>
        </row>
        <row r="2002">
          <cell r="B2002" t="str">
            <v>COD_8020</v>
          </cell>
        </row>
        <row r="2003">
          <cell r="B2003" t="str">
            <v>COD_8022</v>
          </cell>
        </row>
        <row r="2004">
          <cell r="B2004" t="str">
            <v>COD_8023</v>
          </cell>
        </row>
        <row r="2005">
          <cell r="B2005" t="str">
            <v>COD_8024</v>
          </cell>
        </row>
        <row r="2006">
          <cell r="B2006" t="str">
            <v>COD_8025</v>
          </cell>
        </row>
        <row r="2007">
          <cell r="B2007" t="str">
            <v>COD_8026</v>
          </cell>
        </row>
        <row r="2008">
          <cell r="B2008" t="str">
            <v>COD_8031</v>
          </cell>
        </row>
        <row r="2009">
          <cell r="B2009" t="str">
            <v>COD_8033</v>
          </cell>
        </row>
        <row r="2010">
          <cell r="B2010" t="str">
            <v>COD_8035</v>
          </cell>
        </row>
        <row r="2011">
          <cell r="B2011" t="str">
            <v>COD_8036</v>
          </cell>
        </row>
        <row r="2012">
          <cell r="B2012" t="str">
            <v>COD_8037</v>
          </cell>
        </row>
        <row r="2013">
          <cell r="B2013" t="str">
            <v>COD_8038</v>
          </cell>
        </row>
        <row r="2014">
          <cell r="B2014" t="str">
            <v>COD_8039</v>
          </cell>
        </row>
        <row r="2015">
          <cell r="B2015" t="str">
            <v>COD_8040</v>
          </cell>
        </row>
        <row r="2016">
          <cell r="B2016" t="str">
            <v>COD_8041</v>
          </cell>
        </row>
        <row r="2017">
          <cell r="B2017" t="str">
            <v>COD_8042</v>
          </cell>
        </row>
        <row r="2018">
          <cell r="B2018" t="str">
            <v>COE_8002</v>
          </cell>
        </row>
        <row r="2019">
          <cell r="B2019" t="str">
            <v>COE_8003</v>
          </cell>
        </row>
        <row r="2020">
          <cell r="B2020" t="str">
            <v>COE_8004</v>
          </cell>
        </row>
        <row r="2021">
          <cell r="B2021" t="str">
            <v>COE_8005</v>
          </cell>
        </row>
        <row r="2022">
          <cell r="B2022" t="str">
            <v>COE_8007</v>
          </cell>
        </row>
        <row r="2023">
          <cell r="B2023" t="str">
            <v>COE_8008</v>
          </cell>
        </row>
        <row r="2024">
          <cell r="B2024" t="str">
            <v>COE_8010</v>
          </cell>
        </row>
        <row r="2025">
          <cell r="B2025" t="str">
            <v>COE_8012</v>
          </cell>
        </row>
        <row r="2026">
          <cell r="B2026" t="str">
            <v>COE_8016</v>
          </cell>
        </row>
        <row r="2027">
          <cell r="B2027" t="str">
            <v>COE_8017</v>
          </cell>
        </row>
        <row r="2028">
          <cell r="B2028" t="str">
            <v>COE_8020</v>
          </cell>
        </row>
        <row r="2029">
          <cell r="B2029" t="str">
            <v>COE_8022</v>
          </cell>
        </row>
        <row r="2030">
          <cell r="B2030" t="str">
            <v>COE_8023</v>
          </cell>
        </row>
        <row r="2031">
          <cell r="B2031" t="str">
            <v>COE_8024</v>
          </cell>
        </row>
        <row r="2032">
          <cell r="B2032" t="str">
            <v>COE_8025</v>
          </cell>
        </row>
        <row r="2033">
          <cell r="B2033" t="str">
            <v>COE_8026</v>
          </cell>
        </row>
        <row r="2034">
          <cell r="B2034" t="str">
            <v>COE_8031</v>
          </cell>
        </row>
        <row r="2035">
          <cell r="B2035" t="str">
            <v>COE_8033</v>
          </cell>
        </row>
        <row r="2036">
          <cell r="B2036" t="str">
            <v>COE_8035</v>
          </cell>
        </row>
        <row r="2037">
          <cell r="B2037" t="str">
            <v>COE_8036</v>
          </cell>
        </row>
        <row r="2038">
          <cell r="B2038" t="str">
            <v>COE_8037</v>
          </cell>
        </row>
        <row r="2039">
          <cell r="B2039" t="str">
            <v>COE_8038</v>
          </cell>
        </row>
        <row r="2040">
          <cell r="B2040" t="str">
            <v>COE_8039</v>
          </cell>
        </row>
        <row r="2041">
          <cell r="B2041" t="str">
            <v>COE_8040</v>
          </cell>
        </row>
        <row r="2042">
          <cell r="B2042" t="str">
            <v>COE_8041</v>
          </cell>
        </row>
        <row r="2043">
          <cell r="B2043" t="str">
            <v>COE_8042</v>
          </cell>
        </row>
        <row r="2044">
          <cell r="B2044" t="str">
            <v>COF_8002</v>
          </cell>
        </row>
        <row r="2045">
          <cell r="B2045" t="str">
            <v>COF_8003</v>
          </cell>
        </row>
        <row r="2046">
          <cell r="B2046" t="str">
            <v>COF_8004</v>
          </cell>
        </row>
        <row r="2047">
          <cell r="B2047" t="str">
            <v>CO7_8005</v>
          </cell>
        </row>
        <row r="2048">
          <cell r="B2048" t="str">
            <v>CO7_8007</v>
          </cell>
        </row>
        <row r="2049">
          <cell r="B2049" t="str">
            <v>CO7_8008</v>
          </cell>
        </row>
        <row r="2050">
          <cell r="B2050" t="str">
            <v>CO7_8010</v>
          </cell>
        </row>
        <row r="2051">
          <cell r="B2051" t="str">
            <v>CO7_8012</v>
          </cell>
        </row>
        <row r="2052">
          <cell r="B2052" t="str">
            <v>CO7_8016</v>
          </cell>
        </row>
        <row r="2053">
          <cell r="B2053" t="str">
            <v>CO7_8017</v>
          </cell>
        </row>
        <row r="2054">
          <cell r="B2054" t="str">
            <v>CO7_8020</v>
          </cell>
        </row>
        <row r="2055">
          <cell r="B2055" t="str">
            <v>CO7_8022</v>
          </cell>
        </row>
        <row r="2056">
          <cell r="B2056" t="str">
            <v>CO7_8023</v>
          </cell>
        </row>
        <row r="2057">
          <cell r="B2057" t="str">
            <v>CO7_8024</v>
          </cell>
        </row>
        <row r="2058">
          <cell r="B2058" t="str">
            <v>CO7_8025</v>
          </cell>
        </row>
        <row r="2059">
          <cell r="B2059" t="str">
            <v>CO7_8026</v>
          </cell>
        </row>
        <row r="2060">
          <cell r="B2060" t="str">
            <v>CO7_8031</v>
          </cell>
        </row>
        <row r="2061">
          <cell r="B2061" t="str">
            <v>CO7_8033</v>
          </cell>
        </row>
        <row r="2062">
          <cell r="B2062" t="str">
            <v>CO7_8035</v>
          </cell>
        </row>
        <row r="2063">
          <cell r="B2063" t="str">
            <v>CO7_8036</v>
          </cell>
        </row>
        <row r="2064">
          <cell r="B2064" t="str">
            <v>CO7_8037</v>
          </cell>
        </row>
        <row r="2065">
          <cell r="B2065" t="str">
            <v>CO7_8038</v>
          </cell>
        </row>
        <row r="2066">
          <cell r="B2066" t="str">
            <v>CO7_8039</v>
          </cell>
        </row>
        <row r="2067">
          <cell r="B2067" t="str">
            <v>CO7_8040</v>
          </cell>
        </row>
        <row r="2068">
          <cell r="B2068" t="str">
            <v>CO7_8041</v>
          </cell>
        </row>
        <row r="2069">
          <cell r="B2069" t="str">
            <v>CO7_8042</v>
          </cell>
        </row>
        <row r="2070">
          <cell r="B2070" t="str">
            <v>CO8_8002</v>
          </cell>
        </row>
        <row r="2071">
          <cell r="B2071" t="str">
            <v>CO8_8003</v>
          </cell>
        </row>
        <row r="2072">
          <cell r="B2072" t="str">
            <v>CO8_8004</v>
          </cell>
        </row>
        <row r="2073">
          <cell r="B2073" t="str">
            <v>CO8_8005</v>
          </cell>
        </row>
        <row r="2074">
          <cell r="B2074" t="str">
            <v>CO8_8007</v>
          </cell>
        </row>
        <row r="2075">
          <cell r="B2075" t="str">
            <v>CO8_8008</v>
          </cell>
        </row>
        <row r="2076">
          <cell r="B2076" t="str">
            <v>CO8_8010</v>
          </cell>
        </row>
        <row r="2077">
          <cell r="B2077" t="str">
            <v>CO8_8012</v>
          </cell>
        </row>
        <row r="2078">
          <cell r="B2078" t="str">
            <v>CO8_8016</v>
          </cell>
        </row>
        <row r="2079">
          <cell r="B2079" t="str">
            <v>CO8_8017</v>
          </cell>
        </row>
        <row r="2080">
          <cell r="B2080" t="str">
            <v>CO8_8020</v>
          </cell>
        </row>
        <row r="2081">
          <cell r="B2081" t="str">
            <v>CO8_8022</v>
          </cell>
        </row>
        <row r="2082">
          <cell r="B2082" t="str">
            <v>CO8_8023</v>
          </cell>
        </row>
        <row r="2083">
          <cell r="B2083" t="str">
            <v>CO8_8024</v>
          </cell>
        </row>
        <row r="2084">
          <cell r="B2084" t="str">
            <v>CO8_8025</v>
          </cell>
        </row>
        <row r="2085">
          <cell r="B2085" t="str">
            <v>CO8_8026</v>
          </cell>
        </row>
        <row r="2086">
          <cell r="B2086" t="str">
            <v>CO8_8031</v>
          </cell>
        </row>
        <row r="2087">
          <cell r="B2087" t="str">
            <v>CO8_8033</v>
          </cell>
        </row>
        <row r="2088">
          <cell r="B2088" t="str">
            <v>CO8_8035</v>
          </cell>
        </row>
        <row r="2089">
          <cell r="B2089" t="str">
            <v>CO8_8036</v>
          </cell>
        </row>
        <row r="2090">
          <cell r="B2090" t="str">
            <v>CO8_8037</v>
          </cell>
        </row>
        <row r="2091">
          <cell r="B2091" t="str">
            <v>CO8_8038</v>
          </cell>
        </row>
        <row r="2092">
          <cell r="B2092" t="str">
            <v>CO8_8039</v>
          </cell>
        </row>
        <row r="2093">
          <cell r="B2093" t="str">
            <v>CO8_8040</v>
          </cell>
        </row>
        <row r="2094">
          <cell r="B2094" t="str">
            <v>CO8_8041</v>
          </cell>
        </row>
        <row r="2095">
          <cell r="B2095" t="str">
            <v>CO8_8042</v>
          </cell>
        </row>
        <row r="2096">
          <cell r="B2096" t="str">
            <v>CO9_8002</v>
          </cell>
        </row>
        <row r="2097">
          <cell r="B2097" t="str">
            <v>CO9_8003</v>
          </cell>
        </row>
        <row r="2098">
          <cell r="B2098" t="str">
            <v>CO9_8004</v>
          </cell>
        </row>
        <row r="2099">
          <cell r="B2099" t="str">
            <v>CO9_8005</v>
          </cell>
        </row>
        <row r="2100">
          <cell r="B2100" t="str">
            <v>CO9_8007</v>
          </cell>
        </row>
        <row r="2101">
          <cell r="B2101" t="str">
            <v>CO9_8008</v>
          </cell>
        </row>
        <row r="2102">
          <cell r="B2102" t="str">
            <v>CO9_8010</v>
          </cell>
        </row>
        <row r="2103">
          <cell r="B2103" t="str">
            <v>CO9_8012</v>
          </cell>
        </row>
        <row r="2104">
          <cell r="B2104" t="str">
            <v>CO9_8016</v>
          </cell>
        </row>
        <row r="2105">
          <cell r="B2105" t="str">
            <v>CO9_8017</v>
          </cell>
        </row>
        <row r="2106">
          <cell r="B2106" t="str">
            <v>CO9_8020</v>
          </cell>
        </row>
        <row r="2107">
          <cell r="B2107" t="str">
            <v>CO9_8022</v>
          </cell>
        </row>
        <row r="2108">
          <cell r="B2108" t="str">
            <v>CO9_8023</v>
          </cell>
        </row>
        <row r="2109">
          <cell r="B2109" t="str">
            <v>CO9_8024</v>
          </cell>
        </row>
        <row r="2110">
          <cell r="B2110" t="str">
            <v>CO9_8025</v>
          </cell>
        </row>
        <row r="2111">
          <cell r="B2111" t="str">
            <v>CO9_8026</v>
          </cell>
        </row>
        <row r="2112">
          <cell r="B2112" t="str">
            <v>CO9_8031</v>
          </cell>
        </row>
        <row r="2113">
          <cell r="B2113" t="str">
            <v>CO9_8033</v>
          </cell>
        </row>
        <row r="2114">
          <cell r="B2114" t="str">
            <v>CO9_8035</v>
          </cell>
        </row>
        <row r="2115">
          <cell r="B2115" t="str">
            <v>CO9_8036</v>
          </cell>
        </row>
        <row r="2116">
          <cell r="B2116" t="str">
            <v>CO9_8037</v>
          </cell>
        </row>
        <row r="2117">
          <cell r="B2117" t="str">
            <v>CO9_8038</v>
          </cell>
        </row>
        <row r="2118">
          <cell r="B2118" t="str">
            <v>CO9_8039</v>
          </cell>
        </row>
        <row r="2119">
          <cell r="B2119" t="str">
            <v>CO9_8040</v>
          </cell>
        </row>
        <row r="2120">
          <cell r="B2120" t="str">
            <v>CO9_8041</v>
          </cell>
        </row>
        <row r="2121">
          <cell r="B2121" t="str">
            <v>CO9_8042</v>
          </cell>
        </row>
        <row r="2122">
          <cell r="B2122" t="str">
            <v>COA_8002</v>
          </cell>
        </row>
        <row r="2123">
          <cell r="B2123" t="str">
            <v>COA_8003</v>
          </cell>
        </row>
        <row r="2124">
          <cell r="B2124" t="str">
            <v>COA_8004</v>
          </cell>
        </row>
        <row r="2125">
          <cell r="B2125" t="str">
            <v>COA_8005</v>
          </cell>
        </row>
        <row r="2126">
          <cell r="B2126" t="str">
            <v>COA_8007</v>
          </cell>
        </row>
        <row r="2127">
          <cell r="B2127" t="str">
            <v>COA_8008</v>
          </cell>
        </row>
        <row r="2128">
          <cell r="B2128" t="str">
            <v>COA_8010</v>
          </cell>
        </row>
        <row r="2129">
          <cell r="B2129" t="str">
            <v>COA_8012</v>
          </cell>
        </row>
        <row r="2130">
          <cell r="B2130" t="str">
            <v>COA_8016</v>
          </cell>
        </row>
        <row r="2131">
          <cell r="B2131" t="str">
            <v>COA_8017</v>
          </cell>
        </row>
        <row r="2132">
          <cell r="B2132" t="str">
            <v>COA_8020</v>
          </cell>
        </row>
        <row r="2133">
          <cell r="B2133" t="str">
            <v>COA_8022</v>
          </cell>
        </row>
        <row r="2134">
          <cell r="B2134" t="str">
            <v>COA_8023</v>
          </cell>
        </row>
        <row r="2135">
          <cell r="B2135" t="str">
            <v>COA_8024</v>
          </cell>
        </row>
        <row r="2136">
          <cell r="B2136" t="str">
            <v>COA_8025</v>
          </cell>
        </row>
        <row r="2137">
          <cell r="B2137" t="str">
            <v>COA_8026</v>
          </cell>
        </row>
        <row r="2138">
          <cell r="B2138" t="str">
            <v>COA_8031</v>
          </cell>
        </row>
        <row r="2139">
          <cell r="B2139" t="str">
            <v>COA_8033</v>
          </cell>
        </row>
        <row r="2140">
          <cell r="B2140" t="str">
            <v>COA_8035</v>
          </cell>
        </row>
        <row r="2141">
          <cell r="B2141" t="str">
            <v>COA_8036</v>
          </cell>
        </row>
        <row r="2142">
          <cell r="B2142" t="str">
            <v>COA_8037</v>
          </cell>
        </row>
        <row r="2143">
          <cell r="B2143" t="str">
            <v>COA_8038</v>
          </cell>
        </row>
        <row r="2144">
          <cell r="B2144" t="str">
            <v>COA_8039</v>
          </cell>
        </row>
        <row r="2145">
          <cell r="B2145" t="str">
            <v>COA_8040</v>
          </cell>
        </row>
        <row r="2146">
          <cell r="B2146" t="str">
            <v>COA_8041</v>
          </cell>
        </row>
        <row r="2147">
          <cell r="B2147" t="str">
            <v>COA_8042</v>
          </cell>
        </row>
        <row r="2148">
          <cell r="B2148" t="str">
            <v>COB_8002</v>
          </cell>
        </row>
        <row r="2149">
          <cell r="B2149" t="str">
            <v>COB_8003</v>
          </cell>
        </row>
        <row r="2150">
          <cell r="B2150" t="str">
            <v>COB_8004</v>
          </cell>
        </row>
        <row r="2151">
          <cell r="B2151" t="str">
            <v>COB_8005</v>
          </cell>
        </row>
        <row r="2152">
          <cell r="B2152" t="str">
            <v>CO2_8040</v>
          </cell>
        </row>
        <row r="2153">
          <cell r="B2153" t="str">
            <v>CO2_8041</v>
          </cell>
        </row>
        <row r="2154">
          <cell r="B2154" t="str">
            <v>CO2_8042</v>
          </cell>
        </row>
        <row r="2155">
          <cell r="B2155" t="str">
            <v>CO3_8002</v>
          </cell>
        </row>
        <row r="2156">
          <cell r="B2156" t="str">
            <v>CO3_8003</v>
          </cell>
        </row>
        <row r="2157">
          <cell r="B2157" t="str">
            <v>CO3_8004</v>
          </cell>
        </row>
        <row r="2158">
          <cell r="B2158" t="str">
            <v>CO3_8005</v>
          </cell>
        </row>
        <row r="2159">
          <cell r="B2159" t="str">
            <v>CO3_8007</v>
          </cell>
        </row>
        <row r="2160">
          <cell r="B2160" t="str">
            <v>CO3_8008</v>
          </cell>
        </row>
        <row r="2161">
          <cell r="B2161" t="str">
            <v>CO3_8010</v>
          </cell>
        </row>
        <row r="2162">
          <cell r="B2162" t="str">
            <v>CO3_8012</v>
          </cell>
        </row>
        <row r="2163">
          <cell r="B2163" t="str">
            <v>CO3_8016</v>
          </cell>
        </row>
        <row r="2164">
          <cell r="B2164" t="str">
            <v>CO3_8017</v>
          </cell>
        </row>
        <row r="2165">
          <cell r="B2165" t="str">
            <v>CO3_8020</v>
          </cell>
        </row>
        <row r="2166">
          <cell r="B2166" t="str">
            <v>CO3_8022</v>
          </cell>
        </row>
        <row r="2167">
          <cell r="B2167" t="str">
            <v>CO3_8023</v>
          </cell>
        </row>
        <row r="2168">
          <cell r="B2168" t="str">
            <v>CO3_8024</v>
          </cell>
        </row>
        <row r="2169">
          <cell r="B2169" t="str">
            <v>CO3_8025</v>
          </cell>
        </row>
        <row r="2170">
          <cell r="B2170" t="str">
            <v>CO3_8026</v>
          </cell>
        </row>
        <row r="2171">
          <cell r="B2171" t="str">
            <v>CO3_8031</v>
          </cell>
        </row>
        <row r="2172">
          <cell r="B2172" t="str">
            <v>CO3_8033</v>
          </cell>
        </row>
        <row r="2173">
          <cell r="B2173" t="str">
            <v>CO3_8035</v>
          </cell>
        </row>
        <row r="2174">
          <cell r="B2174" t="str">
            <v>CO3_8036</v>
          </cell>
        </row>
        <row r="2175">
          <cell r="B2175" t="str">
            <v>CO3_8037</v>
          </cell>
        </row>
        <row r="2176">
          <cell r="B2176" t="str">
            <v>CO3_8038</v>
          </cell>
        </row>
        <row r="2177">
          <cell r="B2177" t="str">
            <v>CO3_8039</v>
          </cell>
        </row>
        <row r="2178">
          <cell r="B2178" t="str">
            <v>CO3_8040</v>
          </cell>
        </row>
        <row r="2179">
          <cell r="B2179" t="str">
            <v>CO3_8041</v>
          </cell>
        </row>
        <row r="2180">
          <cell r="B2180" t="str">
            <v>CO3_8042</v>
          </cell>
        </row>
        <row r="2181">
          <cell r="B2181" t="str">
            <v>CO4_8002</v>
          </cell>
        </row>
        <row r="2182">
          <cell r="B2182" t="str">
            <v>CO4_8003</v>
          </cell>
        </row>
        <row r="2183">
          <cell r="B2183" t="str">
            <v>CO4_8004</v>
          </cell>
        </row>
        <row r="2184">
          <cell r="B2184" t="str">
            <v>CO4_8005</v>
          </cell>
        </row>
        <row r="2185">
          <cell r="B2185" t="str">
            <v>CO4_8007</v>
          </cell>
        </row>
        <row r="2186">
          <cell r="B2186" t="str">
            <v>CO4_8008</v>
          </cell>
        </row>
        <row r="2187">
          <cell r="B2187" t="str">
            <v>CO4_8010</v>
          </cell>
        </row>
        <row r="2188">
          <cell r="B2188" t="str">
            <v>CO4_8012</v>
          </cell>
        </row>
        <row r="2189">
          <cell r="B2189" t="str">
            <v>CO4_8016</v>
          </cell>
        </row>
        <row r="2190">
          <cell r="B2190" t="str">
            <v>CO4_8017</v>
          </cell>
        </row>
        <row r="2191">
          <cell r="B2191" t="str">
            <v>CO4_8020</v>
          </cell>
        </row>
        <row r="2192">
          <cell r="B2192" t="str">
            <v>CO4_8022</v>
          </cell>
        </row>
        <row r="2193">
          <cell r="B2193" t="str">
            <v>CO4_8023</v>
          </cell>
        </row>
        <row r="2194">
          <cell r="B2194" t="str">
            <v>CO4_8024</v>
          </cell>
        </row>
        <row r="2195">
          <cell r="B2195" t="str">
            <v>CO4_8025</v>
          </cell>
        </row>
        <row r="2196">
          <cell r="B2196" t="str">
            <v>CO4_8026</v>
          </cell>
        </row>
        <row r="2197">
          <cell r="B2197" t="str">
            <v>CO4_8031</v>
          </cell>
        </row>
        <row r="2198">
          <cell r="B2198" t="str">
            <v>CO4_8033</v>
          </cell>
        </row>
        <row r="2199">
          <cell r="B2199" t="str">
            <v>CO4_8035</v>
          </cell>
        </row>
        <row r="2200">
          <cell r="B2200" t="str">
            <v>CO4_8036</v>
          </cell>
        </row>
        <row r="2201">
          <cell r="B2201" t="str">
            <v>CO4_8037</v>
          </cell>
        </row>
        <row r="2202">
          <cell r="B2202" t="str">
            <v>CO4_8038</v>
          </cell>
        </row>
        <row r="2203">
          <cell r="B2203" t="str">
            <v>CO4_8039</v>
          </cell>
        </row>
        <row r="2204">
          <cell r="B2204" t="str">
            <v>CO4_8040</v>
          </cell>
        </row>
        <row r="2205">
          <cell r="B2205" t="str">
            <v>CO4_8041</v>
          </cell>
        </row>
        <row r="2206">
          <cell r="B2206" t="str">
            <v>CO4_8042</v>
          </cell>
        </row>
        <row r="2207">
          <cell r="B2207" t="str">
            <v>CO5_8002</v>
          </cell>
        </row>
        <row r="2208">
          <cell r="B2208" t="str">
            <v>CO5_8003</v>
          </cell>
        </row>
        <row r="2209">
          <cell r="B2209" t="str">
            <v>CO5_8004</v>
          </cell>
        </row>
        <row r="2210">
          <cell r="B2210" t="str">
            <v>CO5_8005</v>
          </cell>
        </row>
        <row r="2211">
          <cell r="B2211" t="str">
            <v>CO5_8007</v>
          </cell>
        </row>
        <row r="2212">
          <cell r="B2212" t="str">
            <v>CO5_8008</v>
          </cell>
        </row>
        <row r="2213">
          <cell r="B2213" t="str">
            <v>CO5_8010</v>
          </cell>
        </row>
        <row r="2214">
          <cell r="B2214" t="str">
            <v>CO5_8012</v>
          </cell>
        </row>
        <row r="2215">
          <cell r="B2215" t="str">
            <v>CO5_8016</v>
          </cell>
        </row>
        <row r="2216">
          <cell r="B2216" t="str">
            <v>CO5_8017</v>
          </cell>
        </row>
        <row r="2217">
          <cell r="B2217" t="str">
            <v>CO5_8020</v>
          </cell>
        </row>
        <row r="2218">
          <cell r="B2218" t="str">
            <v>CO5_8022</v>
          </cell>
        </row>
        <row r="2219">
          <cell r="B2219" t="str">
            <v>CO5_8023</v>
          </cell>
        </row>
        <row r="2220">
          <cell r="B2220" t="str">
            <v>CO5_8024</v>
          </cell>
        </row>
        <row r="2221">
          <cell r="B2221" t="str">
            <v>CO5_8025</v>
          </cell>
        </row>
        <row r="2222">
          <cell r="B2222" t="str">
            <v>CO5_8026</v>
          </cell>
        </row>
        <row r="2223">
          <cell r="B2223" t="str">
            <v>CO5_8031</v>
          </cell>
        </row>
        <row r="2224">
          <cell r="B2224" t="str">
            <v>CO5_8033</v>
          </cell>
        </row>
        <row r="2225">
          <cell r="B2225" t="str">
            <v>CO5_8035</v>
          </cell>
        </row>
        <row r="2226">
          <cell r="B2226" t="str">
            <v>CO5_8036</v>
          </cell>
        </row>
        <row r="2227">
          <cell r="B2227" t="str">
            <v>CO5_8037</v>
          </cell>
        </row>
        <row r="2228">
          <cell r="B2228" t="str">
            <v>CO5_8038</v>
          </cell>
        </row>
        <row r="2229">
          <cell r="B2229" t="str">
            <v>CO5_8039</v>
          </cell>
        </row>
        <row r="2230">
          <cell r="B2230" t="str">
            <v>CO5_8040</v>
          </cell>
        </row>
        <row r="2231">
          <cell r="B2231" t="str">
            <v>CO5_8041</v>
          </cell>
        </row>
        <row r="2232">
          <cell r="B2232" t="str">
            <v>CO5_8042</v>
          </cell>
        </row>
        <row r="2233">
          <cell r="B2233" t="str">
            <v>CO6_8002</v>
          </cell>
        </row>
        <row r="2234">
          <cell r="B2234" t="str">
            <v>CO6_8003</v>
          </cell>
        </row>
        <row r="2235">
          <cell r="B2235" t="str">
            <v>CO6_8004</v>
          </cell>
        </row>
        <row r="2236">
          <cell r="B2236" t="str">
            <v>CO6_8005</v>
          </cell>
        </row>
        <row r="2237">
          <cell r="B2237" t="str">
            <v>CO6_8007</v>
          </cell>
        </row>
        <row r="2238">
          <cell r="B2238" t="str">
            <v>CO6_8008</v>
          </cell>
        </row>
        <row r="2239">
          <cell r="B2239" t="str">
            <v>CO6_8010</v>
          </cell>
        </row>
        <row r="2240">
          <cell r="B2240" t="str">
            <v>CO6_8012</v>
          </cell>
        </row>
        <row r="2241">
          <cell r="B2241" t="str">
            <v>CO6_8016</v>
          </cell>
        </row>
        <row r="2242">
          <cell r="B2242" t="str">
            <v>CO6_8017</v>
          </cell>
        </row>
        <row r="2243">
          <cell r="B2243" t="str">
            <v>CO6_8020</v>
          </cell>
        </row>
        <row r="2244">
          <cell r="B2244" t="str">
            <v>CO6_8022</v>
          </cell>
        </row>
        <row r="2245">
          <cell r="B2245" t="str">
            <v>CO6_8023</v>
          </cell>
        </row>
        <row r="2246">
          <cell r="B2246" t="str">
            <v>CO6_8024</v>
          </cell>
        </row>
        <row r="2247">
          <cell r="B2247" t="str">
            <v>CO6_8025</v>
          </cell>
        </row>
        <row r="2248">
          <cell r="B2248" t="str">
            <v>CO6_8026</v>
          </cell>
        </row>
        <row r="2249">
          <cell r="B2249" t="str">
            <v>CO6_8031</v>
          </cell>
        </row>
        <row r="2250">
          <cell r="B2250" t="str">
            <v>CO6_8033</v>
          </cell>
        </row>
        <row r="2251">
          <cell r="B2251" t="str">
            <v>CO6_8035</v>
          </cell>
        </row>
        <row r="2252">
          <cell r="B2252" t="str">
            <v>CO6_8036</v>
          </cell>
        </row>
        <row r="2253">
          <cell r="B2253" t="str">
            <v>CO6_8037</v>
          </cell>
        </row>
        <row r="2254">
          <cell r="B2254" t="str">
            <v>CO6_8038</v>
          </cell>
        </row>
        <row r="2255">
          <cell r="B2255" t="str">
            <v>CO6_8039</v>
          </cell>
        </row>
        <row r="2256">
          <cell r="B2256" t="str">
            <v>CO6_8040</v>
          </cell>
        </row>
        <row r="2257">
          <cell r="B2257" t="str">
            <v>CO6_8041</v>
          </cell>
        </row>
        <row r="2258">
          <cell r="B2258" t="str">
            <v>CO6_8042</v>
          </cell>
        </row>
        <row r="2259">
          <cell r="B2259" t="str">
            <v>CO7_8002</v>
          </cell>
        </row>
        <row r="2260">
          <cell r="B2260" t="str">
            <v>CO7_8003</v>
          </cell>
        </row>
        <row r="2261">
          <cell r="B2261" t="str">
            <v>CO7_8004</v>
          </cell>
        </row>
        <row r="2262">
          <cell r="B2262" t="str">
            <v>RRQ_8187</v>
          </cell>
        </row>
        <row r="2263">
          <cell r="B2263" t="str">
            <v>RRR_8149</v>
          </cell>
        </row>
        <row r="2264">
          <cell r="B2264" t="str">
            <v>RRR_8184</v>
          </cell>
        </row>
        <row r="2265">
          <cell r="B2265" t="str">
            <v>RRR_8187</v>
          </cell>
        </row>
        <row r="2266">
          <cell r="B2266" t="str">
            <v>RRS_8149</v>
          </cell>
        </row>
        <row r="2267">
          <cell r="B2267" t="str">
            <v>RRS_8184</v>
          </cell>
        </row>
        <row r="2268">
          <cell r="B2268" t="str">
            <v>RRS_8187</v>
          </cell>
        </row>
        <row r="2269">
          <cell r="B2269" t="str">
            <v>CIR_8002</v>
          </cell>
        </row>
        <row r="2270">
          <cell r="B2270" t="str">
            <v>CIR_8003</v>
          </cell>
        </row>
        <row r="2271">
          <cell r="B2271" t="str">
            <v>CIR_8004</v>
          </cell>
        </row>
        <row r="2272">
          <cell r="B2272" t="str">
            <v>CIR_8005</v>
          </cell>
        </row>
        <row r="2273">
          <cell r="B2273" t="str">
            <v>CIR_8007</v>
          </cell>
        </row>
        <row r="2274">
          <cell r="B2274" t="str">
            <v>CIR_8008</v>
          </cell>
        </row>
        <row r="2275">
          <cell r="B2275" t="str">
            <v>CIR_8010</v>
          </cell>
        </row>
        <row r="2276">
          <cell r="B2276" t="str">
            <v>CIR_8012</v>
          </cell>
        </row>
        <row r="2277">
          <cell r="B2277" t="str">
            <v>CIR_8016</v>
          </cell>
        </row>
        <row r="2278">
          <cell r="B2278" t="str">
            <v>CIR_8017</v>
          </cell>
        </row>
        <row r="2279">
          <cell r="B2279" t="str">
            <v>CIR_8020</v>
          </cell>
        </row>
        <row r="2280">
          <cell r="B2280" t="str">
            <v>CIR_8022</v>
          </cell>
        </row>
        <row r="2281">
          <cell r="B2281" t="str">
            <v>CIR_8023</v>
          </cell>
        </row>
        <row r="2282">
          <cell r="B2282" t="str">
            <v>CIR_8024</v>
          </cell>
        </row>
        <row r="2283">
          <cell r="B2283" t="str">
            <v>CIR_8025</v>
          </cell>
        </row>
        <row r="2284">
          <cell r="B2284" t="str">
            <v>CIR_8026</v>
          </cell>
        </row>
        <row r="2285">
          <cell r="B2285" t="str">
            <v>CIR_8031</v>
          </cell>
        </row>
        <row r="2286">
          <cell r="B2286" t="str">
            <v>CIR_8033</v>
          </cell>
        </row>
        <row r="2287">
          <cell r="B2287" t="str">
            <v>CIR_8035</v>
          </cell>
        </row>
        <row r="2288">
          <cell r="B2288" t="str">
            <v>CIR_8036</v>
          </cell>
        </row>
        <row r="2289">
          <cell r="B2289" t="str">
            <v>CIR_8037</v>
          </cell>
        </row>
        <row r="2290">
          <cell r="B2290" t="str">
            <v>CIR_8038</v>
          </cell>
        </row>
        <row r="2291">
          <cell r="B2291" t="str">
            <v>CIR_8039</v>
          </cell>
        </row>
        <row r="2292">
          <cell r="B2292" t="str">
            <v>CIR_8040</v>
          </cell>
        </row>
        <row r="2293">
          <cell r="B2293" t="str">
            <v>CIR_8041</v>
          </cell>
        </row>
        <row r="2294">
          <cell r="B2294" t="str">
            <v>CIR_8042</v>
          </cell>
        </row>
        <row r="2295">
          <cell r="B2295" t="str">
            <v>CIS_8002</v>
          </cell>
        </row>
        <row r="2296">
          <cell r="B2296" t="str">
            <v>CIS_8003</v>
          </cell>
        </row>
        <row r="2297">
          <cell r="B2297" t="str">
            <v>CIS_8004</v>
          </cell>
        </row>
        <row r="2298">
          <cell r="B2298" t="str">
            <v>CIS_8005</v>
          </cell>
        </row>
        <row r="2299">
          <cell r="B2299" t="str">
            <v>CIS_8007</v>
          </cell>
        </row>
        <row r="2300">
          <cell r="B2300" t="str">
            <v>CIS_8008</v>
          </cell>
        </row>
        <row r="2301">
          <cell r="B2301" t="str">
            <v>CIS_8010</v>
          </cell>
        </row>
        <row r="2302">
          <cell r="B2302" t="str">
            <v>CIS_8012</v>
          </cell>
        </row>
        <row r="2303">
          <cell r="B2303" t="str">
            <v>CIS_8016</v>
          </cell>
        </row>
        <row r="2304">
          <cell r="B2304" t="str">
            <v>CIS_8017</v>
          </cell>
        </row>
        <row r="2305">
          <cell r="B2305" t="str">
            <v>CIS_8020</v>
          </cell>
        </row>
        <row r="2306">
          <cell r="B2306" t="str">
            <v>CIS_8022</v>
          </cell>
        </row>
        <row r="2307">
          <cell r="B2307" t="str">
            <v>CIS_8023</v>
          </cell>
        </row>
        <row r="2308">
          <cell r="B2308" t="str">
            <v>CIS_8024</v>
          </cell>
        </row>
        <row r="2309">
          <cell r="B2309" t="str">
            <v>CIS_8025</v>
          </cell>
        </row>
        <row r="2310">
          <cell r="B2310" t="str">
            <v>CIS_8026</v>
          </cell>
        </row>
        <row r="2311">
          <cell r="B2311" t="str">
            <v>CIS_8031</v>
          </cell>
        </row>
        <row r="2312">
          <cell r="B2312" t="str">
            <v>CIS_8033</v>
          </cell>
        </row>
        <row r="2313">
          <cell r="B2313" t="str">
            <v>CIS_8035</v>
          </cell>
        </row>
        <row r="2314">
          <cell r="B2314" t="str">
            <v>CIS_8036</v>
          </cell>
        </row>
        <row r="2315">
          <cell r="B2315" t="str">
            <v>CIS_8037</v>
          </cell>
        </row>
        <row r="2316">
          <cell r="B2316" t="str">
            <v>CIS_8038</v>
          </cell>
        </row>
        <row r="2317">
          <cell r="B2317" t="str">
            <v>CIS_8039</v>
          </cell>
        </row>
        <row r="2318">
          <cell r="B2318" t="str">
            <v>CIS_8040</v>
          </cell>
        </row>
        <row r="2319">
          <cell r="B2319" t="str">
            <v>CIS_8041</v>
          </cell>
        </row>
        <row r="2320">
          <cell r="B2320" t="str">
            <v>CIS_8042</v>
          </cell>
        </row>
        <row r="2321">
          <cell r="B2321" t="str">
            <v>CO1_8002</v>
          </cell>
        </row>
        <row r="2322">
          <cell r="B2322" t="str">
            <v>CO1_8003</v>
          </cell>
        </row>
        <row r="2323">
          <cell r="B2323" t="str">
            <v>CO1_8004</v>
          </cell>
        </row>
        <row r="2324">
          <cell r="B2324" t="str">
            <v>CO1_8005</v>
          </cell>
        </row>
        <row r="2325">
          <cell r="B2325" t="str">
            <v>CO1_8007</v>
          </cell>
        </row>
        <row r="2326">
          <cell r="B2326" t="str">
            <v>CO1_8008</v>
          </cell>
        </row>
        <row r="2327">
          <cell r="B2327" t="str">
            <v>CO1_8010</v>
          </cell>
        </row>
        <row r="2328">
          <cell r="B2328" t="str">
            <v>CO1_8012</v>
          </cell>
        </row>
        <row r="2329">
          <cell r="B2329" t="str">
            <v>CO1_8016</v>
          </cell>
        </row>
        <row r="2330">
          <cell r="B2330" t="str">
            <v>CO1_8017</v>
          </cell>
        </row>
        <row r="2331">
          <cell r="B2331" t="str">
            <v>CO1_8020</v>
          </cell>
        </row>
        <row r="2332">
          <cell r="B2332" t="str">
            <v>CO1_8022</v>
          </cell>
        </row>
        <row r="2333">
          <cell r="B2333" t="str">
            <v>CO1_8023</v>
          </cell>
        </row>
        <row r="2334">
          <cell r="B2334" t="str">
            <v>CO1_8024</v>
          </cell>
        </row>
        <row r="2335">
          <cell r="B2335" t="str">
            <v>CO1_8025</v>
          </cell>
        </row>
        <row r="2336">
          <cell r="B2336" t="str">
            <v>CO1_8026</v>
          </cell>
        </row>
        <row r="2337">
          <cell r="B2337" t="str">
            <v>CO1_8031</v>
          </cell>
        </row>
        <row r="2338">
          <cell r="B2338" t="str">
            <v>CO1_8033</v>
          </cell>
        </row>
        <row r="2339">
          <cell r="B2339" t="str">
            <v>CO1_8035</v>
          </cell>
        </row>
        <row r="2340">
          <cell r="B2340" t="str">
            <v>CO1_8036</v>
          </cell>
        </row>
        <row r="2341">
          <cell r="B2341" t="str">
            <v>CO1_8037</v>
          </cell>
        </row>
        <row r="2342">
          <cell r="B2342" t="str">
            <v>CO1_8038</v>
          </cell>
        </row>
        <row r="2343">
          <cell r="B2343" t="str">
            <v>CO1_8039</v>
          </cell>
        </row>
        <row r="2344">
          <cell r="B2344" t="str">
            <v>CO1_8040</v>
          </cell>
        </row>
        <row r="2345">
          <cell r="B2345" t="str">
            <v>CO1_8041</v>
          </cell>
        </row>
        <row r="2346">
          <cell r="B2346" t="str">
            <v>CO1_8042</v>
          </cell>
        </row>
        <row r="2347">
          <cell r="B2347" t="str">
            <v>CO2_8002</v>
          </cell>
        </row>
        <row r="2348">
          <cell r="B2348" t="str">
            <v>CO2_8003</v>
          </cell>
        </row>
        <row r="2349">
          <cell r="B2349" t="str">
            <v>CO2_8004</v>
          </cell>
        </row>
        <row r="2350">
          <cell r="B2350" t="str">
            <v>CO2_8005</v>
          </cell>
        </row>
        <row r="2351">
          <cell r="B2351" t="str">
            <v>CO2_8007</v>
          </cell>
        </row>
        <row r="2352">
          <cell r="B2352" t="str">
            <v>CO2_8008</v>
          </cell>
        </row>
        <row r="2353">
          <cell r="B2353" t="str">
            <v>CO2_8010</v>
          </cell>
        </row>
        <row r="2354">
          <cell r="B2354" t="str">
            <v>CO2_8012</v>
          </cell>
        </row>
        <row r="2355">
          <cell r="B2355" t="str">
            <v>CO2_8016</v>
          </cell>
        </row>
        <row r="2356">
          <cell r="B2356" t="str">
            <v>CO2_8017</v>
          </cell>
        </row>
        <row r="2357">
          <cell r="B2357" t="str">
            <v>CO2_8020</v>
          </cell>
        </row>
        <row r="2358">
          <cell r="B2358" t="str">
            <v>CO2_8022</v>
          </cell>
        </row>
        <row r="2359">
          <cell r="B2359" t="str">
            <v>CO2_8023</v>
          </cell>
        </row>
        <row r="2360">
          <cell r="B2360" t="str">
            <v>CO2_8024</v>
          </cell>
        </row>
        <row r="2361">
          <cell r="B2361" t="str">
            <v>CO2_8025</v>
          </cell>
        </row>
        <row r="2362">
          <cell r="B2362" t="str">
            <v>CO2_8026</v>
          </cell>
        </row>
        <row r="2363">
          <cell r="B2363" t="str">
            <v>CO2_8031</v>
          </cell>
        </row>
        <row r="2364">
          <cell r="B2364" t="str">
            <v>CO2_8033</v>
          </cell>
        </row>
        <row r="2365">
          <cell r="B2365" t="str">
            <v>CO2_8035</v>
          </cell>
        </row>
        <row r="2366">
          <cell r="B2366" t="str">
            <v>CO2_8036</v>
          </cell>
        </row>
        <row r="2367">
          <cell r="B2367" t="str">
            <v>CO2_8037</v>
          </cell>
        </row>
        <row r="2368">
          <cell r="B2368" t="str">
            <v>CO2_8038</v>
          </cell>
        </row>
        <row r="2369">
          <cell r="B2369" t="str">
            <v>CO2_8039</v>
          </cell>
        </row>
        <row r="2370">
          <cell r="B2370" t="str">
            <v>CIQ_8039</v>
          </cell>
        </row>
        <row r="2371">
          <cell r="B2371" t="str">
            <v>CIN_8039</v>
          </cell>
        </row>
        <row r="2372">
          <cell r="B2372" t="str">
            <v>CIN_8039</v>
          </cell>
        </row>
        <row r="2373">
          <cell r="B2373" t="str">
            <v>CIP_8040</v>
          </cell>
        </row>
        <row r="2374">
          <cell r="B2374" t="str">
            <v>CIQ_8040</v>
          </cell>
        </row>
        <row r="2375">
          <cell r="B2375" t="str">
            <v>CIN_8040</v>
          </cell>
        </row>
        <row r="2376">
          <cell r="B2376" t="str">
            <v>CIP_8041</v>
          </cell>
        </row>
        <row r="2377">
          <cell r="B2377" t="str">
            <v>CIQ_8041</v>
          </cell>
        </row>
        <row r="2378">
          <cell r="B2378" t="str">
            <v>CIN_8041</v>
          </cell>
        </row>
        <row r="2379">
          <cell r="B2379" t="str">
            <v>RR1_8184</v>
          </cell>
        </row>
        <row r="2380">
          <cell r="B2380" t="str">
            <v>CIP_8042</v>
          </cell>
        </row>
        <row r="2381">
          <cell r="B2381" t="str">
            <v>CIQ_8042</v>
          </cell>
        </row>
        <row r="2382">
          <cell r="B2382" t="str">
            <v>CIN_8042</v>
          </cell>
        </row>
        <row r="2383">
          <cell r="B2383" t="str">
            <v>RR1_8187</v>
          </cell>
        </row>
        <row r="2384">
          <cell r="B2384" t="str">
            <v>GLB_8BEG</v>
          </cell>
        </row>
        <row r="2385">
          <cell r="B2385" t="str">
            <v>O/U_8YTD</v>
          </cell>
        </row>
        <row r="2386">
          <cell r="B2386" t="str">
            <v>TRU_8YTD</v>
          </cell>
        </row>
        <row r="2387">
          <cell r="B2387" t="str">
            <v>1MC_8YTD</v>
          </cell>
        </row>
        <row r="2388">
          <cell r="B2388" t="str">
            <v>2MC_8YTD</v>
          </cell>
        </row>
        <row r="2389">
          <cell r="B2389" t="str">
            <v>3MC_8YTD</v>
          </cell>
        </row>
        <row r="2390">
          <cell r="B2390" t="str">
            <v>INT_8YTD</v>
          </cell>
        </row>
        <row r="2391">
          <cell r="B2391" t="str">
            <v>CI5_8039</v>
          </cell>
        </row>
        <row r="2392">
          <cell r="B2392" t="str">
            <v>1MC_8MON</v>
          </cell>
        </row>
        <row r="2393">
          <cell r="B2393" t="str">
            <v>1MC_8TOT</v>
          </cell>
        </row>
        <row r="2394">
          <cell r="B2394" t="str">
            <v>2MC_8MON</v>
          </cell>
        </row>
        <row r="2395">
          <cell r="B2395" t="str">
            <v>2MC_8TOT</v>
          </cell>
        </row>
        <row r="2396">
          <cell r="B2396" t="str">
            <v>TRU_8MON</v>
          </cell>
        </row>
        <row r="2397">
          <cell r="B2397" t="str">
            <v>TRU_8TOT</v>
          </cell>
        </row>
        <row r="2398">
          <cell r="B2398" t="str">
            <v>RAF_8FEE</v>
          </cell>
        </row>
        <row r="2399">
          <cell r="B2399" t="str">
            <v>REV_8NET</v>
          </cell>
        </row>
        <row r="2400">
          <cell r="B2400" t="str">
            <v>REV_8MON</v>
          </cell>
        </row>
        <row r="2401">
          <cell r="B2401" t="str">
            <v>RR2_8149</v>
          </cell>
        </row>
        <row r="2402">
          <cell r="B2402" t="str">
            <v>RR2_8184</v>
          </cell>
        </row>
        <row r="2403">
          <cell r="B2403" t="str">
            <v>RR2_8187</v>
          </cell>
        </row>
        <row r="2404">
          <cell r="B2404" t="str">
            <v>RR3_8149</v>
          </cell>
        </row>
        <row r="2405">
          <cell r="B2405" t="str">
            <v>RR3_8184</v>
          </cell>
        </row>
        <row r="2406">
          <cell r="B2406" t="str">
            <v>RR3_8187</v>
          </cell>
        </row>
        <row r="2407">
          <cell r="B2407" t="str">
            <v>RR4_8149</v>
          </cell>
        </row>
        <row r="2408">
          <cell r="B2408" t="str">
            <v>RR4_8184</v>
          </cell>
        </row>
        <row r="2409">
          <cell r="B2409" t="str">
            <v>RR4_8187</v>
          </cell>
        </row>
        <row r="2410">
          <cell r="B2410" t="str">
            <v>RR5_8149</v>
          </cell>
        </row>
        <row r="2411">
          <cell r="B2411" t="str">
            <v>RR5_8184</v>
          </cell>
        </row>
        <row r="2412">
          <cell r="B2412" t="str">
            <v>RR5_8187</v>
          </cell>
        </row>
        <row r="2413">
          <cell r="B2413" t="str">
            <v>RR6_8149</v>
          </cell>
        </row>
        <row r="2414">
          <cell r="B2414" t="str">
            <v>RR6_8184</v>
          </cell>
        </row>
        <row r="2415">
          <cell r="B2415" t="str">
            <v>RR6_8187</v>
          </cell>
        </row>
        <row r="2416">
          <cell r="B2416" t="str">
            <v>RR7_8149</v>
          </cell>
        </row>
        <row r="2417">
          <cell r="B2417" t="str">
            <v>RR7_8184</v>
          </cell>
        </row>
        <row r="2418">
          <cell r="B2418" t="str">
            <v>RR7_8187</v>
          </cell>
        </row>
        <row r="2419">
          <cell r="B2419" t="str">
            <v>RR8_8149</v>
          </cell>
        </row>
        <row r="2420">
          <cell r="B2420" t="str">
            <v>RR8_8184</v>
          </cell>
        </row>
        <row r="2421">
          <cell r="B2421" t="str">
            <v>RR8_8187</v>
          </cell>
        </row>
        <row r="2422">
          <cell r="B2422" t="str">
            <v>RR9_8149</v>
          </cell>
        </row>
        <row r="2423">
          <cell r="B2423" t="str">
            <v>RR9_8184</v>
          </cell>
        </row>
        <row r="2424">
          <cell r="B2424" t="str">
            <v>RR9_8187</v>
          </cell>
        </row>
        <row r="2425">
          <cell r="B2425" t="str">
            <v>RRA_8149</v>
          </cell>
        </row>
        <row r="2426">
          <cell r="B2426" t="str">
            <v>RRA_8184</v>
          </cell>
        </row>
        <row r="2427">
          <cell r="B2427" t="str">
            <v>RRA_8187</v>
          </cell>
        </row>
        <row r="2428">
          <cell r="B2428" t="str">
            <v>RRB_8149</v>
          </cell>
        </row>
        <row r="2429">
          <cell r="B2429" t="str">
            <v>RRB_8184</v>
          </cell>
        </row>
        <row r="2430">
          <cell r="B2430" t="str">
            <v>RRB_8187</v>
          </cell>
        </row>
        <row r="2431">
          <cell r="B2431" t="str">
            <v>RRC_8149</v>
          </cell>
        </row>
        <row r="2432">
          <cell r="B2432" t="str">
            <v>RRC_8184</v>
          </cell>
        </row>
        <row r="2433">
          <cell r="B2433" t="str">
            <v>RRC_8187</v>
          </cell>
        </row>
        <row r="2434">
          <cell r="B2434" t="str">
            <v>RRD_8149</v>
          </cell>
        </row>
        <row r="2435">
          <cell r="B2435" t="str">
            <v>RRD_8184</v>
          </cell>
        </row>
        <row r="2436">
          <cell r="B2436" t="str">
            <v>RRD_8187</v>
          </cell>
        </row>
        <row r="2437">
          <cell r="B2437" t="str">
            <v>RRE_8149</v>
          </cell>
        </row>
        <row r="2438">
          <cell r="B2438" t="str">
            <v>RRE_8184</v>
          </cell>
        </row>
        <row r="2439">
          <cell r="B2439" t="str">
            <v>RRE_8187</v>
          </cell>
        </row>
        <row r="2440">
          <cell r="B2440" t="str">
            <v>RRF_8149</v>
          </cell>
        </row>
        <row r="2441">
          <cell r="B2441" t="str">
            <v>RRF_8184</v>
          </cell>
        </row>
        <row r="2442">
          <cell r="B2442" t="str">
            <v>RRF_8187</v>
          </cell>
        </row>
        <row r="2443">
          <cell r="B2443" t="str">
            <v>RRG_8149</v>
          </cell>
        </row>
        <row r="2444">
          <cell r="B2444" t="str">
            <v>RRG_8184</v>
          </cell>
        </row>
        <row r="2445">
          <cell r="B2445" t="str">
            <v>RRG_8187</v>
          </cell>
        </row>
        <row r="2446">
          <cell r="B2446" t="str">
            <v>RRH_8149</v>
          </cell>
        </row>
        <row r="2447">
          <cell r="B2447" t="str">
            <v>RRH_8184</v>
          </cell>
        </row>
        <row r="2448">
          <cell r="B2448" t="str">
            <v>RRH_8187</v>
          </cell>
        </row>
        <row r="2449">
          <cell r="B2449" t="str">
            <v>RRI_8149</v>
          </cell>
        </row>
        <row r="2450">
          <cell r="B2450" t="str">
            <v>RRI_8184</v>
          </cell>
        </row>
        <row r="2451">
          <cell r="B2451" t="str">
            <v>RRI_8187</v>
          </cell>
        </row>
        <row r="2452">
          <cell r="B2452" t="str">
            <v>RRJ_8149</v>
          </cell>
        </row>
        <row r="2453">
          <cell r="B2453" t="str">
            <v>RRJ_8184</v>
          </cell>
        </row>
        <row r="2454">
          <cell r="B2454" t="str">
            <v>RRJ_8187</v>
          </cell>
        </row>
        <row r="2455">
          <cell r="B2455" t="str">
            <v>RRK_8149</v>
          </cell>
        </row>
        <row r="2456">
          <cell r="B2456" t="str">
            <v>RRK_8184</v>
          </cell>
        </row>
        <row r="2457">
          <cell r="B2457" t="str">
            <v>RRK_8187</v>
          </cell>
        </row>
        <row r="2458">
          <cell r="B2458" t="str">
            <v>RRL_8149</v>
          </cell>
        </row>
        <row r="2459">
          <cell r="B2459" t="str">
            <v>RRL_8184</v>
          </cell>
        </row>
        <row r="2460">
          <cell r="B2460" t="str">
            <v>RRL_8187</v>
          </cell>
        </row>
        <row r="2461">
          <cell r="B2461" t="str">
            <v>RRM_8149</v>
          </cell>
        </row>
        <row r="2462">
          <cell r="B2462" t="str">
            <v>RRM_8184</v>
          </cell>
        </row>
        <row r="2463">
          <cell r="B2463" t="str">
            <v>RRM_8187</v>
          </cell>
        </row>
        <row r="2464">
          <cell r="B2464" t="str">
            <v>RRN_8149</v>
          </cell>
        </row>
        <row r="2465">
          <cell r="B2465" t="str">
            <v>RRN_8184</v>
          </cell>
        </row>
        <row r="2466">
          <cell r="B2466" t="str">
            <v>RRN_8187</v>
          </cell>
        </row>
        <row r="2467">
          <cell r="B2467" t="str">
            <v>RRO_8149</v>
          </cell>
        </row>
        <row r="2468">
          <cell r="B2468" t="str">
            <v>RRO_8184</v>
          </cell>
        </row>
        <row r="2469">
          <cell r="B2469" t="str">
            <v>RRO_8187</v>
          </cell>
        </row>
        <row r="2470">
          <cell r="B2470" t="str">
            <v>RRP_8149</v>
          </cell>
        </row>
        <row r="2471">
          <cell r="B2471" t="str">
            <v>RRP_8184</v>
          </cell>
        </row>
        <row r="2472">
          <cell r="B2472" t="str">
            <v>RRP_8187</v>
          </cell>
        </row>
        <row r="2473">
          <cell r="B2473" t="str">
            <v>RRQ_8149</v>
          </cell>
        </row>
        <row r="2474">
          <cell r="B2474" t="str">
            <v>RRQ_8184</v>
          </cell>
        </row>
        <row r="2475">
          <cell r="B2475" t="str">
            <v>CI6_8024</v>
          </cell>
        </row>
        <row r="2476">
          <cell r="B2476" t="str">
            <v>CI6_8025</v>
          </cell>
        </row>
        <row r="2477">
          <cell r="B2477" t="str">
            <v>CI6_8031</v>
          </cell>
        </row>
        <row r="2478">
          <cell r="B2478" t="str">
            <v>CI6_8033</v>
          </cell>
        </row>
        <row r="2479">
          <cell r="B2479" t="str">
            <v>CI6_8037</v>
          </cell>
        </row>
        <row r="2480">
          <cell r="B2480" t="str">
            <v>CI6_8038</v>
          </cell>
        </row>
        <row r="2481">
          <cell r="B2481" t="str">
            <v>CI6_8039</v>
          </cell>
        </row>
        <row r="2482">
          <cell r="B2482" t="str">
            <v>DIS_8037</v>
          </cell>
        </row>
        <row r="2483">
          <cell r="B2483" t="str">
            <v>DIS_8038</v>
          </cell>
        </row>
        <row r="2484">
          <cell r="B2484" t="str">
            <v>MAN_8001</v>
          </cell>
        </row>
        <row r="2485">
          <cell r="B2485" t="str">
            <v>MAN_8002</v>
          </cell>
        </row>
        <row r="2486">
          <cell r="B2486" t="str">
            <v>MAN_8003</v>
          </cell>
        </row>
        <row r="2487">
          <cell r="B2487" t="str">
            <v>MAN_8005</v>
          </cell>
        </row>
        <row r="2488">
          <cell r="B2488" t="str">
            <v>MAN_8006</v>
          </cell>
        </row>
        <row r="2489">
          <cell r="B2489" t="str">
            <v>MAN_8007</v>
          </cell>
        </row>
        <row r="2490">
          <cell r="B2490" t="str">
            <v>MAN_8008</v>
          </cell>
        </row>
        <row r="2491">
          <cell r="B2491" t="str">
            <v>MAN_8009</v>
          </cell>
        </row>
        <row r="2492">
          <cell r="B2492" t="str">
            <v>MAN_800A</v>
          </cell>
        </row>
        <row r="2493">
          <cell r="B2493" t="str">
            <v>MAN_800B</v>
          </cell>
        </row>
        <row r="2494">
          <cell r="B2494" t="str">
            <v>MAN_8010</v>
          </cell>
        </row>
        <row r="2495">
          <cell r="B2495" t="str">
            <v>MAN_8011</v>
          </cell>
        </row>
        <row r="2496">
          <cell r="B2496" t="str">
            <v>MAN_8012</v>
          </cell>
        </row>
        <row r="2497">
          <cell r="B2497" t="str">
            <v>MAN_8013</v>
          </cell>
        </row>
        <row r="2498">
          <cell r="B2498" t="str">
            <v>MAN_8014</v>
          </cell>
        </row>
        <row r="2499">
          <cell r="B2499" t="str">
            <v>MAN_8015</v>
          </cell>
        </row>
        <row r="2500">
          <cell r="B2500" t="str">
            <v>MAN_8016</v>
          </cell>
        </row>
        <row r="2501">
          <cell r="B2501" t="str">
            <v>XAN_8100</v>
          </cell>
        </row>
        <row r="2502">
          <cell r="B2502" t="str">
            <v>XAN_8200</v>
          </cell>
        </row>
        <row r="2503">
          <cell r="B2503" t="str">
            <v>XAN_8300</v>
          </cell>
        </row>
        <row r="2504">
          <cell r="B2504" t="str">
            <v>XAN_8400</v>
          </cell>
        </row>
        <row r="2505">
          <cell r="B2505" t="str">
            <v>XAN_8500</v>
          </cell>
        </row>
        <row r="2506">
          <cell r="B2506" t="str">
            <v>XAN_8600</v>
          </cell>
        </row>
        <row r="2507">
          <cell r="B2507" t="str">
            <v>570_190Y</v>
          </cell>
        </row>
        <row r="2508">
          <cell r="B2508" t="str">
            <v>592_190Y</v>
          </cell>
        </row>
        <row r="2509">
          <cell r="B2509" t="str">
            <v>CID_8037</v>
          </cell>
        </row>
        <row r="2510">
          <cell r="B2510" t="str">
            <v>CIE_8037</v>
          </cell>
        </row>
        <row r="2511">
          <cell r="B2511" t="str">
            <v>CIP_8002</v>
          </cell>
        </row>
        <row r="2512">
          <cell r="B2512" t="str">
            <v>CIQ_8002</v>
          </cell>
        </row>
        <row r="2513">
          <cell r="B2513" t="str">
            <v>CIP_8003</v>
          </cell>
        </row>
        <row r="2514">
          <cell r="B2514" t="str">
            <v>CIQ_8003</v>
          </cell>
        </row>
        <row r="2515">
          <cell r="B2515" t="str">
            <v>CIP_8004</v>
          </cell>
        </row>
        <row r="2516">
          <cell r="B2516" t="str">
            <v>CIQ_8004</v>
          </cell>
        </row>
        <row r="2517">
          <cell r="B2517" t="str">
            <v>CIP_8005</v>
          </cell>
        </row>
        <row r="2518">
          <cell r="B2518" t="str">
            <v>CIQ_8005</v>
          </cell>
        </row>
        <row r="2519">
          <cell r="B2519" t="str">
            <v>CIP_8007</v>
          </cell>
        </row>
        <row r="2520">
          <cell r="B2520" t="str">
            <v>CIQ_8007</v>
          </cell>
        </row>
        <row r="2521">
          <cell r="B2521" t="str">
            <v>CIP_8008</v>
          </cell>
        </row>
        <row r="2522">
          <cell r="B2522" t="str">
            <v>CIQ_8008</v>
          </cell>
        </row>
        <row r="2523">
          <cell r="B2523" t="str">
            <v>CIP_8010</v>
          </cell>
        </row>
        <row r="2524">
          <cell r="B2524" t="str">
            <v>CIQ_8010</v>
          </cell>
        </row>
        <row r="2525">
          <cell r="B2525" t="str">
            <v>CIP_8012</v>
          </cell>
        </row>
        <row r="2526">
          <cell r="B2526" t="str">
            <v>CIQ_8012</v>
          </cell>
        </row>
        <row r="2527">
          <cell r="B2527" t="str">
            <v>CIP_8016</v>
          </cell>
        </row>
        <row r="2528">
          <cell r="B2528" t="str">
            <v>CIQ_8016</v>
          </cell>
        </row>
        <row r="2529">
          <cell r="B2529" t="str">
            <v>CIP_8017</v>
          </cell>
        </row>
        <row r="2530">
          <cell r="B2530" t="str">
            <v>CIQ_8017</v>
          </cell>
        </row>
        <row r="2531">
          <cell r="B2531" t="str">
            <v>CIP_8020</v>
          </cell>
        </row>
        <row r="2532">
          <cell r="B2532" t="str">
            <v>CIQ_8020</v>
          </cell>
        </row>
        <row r="2533">
          <cell r="B2533" t="str">
            <v>CIP_8023</v>
          </cell>
        </row>
        <row r="2534">
          <cell r="B2534" t="str">
            <v>CIQ_8023</v>
          </cell>
        </row>
        <row r="2535">
          <cell r="B2535" t="str">
            <v>CIP_8024</v>
          </cell>
        </row>
        <row r="2536">
          <cell r="B2536" t="str">
            <v>CIQ_8024</v>
          </cell>
        </row>
        <row r="2537">
          <cell r="B2537" t="str">
            <v>CIP_8025</v>
          </cell>
        </row>
        <row r="2538">
          <cell r="B2538" t="str">
            <v>CIQ_8025</v>
          </cell>
        </row>
        <row r="2539">
          <cell r="B2539" t="str">
            <v>RR1_8149</v>
          </cell>
        </row>
        <row r="2540">
          <cell r="B2540" t="str">
            <v>XAN_8700</v>
          </cell>
        </row>
        <row r="2541">
          <cell r="B2541" t="str">
            <v>CIP_8022</v>
          </cell>
        </row>
        <row r="2542">
          <cell r="B2542" t="str">
            <v>CIQ_8022</v>
          </cell>
        </row>
        <row r="2543">
          <cell r="B2543" t="str">
            <v>CIP_8031</v>
          </cell>
        </row>
        <row r="2544">
          <cell r="B2544" t="str">
            <v>CIQ_8031</v>
          </cell>
        </row>
        <row r="2545">
          <cell r="B2545" t="str">
            <v>CIP_8033</v>
          </cell>
        </row>
        <row r="2546">
          <cell r="B2546" t="str">
            <v>CIQ_8033</v>
          </cell>
        </row>
        <row r="2547">
          <cell r="B2547" t="str">
            <v>CIN_8002</v>
          </cell>
        </row>
        <row r="2548">
          <cell r="B2548" t="str">
            <v>CIN_8003</v>
          </cell>
        </row>
        <row r="2549">
          <cell r="B2549" t="str">
            <v>CIN_8004</v>
          </cell>
        </row>
        <row r="2550">
          <cell r="B2550" t="str">
            <v>CIN_8005</v>
          </cell>
        </row>
        <row r="2551">
          <cell r="B2551" t="str">
            <v>CIN_8007</v>
          </cell>
        </row>
        <row r="2552">
          <cell r="B2552" t="str">
            <v>CIN_8008</v>
          </cell>
        </row>
        <row r="2553">
          <cell r="B2553" t="str">
            <v>CIN_8010</v>
          </cell>
        </row>
        <row r="2554">
          <cell r="B2554" t="str">
            <v>CIN_8012</v>
          </cell>
        </row>
        <row r="2555">
          <cell r="B2555" t="str">
            <v>CIN_8016</v>
          </cell>
        </row>
        <row r="2556">
          <cell r="B2556" t="str">
            <v>CIN_8017</v>
          </cell>
        </row>
        <row r="2557">
          <cell r="B2557" t="str">
            <v>CIN_8020</v>
          </cell>
        </row>
        <row r="2558">
          <cell r="B2558" t="str">
            <v>CIN_8022</v>
          </cell>
        </row>
        <row r="2559">
          <cell r="B2559" t="str">
            <v>CIN_8023</v>
          </cell>
        </row>
        <row r="2560">
          <cell r="B2560" t="str">
            <v>CIN_8024</v>
          </cell>
        </row>
        <row r="2561">
          <cell r="B2561" t="str">
            <v>CIN_8025</v>
          </cell>
        </row>
        <row r="2562">
          <cell r="B2562" t="str">
            <v>CIN_8031</v>
          </cell>
        </row>
        <row r="2563">
          <cell r="B2563" t="str">
            <v>CIN_8033</v>
          </cell>
        </row>
        <row r="2564">
          <cell r="B2564" t="str">
            <v>CIP_8026</v>
          </cell>
        </row>
        <row r="2565">
          <cell r="B2565" t="str">
            <v>CIQ_8026</v>
          </cell>
        </row>
        <row r="2566">
          <cell r="B2566" t="str">
            <v>CIN_8026</v>
          </cell>
        </row>
        <row r="2567">
          <cell r="B2567" t="str">
            <v>CIP_8035</v>
          </cell>
        </row>
        <row r="2568">
          <cell r="B2568" t="str">
            <v>CIQ_8035</v>
          </cell>
        </row>
        <row r="2569">
          <cell r="B2569" t="str">
            <v>CIN_8035</v>
          </cell>
        </row>
        <row r="2570">
          <cell r="B2570" t="str">
            <v>CIP_8036</v>
          </cell>
        </row>
        <row r="2571">
          <cell r="B2571" t="str">
            <v>CIQ_8036</v>
          </cell>
        </row>
        <row r="2572">
          <cell r="B2572" t="str">
            <v>CIN_8036</v>
          </cell>
        </row>
        <row r="2573">
          <cell r="B2573" t="str">
            <v>CIP_8038</v>
          </cell>
        </row>
        <row r="2574">
          <cell r="B2574" t="str">
            <v>CIQ_8038</v>
          </cell>
        </row>
        <row r="2575">
          <cell r="B2575" t="str">
            <v>CIN_8038</v>
          </cell>
        </row>
        <row r="2576">
          <cell r="B2576" t="str">
            <v>CIP_8037</v>
          </cell>
        </row>
        <row r="2577">
          <cell r="B2577" t="str">
            <v>CIQ_8037</v>
          </cell>
        </row>
        <row r="2578">
          <cell r="B2578" t="str">
            <v>CIN_8037</v>
          </cell>
        </row>
        <row r="2579">
          <cell r="B2579" t="str">
            <v>CIP_8039</v>
          </cell>
        </row>
        <row r="2580">
          <cell r="B2580" t="str">
            <v>OME_8144</v>
          </cell>
        </row>
        <row r="2581">
          <cell r="B2581" t="str">
            <v>OME_8147</v>
          </cell>
        </row>
        <row r="2582">
          <cell r="B2582" t="str">
            <v>OME_8147</v>
          </cell>
        </row>
        <row r="2583">
          <cell r="B2583" t="str">
            <v>OME_8147</v>
          </cell>
        </row>
        <row r="2584">
          <cell r="B2584" t="str">
            <v>OME_8147</v>
          </cell>
        </row>
        <row r="2585">
          <cell r="B2585" t="str">
            <v>OME_8147</v>
          </cell>
        </row>
        <row r="2586">
          <cell r="B2586" t="str">
            <v>OME_8147</v>
          </cell>
        </row>
        <row r="2587">
          <cell r="B2587" t="str">
            <v>OME_8148</v>
          </cell>
        </row>
        <row r="2588">
          <cell r="B2588" t="str">
            <v>OME_8150</v>
          </cell>
        </row>
        <row r="2589">
          <cell r="B2589" t="str">
            <v>OME_8153</v>
          </cell>
        </row>
        <row r="2590">
          <cell r="B2590" t="str">
            <v>OME_8153</v>
          </cell>
        </row>
        <row r="2591">
          <cell r="B2591" t="str">
            <v>OME_8154</v>
          </cell>
        </row>
        <row r="2592">
          <cell r="B2592" t="str">
            <v>OME_8154</v>
          </cell>
        </row>
        <row r="2593">
          <cell r="B2593" t="str">
            <v>OME_8155</v>
          </cell>
        </row>
        <row r="2594">
          <cell r="B2594" t="str">
            <v>OME_8156</v>
          </cell>
        </row>
        <row r="2595">
          <cell r="B2595" t="str">
            <v>OME_8156</v>
          </cell>
        </row>
        <row r="2596">
          <cell r="B2596" t="str">
            <v>OME_8157</v>
          </cell>
        </row>
        <row r="2597">
          <cell r="B2597" t="str">
            <v>OME_8158</v>
          </cell>
        </row>
        <row r="2598">
          <cell r="B2598" t="str">
            <v>OME_8164</v>
          </cell>
        </row>
        <row r="2599">
          <cell r="B2599" t="str">
            <v>OME_8169</v>
          </cell>
        </row>
        <row r="2600">
          <cell r="B2600" t="str">
            <v>OME_8169</v>
          </cell>
        </row>
        <row r="2601">
          <cell r="B2601" t="str">
            <v>OME_8169</v>
          </cell>
        </row>
        <row r="2602">
          <cell r="B2602" t="str">
            <v>OME_8169</v>
          </cell>
        </row>
        <row r="2603">
          <cell r="B2603" t="str">
            <v>OME_8169</v>
          </cell>
        </row>
        <row r="2604">
          <cell r="B2604" t="str">
            <v>OME_8169</v>
          </cell>
        </row>
        <row r="2605">
          <cell r="B2605" t="str">
            <v>OME_8170</v>
          </cell>
        </row>
        <row r="2606">
          <cell r="B2606" t="str">
            <v>OME_8170</v>
          </cell>
        </row>
        <row r="2607">
          <cell r="B2607" t="str">
            <v>OME_8170</v>
          </cell>
        </row>
        <row r="2608">
          <cell r="B2608" t="str">
            <v>OME_8170</v>
          </cell>
        </row>
        <row r="2609">
          <cell r="B2609" t="str">
            <v>REV_8TOT</v>
          </cell>
        </row>
        <row r="2610">
          <cell r="B2610" t="str">
            <v>LIN_8LOS</v>
          </cell>
        </row>
        <row r="2611">
          <cell r="B2611" t="str">
            <v>EXP_8TOT</v>
          </cell>
        </row>
        <row r="2612">
          <cell r="B2612" t="str">
            <v>O/U_8MON</v>
          </cell>
        </row>
        <row r="2613">
          <cell r="B2613" t="str">
            <v>ADJ_8PRI</v>
          </cell>
        </row>
        <row r="2614">
          <cell r="B2614" t="str">
            <v>RES_8PMO</v>
          </cell>
        </row>
        <row r="2615">
          <cell r="B2615" t="str">
            <v>RES_8PRI</v>
          </cell>
        </row>
        <row r="2616">
          <cell r="B2616" t="str">
            <v>TRU_8BEG</v>
          </cell>
        </row>
        <row r="2617">
          <cell r="B2617" t="str">
            <v>TRU_8END</v>
          </cell>
        </row>
        <row r="2618">
          <cell r="B2618" t="str">
            <v>AVG_8AMT</v>
          </cell>
        </row>
        <row r="2619">
          <cell r="B2619" t="str">
            <v>INT_8YER</v>
          </cell>
        </row>
        <row r="2620">
          <cell r="B2620" t="str">
            <v>INT_8MON</v>
          </cell>
        </row>
        <row r="2621">
          <cell r="B2621" t="str">
            <v>INT_8AMT</v>
          </cell>
        </row>
        <row r="2622">
          <cell r="B2622" t="str">
            <v>GLE_8MON</v>
          </cell>
        </row>
        <row r="2623">
          <cell r="B2623" t="str">
            <v>GLB_8END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 Output"/>
      <sheetName val="FIN MOD"/>
      <sheetName val="SURVEILLANCE"/>
      <sheetName val="BUDRET"/>
      <sheetName val="VOM"/>
      <sheetName val="LTD Amort Sched"/>
      <sheetName val="UPS Income Statement"/>
      <sheetName val="UPS Sales"/>
      <sheetName val="Econ Dev"/>
      <sheetName val="cm"/>
      <sheetName val="Detail"/>
      <sheetName val="Totals"/>
      <sheetName val="CASPR Sofia Q"/>
      <sheetName val="CASPR Totals - CM"/>
      <sheetName val="CASPR Totals - EB"/>
      <sheetName val="37M PCB"/>
      <sheetName val="3.93M PCB"/>
      <sheetName val="42M PCB"/>
      <sheetName val="32.55M PCB"/>
      <sheetName val="29.075M PCB"/>
      <sheetName val="65.4M PCB"/>
      <sheetName val="Int Bearing CWIP Joy"/>
      <sheetName val="Depr Accrual Sofia"/>
      <sheetName val="All Needed Sofia Query"/>
      <sheetName val="Liaison"/>
      <sheetName val="Transmission Mandy"/>
      <sheetName val="Economy Mandy"/>
      <sheetName val="Capacity_Mandy"/>
      <sheetName val="Capacity Rev Mandy"/>
      <sheetName val="Interch.Analys Mandy"/>
      <sheetName val="ECRC O&amp;M Mandy"/>
      <sheetName val="ECRC Rev Req Mandy"/>
      <sheetName val="ECRC Revenue Mandy"/>
      <sheetName val="ECCR Rev Paul"/>
      <sheetName val="ECCR Exp Paul"/>
      <sheetName val="FERCREC Charl"/>
      <sheetName val="Schedule Charl"/>
      <sheetName val="CRFACTOR Charl"/>
      <sheetName val="Gen Fuel Costs Charl"/>
      <sheetName val="BASE RATES"/>
      <sheetName val="STORM"/>
      <sheetName val="12MTD O&amp;M NOI"/>
      <sheetName val="Sch 4"/>
      <sheetName val="Sch 4-A"/>
      <sheetName val="Sch 5"/>
      <sheetName val="Sch 10 Sht 1"/>
      <sheetName val="Sch 10 Sht 2"/>
      <sheetName val="Sch 10-A"/>
      <sheetName val="Sch 11"/>
      <sheetName val="Sch 13"/>
      <sheetName val="Sch 14"/>
      <sheetName val="Sch 15"/>
      <sheetName val="Sch 16"/>
      <sheetName val="Sch 21"/>
      <sheetName val="Sch 36"/>
      <sheetName val="Sch 39"/>
      <sheetName val="Sch 57"/>
      <sheetName val="Sch 58"/>
      <sheetName val="Sch 60"/>
      <sheetName val="Sch 71-B"/>
      <sheetName val="Sch 71-C"/>
      <sheetName val="Sch 72"/>
      <sheetName val="Sch 73"/>
      <sheetName val="Sch 75-B"/>
    </sheetNames>
    <sheetDataSet>
      <sheetData sheetId="0"/>
      <sheetData sheetId="1"/>
      <sheetData sheetId="2"/>
      <sheetData sheetId="3"/>
      <sheetData sheetId="4"/>
      <sheetData sheetId="5"/>
      <sheetData sheetId="6"/>
      <sheetData sheetId="7"/>
      <sheetData sheetId="8"/>
      <sheetData sheetId="9"/>
      <sheetData sheetId="10">
        <row r="1">
          <cell r="B1" t="str">
            <v>FERC</v>
          </cell>
          <cell r="C1" t="str">
            <v>SUB</v>
          </cell>
          <cell r="G1" t="str">
            <v>CM</v>
          </cell>
          <cell r="I1" t="str">
            <v>ENDBAL</v>
          </cell>
        </row>
        <row r="2">
          <cell r="B2">
            <v>121</v>
          </cell>
          <cell r="C2">
            <v>100</v>
          </cell>
          <cell r="G2">
            <v>5341.87</v>
          </cell>
          <cell r="I2">
            <v>14950958.960000001</v>
          </cell>
        </row>
        <row r="3">
          <cell r="B3">
            <v>121</v>
          </cell>
          <cell r="C3">
            <v>110</v>
          </cell>
          <cell r="G3">
            <v>1738</v>
          </cell>
          <cell r="I3">
            <v>1738</v>
          </cell>
        </row>
        <row r="4">
          <cell r="B4">
            <v>121</v>
          </cell>
          <cell r="C4">
            <v>130</v>
          </cell>
          <cell r="G4">
            <v>-1738</v>
          </cell>
          <cell r="I4">
            <v>-1738</v>
          </cell>
        </row>
        <row r="5">
          <cell r="B5">
            <v>122</v>
          </cell>
          <cell r="C5">
            <v>101</v>
          </cell>
          <cell r="G5">
            <v>-28443.81</v>
          </cell>
          <cell r="I5">
            <v>-1498416.08</v>
          </cell>
        </row>
        <row r="6">
          <cell r="B6">
            <v>123</v>
          </cell>
          <cell r="C6">
            <v>140</v>
          </cell>
          <cell r="G6">
            <v>0</v>
          </cell>
          <cell r="I6">
            <v>61662.18</v>
          </cell>
        </row>
        <row r="7">
          <cell r="B7">
            <v>123</v>
          </cell>
          <cell r="C7">
            <v>141</v>
          </cell>
          <cell r="G7">
            <v>-211.23</v>
          </cell>
          <cell r="I7">
            <v>17384.52</v>
          </cell>
        </row>
        <row r="8">
          <cell r="B8">
            <v>123</v>
          </cell>
          <cell r="C8">
            <v>150</v>
          </cell>
          <cell r="G8">
            <v>11308.4</v>
          </cell>
          <cell r="I8">
            <v>846928.09</v>
          </cell>
        </row>
        <row r="9">
          <cell r="B9">
            <v>123</v>
          </cell>
          <cell r="C9">
            <v>151</v>
          </cell>
          <cell r="G9">
            <v>64405.01</v>
          </cell>
          <cell r="I9">
            <v>215837.25</v>
          </cell>
        </row>
        <row r="10">
          <cell r="B10">
            <v>123</v>
          </cell>
          <cell r="C10">
            <v>160</v>
          </cell>
          <cell r="G10">
            <v>0</v>
          </cell>
          <cell r="I10">
            <v>965000</v>
          </cell>
        </row>
        <row r="11">
          <cell r="B11">
            <v>123</v>
          </cell>
          <cell r="C11">
            <v>161</v>
          </cell>
          <cell r="G11">
            <v>-3690.12</v>
          </cell>
          <cell r="I11">
            <v>412761.58</v>
          </cell>
        </row>
        <row r="12">
          <cell r="B12">
            <v>128</v>
          </cell>
          <cell r="C12">
            <v>1</v>
          </cell>
          <cell r="G12">
            <v>8750504</v>
          </cell>
          <cell r="I12">
            <v>11770184</v>
          </cell>
        </row>
        <row r="13">
          <cell r="B13">
            <v>128</v>
          </cell>
          <cell r="C13">
            <v>2</v>
          </cell>
          <cell r="G13">
            <v>0</v>
          </cell>
          <cell r="I13">
            <v>1500000</v>
          </cell>
        </row>
        <row r="14">
          <cell r="B14">
            <v>128</v>
          </cell>
          <cell r="C14">
            <v>3</v>
          </cell>
          <cell r="G14">
            <v>0</v>
          </cell>
          <cell r="I14">
            <v>1500000</v>
          </cell>
        </row>
        <row r="15">
          <cell r="B15">
            <v>128</v>
          </cell>
          <cell r="C15">
            <v>911</v>
          </cell>
          <cell r="G15">
            <v>-48991666</v>
          </cell>
          <cell r="I15">
            <v>0</v>
          </cell>
        </row>
        <row r="16">
          <cell r="B16">
            <v>128</v>
          </cell>
          <cell r="C16">
            <v>920</v>
          </cell>
          <cell r="G16">
            <v>48905833</v>
          </cell>
          <cell r="I16">
            <v>48905833</v>
          </cell>
        </row>
        <row r="17">
          <cell r="B17">
            <v>128</v>
          </cell>
          <cell r="C17">
            <v>922</v>
          </cell>
          <cell r="G17">
            <v>517206</v>
          </cell>
          <cell r="I17">
            <v>3773427</v>
          </cell>
        </row>
        <row r="18">
          <cell r="B18">
            <v>131</v>
          </cell>
          <cell r="C18">
            <v>10002</v>
          </cell>
          <cell r="G18">
            <v>-182.8</v>
          </cell>
          <cell r="I18">
            <v>7138.47</v>
          </cell>
        </row>
        <row r="19">
          <cell r="B19">
            <v>131</v>
          </cell>
          <cell r="C19">
            <v>10102</v>
          </cell>
          <cell r="G19">
            <v>191386.57</v>
          </cell>
          <cell r="I19">
            <v>934422.66</v>
          </cell>
        </row>
        <row r="20">
          <cell r="B20">
            <v>131</v>
          </cell>
          <cell r="C20">
            <v>10248</v>
          </cell>
          <cell r="G20">
            <v>1108.79</v>
          </cell>
          <cell r="I20">
            <v>7175.5</v>
          </cell>
        </row>
        <row r="21">
          <cell r="B21">
            <v>131</v>
          </cell>
          <cell r="C21">
            <v>10322</v>
          </cell>
          <cell r="G21">
            <v>-83.75</v>
          </cell>
          <cell r="I21">
            <v>143.66</v>
          </cell>
        </row>
        <row r="22">
          <cell r="B22">
            <v>131</v>
          </cell>
          <cell r="C22">
            <v>10464</v>
          </cell>
          <cell r="G22">
            <v>-20000</v>
          </cell>
          <cell r="I22">
            <v>0</v>
          </cell>
        </row>
        <row r="23">
          <cell r="B23">
            <v>131</v>
          </cell>
          <cell r="C23">
            <v>10490</v>
          </cell>
          <cell r="G23">
            <v>0</v>
          </cell>
          <cell r="I23">
            <v>938.74</v>
          </cell>
        </row>
        <row r="24">
          <cell r="B24">
            <v>131</v>
          </cell>
          <cell r="C24">
            <v>10521</v>
          </cell>
          <cell r="G24">
            <v>290.91000000000003</v>
          </cell>
          <cell r="I24">
            <v>10020.07</v>
          </cell>
        </row>
        <row r="25">
          <cell r="B25">
            <v>131</v>
          </cell>
          <cell r="C25">
            <v>10531</v>
          </cell>
          <cell r="G25">
            <v>2226.54</v>
          </cell>
          <cell r="I25">
            <v>16505.080000000002</v>
          </cell>
        </row>
        <row r="26">
          <cell r="B26">
            <v>131</v>
          </cell>
          <cell r="C26">
            <v>10566</v>
          </cell>
          <cell r="G26">
            <v>11624.04</v>
          </cell>
          <cell r="I26">
            <v>320269.71000000002</v>
          </cell>
        </row>
        <row r="27">
          <cell r="B27">
            <v>131</v>
          </cell>
          <cell r="C27">
            <v>10613</v>
          </cell>
          <cell r="G27">
            <v>4488.74</v>
          </cell>
          <cell r="I27">
            <v>141992.46</v>
          </cell>
        </row>
        <row r="28">
          <cell r="B28">
            <v>131</v>
          </cell>
          <cell r="C28">
            <v>10681</v>
          </cell>
          <cell r="G28">
            <v>647.09</v>
          </cell>
          <cell r="I28">
            <v>511985.59</v>
          </cell>
        </row>
        <row r="29">
          <cell r="B29">
            <v>131</v>
          </cell>
          <cell r="C29">
            <v>10777</v>
          </cell>
          <cell r="G29">
            <v>1018.67</v>
          </cell>
          <cell r="I29">
            <v>28621.13</v>
          </cell>
        </row>
        <row r="30">
          <cell r="B30">
            <v>131</v>
          </cell>
          <cell r="C30">
            <v>10801</v>
          </cell>
          <cell r="G30">
            <v>0</v>
          </cell>
          <cell r="I30">
            <v>0</v>
          </cell>
        </row>
        <row r="31">
          <cell r="B31">
            <v>131</v>
          </cell>
          <cell r="C31">
            <v>10803</v>
          </cell>
          <cell r="G31">
            <v>12552.95</v>
          </cell>
          <cell r="I31">
            <v>36458.769999999997</v>
          </cell>
        </row>
        <row r="32">
          <cell r="B32">
            <v>131</v>
          </cell>
          <cell r="C32">
            <v>10804</v>
          </cell>
          <cell r="G32">
            <v>7739.31</v>
          </cell>
          <cell r="I32">
            <v>54150.05</v>
          </cell>
        </row>
        <row r="33">
          <cell r="B33">
            <v>131</v>
          </cell>
          <cell r="C33">
            <v>10805</v>
          </cell>
          <cell r="G33">
            <v>25770.28</v>
          </cell>
          <cell r="I33">
            <v>114707.04</v>
          </cell>
        </row>
        <row r="34">
          <cell r="B34">
            <v>131</v>
          </cell>
          <cell r="C34">
            <v>10966</v>
          </cell>
          <cell r="G34">
            <v>-922.91</v>
          </cell>
          <cell r="I34">
            <v>21269.49</v>
          </cell>
        </row>
        <row r="35">
          <cell r="B35">
            <v>131</v>
          </cell>
          <cell r="C35">
            <v>11000</v>
          </cell>
          <cell r="G35">
            <v>-14669.77</v>
          </cell>
          <cell r="I35">
            <v>131841.47</v>
          </cell>
        </row>
        <row r="36">
          <cell r="B36">
            <v>131</v>
          </cell>
          <cell r="C36">
            <v>11012</v>
          </cell>
          <cell r="G36">
            <v>0</v>
          </cell>
          <cell r="I36">
            <v>10997.77</v>
          </cell>
        </row>
        <row r="37">
          <cell r="B37">
            <v>131</v>
          </cell>
          <cell r="C37">
            <v>13550</v>
          </cell>
          <cell r="G37">
            <v>44882.44</v>
          </cell>
          <cell r="I37">
            <v>273954.89</v>
          </cell>
        </row>
        <row r="38">
          <cell r="B38">
            <v>134</v>
          </cell>
          <cell r="C38">
            <v>5</v>
          </cell>
          <cell r="G38">
            <v>-500</v>
          </cell>
          <cell r="I38">
            <v>0</v>
          </cell>
        </row>
        <row r="39">
          <cell r="B39">
            <v>134</v>
          </cell>
          <cell r="C39">
            <v>8</v>
          </cell>
          <cell r="G39">
            <v>-5250</v>
          </cell>
          <cell r="I39">
            <v>0</v>
          </cell>
        </row>
        <row r="40">
          <cell r="B40">
            <v>134</v>
          </cell>
          <cell r="C40">
            <v>13</v>
          </cell>
          <cell r="G40">
            <v>5000</v>
          </cell>
          <cell r="I40">
            <v>5000</v>
          </cell>
        </row>
        <row r="41">
          <cell r="B41">
            <v>134</v>
          </cell>
          <cell r="C41">
            <v>21</v>
          </cell>
          <cell r="G41">
            <v>0</v>
          </cell>
          <cell r="I41">
            <v>6346521.9100000001</v>
          </cell>
        </row>
        <row r="42">
          <cell r="B42">
            <v>134</v>
          </cell>
          <cell r="C42">
            <v>150</v>
          </cell>
          <cell r="G42">
            <v>500</v>
          </cell>
          <cell r="I42">
            <v>500</v>
          </cell>
        </row>
        <row r="43">
          <cell r="B43">
            <v>134</v>
          </cell>
          <cell r="C43">
            <v>700</v>
          </cell>
          <cell r="G43">
            <v>-5000</v>
          </cell>
          <cell r="I43">
            <v>0</v>
          </cell>
        </row>
        <row r="44">
          <cell r="B44">
            <v>134</v>
          </cell>
          <cell r="C44">
            <v>808</v>
          </cell>
          <cell r="G44">
            <v>5250</v>
          </cell>
          <cell r="I44">
            <v>5250</v>
          </cell>
        </row>
        <row r="45">
          <cell r="B45">
            <v>135</v>
          </cell>
          <cell r="C45">
            <v>10004</v>
          </cell>
          <cell r="G45">
            <v>0</v>
          </cell>
          <cell r="I45">
            <v>5000</v>
          </cell>
        </row>
        <row r="46">
          <cell r="B46">
            <v>135</v>
          </cell>
          <cell r="C46">
            <v>10005</v>
          </cell>
          <cell r="G46">
            <v>0</v>
          </cell>
          <cell r="I46">
            <v>5000</v>
          </cell>
        </row>
        <row r="47">
          <cell r="B47">
            <v>135</v>
          </cell>
          <cell r="C47">
            <v>10012</v>
          </cell>
          <cell r="G47">
            <v>0</v>
          </cell>
          <cell r="I47">
            <v>9000</v>
          </cell>
        </row>
        <row r="48">
          <cell r="B48">
            <v>135</v>
          </cell>
          <cell r="C48">
            <v>10014</v>
          </cell>
          <cell r="G48">
            <v>0</v>
          </cell>
          <cell r="I48">
            <v>3500</v>
          </cell>
        </row>
        <row r="49">
          <cell r="B49">
            <v>135</v>
          </cell>
          <cell r="C49">
            <v>10020</v>
          </cell>
          <cell r="G49">
            <v>0</v>
          </cell>
          <cell r="I49">
            <v>25000</v>
          </cell>
        </row>
        <row r="50">
          <cell r="B50">
            <v>135</v>
          </cell>
          <cell r="C50">
            <v>10021</v>
          </cell>
          <cell r="G50">
            <v>0</v>
          </cell>
          <cell r="I50">
            <v>24000</v>
          </cell>
        </row>
        <row r="51">
          <cell r="B51">
            <v>135</v>
          </cell>
          <cell r="C51">
            <v>10023</v>
          </cell>
          <cell r="G51">
            <v>0</v>
          </cell>
          <cell r="I51">
            <v>3000</v>
          </cell>
        </row>
        <row r="52">
          <cell r="B52">
            <v>135</v>
          </cell>
          <cell r="C52">
            <v>10024</v>
          </cell>
          <cell r="G52">
            <v>0</v>
          </cell>
          <cell r="I52">
            <v>8800</v>
          </cell>
        </row>
        <row r="53">
          <cell r="B53">
            <v>135</v>
          </cell>
          <cell r="C53">
            <v>10027</v>
          </cell>
          <cell r="G53">
            <v>0</v>
          </cell>
          <cell r="I53">
            <v>7500</v>
          </cell>
        </row>
        <row r="54">
          <cell r="B54">
            <v>135</v>
          </cell>
          <cell r="C54">
            <v>10030</v>
          </cell>
          <cell r="G54">
            <v>0</v>
          </cell>
          <cell r="I54">
            <v>3500</v>
          </cell>
        </row>
        <row r="55">
          <cell r="B55">
            <v>135</v>
          </cell>
          <cell r="C55">
            <v>10031</v>
          </cell>
          <cell r="G55">
            <v>0</v>
          </cell>
          <cell r="I55">
            <v>130000</v>
          </cell>
        </row>
        <row r="56">
          <cell r="B56">
            <v>135</v>
          </cell>
          <cell r="C56">
            <v>10048</v>
          </cell>
          <cell r="G56">
            <v>0</v>
          </cell>
          <cell r="I56">
            <v>77863.259999999995</v>
          </cell>
        </row>
        <row r="57">
          <cell r="B57">
            <v>142</v>
          </cell>
          <cell r="C57">
            <v>100</v>
          </cell>
          <cell r="G57">
            <v>28630316.370000001</v>
          </cell>
          <cell r="I57">
            <v>92528730.959999993</v>
          </cell>
        </row>
        <row r="58">
          <cell r="B58">
            <v>142</v>
          </cell>
          <cell r="C58">
            <v>114</v>
          </cell>
          <cell r="G58">
            <v>2149824.0499999998</v>
          </cell>
          <cell r="I58">
            <v>2149824.0499999998</v>
          </cell>
        </row>
        <row r="59">
          <cell r="B59">
            <v>142</v>
          </cell>
          <cell r="C59">
            <v>115</v>
          </cell>
          <cell r="G59">
            <v>-74319.67</v>
          </cell>
          <cell r="I59">
            <v>0</v>
          </cell>
        </row>
        <row r="60">
          <cell r="B60">
            <v>142</v>
          </cell>
          <cell r="C60">
            <v>116</v>
          </cell>
          <cell r="G60">
            <v>-2345618.79</v>
          </cell>
          <cell r="I60">
            <v>0</v>
          </cell>
        </row>
        <row r="61">
          <cell r="B61">
            <v>142</v>
          </cell>
          <cell r="C61">
            <v>117</v>
          </cell>
          <cell r="G61">
            <v>2385694.73</v>
          </cell>
          <cell r="I61">
            <v>0</v>
          </cell>
        </row>
        <row r="62">
          <cell r="B62">
            <v>142</v>
          </cell>
          <cell r="C62">
            <v>121</v>
          </cell>
          <cell r="G62">
            <v>-2149824.0499999998</v>
          </cell>
          <cell r="I62">
            <v>-2149824.0499999998</v>
          </cell>
        </row>
        <row r="63">
          <cell r="B63">
            <v>142</v>
          </cell>
          <cell r="C63">
            <v>129</v>
          </cell>
          <cell r="G63">
            <v>-1869.26</v>
          </cell>
          <cell r="I63">
            <v>-1869.26</v>
          </cell>
        </row>
        <row r="64">
          <cell r="B64">
            <v>142</v>
          </cell>
          <cell r="C64">
            <v>130</v>
          </cell>
          <cell r="G64">
            <v>455.61</v>
          </cell>
          <cell r="I64">
            <v>0</v>
          </cell>
        </row>
        <row r="65">
          <cell r="B65">
            <v>142</v>
          </cell>
          <cell r="C65">
            <v>136</v>
          </cell>
          <cell r="G65">
            <v>-136849.99</v>
          </cell>
          <cell r="I65">
            <v>-136849.99</v>
          </cell>
        </row>
        <row r="66">
          <cell r="B66">
            <v>142</v>
          </cell>
          <cell r="C66">
            <v>140</v>
          </cell>
          <cell r="G66">
            <v>69233.83</v>
          </cell>
          <cell r="I66">
            <v>0</v>
          </cell>
        </row>
        <row r="67">
          <cell r="B67">
            <v>142</v>
          </cell>
          <cell r="C67">
            <v>141</v>
          </cell>
          <cell r="G67">
            <v>0</v>
          </cell>
          <cell r="I67">
            <v>0</v>
          </cell>
        </row>
        <row r="68">
          <cell r="B68">
            <v>142</v>
          </cell>
          <cell r="C68">
            <v>145</v>
          </cell>
          <cell r="G68">
            <v>1770.94</v>
          </cell>
          <cell r="I68">
            <v>0</v>
          </cell>
        </row>
        <row r="69">
          <cell r="B69">
            <v>142</v>
          </cell>
          <cell r="C69">
            <v>160</v>
          </cell>
          <cell r="G69">
            <v>77252.800000000003</v>
          </cell>
          <cell r="I69">
            <v>77252.800000000003</v>
          </cell>
        </row>
        <row r="70">
          <cell r="B70">
            <v>142</v>
          </cell>
          <cell r="C70">
            <v>260</v>
          </cell>
          <cell r="G70">
            <v>62646.91</v>
          </cell>
          <cell r="I70">
            <v>62646.91</v>
          </cell>
        </row>
        <row r="71">
          <cell r="B71">
            <v>142</v>
          </cell>
          <cell r="C71">
            <v>261</v>
          </cell>
          <cell r="G71">
            <v>5389.6</v>
          </cell>
          <cell r="I71">
            <v>5389.6</v>
          </cell>
        </row>
        <row r="72">
          <cell r="B72">
            <v>142</v>
          </cell>
          <cell r="C72">
            <v>302</v>
          </cell>
          <cell r="G72">
            <v>0</v>
          </cell>
          <cell r="I72">
            <v>1298072.25</v>
          </cell>
        </row>
        <row r="73">
          <cell r="B73">
            <v>142</v>
          </cell>
          <cell r="C73">
            <v>303</v>
          </cell>
          <cell r="G73">
            <v>0</v>
          </cell>
          <cell r="I73">
            <v>-1298072.25</v>
          </cell>
        </row>
        <row r="74">
          <cell r="B74">
            <v>142</v>
          </cell>
          <cell r="C74">
            <v>304</v>
          </cell>
          <cell r="G74">
            <v>3.5</v>
          </cell>
          <cell r="I74">
            <v>3.5</v>
          </cell>
        </row>
        <row r="75">
          <cell r="B75">
            <v>142</v>
          </cell>
          <cell r="C75">
            <v>305</v>
          </cell>
          <cell r="G75">
            <v>7</v>
          </cell>
          <cell r="I75">
            <v>-3.5</v>
          </cell>
        </row>
        <row r="76">
          <cell r="B76">
            <v>142</v>
          </cell>
          <cell r="C76">
            <v>400</v>
          </cell>
          <cell r="G76">
            <v>-58124.46</v>
          </cell>
          <cell r="I76">
            <v>0</v>
          </cell>
        </row>
        <row r="77">
          <cell r="B77">
            <v>142</v>
          </cell>
          <cell r="C77">
            <v>410</v>
          </cell>
          <cell r="G77">
            <v>-4794.72</v>
          </cell>
          <cell r="I77">
            <v>0</v>
          </cell>
        </row>
        <row r="78">
          <cell r="B78">
            <v>143</v>
          </cell>
          <cell r="C78">
            <v>24</v>
          </cell>
          <cell r="G78">
            <v>-32703.19</v>
          </cell>
          <cell r="I78">
            <v>0</v>
          </cell>
        </row>
        <row r="79">
          <cell r="B79">
            <v>143</v>
          </cell>
          <cell r="C79">
            <v>120</v>
          </cell>
          <cell r="G79">
            <v>155489</v>
          </cell>
          <cell r="I79">
            <v>155489</v>
          </cell>
        </row>
        <row r="80">
          <cell r="B80">
            <v>143</v>
          </cell>
          <cell r="C80">
            <v>130</v>
          </cell>
          <cell r="G80">
            <v>42749.599999999999</v>
          </cell>
          <cell r="I80">
            <v>42749.599999999999</v>
          </cell>
        </row>
        <row r="81">
          <cell r="B81">
            <v>143</v>
          </cell>
          <cell r="C81">
            <v>823</v>
          </cell>
          <cell r="G81">
            <v>2845.04</v>
          </cell>
          <cell r="I81">
            <v>2845.04</v>
          </cell>
        </row>
        <row r="82">
          <cell r="B82">
            <v>143</v>
          </cell>
          <cell r="C82">
            <v>1323</v>
          </cell>
          <cell r="G82">
            <v>0</v>
          </cell>
          <cell r="I82">
            <v>68268</v>
          </cell>
        </row>
        <row r="83">
          <cell r="B83">
            <v>143</v>
          </cell>
          <cell r="C83">
            <v>60000</v>
          </cell>
          <cell r="G83">
            <v>-773.2</v>
          </cell>
          <cell r="I83">
            <v>57622.3</v>
          </cell>
        </row>
        <row r="84">
          <cell r="B84">
            <v>143</v>
          </cell>
          <cell r="C84">
            <v>90000</v>
          </cell>
          <cell r="G84">
            <v>-86259.67</v>
          </cell>
          <cell r="I84">
            <v>0</v>
          </cell>
        </row>
        <row r="85">
          <cell r="B85">
            <v>143</v>
          </cell>
          <cell r="C85">
            <v>90002</v>
          </cell>
          <cell r="G85">
            <v>-18517.62</v>
          </cell>
          <cell r="I85">
            <v>389839.23</v>
          </cell>
        </row>
        <row r="86">
          <cell r="B86">
            <v>143</v>
          </cell>
          <cell r="C86">
            <v>90013</v>
          </cell>
          <cell r="G86">
            <v>0</v>
          </cell>
          <cell r="I86">
            <v>23280.79</v>
          </cell>
        </row>
        <row r="87">
          <cell r="B87">
            <v>143</v>
          </cell>
          <cell r="C87">
            <v>90014</v>
          </cell>
          <cell r="G87">
            <v>0</v>
          </cell>
          <cell r="I87">
            <v>265308</v>
          </cell>
        </row>
        <row r="88">
          <cell r="B88">
            <v>143</v>
          </cell>
          <cell r="C88">
            <v>99027</v>
          </cell>
          <cell r="G88">
            <v>28.57</v>
          </cell>
          <cell r="I88">
            <v>83.15</v>
          </cell>
        </row>
        <row r="89">
          <cell r="B89">
            <v>143</v>
          </cell>
          <cell r="C89">
            <v>99200</v>
          </cell>
          <cell r="G89">
            <v>29104.91</v>
          </cell>
          <cell r="I89">
            <v>-68999.649999999994</v>
          </cell>
        </row>
        <row r="90">
          <cell r="B90">
            <v>143</v>
          </cell>
          <cell r="C90">
            <v>99364</v>
          </cell>
          <cell r="G90">
            <v>0</v>
          </cell>
          <cell r="I90">
            <v>297621.5</v>
          </cell>
        </row>
        <row r="91">
          <cell r="B91">
            <v>143</v>
          </cell>
          <cell r="C91">
            <v>99388</v>
          </cell>
          <cell r="G91">
            <v>0</v>
          </cell>
          <cell r="I91">
            <v>5561.4</v>
          </cell>
        </row>
        <row r="92">
          <cell r="B92">
            <v>143</v>
          </cell>
          <cell r="C92">
            <v>99413</v>
          </cell>
          <cell r="G92">
            <v>-659658.43999999994</v>
          </cell>
          <cell r="I92">
            <v>0</v>
          </cell>
        </row>
        <row r="93">
          <cell r="B93">
            <v>143</v>
          </cell>
          <cell r="C93">
            <v>99501</v>
          </cell>
          <cell r="G93">
            <v>551942.57999999996</v>
          </cell>
          <cell r="I93">
            <v>10440432.07</v>
          </cell>
        </row>
        <row r="94">
          <cell r="B94">
            <v>143</v>
          </cell>
          <cell r="C94">
            <v>99502</v>
          </cell>
          <cell r="G94">
            <v>27458.67</v>
          </cell>
          <cell r="I94">
            <v>3712971.86</v>
          </cell>
        </row>
        <row r="95">
          <cell r="B95">
            <v>143</v>
          </cell>
          <cell r="C95">
            <v>99503</v>
          </cell>
          <cell r="G95">
            <v>0</v>
          </cell>
          <cell r="I95">
            <v>280433.13</v>
          </cell>
        </row>
        <row r="96">
          <cell r="B96">
            <v>143</v>
          </cell>
          <cell r="C96">
            <v>99504</v>
          </cell>
          <cell r="G96">
            <v>1801621.5</v>
          </cell>
          <cell r="I96">
            <v>43160509.93</v>
          </cell>
        </row>
        <row r="97">
          <cell r="B97">
            <v>143</v>
          </cell>
          <cell r="C97">
            <v>99505</v>
          </cell>
          <cell r="G97">
            <v>20868.400000000001</v>
          </cell>
          <cell r="I97">
            <v>20868.400000000001</v>
          </cell>
        </row>
        <row r="98">
          <cell r="B98">
            <v>143</v>
          </cell>
          <cell r="C98">
            <v>99506</v>
          </cell>
          <cell r="G98">
            <v>481274.13</v>
          </cell>
          <cell r="I98">
            <v>10586552.550000001</v>
          </cell>
        </row>
        <row r="99">
          <cell r="B99">
            <v>143</v>
          </cell>
          <cell r="C99">
            <v>99507</v>
          </cell>
          <cell r="G99">
            <v>0</v>
          </cell>
          <cell r="I99">
            <v>276762</v>
          </cell>
        </row>
        <row r="100">
          <cell r="B100">
            <v>143</v>
          </cell>
          <cell r="C100">
            <v>99508</v>
          </cell>
          <cell r="G100">
            <v>456512.91</v>
          </cell>
          <cell r="I100">
            <v>9925064.3900000006</v>
          </cell>
        </row>
        <row r="101">
          <cell r="B101">
            <v>143</v>
          </cell>
          <cell r="C101">
            <v>99509</v>
          </cell>
          <cell r="G101">
            <v>55162.59</v>
          </cell>
          <cell r="I101">
            <v>1250126.72</v>
          </cell>
        </row>
        <row r="102">
          <cell r="B102">
            <v>143</v>
          </cell>
          <cell r="C102">
            <v>99510</v>
          </cell>
          <cell r="G102">
            <v>359481.65</v>
          </cell>
          <cell r="I102">
            <v>4501324.37</v>
          </cell>
        </row>
        <row r="103">
          <cell r="B103">
            <v>143</v>
          </cell>
          <cell r="C103">
            <v>99511</v>
          </cell>
          <cell r="G103">
            <v>32074.38</v>
          </cell>
          <cell r="I103">
            <v>4319782.33</v>
          </cell>
        </row>
        <row r="104">
          <cell r="B104">
            <v>143</v>
          </cell>
          <cell r="C104">
            <v>99512</v>
          </cell>
          <cell r="G104">
            <v>0</v>
          </cell>
          <cell r="I104">
            <v>5626.63</v>
          </cell>
        </row>
        <row r="105">
          <cell r="B105">
            <v>143</v>
          </cell>
          <cell r="C105">
            <v>99513</v>
          </cell>
          <cell r="G105">
            <v>24560.07</v>
          </cell>
          <cell r="I105">
            <v>580551.02</v>
          </cell>
        </row>
        <row r="106">
          <cell r="B106">
            <v>143</v>
          </cell>
          <cell r="C106">
            <v>99518</v>
          </cell>
          <cell r="G106">
            <v>223.3</v>
          </cell>
          <cell r="I106">
            <v>223.3</v>
          </cell>
        </row>
        <row r="107">
          <cell r="B107">
            <v>143</v>
          </cell>
          <cell r="C107">
            <v>99519</v>
          </cell>
          <cell r="G107">
            <v>66.42</v>
          </cell>
          <cell r="I107">
            <v>7763.68</v>
          </cell>
        </row>
        <row r="108">
          <cell r="B108">
            <v>143</v>
          </cell>
          <cell r="C108">
            <v>99520</v>
          </cell>
          <cell r="G108">
            <v>75698.7</v>
          </cell>
          <cell r="I108">
            <v>80848.7</v>
          </cell>
        </row>
        <row r="109">
          <cell r="B109">
            <v>143</v>
          </cell>
          <cell r="C109">
            <v>99523</v>
          </cell>
          <cell r="G109">
            <v>0</v>
          </cell>
          <cell r="I109">
            <v>21203.1</v>
          </cell>
        </row>
        <row r="110">
          <cell r="B110">
            <v>143</v>
          </cell>
          <cell r="C110">
            <v>99524</v>
          </cell>
          <cell r="G110">
            <v>0</v>
          </cell>
          <cell r="I110">
            <v>60249.75</v>
          </cell>
        </row>
        <row r="111">
          <cell r="B111">
            <v>143</v>
          </cell>
          <cell r="C111">
            <v>99911</v>
          </cell>
          <cell r="G111">
            <v>113.37</v>
          </cell>
          <cell r="I111">
            <v>127.07</v>
          </cell>
        </row>
        <row r="112">
          <cell r="B112">
            <v>143</v>
          </cell>
          <cell r="C112">
            <v>99914</v>
          </cell>
          <cell r="G112">
            <v>-648922.71</v>
          </cell>
          <cell r="I112">
            <v>0</v>
          </cell>
        </row>
        <row r="113">
          <cell r="B113">
            <v>143</v>
          </cell>
          <cell r="C113">
            <v>99926</v>
          </cell>
          <cell r="G113">
            <v>65305.17</v>
          </cell>
          <cell r="I113">
            <v>634280.71</v>
          </cell>
        </row>
        <row r="114">
          <cell r="B114">
            <v>143</v>
          </cell>
          <cell r="C114">
            <v>99927</v>
          </cell>
          <cell r="G114">
            <v>34433.51</v>
          </cell>
          <cell r="I114">
            <v>919263.03</v>
          </cell>
        </row>
        <row r="115">
          <cell r="B115">
            <v>143</v>
          </cell>
          <cell r="C115">
            <v>99976</v>
          </cell>
          <cell r="G115">
            <v>200</v>
          </cell>
          <cell r="I115">
            <v>200</v>
          </cell>
        </row>
        <row r="116">
          <cell r="B116">
            <v>143</v>
          </cell>
          <cell r="C116">
            <v>99990</v>
          </cell>
          <cell r="G116">
            <v>24802</v>
          </cell>
          <cell r="I116">
            <v>24802</v>
          </cell>
        </row>
        <row r="117">
          <cell r="B117">
            <v>143</v>
          </cell>
          <cell r="C117">
            <v>99992</v>
          </cell>
          <cell r="G117">
            <v>54972</v>
          </cell>
          <cell r="I117">
            <v>54972</v>
          </cell>
        </row>
        <row r="118">
          <cell r="B118">
            <v>143</v>
          </cell>
          <cell r="C118">
            <v>99999</v>
          </cell>
          <cell r="G118">
            <v>-179.99</v>
          </cell>
          <cell r="I118">
            <v>141990.26</v>
          </cell>
        </row>
        <row r="119">
          <cell r="B119">
            <v>144</v>
          </cell>
          <cell r="C119">
            <v>1</v>
          </cell>
          <cell r="G119">
            <v>-2605951.23</v>
          </cell>
          <cell r="I119">
            <v>-2605951.23</v>
          </cell>
        </row>
        <row r="120">
          <cell r="B120">
            <v>144</v>
          </cell>
          <cell r="C120">
            <v>100</v>
          </cell>
          <cell r="G120">
            <v>1912813.99</v>
          </cell>
          <cell r="I120">
            <v>0</v>
          </cell>
        </row>
        <row r="121">
          <cell r="B121">
            <v>146</v>
          </cell>
          <cell r="C121">
            <v>100</v>
          </cell>
          <cell r="G121">
            <v>718.29</v>
          </cell>
          <cell r="I121">
            <v>9083.07</v>
          </cell>
        </row>
        <row r="122">
          <cell r="B122">
            <v>146</v>
          </cell>
          <cell r="C122">
            <v>300</v>
          </cell>
          <cell r="G122">
            <v>-124842.34</v>
          </cell>
          <cell r="I122">
            <v>20651.22</v>
          </cell>
        </row>
        <row r="123">
          <cell r="B123">
            <v>146</v>
          </cell>
          <cell r="C123">
            <v>325</v>
          </cell>
          <cell r="G123">
            <v>-314432.75</v>
          </cell>
          <cell r="I123">
            <v>142747.15</v>
          </cell>
        </row>
        <row r="124">
          <cell r="B124">
            <v>146</v>
          </cell>
          <cell r="C124">
            <v>500</v>
          </cell>
          <cell r="G124">
            <v>-4679.13</v>
          </cell>
          <cell r="I124">
            <v>800.54</v>
          </cell>
        </row>
        <row r="125">
          <cell r="B125">
            <v>146</v>
          </cell>
          <cell r="C125">
            <v>700</v>
          </cell>
          <cell r="G125">
            <v>-203469.1</v>
          </cell>
          <cell r="I125">
            <v>0</v>
          </cell>
        </row>
        <row r="126">
          <cell r="B126">
            <v>146</v>
          </cell>
          <cell r="C126">
            <v>702</v>
          </cell>
          <cell r="G126">
            <v>-39102.47</v>
          </cell>
          <cell r="I126">
            <v>0</v>
          </cell>
        </row>
        <row r="127">
          <cell r="B127">
            <v>146</v>
          </cell>
          <cell r="C127">
            <v>704</v>
          </cell>
          <cell r="G127">
            <v>1986007.87</v>
          </cell>
          <cell r="I127">
            <v>2538972.69</v>
          </cell>
        </row>
        <row r="128">
          <cell r="B128">
            <v>146</v>
          </cell>
          <cell r="C128">
            <v>710</v>
          </cell>
          <cell r="G128">
            <v>-5580691.2300000004</v>
          </cell>
          <cell r="I128">
            <v>0</v>
          </cell>
        </row>
        <row r="129">
          <cell r="B129">
            <v>146</v>
          </cell>
          <cell r="C129">
            <v>711</v>
          </cell>
          <cell r="G129">
            <v>3449692.78</v>
          </cell>
          <cell r="I129">
            <v>3449692.78</v>
          </cell>
        </row>
        <row r="130">
          <cell r="B130">
            <v>146</v>
          </cell>
          <cell r="C130">
            <v>721</v>
          </cell>
          <cell r="G130">
            <v>105</v>
          </cell>
          <cell r="I130">
            <v>9987</v>
          </cell>
        </row>
        <row r="131">
          <cell r="B131">
            <v>146</v>
          </cell>
          <cell r="C131">
            <v>723</v>
          </cell>
          <cell r="G131">
            <v>51786.5</v>
          </cell>
          <cell r="I131">
            <v>356282.21</v>
          </cell>
        </row>
        <row r="132">
          <cell r="B132">
            <v>146</v>
          </cell>
          <cell r="C132">
            <v>724</v>
          </cell>
          <cell r="G132">
            <v>2601.15</v>
          </cell>
          <cell r="I132">
            <v>68696.87</v>
          </cell>
        </row>
        <row r="133">
          <cell r="B133">
            <v>146</v>
          </cell>
          <cell r="C133">
            <v>729</v>
          </cell>
          <cell r="G133">
            <v>-5910.01</v>
          </cell>
          <cell r="I133">
            <v>0</v>
          </cell>
        </row>
        <row r="134">
          <cell r="B134">
            <v>146</v>
          </cell>
          <cell r="C134">
            <v>739</v>
          </cell>
          <cell r="G134">
            <v>6091.51</v>
          </cell>
          <cell r="I134">
            <v>6091.51</v>
          </cell>
        </row>
        <row r="135">
          <cell r="B135">
            <v>146</v>
          </cell>
          <cell r="C135">
            <v>742</v>
          </cell>
          <cell r="G135">
            <v>215174.47</v>
          </cell>
          <cell r="I135">
            <v>215174.47</v>
          </cell>
        </row>
        <row r="136">
          <cell r="B136">
            <v>146</v>
          </cell>
          <cell r="C136">
            <v>765</v>
          </cell>
          <cell r="G136">
            <v>7365.31</v>
          </cell>
          <cell r="I136">
            <v>7365.31</v>
          </cell>
        </row>
        <row r="137">
          <cell r="B137">
            <v>146</v>
          </cell>
          <cell r="C137">
            <v>800</v>
          </cell>
          <cell r="G137">
            <v>-111079.03</v>
          </cell>
          <cell r="I137">
            <v>0</v>
          </cell>
        </row>
        <row r="138">
          <cell r="B138">
            <v>146</v>
          </cell>
          <cell r="C138">
            <v>808</v>
          </cell>
          <cell r="G138">
            <v>-9881.32</v>
          </cell>
          <cell r="I138">
            <v>2717.65</v>
          </cell>
        </row>
        <row r="139">
          <cell r="B139">
            <v>146</v>
          </cell>
          <cell r="C139">
            <v>1192</v>
          </cell>
          <cell r="G139">
            <v>119.43</v>
          </cell>
          <cell r="I139">
            <v>119.43</v>
          </cell>
        </row>
        <row r="140">
          <cell r="B140">
            <v>146</v>
          </cell>
          <cell r="C140">
            <v>90001</v>
          </cell>
          <cell r="G140">
            <v>-119.34</v>
          </cell>
          <cell r="I140">
            <v>0</v>
          </cell>
        </row>
        <row r="141">
          <cell r="B141">
            <v>151</v>
          </cell>
          <cell r="C141">
            <v>100</v>
          </cell>
          <cell r="G141">
            <v>-15312547.640000001</v>
          </cell>
          <cell r="I141">
            <v>73615537.459999993</v>
          </cell>
        </row>
        <row r="142">
          <cell r="B142">
            <v>151</v>
          </cell>
          <cell r="C142">
            <v>320</v>
          </cell>
          <cell r="G142">
            <v>-327907.06</v>
          </cell>
          <cell r="I142">
            <v>3066786.38</v>
          </cell>
        </row>
        <row r="143">
          <cell r="B143">
            <v>151</v>
          </cell>
          <cell r="C143">
            <v>500</v>
          </cell>
          <cell r="G143">
            <v>-1115557.4099999999</v>
          </cell>
          <cell r="I143">
            <v>65433509.340000004</v>
          </cell>
        </row>
        <row r="144">
          <cell r="B144">
            <v>151</v>
          </cell>
          <cell r="C144">
            <v>600</v>
          </cell>
          <cell r="G144">
            <v>654936.06999999995</v>
          </cell>
          <cell r="I144">
            <v>5539602.0099999998</v>
          </cell>
        </row>
        <row r="145">
          <cell r="B145">
            <v>154</v>
          </cell>
          <cell r="C145">
            <v>1</v>
          </cell>
          <cell r="G145">
            <v>-32188464.280000001</v>
          </cell>
          <cell r="I145">
            <v>0</v>
          </cell>
        </row>
        <row r="146">
          <cell r="B146">
            <v>154</v>
          </cell>
          <cell r="C146">
            <v>2</v>
          </cell>
          <cell r="G146">
            <v>-1611710.27</v>
          </cell>
          <cell r="I146">
            <v>0</v>
          </cell>
        </row>
        <row r="147">
          <cell r="B147">
            <v>154</v>
          </cell>
          <cell r="C147">
            <v>3</v>
          </cell>
          <cell r="G147">
            <v>-2472921.98</v>
          </cell>
          <cell r="I147">
            <v>0</v>
          </cell>
        </row>
        <row r="148">
          <cell r="B148">
            <v>154</v>
          </cell>
          <cell r="C148">
            <v>4</v>
          </cell>
          <cell r="G148">
            <v>-2034096.01</v>
          </cell>
          <cell r="I148">
            <v>0</v>
          </cell>
        </row>
        <row r="149">
          <cell r="B149">
            <v>154</v>
          </cell>
          <cell r="C149">
            <v>200</v>
          </cell>
          <cell r="G149">
            <v>19332431.050000001</v>
          </cell>
          <cell r="I149">
            <v>19332431.050000001</v>
          </cell>
        </row>
        <row r="150">
          <cell r="B150">
            <v>154</v>
          </cell>
          <cell r="C150">
            <v>204</v>
          </cell>
          <cell r="G150">
            <v>2070453.39</v>
          </cell>
          <cell r="I150">
            <v>2070453.39</v>
          </cell>
        </row>
        <row r="151">
          <cell r="B151">
            <v>154</v>
          </cell>
          <cell r="C151">
            <v>205</v>
          </cell>
          <cell r="G151">
            <v>2444541.06</v>
          </cell>
          <cell r="I151">
            <v>2444541.06</v>
          </cell>
        </row>
        <row r="152">
          <cell r="B152">
            <v>154</v>
          </cell>
          <cell r="C152">
            <v>500</v>
          </cell>
          <cell r="G152">
            <v>14339929.109999999</v>
          </cell>
          <cell r="I152">
            <v>14339929.109999999</v>
          </cell>
        </row>
        <row r="153">
          <cell r="B153">
            <v>158</v>
          </cell>
          <cell r="C153">
            <v>107</v>
          </cell>
          <cell r="G153">
            <v>-12401772.6</v>
          </cell>
          <cell r="I153">
            <v>0</v>
          </cell>
        </row>
        <row r="154">
          <cell r="B154">
            <v>158</v>
          </cell>
          <cell r="C154">
            <v>10207</v>
          </cell>
          <cell r="G154">
            <v>11720377.289999999</v>
          </cell>
          <cell r="I154">
            <v>11720377.289999999</v>
          </cell>
        </row>
        <row r="155">
          <cell r="B155">
            <v>158</v>
          </cell>
          <cell r="C155">
            <v>11209</v>
          </cell>
          <cell r="G155">
            <v>0</v>
          </cell>
          <cell r="I155">
            <v>214494.82</v>
          </cell>
        </row>
        <row r="156">
          <cell r="B156">
            <v>158</v>
          </cell>
          <cell r="C156">
            <v>12409</v>
          </cell>
          <cell r="G156">
            <v>-2314027.2200000002</v>
          </cell>
          <cell r="I156">
            <v>4164391.92</v>
          </cell>
        </row>
        <row r="157">
          <cell r="B157">
            <v>158</v>
          </cell>
          <cell r="C157">
            <v>12410</v>
          </cell>
          <cell r="G157">
            <v>495000</v>
          </cell>
          <cell r="I157">
            <v>564750</v>
          </cell>
        </row>
        <row r="158">
          <cell r="B158">
            <v>165</v>
          </cell>
          <cell r="C158">
            <v>20</v>
          </cell>
          <cell r="G158">
            <v>-247493.36</v>
          </cell>
          <cell r="I158">
            <v>0</v>
          </cell>
        </row>
        <row r="159">
          <cell r="B159">
            <v>165</v>
          </cell>
          <cell r="C159">
            <v>21</v>
          </cell>
          <cell r="G159">
            <v>185620.03</v>
          </cell>
          <cell r="I159">
            <v>185620.03</v>
          </cell>
        </row>
        <row r="160">
          <cell r="B160">
            <v>165</v>
          </cell>
          <cell r="C160">
            <v>40</v>
          </cell>
          <cell r="G160">
            <v>-310961.17</v>
          </cell>
          <cell r="I160">
            <v>2798650.62</v>
          </cell>
        </row>
        <row r="161">
          <cell r="B161">
            <v>165</v>
          </cell>
          <cell r="C161">
            <v>90</v>
          </cell>
          <cell r="G161">
            <v>-9086.31</v>
          </cell>
          <cell r="I161">
            <v>27258.880000000001</v>
          </cell>
        </row>
        <row r="162">
          <cell r="B162">
            <v>165</v>
          </cell>
          <cell r="C162">
            <v>100</v>
          </cell>
          <cell r="G162">
            <v>55401.7</v>
          </cell>
          <cell r="I162">
            <v>55401.7</v>
          </cell>
        </row>
        <row r="163">
          <cell r="B163">
            <v>165</v>
          </cell>
          <cell r="C163">
            <v>105</v>
          </cell>
          <cell r="G163">
            <v>-64635.32</v>
          </cell>
          <cell r="I163">
            <v>0</v>
          </cell>
        </row>
        <row r="164">
          <cell r="B164">
            <v>165</v>
          </cell>
          <cell r="C164">
            <v>714</v>
          </cell>
          <cell r="G164">
            <v>1919.78</v>
          </cell>
          <cell r="I164">
            <v>1919.78</v>
          </cell>
        </row>
        <row r="165">
          <cell r="B165">
            <v>165</v>
          </cell>
          <cell r="C165">
            <v>715</v>
          </cell>
          <cell r="G165">
            <v>16968.259999999998</v>
          </cell>
          <cell r="I165">
            <v>16968.259999999998</v>
          </cell>
        </row>
        <row r="166">
          <cell r="B166">
            <v>165</v>
          </cell>
          <cell r="C166">
            <v>902</v>
          </cell>
          <cell r="G166">
            <v>-4652.33</v>
          </cell>
          <cell r="I166">
            <v>0</v>
          </cell>
        </row>
        <row r="167">
          <cell r="B167">
            <v>165</v>
          </cell>
          <cell r="C167">
            <v>903</v>
          </cell>
          <cell r="G167">
            <v>-58702.51</v>
          </cell>
          <cell r="I167">
            <v>0</v>
          </cell>
        </row>
        <row r="168">
          <cell r="B168">
            <v>165</v>
          </cell>
          <cell r="C168">
            <v>918</v>
          </cell>
          <cell r="G168">
            <v>-23880222.52</v>
          </cell>
          <cell r="I168">
            <v>0</v>
          </cell>
        </row>
        <row r="169">
          <cell r="B169">
            <v>165</v>
          </cell>
          <cell r="C169">
            <v>928</v>
          </cell>
          <cell r="G169">
            <v>-3383.8</v>
          </cell>
          <cell r="I169">
            <v>149979.20000000001</v>
          </cell>
        </row>
        <row r="170">
          <cell r="B170">
            <v>165</v>
          </cell>
          <cell r="C170">
            <v>938</v>
          </cell>
          <cell r="G170">
            <v>41066.67</v>
          </cell>
          <cell r="I170">
            <v>41066.67</v>
          </cell>
        </row>
        <row r="171">
          <cell r="B171">
            <v>165</v>
          </cell>
          <cell r="C171">
            <v>990</v>
          </cell>
          <cell r="G171">
            <v>238551</v>
          </cell>
          <cell r="I171">
            <v>238551</v>
          </cell>
        </row>
        <row r="172">
          <cell r="B172">
            <v>165</v>
          </cell>
          <cell r="C172">
            <v>1210</v>
          </cell>
          <cell r="G172">
            <v>23880222.52</v>
          </cell>
          <cell r="I172">
            <v>23880222.52</v>
          </cell>
        </row>
        <row r="173">
          <cell r="B173">
            <v>171</v>
          </cell>
          <cell r="C173">
            <v>300</v>
          </cell>
          <cell r="G173">
            <v>0</v>
          </cell>
          <cell r="I173">
            <v>307677</v>
          </cell>
        </row>
        <row r="174">
          <cell r="B174">
            <v>173</v>
          </cell>
          <cell r="C174">
            <v>0</v>
          </cell>
          <cell r="G174">
            <v>-60410793.219999999</v>
          </cell>
          <cell r="I174">
            <v>0</v>
          </cell>
        </row>
        <row r="175">
          <cell r="B175">
            <v>173</v>
          </cell>
          <cell r="C175">
            <v>20</v>
          </cell>
          <cell r="G175">
            <v>57533212.18</v>
          </cell>
          <cell r="I175">
            <v>57533212.18</v>
          </cell>
        </row>
        <row r="176">
          <cell r="B176">
            <v>173</v>
          </cell>
          <cell r="C176">
            <v>21</v>
          </cell>
          <cell r="G176">
            <v>32816.44</v>
          </cell>
          <cell r="I176">
            <v>32816.44</v>
          </cell>
        </row>
        <row r="177">
          <cell r="B177">
            <v>173</v>
          </cell>
          <cell r="C177">
            <v>600</v>
          </cell>
          <cell r="G177">
            <v>-3208.89</v>
          </cell>
          <cell r="I177">
            <v>0</v>
          </cell>
        </row>
        <row r="178">
          <cell r="B178">
            <v>174</v>
          </cell>
          <cell r="C178">
            <v>41</v>
          </cell>
          <cell r="G178">
            <v>0</v>
          </cell>
          <cell r="I178">
            <v>0</v>
          </cell>
        </row>
        <row r="179">
          <cell r="B179">
            <v>174</v>
          </cell>
          <cell r="C179">
            <v>801</v>
          </cell>
          <cell r="G179">
            <v>0</v>
          </cell>
          <cell r="I179">
            <v>0</v>
          </cell>
        </row>
        <row r="180">
          <cell r="B180">
            <v>175</v>
          </cell>
          <cell r="C180">
            <v>100</v>
          </cell>
          <cell r="G180">
            <v>-11811.76</v>
          </cell>
          <cell r="I180">
            <v>0</v>
          </cell>
        </row>
        <row r="181">
          <cell r="B181">
            <v>175</v>
          </cell>
          <cell r="C181">
            <v>1130</v>
          </cell>
          <cell r="G181">
            <v>5460.59</v>
          </cell>
          <cell r="I181">
            <v>5460.59</v>
          </cell>
        </row>
        <row r="182">
          <cell r="B182">
            <v>176</v>
          </cell>
          <cell r="C182">
            <v>100</v>
          </cell>
          <cell r="G182">
            <v>-142624.17000000001</v>
          </cell>
          <cell r="I182">
            <v>0</v>
          </cell>
        </row>
        <row r="183">
          <cell r="B183">
            <v>176</v>
          </cell>
          <cell r="C183">
            <v>200</v>
          </cell>
          <cell r="G183">
            <v>-47620.02</v>
          </cell>
          <cell r="I183">
            <v>0</v>
          </cell>
        </row>
        <row r="184">
          <cell r="B184">
            <v>176</v>
          </cell>
          <cell r="C184">
            <v>1707</v>
          </cell>
          <cell r="G184">
            <v>-720110</v>
          </cell>
          <cell r="I184">
            <v>0</v>
          </cell>
        </row>
        <row r="185">
          <cell r="B185">
            <v>176</v>
          </cell>
          <cell r="C185">
            <v>1708</v>
          </cell>
          <cell r="G185">
            <v>-1306560</v>
          </cell>
          <cell r="I185">
            <v>907582</v>
          </cell>
        </row>
        <row r="186">
          <cell r="B186">
            <v>176</v>
          </cell>
          <cell r="C186">
            <v>2110</v>
          </cell>
          <cell r="G186">
            <v>49662.05</v>
          </cell>
          <cell r="I186">
            <v>49662.05</v>
          </cell>
        </row>
        <row r="187">
          <cell r="B187">
            <v>176</v>
          </cell>
          <cell r="C187">
            <v>6110</v>
          </cell>
          <cell r="G187">
            <v>20112.75</v>
          </cell>
          <cell r="I187">
            <v>20112.75</v>
          </cell>
        </row>
        <row r="188">
          <cell r="B188">
            <v>181</v>
          </cell>
          <cell r="C188">
            <v>450</v>
          </cell>
          <cell r="G188">
            <v>-5355.51</v>
          </cell>
          <cell r="I188">
            <v>797970.32</v>
          </cell>
        </row>
        <row r="189">
          <cell r="B189">
            <v>181</v>
          </cell>
          <cell r="C189">
            <v>452</v>
          </cell>
          <cell r="G189">
            <v>-149.49</v>
          </cell>
          <cell r="I189">
            <v>22273.18</v>
          </cell>
        </row>
        <row r="190">
          <cell r="B190">
            <v>181</v>
          </cell>
          <cell r="C190">
            <v>453</v>
          </cell>
          <cell r="G190">
            <v>-4870.93</v>
          </cell>
          <cell r="I190">
            <v>1612277.68</v>
          </cell>
        </row>
        <row r="191">
          <cell r="B191">
            <v>181</v>
          </cell>
          <cell r="C191">
            <v>455</v>
          </cell>
          <cell r="G191">
            <v>-2836.24</v>
          </cell>
          <cell r="I191">
            <v>632481.01</v>
          </cell>
        </row>
        <row r="192">
          <cell r="B192">
            <v>181</v>
          </cell>
          <cell r="C192">
            <v>458</v>
          </cell>
          <cell r="G192">
            <v>-1775.52</v>
          </cell>
          <cell r="I192">
            <v>621431</v>
          </cell>
        </row>
        <row r="193">
          <cell r="B193">
            <v>181</v>
          </cell>
          <cell r="C193">
            <v>459</v>
          </cell>
          <cell r="G193">
            <v>-1748.44</v>
          </cell>
          <cell r="I193">
            <v>611955.74</v>
          </cell>
        </row>
        <row r="194">
          <cell r="B194">
            <v>181</v>
          </cell>
          <cell r="C194">
            <v>460</v>
          </cell>
          <cell r="G194">
            <v>0</v>
          </cell>
          <cell r="I194">
            <v>902.19</v>
          </cell>
        </row>
        <row r="195">
          <cell r="B195">
            <v>181</v>
          </cell>
          <cell r="C195">
            <v>721</v>
          </cell>
          <cell r="G195">
            <v>-2127.89</v>
          </cell>
          <cell r="I195">
            <v>87243.35</v>
          </cell>
        </row>
        <row r="196">
          <cell r="B196">
            <v>181</v>
          </cell>
          <cell r="C196">
            <v>722</v>
          </cell>
          <cell r="G196">
            <v>-3417.04</v>
          </cell>
          <cell r="I196">
            <v>964113.46</v>
          </cell>
        </row>
        <row r="197">
          <cell r="B197">
            <v>181</v>
          </cell>
          <cell r="C197">
            <v>723</v>
          </cell>
          <cell r="G197">
            <v>-2479.89</v>
          </cell>
          <cell r="I197">
            <v>704322.65</v>
          </cell>
        </row>
        <row r="198">
          <cell r="B198">
            <v>181</v>
          </cell>
          <cell r="C198">
            <v>749</v>
          </cell>
          <cell r="G198">
            <v>-3576.6</v>
          </cell>
          <cell r="I198">
            <v>994295.89</v>
          </cell>
        </row>
        <row r="199">
          <cell r="B199">
            <v>181</v>
          </cell>
          <cell r="C199">
            <v>751</v>
          </cell>
          <cell r="G199">
            <v>-3132.3</v>
          </cell>
          <cell r="I199">
            <v>501168.38</v>
          </cell>
        </row>
        <row r="200">
          <cell r="B200">
            <v>181</v>
          </cell>
          <cell r="C200">
            <v>752</v>
          </cell>
          <cell r="G200">
            <v>-6203.84</v>
          </cell>
          <cell r="I200">
            <v>1191251.52</v>
          </cell>
        </row>
        <row r="201">
          <cell r="B201">
            <v>181</v>
          </cell>
          <cell r="C201">
            <v>753</v>
          </cell>
          <cell r="G201">
            <v>-293.55</v>
          </cell>
          <cell r="I201">
            <v>120353.23</v>
          </cell>
        </row>
        <row r="202">
          <cell r="B202">
            <v>181</v>
          </cell>
          <cell r="C202">
            <v>754</v>
          </cell>
          <cell r="G202">
            <v>-1520.62</v>
          </cell>
          <cell r="I202">
            <v>85154.23</v>
          </cell>
        </row>
        <row r="203">
          <cell r="B203">
            <v>181</v>
          </cell>
          <cell r="C203">
            <v>756</v>
          </cell>
          <cell r="G203">
            <v>-1985.33</v>
          </cell>
          <cell r="I203">
            <v>609552.35</v>
          </cell>
        </row>
        <row r="204">
          <cell r="B204">
            <v>181</v>
          </cell>
          <cell r="C204">
            <v>758</v>
          </cell>
          <cell r="G204">
            <v>-2051.77</v>
          </cell>
          <cell r="I204">
            <v>168244.93</v>
          </cell>
        </row>
        <row r="205">
          <cell r="B205">
            <v>181</v>
          </cell>
          <cell r="C205">
            <v>759</v>
          </cell>
          <cell r="G205">
            <v>-1722.54</v>
          </cell>
          <cell r="I205">
            <v>153306.48000000001</v>
          </cell>
        </row>
        <row r="206">
          <cell r="B206">
            <v>181</v>
          </cell>
          <cell r="C206">
            <v>761</v>
          </cell>
          <cell r="G206">
            <v>-3079.52</v>
          </cell>
          <cell r="I206">
            <v>43113.16</v>
          </cell>
        </row>
        <row r="207">
          <cell r="B207">
            <v>181</v>
          </cell>
          <cell r="C207">
            <v>763</v>
          </cell>
          <cell r="G207">
            <v>-46419.6</v>
          </cell>
          <cell r="I207">
            <v>232097.97</v>
          </cell>
        </row>
        <row r="208">
          <cell r="B208">
            <v>182</v>
          </cell>
          <cell r="C208">
            <v>301</v>
          </cell>
          <cell r="G208">
            <v>-39018435.469999999</v>
          </cell>
          <cell r="I208">
            <v>0.02</v>
          </cell>
        </row>
        <row r="209">
          <cell r="B209">
            <v>182</v>
          </cell>
          <cell r="C209">
            <v>333</v>
          </cell>
          <cell r="G209">
            <v>-8120000</v>
          </cell>
          <cell r="I209">
            <v>0</v>
          </cell>
        </row>
        <row r="210">
          <cell r="B210">
            <v>182</v>
          </cell>
          <cell r="C210">
            <v>420</v>
          </cell>
          <cell r="G210">
            <v>-65223273</v>
          </cell>
          <cell r="I210">
            <v>0</v>
          </cell>
        </row>
        <row r="211">
          <cell r="B211">
            <v>182</v>
          </cell>
          <cell r="C211">
            <v>502</v>
          </cell>
          <cell r="G211">
            <v>-2383682.5</v>
          </cell>
          <cell r="I211">
            <v>0</v>
          </cell>
        </row>
        <row r="212">
          <cell r="B212">
            <v>182</v>
          </cell>
          <cell r="C212">
            <v>510</v>
          </cell>
          <cell r="G212">
            <v>-9441967.5199999996</v>
          </cell>
          <cell r="I212">
            <v>0</v>
          </cell>
        </row>
        <row r="213">
          <cell r="B213">
            <v>182</v>
          </cell>
          <cell r="C213">
            <v>512</v>
          </cell>
          <cell r="G213">
            <v>-4446944.6399999997</v>
          </cell>
          <cell r="I213">
            <v>0</v>
          </cell>
        </row>
        <row r="214">
          <cell r="B214">
            <v>182</v>
          </cell>
          <cell r="C214">
            <v>550</v>
          </cell>
          <cell r="G214">
            <v>-1478710</v>
          </cell>
          <cell r="I214">
            <v>0</v>
          </cell>
        </row>
        <row r="215">
          <cell r="B215">
            <v>182</v>
          </cell>
          <cell r="C215">
            <v>600</v>
          </cell>
          <cell r="G215">
            <v>-5427612.7699999996</v>
          </cell>
          <cell r="I215">
            <v>0</v>
          </cell>
        </row>
        <row r="216">
          <cell r="B216">
            <v>182</v>
          </cell>
          <cell r="C216">
            <v>650</v>
          </cell>
          <cell r="G216">
            <v>-535231.64</v>
          </cell>
          <cell r="I216">
            <v>0</v>
          </cell>
        </row>
        <row r="217">
          <cell r="B217">
            <v>182</v>
          </cell>
          <cell r="C217">
            <v>660</v>
          </cell>
          <cell r="G217">
            <v>-54362.5</v>
          </cell>
          <cell r="I217">
            <v>0</v>
          </cell>
        </row>
        <row r="218">
          <cell r="B218">
            <v>182</v>
          </cell>
          <cell r="C218">
            <v>670</v>
          </cell>
          <cell r="G218">
            <v>-218745.14</v>
          </cell>
          <cell r="I218">
            <v>0</v>
          </cell>
        </row>
        <row r="219">
          <cell r="B219">
            <v>182</v>
          </cell>
          <cell r="C219">
            <v>680</v>
          </cell>
          <cell r="G219">
            <v>-827137.69</v>
          </cell>
          <cell r="I219">
            <v>0</v>
          </cell>
        </row>
        <row r="220">
          <cell r="B220">
            <v>182</v>
          </cell>
          <cell r="C220">
            <v>720</v>
          </cell>
          <cell r="G220">
            <v>-44533.33</v>
          </cell>
          <cell r="I220">
            <v>0</v>
          </cell>
        </row>
        <row r="221">
          <cell r="B221">
            <v>182</v>
          </cell>
          <cell r="C221">
            <v>750</v>
          </cell>
          <cell r="G221">
            <v>-86531</v>
          </cell>
          <cell r="I221">
            <v>0</v>
          </cell>
        </row>
        <row r="222">
          <cell r="B222">
            <v>182</v>
          </cell>
          <cell r="C222">
            <v>764</v>
          </cell>
          <cell r="G222">
            <v>-8372517.8300000001</v>
          </cell>
          <cell r="I222">
            <v>0</v>
          </cell>
        </row>
        <row r="223">
          <cell r="B223">
            <v>182</v>
          </cell>
          <cell r="C223">
            <v>800</v>
          </cell>
          <cell r="G223">
            <v>-6909317</v>
          </cell>
          <cell r="I223">
            <v>0</v>
          </cell>
        </row>
        <row r="224">
          <cell r="B224">
            <v>182</v>
          </cell>
          <cell r="C224">
            <v>803</v>
          </cell>
          <cell r="G224">
            <v>-11086689</v>
          </cell>
          <cell r="I224">
            <v>0</v>
          </cell>
        </row>
        <row r="225">
          <cell r="B225">
            <v>182</v>
          </cell>
          <cell r="C225">
            <v>30102</v>
          </cell>
          <cell r="G225">
            <v>37179.699999999997</v>
          </cell>
          <cell r="I225">
            <v>37179.699999999997</v>
          </cell>
        </row>
        <row r="226">
          <cell r="B226">
            <v>182</v>
          </cell>
          <cell r="C226">
            <v>30122</v>
          </cell>
          <cell r="G226">
            <v>8512371.8399999999</v>
          </cell>
          <cell r="I226">
            <v>8512371.8399999999</v>
          </cell>
        </row>
        <row r="227">
          <cell r="B227">
            <v>182</v>
          </cell>
          <cell r="C227">
            <v>30200</v>
          </cell>
          <cell r="G227">
            <v>39186736.649999999</v>
          </cell>
          <cell r="I227">
            <v>39186736.649999999</v>
          </cell>
        </row>
        <row r="228">
          <cell r="B228">
            <v>182</v>
          </cell>
          <cell r="C228">
            <v>30300</v>
          </cell>
          <cell r="G228">
            <v>8120000</v>
          </cell>
          <cell r="I228">
            <v>8120000</v>
          </cell>
        </row>
        <row r="229">
          <cell r="B229">
            <v>182</v>
          </cell>
          <cell r="C229">
            <v>30501</v>
          </cell>
          <cell r="G229">
            <v>1449650</v>
          </cell>
          <cell r="I229">
            <v>1449650</v>
          </cell>
        </row>
        <row r="230">
          <cell r="B230">
            <v>182</v>
          </cell>
          <cell r="C230">
            <v>30502</v>
          </cell>
          <cell r="G230">
            <v>10366414.890000001</v>
          </cell>
          <cell r="I230">
            <v>10366414.890000001</v>
          </cell>
        </row>
        <row r="231">
          <cell r="B231">
            <v>182</v>
          </cell>
          <cell r="C231">
            <v>30510</v>
          </cell>
          <cell r="G231">
            <v>4931981.2300000004</v>
          </cell>
          <cell r="I231">
            <v>4931981.2300000004</v>
          </cell>
        </row>
        <row r="232">
          <cell r="B232">
            <v>182</v>
          </cell>
          <cell r="C232">
            <v>30711</v>
          </cell>
          <cell r="G232">
            <v>5841223.8499999996</v>
          </cell>
          <cell r="I232">
            <v>5841223.8499999996</v>
          </cell>
        </row>
        <row r="233">
          <cell r="B233">
            <v>182</v>
          </cell>
          <cell r="C233">
            <v>30820</v>
          </cell>
          <cell r="G233">
            <v>9634527</v>
          </cell>
          <cell r="I233">
            <v>9634527</v>
          </cell>
        </row>
        <row r="234">
          <cell r="B234">
            <v>182</v>
          </cell>
          <cell r="C234">
            <v>30830</v>
          </cell>
          <cell r="G234">
            <v>-13013775</v>
          </cell>
          <cell r="I234">
            <v>78788259</v>
          </cell>
        </row>
        <row r="235">
          <cell r="B235">
            <v>182</v>
          </cell>
          <cell r="C235">
            <v>30840</v>
          </cell>
          <cell r="G235">
            <v>6405698</v>
          </cell>
          <cell r="I235">
            <v>6405698</v>
          </cell>
        </row>
        <row r="236">
          <cell r="B236">
            <v>182</v>
          </cell>
          <cell r="C236">
            <v>30902</v>
          </cell>
          <cell r="G236">
            <v>65223273</v>
          </cell>
          <cell r="I236">
            <v>65223273</v>
          </cell>
        </row>
        <row r="237">
          <cell r="B237">
            <v>182</v>
          </cell>
          <cell r="C237">
            <v>30903</v>
          </cell>
          <cell r="G237">
            <v>86531</v>
          </cell>
          <cell r="I237">
            <v>86531</v>
          </cell>
        </row>
        <row r="238">
          <cell r="B238">
            <v>182</v>
          </cell>
          <cell r="C238">
            <v>30950</v>
          </cell>
          <cell r="G238">
            <v>3902469.94</v>
          </cell>
          <cell r="I238">
            <v>12043709.82</v>
          </cell>
        </row>
        <row r="239">
          <cell r="B239">
            <v>182</v>
          </cell>
          <cell r="C239">
            <v>35110</v>
          </cell>
          <cell r="G239">
            <v>5460066.9800000004</v>
          </cell>
          <cell r="I239">
            <v>5460066.9800000004</v>
          </cell>
        </row>
        <row r="240">
          <cell r="B240">
            <v>182</v>
          </cell>
          <cell r="C240">
            <v>35140</v>
          </cell>
          <cell r="G240">
            <v>540961.72</v>
          </cell>
          <cell r="I240">
            <v>540961.72</v>
          </cell>
        </row>
        <row r="241">
          <cell r="B241">
            <v>182</v>
          </cell>
          <cell r="C241">
            <v>35150</v>
          </cell>
          <cell r="G241">
            <v>54639.05</v>
          </cell>
          <cell r="I241">
            <v>54639.05</v>
          </cell>
        </row>
        <row r="242">
          <cell r="B242">
            <v>182</v>
          </cell>
          <cell r="C242">
            <v>35160</v>
          </cell>
          <cell r="G242">
            <v>219914.39</v>
          </cell>
          <cell r="I242">
            <v>219914.39</v>
          </cell>
        </row>
        <row r="243">
          <cell r="B243">
            <v>182</v>
          </cell>
          <cell r="C243">
            <v>35190</v>
          </cell>
          <cell r="G243">
            <v>831630.95</v>
          </cell>
          <cell r="I243">
            <v>831630.95</v>
          </cell>
        </row>
        <row r="244">
          <cell r="B244">
            <v>184</v>
          </cell>
          <cell r="C244">
            <v>4</v>
          </cell>
          <cell r="G244">
            <v>50722.96</v>
          </cell>
          <cell r="I244">
            <v>50722.96</v>
          </cell>
        </row>
        <row r="245">
          <cell r="B245">
            <v>185</v>
          </cell>
          <cell r="C245">
            <v>100</v>
          </cell>
          <cell r="G245">
            <v>-18700</v>
          </cell>
          <cell r="I245">
            <v>-18700</v>
          </cell>
        </row>
        <row r="246">
          <cell r="B246">
            <v>185</v>
          </cell>
          <cell r="C246">
            <v>200</v>
          </cell>
          <cell r="G246">
            <v>18245.16</v>
          </cell>
          <cell r="I246">
            <v>18245.16</v>
          </cell>
        </row>
        <row r="247">
          <cell r="B247">
            <v>185</v>
          </cell>
          <cell r="C247">
            <v>300</v>
          </cell>
          <cell r="G247">
            <v>454.84</v>
          </cell>
          <cell r="I247">
            <v>454.84</v>
          </cell>
        </row>
        <row r="248">
          <cell r="B248">
            <v>186</v>
          </cell>
          <cell r="C248">
            <v>400</v>
          </cell>
          <cell r="G248">
            <v>0</v>
          </cell>
          <cell r="I248">
            <v>0</v>
          </cell>
        </row>
        <row r="249">
          <cell r="B249">
            <v>186</v>
          </cell>
          <cell r="C249">
            <v>570</v>
          </cell>
          <cell r="G249">
            <v>90322.76</v>
          </cell>
          <cell r="I249">
            <v>333617.48</v>
          </cell>
        </row>
        <row r="250">
          <cell r="B250">
            <v>186</v>
          </cell>
          <cell r="C250">
            <v>800</v>
          </cell>
          <cell r="G250">
            <v>8986.67</v>
          </cell>
          <cell r="I250">
            <v>8986.67</v>
          </cell>
        </row>
        <row r="251">
          <cell r="B251">
            <v>186</v>
          </cell>
          <cell r="C251">
            <v>896</v>
          </cell>
          <cell r="G251">
            <v>446452.55</v>
          </cell>
          <cell r="I251">
            <v>446452.55</v>
          </cell>
        </row>
        <row r="252">
          <cell r="B252">
            <v>186</v>
          </cell>
          <cell r="C252">
            <v>923</v>
          </cell>
          <cell r="G252">
            <v>-686217</v>
          </cell>
          <cell r="I252">
            <v>2614847</v>
          </cell>
        </row>
        <row r="253">
          <cell r="B253">
            <v>186</v>
          </cell>
          <cell r="C253">
            <v>927</v>
          </cell>
          <cell r="G253">
            <v>-880301.16</v>
          </cell>
          <cell r="I253">
            <v>3354410.73</v>
          </cell>
        </row>
        <row r="254">
          <cell r="B254">
            <v>186</v>
          </cell>
          <cell r="C254">
            <v>937</v>
          </cell>
          <cell r="G254">
            <v>-3491.2</v>
          </cell>
          <cell r="I254">
            <v>0</v>
          </cell>
        </row>
        <row r="255">
          <cell r="B255">
            <v>186</v>
          </cell>
          <cell r="C255">
            <v>981</v>
          </cell>
          <cell r="G255">
            <v>354382.38</v>
          </cell>
          <cell r="I255">
            <v>-142747.15</v>
          </cell>
        </row>
        <row r="256">
          <cell r="B256">
            <v>186</v>
          </cell>
          <cell r="C256">
            <v>990</v>
          </cell>
          <cell r="G256">
            <v>-43092.45</v>
          </cell>
          <cell r="I256">
            <v>0</v>
          </cell>
        </row>
        <row r="257">
          <cell r="B257">
            <v>186</v>
          </cell>
          <cell r="C257">
            <v>992</v>
          </cell>
          <cell r="G257">
            <v>19747.560000000001</v>
          </cell>
          <cell r="I257">
            <v>19747.560000000001</v>
          </cell>
        </row>
        <row r="258">
          <cell r="B258">
            <v>186</v>
          </cell>
          <cell r="C258">
            <v>1955</v>
          </cell>
          <cell r="G258">
            <v>23104.89</v>
          </cell>
          <cell r="I258">
            <v>435660.12</v>
          </cell>
        </row>
        <row r="259">
          <cell r="B259">
            <v>186</v>
          </cell>
          <cell r="C259">
            <v>3135</v>
          </cell>
          <cell r="G259">
            <v>212183.4</v>
          </cell>
          <cell r="I259">
            <v>346253</v>
          </cell>
        </row>
        <row r="260">
          <cell r="B260">
            <v>186</v>
          </cell>
          <cell r="C260">
            <v>3158</v>
          </cell>
          <cell r="G260">
            <v>0</v>
          </cell>
          <cell r="I260">
            <v>56301.82</v>
          </cell>
        </row>
        <row r="261">
          <cell r="B261">
            <v>186</v>
          </cell>
          <cell r="C261">
            <v>3163</v>
          </cell>
          <cell r="G261">
            <v>0</v>
          </cell>
          <cell r="I261">
            <v>4040080.63</v>
          </cell>
        </row>
        <row r="262">
          <cell r="B262">
            <v>186</v>
          </cell>
          <cell r="C262">
            <v>3164</v>
          </cell>
          <cell r="G262">
            <v>485106.57</v>
          </cell>
          <cell r="I262">
            <v>1442885.95</v>
          </cell>
        </row>
        <row r="263">
          <cell r="B263">
            <v>189</v>
          </cell>
          <cell r="C263">
            <v>1</v>
          </cell>
          <cell r="G263">
            <v>-20219</v>
          </cell>
          <cell r="I263">
            <v>0</v>
          </cell>
        </row>
        <row r="264">
          <cell r="B264">
            <v>189</v>
          </cell>
          <cell r="C264">
            <v>2</v>
          </cell>
          <cell r="G264">
            <v>-6279.14</v>
          </cell>
          <cell r="I264">
            <v>188373.89</v>
          </cell>
        </row>
        <row r="265">
          <cell r="B265">
            <v>189</v>
          </cell>
          <cell r="C265">
            <v>3</v>
          </cell>
          <cell r="G265">
            <v>-4597.67</v>
          </cell>
          <cell r="I265">
            <v>68965.05</v>
          </cell>
        </row>
        <row r="266">
          <cell r="B266">
            <v>189</v>
          </cell>
          <cell r="C266">
            <v>5</v>
          </cell>
          <cell r="G266">
            <v>-14121.68</v>
          </cell>
          <cell r="I266">
            <v>1016760.39</v>
          </cell>
        </row>
        <row r="267">
          <cell r="B267">
            <v>189</v>
          </cell>
          <cell r="C267">
            <v>12</v>
          </cell>
          <cell r="G267">
            <v>-4270.92</v>
          </cell>
          <cell r="I267">
            <v>179379.18</v>
          </cell>
        </row>
        <row r="268">
          <cell r="B268">
            <v>189</v>
          </cell>
          <cell r="C268">
            <v>20</v>
          </cell>
          <cell r="G268">
            <v>-6072.64</v>
          </cell>
          <cell r="I268">
            <v>352212.31</v>
          </cell>
        </row>
        <row r="269">
          <cell r="B269">
            <v>189</v>
          </cell>
          <cell r="C269">
            <v>21</v>
          </cell>
          <cell r="G269">
            <v>-3104.72</v>
          </cell>
          <cell r="I269">
            <v>416031.6</v>
          </cell>
        </row>
        <row r="270">
          <cell r="B270">
            <v>189</v>
          </cell>
          <cell r="C270">
            <v>23</v>
          </cell>
          <cell r="G270">
            <v>-12633.41</v>
          </cell>
          <cell r="I270">
            <v>1793944.82</v>
          </cell>
        </row>
        <row r="271">
          <cell r="B271">
            <v>189</v>
          </cell>
          <cell r="C271">
            <v>24</v>
          </cell>
          <cell r="G271">
            <v>-5452.97</v>
          </cell>
          <cell r="I271">
            <v>479861.61</v>
          </cell>
        </row>
        <row r="272">
          <cell r="B272">
            <v>189</v>
          </cell>
          <cell r="C272">
            <v>25</v>
          </cell>
          <cell r="G272">
            <v>-714.34</v>
          </cell>
          <cell r="I272">
            <v>103579.27</v>
          </cell>
        </row>
        <row r="273">
          <cell r="B273">
            <v>189</v>
          </cell>
          <cell r="C273">
            <v>26</v>
          </cell>
          <cell r="G273">
            <v>-961.12</v>
          </cell>
          <cell r="I273">
            <v>139362.34</v>
          </cell>
        </row>
        <row r="274">
          <cell r="B274">
            <v>189</v>
          </cell>
          <cell r="C274">
            <v>28</v>
          </cell>
          <cell r="G274">
            <v>-1244.72</v>
          </cell>
          <cell r="I274">
            <v>196666.34</v>
          </cell>
        </row>
        <row r="275">
          <cell r="B275">
            <v>189</v>
          </cell>
          <cell r="C275">
            <v>29</v>
          </cell>
          <cell r="G275">
            <v>-1628.16</v>
          </cell>
          <cell r="I275">
            <v>284927.25</v>
          </cell>
        </row>
        <row r="276">
          <cell r="B276">
            <v>189</v>
          </cell>
          <cell r="C276">
            <v>30</v>
          </cell>
          <cell r="G276">
            <v>-733.04</v>
          </cell>
          <cell r="I276">
            <v>128282.56</v>
          </cell>
        </row>
        <row r="277">
          <cell r="B277">
            <v>189</v>
          </cell>
          <cell r="C277">
            <v>31</v>
          </cell>
          <cell r="G277">
            <v>-2941.75</v>
          </cell>
          <cell r="I277">
            <v>985485.42</v>
          </cell>
        </row>
        <row r="278">
          <cell r="B278">
            <v>189</v>
          </cell>
          <cell r="C278">
            <v>32</v>
          </cell>
          <cell r="G278">
            <v>-10723.47</v>
          </cell>
          <cell r="I278">
            <v>257362.93</v>
          </cell>
        </row>
        <row r="279">
          <cell r="B279">
            <v>189</v>
          </cell>
          <cell r="C279">
            <v>33</v>
          </cell>
          <cell r="G279">
            <v>-1542.27</v>
          </cell>
          <cell r="I279">
            <v>507404.95</v>
          </cell>
        </row>
        <row r="280">
          <cell r="B280">
            <v>189</v>
          </cell>
          <cell r="C280">
            <v>34</v>
          </cell>
          <cell r="G280">
            <v>-2109.41</v>
          </cell>
          <cell r="I280">
            <v>337505.45</v>
          </cell>
        </row>
        <row r="281">
          <cell r="B281">
            <v>189</v>
          </cell>
          <cell r="C281">
            <v>35</v>
          </cell>
          <cell r="G281">
            <v>-896.28</v>
          </cell>
          <cell r="I281">
            <v>147885.57</v>
          </cell>
        </row>
        <row r="282">
          <cell r="B282">
            <v>189</v>
          </cell>
          <cell r="C282">
            <v>36</v>
          </cell>
          <cell r="G282">
            <v>-1537.59</v>
          </cell>
          <cell r="I282">
            <v>295218.3</v>
          </cell>
        </row>
        <row r="283">
          <cell r="B283">
            <v>189</v>
          </cell>
          <cell r="C283">
            <v>38</v>
          </cell>
          <cell r="G283">
            <v>-3392.74</v>
          </cell>
          <cell r="I283">
            <v>1156924.26</v>
          </cell>
        </row>
        <row r="284">
          <cell r="B284">
            <v>189</v>
          </cell>
          <cell r="C284">
            <v>39</v>
          </cell>
          <cell r="G284">
            <v>-3306.53</v>
          </cell>
          <cell r="I284">
            <v>1101073.8500000001</v>
          </cell>
        </row>
        <row r="285">
          <cell r="B285">
            <v>189</v>
          </cell>
          <cell r="C285">
            <v>40</v>
          </cell>
          <cell r="G285">
            <v>-10455.06</v>
          </cell>
          <cell r="I285">
            <v>836404.72</v>
          </cell>
        </row>
        <row r="286">
          <cell r="B286">
            <v>189</v>
          </cell>
          <cell r="C286">
            <v>41</v>
          </cell>
          <cell r="G286">
            <v>-8211.7900000000009</v>
          </cell>
          <cell r="I286">
            <v>1568450.97</v>
          </cell>
        </row>
        <row r="287">
          <cell r="B287">
            <v>189</v>
          </cell>
          <cell r="C287">
            <v>42</v>
          </cell>
          <cell r="G287">
            <v>-2397.1999999999998</v>
          </cell>
          <cell r="I287">
            <v>881212.04</v>
          </cell>
        </row>
        <row r="288">
          <cell r="B288">
            <v>189</v>
          </cell>
          <cell r="C288">
            <v>43</v>
          </cell>
          <cell r="G288">
            <v>-1276.26</v>
          </cell>
          <cell r="I288">
            <v>501570.3</v>
          </cell>
        </row>
        <row r="289">
          <cell r="B289">
            <v>189</v>
          </cell>
          <cell r="C289">
            <v>44</v>
          </cell>
          <cell r="G289">
            <v>-3621.06</v>
          </cell>
          <cell r="I289">
            <v>539538.21</v>
          </cell>
        </row>
        <row r="290">
          <cell r="B290">
            <v>190</v>
          </cell>
          <cell r="C290">
            <v>153</v>
          </cell>
          <cell r="G290">
            <v>94497.33</v>
          </cell>
          <cell r="I290">
            <v>1404991.12</v>
          </cell>
        </row>
        <row r="291">
          <cell r="B291">
            <v>190</v>
          </cell>
          <cell r="C291">
            <v>154</v>
          </cell>
          <cell r="G291">
            <v>69535.88</v>
          </cell>
          <cell r="I291">
            <v>16618538.550000001</v>
          </cell>
        </row>
        <row r="292">
          <cell r="B292">
            <v>190</v>
          </cell>
          <cell r="C292">
            <v>155</v>
          </cell>
          <cell r="G292">
            <v>-3673.45</v>
          </cell>
          <cell r="I292">
            <v>-3366235.75</v>
          </cell>
        </row>
        <row r="293">
          <cell r="B293">
            <v>190</v>
          </cell>
          <cell r="C293">
            <v>156</v>
          </cell>
          <cell r="G293">
            <v>-6534.98</v>
          </cell>
          <cell r="I293">
            <v>915699.35</v>
          </cell>
        </row>
        <row r="294">
          <cell r="B294">
            <v>190</v>
          </cell>
          <cell r="C294">
            <v>157</v>
          </cell>
          <cell r="G294">
            <v>-19759.91</v>
          </cell>
          <cell r="I294">
            <v>-310900.99</v>
          </cell>
        </row>
        <row r="295">
          <cell r="B295">
            <v>190</v>
          </cell>
          <cell r="C295">
            <v>158</v>
          </cell>
          <cell r="G295">
            <v>-6900.79</v>
          </cell>
          <cell r="I295">
            <v>-1514030.68</v>
          </cell>
        </row>
        <row r="296">
          <cell r="B296">
            <v>190</v>
          </cell>
          <cell r="C296">
            <v>237</v>
          </cell>
          <cell r="G296">
            <v>103.5</v>
          </cell>
          <cell r="I296">
            <v>1980287.5</v>
          </cell>
        </row>
        <row r="297">
          <cell r="B297">
            <v>190</v>
          </cell>
          <cell r="C297">
            <v>238</v>
          </cell>
          <cell r="G297">
            <v>17.25</v>
          </cell>
          <cell r="I297">
            <v>329299.25</v>
          </cell>
        </row>
        <row r="298">
          <cell r="B298">
            <v>190</v>
          </cell>
          <cell r="C298">
            <v>239</v>
          </cell>
          <cell r="G298">
            <v>-67011.58</v>
          </cell>
          <cell r="I298">
            <v>4584192.42</v>
          </cell>
        </row>
        <row r="299">
          <cell r="B299">
            <v>190</v>
          </cell>
          <cell r="C299">
            <v>240</v>
          </cell>
          <cell r="G299">
            <v>-11143.25</v>
          </cell>
          <cell r="I299">
            <v>762302.75</v>
          </cell>
        </row>
        <row r="300">
          <cell r="B300">
            <v>190</v>
          </cell>
          <cell r="C300">
            <v>481</v>
          </cell>
          <cell r="G300">
            <v>0</v>
          </cell>
          <cell r="I300">
            <v>132.16999999999999</v>
          </cell>
        </row>
        <row r="301">
          <cell r="B301">
            <v>190</v>
          </cell>
          <cell r="C301">
            <v>483</v>
          </cell>
          <cell r="G301">
            <v>0</v>
          </cell>
          <cell r="I301">
            <v>59995.43</v>
          </cell>
        </row>
        <row r="302">
          <cell r="B302">
            <v>190</v>
          </cell>
          <cell r="C302">
            <v>484</v>
          </cell>
          <cell r="G302">
            <v>0</v>
          </cell>
          <cell r="I302">
            <v>10077.969999999999</v>
          </cell>
        </row>
        <row r="303">
          <cell r="B303">
            <v>190</v>
          </cell>
          <cell r="C303">
            <v>1100</v>
          </cell>
          <cell r="G303">
            <v>-33667142.579999998</v>
          </cell>
          <cell r="I303">
            <v>0</v>
          </cell>
        </row>
        <row r="304">
          <cell r="B304">
            <v>190</v>
          </cell>
          <cell r="C304">
            <v>1101</v>
          </cell>
          <cell r="G304">
            <v>-597431.64</v>
          </cell>
          <cell r="I304">
            <v>728461</v>
          </cell>
        </row>
        <row r="305">
          <cell r="B305">
            <v>190</v>
          </cell>
          <cell r="C305">
            <v>1140</v>
          </cell>
          <cell r="G305">
            <v>610338.14</v>
          </cell>
          <cell r="I305">
            <v>0</v>
          </cell>
        </row>
        <row r="306">
          <cell r="B306">
            <v>190</v>
          </cell>
          <cell r="C306">
            <v>1150</v>
          </cell>
          <cell r="G306">
            <v>-15944.47</v>
          </cell>
          <cell r="I306">
            <v>0</v>
          </cell>
        </row>
        <row r="307">
          <cell r="B307">
            <v>190</v>
          </cell>
          <cell r="C307">
            <v>1160</v>
          </cell>
          <cell r="G307">
            <v>-5787.86</v>
          </cell>
          <cell r="I307">
            <v>0</v>
          </cell>
        </row>
        <row r="308">
          <cell r="B308">
            <v>190</v>
          </cell>
          <cell r="C308">
            <v>1303</v>
          </cell>
          <cell r="G308">
            <v>36357600.539999999</v>
          </cell>
          <cell r="I308">
            <v>36357600.539999999</v>
          </cell>
        </row>
        <row r="309">
          <cell r="B309">
            <v>190</v>
          </cell>
          <cell r="C309">
            <v>1304</v>
          </cell>
          <cell r="G309">
            <v>-695713.4</v>
          </cell>
          <cell r="I309">
            <v>-695713.4</v>
          </cell>
        </row>
        <row r="310">
          <cell r="B310">
            <v>190</v>
          </cell>
          <cell r="C310">
            <v>1307</v>
          </cell>
          <cell r="G310">
            <v>5691411.0800000001</v>
          </cell>
          <cell r="I310">
            <v>5691411.0800000001</v>
          </cell>
        </row>
        <row r="311">
          <cell r="B311">
            <v>190</v>
          </cell>
          <cell r="C311">
            <v>1403</v>
          </cell>
          <cell r="G311">
            <v>16151.24</v>
          </cell>
          <cell r="I311">
            <v>16151.24</v>
          </cell>
        </row>
        <row r="312">
          <cell r="B312">
            <v>190</v>
          </cell>
          <cell r="C312">
            <v>1404</v>
          </cell>
          <cell r="G312">
            <v>5776.49</v>
          </cell>
          <cell r="I312">
            <v>5776.49</v>
          </cell>
        </row>
        <row r="313">
          <cell r="B313">
            <v>190</v>
          </cell>
          <cell r="C313">
            <v>1407</v>
          </cell>
          <cell r="G313">
            <v>2538.21</v>
          </cell>
          <cell r="I313">
            <v>2538.21</v>
          </cell>
        </row>
        <row r="314">
          <cell r="B314">
            <v>190</v>
          </cell>
          <cell r="C314">
            <v>1703</v>
          </cell>
          <cell r="G314">
            <v>2169730.64</v>
          </cell>
          <cell r="I314">
            <v>2169730.64</v>
          </cell>
        </row>
        <row r="315">
          <cell r="B315">
            <v>190</v>
          </cell>
          <cell r="C315">
            <v>1707</v>
          </cell>
          <cell r="G315">
            <v>360782.68</v>
          </cell>
          <cell r="I315">
            <v>360782.68</v>
          </cell>
        </row>
        <row r="316">
          <cell r="B316">
            <v>190</v>
          </cell>
          <cell r="C316">
            <v>2100</v>
          </cell>
          <cell r="G316">
            <v>-5268624.83</v>
          </cell>
          <cell r="I316">
            <v>0</v>
          </cell>
        </row>
        <row r="317">
          <cell r="B317">
            <v>190</v>
          </cell>
          <cell r="C317">
            <v>2101</v>
          </cell>
          <cell r="G317">
            <v>-948923.68</v>
          </cell>
          <cell r="I317">
            <v>-728461</v>
          </cell>
        </row>
        <row r="318">
          <cell r="B318">
            <v>190</v>
          </cell>
          <cell r="C318">
            <v>2150</v>
          </cell>
          <cell r="G318">
            <v>-2505.7199999999998</v>
          </cell>
          <cell r="I318">
            <v>0</v>
          </cell>
        </row>
        <row r="319">
          <cell r="B319">
            <v>201</v>
          </cell>
          <cell r="C319">
            <v>0</v>
          </cell>
          <cell r="G319">
            <v>0</v>
          </cell>
          <cell r="I319">
            <v>-38060000</v>
          </cell>
        </row>
        <row r="320">
          <cell r="B320">
            <v>201</v>
          </cell>
          <cell r="C320">
            <v>1</v>
          </cell>
          <cell r="G320">
            <v>0</v>
          </cell>
          <cell r="I320">
            <v>-80000000</v>
          </cell>
        </row>
        <row r="321">
          <cell r="B321">
            <v>201</v>
          </cell>
          <cell r="C321">
            <v>2</v>
          </cell>
          <cell r="G321">
            <v>-50000000</v>
          </cell>
          <cell r="I321">
            <v>-185000000</v>
          </cell>
        </row>
        <row r="322">
          <cell r="B322">
            <v>204</v>
          </cell>
          <cell r="C322">
            <v>16</v>
          </cell>
          <cell r="G322">
            <v>0</v>
          </cell>
          <cell r="I322">
            <v>-55000000</v>
          </cell>
        </row>
        <row r="323">
          <cell r="B323">
            <v>204</v>
          </cell>
          <cell r="C323">
            <v>17</v>
          </cell>
          <cell r="G323">
            <v>0</v>
          </cell>
          <cell r="I323">
            <v>-45000000</v>
          </cell>
        </row>
        <row r="324">
          <cell r="B324">
            <v>211</v>
          </cell>
          <cell r="C324">
            <v>100</v>
          </cell>
          <cell r="G324">
            <v>0</v>
          </cell>
          <cell r="I324">
            <v>-517543369.97000003</v>
          </cell>
        </row>
        <row r="325">
          <cell r="B325">
            <v>211</v>
          </cell>
          <cell r="C325">
            <v>106</v>
          </cell>
          <cell r="G325">
            <v>8198292.75</v>
          </cell>
          <cell r="I325">
            <v>0</v>
          </cell>
        </row>
        <row r="326">
          <cell r="B326">
            <v>211</v>
          </cell>
          <cell r="C326">
            <v>109</v>
          </cell>
          <cell r="G326">
            <v>-8252857.3799999999</v>
          </cell>
          <cell r="I326">
            <v>-8252857.3799999999</v>
          </cell>
        </row>
        <row r="327">
          <cell r="B327">
            <v>211</v>
          </cell>
          <cell r="C327">
            <v>116</v>
          </cell>
          <cell r="G327">
            <v>8835668.0099999998</v>
          </cell>
          <cell r="I327">
            <v>0</v>
          </cell>
        </row>
        <row r="328">
          <cell r="B328">
            <v>211</v>
          </cell>
          <cell r="C328">
            <v>210</v>
          </cell>
          <cell r="G328">
            <v>-8883207.8399999999</v>
          </cell>
          <cell r="I328">
            <v>-8883207.8399999999</v>
          </cell>
        </row>
        <row r="329">
          <cell r="B329">
            <v>214</v>
          </cell>
          <cell r="C329">
            <v>16</v>
          </cell>
          <cell r="G329">
            <v>0</v>
          </cell>
          <cell r="I329">
            <v>1113664.32</v>
          </cell>
        </row>
        <row r="330">
          <cell r="B330">
            <v>214</v>
          </cell>
          <cell r="C330">
            <v>17</v>
          </cell>
          <cell r="G330">
            <v>0</v>
          </cell>
          <cell r="I330">
            <v>887990.42</v>
          </cell>
        </row>
        <row r="331">
          <cell r="B331">
            <v>216</v>
          </cell>
          <cell r="C331">
            <v>0</v>
          </cell>
          <cell r="G331">
            <v>-219116813.36000001</v>
          </cell>
          <cell r="I331">
            <v>-219116813.36000001</v>
          </cell>
        </row>
        <row r="332">
          <cell r="B332">
            <v>216</v>
          </cell>
          <cell r="C332">
            <v>100</v>
          </cell>
          <cell r="G332">
            <v>219116813.36000001</v>
          </cell>
          <cell r="I332">
            <v>0</v>
          </cell>
        </row>
        <row r="333">
          <cell r="B333">
            <v>219</v>
          </cell>
          <cell r="C333">
            <v>13</v>
          </cell>
          <cell r="G333">
            <v>4008794</v>
          </cell>
          <cell r="I333">
            <v>4008794</v>
          </cell>
        </row>
        <row r="334">
          <cell r="B334">
            <v>219</v>
          </cell>
          <cell r="C334">
            <v>63</v>
          </cell>
          <cell r="G334">
            <v>-1546347</v>
          </cell>
          <cell r="I334">
            <v>-1546347</v>
          </cell>
        </row>
        <row r="335">
          <cell r="B335">
            <v>219</v>
          </cell>
          <cell r="C335">
            <v>300</v>
          </cell>
          <cell r="G335">
            <v>-2122886</v>
          </cell>
          <cell r="I335">
            <v>0</v>
          </cell>
        </row>
        <row r="336">
          <cell r="B336">
            <v>219</v>
          </cell>
          <cell r="C336">
            <v>302</v>
          </cell>
          <cell r="G336">
            <v>-2720724</v>
          </cell>
          <cell r="I336">
            <v>0</v>
          </cell>
        </row>
        <row r="337">
          <cell r="B337">
            <v>219</v>
          </cell>
          <cell r="C337">
            <v>303</v>
          </cell>
          <cell r="G337">
            <v>-2640535</v>
          </cell>
          <cell r="I337">
            <v>0</v>
          </cell>
        </row>
        <row r="338">
          <cell r="B338">
            <v>219</v>
          </cell>
          <cell r="C338">
            <v>304</v>
          </cell>
          <cell r="G338">
            <v>3030000</v>
          </cell>
          <cell r="I338">
            <v>0</v>
          </cell>
        </row>
        <row r="339">
          <cell r="B339">
            <v>219</v>
          </cell>
          <cell r="C339">
            <v>305</v>
          </cell>
          <cell r="G339">
            <v>-2580000</v>
          </cell>
          <cell r="I339">
            <v>0</v>
          </cell>
        </row>
        <row r="340">
          <cell r="B340">
            <v>219</v>
          </cell>
          <cell r="C340">
            <v>306</v>
          </cell>
          <cell r="G340">
            <v>-2640000</v>
          </cell>
          <cell r="I340">
            <v>0</v>
          </cell>
        </row>
        <row r="341">
          <cell r="B341">
            <v>219</v>
          </cell>
          <cell r="C341">
            <v>500</v>
          </cell>
          <cell r="G341">
            <v>818902</v>
          </cell>
          <cell r="I341">
            <v>0</v>
          </cell>
        </row>
        <row r="342">
          <cell r="B342">
            <v>219</v>
          </cell>
          <cell r="C342">
            <v>502</v>
          </cell>
          <cell r="G342">
            <v>1049519</v>
          </cell>
          <cell r="I342">
            <v>0</v>
          </cell>
        </row>
        <row r="343">
          <cell r="B343">
            <v>219</v>
          </cell>
          <cell r="C343">
            <v>503</v>
          </cell>
          <cell r="G343">
            <v>1018586</v>
          </cell>
          <cell r="I343">
            <v>0</v>
          </cell>
        </row>
        <row r="344">
          <cell r="B344">
            <v>219</v>
          </cell>
          <cell r="C344">
            <v>504</v>
          </cell>
          <cell r="G344">
            <v>-1168823</v>
          </cell>
          <cell r="I344">
            <v>0</v>
          </cell>
        </row>
        <row r="345">
          <cell r="B345">
            <v>219</v>
          </cell>
          <cell r="C345">
            <v>505</v>
          </cell>
          <cell r="G345">
            <v>995235</v>
          </cell>
          <cell r="I345">
            <v>0</v>
          </cell>
        </row>
        <row r="346">
          <cell r="B346">
            <v>219</v>
          </cell>
          <cell r="C346">
            <v>506</v>
          </cell>
          <cell r="G346">
            <v>1018380</v>
          </cell>
          <cell r="I346">
            <v>0</v>
          </cell>
        </row>
        <row r="347">
          <cell r="B347">
            <v>219</v>
          </cell>
          <cell r="C347">
            <v>600</v>
          </cell>
          <cell r="G347">
            <v>979812</v>
          </cell>
          <cell r="I347">
            <v>0</v>
          </cell>
        </row>
        <row r="348">
          <cell r="B348">
            <v>219</v>
          </cell>
          <cell r="C348">
            <v>602</v>
          </cell>
          <cell r="G348">
            <v>821916</v>
          </cell>
          <cell r="I348">
            <v>0</v>
          </cell>
        </row>
        <row r="349">
          <cell r="B349">
            <v>219</v>
          </cell>
          <cell r="C349">
            <v>603</v>
          </cell>
          <cell r="G349">
            <v>797688</v>
          </cell>
          <cell r="I349">
            <v>0</v>
          </cell>
        </row>
        <row r="350">
          <cell r="B350">
            <v>219</v>
          </cell>
          <cell r="C350">
            <v>604</v>
          </cell>
          <cell r="G350">
            <v>-776017</v>
          </cell>
          <cell r="I350">
            <v>0</v>
          </cell>
        </row>
        <row r="351">
          <cell r="B351">
            <v>219</v>
          </cell>
          <cell r="C351">
            <v>605</v>
          </cell>
          <cell r="G351">
            <v>448633</v>
          </cell>
          <cell r="I351">
            <v>0</v>
          </cell>
        </row>
        <row r="352">
          <cell r="B352">
            <v>219</v>
          </cell>
          <cell r="C352">
            <v>606</v>
          </cell>
          <cell r="G352">
            <v>459067</v>
          </cell>
          <cell r="I352">
            <v>0</v>
          </cell>
        </row>
        <row r="353">
          <cell r="B353">
            <v>219</v>
          </cell>
          <cell r="C353">
            <v>700</v>
          </cell>
          <cell r="G353">
            <v>-377964</v>
          </cell>
          <cell r="I353">
            <v>0</v>
          </cell>
        </row>
        <row r="354">
          <cell r="B354">
            <v>219</v>
          </cell>
          <cell r="C354">
            <v>702</v>
          </cell>
          <cell r="G354">
            <v>-317052</v>
          </cell>
          <cell r="I354">
            <v>0</v>
          </cell>
        </row>
        <row r="355">
          <cell r="B355">
            <v>219</v>
          </cell>
          <cell r="C355">
            <v>703</v>
          </cell>
          <cell r="G355">
            <v>-307728</v>
          </cell>
          <cell r="I355">
            <v>0</v>
          </cell>
        </row>
        <row r="356">
          <cell r="B356">
            <v>219</v>
          </cell>
          <cell r="C356">
            <v>704</v>
          </cell>
          <cell r="G356">
            <v>299343</v>
          </cell>
          <cell r="I356">
            <v>0</v>
          </cell>
        </row>
        <row r="357">
          <cell r="B357">
            <v>219</v>
          </cell>
          <cell r="C357">
            <v>705</v>
          </cell>
          <cell r="G357">
            <v>-173068</v>
          </cell>
          <cell r="I357">
            <v>0</v>
          </cell>
        </row>
        <row r="358">
          <cell r="B358">
            <v>219</v>
          </cell>
          <cell r="C358">
            <v>706</v>
          </cell>
          <cell r="G358">
            <v>-177096</v>
          </cell>
          <cell r="I358">
            <v>0</v>
          </cell>
        </row>
        <row r="359">
          <cell r="B359">
            <v>219</v>
          </cell>
          <cell r="C359">
            <v>1707</v>
          </cell>
          <cell r="G359">
            <v>2055298</v>
          </cell>
          <cell r="I359">
            <v>1335188</v>
          </cell>
        </row>
        <row r="360">
          <cell r="B360">
            <v>219</v>
          </cell>
          <cell r="C360">
            <v>1708</v>
          </cell>
          <cell r="G360">
            <v>3520702</v>
          </cell>
          <cell r="I360">
            <v>1306560</v>
          </cell>
        </row>
        <row r="361">
          <cell r="B361">
            <v>219</v>
          </cell>
          <cell r="C361">
            <v>3701</v>
          </cell>
          <cell r="G361">
            <v>-27217</v>
          </cell>
          <cell r="I361">
            <v>-27217</v>
          </cell>
        </row>
        <row r="362">
          <cell r="B362">
            <v>219</v>
          </cell>
          <cell r="C362">
            <v>3702</v>
          </cell>
          <cell r="G362">
            <v>-22831</v>
          </cell>
          <cell r="I362">
            <v>-22831</v>
          </cell>
        </row>
        <row r="363">
          <cell r="B363">
            <v>219</v>
          </cell>
          <cell r="C363">
            <v>3703</v>
          </cell>
          <cell r="G363">
            <v>-22158</v>
          </cell>
          <cell r="I363">
            <v>-22158</v>
          </cell>
        </row>
        <row r="364">
          <cell r="B364">
            <v>219</v>
          </cell>
          <cell r="C364">
            <v>3704</v>
          </cell>
          <cell r="G364">
            <v>25250</v>
          </cell>
          <cell r="I364">
            <v>25250</v>
          </cell>
        </row>
        <row r="365">
          <cell r="B365">
            <v>219</v>
          </cell>
          <cell r="C365">
            <v>3705</v>
          </cell>
          <cell r="G365">
            <v>-21500</v>
          </cell>
          <cell r="I365">
            <v>-21500</v>
          </cell>
        </row>
        <row r="366">
          <cell r="B366">
            <v>219</v>
          </cell>
          <cell r="C366">
            <v>3706</v>
          </cell>
          <cell r="G366">
            <v>-22000</v>
          </cell>
          <cell r="I366">
            <v>-22000</v>
          </cell>
        </row>
        <row r="367">
          <cell r="B367">
            <v>219</v>
          </cell>
          <cell r="C367">
            <v>6707</v>
          </cell>
          <cell r="G367">
            <v>-792830</v>
          </cell>
          <cell r="I367">
            <v>-515048</v>
          </cell>
        </row>
        <row r="368">
          <cell r="B368">
            <v>219</v>
          </cell>
          <cell r="C368">
            <v>6708</v>
          </cell>
          <cell r="G368">
            <v>-1358110</v>
          </cell>
          <cell r="I368">
            <v>-504005</v>
          </cell>
        </row>
        <row r="369">
          <cell r="B369">
            <v>219</v>
          </cell>
          <cell r="C369">
            <v>8701</v>
          </cell>
          <cell r="G369">
            <v>10499</v>
          </cell>
          <cell r="I369">
            <v>10499</v>
          </cell>
        </row>
        <row r="370">
          <cell r="B370">
            <v>219</v>
          </cell>
          <cell r="C370">
            <v>8702</v>
          </cell>
          <cell r="G370">
            <v>8807</v>
          </cell>
          <cell r="I370">
            <v>8807</v>
          </cell>
        </row>
        <row r="371">
          <cell r="B371">
            <v>219</v>
          </cell>
          <cell r="C371">
            <v>8703</v>
          </cell>
          <cell r="G371">
            <v>8548</v>
          </cell>
          <cell r="I371">
            <v>8548</v>
          </cell>
        </row>
        <row r="372">
          <cell r="B372">
            <v>219</v>
          </cell>
          <cell r="C372">
            <v>8704</v>
          </cell>
          <cell r="G372">
            <v>-9740</v>
          </cell>
          <cell r="I372">
            <v>-9740</v>
          </cell>
        </row>
        <row r="373">
          <cell r="B373">
            <v>219</v>
          </cell>
          <cell r="C373">
            <v>8705</v>
          </cell>
          <cell r="G373">
            <v>8294</v>
          </cell>
          <cell r="I373">
            <v>8294</v>
          </cell>
        </row>
        <row r="374">
          <cell r="B374">
            <v>219</v>
          </cell>
          <cell r="C374">
            <v>8706</v>
          </cell>
          <cell r="G374">
            <v>8487</v>
          </cell>
          <cell r="I374">
            <v>8487</v>
          </cell>
        </row>
        <row r="375">
          <cell r="B375">
            <v>224</v>
          </cell>
          <cell r="C375">
            <v>450</v>
          </cell>
          <cell r="G375">
            <v>0</v>
          </cell>
          <cell r="I375">
            <v>-37000000</v>
          </cell>
        </row>
        <row r="376">
          <cell r="B376">
            <v>224</v>
          </cell>
          <cell r="C376">
            <v>458</v>
          </cell>
          <cell r="G376">
            <v>0</v>
          </cell>
          <cell r="I376">
            <v>-65000000</v>
          </cell>
        </row>
        <row r="377">
          <cell r="B377">
            <v>224</v>
          </cell>
          <cell r="C377">
            <v>459</v>
          </cell>
          <cell r="G377">
            <v>0</v>
          </cell>
          <cell r="I377">
            <v>-65400000</v>
          </cell>
        </row>
        <row r="378">
          <cell r="B378">
            <v>224</v>
          </cell>
          <cell r="C378">
            <v>719</v>
          </cell>
          <cell r="G378">
            <v>0</v>
          </cell>
          <cell r="I378">
            <v>-3930000</v>
          </cell>
        </row>
        <row r="379">
          <cell r="B379">
            <v>224</v>
          </cell>
          <cell r="C379">
            <v>721</v>
          </cell>
          <cell r="G379">
            <v>0</v>
          </cell>
          <cell r="I379">
            <v>-60000000</v>
          </cell>
        </row>
        <row r="380">
          <cell r="B380">
            <v>224</v>
          </cell>
          <cell r="C380">
            <v>722</v>
          </cell>
          <cell r="G380">
            <v>0</v>
          </cell>
          <cell r="I380">
            <v>-60000000</v>
          </cell>
        </row>
        <row r="381">
          <cell r="B381">
            <v>224</v>
          </cell>
          <cell r="C381">
            <v>723</v>
          </cell>
          <cell r="G381">
            <v>0</v>
          </cell>
          <cell r="I381">
            <v>-40000000</v>
          </cell>
        </row>
        <row r="382">
          <cell r="B382">
            <v>224</v>
          </cell>
          <cell r="C382">
            <v>746</v>
          </cell>
          <cell r="G382">
            <v>0</v>
          </cell>
          <cell r="I382">
            <v>-42000000</v>
          </cell>
        </row>
        <row r="383">
          <cell r="B383">
            <v>224</v>
          </cell>
          <cell r="C383">
            <v>748</v>
          </cell>
          <cell r="G383">
            <v>0</v>
          </cell>
          <cell r="I383">
            <v>-13000000</v>
          </cell>
        </row>
        <row r="384">
          <cell r="B384">
            <v>224</v>
          </cell>
          <cell r="C384">
            <v>749</v>
          </cell>
          <cell r="G384">
            <v>45000</v>
          </cell>
          <cell r="I384">
            <v>-62441000</v>
          </cell>
        </row>
        <row r="385">
          <cell r="B385">
            <v>224</v>
          </cell>
          <cell r="C385">
            <v>751</v>
          </cell>
          <cell r="G385">
            <v>0</v>
          </cell>
          <cell r="I385">
            <v>-32550000</v>
          </cell>
        </row>
        <row r="386">
          <cell r="B386">
            <v>224</v>
          </cell>
          <cell r="C386">
            <v>752</v>
          </cell>
          <cell r="G386">
            <v>0</v>
          </cell>
          <cell r="I386">
            <v>-29075000</v>
          </cell>
        </row>
        <row r="387">
          <cell r="B387">
            <v>224</v>
          </cell>
          <cell r="C387">
            <v>753</v>
          </cell>
          <cell r="G387">
            <v>0</v>
          </cell>
          <cell r="I387">
            <v>-35000000</v>
          </cell>
        </row>
        <row r="388">
          <cell r="B388">
            <v>224</v>
          </cell>
          <cell r="C388">
            <v>754</v>
          </cell>
          <cell r="G388">
            <v>0</v>
          </cell>
          <cell r="I388">
            <v>-75000000</v>
          </cell>
        </row>
        <row r="389">
          <cell r="B389">
            <v>224</v>
          </cell>
          <cell r="C389">
            <v>756</v>
          </cell>
          <cell r="G389">
            <v>0</v>
          </cell>
          <cell r="I389">
            <v>-60000000</v>
          </cell>
        </row>
        <row r="390">
          <cell r="B390">
            <v>224</v>
          </cell>
          <cell r="C390">
            <v>758</v>
          </cell>
          <cell r="G390">
            <v>0</v>
          </cell>
          <cell r="I390">
            <v>-110000000</v>
          </cell>
        </row>
        <row r="391">
          <cell r="B391">
            <v>224</v>
          </cell>
          <cell r="C391">
            <v>759</v>
          </cell>
          <cell r="G391">
            <v>0</v>
          </cell>
          <cell r="I391">
            <v>-85000000</v>
          </cell>
        </row>
        <row r="392">
          <cell r="B392">
            <v>224</v>
          </cell>
          <cell r="C392">
            <v>761</v>
          </cell>
          <cell r="G392">
            <v>0</v>
          </cell>
          <cell r="I392">
            <v>-110000000</v>
          </cell>
        </row>
        <row r="393">
          <cell r="B393">
            <v>224</v>
          </cell>
          <cell r="C393">
            <v>763</v>
          </cell>
          <cell r="G393">
            <v>0</v>
          </cell>
          <cell r="I393">
            <v>-140000000</v>
          </cell>
        </row>
        <row r="394">
          <cell r="B394">
            <v>226</v>
          </cell>
          <cell r="C394">
            <v>719</v>
          </cell>
          <cell r="G394">
            <v>-30.23</v>
          </cell>
          <cell r="I394">
            <v>4504.6400000000003</v>
          </cell>
        </row>
        <row r="395">
          <cell r="B395">
            <v>226</v>
          </cell>
          <cell r="C395">
            <v>721</v>
          </cell>
          <cell r="G395">
            <v>-3313.5</v>
          </cell>
          <cell r="I395">
            <v>135853.62</v>
          </cell>
        </row>
        <row r="396">
          <cell r="B396">
            <v>226</v>
          </cell>
          <cell r="C396">
            <v>722</v>
          </cell>
          <cell r="G396">
            <v>-5245.63</v>
          </cell>
          <cell r="I396">
            <v>1479266.05</v>
          </cell>
        </row>
        <row r="397">
          <cell r="B397">
            <v>226</v>
          </cell>
          <cell r="C397">
            <v>723</v>
          </cell>
          <cell r="G397">
            <v>-3495.14</v>
          </cell>
          <cell r="I397">
            <v>992619.36</v>
          </cell>
        </row>
        <row r="398">
          <cell r="B398">
            <v>226</v>
          </cell>
          <cell r="C398">
            <v>749</v>
          </cell>
          <cell r="G398">
            <v>-5465.22</v>
          </cell>
          <cell r="I398">
            <v>1519330.57</v>
          </cell>
        </row>
        <row r="399">
          <cell r="B399">
            <v>226</v>
          </cell>
          <cell r="C399">
            <v>753</v>
          </cell>
          <cell r="G399">
            <v>-2299.11</v>
          </cell>
          <cell r="I399">
            <v>942636.41</v>
          </cell>
        </row>
        <row r="400">
          <cell r="B400">
            <v>226</v>
          </cell>
          <cell r="C400">
            <v>754</v>
          </cell>
          <cell r="G400">
            <v>-4400.84</v>
          </cell>
          <cell r="I400">
            <v>246447.25</v>
          </cell>
        </row>
        <row r="401">
          <cell r="B401">
            <v>226</v>
          </cell>
          <cell r="C401">
            <v>756</v>
          </cell>
          <cell r="G401">
            <v>-739.86</v>
          </cell>
          <cell r="I401">
            <v>227138.76</v>
          </cell>
        </row>
        <row r="402">
          <cell r="B402">
            <v>226</v>
          </cell>
          <cell r="C402">
            <v>758</v>
          </cell>
          <cell r="G402">
            <v>-6181.55</v>
          </cell>
          <cell r="I402">
            <v>506887.07</v>
          </cell>
        </row>
        <row r="403">
          <cell r="B403">
            <v>226</v>
          </cell>
          <cell r="C403">
            <v>759</v>
          </cell>
          <cell r="G403">
            <v>-4905.3500000000004</v>
          </cell>
          <cell r="I403">
            <v>436576.15</v>
          </cell>
        </row>
        <row r="404">
          <cell r="B404">
            <v>228</v>
          </cell>
          <cell r="C404">
            <v>1100</v>
          </cell>
          <cell r="G404">
            <v>67798534.150000006</v>
          </cell>
          <cell r="I404">
            <v>0</v>
          </cell>
        </row>
        <row r="405">
          <cell r="B405">
            <v>228</v>
          </cell>
          <cell r="C405">
            <v>1102</v>
          </cell>
          <cell r="G405">
            <v>-42800000.07</v>
          </cell>
          <cell r="I405">
            <v>0</v>
          </cell>
        </row>
        <row r="406">
          <cell r="B406">
            <v>228</v>
          </cell>
          <cell r="C406">
            <v>1103</v>
          </cell>
          <cell r="G406">
            <v>-1730874.41</v>
          </cell>
          <cell r="I406">
            <v>0</v>
          </cell>
        </row>
        <row r="407">
          <cell r="B407">
            <v>228</v>
          </cell>
          <cell r="C407">
            <v>1104</v>
          </cell>
          <cell r="G407">
            <v>-50497963.25</v>
          </cell>
          <cell r="I407">
            <v>0</v>
          </cell>
        </row>
        <row r="408">
          <cell r="B408">
            <v>228</v>
          </cell>
          <cell r="C408">
            <v>1105</v>
          </cell>
          <cell r="G408">
            <v>-2077977.77</v>
          </cell>
          <cell r="I408">
            <v>0</v>
          </cell>
        </row>
        <row r="409">
          <cell r="B409">
            <v>228</v>
          </cell>
          <cell r="C409">
            <v>1106</v>
          </cell>
          <cell r="G409">
            <v>55474510.200000003</v>
          </cell>
          <cell r="I409">
            <v>0</v>
          </cell>
        </row>
        <row r="410">
          <cell r="B410">
            <v>228</v>
          </cell>
          <cell r="C410">
            <v>1108</v>
          </cell>
          <cell r="G410">
            <v>-1208964.93</v>
          </cell>
          <cell r="I410">
            <v>0</v>
          </cell>
        </row>
        <row r="411">
          <cell r="B411">
            <v>228</v>
          </cell>
          <cell r="C411">
            <v>1109</v>
          </cell>
          <cell r="G411">
            <v>2868142.72</v>
          </cell>
          <cell r="I411">
            <v>0</v>
          </cell>
        </row>
        <row r="412">
          <cell r="B412">
            <v>228</v>
          </cell>
          <cell r="C412">
            <v>1110</v>
          </cell>
          <cell r="G412">
            <v>-1684198.66</v>
          </cell>
          <cell r="I412">
            <v>0</v>
          </cell>
        </row>
        <row r="413">
          <cell r="B413">
            <v>228</v>
          </cell>
          <cell r="C413">
            <v>1111</v>
          </cell>
          <cell r="G413">
            <v>-2000000</v>
          </cell>
          <cell r="I413">
            <v>0</v>
          </cell>
        </row>
        <row r="414">
          <cell r="B414">
            <v>228</v>
          </cell>
          <cell r="C414">
            <v>1112</v>
          </cell>
          <cell r="G414">
            <v>-95323.88</v>
          </cell>
          <cell r="I414">
            <v>0</v>
          </cell>
        </row>
        <row r="415">
          <cell r="B415">
            <v>228</v>
          </cell>
          <cell r="C415">
            <v>2101</v>
          </cell>
          <cell r="G415">
            <v>0</v>
          </cell>
          <cell r="I415">
            <v>0</v>
          </cell>
        </row>
        <row r="416">
          <cell r="B416">
            <v>228</v>
          </cell>
          <cell r="C416">
            <v>2104</v>
          </cell>
          <cell r="G416">
            <v>0</v>
          </cell>
          <cell r="I416">
            <v>0</v>
          </cell>
        </row>
        <row r="417">
          <cell r="B417">
            <v>228</v>
          </cell>
          <cell r="C417">
            <v>2107</v>
          </cell>
          <cell r="G417">
            <v>0</v>
          </cell>
          <cell r="I417">
            <v>0</v>
          </cell>
        </row>
        <row r="418">
          <cell r="B418">
            <v>228</v>
          </cell>
          <cell r="C418">
            <v>2108</v>
          </cell>
          <cell r="G418">
            <v>0</v>
          </cell>
          <cell r="I418">
            <v>0</v>
          </cell>
        </row>
        <row r="419">
          <cell r="B419">
            <v>228</v>
          </cell>
          <cell r="C419">
            <v>2111</v>
          </cell>
          <cell r="G419">
            <v>0</v>
          </cell>
          <cell r="I419">
            <v>0</v>
          </cell>
        </row>
        <row r="420">
          <cell r="B420">
            <v>228</v>
          </cell>
          <cell r="C420">
            <v>2133</v>
          </cell>
          <cell r="G420">
            <v>0</v>
          </cell>
          <cell r="I420">
            <v>0</v>
          </cell>
        </row>
        <row r="421">
          <cell r="B421">
            <v>228</v>
          </cell>
          <cell r="C421">
            <v>2160</v>
          </cell>
          <cell r="G421">
            <v>2936145.7</v>
          </cell>
          <cell r="I421">
            <v>0</v>
          </cell>
        </row>
        <row r="422">
          <cell r="B422">
            <v>228</v>
          </cell>
          <cell r="C422">
            <v>3020</v>
          </cell>
          <cell r="G422">
            <v>17124647.52</v>
          </cell>
          <cell r="I422">
            <v>0</v>
          </cell>
        </row>
        <row r="423">
          <cell r="B423">
            <v>228</v>
          </cell>
          <cell r="C423">
            <v>3030</v>
          </cell>
          <cell r="G423">
            <v>41168980.240000002</v>
          </cell>
          <cell r="I423">
            <v>0</v>
          </cell>
        </row>
        <row r="424">
          <cell r="B424">
            <v>228</v>
          </cell>
          <cell r="C424">
            <v>3031</v>
          </cell>
          <cell r="G424">
            <v>-6303008.3200000003</v>
          </cell>
          <cell r="I424">
            <v>0</v>
          </cell>
        </row>
        <row r="425">
          <cell r="B425">
            <v>228</v>
          </cell>
          <cell r="C425">
            <v>3032</v>
          </cell>
          <cell r="G425">
            <v>11086689</v>
          </cell>
          <cell r="I425">
            <v>0</v>
          </cell>
        </row>
        <row r="426">
          <cell r="B426">
            <v>228</v>
          </cell>
          <cell r="C426">
            <v>10004</v>
          </cell>
          <cell r="G426">
            <v>-2868142.72</v>
          </cell>
          <cell r="I426">
            <v>-2868142.72</v>
          </cell>
        </row>
        <row r="427">
          <cell r="B427">
            <v>228</v>
          </cell>
          <cell r="C427">
            <v>10008</v>
          </cell>
          <cell r="G427">
            <v>1208964.93</v>
          </cell>
          <cell r="I427">
            <v>1208964.93</v>
          </cell>
        </row>
        <row r="428">
          <cell r="B428">
            <v>228</v>
          </cell>
          <cell r="C428">
            <v>10009</v>
          </cell>
          <cell r="G428">
            <v>95323.88</v>
          </cell>
          <cell r="I428">
            <v>95323.88</v>
          </cell>
        </row>
        <row r="429">
          <cell r="B429">
            <v>228</v>
          </cell>
          <cell r="C429">
            <v>11100</v>
          </cell>
          <cell r="G429">
            <v>-67798534.150000006</v>
          </cell>
          <cell r="I429">
            <v>-67798534.150000006</v>
          </cell>
        </row>
        <row r="430">
          <cell r="B430">
            <v>228</v>
          </cell>
          <cell r="C430">
            <v>11101</v>
          </cell>
          <cell r="G430">
            <v>-291667</v>
          </cell>
          <cell r="I430">
            <v>-291667</v>
          </cell>
        </row>
        <row r="431">
          <cell r="B431">
            <v>228</v>
          </cell>
          <cell r="C431">
            <v>11102</v>
          </cell>
          <cell r="G431">
            <v>42800000.07</v>
          </cell>
          <cell r="I431">
            <v>42800000.07</v>
          </cell>
        </row>
        <row r="432">
          <cell r="B432">
            <v>228</v>
          </cell>
          <cell r="C432">
            <v>11103</v>
          </cell>
          <cell r="G432">
            <v>1730874.41</v>
          </cell>
          <cell r="I432">
            <v>1730874.41</v>
          </cell>
        </row>
        <row r="433">
          <cell r="B433">
            <v>228</v>
          </cell>
          <cell r="C433">
            <v>11104</v>
          </cell>
          <cell r="G433">
            <v>50497963.25</v>
          </cell>
          <cell r="I433">
            <v>50497963.25</v>
          </cell>
        </row>
        <row r="434">
          <cell r="B434">
            <v>228</v>
          </cell>
          <cell r="C434">
            <v>11105</v>
          </cell>
          <cell r="G434">
            <v>2077977.77</v>
          </cell>
          <cell r="I434">
            <v>2077977.77</v>
          </cell>
        </row>
        <row r="435">
          <cell r="B435">
            <v>228</v>
          </cell>
          <cell r="C435">
            <v>11106</v>
          </cell>
          <cell r="G435">
            <v>-55478111.469999999</v>
          </cell>
          <cell r="I435">
            <v>-55478111.469999999</v>
          </cell>
        </row>
        <row r="436">
          <cell r="B436">
            <v>228</v>
          </cell>
          <cell r="C436">
            <v>11110</v>
          </cell>
          <cell r="G436">
            <v>1684198.66</v>
          </cell>
          <cell r="I436">
            <v>1684198.66</v>
          </cell>
        </row>
        <row r="437">
          <cell r="B437">
            <v>228</v>
          </cell>
          <cell r="C437">
            <v>11111</v>
          </cell>
          <cell r="G437">
            <v>2000000</v>
          </cell>
          <cell r="I437">
            <v>2000000</v>
          </cell>
        </row>
        <row r="438">
          <cell r="B438">
            <v>228</v>
          </cell>
          <cell r="C438">
            <v>20101</v>
          </cell>
          <cell r="G438">
            <v>18402.330000000002</v>
          </cell>
          <cell r="I438">
            <v>18402.330000000002</v>
          </cell>
        </row>
        <row r="439">
          <cell r="B439">
            <v>228</v>
          </cell>
          <cell r="C439">
            <v>22104</v>
          </cell>
          <cell r="G439">
            <v>32746.76</v>
          </cell>
          <cell r="I439">
            <v>32746.76</v>
          </cell>
        </row>
        <row r="440">
          <cell r="B440">
            <v>228</v>
          </cell>
          <cell r="C440">
            <v>22107</v>
          </cell>
          <cell r="G440">
            <v>6770.49</v>
          </cell>
          <cell r="I440">
            <v>6770.49</v>
          </cell>
        </row>
        <row r="441">
          <cell r="B441">
            <v>228</v>
          </cell>
          <cell r="C441">
            <v>22108</v>
          </cell>
          <cell r="G441">
            <v>29464.35</v>
          </cell>
          <cell r="I441">
            <v>29464.35</v>
          </cell>
        </row>
        <row r="442">
          <cell r="B442">
            <v>228</v>
          </cell>
          <cell r="C442">
            <v>22111</v>
          </cell>
          <cell r="G442">
            <v>5834</v>
          </cell>
          <cell r="I442">
            <v>5834</v>
          </cell>
        </row>
        <row r="443">
          <cell r="B443">
            <v>228</v>
          </cell>
          <cell r="C443">
            <v>22133</v>
          </cell>
          <cell r="G443">
            <v>14860.38</v>
          </cell>
          <cell r="I443">
            <v>14860.38</v>
          </cell>
        </row>
        <row r="444">
          <cell r="B444">
            <v>228</v>
          </cell>
          <cell r="C444">
            <v>22160</v>
          </cell>
          <cell r="G444">
            <v>-3069479.03</v>
          </cell>
          <cell r="I444">
            <v>-3069479.03</v>
          </cell>
        </row>
        <row r="445">
          <cell r="B445">
            <v>228</v>
          </cell>
          <cell r="C445">
            <v>30012</v>
          </cell>
          <cell r="G445">
            <v>-92749</v>
          </cell>
          <cell r="I445">
            <v>-92749</v>
          </cell>
        </row>
        <row r="446">
          <cell r="B446">
            <v>228</v>
          </cell>
          <cell r="C446">
            <v>30014</v>
          </cell>
          <cell r="G446">
            <v>-7690558.3099999996</v>
          </cell>
          <cell r="I446">
            <v>-7690558.3099999996</v>
          </cell>
        </row>
        <row r="447">
          <cell r="B447">
            <v>228</v>
          </cell>
          <cell r="C447">
            <v>30019</v>
          </cell>
          <cell r="G447">
            <v>-172714.03</v>
          </cell>
          <cell r="I447">
            <v>-172714.03</v>
          </cell>
        </row>
        <row r="448">
          <cell r="B448">
            <v>228</v>
          </cell>
          <cell r="C448">
            <v>30028</v>
          </cell>
          <cell r="G448">
            <v>-6405698</v>
          </cell>
          <cell r="I448">
            <v>-6405698</v>
          </cell>
        </row>
        <row r="449">
          <cell r="B449">
            <v>228</v>
          </cell>
          <cell r="C449">
            <v>30030</v>
          </cell>
          <cell r="G449">
            <v>-17167467.41</v>
          </cell>
          <cell r="I449">
            <v>-17167467.41</v>
          </cell>
        </row>
        <row r="450">
          <cell r="B450">
            <v>228</v>
          </cell>
          <cell r="C450">
            <v>30050</v>
          </cell>
          <cell r="G450">
            <v>-41208179.359999999</v>
          </cell>
          <cell r="I450">
            <v>-41208179.359999999</v>
          </cell>
        </row>
        <row r="451">
          <cell r="B451">
            <v>228</v>
          </cell>
          <cell r="C451">
            <v>30056</v>
          </cell>
          <cell r="G451">
            <v>-9634527</v>
          </cell>
          <cell r="I451">
            <v>-9634527</v>
          </cell>
        </row>
        <row r="452">
          <cell r="B452">
            <v>228</v>
          </cell>
          <cell r="C452">
            <v>30068</v>
          </cell>
          <cell r="G452">
            <v>13013775</v>
          </cell>
          <cell r="I452">
            <v>-78788259</v>
          </cell>
        </row>
        <row r="453">
          <cell r="B453">
            <v>228</v>
          </cell>
          <cell r="C453">
            <v>30070</v>
          </cell>
          <cell r="G453">
            <v>0</v>
          </cell>
          <cell r="I453">
            <v>-1510503</v>
          </cell>
        </row>
        <row r="454">
          <cell r="B454">
            <v>228</v>
          </cell>
          <cell r="C454">
            <v>30100</v>
          </cell>
          <cell r="G454">
            <v>6337080.0999999996</v>
          </cell>
          <cell r="I454">
            <v>6337080.0999999996</v>
          </cell>
        </row>
        <row r="455">
          <cell r="B455">
            <v>229</v>
          </cell>
          <cell r="C455">
            <v>4</v>
          </cell>
          <cell r="G455">
            <v>-200563.72</v>
          </cell>
          <cell r="I455">
            <v>-200563.72</v>
          </cell>
        </row>
        <row r="456">
          <cell r="B456">
            <v>229</v>
          </cell>
          <cell r="C456">
            <v>124</v>
          </cell>
          <cell r="G456">
            <v>200563.72</v>
          </cell>
          <cell r="I456">
            <v>0</v>
          </cell>
        </row>
        <row r="457">
          <cell r="B457">
            <v>230</v>
          </cell>
          <cell r="C457">
            <v>600</v>
          </cell>
          <cell r="G457">
            <v>-44294.15</v>
          </cell>
          <cell r="I457">
            <v>-10589687.199999999</v>
          </cell>
        </row>
        <row r="458">
          <cell r="B458">
            <v>230</v>
          </cell>
          <cell r="C458">
            <v>650</v>
          </cell>
          <cell r="G458">
            <v>-4675.1099999999997</v>
          </cell>
          <cell r="I458">
            <v>-852802.22</v>
          </cell>
        </row>
        <row r="459">
          <cell r="B459">
            <v>230</v>
          </cell>
          <cell r="C459">
            <v>660</v>
          </cell>
          <cell r="G459">
            <v>-264.63</v>
          </cell>
          <cell r="I459">
            <v>-58361.7</v>
          </cell>
        </row>
        <row r="460">
          <cell r="B460">
            <v>230</v>
          </cell>
          <cell r="C460">
            <v>670</v>
          </cell>
          <cell r="G460">
            <v>-1085.49</v>
          </cell>
          <cell r="I460">
            <v>-240939.32</v>
          </cell>
        </row>
        <row r="461">
          <cell r="B461">
            <v>230</v>
          </cell>
          <cell r="C461">
            <v>680</v>
          </cell>
          <cell r="G461">
            <v>-4155.55</v>
          </cell>
          <cell r="I461">
            <v>-920452.97</v>
          </cell>
        </row>
        <row r="462">
          <cell r="B462">
            <v>231</v>
          </cell>
          <cell r="C462">
            <v>128</v>
          </cell>
          <cell r="G462">
            <v>0</v>
          </cell>
          <cell r="I462">
            <v>-554015</v>
          </cell>
        </row>
        <row r="463">
          <cell r="B463">
            <v>231</v>
          </cell>
          <cell r="C463">
            <v>129</v>
          </cell>
          <cell r="G463">
            <v>0</v>
          </cell>
          <cell r="I463">
            <v>-889000</v>
          </cell>
        </row>
        <row r="464">
          <cell r="B464">
            <v>232</v>
          </cell>
          <cell r="C464">
            <v>30</v>
          </cell>
          <cell r="G464">
            <v>-390267.33</v>
          </cell>
          <cell r="I464">
            <v>-390267.33</v>
          </cell>
        </row>
        <row r="465">
          <cell r="B465">
            <v>232</v>
          </cell>
          <cell r="C465">
            <v>37</v>
          </cell>
          <cell r="G465">
            <v>-15170795.130000001</v>
          </cell>
          <cell r="I465">
            <v>-15170795.130000001</v>
          </cell>
        </row>
        <row r="466">
          <cell r="B466">
            <v>232</v>
          </cell>
          <cell r="C466">
            <v>100</v>
          </cell>
          <cell r="G466">
            <v>-0.1</v>
          </cell>
          <cell r="I466">
            <v>-0.1</v>
          </cell>
        </row>
        <row r="467">
          <cell r="B467">
            <v>232</v>
          </cell>
          <cell r="C467">
            <v>175</v>
          </cell>
          <cell r="G467">
            <v>-90.16</v>
          </cell>
          <cell r="I467">
            <v>-90.16</v>
          </cell>
        </row>
        <row r="468">
          <cell r="B468">
            <v>232</v>
          </cell>
          <cell r="C468">
            <v>222</v>
          </cell>
          <cell r="G468">
            <v>-806.73</v>
          </cell>
          <cell r="I468">
            <v>-806.73</v>
          </cell>
        </row>
        <row r="469">
          <cell r="B469">
            <v>232</v>
          </cell>
          <cell r="C469">
            <v>223</v>
          </cell>
          <cell r="G469">
            <v>-12680.98</v>
          </cell>
          <cell r="I469">
            <v>-12680.98</v>
          </cell>
        </row>
        <row r="470">
          <cell r="B470">
            <v>232</v>
          </cell>
          <cell r="C470">
            <v>230</v>
          </cell>
          <cell r="G470">
            <v>-789.47</v>
          </cell>
          <cell r="I470">
            <v>-789.47</v>
          </cell>
        </row>
        <row r="471">
          <cell r="B471">
            <v>232</v>
          </cell>
          <cell r="C471">
            <v>390</v>
          </cell>
          <cell r="G471">
            <v>-5637150.1900000004</v>
          </cell>
          <cell r="I471">
            <v>-5637150.1900000004</v>
          </cell>
        </row>
        <row r="472">
          <cell r="B472">
            <v>232</v>
          </cell>
          <cell r="C472">
            <v>400</v>
          </cell>
          <cell r="G472">
            <v>11870080.65</v>
          </cell>
          <cell r="I472">
            <v>-9237918.3599999994</v>
          </cell>
        </row>
        <row r="473">
          <cell r="B473">
            <v>232</v>
          </cell>
          <cell r="C473">
            <v>401</v>
          </cell>
          <cell r="G473">
            <v>6113724.2400000002</v>
          </cell>
          <cell r="I473">
            <v>0</v>
          </cell>
        </row>
        <row r="474">
          <cell r="B474">
            <v>232</v>
          </cell>
          <cell r="C474">
            <v>408</v>
          </cell>
          <cell r="G474">
            <v>-993.09</v>
          </cell>
          <cell r="I474">
            <v>-993.09</v>
          </cell>
        </row>
        <row r="475">
          <cell r="B475">
            <v>232</v>
          </cell>
          <cell r="C475">
            <v>409</v>
          </cell>
          <cell r="G475">
            <v>76.12</v>
          </cell>
          <cell r="I475">
            <v>76.12</v>
          </cell>
        </row>
        <row r="476">
          <cell r="B476">
            <v>232</v>
          </cell>
          <cell r="C476">
            <v>412</v>
          </cell>
          <cell r="G476">
            <v>10.6</v>
          </cell>
          <cell r="I476">
            <v>10.6</v>
          </cell>
        </row>
        <row r="477">
          <cell r="B477">
            <v>232</v>
          </cell>
          <cell r="C477">
            <v>421</v>
          </cell>
          <cell r="G477">
            <v>-793.13</v>
          </cell>
          <cell r="I477">
            <v>-793.13</v>
          </cell>
        </row>
        <row r="478">
          <cell r="B478">
            <v>232</v>
          </cell>
          <cell r="C478">
            <v>431</v>
          </cell>
          <cell r="G478">
            <v>-0.2</v>
          </cell>
          <cell r="I478">
            <v>-0.2</v>
          </cell>
        </row>
        <row r="479">
          <cell r="B479">
            <v>232</v>
          </cell>
          <cell r="C479">
            <v>432</v>
          </cell>
          <cell r="G479">
            <v>-23.26</v>
          </cell>
          <cell r="I479">
            <v>-23.26</v>
          </cell>
        </row>
        <row r="480">
          <cell r="B480">
            <v>232</v>
          </cell>
          <cell r="C480">
            <v>440</v>
          </cell>
          <cell r="G480">
            <v>52.2</v>
          </cell>
          <cell r="I480">
            <v>52.2</v>
          </cell>
        </row>
        <row r="481">
          <cell r="B481">
            <v>232</v>
          </cell>
          <cell r="C481">
            <v>445</v>
          </cell>
          <cell r="G481">
            <v>-3161.96</v>
          </cell>
          <cell r="I481">
            <v>-3161.96</v>
          </cell>
        </row>
        <row r="482">
          <cell r="B482">
            <v>232</v>
          </cell>
          <cell r="C482">
            <v>450</v>
          </cell>
          <cell r="G482">
            <v>793.13</v>
          </cell>
          <cell r="I482">
            <v>793.13</v>
          </cell>
        </row>
        <row r="483">
          <cell r="B483">
            <v>232</v>
          </cell>
          <cell r="C483">
            <v>460</v>
          </cell>
          <cell r="G483">
            <v>12173897.619999999</v>
          </cell>
          <cell r="I483">
            <v>0</v>
          </cell>
        </row>
        <row r="484">
          <cell r="B484">
            <v>232</v>
          </cell>
          <cell r="C484">
            <v>462</v>
          </cell>
          <cell r="G484">
            <v>13210968.51</v>
          </cell>
          <cell r="I484">
            <v>0</v>
          </cell>
        </row>
        <row r="485">
          <cell r="B485">
            <v>232</v>
          </cell>
          <cell r="C485">
            <v>463</v>
          </cell>
          <cell r="G485">
            <v>-19849.54</v>
          </cell>
          <cell r="I485">
            <v>0</v>
          </cell>
        </row>
        <row r="486">
          <cell r="B486">
            <v>232</v>
          </cell>
          <cell r="C486">
            <v>464</v>
          </cell>
          <cell r="G486">
            <v>3396621.78</v>
          </cell>
          <cell r="I486">
            <v>0</v>
          </cell>
        </row>
        <row r="487">
          <cell r="B487">
            <v>232</v>
          </cell>
          <cell r="C487">
            <v>500</v>
          </cell>
          <cell r="G487">
            <v>5647196.5700000003</v>
          </cell>
          <cell r="I487">
            <v>-11156427.16</v>
          </cell>
        </row>
        <row r="488">
          <cell r="B488">
            <v>232</v>
          </cell>
          <cell r="C488">
            <v>520</v>
          </cell>
          <cell r="G488">
            <v>-16220243.52</v>
          </cell>
          <cell r="I488">
            <v>-16220243.52</v>
          </cell>
        </row>
        <row r="489">
          <cell r="B489">
            <v>232</v>
          </cell>
          <cell r="C489">
            <v>700</v>
          </cell>
          <cell r="G489">
            <v>-146128.06</v>
          </cell>
          <cell r="I489">
            <v>-146128.06</v>
          </cell>
        </row>
        <row r="490">
          <cell r="B490">
            <v>232</v>
          </cell>
          <cell r="C490">
            <v>711</v>
          </cell>
          <cell r="G490">
            <v>810.36</v>
          </cell>
          <cell r="I490">
            <v>23074.19</v>
          </cell>
        </row>
        <row r="491">
          <cell r="B491">
            <v>232</v>
          </cell>
          <cell r="C491">
            <v>745</v>
          </cell>
          <cell r="G491">
            <v>-6621.23</v>
          </cell>
          <cell r="I491">
            <v>-6621.23</v>
          </cell>
        </row>
        <row r="492">
          <cell r="B492">
            <v>232</v>
          </cell>
          <cell r="C492">
            <v>800</v>
          </cell>
          <cell r="G492">
            <v>137889.69</v>
          </cell>
          <cell r="I492">
            <v>0</v>
          </cell>
        </row>
        <row r="493">
          <cell r="B493">
            <v>232</v>
          </cell>
          <cell r="C493">
            <v>850</v>
          </cell>
          <cell r="G493">
            <v>6621.23</v>
          </cell>
          <cell r="I493">
            <v>0</v>
          </cell>
        </row>
        <row r="494">
          <cell r="B494">
            <v>232</v>
          </cell>
          <cell r="C494">
            <v>907</v>
          </cell>
          <cell r="G494">
            <v>-18542729.199999999</v>
          </cell>
          <cell r="I494">
            <v>-18542729.199999999</v>
          </cell>
        </row>
        <row r="495">
          <cell r="B495">
            <v>232</v>
          </cell>
          <cell r="C495">
            <v>911</v>
          </cell>
          <cell r="G495">
            <v>2396338.13</v>
          </cell>
          <cell r="I495">
            <v>2396338.13</v>
          </cell>
        </row>
        <row r="496">
          <cell r="B496">
            <v>232</v>
          </cell>
          <cell r="C496">
            <v>921</v>
          </cell>
          <cell r="G496">
            <v>863134.65</v>
          </cell>
          <cell r="I496">
            <v>-254694.12</v>
          </cell>
        </row>
        <row r="497">
          <cell r="B497">
            <v>232</v>
          </cell>
          <cell r="C497">
            <v>924</v>
          </cell>
          <cell r="G497">
            <v>-35639.870000000003</v>
          </cell>
          <cell r="I497">
            <v>-427782.67</v>
          </cell>
        </row>
        <row r="498">
          <cell r="B498">
            <v>232</v>
          </cell>
          <cell r="C498">
            <v>926</v>
          </cell>
          <cell r="G498">
            <v>0</v>
          </cell>
          <cell r="I498">
            <v>-1862211</v>
          </cell>
        </row>
        <row r="499">
          <cell r="B499">
            <v>232</v>
          </cell>
          <cell r="C499">
            <v>927</v>
          </cell>
          <cell r="G499">
            <v>-98836.92</v>
          </cell>
          <cell r="I499">
            <v>-926994.75</v>
          </cell>
        </row>
        <row r="500">
          <cell r="B500">
            <v>232</v>
          </cell>
          <cell r="C500">
            <v>942</v>
          </cell>
          <cell r="G500">
            <v>244677.84</v>
          </cell>
          <cell r="I500">
            <v>0</v>
          </cell>
        </row>
        <row r="501">
          <cell r="B501">
            <v>232</v>
          </cell>
          <cell r="C501">
            <v>943</v>
          </cell>
          <cell r="G501">
            <v>-457222.13</v>
          </cell>
          <cell r="I501">
            <v>-457222.13</v>
          </cell>
        </row>
        <row r="502">
          <cell r="B502">
            <v>233</v>
          </cell>
          <cell r="C502">
            <v>20</v>
          </cell>
          <cell r="G502">
            <v>32595547.170000002</v>
          </cell>
          <cell r="I502">
            <v>-56292208.890000001</v>
          </cell>
        </row>
        <row r="503">
          <cell r="B503">
            <v>234</v>
          </cell>
          <cell r="C503">
            <v>100</v>
          </cell>
          <cell r="G503">
            <v>29627.33</v>
          </cell>
          <cell r="I503">
            <v>-408594.01</v>
          </cell>
        </row>
        <row r="504">
          <cell r="B504">
            <v>234</v>
          </cell>
          <cell r="C504">
            <v>300</v>
          </cell>
          <cell r="G504">
            <v>-25897.26</v>
          </cell>
          <cell r="I504">
            <v>-177524</v>
          </cell>
        </row>
        <row r="505">
          <cell r="B505">
            <v>234</v>
          </cell>
          <cell r="C505">
            <v>301</v>
          </cell>
          <cell r="G505">
            <v>760868.39</v>
          </cell>
          <cell r="I505">
            <v>760868.39</v>
          </cell>
        </row>
        <row r="506">
          <cell r="B506">
            <v>234</v>
          </cell>
          <cell r="C506">
            <v>302</v>
          </cell>
          <cell r="G506">
            <v>60693.59</v>
          </cell>
          <cell r="I506">
            <v>-493329.24</v>
          </cell>
        </row>
        <row r="507">
          <cell r="B507">
            <v>234</v>
          </cell>
          <cell r="C507">
            <v>305</v>
          </cell>
          <cell r="G507">
            <v>353178.3</v>
          </cell>
          <cell r="I507">
            <v>0</v>
          </cell>
        </row>
        <row r="508">
          <cell r="B508">
            <v>234</v>
          </cell>
          <cell r="C508">
            <v>306</v>
          </cell>
          <cell r="G508">
            <v>-18369.8</v>
          </cell>
          <cell r="I508">
            <v>-18369.8</v>
          </cell>
        </row>
        <row r="509">
          <cell r="B509">
            <v>234</v>
          </cell>
          <cell r="C509">
            <v>308</v>
          </cell>
          <cell r="G509">
            <v>55345.89</v>
          </cell>
          <cell r="I509">
            <v>55345.89</v>
          </cell>
        </row>
        <row r="510">
          <cell r="B510">
            <v>234</v>
          </cell>
          <cell r="C510">
            <v>500</v>
          </cell>
          <cell r="G510">
            <v>-2241637.7200000002</v>
          </cell>
          <cell r="I510">
            <v>-2258934.2799999998</v>
          </cell>
        </row>
        <row r="511">
          <cell r="B511">
            <v>234</v>
          </cell>
          <cell r="C511">
            <v>501</v>
          </cell>
          <cell r="G511">
            <v>45475.62</v>
          </cell>
          <cell r="I511">
            <v>-318986.15000000002</v>
          </cell>
        </row>
        <row r="512">
          <cell r="B512">
            <v>234</v>
          </cell>
          <cell r="C512">
            <v>505</v>
          </cell>
          <cell r="G512">
            <v>6962674.4400000004</v>
          </cell>
          <cell r="I512">
            <v>0</v>
          </cell>
        </row>
        <row r="513">
          <cell r="B513">
            <v>234</v>
          </cell>
          <cell r="C513">
            <v>506</v>
          </cell>
          <cell r="G513">
            <v>91501.53</v>
          </cell>
          <cell r="I513">
            <v>-47607.82</v>
          </cell>
        </row>
        <row r="514">
          <cell r="B514">
            <v>234</v>
          </cell>
          <cell r="C514">
            <v>507</v>
          </cell>
          <cell r="G514">
            <v>-6205729.6100000003</v>
          </cell>
          <cell r="I514">
            <v>-6205729.6100000003</v>
          </cell>
        </row>
        <row r="515">
          <cell r="B515">
            <v>234</v>
          </cell>
          <cell r="C515">
            <v>508</v>
          </cell>
          <cell r="G515">
            <v>168516.36</v>
          </cell>
          <cell r="I515">
            <v>-2270815.5699999998</v>
          </cell>
        </row>
        <row r="516">
          <cell r="B516">
            <v>234</v>
          </cell>
          <cell r="C516">
            <v>509</v>
          </cell>
          <cell r="G516">
            <v>0</v>
          </cell>
          <cell r="I516">
            <v>-1085473.3999999999</v>
          </cell>
        </row>
        <row r="517">
          <cell r="B517">
            <v>234</v>
          </cell>
          <cell r="C517">
            <v>610</v>
          </cell>
          <cell r="G517">
            <v>218084.46</v>
          </cell>
          <cell r="I517">
            <v>0</v>
          </cell>
        </row>
        <row r="518">
          <cell r="B518">
            <v>234</v>
          </cell>
          <cell r="C518">
            <v>700</v>
          </cell>
          <cell r="G518">
            <v>16845161.219999999</v>
          </cell>
          <cell r="I518">
            <v>0</v>
          </cell>
        </row>
        <row r="519">
          <cell r="B519">
            <v>234</v>
          </cell>
          <cell r="C519">
            <v>702</v>
          </cell>
          <cell r="G519">
            <v>16590.59</v>
          </cell>
          <cell r="I519">
            <v>0</v>
          </cell>
        </row>
        <row r="520">
          <cell r="B520">
            <v>234</v>
          </cell>
          <cell r="C520">
            <v>704</v>
          </cell>
          <cell r="G520">
            <v>16833362.059999999</v>
          </cell>
          <cell r="I520">
            <v>0</v>
          </cell>
        </row>
        <row r="521">
          <cell r="B521">
            <v>234</v>
          </cell>
          <cell r="C521">
            <v>705</v>
          </cell>
          <cell r="G521">
            <v>679353.35</v>
          </cell>
          <cell r="I521">
            <v>0</v>
          </cell>
        </row>
        <row r="522">
          <cell r="B522">
            <v>234</v>
          </cell>
          <cell r="C522">
            <v>708</v>
          </cell>
          <cell r="G522">
            <v>-15159764.67</v>
          </cell>
          <cell r="I522">
            <v>-15159764.67</v>
          </cell>
        </row>
        <row r="523">
          <cell r="B523">
            <v>234</v>
          </cell>
          <cell r="C523">
            <v>741</v>
          </cell>
          <cell r="G523">
            <v>48215</v>
          </cell>
          <cell r="I523">
            <v>0</v>
          </cell>
        </row>
        <row r="524">
          <cell r="B524">
            <v>234</v>
          </cell>
          <cell r="C524">
            <v>771</v>
          </cell>
          <cell r="G524">
            <v>-10467284.640000001</v>
          </cell>
          <cell r="I524">
            <v>-10467284.640000001</v>
          </cell>
        </row>
        <row r="525">
          <cell r="B525">
            <v>234</v>
          </cell>
          <cell r="C525">
            <v>804</v>
          </cell>
          <cell r="G525">
            <v>-348739.99</v>
          </cell>
          <cell r="I525">
            <v>-348739.99</v>
          </cell>
        </row>
        <row r="526">
          <cell r="B526">
            <v>234</v>
          </cell>
          <cell r="C526">
            <v>900</v>
          </cell>
          <cell r="G526">
            <v>-728845.11</v>
          </cell>
          <cell r="I526">
            <v>-728845.11</v>
          </cell>
        </row>
        <row r="527">
          <cell r="B527">
            <v>234</v>
          </cell>
          <cell r="C527">
            <v>901</v>
          </cell>
          <cell r="G527">
            <v>11698.65</v>
          </cell>
          <cell r="I527">
            <v>0</v>
          </cell>
        </row>
        <row r="528">
          <cell r="B528">
            <v>234</v>
          </cell>
          <cell r="C528">
            <v>1042</v>
          </cell>
          <cell r="G528">
            <v>-17.5</v>
          </cell>
          <cell r="I528">
            <v>-17.5</v>
          </cell>
        </row>
        <row r="529">
          <cell r="B529">
            <v>235</v>
          </cell>
          <cell r="C529">
            <v>100</v>
          </cell>
          <cell r="G529">
            <v>-641655.84</v>
          </cell>
          <cell r="I529">
            <v>-33002300.010000002</v>
          </cell>
        </row>
        <row r="530">
          <cell r="B530">
            <v>236</v>
          </cell>
          <cell r="C530">
            <v>1</v>
          </cell>
          <cell r="G530">
            <v>-26156</v>
          </cell>
          <cell r="I530">
            <v>0</v>
          </cell>
        </row>
        <row r="531">
          <cell r="B531">
            <v>236</v>
          </cell>
          <cell r="C531">
            <v>9</v>
          </cell>
          <cell r="G531">
            <v>2796162.15</v>
          </cell>
          <cell r="I531">
            <v>0</v>
          </cell>
        </row>
        <row r="532">
          <cell r="B532">
            <v>236</v>
          </cell>
          <cell r="C532">
            <v>11</v>
          </cell>
          <cell r="G532">
            <v>-93162.21</v>
          </cell>
          <cell r="I532">
            <v>0</v>
          </cell>
        </row>
        <row r="533">
          <cell r="B533">
            <v>236</v>
          </cell>
          <cell r="C533">
            <v>12</v>
          </cell>
          <cell r="G533">
            <v>-721853.91</v>
          </cell>
          <cell r="I533">
            <v>0</v>
          </cell>
        </row>
        <row r="534">
          <cell r="B534">
            <v>236</v>
          </cell>
          <cell r="C534">
            <v>20</v>
          </cell>
          <cell r="G534">
            <v>-16307.92</v>
          </cell>
          <cell r="I534">
            <v>0</v>
          </cell>
        </row>
        <row r="535">
          <cell r="B535">
            <v>236</v>
          </cell>
          <cell r="C535">
            <v>21</v>
          </cell>
          <cell r="G535">
            <v>835865.94</v>
          </cell>
          <cell r="I535">
            <v>0</v>
          </cell>
        </row>
        <row r="536">
          <cell r="B536">
            <v>236</v>
          </cell>
          <cell r="C536">
            <v>25</v>
          </cell>
          <cell r="G536">
            <v>-5115.21</v>
          </cell>
          <cell r="I536">
            <v>0</v>
          </cell>
        </row>
        <row r="537">
          <cell r="B537">
            <v>236</v>
          </cell>
          <cell r="C537">
            <v>28</v>
          </cell>
          <cell r="G537">
            <v>142524</v>
          </cell>
          <cell r="I537">
            <v>0</v>
          </cell>
        </row>
        <row r="538">
          <cell r="B538">
            <v>236</v>
          </cell>
          <cell r="C538">
            <v>30</v>
          </cell>
          <cell r="G538">
            <v>1952.12</v>
          </cell>
          <cell r="I538">
            <v>0</v>
          </cell>
        </row>
        <row r="539">
          <cell r="B539">
            <v>236</v>
          </cell>
          <cell r="C539">
            <v>38</v>
          </cell>
          <cell r="G539">
            <v>558702.73</v>
          </cell>
          <cell r="I539">
            <v>0</v>
          </cell>
        </row>
        <row r="540">
          <cell r="B540">
            <v>236</v>
          </cell>
          <cell r="C540">
            <v>50</v>
          </cell>
          <cell r="G540">
            <v>-84870.95</v>
          </cell>
          <cell r="I540">
            <v>-523238.72</v>
          </cell>
        </row>
        <row r="541">
          <cell r="B541">
            <v>236</v>
          </cell>
          <cell r="C541">
            <v>112</v>
          </cell>
          <cell r="G541">
            <v>-664035.80000000005</v>
          </cell>
          <cell r="I541">
            <v>-2924885.92</v>
          </cell>
        </row>
        <row r="542">
          <cell r="B542">
            <v>236</v>
          </cell>
          <cell r="C542">
            <v>211</v>
          </cell>
          <cell r="G542">
            <v>-122643.46</v>
          </cell>
          <cell r="I542">
            <v>-519393.59</v>
          </cell>
        </row>
        <row r="543">
          <cell r="B543">
            <v>236</v>
          </cell>
          <cell r="C543">
            <v>214</v>
          </cell>
          <cell r="G543">
            <v>6855.23</v>
          </cell>
          <cell r="I543">
            <v>0</v>
          </cell>
        </row>
        <row r="544">
          <cell r="B544">
            <v>236</v>
          </cell>
          <cell r="C544">
            <v>215</v>
          </cell>
          <cell r="G544">
            <v>-16586.28</v>
          </cell>
          <cell r="I544">
            <v>-16586.28</v>
          </cell>
        </row>
        <row r="545">
          <cell r="B545">
            <v>236</v>
          </cell>
          <cell r="C545">
            <v>216</v>
          </cell>
          <cell r="G545">
            <v>-3026.01</v>
          </cell>
          <cell r="I545">
            <v>-27446</v>
          </cell>
        </row>
        <row r="546">
          <cell r="B546">
            <v>236</v>
          </cell>
          <cell r="C546">
            <v>221</v>
          </cell>
          <cell r="G546">
            <v>-22320.33</v>
          </cell>
          <cell r="I546">
            <v>-66481.41</v>
          </cell>
        </row>
        <row r="547">
          <cell r="B547">
            <v>236</v>
          </cell>
          <cell r="C547">
            <v>231</v>
          </cell>
          <cell r="G547">
            <v>-9927.39</v>
          </cell>
          <cell r="I547">
            <v>-27341.759999999998</v>
          </cell>
        </row>
        <row r="548">
          <cell r="B548">
            <v>236</v>
          </cell>
          <cell r="C548">
            <v>232</v>
          </cell>
          <cell r="G548">
            <v>-3909.37</v>
          </cell>
          <cell r="I548">
            <v>-6610.08</v>
          </cell>
        </row>
        <row r="549">
          <cell r="B549">
            <v>236</v>
          </cell>
          <cell r="C549">
            <v>233</v>
          </cell>
          <cell r="G549">
            <v>-1190.31</v>
          </cell>
          <cell r="I549">
            <v>-8604.14</v>
          </cell>
        </row>
        <row r="550">
          <cell r="B550">
            <v>236</v>
          </cell>
          <cell r="C550">
            <v>234</v>
          </cell>
          <cell r="G550">
            <v>-823.66</v>
          </cell>
          <cell r="I550">
            <v>-1610.66</v>
          </cell>
        </row>
        <row r="551">
          <cell r="B551">
            <v>236</v>
          </cell>
          <cell r="C551">
            <v>235</v>
          </cell>
          <cell r="G551">
            <v>-2311.94</v>
          </cell>
          <cell r="I551">
            <v>-12658.39</v>
          </cell>
        </row>
        <row r="552">
          <cell r="B552">
            <v>236</v>
          </cell>
          <cell r="C552">
            <v>236</v>
          </cell>
          <cell r="G552">
            <v>-798.66</v>
          </cell>
          <cell r="I552">
            <v>-3556.2</v>
          </cell>
        </row>
        <row r="553">
          <cell r="B553">
            <v>236</v>
          </cell>
          <cell r="C553">
            <v>241</v>
          </cell>
          <cell r="G553">
            <v>-35486.19</v>
          </cell>
          <cell r="I553">
            <v>-185192.02</v>
          </cell>
        </row>
        <row r="554">
          <cell r="B554">
            <v>236</v>
          </cell>
          <cell r="C554">
            <v>242</v>
          </cell>
          <cell r="G554">
            <v>-14851.06</v>
          </cell>
          <cell r="I554">
            <v>-49066.45</v>
          </cell>
        </row>
        <row r="555">
          <cell r="B555">
            <v>236</v>
          </cell>
          <cell r="C555">
            <v>244</v>
          </cell>
          <cell r="G555">
            <v>-37203.11</v>
          </cell>
          <cell r="I555">
            <v>-123448.16</v>
          </cell>
        </row>
        <row r="556">
          <cell r="B556">
            <v>236</v>
          </cell>
          <cell r="C556">
            <v>245</v>
          </cell>
          <cell r="G556">
            <v>-57679.199999999997</v>
          </cell>
          <cell r="I556">
            <v>-198924.98</v>
          </cell>
        </row>
        <row r="557">
          <cell r="B557">
            <v>236</v>
          </cell>
          <cell r="C557">
            <v>246</v>
          </cell>
          <cell r="G557">
            <v>-22267.21</v>
          </cell>
          <cell r="I557">
            <v>-38089.61</v>
          </cell>
        </row>
        <row r="558">
          <cell r="B558">
            <v>236</v>
          </cell>
          <cell r="C558">
            <v>247</v>
          </cell>
          <cell r="G558">
            <v>-25785.27</v>
          </cell>
          <cell r="I558">
            <v>-74113.69</v>
          </cell>
        </row>
        <row r="559">
          <cell r="B559">
            <v>236</v>
          </cell>
          <cell r="C559">
            <v>251</v>
          </cell>
          <cell r="G559">
            <v>-4937.92</v>
          </cell>
          <cell r="I559">
            <v>-23242.57</v>
          </cell>
        </row>
        <row r="560">
          <cell r="B560">
            <v>236</v>
          </cell>
          <cell r="C560">
            <v>252</v>
          </cell>
          <cell r="G560">
            <v>-684.8</v>
          </cell>
          <cell r="I560">
            <v>-2147.2600000000002</v>
          </cell>
        </row>
        <row r="561">
          <cell r="B561">
            <v>236</v>
          </cell>
          <cell r="C561">
            <v>253</v>
          </cell>
          <cell r="G561">
            <v>-4329.93</v>
          </cell>
          <cell r="I561">
            <v>-11083.15</v>
          </cell>
        </row>
        <row r="562">
          <cell r="B562">
            <v>236</v>
          </cell>
          <cell r="C562">
            <v>261</v>
          </cell>
          <cell r="G562">
            <v>-21381.08</v>
          </cell>
          <cell r="I562">
            <v>-100849.05</v>
          </cell>
        </row>
        <row r="563">
          <cell r="B563">
            <v>236</v>
          </cell>
          <cell r="C563">
            <v>262</v>
          </cell>
          <cell r="G563">
            <v>-559.52</v>
          </cell>
          <cell r="I563">
            <v>-1833.23</v>
          </cell>
        </row>
        <row r="564">
          <cell r="B564">
            <v>236</v>
          </cell>
          <cell r="C564">
            <v>271</v>
          </cell>
          <cell r="G564">
            <v>-20122.14</v>
          </cell>
          <cell r="I564">
            <v>-90192.8</v>
          </cell>
        </row>
        <row r="565">
          <cell r="B565">
            <v>236</v>
          </cell>
          <cell r="C565">
            <v>272</v>
          </cell>
          <cell r="G565">
            <v>-4770.47</v>
          </cell>
          <cell r="I565">
            <v>-22311.759999999998</v>
          </cell>
        </row>
        <row r="566">
          <cell r="B566">
            <v>236</v>
          </cell>
          <cell r="C566">
            <v>273</v>
          </cell>
          <cell r="G566">
            <v>-702.8</v>
          </cell>
          <cell r="I566">
            <v>-2905.14</v>
          </cell>
        </row>
        <row r="567">
          <cell r="B567">
            <v>236</v>
          </cell>
          <cell r="C567">
            <v>274</v>
          </cell>
          <cell r="G567">
            <v>-46510.09</v>
          </cell>
          <cell r="I567">
            <v>-171860.62</v>
          </cell>
        </row>
        <row r="568">
          <cell r="B568">
            <v>236</v>
          </cell>
          <cell r="C568">
            <v>275</v>
          </cell>
          <cell r="G568">
            <v>-1462.55</v>
          </cell>
          <cell r="I568">
            <v>-5224.3999999999996</v>
          </cell>
        </row>
        <row r="569">
          <cell r="B569">
            <v>236</v>
          </cell>
          <cell r="C569">
            <v>276</v>
          </cell>
          <cell r="G569">
            <v>-1651.36</v>
          </cell>
          <cell r="I569">
            <v>-16925.7</v>
          </cell>
        </row>
        <row r="570">
          <cell r="B570">
            <v>236</v>
          </cell>
          <cell r="C570">
            <v>277</v>
          </cell>
          <cell r="G570">
            <v>-44049.57</v>
          </cell>
          <cell r="I570">
            <v>-139529.60999999999</v>
          </cell>
        </row>
        <row r="571">
          <cell r="B571">
            <v>236</v>
          </cell>
          <cell r="C571">
            <v>481</v>
          </cell>
          <cell r="G571">
            <v>64858.1</v>
          </cell>
          <cell r="I571">
            <v>0</v>
          </cell>
        </row>
        <row r="572">
          <cell r="B572">
            <v>236</v>
          </cell>
          <cell r="C572">
            <v>482</v>
          </cell>
          <cell r="G572">
            <v>2216</v>
          </cell>
          <cell r="I572">
            <v>0</v>
          </cell>
        </row>
        <row r="573">
          <cell r="B573">
            <v>236</v>
          </cell>
          <cell r="C573">
            <v>483</v>
          </cell>
          <cell r="G573">
            <v>-64858.1</v>
          </cell>
          <cell r="I573">
            <v>-1279856.3999999999</v>
          </cell>
        </row>
        <row r="574">
          <cell r="B574">
            <v>236</v>
          </cell>
          <cell r="C574">
            <v>484</v>
          </cell>
          <cell r="G574">
            <v>-2216</v>
          </cell>
          <cell r="I574">
            <v>-359180.82</v>
          </cell>
        </row>
        <row r="575">
          <cell r="B575">
            <v>236</v>
          </cell>
          <cell r="C575">
            <v>501</v>
          </cell>
          <cell r="G575">
            <v>-1648873</v>
          </cell>
          <cell r="I575">
            <v>0</v>
          </cell>
        </row>
        <row r="576">
          <cell r="B576">
            <v>236</v>
          </cell>
          <cell r="C576">
            <v>509</v>
          </cell>
          <cell r="G576">
            <v>-5121763.8</v>
          </cell>
          <cell r="I576">
            <v>0</v>
          </cell>
        </row>
        <row r="577">
          <cell r="B577">
            <v>236</v>
          </cell>
          <cell r="C577">
            <v>510</v>
          </cell>
          <cell r="G577">
            <v>393426.72</v>
          </cell>
          <cell r="I577">
            <v>0</v>
          </cell>
        </row>
        <row r="578">
          <cell r="B578">
            <v>236</v>
          </cell>
          <cell r="C578">
            <v>520</v>
          </cell>
          <cell r="G578">
            <v>6182.45</v>
          </cell>
          <cell r="I578">
            <v>0</v>
          </cell>
        </row>
        <row r="579">
          <cell r="B579">
            <v>236</v>
          </cell>
          <cell r="C579">
            <v>611</v>
          </cell>
          <cell r="G579">
            <v>-180210.06</v>
          </cell>
          <cell r="I579">
            <v>-985287.22</v>
          </cell>
        </row>
        <row r="580">
          <cell r="B580">
            <v>236</v>
          </cell>
          <cell r="C580">
            <v>621</v>
          </cell>
          <cell r="G580">
            <v>-33356.99</v>
          </cell>
          <cell r="I580">
            <v>-473334.99</v>
          </cell>
        </row>
        <row r="581">
          <cell r="B581">
            <v>236</v>
          </cell>
          <cell r="C581">
            <v>631</v>
          </cell>
          <cell r="G581">
            <v>-298.23</v>
          </cell>
          <cell r="I581">
            <v>-9898.11</v>
          </cell>
        </row>
        <row r="582">
          <cell r="B582">
            <v>236</v>
          </cell>
          <cell r="C582">
            <v>8109</v>
          </cell>
          <cell r="G582">
            <v>5121763.8</v>
          </cell>
          <cell r="I582">
            <v>5121763.8</v>
          </cell>
        </row>
        <row r="583">
          <cell r="B583">
            <v>236</v>
          </cell>
          <cell r="C583">
            <v>8110</v>
          </cell>
          <cell r="G583">
            <v>-5016144.28</v>
          </cell>
          <cell r="I583">
            <v>-5016144.28</v>
          </cell>
        </row>
        <row r="584">
          <cell r="B584">
            <v>236</v>
          </cell>
          <cell r="C584">
            <v>8150</v>
          </cell>
          <cell r="G584">
            <v>1648873</v>
          </cell>
          <cell r="I584">
            <v>1648873</v>
          </cell>
        </row>
        <row r="585">
          <cell r="B585">
            <v>236</v>
          </cell>
          <cell r="C585">
            <v>8708</v>
          </cell>
          <cell r="G585">
            <v>-592193.73</v>
          </cell>
          <cell r="I585">
            <v>-592193.73</v>
          </cell>
        </row>
        <row r="586">
          <cell r="B586">
            <v>236</v>
          </cell>
          <cell r="C586">
            <v>8710</v>
          </cell>
          <cell r="G586">
            <v>-2417</v>
          </cell>
          <cell r="I586">
            <v>-2417</v>
          </cell>
        </row>
        <row r="587">
          <cell r="B587">
            <v>236</v>
          </cell>
          <cell r="C587">
            <v>8740</v>
          </cell>
          <cell r="G587">
            <v>-1313394.79</v>
          </cell>
          <cell r="I587">
            <v>-1313394.79</v>
          </cell>
        </row>
        <row r="588">
          <cell r="B588">
            <v>236</v>
          </cell>
          <cell r="C588">
            <v>8750</v>
          </cell>
          <cell r="G588">
            <v>-376217.79</v>
          </cell>
          <cell r="I588">
            <v>-376217.79</v>
          </cell>
        </row>
        <row r="589">
          <cell r="B589">
            <v>236</v>
          </cell>
          <cell r="C589">
            <v>8760</v>
          </cell>
          <cell r="G589">
            <v>-945865.94</v>
          </cell>
          <cell r="I589">
            <v>-945865.94</v>
          </cell>
        </row>
        <row r="590">
          <cell r="B590">
            <v>236</v>
          </cell>
          <cell r="C590">
            <v>8850</v>
          </cell>
          <cell r="G590">
            <v>-156084</v>
          </cell>
          <cell r="I590">
            <v>-156084</v>
          </cell>
        </row>
        <row r="591">
          <cell r="B591">
            <v>236</v>
          </cell>
          <cell r="C591">
            <v>8911</v>
          </cell>
          <cell r="G591">
            <v>-533601.79</v>
          </cell>
          <cell r="I591">
            <v>-533601.79</v>
          </cell>
        </row>
        <row r="592">
          <cell r="B592">
            <v>236</v>
          </cell>
          <cell r="C592">
            <v>8920</v>
          </cell>
          <cell r="G592">
            <v>-21788.36</v>
          </cell>
          <cell r="I592">
            <v>-21788.36</v>
          </cell>
        </row>
        <row r="593">
          <cell r="B593">
            <v>236</v>
          </cell>
          <cell r="C593">
            <v>8940</v>
          </cell>
          <cell r="G593">
            <v>-4358.32</v>
          </cell>
          <cell r="I593">
            <v>-4358.32</v>
          </cell>
        </row>
        <row r="594">
          <cell r="B594">
            <v>236</v>
          </cell>
          <cell r="C594">
            <v>41409</v>
          </cell>
          <cell r="G594">
            <v>-2796162.15</v>
          </cell>
          <cell r="I594">
            <v>-2796162.15</v>
          </cell>
        </row>
        <row r="595">
          <cell r="B595">
            <v>236</v>
          </cell>
          <cell r="C595">
            <v>41410</v>
          </cell>
          <cell r="G595">
            <v>-698653.89</v>
          </cell>
          <cell r="I595">
            <v>-698653.89</v>
          </cell>
        </row>
        <row r="596">
          <cell r="B596">
            <v>236</v>
          </cell>
          <cell r="C596">
            <v>41450</v>
          </cell>
          <cell r="G596">
            <v>26156</v>
          </cell>
          <cell r="I596">
            <v>26156</v>
          </cell>
        </row>
        <row r="597">
          <cell r="B597">
            <v>236</v>
          </cell>
          <cell r="C597">
            <v>41510</v>
          </cell>
          <cell r="G597">
            <v>-21603.19</v>
          </cell>
          <cell r="I597">
            <v>-21603.19</v>
          </cell>
        </row>
        <row r="598">
          <cell r="B598">
            <v>236</v>
          </cell>
          <cell r="C598">
            <v>41550</v>
          </cell>
          <cell r="G598">
            <v>93162.21</v>
          </cell>
          <cell r="I598">
            <v>93162.21</v>
          </cell>
        </row>
        <row r="599">
          <cell r="B599">
            <v>236</v>
          </cell>
          <cell r="C599">
            <v>41610</v>
          </cell>
          <cell r="G599">
            <v>83333</v>
          </cell>
          <cell r="I599">
            <v>83333</v>
          </cell>
        </row>
        <row r="600">
          <cell r="B600">
            <v>236</v>
          </cell>
          <cell r="C600">
            <v>41650</v>
          </cell>
          <cell r="G600">
            <v>721853.91</v>
          </cell>
          <cell r="I600">
            <v>721853.91</v>
          </cell>
        </row>
        <row r="601">
          <cell r="B601">
            <v>237</v>
          </cell>
          <cell r="C601">
            <v>200</v>
          </cell>
          <cell r="G601">
            <v>-142325.85999999999</v>
          </cell>
          <cell r="I601">
            <v>-1083913.21</v>
          </cell>
        </row>
        <row r="602">
          <cell r="B602">
            <v>237</v>
          </cell>
          <cell r="C602">
            <v>400</v>
          </cell>
          <cell r="G602">
            <v>12243.94</v>
          </cell>
          <cell r="I602">
            <v>0</v>
          </cell>
        </row>
        <row r="603">
          <cell r="B603">
            <v>237</v>
          </cell>
          <cell r="C603">
            <v>450</v>
          </cell>
          <cell r="G603">
            <v>867187.5</v>
          </cell>
          <cell r="I603">
            <v>-173437.5</v>
          </cell>
        </row>
        <row r="604">
          <cell r="B604">
            <v>237</v>
          </cell>
          <cell r="C604">
            <v>458</v>
          </cell>
          <cell r="G604">
            <v>-94791.67</v>
          </cell>
          <cell r="I604">
            <v>-376006.98</v>
          </cell>
        </row>
        <row r="605">
          <cell r="B605">
            <v>237</v>
          </cell>
          <cell r="C605">
            <v>459</v>
          </cell>
          <cell r="G605">
            <v>2544.35</v>
          </cell>
          <cell r="I605">
            <v>-9424.75</v>
          </cell>
        </row>
        <row r="606">
          <cell r="B606">
            <v>237</v>
          </cell>
          <cell r="C606">
            <v>481</v>
          </cell>
          <cell r="G606">
            <v>9467</v>
          </cell>
          <cell r="I606">
            <v>0</v>
          </cell>
        </row>
        <row r="607">
          <cell r="B607">
            <v>237</v>
          </cell>
          <cell r="C607">
            <v>482</v>
          </cell>
          <cell r="G607">
            <v>467</v>
          </cell>
          <cell r="I607">
            <v>0</v>
          </cell>
        </row>
        <row r="608">
          <cell r="B608">
            <v>237</v>
          </cell>
          <cell r="C608">
            <v>483</v>
          </cell>
          <cell r="G608">
            <v>-9467</v>
          </cell>
          <cell r="I608">
            <v>-66461</v>
          </cell>
        </row>
        <row r="609">
          <cell r="B609">
            <v>237</v>
          </cell>
          <cell r="C609">
            <v>484</v>
          </cell>
          <cell r="G609">
            <v>-467</v>
          </cell>
          <cell r="I609">
            <v>-23127</v>
          </cell>
        </row>
        <row r="610">
          <cell r="B610">
            <v>237</v>
          </cell>
          <cell r="C610">
            <v>719</v>
          </cell>
          <cell r="G610">
            <v>160.41999999999999</v>
          </cell>
          <cell r="I610">
            <v>-587.87</v>
          </cell>
        </row>
        <row r="611">
          <cell r="B611">
            <v>237</v>
          </cell>
          <cell r="C611">
            <v>721</v>
          </cell>
          <cell r="G611">
            <v>1087500</v>
          </cell>
          <cell r="I611">
            <v>-116000</v>
          </cell>
        </row>
        <row r="612">
          <cell r="B612">
            <v>237</v>
          </cell>
          <cell r="C612">
            <v>722</v>
          </cell>
          <cell r="G612">
            <v>525000</v>
          </cell>
          <cell r="I612">
            <v>-140000</v>
          </cell>
        </row>
        <row r="613">
          <cell r="B613">
            <v>237</v>
          </cell>
          <cell r="C613">
            <v>723</v>
          </cell>
          <cell r="G613">
            <v>-191666.67</v>
          </cell>
          <cell r="I613">
            <v>-293888.89</v>
          </cell>
        </row>
        <row r="614">
          <cell r="B614">
            <v>237</v>
          </cell>
          <cell r="C614">
            <v>746</v>
          </cell>
          <cell r="G614">
            <v>-183750</v>
          </cell>
          <cell r="I614">
            <v>-918750.02</v>
          </cell>
        </row>
        <row r="615">
          <cell r="B615">
            <v>237</v>
          </cell>
          <cell r="C615">
            <v>748</v>
          </cell>
          <cell r="G615">
            <v>-52000</v>
          </cell>
          <cell r="I615">
            <v>-260000</v>
          </cell>
        </row>
        <row r="616">
          <cell r="B616">
            <v>237</v>
          </cell>
          <cell r="C616">
            <v>749</v>
          </cell>
          <cell r="G616">
            <v>583279.67000000004</v>
          </cell>
          <cell r="I616">
            <v>-294217</v>
          </cell>
        </row>
        <row r="617">
          <cell r="B617">
            <v>237</v>
          </cell>
          <cell r="C617">
            <v>751</v>
          </cell>
          <cell r="G617">
            <v>-40687.5</v>
          </cell>
          <cell r="I617">
            <v>-81375</v>
          </cell>
        </row>
        <row r="618">
          <cell r="B618">
            <v>237</v>
          </cell>
          <cell r="C618">
            <v>752</v>
          </cell>
          <cell r="G618">
            <v>-145375</v>
          </cell>
          <cell r="I618">
            <v>-872726.6</v>
          </cell>
        </row>
        <row r="619">
          <cell r="B619">
            <v>237</v>
          </cell>
          <cell r="C619">
            <v>753</v>
          </cell>
          <cell r="G619">
            <v>342708.34</v>
          </cell>
          <cell r="I619">
            <v>-171354.17</v>
          </cell>
        </row>
        <row r="620">
          <cell r="B620">
            <v>237</v>
          </cell>
          <cell r="C620">
            <v>754</v>
          </cell>
          <cell r="G620">
            <v>-306250</v>
          </cell>
          <cell r="I620">
            <v>-1225000</v>
          </cell>
        </row>
        <row r="621">
          <cell r="B621">
            <v>237</v>
          </cell>
          <cell r="C621">
            <v>756</v>
          </cell>
          <cell r="G621">
            <v>-282500</v>
          </cell>
          <cell r="I621">
            <v>-1412500</v>
          </cell>
        </row>
        <row r="622">
          <cell r="B622">
            <v>237</v>
          </cell>
          <cell r="C622">
            <v>758</v>
          </cell>
          <cell r="G622">
            <v>-485833.33</v>
          </cell>
          <cell r="I622">
            <v>-971666.66</v>
          </cell>
        </row>
        <row r="623">
          <cell r="B623">
            <v>237</v>
          </cell>
          <cell r="C623">
            <v>759</v>
          </cell>
          <cell r="G623">
            <v>-417916.67</v>
          </cell>
          <cell r="I623">
            <v>-626875</v>
          </cell>
        </row>
        <row r="624">
          <cell r="B624">
            <v>237</v>
          </cell>
          <cell r="C624">
            <v>761</v>
          </cell>
          <cell r="G624">
            <v>-1842.9</v>
          </cell>
          <cell r="I624">
            <v>-66550.490000000005</v>
          </cell>
        </row>
        <row r="625">
          <cell r="B625">
            <v>237</v>
          </cell>
          <cell r="C625">
            <v>763</v>
          </cell>
          <cell r="G625">
            <v>-40906.83</v>
          </cell>
          <cell r="I625">
            <v>-43633.95</v>
          </cell>
        </row>
        <row r="626">
          <cell r="B626">
            <v>237</v>
          </cell>
          <cell r="C626">
            <v>912</v>
          </cell>
          <cell r="G626">
            <v>-9852.2800000000007</v>
          </cell>
          <cell r="I626">
            <v>-49179.44</v>
          </cell>
        </row>
        <row r="627">
          <cell r="B627">
            <v>237</v>
          </cell>
          <cell r="C627">
            <v>9000</v>
          </cell>
          <cell r="G627">
            <v>-7791.11</v>
          </cell>
          <cell r="I627">
            <v>-7791.11</v>
          </cell>
        </row>
        <row r="628">
          <cell r="B628">
            <v>238</v>
          </cell>
          <cell r="C628">
            <v>100</v>
          </cell>
          <cell r="G628">
            <v>-26075000</v>
          </cell>
          <cell r="I628">
            <v>-26075000</v>
          </cell>
        </row>
        <row r="629">
          <cell r="B629">
            <v>238</v>
          </cell>
          <cell r="C629">
            <v>516</v>
          </cell>
          <cell r="G629">
            <v>0</v>
          </cell>
          <cell r="I629">
            <v>-825000</v>
          </cell>
        </row>
        <row r="630">
          <cell r="B630">
            <v>238</v>
          </cell>
          <cell r="C630">
            <v>517</v>
          </cell>
          <cell r="G630">
            <v>0</v>
          </cell>
          <cell r="I630">
            <v>-725625</v>
          </cell>
        </row>
        <row r="631">
          <cell r="B631">
            <v>241</v>
          </cell>
          <cell r="C631">
            <v>106</v>
          </cell>
          <cell r="G631">
            <v>27628.22</v>
          </cell>
          <cell r="I631">
            <v>0</v>
          </cell>
        </row>
        <row r="632">
          <cell r="B632">
            <v>241</v>
          </cell>
          <cell r="C632">
            <v>107</v>
          </cell>
          <cell r="G632">
            <v>104229.49</v>
          </cell>
          <cell r="I632">
            <v>0</v>
          </cell>
        </row>
        <row r="633">
          <cell r="B633">
            <v>241</v>
          </cell>
          <cell r="C633">
            <v>108</v>
          </cell>
          <cell r="G633">
            <v>1346386.17</v>
          </cell>
          <cell r="I633">
            <v>0</v>
          </cell>
        </row>
        <row r="634">
          <cell r="B634">
            <v>241</v>
          </cell>
          <cell r="C634">
            <v>115</v>
          </cell>
          <cell r="G634">
            <v>-0.9</v>
          </cell>
          <cell r="I634">
            <v>-2.61</v>
          </cell>
        </row>
        <row r="635">
          <cell r="B635">
            <v>241</v>
          </cell>
          <cell r="C635">
            <v>117</v>
          </cell>
          <cell r="G635">
            <v>0.37</v>
          </cell>
          <cell r="I635">
            <v>0</v>
          </cell>
        </row>
        <row r="636">
          <cell r="B636">
            <v>241</v>
          </cell>
          <cell r="C636">
            <v>119</v>
          </cell>
          <cell r="G636">
            <v>119.05</v>
          </cell>
          <cell r="I636">
            <v>-84.41</v>
          </cell>
        </row>
        <row r="637">
          <cell r="B637">
            <v>241</v>
          </cell>
          <cell r="C637">
            <v>120</v>
          </cell>
          <cell r="G637">
            <v>28.76</v>
          </cell>
          <cell r="I637">
            <v>-19.5</v>
          </cell>
        </row>
        <row r="638">
          <cell r="B638">
            <v>241</v>
          </cell>
          <cell r="C638">
            <v>203</v>
          </cell>
          <cell r="G638">
            <v>-266261.28999999998</v>
          </cell>
          <cell r="I638">
            <v>-631868.49</v>
          </cell>
        </row>
        <row r="639">
          <cell r="B639">
            <v>241</v>
          </cell>
          <cell r="C639">
            <v>206</v>
          </cell>
          <cell r="G639">
            <v>-55195.05</v>
          </cell>
          <cell r="I639">
            <v>-55195.05</v>
          </cell>
        </row>
        <row r="640">
          <cell r="B640">
            <v>241</v>
          </cell>
          <cell r="C640">
            <v>207</v>
          </cell>
          <cell r="G640">
            <v>-232008.88</v>
          </cell>
          <cell r="I640">
            <v>-232008.88</v>
          </cell>
        </row>
        <row r="641">
          <cell r="B641">
            <v>241</v>
          </cell>
          <cell r="C641">
            <v>208</v>
          </cell>
          <cell r="G641">
            <v>-3036832.81</v>
          </cell>
          <cell r="I641">
            <v>-3036832.81</v>
          </cell>
        </row>
        <row r="642">
          <cell r="B642">
            <v>241</v>
          </cell>
          <cell r="C642">
            <v>214</v>
          </cell>
          <cell r="G642">
            <v>5447.23</v>
          </cell>
          <cell r="I642">
            <v>0</v>
          </cell>
        </row>
        <row r="643">
          <cell r="B643">
            <v>241</v>
          </cell>
          <cell r="C643">
            <v>216</v>
          </cell>
          <cell r="G643">
            <v>366.94</v>
          </cell>
          <cell r="I643">
            <v>0</v>
          </cell>
        </row>
        <row r="644">
          <cell r="B644">
            <v>241</v>
          </cell>
          <cell r="C644">
            <v>217</v>
          </cell>
          <cell r="G644">
            <v>116.06</v>
          </cell>
          <cell r="I644">
            <v>0</v>
          </cell>
        </row>
        <row r="645">
          <cell r="B645">
            <v>241</v>
          </cell>
          <cell r="C645">
            <v>219</v>
          </cell>
          <cell r="G645">
            <v>-0.46</v>
          </cell>
          <cell r="I645">
            <v>-0.46</v>
          </cell>
        </row>
        <row r="646">
          <cell r="B646">
            <v>241</v>
          </cell>
          <cell r="C646">
            <v>250</v>
          </cell>
          <cell r="G646">
            <v>1933227.98</v>
          </cell>
          <cell r="I646">
            <v>1933227.98</v>
          </cell>
        </row>
        <row r="647">
          <cell r="B647">
            <v>241</v>
          </cell>
          <cell r="C647">
            <v>251</v>
          </cell>
          <cell r="G647">
            <v>161612.03</v>
          </cell>
          <cell r="I647">
            <v>1212266.49</v>
          </cell>
        </row>
        <row r="648">
          <cell r="B648">
            <v>241</v>
          </cell>
          <cell r="C648">
            <v>273</v>
          </cell>
          <cell r="G648">
            <v>-21851.88</v>
          </cell>
          <cell r="I648">
            <v>-42558.14</v>
          </cell>
        </row>
        <row r="649">
          <cell r="B649">
            <v>241</v>
          </cell>
          <cell r="C649">
            <v>711</v>
          </cell>
          <cell r="G649">
            <v>-139190.12</v>
          </cell>
          <cell r="I649">
            <v>-439392.11</v>
          </cell>
        </row>
        <row r="650">
          <cell r="B650">
            <v>241</v>
          </cell>
          <cell r="C650">
            <v>716</v>
          </cell>
          <cell r="G650">
            <v>-6995.83</v>
          </cell>
          <cell r="I650">
            <v>-20525.14</v>
          </cell>
        </row>
        <row r="651">
          <cell r="B651">
            <v>241</v>
          </cell>
          <cell r="C651">
            <v>721</v>
          </cell>
          <cell r="G651">
            <v>-23504.39</v>
          </cell>
          <cell r="I651">
            <v>-56975.49</v>
          </cell>
        </row>
        <row r="652">
          <cell r="B652">
            <v>241</v>
          </cell>
          <cell r="C652">
            <v>731</v>
          </cell>
          <cell r="G652">
            <v>-11069.53</v>
          </cell>
          <cell r="I652">
            <v>-23976.41</v>
          </cell>
        </row>
        <row r="653">
          <cell r="B653">
            <v>241</v>
          </cell>
          <cell r="C653">
            <v>732</v>
          </cell>
          <cell r="G653">
            <v>-1755.76</v>
          </cell>
          <cell r="I653">
            <v>-4363.08</v>
          </cell>
        </row>
        <row r="654">
          <cell r="B654">
            <v>241</v>
          </cell>
          <cell r="C654">
            <v>733</v>
          </cell>
          <cell r="G654">
            <v>-2660.68</v>
          </cell>
          <cell r="I654">
            <v>-13658.53</v>
          </cell>
        </row>
        <row r="655">
          <cell r="B655">
            <v>241</v>
          </cell>
          <cell r="C655">
            <v>735</v>
          </cell>
          <cell r="G655">
            <v>-4291.0600000000004</v>
          </cell>
          <cell r="I655">
            <v>-18040.82</v>
          </cell>
        </row>
        <row r="656">
          <cell r="B656">
            <v>241</v>
          </cell>
          <cell r="C656">
            <v>736</v>
          </cell>
          <cell r="G656">
            <v>-918.6</v>
          </cell>
          <cell r="I656">
            <v>-1170.81</v>
          </cell>
        </row>
        <row r="657">
          <cell r="B657">
            <v>241</v>
          </cell>
          <cell r="C657">
            <v>741</v>
          </cell>
          <cell r="G657">
            <v>-97512.76</v>
          </cell>
          <cell r="I657">
            <v>-300825.71000000002</v>
          </cell>
        </row>
        <row r="658">
          <cell r="B658">
            <v>241</v>
          </cell>
          <cell r="C658">
            <v>742</v>
          </cell>
          <cell r="G658">
            <v>-21460.23</v>
          </cell>
          <cell r="I658">
            <v>-51336.94</v>
          </cell>
        </row>
        <row r="659">
          <cell r="B659">
            <v>241</v>
          </cell>
          <cell r="C659">
            <v>743</v>
          </cell>
          <cell r="G659">
            <v>-52.92</v>
          </cell>
          <cell r="I659">
            <v>521.69000000000005</v>
          </cell>
        </row>
        <row r="660">
          <cell r="B660">
            <v>241</v>
          </cell>
          <cell r="C660">
            <v>744</v>
          </cell>
          <cell r="G660">
            <v>-41881.629999999997</v>
          </cell>
          <cell r="I660">
            <v>-110110.38</v>
          </cell>
        </row>
        <row r="661">
          <cell r="B661">
            <v>241</v>
          </cell>
          <cell r="C661">
            <v>745</v>
          </cell>
          <cell r="G661">
            <v>-65403.66</v>
          </cell>
          <cell r="I661">
            <v>-198678.9</v>
          </cell>
        </row>
        <row r="662">
          <cell r="B662">
            <v>241</v>
          </cell>
          <cell r="C662">
            <v>746</v>
          </cell>
          <cell r="G662">
            <v>-22403.95</v>
          </cell>
          <cell r="I662">
            <v>-38128.269999999997</v>
          </cell>
        </row>
        <row r="663">
          <cell r="B663">
            <v>241</v>
          </cell>
          <cell r="C663">
            <v>747</v>
          </cell>
          <cell r="G663">
            <v>-31246.43</v>
          </cell>
          <cell r="I663">
            <v>-79443.58</v>
          </cell>
        </row>
        <row r="664">
          <cell r="B664">
            <v>241</v>
          </cell>
          <cell r="C664">
            <v>751</v>
          </cell>
          <cell r="G664">
            <v>-11851.95</v>
          </cell>
          <cell r="I664">
            <v>-39015.660000000003</v>
          </cell>
        </row>
        <row r="665">
          <cell r="B665">
            <v>241</v>
          </cell>
          <cell r="C665">
            <v>752</v>
          </cell>
          <cell r="G665">
            <v>-313.70999999999998</v>
          </cell>
          <cell r="I665">
            <v>-1050.83</v>
          </cell>
        </row>
        <row r="666">
          <cell r="B666">
            <v>241</v>
          </cell>
          <cell r="C666">
            <v>753</v>
          </cell>
          <cell r="G666">
            <v>-940.32</v>
          </cell>
          <cell r="I666">
            <v>-3377.92</v>
          </cell>
        </row>
        <row r="667">
          <cell r="B667">
            <v>241</v>
          </cell>
          <cell r="C667">
            <v>761</v>
          </cell>
          <cell r="G667">
            <v>-39362.28</v>
          </cell>
          <cell r="I667">
            <v>-140968.67000000001</v>
          </cell>
        </row>
        <row r="668">
          <cell r="B668">
            <v>241</v>
          </cell>
          <cell r="C668">
            <v>762</v>
          </cell>
          <cell r="G668">
            <v>-658.46</v>
          </cell>
          <cell r="I668">
            <v>-1776.28</v>
          </cell>
        </row>
        <row r="669">
          <cell r="B669">
            <v>241</v>
          </cell>
          <cell r="C669">
            <v>771</v>
          </cell>
          <cell r="G669">
            <v>-26643.22</v>
          </cell>
          <cell r="I669">
            <v>-83196.13</v>
          </cell>
        </row>
        <row r="670">
          <cell r="B670">
            <v>241</v>
          </cell>
          <cell r="C670">
            <v>772</v>
          </cell>
          <cell r="G670">
            <v>-1830.64</v>
          </cell>
          <cell r="I670">
            <v>-15072.78</v>
          </cell>
        </row>
        <row r="671">
          <cell r="B671">
            <v>241</v>
          </cell>
          <cell r="C671">
            <v>773</v>
          </cell>
          <cell r="G671">
            <v>-1447.88</v>
          </cell>
          <cell r="I671">
            <v>-4344.34</v>
          </cell>
        </row>
        <row r="672">
          <cell r="B672">
            <v>241</v>
          </cell>
          <cell r="C672">
            <v>774</v>
          </cell>
          <cell r="G672">
            <v>-56541.3</v>
          </cell>
          <cell r="I672">
            <v>-169505.9</v>
          </cell>
        </row>
        <row r="673">
          <cell r="B673">
            <v>241</v>
          </cell>
          <cell r="C673">
            <v>775</v>
          </cell>
          <cell r="G673">
            <v>-765.32</v>
          </cell>
          <cell r="I673">
            <v>-2924.89</v>
          </cell>
        </row>
        <row r="674">
          <cell r="B674">
            <v>241</v>
          </cell>
          <cell r="C674">
            <v>776</v>
          </cell>
          <cell r="G674">
            <v>-1264.3800000000001</v>
          </cell>
          <cell r="I674">
            <v>-16414.7</v>
          </cell>
        </row>
        <row r="675">
          <cell r="B675">
            <v>242</v>
          </cell>
          <cell r="C675">
            <v>22</v>
          </cell>
          <cell r="G675">
            <v>-2478264.23</v>
          </cell>
          <cell r="I675">
            <v>-2478264.23</v>
          </cell>
        </row>
        <row r="676">
          <cell r="B676">
            <v>242</v>
          </cell>
          <cell r="C676">
            <v>44</v>
          </cell>
          <cell r="G676">
            <v>595367.27</v>
          </cell>
          <cell r="I676">
            <v>0</v>
          </cell>
        </row>
        <row r="677">
          <cell r="B677">
            <v>242</v>
          </cell>
          <cell r="C677">
            <v>111</v>
          </cell>
          <cell r="G677">
            <v>-17331</v>
          </cell>
          <cell r="I677">
            <v>-17331</v>
          </cell>
        </row>
        <row r="678">
          <cell r="B678">
            <v>242</v>
          </cell>
          <cell r="C678">
            <v>113</v>
          </cell>
          <cell r="G678">
            <v>-53992.59</v>
          </cell>
          <cell r="I678">
            <v>-53992.59</v>
          </cell>
        </row>
        <row r="679">
          <cell r="B679">
            <v>242</v>
          </cell>
          <cell r="C679">
            <v>118</v>
          </cell>
          <cell r="G679">
            <v>-130614</v>
          </cell>
          <cell r="I679">
            <v>-1349224</v>
          </cell>
        </row>
        <row r="680">
          <cell r="B680">
            <v>242</v>
          </cell>
          <cell r="C680">
            <v>125</v>
          </cell>
          <cell r="G680">
            <v>-158008</v>
          </cell>
          <cell r="I680">
            <v>-1293736</v>
          </cell>
        </row>
        <row r="681">
          <cell r="B681">
            <v>242</v>
          </cell>
          <cell r="C681">
            <v>129</v>
          </cell>
          <cell r="G681">
            <v>-817033</v>
          </cell>
          <cell r="I681">
            <v>-6434893</v>
          </cell>
        </row>
        <row r="682">
          <cell r="B682">
            <v>242</v>
          </cell>
          <cell r="C682">
            <v>138</v>
          </cell>
          <cell r="G682">
            <v>-693998.59</v>
          </cell>
          <cell r="I682">
            <v>-2058526.46</v>
          </cell>
        </row>
        <row r="683">
          <cell r="B683">
            <v>242</v>
          </cell>
          <cell r="C683">
            <v>251</v>
          </cell>
          <cell r="G683">
            <v>8120000</v>
          </cell>
          <cell r="I683">
            <v>0</v>
          </cell>
        </row>
        <row r="684">
          <cell r="B684">
            <v>242</v>
          </cell>
          <cell r="C684">
            <v>310</v>
          </cell>
          <cell r="G684">
            <v>-16470</v>
          </cell>
          <cell r="I684">
            <v>-81618.5</v>
          </cell>
        </row>
        <row r="685">
          <cell r="B685">
            <v>242</v>
          </cell>
          <cell r="C685">
            <v>600</v>
          </cell>
          <cell r="G685">
            <v>63263.64</v>
          </cell>
          <cell r="I685">
            <v>0</v>
          </cell>
        </row>
        <row r="686">
          <cell r="B686">
            <v>242</v>
          </cell>
          <cell r="C686">
            <v>880</v>
          </cell>
          <cell r="G686">
            <v>-8120000</v>
          </cell>
          <cell r="I686">
            <v>-8120000</v>
          </cell>
        </row>
        <row r="687">
          <cell r="B687">
            <v>242</v>
          </cell>
          <cell r="C687">
            <v>905</v>
          </cell>
          <cell r="G687">
            <v>2101202.89</v>
          </cell>
          <cell r="I687">
            <v>0</v>
          </cell>
        </row>
        <row r="688">
          <cell r="B688">
            <v>242</v>
          </cell>
          <cell r="C688">
            <v>912</v>
          </cell>
          <cell r="G688">
            <v>1221996.97</v>
          </cell>
          <cell r="I688">
            <v>0</v>
          </cell>
        </row>
        <row r="689">
          <cell r="B689">
            <v>242</v>
          </cell>
          <cell r="C689">
            <v>921</v>
          </cell>
          <cell r="G689">
            <v>863115</v>
          </cell>
          <cell r="I689">
            <v>0</v>
          </cell>
        </row>
        <row r="690">
          <cell r="B690">
            <v>242</v>
          </cell>
          <cell r="C690">
            <v>935</v>
          </cell>
          <cell r="G690">
            <v>17519.79</v>
          </cell>
          <cell r="I690">
            <v>0</v>
          </cell>
        </row>
        <row r="691">
          <cell r="B691">
            <v>242</v>
          </cell>
          <cell r="C691">
            <v>936</v>
          </cell>
          <cell r="G691">
            <v>53596.09</v>
          </cell>
          <cell r="I691">
            <v>0</v>
          </cell>
        </row>
        <row r="692">
          <cell r="B692">
            <v>242</v>
          </cell>
          <cell r="C692">
            <v>999</v>
          </cell>
          <cell r="G692">
            <v>-1281883.43</v>
          </cell>
          <cell r="I692">
            <v>-1281883.43</v>
          </cell>
        </row>
        <row r="693">
          <cell r="B693">
            <v>242</v>
          </cell>
          <cell r="C693">
            <v>1020</v>
          </cell>
          <cell r="G693">
            <v>-910112</v>
          </cell>
          <cell r="I693">
            <v>-910112</v>
          </cell>
        </row>
        <row r="694">
          <cell r="B694">
            <v>244</v>
          </cell>
          <cell r="C694">
            <v>100</v>
          </cell>
          <cell r="G694">
            <v>253.1</v>
          </cell>
          <cell r="I694">
            <v>0</v>
          </cell>
        </row>
        <row r="695">
          <cell r="B695">
            <v>244</v>
          </cell>
          <cell r="C695">
            <v>1130</v>
          </cell>
          <cell r="G695">
            <v>-107.15</v>
          </cell>
          <cell r="I695">
            <v>-107.15</v>
          </cell>
        </row>
        <row r="696">
          <cell r="B696">
            <v>245</v>
          </cell>
          <cell r="C696">
            <v>100</v>
          </cell>
          <cell r="G696">
            <v>9441967.5199999996</v>
          </cell>
          <cell r="I696">
            <v>0</v>
          </cell>
        </row>
        <row r="697">
          <cell r="B697">
            <v>245</v>
          </cell>
          <cell r="C697">
            <v>200</v>
          </cell>
          <cell r="G697">
            <v>4446944.6399999997</v>
          </cell>
          <cell r="I697">
            <v>0</v>
          </cell>
        </row>
        <row r="698">
          <cell r="B698">
            <v>245</v>
          </cell>
          <cell r="C698">
            <v>1707</v>
          </cell>
          <cell r="G698">
            <v>-615078</v>
          </cell>
          <cell r="I698">
            <v>-615078</v>
          </cell>
        </row>
        <row r="699">
          <cell r="B699">
            <v>245</v>
          </cell>
          <cell r="C699">
            <v>2110</v>
          </cell>
          <cell r="G699">
            <v>-10366414.890000001</v>
          </cell>
          <cell r="I699">
            <v>-10366414.890000001</v>
          </cell>
        </row>
        <row r="700">
          <cell r="B700">
            <v>245</v>
          </cell>
          <cell r="C700">
            <v>6110</v>
          </cell>
          <cell r="G700">
            <v>-4931981.2300000004</v>
          </cell>
          <cell r="I700">
            <v>-4931981.2300000004</v>
          </cell>
        </row>
        <row r="701">
          <cell r="B701">
            <v>253</v>
          </cell>
          <cell r="C701">
            <v>301</v>
          </cell>
          <cell r="G701">
            <v>-540660.42000000004</v>
          </cell>
          <cell r="I701">
            <v>-10427656.550000001</v>
          </cell>
        </row>
        <row r="702">
          <cell r="B702">
            <v>253</v>
          </cell>
          <cell r="C702">
            <v>302</v>
          </cell>
          <cell r="G702">
            <v>-27458.67</v>
          </cell>
          <cell r="I702">
            <v>-3712971.86</v>
          </cell>
        </row>
        <row r="703">
          <cell r="B703">
            <v>253</v>
          </cell>
          <cell r="C703">
            <v>305</v>
          </cell>
          <cell r="G703">
            <v>-501.47</v>
          </cell>
          <cell r="I703">
            <v>-8198.73</v>
          </cell>
        </row>
        <row r="704">
          <cell r="B704">
            <v>253</v>
          </cell>
          <cell r="C704">
            <v>306</v>
          </cell>
          <cell r="G704">
            <v>-186.08</v>
          </cell>
          <cell r="I704">
            <v>-186.08</v>
          </cell>
        </row>
        <row r="705">
          <cell r="B705">
            <v>253</v>
          </cell>
          <cell r="C705">
            <v>307</v>
          </cell>
          <cell r="G705">
            <v>-63082.25</v>
          </cell>
          <cell r="I705">
            <v>-63082.25</v>
          </cell>
        </row>
        <row r="706">
          <cell r="B706">
            <v>253</v>
          </cell>
          <cell r="C706">
            <v>326</v>
          </cell>
          <cell r="G706">
            <v>-351174.05</v>
          </cell>
          <cell r="I706">
            <v>-4493010.3499999996</v>
          </cell>
        </row>
        <row r="707">
          <cell r="B707">
            <v>253</v>
          </cell>
          <cell r="C707">
            <v>328</v>
          </cell>
          <cell r="G707">
            <v>0</v>
          </cell>
          <cell r="I707">
            <v>-280433.13</v>
          </cell>
        </row>
        <row r="708">
          <cell r="B708">
            <v>253</v>
          </cell>
          <cell r="C708">
            <v>329</v>
          </cell>
          <cell r="G708">
            <v>-53860.78</v>
          </cell>
          <cell r="I708">
            <v>-1241014.03</v>
          </cell>
        </row>
        <row r="709">
          <cell r="B709">
            <v>253</v>
          </cell>
          <cell r="C709">
            <v>330</v>
          </cell>
          <cell r="G709">
            <v>0</v>
          </cell>
          <cell r="I709">
            <v>-5626.63</v>
          </cell>
        </row>
        <row r="710">
          <cell r="B710">
            <v>253</v>
          </cell>
          <cell r="C710">
            <v>331</v>
          </cell>
          <cell r="G710">
            <v>-1764363.09</v>
          </cell>
          <cell r="I710">
            <v>-43128552.140000001</v>
          </cell>
        </row>
        <row r="711">
          <cell r="B711">
            <v>253</v>
          </cell>
          <cell r="C711">
            <v>333</v>
          </cell>
          <cell r="G711">
            <v>-447215.01</v>
          </cell>
          <cell r="I711">
            <v>-9915766.4900000002</v>
          </cell>
        </row>
        <row r="712">
          <cell r="B712">
            <v>253</v>
          </cell>
          <cell r="C712">
            <v>334</v>
          </cell>
          <cell r="G712">
            <v>-32074.38</v>
          </cell>
          <cell r="I712">
            <v>-4319778.4800000004</v>
          </cell>
        </row>
        <row r="713">
          <cell r="B713">
            <v>253</v>
          </cell>
          <cell r="C713">
            <v>338</v>
          </cell>
          <cell r="G713">
            <v>0</v>
          </cell>
          <cell r="I713">
            <v>-276762</v>
          </cell>
        </row>
        <row r="714">
          <cell r="B714">
            <v>253</v>
          </cell>
          <cell r="C714">
            <v>341</v>
          </cell>
          <cell r="G714">
            <v>-461647.93</v>
          </cell>
          <cell r="I714">
            <v>-10566871.9</v>
          </cell>
        </row>
        <row r="715">
          <cell r="B715">
            <v>253</v>
          </cell>
          <cell r="C715">
            <v>342</v>
          </cell>
          <cell r="G715">
            <v>-24017.77</v>
          </cell>
          <cell r="I715">
            <v>-580008.72</v>
          </cell>
        </row>
        <row r="716">
          <cell r="B716">
            <v>253</v>
          </cell>
          <cell r="C716">
            <v>344</v>
          </cell>
          <cell r="G716">
            <v>-17390.330000000002</v>
          </cell>
          <cell r="I716">
            <v>-20213.54</v>
          </cell>
        </row>
        <row r="717">
          <cell r="B717">
            <v>253</v>
          </cell>
          <cell r="C717">
            <v>345</v>
          </cell>
          <cell r="G717">
            <v>0</v>
          </cell>
          <cell r="I717">
            <v>-60249.75</v>
          </cell>
        </row>
        <row r="718">
          <cell r="B718">
            <v>253</v>
          </cell>
          <cell r="C718">
            <v>346</v>
          </cell>
          <cell r="G718">
            <v>0</v>
          </cell>
          <cell r="I718">
            <v>-21203.1</v>
          </cell>
        </row>
        <row r="719">
          <cell r="B719">
            <v>253</v>
          </cell>
          <cell r="C719">
            <v>362</v>
          </cell>
          <cell r="G719">
            <v>-835714.7</v>
          </cell>
          <cell r="I719">
            <v>-835714.7</v>
          </cell>
        </row>
        <row r="720">
          <cell r="B720">
            <v>253</v>
          </cell>
          <cell r="C720">
            <v>364</v>
          </cell>
          <cell r="G720">
            <v>-40250</v>
          </cell>
          <cell r="I720">
            <v>-40250</v>
          </cell>
        </row>
        <row r="721">
          <cell r="B721">
            <v>253</v>
          </cell>
          <cell r="C721">
            <v>380</v>
          </cell>
          <cell r="G721">
            <v>-3648.14</v>
          </cell>
          <cell r="I721">
            <v>-3648.14</v>
          </cell>
        </row>
        <row r="722">
          <cell r="B722">
            <v>253</v>
          </cell>
          <cell r="C722">
            <v>390</v>
          </cell>
          <cell r="G722">
            <v>-300</v>
          </cell>
          <cell r="I722">
            <v>-300</v>
          </cell>
        </row>
        <row r="723">
          <cell r="B723">
            <v>253</v>
          </cell>
          <cell r="C723">
            <v>415</v>
          </cell>
          <cell r="G723">
            <v>0</v>
          </cell>
          <cell r="I723">
            <v>-265308</v>
          </cell>
        </row>
        <row r="724">
          <cell r="B724">
            <v>253</v>
          </cell>
          <cell r="C724">
            <v>524</v>
          </cell>
          <cell r="G724">
            <v>-62533.1</v>
          </cell>
          <cell r="I724">
            <v>-146520.22</v>
          </cell>
        </row>
        <row r="725">
          <cell r="B725">
            <v>253</v>
          </cell>
          <cell r="C725">
            <v>540</v>
          </cell>
          <cell r="G725">
            <v>0</v>
          </cell>
          <cell r="I725">
            <v>-72260.42</v>
          </cell>
        </row>
        <row r="726">
          <cell r="B726">
            <v>253</v>
          </cell>
          <cell r="C726">
            <v>543</v>
          </cell>
          <cell r="G726">
            <v>0</v>
          </cell>
          <cell r="I726">
            <v>-93759.14</v>
          </cell>
        </row>
        <row r="727">
          <cell r="B727">
            <v>253</v>
          </cell>
          <cell r="C727">
            <v>544</v>
          </cell>
          <cell r="G727">
            <v>0</v>
          </cell>
          <cell r="I727">
            <v>-156004.32</v>
          </cell>
        </row>
        <row r="728">
          <cell r="B728">
            <v>253</v>
          </cell>
          <cell r="C728">
            <v>545</v>
          </cell>
          <cell r="G728">
            <v>0</v>
          </cell>
          <cell r="I728">
            <v>-106907.91</v>
          </cell>
        </row>
        <row r="729">
          <cell r="B729">
            <v>253</v>
          </cell>
          <cell r="C729">
            <v>550</v>
          </cell>
          <cell r="G729">
            <v>94749</v>
          </cell>
          <cell r="I729">
            <v>0</v>
          </cell>
        </row>
        <row r="730">
          <cell r="B730">
            <v>253</v>
          </cell>
          <cell r="C730">
            <v>551</v>
          </cell>
          <cell r="G730">
            <v>16089.56</v>
          </cell>
          <cell r="I730">
            <v>-32046.25</v>
          </cell>
        </row>
        <row r="731">
          <cell r="B731">
            <v>253</v>
          </cell>
          <cell r="C731">
            <v>552</v>
          </cell>
          <cell r="G731">
            <v>0</v>
          </cell>
          <cell r="I731">
            <v>-94638.34</v>
          </cell>
        </row>
        <row r="732">
          <cell r="B732">
            <v>253</v>
          </cell>
          <cell r="C732">
            <v>556</v>
          </cell>
          <cell r="G732">
            <v>0</v>
          </cell>
          <cell r="I732">
            <v>-15318.43</v>
          </cell>
        </row>
        <row r="733">
          <cell r="B733">
            <v>253</v>
          </cell>
          <cell r="C733">
            <v>557</v>
          </cell>
          <cell r="G733">
            <v>0</v>
          </cell>
          <cell r="I733">
            <v>-13473.48</v>
          </cell>
        </row>
        <row r="734">
          <cell r="B734">
            <v>253</v>
          </cell>
          <cell r="C734">
            <v>561</v>
          </cell>
          <cell r="G734">
            <v>99527.98</v>
          </cell>
          <cell r="I734">
            <v>-204949.96</v>
          </cell>
        </row>
        <row r="735">
          <cell r="B735">
            <v>253</v>
          </cell>
          <cell r="C735">
            <v>562</v>
          </cell>
          <cell r="G735">
            <v>0</v>
          </cell>
          <cell r="I735">
            <v>-323156.96999999997</v>
          </cell>
        </row>
        <row r="736">
          <cell r="B736">
            <v>253</v>
          </cell>
          <cell r="C736">
            <v>566</v>
          </cell>
          <cell r="G736">
            <v>0</v>
          </cell>
          <cell r="I736">
            <v>-107286.41</v>
          </cell>
        </row>
        <row r="737">
          <cell r="B737">
            <v>253</v>
          </cell>
          <cell r="C737">
            <v>567</v>
          </cell>
          <cell r="G737">
            <v>18716.2</v>
          </cell>
          <cell r="I737">
            <v>-37277.839999999997</v>
          </cell>
        </row>
        <row r="738">
          <cell r="B738">
            <v>253</v>
          </cell>
          <cell r="C738">
            <v>568</v>
          </cell>
          <cell r="G738">
            <v>0</v>
          </cell>
          <cell r="I738">
            <v>-52476.67</v>
          </cell>
        </row>
        <row r="739">
          <cell r="B739">
            <v>253</v>
          </cell>
          <cell r="C739">
            <v>570</v>
          </cell>
          <cell r="G739">
            <v>3873558.82</v>
          </cell>
          <cell r="I739">
            <v>0</v>
          </cell>
        </row>
        <row r="740">
          <cell r="B740">
            <v>253</v>
          </cell>
          <cell r="C740">
            <v>640</v>
          </cell>
          <cell r="G740">
            <v>-3827.1</v>
          </cell>
          <cell r="I740">
            <v>-142748.38</v>
          </cell>
        </row>
        <row r="741">
          <cell r="B741">
            <v>253</v>
          </cell>
          <cell r="C741">
            <v>643</v>
          </cell>
          <cell r="G741">
            <v>-2827.1</v>
          </cell>
          <cell r="I741">
            <v>-100678.23</v>
          </cell>
        </row>
        <row r="742">
          <cell r="B742">
            <v>253</v>
          </cell>
          <cell r="C742">
            <v>644</v>
          </cell>
          <cell r="G742">
            <v>-3827.1</v>
          </cell>
          <cell r="I742">
            <v>-196294.82</v>
          </cell>
        </row>
        <row r="743">
          <cell r="B743">
            <v>253</v>
          </cell>
          <cell r="C743">
            <v>645</v>
          </cell>
          <cell r="G743">
            <v>-3827.1</v>
          </cell>
          <cell r="I743">
            <v>-200634.69</v>
          </cell>
        </row>
        <row r="744">
          <cell r="B744">
            <v>253</v>
          </cell>
          <cell r="C744">
            <v>662</v>
          </cell>
          <cell r="G744">
            <v>0</v>
          </cell>
          <cell r="I744">
            <v>-58359.86</v>
          </cell>
        </row>
        <row r="745">
          <cell r="B745">
            <v>253</v>
          </cell>
          <cell r="C745">
            <v>710</v>
          </cell>
          <cell r="G745">
            <v>7761720.3399999999</v>
          </cell>
          <cell r="I745">
            <v>0</v>
          </cell>
        </row>
        <row r="746">
          <cell r="B746">
            <v>253</v>
          </cell>
          <cell r="C746">
            <v>711</v>
          </cell>
          <cell r="G746">
            <v>156811.07999999999</v>
          </cell>
          <cell r="I746">
            <v>0</v>
          </cell>
        </row>
        <row r="747">
          <cell r="B747">
            <v>253</v>
          </cell>
          <cell r="C747">
            <v>712</v>
          </cell>
          <cell r="G747">
            <v>6909317</v>
          </cell>
          <cell r="I747">
            <v>0</v>
          </cell>
        </row>
        <row r="748">
          <cell r="B748">
            <v>253</v>
          </cell>
          <cell r="C748">
            <v>736</v>
          </cell>
          <cell r="G748">
            <v>-3944139.69</v>
          </cell>
          <cell r="I748">
            <v>-3944139.69</v>
          </cell>
        </row>
        <row r="749">
          <cell r="B749">
            <v>253</v>
          </cell>
          <cell r="C749">
            <v>750</v>
          </cell>
          <cell r="G749">
            <v>86531</v>
          </cell>
          <cell r="I749">
            <v>0</v>
          </cell>
        </row>
        <row r="750">
          <cell r="B750">
            <v>253</v>
          </cell>
          <cell r="C750">
            <v>901</v>
          </cell>
          <cell r="G750">
            <v>65223273</v>
          </cell>
          <cell r="I750">
            <v>0</v>
          </cell>
        </row>
        <row r="751">
          <cell r="B751">
            <v>253</v>
          </cell>
          <cell r="C751">
            <v>902</v>
          </cell>
          <cell r="G751">
            <v>-65223273</v>
          </cell>
          <cell r="I751">
            <v>-65223273</v>
          </cell>
        </row>
        <row r="752">
          <cell r="B752">
            <v>253</v>
          </cell>
          <cell r="C752">
            <v>905</v>
          </cell>
          <cell r="G752">
            <v>848571.84</v>
          </cell>
          <cell r="I752">
            <v>0</v>
          </cell>
        </row>
        <row r="753">
          <cell r="B753">
            <v>253</v>
          </cell>
          <cell r="C753">
            <v>915</v>
          </cell>
          <cell r="G753">
            <v>3648.14</v>
          </cell>
          <cell r="I753">
            <v>0</v>
          </cell>
        </row>
        <row r="754">
          <cell r="B754">
            <v>253</v>
          </cell>
          <cell r="C754">
            <v>916</v>
          </cell>
          <cell r="G754">
            <v>300</v>
          </cell>
          <cell r="I754">
            <v>0</v>
          </cell>
        </row>
        <row r="755">
          <cell r="B755">
            <v>253</v>
          </cell>
          <cell r="C755">
            <v>932</v>
          </cell>
          <cell r="G755">
            <v>42000</v>
          </cell>
          <cell r="I755">
            <v>0</v>
          </cell>
        </row>
        <row r="756">
          <cell r="B756">
            <v>253</v>
          </cell>
          <cell r="C756">
            <v>949</v>
          </cell>
          <cell r="G756">
            <v>13150</v>
          </cell>
          <cell r="I756">
            <v>-144624</v>
          </cell>
        </row>
        <row r="757">
          <cell r="B757">
            <v>253</v>
          </cell>
          <cell r="C757">
            <v>989</v>
          </cell>
          <cell r="G757">
            <v>-86531</v>
          </cell>
          <cell r="I757">
            <v>-86531</v>
          </cell>
        </row>
        <row r="758">
          <cell r="B758">
            <v>253</v>
          </cell>
          <cell r="C758">
            <v>1950</v>
          </cell>
          <cell r="G758">
            <v>-12043709.82</v>
          </cell>
          <cell r="I758">
            <v>-12043709.82</v>
          </cell>
        </row>
        <row r="759">
          <cell r="B759">
            <v>253</v>
          </cell>
          <cell r="C759">
            <v>1953</v>
          </cell>
          <cell r="G759">
            <v>10803.99</v>
          </cell>
          <cell r="I759">
            <v>-40802.28</v>
          </cell>
        </row>
        <row r="760">
          <cell r="B760">
            <v>253</v>
          </cell>
          <cell r="C760">
            <v>1954</v>
          </cell>
          <cell r="G760">
            <v>3634.4</v>
          </cell>
          <cell r="I760">
            <v>-14543.24</v>
          </cell>
        </row>
        <row r="761">
          <cell r="B761">
            <v>253</v>
          </cell>
          <cell r="C761">
            <v>1956</v>
          </cell>
          <cell r="G761">
            <v>29666.17</v>
          </cell>
          <cell r="I761">
            <v>-195544.17</v>
          </cell>
        </row>
        <row r="762">
          <cell r="B762">
            <v>253</v>
          </cell>
          <cell r="C762">
            <v>30950</v>
          </cell>
          <cell r="G762">
            <v>8141239.8799999999</v>
          </cell>
          <cell r="I762">
            <v>0</v>
          </cell>
        </row>
        <row r="763">
          <cell r="B763">
            <v>254</v>
          </cell>
          <cell r="C763">
            <v>109</v>
          </cell>
          <cell r="G763">
            <v>0.01</v>
          </cell>
          <cell r="I763">
            <v>0</v>
          </cell>
        </row>
        <row r="764">
          <cell r="B764">
            <v>254</v>
          </cell>
          <cell r="C764">
            <v>110</v>
          </cell>
          <cell r="G764">
            <v>76732.61</v>
          </cell>
          <cell r="I764">
            <v>0</v>
          </cell>
        </row>
        <row r="765">
          <cell r="B765">
            <v>254</v>
          </cell>
          <cell r="C765">
            <v>111</v>
          </cell>
          <cell r="G765">
            <v>113676.22</v>
          </cell>
          <cell r="I765">
            <v>0</v>
          </cell>
        </row>
        <row r="766">
          <cell r="B766">
            <v>254</v>
          </cell>
          <cell r="C766">
            <v>112</v>
          </cell>
          <cell r="G766">
            <v>264194.69</v>
          </cell>
          <cell r="I766">
            <v>0</v>
          </cell>
        </row>
        <row r="767">
          <cell r="B767">
            <v>254</v>
          </cell>
          <cell r="C767">
            <v>113</v>
          </cell>
          <cell r="G767">
            <v>244342.38</v>
          </cell>
          <cell r="I767">
            <v>0</v>
          </cell>
        </row>
        <row r="768">
          <cell r="B768">
            <v>254</v>
          </cell>
          <cell r="C768">
            <v>114</v>
          </cell>
          <cell r="G768">
            <v>171715.33</v>
          </cell>
          <cell r="I768">
            <v>0</v>
          </cell>
        </row>
        <row r="769">
          <cell r="B769">
            <v>254</v>
          </cell>
          <cell r="C769">
            <v>127</v>
          </cell>
          <cell r="G769">
            <v>-171715.33</v>
          </cell>
          <cell r="I769">
            <v>-171715.33</v>
          </cell>
        </row>
        <row r="770">
          <cell r="B770">
            <v>254</v>
          </cell>
          <cell r="C770">
            <v>200</v>
          </cell>
          <cell r="G770">
            <v>-312.88</v>
          </cell>
          <cell r="I770">
            <v>-5987264.5800000001</v>
          </cell>
        </row>
        <row r="771">
          <cell r="B771">
            <v>254</v>
          </cell>
          <cell r="C771">
            <v>201</v>
          </cell>
          <cell r="G771">
            <v>78154.8</v>
          </cell>
          <cell r="I771">
            <v>-5346494.7699999996</v>
          </cell>
        </row>
        <row r="772">
          <cell r="B772">
            <v>254</v>
          </cell>
          <cell r="C772">
            <v>309</v>
          </cell>
          <cell r="G772">
            <v>6394.38</v>
          </cell>
          <cell r="I772">
            <v>6394.38</v>
          </cell>
        </row>
        <row r="773">
          <cell r="B773">
            <v>254</v>
          </cell>
          <cell r="C773">
            <v>310</v>
          </cell>
          <cell r="G773">
            <v>-76732.61</v>
          </cell>
          <cell r="I773">
            <v>-76732.61</v>
          </cell>
        </row>
        <row r="774">
          <cell r="B774">
            <v>254</v>
          </cell>
          <cell r="C774">
            <v>311</v>
          </cell>
          <cell r="G774">
            <v>-113676.22</v>
          </cell>
          <cell r="I774">
            <v>-113676.22</v>
          </cell>
        </row>
        <row r="775">
          <cell r="B775">
            <v>254</v>
          </cell>
          <cell r="C775">
            <v>312</v>
          </cell>
          <cell r="G775">
            <v>-264194.69</v>
          </cell>
          <cell r="I775">
            <v>-264194.69</v>
          </cell>
        </row>
        <row r="776">
          <cell r="B776">
            <v>254</v>
          </cell>
          <cell r="C776">
            <v>313</v>
          </cell>
          <cell r="G776">
            <v>-244342.38</v>
          </cell>
          <cell r="I776">
            <v>-244342.38</v>
          </cell>
        </row>
        <row r="777">
          <cell r="B777">
            <v>254</v>
          </cell>
          <cell r="C777">
            <v>315</v>
          </cell>
          <cell r="G777">
            <v>0</v>
          </cell>
          <cell r="I777">
            <v>-110419.23</v>
          </cell>
        </row>
        <row r="778">
          <cell r="B778">
            <v>254</v>
          </cell>
          <cell r="C778">
            <v>316</v>
          </cell>
          <cell r="G778">
            <v>0</v>
          </cell>
          <cell r="I778">
            <v>-4229.2700000000004</v>
          </cell>
        </row>
        <row r="779">
          <cell r="B779">
            <v>254</v>
          </cell>
          <cell r="C779">
            <v>450</v>
          </cell>
          <cell r="G779">
            <v>426.01</v>
          </cell>
          <cell r="I779">
            <v>0</v>
          </cell>
        </row>
        <row r="780">
          <cell r="B780">
            <v>254</v>
          </cell>
          <cell r="C780">
            <v>500</v>
          </cell>
          <cell r="G780">
            <v>11727003.73</v>
          </cell>
          <cell r="I780">
            <v>0</v>
          </cell>
        </row>
        <row r="781">
          <cell r="B781">
            <v>254</v>
          </cell>
          <cell r="C781">
            <v>501</v>
          </cell>
          <cell r="G781">
            <v>1510805</v>
          </cell>
          <cell r="I781">
            <v>0</v>
          </cell>
        </row>
        <row r="782">
          <cell r="B782">
            <v>254</v>
          </cell>
          <cell r="C782">
            <v>503</v>
          </cell>
          <cell r="G782">
            <v>1272569.44</v>
          </cell>
          <cell r="I782">
            <v>0</v>
          </cell>
        </row>
        <row r="783">
          <cell r="B783">
            <v>254</v>
          </cell>
          <cell r="C783">
            <v>510</v>
          </cell>
          <cell r="G783">
            <v>142198.16</v>
          </cell>
          <cell r="I783">
            <v>0</v>
          </cell>
        </row>
        <row r="784">
          <cell r="B784">
            <v>254</v>
          </cell>
          <cell r="C784">
            <v>512</v>
          </cell>
          <cell r="G784">
            <v>27507.27</v>
          </cell>
          <cell r="I784">
            <v>-20112.75</v>
          </cell>
        </row>
        <row r="785">
          <cell r="B785">
            <v>254</v>
          </cell>
          <cell r="C785">
            <v>561</v>
          </cell>
          <cell r="G785">
            <v>-49662.05</v>
          </cell>
          <cell r="I785">
            <v>-49662.05</v>
          </cell>
        </row>
        <row r="786">
          <cell r="B786">
            <v>254</v>
          </cell>
          <cell r="C786">
            <v>600</v>
          </cell>
          <cell r="G786">
            <v>11479482.710000001</v>
          </cell>
          <cell r="I786">
            <v>0</v>
          </cell>
        </row>
        <row r="787">
          <cell r="B787">
            <v>254</v>
          </cell>
          <cell r="C787">
            <v>660</v>
          </cell>
          <cell r="G787">
            <v>-7619.16</v>
          </cell>
          <cell r="I787">
            <v>0</v>
          </cell>
        </row>
        <row r="788">
          <cell r="B788">
            <v>254</v>
          </cell>
          <cell r="C788">
            <v>670</v>
          </cell>
          <cell r="G788">
            <v>-21762.1</v>
          </cell>
          <cell r="I788">
            <v>0</v>
          </cell>
        </row>
        <row r="789">
          <cell r="B789">
            <v>254</v>
          </cell>
          <cell r="C789">
            <v>680</v>
          </cell>
          <cell r="G789">
            <v>-15452</v>
          </cell>
          <cell r="I789">
            <v>0</v>
          </cell>
        </row>
        <row r="790">
          <cell r="B790">
            <v>254</v>
          </cell>
          <cell r="C790">
            <v>817</v>
          </cell>
          <cell r="G790">
            <v>-94319.77</v>
          </cell>
          <cell r="I790">
            <v>-94319.77</v>
          </cell>
        </row>
        <row r="791">
          <cell r="B791">
            <v>254</v>
          </cell>
          <cell r="C791">
            <v>818</v>
          </cell>
          <cell r="G791">
            <v>-134128.20000000001</v>
          </cell>
          <cell r="I791">
            <v>-134128.20000000001</v>
          </cell>
        </row>
        <row r="792">
          <cell r="B792">
            <v>254</v>
          </cell>
          <cell r="C792">
            <v>917</v>
          </cell>
          <cell r="G792">
            <v>101711.08</v>
          </cell>
          <cell r="I792">
            <v>0</v>
          </cell>
        </row>
        <row r="793">
          <cell r="B793">
            <v>254</v>
          </cell>
          <cell r="C793">
            <v>918</v>
          </cell>
          <cell r="G793">
            <v>145275</v>
          </cell>
          <cell r="I793">
            <v>0</v>
          </cell>
        </row>
        <row r="794">
          <cell r="B794">
            <v>254</v>
          </cell>
          <cell r="C794">
            <v>922</v>
          </cell>
          <cell r="G794">
            <v>-517206</v>
          </cell>
          <cell r="I794">
            <v>-3773427</v>
          </cell>
        </row>
        <row r="795">
          <cell r="B795">
            <v>254</v>
          </cell>
          <cell r="C795">
            <v>923</v>
          </cell>
          <cell r="G795">
            <v>686217</v>
          </cell>
          <cell r="I795">
            <v>-2614847</v>
          </cell>
        </row>
        <row r="796">
          <cell r="B796">
            <v>254</v>
          </cell>
          <cell r="C796">
            <v>927</v>
          </cell>
          <cell r="G796">
            <v>880301.16</v>
          </cell>
          <cell r="I796">
            <v>-3354410.73</v>
          </cell>
        </row>
        <row r="797">
          <cell r="B797">
            <v>254</v>
          </cell>
          <cell r="C797">
            <v>5110</v>
          </cell>
          <cell r="G797">
            <v>-11511853.57</v>
          </cell>
          <cell r="I797">
            <v>-11511853.57</v>
          </cell>
        </row>
        <row r="798">
          <cell r="B798">
            <v>254</v>
          </cell>
          <cell r="C798">
            <v>5150</v>
          </cell>
          <cell r="G798">
            <v>7619.16</v>
          </cell>
          <cell r="I798">
            <v>7619.16</v>
          </cell>
        </row>
        <row r="799">
          <cell r="B799">
            <v>254</v>
          </cell>
          <cell r="C799">
            <v>5160</v>
          </cell>
          <cell r="G799">
            <v>21762.1</v>
          </cell>
          <cell r="I799">
            <v>21762.1</v>
          </cell>
        </row>
        <row r="800">
          <cell r="B800">
            <v>254</v>
          </cell>
          <cell r="C800">
            <v>5190</v>
          </cell>
          <cell r="G800">
            <v>15452</v>
          </cell>
          <cell r="I800">
            <v>15452</v>
          </cell>
        </row>
        <row r="801">
          <cell r="B801">
            <v>254</v>
          </cell>
          <cell r="C801">
            <v>30660</v>
          </cell>
          <cell r="G801">
            <v>-4654195</v>
          </cell>
          <cell r="I801">
            <v>-4654195</v>
          </cell>
        </row>
        <row r="802">
          <cell r="B802">
            <v>254</v>
          </cell>
          <cell r="C802">
            <v>30710</v>
          </cell>
          <cell r="G802">
            <v>-10971603.65</v>
          </cell>
          <cell r="I802">
            <v>-10971603.65</v>
          </cell>
        </row>
        <row r="803">
          <cell r="B803">
            <v>254</v>
          </cell>
          <cell r="C803">
            <v>30712</v>
          </cell>
          <cell r="G803">
            <v>-1567573.18</v>
          </cell>
          <cell r="I803">
            <v>-1567573.18</v>
          </cell>
        </row>
        <row r="804">
          <cell r="B804">
            <v>255</v>
          </cell>
          <cell r="C804">
            <v>101</v>
          </cell>
          <cell r="G804">
            <v>0</v>
          </cell>
          <cell r="I804">
            <v>3970908</v>
          </cell>
        </row>
        <row r="805">
          <cell r="B805">
            <v>255</v>
          </cell>
          <cell r="C805">
            <v>102</v>
          </cell>
          <cell r="G805">
            <v>465</v>
          </cell>
          <cell r="I805">
            <v>5285460</v>
          </cell>
        </row>
        <row r="806">
          <cell r="B806">
            <v>255</v>
          </cell>
          <cell r="C806">
            <v>103</v>
          </cell>
          <cell r="G806">
            <v>0</v>
          </cell>
          <cell r="I806">
            <v>124076</v>
          </cell>
        </row>
        <row r="807">
          <cell r="B807">
            <v>255</v>
          </cell>
          <cell r="C807">
            <v>104</v>
          </cell>
          <cell r="G807">
            <v>54074</v>
          </cell>
          <cell r="I807">
            <v>18852820</v>
          </cell>
        </row>
        <row r="808">
          <cell r="B808">
            <v>255</v>
          </cell>
          <cell r="C808">
            <v>105</v>
          </cell>
          <cell r="G808">
            <v>79043</v>
          </cell>
          <cell r="I808">
            <v>32030806</v>
          </cell>
        </row>
        <row r="809">
          <cell r="B809">
            <v>255</v>
          </cell>
          <cell r="C809">
            <v>201</v>
          </cell>
          <cell r="G809">
            <v>0</v>
          </cell>
          <cell r="I809">
            <v>-3970908</v>
          </cell>
        </row>
        <row r="810">
          <cell r="B810">
            <v>255</v>
          </cell>
          <cell r="C810">
            <v>202</v>
          </cell>
          <cell r="G810">
            <v>0</v>
          </cell>
          <cell r="I810">
            <v>-5289351</v>
          </cell>
        </row>
        <row r="811">
          <cell r="B811">
            <v>255</v>
          </cell>
          <cell r="C811">
            <v>203</v>
          </cell>
          <cell r="G811">
            <v>0</v>
          </cell>
          <cell r="I811">
            <v>-124076</v>
          </cell>
        </row>
        <row r="812">
          <cell r="B812">
            <v>255</v>
          </cell>
          <cell r="C812">
            <v>204</v>
          </cell>
          <cell r="G812">
            <v>0</v>
          </cell>
          <cell r="I812">
            <v>-23958555</v>
          </cell>
        </row>
        <row r="813">
          <cell r="B813">
            <v>255</v>
          </cell>
          <cell r="C813">
            <v>205</v>
          </cell>
          <cell r="G813">
            <v>0</v>
          </cell>
          <cell r="I813">
            <v>-36440014</v>
          </cell>
        </row>
        <row r="814">
          <cell r="B814">
            <v>255</v>
          </cell>
          <cell r="C814">
            <v>301</v>
          </cell>
          <cell r="G814">
            <v>0</v>
          </cell>
          <cell r="I814">
            <v>-78424</v>
          </cell>
        </row>
        <row r="815">
          <cell r="B815">
            <v>255</v>
          </cell>
          <cell r="C815">
            <v>302</v>
          </cell>
          <cell r="G815">
            <v>0</v>
          </cell>
          <cell r="I815">
            <v>-1526643</v>
          </cell>
        </row>
        <row r="816">
          <cell r="B816">
            <v>255</v>
          </cell>
          <cell r="C816">
            <v>351</v>
          </cell>
          <cell r="G816">
            <v>0</v>
          </cell>
          <cell r="I816">
            <v>78424</v>
          </cell>
        </row>
        <row r="817">
          <cell r="B817">
            <v>255</v>
          </cell>
          <cell r="C817">
            <v>352</v>
          </cell>
          <cell r="G817">
            <v>0</v>
          </cell>
          <cell r="I817">
            <v>1526643</v>
          </cell>
        </row>
        <row r="818">
          <cell r="B818">
            <v>281</v>
          </cell>
          <cell r="C818">
            <v>17</v>
          </cell>
          <cell r="G818">
            <v>23958617.289999999</v>
          </cell>
          <cell r="I818">
            <v>0</v>
          </cell>
        </row>
        <row r="819">
          <cell r="B819">
            <v>281</v>
          </cell>
          <cell r="C819">
            <v>18</v>
          </cell>
          <cell r="G819">
            <v>3727116.64</v>
          </cell>
          <cell r="I819">
            <v>0</v>
          </cell>
        </row>
        <row r="820">
          <cell r="B820">
            <v>281</v>
          </cell>
          <cell r="C820">
            <v>1303</v>
          </cell>
          <cell r="G820">
            <v>-25684440.170000002</v>
          </cell>
          <cell r="I820">
            <v>-25684440.170000002</v>
          </cell>
        </row>
        <row r="821">
          <cell r="B821">
            <v>281</v>
          </cell>
          <cell r="C821">
            <v>1307</v>
          </cell>
          <cell r="G821">
            <v>-3999014.96</v>
          </cell>
          <cell r="I821">
            <v>-3999014.96</v>
          </cell>
        </row>
        <row r="822">
          <cell r="B822">
            <v>282</v>
          </cell>
          <cell r="C822">
            <v>35</v>
          </cell>
          <cell r="G822">
            <v>-88626.17</v>
          </cell>
          <cell r="I822">
            <v>-20739569.170000002</v>
          </cell>
        </row>
        <row r="823">
          <cell r="B823">
            <v>282</v>
          </cell>
          <cell r="C823">
            <v>36</v>
          </cell>
          <cell r="G823">
            <v>-14752.83</v>
          </cell>
          <cell r="I823">
            <v>-3330883.83</v>
          </cell>
        </row>
        <row r="824">
          <cell r="B824">
            <v>282</v>
          </cell>
          <cell r="C824">
            <v>37</v>
          </cell>
          <cell r="G824">
            <v>-46676.53</v>
          </cell>
          <cell r="I824">
            <v>3715754.09</v>
          </cell>
        </row>
        <row r="825">
          <cell r="B825">
            <v>282</v>
          </cell>
          <cell r="C825">
            <v>38</v>
          </cell>
          <cell r="G825">
            <v>46868.67</v>
          </cell>
          <cell r="I825">
            <v>-38076.870000000003</v>
          </cell>
        </row>
        <row r="826">
          <cell r="B826">
            <v>282</v>
          </cell>
          <cell r="C826">
            <v>131</v>
          </cell>
          <cell r="G826">
            <v>-1020129.41</v>
          </cell>
          <cell r="I826">
            <v>-302578169.22000003</v>
          </cell>
        </row>
        <row r="827">
          <cell r="B827">
            <v>282</v>
          </cell>
          <cell r="C827">
            <v>132</v>
          </cell>
          <cell r="G827">
            <v>-203530.35</v>
          </cell>
          <cell r="I827">
            <v>-47189353.420000002</v>
          </cell>
        </row>
        <row r="828">
          <cell r="B828">
            <v>282</v>
          </cell>
          <cell r="C828">
            <v>141</v>
          </cell>
          <cell r="G828">
            <v>66790.080000000002</v>
          </cell>
          <cell r="I828">
            <v>61586691.93</v>
          </cell>
        </row>
        <row r="829">
          <cell r="B829">
            <v>282</v>
          </cell>
          <cell r="C829">
            <v>142</v>
          </cell>
          <cell r="G829">
            <v>10495.58</v>
          </cell>
          <cell r="I829">
            <v>9563670.9499999993</v>
          </cell>
        </row>
        <row r="830">
          <cell r="B830">
            <v>282</v>
          </cell>
          <cell r="C830">
            <v>143</v>
          </cell>
          <cell r="G830">
            <v>105657.39</v>
          </cell>
          <cell r="I830">
            <v>-12368447.880000001</v>
          </cell>
        </row>
        <row r="831">
          <cell r="B831">
            <v>282</v>
          </cell>
          <cell r="C831">
            <v>144</v>
          </cell>
          <cell r="G831">
            <v>17576.52</v>
          </cell>
          <cell r="I831">
            <v>-2604797.14</v>
          </cell>
        </row>
        <row r="832">
          <cell r="B832">
            <v>282</v>
          </cell>
          <cell r="C832">
            <v>145</v>
          </cell>
          <cell r="G832">
            <v>359248.05</v>
          </cell>
          <cell r="I832">
            <v>5552139.0499999998</v>
          </cell>
        </row>
        <row r="833">
          <cell r="B833">
            <v>282</v>
          </cell>
          <cell r="C833">
            <v>146</v>
          </cell>
          <cell r="G833">
            <v>56455.85</v>
          </cell>
          <cell r="I833">
            <v>812138.85</v>
          </cell>
        </row>
        <row r="834">
          <cell r="B834">
            <v>282</v>
          </cell>
          <cell r="C834">
            <v>147</v>
          </cell>
          <cell r="G834">
            <v>286819.46999999997</v>
          </cell>
          <cell r="I834">
            <v>15828382.359999999</v>
          </cell>
        </row>
        <row r="835">
          <cell r="B835">
            <v>282</v>
          </cell>
          <cell r="C835">
            <v>148</v>
          </cell>
          <cell r="G835">
            <v>17881.599999999999</v>
          </cell>
          <cell r="I835">
            <v>4595937.17</v>
          </cell>
        </row>
        <row r="836">
          <cell r="B836">
            <v>282</v>
          </cell>
          <cell r="C836">
            <v>400</v>
          </cell>
          <cell r="G836">
            <v>0</v>
          </cell>
          <cell r="I836">
            <v>-1042993.81</v>
          </cell>
        </row>
        <row r="837">
          <cell r="B837">
            <v>282</v>
          </cell>
          <cell r="C837">
            <v>401</v>
          </cell>
          <cell r="G837">
            <v>0</v>
          </cell>
          <cell r="I837">
            <v>356386.09</v>
          </cell>
        </row>
        <row r="838">
          <cell r="B838">
            <v>283</v>
          </cell>
          <cell r="C838">
            <v>35</v>
          </cell>
          <cell r="G838">
            <v>12905348.029999999</v>
          </cell>
          <cell r="I838">
            <v>0.03</v>
          </cell>
        </row>
        <row r="839">
          <cell r="B839">
            <v>283</v>
          </cell>
          <cell r="C839">
            <v>36</v>
          </cell>
          <cell r="G839">
            <v>2146013.9900000002</v>
          </cell>
          <cell r="I839">
            <v>-0.01</v>
          </cell>
        </row>
        <row r="840">
          <cell r="B840">
            <v>283</v>
          </cell>
          <cell r="C840">
            <v>1100</v>
          </cell>
          <cell r="G840">
            <v>22001743.23</v>
          </cell>
          <cell r="I840">
            <v>0</v>
          </cell>
        </row>
        <row r="841">
          <cell r="B841">
            <v>283</v>
          </cell>
          <cell r="C841">
            <v>1150</v>
          </cell>
          <cell r="G841">
            <v>121192.4</v>
          </cell>
          <cell r="I841">
            <v>0</v>
          </cell>
        </row>
        <row r="842">
          <cell r="B842">
            <v>283</v>
          </cell>
          <cell r="C842">
            <v>1303</v>
          </cell>
          <cell r="G842">
            <v>-23139923.510000002</v>
          </cell>
          <cell r="I842">
            <v>-23139923.510000002</v>
          </cell>
        </row>
        <row r="843">
          <cell r="B843">
            <v>283</v>
          </cell>
          <cell r="C843">
            <v>1307</v>
          </cell>
          <cell r="G843">
            <v>-3624674.14</v>
          </cell>
          <cell r="I843">
            <v>-3624674.14</v>
          </cell>
        </row>
        <row r="844">
          <cell r="B844">
            <v>283</v>
          </cell>
          <cell r="C844">
            <v>1703</v>
          </cell>
          <cell r="G844">
            <v>-121192.4</v>
          </cell>
          <cell r="I844">
            <v>-121192.4</v>
          </cell>
        </row>
        <row r="845">
          <cell r="B845">
            <v>283</v>
          </cell>
          <cell r="C845">
            <v>1707</v>
          </cell>
          <cell r="G845">
            <v>-19042.53</v>
          </cell>
          <cell r="I845">
            <v>-19042.53</v>
          </cell>
        </row>
        <row r="846">
          <cell r="B846">
            <v>283</v>
          </cell>
          <cell r="C846">
            <v>1803</v>
          </cell>
          <cell r="G846">
            <v>-12961013.609999999</v>
          </cell>
          <cell r="I846">
            <v>-12961013.609999999</v>
          </cell>
        </row>
        <row r="847">
          <cell r="B847">
            <v>283</v>
          </cell>
          <cell r="C847">
            <v>1807</v>
          </cell>
          <cell r="G847">
            <v>-2155270.5699999998</v>
          </cell>
          <cell r="I847">
            <v>-2155270.5699999998</v>
          </cell>
        </row>
        <row r="848">
          <cell r="B848">
            <v>283</v>
          </cell>
          <cell r="C848">
            <v>2100</v>
          </cell>
          <cell r="G848">
            <v>3445817.24</v>
          </cell>
          <cell r="I848">
            <v>0</v>
          </cell>
        </row>
        <row r="849">
          <cell r="B849">
            <v>283</v>
          </cell>
          <cell r="C849">
            <v>2150</v>
          </cell>
          <cell r="G849">
            <v>19042.53</v>
          </cell>
          <cell r="I849">
            <v>0</v>
          </cell>
        </row>
        <row r="850">
          <cell r="B850">
            <v>403</v>
          </cell>
          <cell r="C850">
            <v>112</v>
          </cell>
          <cell r="G850">
            <v>4776892.22</v>
          </cell>
          <cell r="I850">
            <v>4776892.22</v>
          </cell>
        </row>
        <row r="851">
          <cell r="B851">
            <v>403</v>
          </cell>
          <cell r="C851">
            <v>441</v>
          </cell>
          <cell r="G851">
            <v>30522.639999999999</v>
          </cell>
          <cell r="I851">
            <v>30522.639999999999</v>
          </cell>
        </row>
        <row r="852">
          <cell r="B852">
            <v>403</v>
          </cell>
          <cell r="C852">
            <v>442</v>
          </cell>
          <cell r="G852">
            <v>7772.37</v>
          </cell>
          <cell r="I852">
            <v>7772.37</v>
          </cell>
        </row>
        <row r="853">
          <cell r="B853">
            <v>403</v>
          </cell>
          <cell r="C853">
            <v>443</v>
          </cell>
          <cell r="G853">
            <v>290726.11</v>
          </cell>
          <cell r="I853">
            <v>290726.11</v>
          </cell>
        </row>
        <row r="854">
          <cell r="B854">
            <v>403</v>
          </cell>
          <cell r="C854">
            <v>444</v>
          </cell>
          <cell r="G854">
            <v>187667.59</v>
          </cell>
          <cell r="I854">
            <v>187667.59</v>
          </cell>
        </row>
        <row r="855">
          <cell r="B855">
            <v>403</v>
          </cell>
          <cell r="C855">
            <v>445</v>
          </cell>
          <cell r="G855">
            <v>30900.63</v>
          </cell>
          <cell r="I855">
            <v>30900.63</v>
          </cell>
        </row>
        <row r="856">
          <cell r="B856">
            <v>403</v>
          </cell>
          <cell r="C856">
            <v>446</v>
          </cell>
          <cell r="G856">
            <v>1839.17</v>
          </cell>
          <cell r="I856">
            <v>1839.17</v>
          </cell>
        </row>
        <row r="857">
          <cell r="B857">
            <v>403</v>
          </cell>
          <cell r="C857">
            <v>550</v>
          </cell>
          <cell r="G857">
            <v>18001.75</v>
          </cell>
          <cell r="I857">
            <v>18001.75</v>
          </cell>
        </row>
        <row r="858">
          <cell r="B858">
            <v>403</v>
          </cell>
          <cell r="C858">
            <v>552</v>
          </cell>
          <cell r="G858">
            <v>15234.5</v>
          </cell>
          <cell r="I858">
            <v>15234.5</v>
          </cell>
        </row>
        <row r="859">
          <cell r="B859">
            <v>403</v>
          </cell>
          <cell r="C859">
            <v>553</v>
          </cell>
          <cell r="G859">
            <v>170252.63</v>
          </cell>
          <cell r="I859">
            <v>170252.63</v>
          </cell>
        </row>
        <row r="860">
          <cell r="B860">
            <v>403</v>
          </cell>
          <cell r="C860">
            <v>554</v>
          </cell>
          <cell r="G860">
            <v>74498.7</v>
          </cell>
          <cell r="I860">
            <v>74498.7</v>
          </cell>
        </row>
        <row r="861">
          <cell r="B861">
            <v>403</v>
          </cell>
          <cell r="C861">
            <v>555</v>
          </cell>
          <cell r="G861">
            <v>260086.73</v>
          </cell>
          <cell r="I861">
            <v>260086.73</v>
          </cell>
        </row>
        <row r="862">
          <cell r="B862">
            <v>403</v>
          </cell>
          <cell r="C862">
            <v>556</v>
          </cell>
          <cell r="G862">
            <v>138352.31</v>
          </cell>
          <cell r="I862">
            <v>138352.31</v>
          </cell>
        </row>
        <row r="863">
          <cell r="B863">
            <v>403</v>
          </cell>
          <cell r="C863">
            <v>558</v>
          </cell>
          <cell r="G863">
            <v>25839.919999999998</v>
          </cell>
          <cell r="I863">
            <v>25839.919999999998</v>
          </cell>
        </row>
        <row r="864">
          <cell r="B864">
            <v>403</v>
          </cell>
          <cell r="C864">
            <v>559</v>
          </cell>
          <cell r="G864">
            <v>112.65</v>
          </cell>
          <cell r="I864">
            <v>112.65</v>
          </cell>
        </row>
        <row r="865">
          <cell r="B865">
            <v>403</v>
          </cell>
          <cell r="C865">
            <v>660</v>
          </cell>
          <cell r="G865">
            <v>340.29</v>
          </cell>
          <cell r="I865">
            <v>340.29</v>
          </cell>
        </row>
        <row r="866">
          <cell r="B866">
            <v>403</v>
          </cell>
          <cell r="C866">
            <v>661</v>
          </cell>
          <cell r="G866">
            <v>32095</v>
          </cell>
          <cell r="I866">
            <v>32095</v>
          </cell>
        </row>
        <row r="867">
          <cell r="B867">
            <v>403</v>
          </cell>
          <cell r="C867">
            <v>662</v>
          </cell>
          <cell r="G867">
            <v>318101.27</v>
          </cell>
          <cell r="I867">
            <v>318101.27</v>
          </cell>
        </row>
        <row r="868">
          <cell r="B868">
            <v>403</v>
          </cell>
          <cell r="C868">
            <v>664</v>
          </cell>
          <cell r="G868">
            <v>539972.06000000006</v>
          </cell>
          <cell r="I868">
            <v>539972.06000000006</v>
          </cell>
        </row>
        <row r="869">
          <cell r="B869">
            <v>403</v>
          </cell>
          <cell r="C869">
            <v>665</v>
          </cell>
          <cell r="G869">
            <v>276475.76</v>
          </cell>
          <cell r="I869">
            <v>276475.76</v>
          </cell>
        </row>
        <row r="870">
          <cell r="B870">
            <v>403</v>
          </cell>
          <cell r="C870">
            <v>666</v>
          </cell>
          <cell r="G870">
            <v>1420.36</v>
          </cell>
          <cell r="I870">
            <v>1420.36</v>
          </cell>
        </row>
        <row r="871">
          <cell r="B871">
            <v>403</v>
          </cell>
          <cell r="C871">
            <v>667</v>
          </cell>
          <cell r="G871">
            <v>306325.77</v>
          </cell>
          <cell r="I871">
            <v>306325.77</v>
          </cell>
        </row>
        <row r="872">
          <cell r="B872">
            <v>403</v>
          </cell>
          <cell r="C872">
            <v>668</v>
          </cell>
          <cell r="G872">
            <v>729397.63</v>
          </cell>
          <cell r="I872">
            <v>729397.63</v>
          </cell>
        </row>
        <row r="873">
          <cell r="B873">
            <v>403</v>
          </cell>
          <cell r="C873">
            <v>669</v>
          </cell>
          <cell r="G873">
            <v>237855.82</v>
          </cell>
          <cell r="I873">
            <v>237855.82</v>
          </cell>
        </row>
        <row r="874">
          <cell r="B874">
            <v>403</v>
          </cell>
          <cell r="C874">
            <v>670</v>
          </cell>
          <cell r="G874">
            <v>119628.8</v>
          </cell>
          <cell r="I874">
            <v>119628.8</v>
          </cell>
        </row>
        <row r="875">
          <cell r="B875">
            <v>403</v>
          </cell>
          <cell r="C875">
            <v>673</v>
          </cell>
          <cell r="G875">
            <v>241843.81</v>
          </cell>
          <cell r="I875">
            <v>241843.81</v>
          </cell>
        </row>
        <row r="876">
          <cell r="B876">
            <v>403</v>
          </cell>
          <cell r="C876">
            <v>790</v>
          </cell>
          <cell r="G876">
            <v>123244.55</v>
          </cell>
          <cell r="I876">
            <v>123244.55</v>
          </cell>
        </row>
        <row r="877">
          <cell r="B877">
            <v>403</v>
          </cell>
          <cell r="C877">
            <v>796</v>
          </cell>
          <cell r="G877">
            <v>2424.12</v>
          </cell>
          <cell r="I877">
            <v>2424.12</v>
          </cell>
        </row>
        <row r="878">
          <cell r="B878">
            <v>403</v>
          </cell>
          <cell r="C878">
            <v>797</v>
          </cell>
          <cell r="G878">
            <v>71912.759999999995</v>
          </cell>
          <cell r="I878">
            <v>71912.759999999995</v>
          </cell>
        </row>
        <row r="879">
          <cell r="B879">
            <v>403</v>
          </cell>
          <cell r="C879">
            <v>952</v>
          </cell>
          <cell r="G879">
            <v>503.38</v>
          </cell>
          <cell r="I879">
            <v>503.38</v>
          </cell>
        </row>
        <row r="880">
          <cell r="B880">
            <v>403</v>
          </cell>
          <cell r="C880">
            <v>953</v>
          </cell>
          <cell r="G880">
            <v>7647.85</v>
          </cell>
          <cell r="I880">
            <v>7647.85</v>
          </cell>
        </row>
        <row r="881">
          <cell r="B881">
            <v>403</v>
          </cell>
          <cell r="C881">
            <v>1952</v>
          </cell>
          <cell r="G881">
            <v>412.55</v>
          </cell>
          <cell r="I881">
            <v>412.55</v>
          </cell>
        </row>
        <row r="882">
          <cell r="B882">
            <v>403</v>
          </cell>
          <cell r="C882">
            <v>1953</v>
          </cell>
          <cell r="G882">
            <v>7060.87</v>
          </cell>
          <cell r="I882">
            <v>7060.87</v>
          </cell>
        </row>
        <row r="883">
          <cell r="B883">
            <v>403</v>
          </cell>
          <cell r="C883">
            <v>1997</v>
          </cell>
          <cell r="G883">
            <v>9.6</v>
          </cell>
          <cell r="I883">
            <v>9.6</v>
          </cell>
        </row>
        <row r="884">
          <cell r="B884">
            <v>403</v>
          </cell>
          <cell r="C884">
            <v>10117</v>
          </cell>
          <cell r="G884">
            <v>9560.2000000000007</v>
          </cell>
          <cell r="I884">
            <v>9560.2000000000007</v>
          </cell>
        </row>
        <row r="885">
          <cell r="B885">
            <v>403</v>
          </cell>
          <cell r="C885">
            <v>10447</v>
          </cell>
          <cell r="G885">
            <v>1654.97</v>
          </cell>
          <cell r="I885">
            <v>1654.97</v>
          </cell>
        </row>
        <row r="886">
          <cell r="B886">
            <v>403</v>
          </cell>
          <cell r="C886">
            <v>10557</v>
          </cell>
          <cell r="G886">
            <v>11.92</v>
          </cell>
          <cell r="I886">
            <v>11.92</v>
          </cell>
        </row>
        <row r="887">
          <cell r="B887">
            <v>403</v>
          </cell>
          <cell r="C887">
            <v>10667</v>
          </cell>
          <cell r="G887">
            <v>83.76</v>
          </cell>
          <cell r="I887">
            <v>83.76</v>
          </cell>
        </row>
        <row r="888">
          <cell r="B888">
            <v>403</v>
          </cell>
          <cell r="C888">
            <v>10777</v>
          </cell>
          <cell r="G888">
            <v>337.71</v>
          </cell>
          <cell r="I888">
            <v>337.71</v>
          </cell>
        </row>
        <row r="889">
          <cell r="B889">
            <v>403</v>
          </cell>
          <cell r="C889">
            <v>99901</v>
          </cell>
          <cell r="G889">
            <v>813570.9</v>
          </cell>
          <cell r="I889">
            <v>813570.9</v>
          </cell>
        </row>
        <row r="890">
          <cell r="B890">
            <v>403</v>
          </cell>
          <cell r="C890">
            <v>99902</v>
          </cell>
          <cell r="G890">
            <v>50732.33</v>
          </cell>
          <cell r="I890">
            <v>50732.33</v>
          </cell>
        </row>
        <row r="891">
          <cell r="B891">
            <v>403</v>
          </cell>
          <cell r="C891">
            <v>99999</v>
          </cell>
          <cell r="G891">
            <v>-864303.23</v>
          </cell>
          <cell r="I891">
            <v>-864303.23</v>
          </cell>
        </row>
        <row r="892">
          <cell r="B892">
            <v>404</v>
          </cell>
          <cell r="C892">
            <v>20</v>
          </cell>
          <cell r="G892">
            <v>71370.91</v>
          </cell>
          <cell r="I892">
            <v>71370.91</v>
          </cell>
        </row>
        <row r="893">
          <cell r="B893">
            <v>404</v>
          </cell>
          <cell r="C893">
            <v>30</v>
          </cell>
          <cell r="G893">
            <v>252090.62</v>
          </cell>
          <cell r="I893">
            <v>252090.62</v>
          </cell>
        </row>
        <row r="894">
          <cell r="B894">
            <v>404</v>
          </cell>
          <cell r="C894">
            <v>99901</v>
          </cell>
          <cell r="G894">
            <v>5898.62</v>
          </cell>
          <cell r="I894">
            <v>5898.62</v>
          </cell>
        </row>
        <row r="895">
          <cell r="B895">
            <v>404</v>
          </cell>
          <cell r="C895">
            <v>99999</v>
          </cell>
          <cell r="G895">
            <v>-5898.62</v>
          </cell>
          <cell r="I895">
            <v>-5898.62</v>
          </cell>
        </row>
        <row r="896">
          <cell r="B896">
            <v>407</v>
          </cell>
          <cell r="C896">
            <v>35100</v>
          </cell>
          <cell r="G896">
            <v>54371</v>
          </cell>
          <cell r="I896">
            <v>54371</v>
          </cell>
        </row>
        <row r="897">
          <cell r="B897">
            <v>407</v>
          </cell>
          <cell r="C897">
            <v>35500</v>
          </cell>
          <cell r="G897">
            <v>7353.63</v>
          </cell>
          <cell r="I897">
            <v>7353.63</v>
          </cell>
        </row>
        <row r="898">
          <cell r="B898">
            <v>407</v>
          </cell>
          <cell r="C898">
            <v>45100</v>
          </cell>
          <cell r="G898">
            <v>-66123.490000000005</v>
          </cell>
          <cell r="I898">
            <v>-66123.490000000005</v>
          </cell>
        </row>
        <row r="899">
          <cell r="B899">
            <v>408</v>
          </cell>
          <cell r="C899">
            <v>10105</v>
          </cell>
          <cell r="G899">
            <v>10062.61</v>
          </cell>
          <cell r="I899">
            <v>10062.61</v>
          </cell>
        </row>
        <row r="900">
          <cell r="B900">
            <v>408</v>
          </cell>
          <cell r="C900">
            <v>10107</v>
          </cell>
          <cell r="G900">
            <v>381333</v>
          </cell>
          <cell r="I900">
            <v>381333</v>
          </cell>
        </row>
        <row r="901">
          <cell r="B901">
            <v>408</v>
          </cell>
          <cell r="C901">
            <v>10109</v>
          </cell>
          <cell r="G901">
            <v>2417</v>
          </cell>
          <cell r="I901">
            <v>2417</v>
          </cell>
        </row>
        <row r="902">
          <cell r="B902">
            <v>408</v>
          </cell>
          <cell r="C902">
            <v>10121</v>
          </cell>
          <cell r="G902">
            <v>110000</v>
          </cell>
          <cell r="I902">
            <v>110000</v>
          </cell>
        </row>
        <row r="903">
          <cell r="B903">
            <v>408</v>
          </cell>
          <cell r="C903">
            <v>10124</v>
          </cell>
          <cell r="G903">
            <v>1468520.32</v>
          </cell>
          <cell r="I903">
            <v>1468520.32</v>
          </cell>
        </row>
        <row r="904">
          <cell r="B904">
            <v>408</v>
          </cell>
          <cell r="C904">
            <v>10131</v>
          </cell>
          <cell r="G904">
            <v>572.6</v>
          </cell>
          <cell r="I904">
            <v>572.6</v>
          </cell>
        </row>
        <row r="905">
          <cell r="B905">
            <v>408</v>
          </cell>
          <cell r="C905">
            <v>10200</v>
          </cell>
          <cell r="G905">
            <v>702802.04</v>
          </cell>
          <cell r="I905">
            <v>702802.04</v>
          </cell>
        </row>
        <row r="906">
          <cell r="B906">
            <v>408</v>
          </cell>
          <cell r="C906">
            <v>10210</v>
          </cell>
          <cell r="G906">
            <v>-104575.16</v>
          </cell>
          <cell r="I906">
            <v>-104575.16</v>
          </cell>
        </row>
        <row r="907">
          <cell r="B907">
            <v>408</v>
          </cell>
          <cell r="C907">
            <v>10222</v>
          </cell>
          <cell r="G907">
            <v>-1403.58</v>
          </cell>
          <cell r="I907">
            <v>-1403.58</v>
          </cell>
        </row>
        <row r="908">
          <cell r="B908">
            <v>408</v>
          </cell>
          <cell r="C908">
            <v>10310</v>
          </cell>
          <cell r="G908">
            <v>1927375.01</v>
          </cell>
          <cell r="I908">
            <v>1927375.01</v>
          </cell>
        </row>
        <row r="909">
          <cell r="B909">
            <v>408</v>
          </cell>
          <cell r="C909">
            <v>10502</v>
          </cell>
          <cell r="G909">
            <v>48799.28</v>
          </cell>
          <cell r="I909">
            <v>48799.28</v>
          </cell>
        </row>
        <row r="910">
          <cell r="B910">
            <v>408</v>
          </cell>
          <cell r="C910">
            <v>11113</v>
          </cell>
          <cell r="G910">
            <v>7348.63</v>
          </cell>
          <cell r="I910">
            <v>7348.63</v>
          </cell>
        </row>
        <row r="911">
          <cell r="B911">
            <v>408</v>
          </cell>
          <cell r="C911">
            <v>11114</v>
          </cell>
          <cell r="G911">
            <v>2924885.92</v>
          </cell>
          <cell r="I911">
            <v>2924885.92</v>
          </cell>
        </row>
        <row r="912">
          <cell r="B912">
            <v>408</v>
          </cell>
          <cell r="C912">
            <v>11116</v>
          </cell>
          <cell r="G912">
            <v>84870.95</v>
          </cell>
          <cell r="I912">
            <v>84870.95</v>
          </cell>
        </row>
        <row r="913">
          <cell r="B913">
            <v>408</v>
          </cell>
          <cell r="C913">
            <v>11118</v>
          </cell>
          <cell r="G913">
            <v>13560</v>
          </cell>
          <cell r="I913">
            <v>13560</v>
          </cell>
        </row>
        <row r="914">
          <cell r="B914">
            <v>408</v>
          </cell>
          <cell r="C914">
            <v>19106</v>
          </cell>
          <cell r="G914">
            <v>1323946</v>
          </cell>
          <cell r="I914">
            <v>1323946</v>
          </cell>
        </row>
        <row r="915">
          <cell r="B915">
            <v>408</v>
          </cell>
          <cell r="C915">
            <v>20005</v>
          </cell>
          <cell r="G915">
            <v>4748</v>
          </cell>
          <cell r="I915">
            <v>4748</v>
          </cell>
        </row>
        <row r="916">
          <cell r="B916">
            <v>408</v>
          </cell>
          <cell r="C916">
            <v>20007</v>
          </cell>
          <cell r="G916">
            <v>363.38</v>
          </cell>
          <cell r="I916">
            <v>363.38</v>
          </cell>
        </row>
        <row r="917">
          <cell r="B917">
            <v>408</v>
          </cell>
          <cell r="C917">
            <v>20008</v>
          </cell>
          <cell r="G917">
            <v>4.18</v>
          </cell>
          <cell r="I917">
            <v>4.18</v>
          </cell>
        </row>
        <row r="918">
          <cell r="B918">
            <v>408</v>
          </cell>
          <cell r="C918">
            <v>20205</v>
          </cell>
          <cell r="G918">
            <v>57</v>
          </cell>
          <cell r="I918">
            <v>57</v>
          </cell>
        </row>
        <row r="919">
          <cell r="B919">
            <v>409</v>
          </cell>
          <cell r="C919">
            <v>10002</v>
          </cell>
          <cell r="G919">
            <v>5078899.13</v>
          </cell>
          <cell r="I919">
            <v>5078899.13</v>
          </cell>
        </row>
        <row r="920">
          <cell r="B920">
            <v>409</v>
          </cell>
          <cell r="C920">
            <v>10107</v>
          </cell>
          <cell r="G920">
            <v>-83220.25</v>
          </cell>
          <cell r="I920">
            <v>-83220.25</v>
          </cell>
        </row>
        <row r="921">
          <cell r="B921">
            <v>409</v>
          </cell>
          <cell r="C921">
            <v>10405</v>
          </cell>
          <cell r="G921">
            <v>708923.97</v>
          </cell>
          <cell r="I921">
            <v>708923.97</v>
          </cell>
        </row>
        <row r="922">
          <cell r="B922">
            <v>409</v>
          </cell>
          <cell r="C922">
            <v>10506</v>
          </cell>
          <cell r="G922">
            <v>21655.18</v>
          </cell>
          <cell r="I922">
            <v>21655.18</v>
          </cell>
        </row>
        <row r="923">
          <cell r="B923">
            <v>409</v>
          </cell>
          <cell r="C923">
            <v>20206</v>
          </cell>
          <cell r="G923">
            <v>-51.99</v>
          </cell>
          <cell r="I923">
            <v>-51.99</v>
          </cell>
        </row>
        <row r="924">
          <cell r="B924">
            <v>409</v>
          </cell>
          <cell r="C924">
            <v>20240</v>
          </cell>
          <cell r="G924">
            <v>-112.75</v>
          </cell>
          <cell r="I924">
            <v>-112.75</v>
          </cell>
        </row>
        <row r="925">
          <cell r="B925">
            <v>409</v>
          </cell>
          <cell r="C925">
            <v>21001</v>
          </cell>
          <cell r="G925">
            <v>-30824.94</v>
          </cell>
          <cell r="I925">
            <v>-30824.94</v>
          </cell>
        </row>
        <row r="926">
          <cell r="B926">
            <v>409</v>
          </cell>
          <cell r="C926">
            <v>21210</v>
          </cell>
          <cell r="G926">
            <v>19175.11</v>
          </cell>
          <cell r="I926">
            <v>19175.11</v>
          </cell>
        </row>
        <row r="927">
          <cell r="B927">
            <v>409</v>
          </cell>
          <cell r="C927">
            <v>21211</v>
          </cell>
          <cell r="G927">
            <v>2916.46</v>
          </cell>
          <cell r="I927">
            <v>2916.46</v>
          </cell>
        </row>
        <row r="928">
          <cell r="B928">
            <v>409</v>
          </cell>
          <cell r="C928">
            <v>24240</v>
          </cell>
          <cell r="G928">
            <v>-4688.3500000000004</v>
          </cell>
          <cell r="I928">
            <v>-4688.3500000000004</v>
          </cell>
        </row>
        <row r="929">
          <cell r="B929">
            <v>410</v>
          </cell>
          <cell r="C929">
            <v>10017</v>
          </cell>
          <cell r="G929">
            <v>1725822.88</v>
          </cell>
          <cell r="I929">
            <v>1725822.88</v>
          </cell>
        </row>
        <row r="930">
          <cell r="B930">
            <v>410</v>
          </cell>
          <cell r="C930">
            <v>10018</v>
          </cell>
          <cell r="G930">
            <v>271898.32</v>
          </cell>
          <cell r="I930">
            <v>271898.32</v>
          </cell>
        </row>
        <row r="931">
          <cell r="B931">
            <v>410</v>
          </cell>
          <cell r="C931">
            <v>10031</v>
          </cell>
          <cell r="G931">
            <v>1621391.29</v>
          </cell>
          <cell r="I931">
            <v>1621391.29</v>
          </cell>
        </row>
        <row r="932">
          <cell r="B932">
            <v>410</v>
          </cell>
          <cell r="C932">
            <v>10032</v>
          </cell>
          <cell r="G932">
            <v>289742.55</v>
          </cell>
          <cell r="I932">
            <v>289742.55</v>
          </cell>
        </row>
        <row r="933">
          <cell r="B933">
            <v>410</v>
          </cell>
          <cell r="C933">
            <v>10153</v>
          </cell>
          <cell r="G933">
            <v>268725.09999999998</v>
          </cell>
          <cell r="I933">
            <v>268725.09999999998</v>
          </cell>
        </row>
        <row r="934">
          <cell r="B934">
            <v>410</v>
          </cell>
          <cell r="C934">
            <v>10184</v>
          </cell>
          <cell r="G934">
            <v>11900.92</v>
          </cell>
          <cell r="I934">
            <v>11900.92</v>
          </cell>
        </row>
        <row r="935">
          <cell r="B935">
            <v>410</v>
          </cell>
          <cell r="C935">
            <v>10185</v>
          </cell>
          <cell r="G935">
            <v>3662.68</v>
          </cell>
          <cell r="I935">
            <v>3662.68</v>
          </cell>
        </row>
        <row r="936">
          <cell r="B936">
            <v>410</v>
          </cell>
          <cell r="C936">
            <v>10186</v>
          </cell>
          <cell r="G936">
            <v>271725.31</v>
          </cell>
          <cell r="I936">
            <v>271725.31</v>
          </cell>
        </row>
        <row r="937">
          <cell r="B937">
            <v>410</v>
          </cell>
          <cell r="C937">
            <v>10187</v>
          </cell>
          <cell r="G937">
            <v>69889.72</v>
          </cell>
          <cell r="I937">
            <v>69889.72</v>
          </cell>
        </row>
        <row r="938">
          <cell r="B938">
            <v>410</v>
          </cell>
          <cell r="C938">
            <v>10188</v>
          </cell>
          <cell r="G938">
            <v>66790.080000000002</v>
          </cell>
          <cell r="I938">
            <v>66790.080000000002</v>
          </cell>
        </row>
        <row r="939">
          <cell r="B939">
            <v>410</v>
          </cell>
          <cell r="C939">
            <v>10189</v>
          </cell>
          <cell r="G939">
            <v>10495.58</v>
          </cell>
          <cell r="I939">
            <v>10495.58</v>
          </cell>
        </row>
        <row r="940">
          <cell r="B940">
            <v>410</v>
          </cell>
          <cell r="C940">
            <v>10308</v>
          </cell>
          <cell r="G940">
            <v>245234.63</v>
          </cell>
          <cell r="I940">
            <v>245234.63</v>
          </cell>
        </row>
        <row r="941">
          <cell r="B941">
            <v>410</v>
          </cell>
          <cell r="C941">
            <v>11100</v>
          </cell>
          <cell r="G941">
            <v>1560584</v>
          </cell>
          <cell r="I941">
            <v>1560584</v>
          </cell>
        </row>
        <row r="942">
          <cell r="B942">
            <v>410</v>
          </cell>
          <cell r="C942">
            <v>20160</v>
          </cell>
          <cell r="G942">
            <v>11.37</v>
          </cell>
          <cell r="I942">
            <v>11.37</v>
          </cell>
        </row>
        <row r="943">
          <cell r="B943">
            <v>411</v>
          </cell>
          <cell r="C943">
            <v>10031</v>
          </cell>
          <cell r="G943">
            <v>-601261.88</v>
          </cell>
          <cell r="I943">
            <v>-601261.88</v>
          </cell>
        </row>
        <row r="944">
          <cell r="B944">
            <v>411</v>
          </cell>
          <cell r="C944">
            <v>10032</v>
          </cell>
          <cell r="G944">
            <v>-86212.2</v>
          </cell>
          <cell r="I944">
            <v>-86212.2</v>
          </cell>
        </row>
        <row r="945">
          <cell r="B945">
            <v>411</v>
          </cell>
          <cell r="C945">
            <v>10041</v>
          </cell>
          <cell r="G945">
            <v>-66790.080000000002</v>
          </cell>
          <cell r="I945">
            <v>-66790.080000000002</v>
          </cell>
        </row>
        <row r="946">
          <cell r="B946">
            <v>411</v>
          </cell>
          <cell r="C946">
            <v>10042</v>
          </cell>
          <cell r="G946">
            <v>-10495.58</v>
          </cell>
          <cell r="I946">
            <v>-10495.58</v>
          </cell>
        </row>
        <row r="947">
          <cell r="B947">
            <v>411</v>
          </cell>
          <cell r="C947">
            <v>10153</v>
          </cell>
          <cell r="G947">
            <v>-310513.91999999998</v>
          </cell>
          <cell r="I947">
            <v>-310513.91999999998</v>
          </cell>
        </row>
        <row r="948">
          <cell r="B948">
            <v>411</v>
          </cell>
          <cell r="C948">
            <v>10184</v>
          </cell>
          <cell r="G948">
            <v>-117558.31</v>
          </cell>
          <cell r="I948">
            <v>-117558.31</v>
          </cell>
        </row>
        <row r="949">
          <cell r="B949">
            <v>411</v>
          </cell>
          <cell r="C949">
            <v>10185</v>
          </cell>
          <cell r="G949">
            <v>-21239.200000000001</v>
          </cell>
          <cell r="I949">
            <v>-21239.200000000001</v>
          </cell>
        </row>
        <row r="950">
          <cell r="B950">
            <v>411</v>
          </cell>
          <cell r="C950">
            <v>10186</v>
          </cell>
          <cell r="G950">
            <v>-558544.78</v>
          </cell>
          <cell r="I950">
            <v>-558544.78</v>
          </cell>
        </row>
        <row r="951">
          <cell r="B951">
            <v>411</v>
          </cell>
          <cell r="C951">
            <v>10187</v>
          </cell>
          <cell r="G951">
            <v>-87771.32</v>
          </cell>
          <cell r="I951">
            <v>-87771.32</v>
          </cell>
        </row>
        <row r="952">
          <cell r="B952">
            <v>411</v>
          </cell>
          <cell r="C952">
            <v>10188</v>
          </cell>
          <cell r="G952">
            <v>-426038.13</v>
          </cell>
          <cell r="I952">
            <v>-426038.13</v>
          </cell>
        </row>
        <row r="953">
          <cell r="B953">
            <v>411</v>
          </cell>
          <cell r="C953">
            <v>10189</v>
          </cell>
          <cell r="G953">
            <v>-66951.429999999993</v>
          </cell>
          <cell r="I953">
            <v>-66951.429999999993</v>
          </cell>
        </row>
        <row r="954">
          <cell r="B954">
            <v>411</v>
          </cell>
          <cell r="C954">
            <v>10307</v>
          </cell>
          <cell r="G954">
            <v>-3112861.68</v>
          </cell>
          <cell r="I954">
            <v>-3112861.68</v>
          </cell>
        </row>
        <row r="955">
          <cell r="B955">
            <v>411</v>
          </cell>
          <cell r="C955">
            <v>12100</v>
          </cell>
          <cell r="G955">
            <v>-489163.98</v>
          </cell>
          <cell r="I955">
            <v>-489163.98</v>
          </cell>
        </row>
        <row r="956">
          <cell r="B956">
            <v>411</v>
          </cell>
          <cell r="C956">
            <v>20347</v>
          </cell>
          <cell r="G956">
            <v>-206.77</v>
          </cell>
          <cell r="I956">
            <v>-206.77</v>
          </cell>
        </row>
        <row r="957">
          <cell r="B957">
            <v>411</v>
          </cell>
          <cell r="C957">
            <v>20348</v>
          </cell>
          <cell r="G957">
            <v>-32.49</v>
          </cell>
          <cell r="I957">
            <v>-32.49</v>
          </cell>
        </row>
        <row r="958">
          <cell r="B958">
            <v>411</v>
          </cell>
          <cell r="C958">
            <v>10117</v>
          </cell>
          <cell r="G958">
            <v>44294.15</v>
          </cell>
          <cell r="I958">
            <v>44294.15</v>
          </cell>
        </row>
        <row r="959">
          <cell r="B959">
            <v>411</v>
          </cell>
          <cell r="C959">
            <v>10447</v>
          </cell>
          <cell r="G959">
            <v>4675.1099999999997</v>
          </cell>
          <cell r="I959">
            <v>4675.1099999999997</v>
          </cell>
        </row>
        <row r="960">
          <cell r="B960">
            <v>411</v>
          </cell>
          <cell r="C960">
            <v>10557</v>
          </cell>
          <cell r="G960">
            <v>264.63</v>
          </cell>
          <cell r="I960">
            <v>264.63</v>
          </cell>
        </row>
        <row r="961">
          <cell r="B961">
            <v>411</v>
          </cell>
          <cell r="C961">
            <v>10667</v>
          </cell>
          <cell r="G961">
            <v>1085.49</v>
          </cell>
          <cell r="I961">
            <v>1085.49</v>
          </cell>
        </row>
        <row r="962">
          <cell r="B962">
            <v>411</v>
          </cell>
          <cell r="C962">
            <v>10777</v>
          </cell>
          <cell r="G962">
            <v>4155.55</v>
          </cell>
          <cell r="I962">
            <v>4155.55</v>
          </cell>
        </row>
        <row r="963">
          <cell r="B963">
            <v>411</v>
          </cell>
          <cell r="C963">
            <v>40420</v>
          </cell>
          <cell r="G963">
            <v>-133117</v>
          </cell>
          <cell r="I963">
            <v>-133117</v>
          </cell>
        </row>
        <row r="964">
          <cell r="B964">
            <v>411</v>
          </cell>
          <cell r="C964">
            <v>40422</v>
          </cell>
          <cell r="G964">
            <v>-465</v>
          </cell>
          <cell r="I964">
            <v>-465</v>
          </cell>
        </row>
        <row r="965">
          <cell r="B965">
            <v>411</v>
          </cell>
          <cell r="C965">
            <v>80000</v>
          </cell>
          <cell r="G965">
            <v>-6394.39</v>
          </cell>
          <cell r="I965">
            <v>-6394.39</v>
          </cell>
        </row>
        <row r="966">
          <cell r="B966">
            <v>415</v>
          </cell>
          <cell r="C966">
            <v>1</v>
          </cell>
          <cell r="G966">
            <v>-101356.24</v>
          </cell>
          <cell r="I966">
            <v>-101356.24</v>
          </cell>
        </row>
        <row r="967">
          <cell r="B967">
            <v>415</v>
          </cell>
          <cell r="C967">
            <v>2</v>
          </cell>
          <cell r="G967">
            <v>-424.83</v>
          </cell>
          <cell r="I967">
            <v>-424.83</v>
          </cell>
        </row>
        <row r="968">
          <cell r="B968">
            <v>416</v>
          </cell>
          <cell r="C968">
            <v>1</v>
          </cell>
          <cell r="G968">
            <v>10387.36</v>
          </cell>
          <cell r="I968">
            <v>10387.36</v>
          </cell>
        </row>
        <row r="969">
          <cell r="B969">
            <v>416</v>
          </cell>
          <cell r="C969">
            <v>3</v>
          </cell>
          <cell r="G969">
            <v>28162.1</v>
          </cell>
          <cell r="I969">
            <v>28162.1</v>
          </cell>
        </row>
        <row r="970">
          <cell r="B970">
            <v>416</v>
          </cell>
          <cell r="C970">
            <v>5</v>
          </cell>
          <cell r="G970">
            <v>285</v>
          </cell>
          <cell r="I970">
            <v>285</v>
          </cell>
        </row>
        <row r="971">
          <cell r="B971">
            <v>416</v>
          </cell>
          <cell r="C971">
            <v>9</v>
          </cell>
          <cell r="G971">
            <v>5075</v>
          </cell>
          <cell r="I971">
            <v>5075</v>
          </cell>
        </row>
        <row r="972">
          <cell r="B972">
            <v>418</v>
          </cell>
          <cell r="C972">
            <v>31</v>
          </cell>
          <cell r="G972">
            <v>281.70999999999998</v>
          </cell>
          <cell r="I972">
            <v>281.70999999999998</v>
          </cell>
        </row>
        <row r="973">
          <cell r="B973">
            <v>418</v>
          </cell>
          <cell r="C973">
            <v>10105</v>
          </cell>
          <cell r="G973">
            <v>-64405.01</v>
          </cell>
          <cell r="I973">
            <v>-64405.01</v>
          </cell>
        </row>
        <row r="974">
          <cell r="B974">
            <v>418</v>
          </cell>
          <cell r="C974">
            <v>11700</v>
          </cell>
          <cell r="G974">
            <v>211.23</v>
          </cell>
          <cell r="I974">
            <v>211.23</v>
          </cell>
        </row>
        <row r="975">
          <cell r="B975">
            <v>418</v>
          </cell>
          <cell r="C975">
            <v>11800</v>
          </cell>
          <cell r="G975">
            <v>3690.12</v>
          </cell>
          <cell r="I975">
            <v>3690.12</v>
          </cell>
        </row>
        <row r="976">
          <cell r="B976">
            <v>419</v>
          </cell>
          <cell r="C976">
            <v>1</v>
          </cell>
          <cell r="G976">
            <v>-647.48</v>
          </cell>
          <cell r="I976">
            <v>-647.48</v>
          </cell>
        </row>
        <row r="977">
          <cell r="B977">
            <v>419</v>
          </cell>
          <cell r="C977">
            <v>15</v>
          </cell>
          <cell r="G977">
            <v>-686.72</v>
          </cell>
          <cell r="I977">
            <v>-686.72</v>
          </cell>
        </row>
        <row r="978">
          <cell r="B978">
            <v>419</v>
          </cell>
          <cell r="C978">
            <v>32</v>
          </cell>
          <cell r="G978">
            <v>-464.22</v>
          </cell>
          <cell r="I978">
            <v>-464.22</v>
          </cell>
        </row>
        <row r="979">
          <cell r="B979">
            <v>419</v>
          </cell>
          <cell r="C979">
            <v>44</v>
          </cell>
          <cell r="G979">
            <v>-15</v>
          </cell>
          <cell r="I979">
            <v>-15</v>
          </cell>
        </row>
        <row r="980">
          <cell r="B980">
            <v>419</v>
          </cell>
          <cell r="C980">
            <v>46</v>
          </cell>
          <cell r="G980">
            <v>-101</v>
          </cell>
          <cell r="I980">
            <v>-101</v>
          </cell>
        </row>
        <row r="981">
          <cell r="B981">
            <v>419</v>
          </cell>
          <cell r="C981">
            <v>50</v>
          </cell>
          <cell r="G981">
            <v>-46</v>
          </cell>
          <cell r="I981">
            <v>-46</v>
          </cell>
        </row>
        <row r="982">
          <cell r="B982">
            <v>419</v>
          </cell>
          <cell r="C982">
            <v>1955</v>
          </cell>
          <cell r="G982">
            <v>-8.1999999999999993</v>
          </cell>
          <cell r="I982">
            <v>-8.1999999999999993</v>
          </cell>
        </row>
        <row r="983">
          <cell r="B983">
            <v>419</v>
          </cell>
          <cell r="C983">
            <v>10000</v>
          </cell>
          <cell r="G983">
            <v>-418341.93</v>
          </cell>
          <cell r="I983">
            <v>-418341.93</v>
          </cell>
        </row>
        <row r="984">
          <cell r="B984">
            <v>421</v>
          </cell>
          <cell r="C984">
            <v>55</v>
          </cell>
          <cell r="G984">
            <v>6351.17</v>
          </cell>
          <cell r="I984">
            <v>6351.17</v>
          </cell>
        </row>
        <row r="985">
          <cell r="B985">
            <v>425</v>
          </cell>
          <cell r="C985">
            <v>100</v>
          </cell>
          <cell r="G985">
            <v>21276</v>
          </cell>
          <cell r="I985">
            <v>21276</v>
          </cell>
        </row>
        <row r="986">
          <cell r="B986">
            <v>426</v>
          </cell>
          <cell r="C986">
            <v>10000</v>
          </cell>
          <cell r="G986">
            <v>28134.21</v>
          </cell>
          <cell r="I986">
            <v>28134.21</v>
          </cell>
        </row>
        <row r="987">
          <cell r="B987">
            <v>426</v>
          </cell>
          <cell r="C987">
            <v>40000</v>
          </cell>
          <cell r="G987">
            <v>95947.55</v>
          </cell>
          <cell r="I987">
            <v>95947.55</v>
          </cell>
        </row>
        <row r="988">
          <cell r="B988">
            <v>426</v>
          </cell>
          <cell r="C988">
            <v>40200</v>
          </cell>
          <cell r="G988">
            <v>495.5</v>
          </cell>
          <cell r="I988">
            <v>495.5</v>
          </cell>
        </row>
        <row r="989">
          <cell r="B989">
            <v>426</v>
          </cell>
          <cell r="C989">
            <v>50000</v>
          </cell>
          <cell r="G989">
            <v>46641.1</v>
          </cell>
          <cell r="I989">
            <v>46641.1</v>
          </cell>
        </row>
        <row r="990">
          <cell r="B990">
            <v>426</v>
          </cell>
          <cell r="C990">
            <v>50100</v>
          </cell>
          <cell r="G990">
            <v>6225.37</v>
          </cell>
          <cell r="I990">
            <v>6225.37</v>
          </cell>
        </row>
        <row r="991">
          <cell r="B991">
            <v>426</v>
          </cell>
          <cell r="C991">
            <v>50750</v>
          </cell>
          <cell r="G991">
            <v>5118.6099999999997</v>
          </cell>
          <cell r="I991">
            <v>5118.6099999999997</v>
          </cell>
        </row>
        <row r="992">
          <cell r="B992">
            <v>426</v>
          </cell>
          <cell r="C992">
            <v>50786</v>
          </cell>
          <cell r="G992">
            <v>-145.94999999999999</v>
          </cell>
          <cell r="I992">
            <v>-145.94999999999999</v>
          </cell>
        </row>
        <row r="993">
          <cell r="B993">
            <v>427</v>
          </cell>
          <cell r="C993">
            <v>450</v>
          </cell>
          <cell r="G993">
            <v>173437.5</v>
          </cell>
          <cell r="I993">
            <v>173437.5</v>
          </cell>
        </row>
        <row r="994">
          <cell r="B994">
            <v>427</v>
          </cell>
          <cell r="C994">
            <v>452</v>
          </cell>
          <cell r="G994">
            <v>587.88</v>
          </cell>
          <cell r="I994">
            <v>587.88</v>
          </cell>
        </row>
        <row r="995">
          <cell r="B995">
            <v>427</v>
          </cell>
          <cell r="C995">
            <v>453</v>
          </cell>
          <cell r="G995">
            <v>183750</v>
          </cell>
          <cell r="I995">
            <v>183750</v>
          </cell>
        </row>
        <row r="996">
          <cell r="B996">
            <v>427</v>
          </cell>
          <cell r="C996">
            <v>455</v>
          </cell>
          <cell r="G996">
            <v>52000</v>
          </cell>
          <cell r="I996">
            <v>52000</v>
          </cell>
        </row>
        <row r="997">
          <cell r="B997">
            <v>427</v>
          </cell>
          <cell r="C997">
            <v>456</v>
          </cell>
          <cell r="G997">
            <v>40687.5</v>
          </cell>
          <cell r="I997">
            <v>40687.5</v>
          </cell>
        </row>
        <row r="998">
          <cell r="B998">
            <v>427</v>
          </cell>
          <cell r="C998">
            <v>457</v>
          </cell>
          <cell r="G998">
            <v>145375</v>
          </cell>
          <cell r="I998">
            <v>145375</v>
          </cell>
        </row>
        <row r="999">
          <cell r="B999">
            <v>427</v>
          </cell>
          <cell r="C999">
            <v>458</v>
          </cell>
          <cell r="G999">
            <v>94791.67</v>
          </cell>
          <cell r="I999">
            <v>94791.67</v>
          </cell>
        </row>
        <row r="1000">
          <cell r="B1000">
            <v>427</v>
          </cell>
          <cell r="C1000">
            <v>459</v>
          </cell>
          <cell r="G1000">
            <v>9424.77</v>
          </cell>
          <cell r="I1000">
            <v>9424.77</v>
          </cell>
        </row>
        <row r="1001">
          <cell r="B1001">
            <v>427</v>
          </cell>
          <cell r="C1001">
            <v>721</v>
          </cell>
          <cell r="G1001">
            <v>244717</v>
          </cell>
          <cell r="I1001">
            <v>244717</v>
          </cell>
        </row>
        <row r="1002">
          <cell r="B1002">
            <v>427</v>
          </cell>
          <cell r="C1002">
            <v>722</v>
          </cell>
          <cell r="G1002">
            <v>262500</v>
          </cell>
          <cell r="I1002">
            <v>262500</v>
          </cell>
        </row>
        <row r="1003">
          <cell r="B1003">
            <v>427</v>
          </cell>
          <cell r="C1003">
            <v>723</v>
          </cell>
          <cell r="G1003">
            <v>191666.67</v>
          </cell>
          <cell r="I1003">
            <v>191666.67</v>
          </cell>
        </row>
        <row r="1004">
          <cell r="B1004">
            <v>427</v>
          </cell>
          <cell r="C1004">
            <v>749</v>
          </cell>
          <cell r="G1004">
            <v>291601.33</v>
          </cell>
          <cell r="I1004">
            <v>291601.33</v>
          </cell>
        </row>
        <row r="1005">
          <cell r="B1005">
            <v>427</v>
          </cell>
          <cell r="C1005">
            <v>753</v>
          </cell>
          <cell r="G1005">
            <v>171354.16</v>
          </cell>
          <cell r="I1005">
            <v>171354.16</v>
          </cell>
        </row>
        <row r="1006">
          <cell r="B1006">
            <v>427</v>
          </cell>
          <cell r="C1006">
            <v>754</v>
          </cell>
          <cell r="G1006">
            <v>306250</v>
          </cell>
          <cell r="I1006">
            <v>306250</v>
          </cell>
        </row>
        <row r="1007">
          <cell r="B1007">
            <v>427</v>
          </cell>
          <cell r="C1007">
            <v>756</v>
          </cell>
          <cell r="G1007">
            <v>282500</v>
          </cell>
          <cell r="I1007">
            <v>282500</v>
          </cell>
        </row>
        <row r="1008">
          <cell r="B1008">
            <v>427</v>
          </cell>
          <cell r="C1008">
            <v>758</v>
          </cell>
          <cell r="G1008">
            <v>530822.32999999996</v>
          </cell>
          <cell r="I1008">
            <v>530822.32999999996</v>
          </cell>
        </row>
        <row r="1009">
          <cell r="B1009">
            <v>427</v>
          </cell>
          <cell r="C1009">
            <v>759</v>
          </cell>
          <cell r="G1009">
            <v>392666.67</v>
          </cell>
          <cell r="I1009">
            <v>392666.67</v>
          </cell>
        </row>
        <row r="1010">
          <cell r="B1010">
            <v>427</v>
          </cell>
          <cell r="C1010">
            <v>761</v>
          </cell>
          <cell r="G1010">
            <v>110050.49</v>
          </cell>
          <cell r="I1010">
            <v>110050.49</v>
          </cell>
        </row>
        <row r="1011">
          <cell r="B1011">
            <v>427</v>
          </cell>
          <cell r="C1011">
            <v>763</v>
          </cell>
          <cell r="G1011">
            <v>40906.83</v>
          </cell>
          <cell r="I1011">
            <v>40906.83</v>
          </cell>
        </row>
        <row r="1012">
          <cell r="B1012">
            <v>428</v>
          </cell>
          <cell r="C1012">
            <v>450</v>
          </cell>
          <cell r="G1012">
            <v>5355.51</v>
          </cell>
          <cell r="I1012">
            <v>5355.51</v>
          </cell>
        </row>
        <row r="1013">
          <cell r="B1013">
            <v>428</v>
          </cell>
          <cell r="C1013">
            <v>452</v>
          </cell>
          <cell r="G1013">
            <v>179.72</v>
          </cell>
          <cell r="I1013">
            <v>179.72</v>
          </cell>
        </row>
        <row r="1014">
          <cell r="B1014">
            <v>428</v>
          </cell>
          <cell r="C1014">
            <v>453</v>
          </cell>
          <cell r="G1014">
            <v>4870.93</v>
          </cell>
          <cell r="I1014">
            <v>4870.93</v>
          </cell>
        </row>
        <row r="1015">
          <cell r="B1015">
            <v>428</v>
          </cell>
          <cell r="C1015">
            <v>455</v>
          </cell>
          <cell r="G1015">
            <v>2836.24</v>
          </cell>
          <cell r="I1015">
            <v>2836.24</v>
          </cell>
        </row>
        <row r="1016">
          <cell r="B1016">
            <v>428</v>
          </cell>
          <cell r="C1016">
            <v>456</v>
          </cell>
          <cell r="G1016">
            <v>3132.3</v>
          </cell>
          <cell r="I1016">
            <v>3132.3</v>
          </cell>
        </row>
        <row r="1017">
          <cell r="B1017">
            <v>428</v>
          </cell>
          <cell r="C1017">
            <v>457</v>
          </cell>
          <cell r="G1017">
            <v>6203.84</v>
          </cell>
          <cell r="I1017">
            <v>6203.84</v>
          </cell>
        </row>
        <row r="1018">
          <cell r="B1018">
            <v>428</v>
          </cell>
          <cell r="C1018">
            <v>458</v>
          </cell>
          <cell r="G1018">
            <v>1775.52</v>
          </cell>
          <cell r="I1018">
            <v>1775.52</v>
          </cell>
        </row>
        <row r="1019">
          <cell r="B1019">
            <v>428</v>
          </cell>
          <cell r="C1019">
            <v>459</v>
          </cell>
          <cell r="G1019">
            <v>1748.44</v>
          </cell>
          <cell r="I1019">
            <v>1748.44</v>
          </cell>
        </row>
        <row r="1020">
          <cell r="B1020">
            <v>428</v>
          </cell>
          <cell r="C1020">
            <v>721</v>
          </cell>
          <cell r="G1020">
            <v>5441.39</v>
          </cell>
          <cell r="I1020">
            <v>5441.39</v>
          </cell>
        </row>
        <row r="1021">
          <cell r="B1021">
            <v>428</v>
          </cell>
          <cell r="C1021">
            <v>722</v>
          </cell>
          <cell r="G1021">
            <v>8662.67</v>
          </cell>
          <cell r="I1021">
            <v>8662.67</v>
          </cell>
        </row>
        <row r="1022">
          <cell r="B1022">
            <v>428</v>
          </cell>
          <cell r="C1022">
            <v>723</v>
          </cell>
          <cell r="G1022">
            <v>5975.03</v>
          </cell>
          <cell r="I1022">
            <v>5975.03</v>
          </cell>
        </row>
        <row r="1023">
          <cell r="B1023">
            <v>428</v>
          </cell>
          <cell r="C1023">
            <v>749</v>
          </cell>
          <cell r="G1023">
            <v>9041.82</v>
          </cell>
          <cell r="I1023">
            <v>9041.82</v>
          </cell>
        </row>
        <row r="1024">
          <cell r="B1024">
            <v>428</v>
          </cell>
          <cell r="C1024">
            <v>753</v>
          </cell>
          <cell r="G1024">
            <v>2592.66</v>
          </cell>
          <cell r="I1024">
            <v>2592.66</v>
          </cell>
        </row>
        <row r="1025">
          <cell r="B1025">
            <v>428</v>
          </cell>
          <cell r="C1025">
            <v>754</v>
          </cell>
          <cell r="G1025">
            <v>5921.46</v>
          </cell>
          <cell r="I1025">
            <v>5921.46</v>
          </cell>
        </row>
        <row r="1026">
          <cell r="B1026">
            <v>428</v>
          </cell>
          <cell r="C1026">
            <v>756</v>
          </cell>
          <cell r="G1026">
            <v>2725.19</v>
          </cell>
          <cell r="I1026">
            <v>2725.19</v>
          </cell>
        </row>
        <row r="1027">
          <cell r="B1027">
            <v>428</v>
          </cell>
          <cell r="C1027">
            <v>758</v>
          </cell>
          <cell r="G1027">
            <v>8233.32</v>
          </cell>
          <cell r="I1027">
            <v>8233.32</v>
          </cell>
        </row>
        <row r="1028">
          <cell r="B1028">
            <v>428</v>
          </cell>
          <cell r="C1028">
            <v>759</v>
          </cell>
          <cell r="G1028">
            <v>6627.89</v>
          </cell>
          <cell r="I1028">
            <v>6627.89</v>
          </cell>
        </row>
        <row r="1029">
          <cell r="B1029">
            <v>428</v>
          </cell>
          <cell r="C1029">
            <v>761</v>
          </cell>
          <cell r="G1029">
            <v>3079.52</v>
          </cell>
          <cell r="I1029">
            <v>3079.52</v>
          </cell>
        </row>
        <row r="1030">
          <cell r="B1030">
            <v>428</v>
          </cell>
          <cell r="C1030">
            <v>763</v>
          </cell>
          <cell r="G1030">
            <v>46419.6</v>
          </cell>
          <cell r="I1030">
            <v>46419.6</v>
          </cell>
        </row>
        <row r="1031">
          <cell r="B1031">
            <v>428</v>
          </cell>
          <cell r="C1031">
            <v>1029</v>
          </cell>
          <cell r="G1031">
            <v>5452.97</v>
          </cell>
          <cell r="I1031">
            <v>5452.97</v>
          </cell>
        </row>
        <row r="1032">
          <cell r="B1032">
            <v>428</v>
          </cell>
          <cell r="C1032">
            <v>1030</v>
          </cell>
          <cell r="G1032">
            <v>20219</v>
          </cell>
          <cell r="I1032">
            <v>20219</v>
          </cell>
        </row>
        <row r="1033">
          <cell r="B1033">
            <v>428</v>
          </cell>
          <cell r="C1033">
            <v>1033</v>
          </cell>
          <cell r="G1033">
            <v>714.34</v>
          </cell>
          <cell r="I1033">
            <v>714.34</v>
          </cell>
        </row>
        <row r="1034">
          <cell r="B1034">
            <v>428</v>
          </cell>
          <cell r="C1034">
            <v>1034</v>
          </cell>
          <cell r="G1034">
            <v>961.12</v>
          </cell>
          <cell r="I1034">
            <v>961.12</v>
          </cell>
        </row>
        <row r="1035">
          <cell r="B1035">
            <v>428</v>
          </cell>
          <cell r="C1035">
            <v>1039</v>
          </cell>
          <cell r="G1035">
            <v>6279.14</v>
          </cell>
          <cell r="I1035">
            <v>6279.14</v>
          </cell>
        </row>
        <row r="1036">
          <cell r="B1036">
            <v>428</v>
          </cell>
          <cell r="C1036">
            <v>1040</v>
          </cell>
          <cell r="G1036">
            <v>4597.67</v>
          </cell>
          <cell r="I1036">
            <v>4597.67</v>
          </cell>
        </row>
        <row r="1037">
          <cell r="B1037">
            <v>428</v>
          </cell>
          <cell r="C1037">
            <v>1042</v>
          </cell>
          <cell r="G1037">
            <v>14121.68</v>
          </cell>
          <cell r="I1037">
            <v>14121.68</v>
          </cell>
        </row>
        <row r="1038">
          <cell r="B1038">
            <v>428</v>
          </cell>
          <cell r="C1038">
            <v>1049</v>
          </cell>
          <cell r="G1038">
            <v>4270.92</v>
          </cell>
          <cell r="I1038">
            <v>4270.92</v>
          </cell>
        </row>
        <row r="1039">
          <cell r="B1039">
            <v>428</v>
          </cell>
          <cell r="C1039">
            <v>1056</v>
          </cell>
          <cell r="G1039">
            <v>6072.64</v>
          </cell>
          <cell r="I1039">
            <v>6072.64</v>
          </cell>
        </row>
        <row r="1040">
          <cell r="B1040">
            <v>428</v>
          </cell>
          <cell r="C1040">
            <v>1057</v>
          </cell>
          <cell r="G1040">
            <v>3104.72</v>
          </cell>
          <cell r="I1040">
            <v>3104.72</v>
          </cell>
        </row>
        <row r="1041">
          <cell r="B1041">
            <v>428</v>
          </cell>
          <cell r="C1041">
            <v>1059</v>
          </cell>
          <cell r="G1041">
            <v>12633.41</v>
          </cell>
          <cell r="I1041">
            <v>12633.41</v>
          </cell>
        </row>
        <row r="1042">
          <cell r="B1042">
            <v>428</v>
          </cell>
          <cell r="C1042">
            <v>1061</v>
          </cell>
          <cell r="G1042">
            <v>1244.72</v>
          </cell>
          <cell r="I1042">
            <v>1244.72</v>
          </cell>
        </row>
        <row r="1043">
          <cell r="B1043">
            <v>428</v>
          </cell>
          <cell r="C1043">
            <v>1062</v>
          </cell>
          <cell r="G1043">
            <v>1628.16</v>
          </cell>
          <cell r="I1043">
            <v>1628.16</v>
          </cell>
        </row>
        <row r="1044">
          <cell r="B1044">
            <v>428</v>
          </cell>
          <cell r="C1044">
            <v>1063</v>
          </cell>
          <cell r="G1044">
            <v>733.04</v>
          </cell>
          <cell r="I1044">
            <v>733.04</v>
          </cell>
        </row>
        <row r="1045">
          <cell r="B1045">
            <v>428</v>
          </cell>
          <cell r="C1045">
            <v>1065</v>
          </cell>
          <cell r="G1045">
            <v>2941.75</v>
          </cell>
          <cell r="I1045">
            <v>2941.75</v>
          </cell>
        </row>
        <row r="1046">
          <cell r="B1046">
            <v>428</v>
          </cell>
          <cell r="C1046">
            <v>1066</v>
          </cell>
          <cell r="G1046">
            <v>10723.47</v>
          </cell>
          <cell r="I1046">
            <v>10723.47</v>
          </cell>
        </row>
        <row r="1047">
          <cell r="B1047">
            <v>428</v>
          </cell>
          <cell r="C1047">
            <v>1067</v>
          </cell>
          <cell r="G1047">
            <v>1542.27</v>
          </cell>
          <cell r="I1047">
            <v>1542.27</v>
          </cell>
        </row>
        <row r="1048">
          <cell r="B1048">
            <v>428</v>
          </cell>
          <cell r="C1048">
            <v>1068</v>
          </cell>
          <cell r="G1048">
            <v>2109.41</v>
          </cell>
          <cell r="I1048">
            <v>2109.41</v>
          </cell>
        </row>
        <row r="1049">
          <cell r="B1049">
            <v>428</v>
          </cell>
          <cell r="C1049">
            <v>1069</v>
          </cell>
          <cell r="G1049">
            <v>896.28</v>
          </cell>
          <cell r="I1049">
            <v>896.28</v>
          </cell>
        </row>
        <row r="1050">
          <cell r="B1050">
            <v>428</v>
          </cell>
          <cell r="C1050">
            <v>1070</v>
          </cell>
          <cell r="G1050">
            <v>1537.59</v>
          </cell>
          <cell r="I1050">
            <v>1537.59</v>
          </cell>
        </row>
        <row r="1051">
          <cell r="B1051">
            <v>428</v>
          </cell>
          <cell r="C1051">
            <v>1072</v>
          </cell>
          <cell r="G1051">
            <v>3392.74</v>
          </cell>
          <cell r="I1051">
            <v>3392.74</v>
          </cell>
        </row>
        <row r="1052">
          <cell r="B1052">
            <v>428</v>
          </cell>
          <cell r="C1052">
            <v>1073</v>
          </cell>
          <cell r="G1052">
            <v>3306.53</v>
          </cell>
          <cell r="I1052">
            <v>3306.53</v>
          </cell>
        </row>
        <row r="1053">
          <cell r="B1053">
            <v>428</v>
          </cell>
          <cell r="C1053">
            <v>1074</v>
          </cell>
          <cell r="G1053">
            <v>10455.06</v>
          </cell>
          <cell r="I1053">
            <v>10455.06</v>
          </cell>
        </row>
        <row r="1054">
          <cell r="B1054">
            <v>428</v>
          </cell>
          <cell r="C1054">
            <v>1075</v>
          </cell>
          <cell r="G1054">
            <v>8211.7900000000009</v>
          </cell>
          <cell r="I1054">
            <v>8211.7900000000009</v>
          </cell>
        </row>
        <row r="1055">
          <cell r="B1055">
            <v>428</v>
          </cell>
          <cell r="C1055">
            <v>1076</v>
          </cell>
          <cell r="G1055">
            <v>2397.1999999999998</v>
          </cell>
          <cell r="I1055">
            <v>2397.1999999999998</v>
          </cell>
        </row>
        <row r="1056">
          <cell r="B1056">
            <v>428</v>
          </cell>
          <cell r="C1056">
            <v>1077</v>
          </cell>
          <cell r="G1056">
            <v>1276.26</v>
          </cell>
          <cell r="I1056">
            <v>1276.26</v>
          </cell>
        </row>
        <row r="1057">
          <cell r="B1057">
            <v>428</v>
          </cell>
          <cell r="C1057">
            <v>1078</v>
          </cell>
          <cell r="G1057">
            <v>3621.06</v>
          </cell>
          <cell r="I1057">
            <v>3621.06</v>
          </cell>
        </row>
        <row r="1058">
          <cell r="B1058">
            <v>431</v>
          </cell>
          <cell r="C1058">
            <v>0</v>
          </cell>
          <cell r="G1058">
            <v>2093.96</v>
          </cell>
          <cell r="I1058">
            <v>2093.96</v>
          </cell>
        </row>
        <row r="1059">
          <cell r="B1059">
            <v>431</v>
          </cell>
          <cell r="C1059">
            <v>34</v>
          </cell>
          <cell r="G1059">
            <v>263.12</v>
          </cell>
          <cell r="I1059">
            <v>263.12</v>
          </cell>
        </row>
        <row r="1060">
          <cell r="B1060">
            <v>431</v>
          </cell>
          <cell r="C1060">
            <v>100</v>
          </cell>
          <cell r="G1060">
            <v>161051.14000000001</v>
          </cell>
          <cell r="I1060">
            <v>161051.14000000001</v>
          </cell>
        </row>
        <row r="1061">
          <cell r="B1061">
            <v>431</v>
          </cell>
          <cell r="C1061">
            <v>200</v>
          </cell>
          <cell r="G1061">
            <v>9852.2800000000007</v>
          </cell>
          <cell r="I1061">
            <v>9852.2800000000007</v>
          </cell>
        </row>
        <row r="1062">
          <cell r="B1062">
            <v>431</v>
          </cell>
          <cell r="C1062">
            <v>250</v>
          </cell>
          <cell r="G1062">
            <v>13033.86</v>
          </cell>
          <cell r="I1062">
            <v>13033.86</v>
          </cell>
        </row>
        <row r="1063">
          <cell r="B1063">
            <v>431</v>
          </cell>
          <cell r="C1063">
            <v>996</v>
          </cell>
          <cell r="G1063">
            <v>1864.47</v>
          </cell>
          <cell r="I1063">
            <v>1864.47</v>
          </cell>
        </row>
        <row r="1064">
          <cell r="B1064">
            <v>431</v>
          </cell>
          <cell r="C1064">
            <v>997</v>
          </cell>
          <cell r="G1064">
            <v>236.66</v>
          </cell>
          <cell r="I1064">
            <v>236.66</v>
          </cell>
        </row>
        <row r="1065">
          <cell r="B1065">
            <v>431</v>
          </cell>
          <cell r="C1065">
            <v>999</v>
          </cell>
          <cell r="G1065">
            <v>515</v>
          </cell>
          <cell r="I1065">
            <v>515</v>
          </cell>
        </row>
        <row r="1066">
          <cell r="B1066">
            <v>431</v>
          </cell>
          <cell r="C1066">
            <v>1953</v>
          </cell>
          <cell r="G1066">
            <v>15.14</v>
          </cell>
          <cell r="I1066">
            <v>15.14</v>
          </cell>
        </row>
        <row r="1067">
          <cell r="B1067">
            <v>431</v>
          </cell>
          <cell r="C1067">
            <v>1954</v>
          </cell>
          <cell r="G1067">
            <v>2.6</v>
          </cell>
          <cell r="I1067">
            <v>2.6</v>
          </cell>
        </row>
        <row r="1068">
          <cell r="B1068">
            <v>431</v>
          </cell>
          <cell r="C1068">
            <v>1956</v>
          </cell>
          <cell r="G1068">
            <v>33.880000000000003</v>
          </cell>
          <cell r="I1068">
            <v>33.880000000000003</v>
          </cell>
        </row>
        <row r="1069">
          <cell r="B1069">
            <v>432</v>
          </cell>
          <cell r="C1069">
            <v>0</v>
          </cell>
          <cell r="G1069">
            <v>-166724.96</v>
          </cell>
          <cell r="I1069">
            <v>-166724.96</v>
          </cell>
        </row>
        <row r="1070">
          <cell r="B1070">
            <v>437</v>
          </cell>
          <cell r="C1070">
            <v>16</v>
          </cell>
          <cell r="G1070">
            <v>825000</v>
          </cell>
          <cell r="I1070">
            <v>825000</v>
          </cell>
        </row>
        <row r="1071">
          <cell r="B1071">
            <v>437</v>
          </cell>
          <cell r="C1071">
            <v>17</v>
          </cell>
          <cell r="G1071">
            <v>725625</v>
          </cell>
          <cell r="I1071">
            <v>725625</v>
          </cell>
        </row>
        <row r="1072">
          <cell r="B1072">
            <v>437</v>
          </cell>
          <cell r="C1072">
            <v>910</v>
          </cell>
          <cell r="G1072">
            <v>-516875</v>
          </cell>
          <cell r="I1072">
            <v>-516875</v>
          </cell>
        </row>
        <row r="1073">
          <cell r="B1073">
            <v>437</v>
          </cell>
          <cell r="C1073">
            <v>43131</v>
          </cell>
          <cell r="G1073">
            <v>516875</v>
          </cell>
          <cell r="I1073">
            <v>516875</v>
          </cell>
        </row>
        <row r="1074">
          <cell r="B1074">
            <v>438</v>
          </cell>
          <cell r="C1074">
            <v>0</v>
          </cell>
          <cell r="G1074">
            <v>26075000</v>
          </cell>
          <cell r="I1074">
            <v>26075000</v>
          </cell>
        </row>
        <row r="1075">
          <cell r="B1075">
            <v>440</v>
          </cell>
          <cell r="C1075">
            <v>90</v>
          </cell>
          <cell r="G1075">
            <v>-311414</v>
          </cell>
          <cell r="I1075">
            <v>-311414</v>
          </cell>
        </row>
        <row r="1076">
          <cell r="B1076">
            <v>440</v>
          </cell>
          <cell r="C1076">
            <v>100</v>
          </cell>
          <cell r="G1076">
            <v>-64321629.170000002</v>
          </cell>
          <cell r="I1076">
            <v>-64321629.170000002</v>
          </cell>
        </row>
        <row r="1077">
          <cell r="B1077">
            <v>440</v>
          </cell>
          <cell r="C1077">
            <v>140</v>
          </cell>
          <cell r="G1077">
            <v>-1976651.87</v>
          </cell>
          <cell r="I1077">
            <v>-1976651.87</v>
          </cell>
        </row>
        <row r="1078">
          <cell r="B1078">
            <v>440</v>
          </cell>
          <cell r="C1078">
            <v>146</v>
          </cell>
          <cell r="G1078">
            <v>-43433.3</v>
          </cell>
          <cell r="I1078">
            <v>-43433.3</v>
          </cell>
        </row>
        <row r="1079">
          <cell r="B1079">
            <v>440</v>
          </cell>
          <cell r="C1079">
            <v>147</v>
          </cell>
          <cell r="G1079">
            <v>-18510.740000000002</v>
          </cell>
          <cell r="I1079">
            <v>-18510.740000000002</v>
          </cell>
        </row>
        <row r="1080">
          <cell r="B1080">
            <v>440</v>
          </cell>
          <cell r="C1080">
            <v>150</v>
          </cell>
          <cell r="G1080">
            <v>-1284285.81</v>
          </cell>
          <cell r="I1080">
            <v>-1284285.81</v>
          </cell>
        </row>
        <row r="1081">
          <cell r="B1081">
            <v>440</v>
          </cell>
          <cell r="C1081">
            <v>170</v>
          </cell>
          <cell r="G1081">
            <v>-315172.65999999997</v>
          </cell>
          <cell r="I1081">
            <v>-315172.65999999997</v>
          </cell>
        </row>
        <row r="1082">
          <cell r="B1082">
            <v>440</v>
          </cell>
          <cell r="C1082">
            <v>600</v>
          </cell>
          <cell r="G1082">
            <v>-92469.48</v>
          </cell>
          <cell r="I1082">
            <v>-92469.48</v>
          </cell>
        </row>
        <row r="1083">
          <cell r="B1083">
            <v>440</v>
          </cell>
          <cell r="C1083">
            <v>990</v>
          </cell>
          <cell r="G1083">
            <v>-5598.77</v>
          </cell>
          <cell r="I1083">
            <v>-5598.77</v>
          </cell>
        </row>
        <row r="1084">
          <cell r="B1084">
            <v>442</v>
          </cell>
          <cell r="C1084">
            <v>100</v>
          </cell>
          <cell r="G1084">
            <v>-3628287.12</v>
          </cell>
          <cell r="I1084">
            <v>-3628287.12</v>
          </cell>
        </row>
        <row r="1085">
          <cell r="B1085">
            <v>442</v>
          </cell>
          <cell r="C1085">
            <v>130</v>
          </cell>
          <cell r="G1085">
            <v>-270301.44</v>
          </cell>
          <cell r="I1085">
            <v>-270301.44</v>
          </cell>
        </row>
        <row r="1086">
          <cell r="B1086">
            <v>442</v>
          </cell>
          <cell r="C1086">
            <v>140</v>
          </cell>
          <cell r="G1086">
            <v>-22362518.449999999</v>
          </cell>
          <cell r="I1086">
            <v>-22362518.449999999</v>
          </cell>
        </row>
        <row r="1087">
          <cell r="B1087">
            <v>442</v>
          </cell>
          <cell r="C1087">
            <v>150</v>
          </cell>
          <cell r="G1087">
            <v>-35440.29</v>
          </cell>
          <cell r="I1087">
            <v>-35440.29</v>
          </cell>
        </row>
        <row r="1088">
          <cell r="B1088">
            <v>442</v>
          </cell>
          <cell r="C1088">
            <v>160</v>
          </cell>
          <cell r="G1088">
            <v>-204840.73</v>
          </cell>
          <cell r="I1088">
            <v>-204840.73</v>
          </cell>
        </row>
        <row r="1089">
          <cell r="B1089">
            <v>442</v>
          </cell>
          <cell r="C1089">
            <v>224</v>
          </cell>
          <cell r="G1089">
            <v>3813234</v>
          </cell>
          <cell r="I1089">
            <v>3813234</v>
          </cell>
        </row>
        <row r="1090">
          <cell r="B1090">
            <v>442</v>
          </cell>
          <cell r="C1090">
            <v>300</v>
          </cell>
          <cell r="G1090">
            <v>-3458369.05</v>
          </cell>
          <cell r="I1090">
            <v>-3458369.05</v>
          </cell>
        </row>
        <row r="1091">
          <cell r="B1091">
            <v>442</v>
          </cell>
          <cell r="C1091">
            <v>320</v>
          </cell>
          <cell r="G1091">
            <v>-3251504.07</v>
          </cell>
          <cell r="I1091">
            <v>-3251504.07</v>
          </cell>
        </row>
        <row r="1092">
          <cell r="B1092">
            <v>442</v>
          </cell>
          <cell r="C1092">
            <v>400</v>
          </cell>
          <cell r="G1092">
            <v>-417731.22</v>
          </cell>
          <cell r="I1092">
            <v>-417731.22</v>
          </cell>
        </row>
        <row r="1093">
          <cell r="B1093">
            <v>442</v>
          </cell>
          <cell r="C1093">
            <v>600</v>
          </cell>
          <cell r="G1093">
            <v>-401.71</v>
          </cell>
          <cell r="I1093">
            <v>-401.71</v>
          </cell>
        </row>
        <row r="1094">
          <cell r="B1094">
            <v>442</v>
          </cell>
          <cell r="C1094">
            <v>700</v>
          </cell>
          <cell r="G1094">
            <v>-777224.41</v>
          </cell>
          <cell r="I1094">
            <v>-777224.41</v>
          </cell>
        </row>
        <row r="1095">
          <cell r="B1095">
            <v>442</v>
          </cell>
          <cell r="C1095">
            <v>720</v>
          </cell>
          <cell r="G1095">
            <v>-44904.47</v>
          </cell>
          <cell r="I1095">
            <v>-44904.47</v>
          </cell>
        </row>
        <row r="1096">
          <cell r="B1096">
            <v>442</v>
          </cell>
          <cell r="C1096">
            <v>740</v>
          </cell>
          <cell r="G1096">
            <v>-356954.71</v>
          </cell>
          <cell r="I1096">
            <v>-356954.71</v>
          </cell>
        </row>
        <row r="1097">
          <cell r="B1097">
            <v>442</v>
          </cell>
          <cell r="C1097">
            <v>990</v>
          </cell>
          <cell r="G1097">
            <v>-113.1</v>
          </cell>
          <cell r="I1097">
            <v>-113.1</v>
          </cell>
        </row>
        <row r="1098">
          <cell r="B1098">
            <v>442</v>
          </cell>
          <cell r="C1098">
            <v>290</v>
          </cell>
          <cell r="G1098">
            <v>-184296</v>
          </cell>
          <cell r="I1098">
            <v>-184296</v>
          </cell>
        </row>
        <row r="1099">
          <cell r="B1099">
            <v>442</v>
          </cell>
          <cell r="C1099">
            <v>1100</v>
          </cell>
          <cell r="G1099">
            <v>-4651</v>
          </cell>
          <cell r="I1099">
            <v>-4651</v>
          </cell>
        </row>
        <row r="1100">
          <cell r="B1100">
            <v>442</v>
          </cell>
          <cell r="C1100">
            <v>1130</v>
          </cell>
          <cell r="G1100">
            <v>-2552.5300000000002</v>
          </cell>
          <cell r="I1100">
            <v>-2552.5300000000002</v>
          </cell>
        </row>
        <row r="1101">
          <cell r="B1101">
            <v>442</v>
          </cell>
          <cell r="C1101">
            <v>1140</v>
          </cell>
          <cell r="G1101">
            <v>-551029.92000000004</v>
          </cell>
          <cell r="I1101">
            <v>-551029.92000000004</v>
          </cell>
        </row>
        <row r="1102">
          <cell r="B1102">
            <v>442</v>
          </cell>
          <cell r="C1102">
            <v>1160</v>
          </cell>
          <cell r="G1102">
            <v>-10930.48</v>
          </cell>
          <cell r="I1102">
            <v>-10930.48</v>
          </cell>
        </row>
        <row r="1103">
          <cell r="B1103">
            <v>442</v>
          </cell>
          <cell r="C1103">
            <v>1300</v>
          </cell>
          <cell r="G1103">
            <v>-812725.87</v>
          </cell>
          <cell r="I1103">
            <v>-812725.87</v>
          </cell>
        </row>
        <row r="1104">
          <cell r="B1104">
            <v>442</v>
          </cell>
          <cell r="C1104">
            <v>1320</v>
          </cell>
          <cell r="G1104">
            <v>-5078835.55</v>
          </cell>
          <cell r="I1104">
            <v>-5078835.55</v>
          </cell>
        </row>
        <row r="1105">
          <cell r="B1105">
            <v>442</v>
          </cell>
          <cell r="C1105">
            <v>1400</v>
          </cell>
          <cell r="G1105">
            <v>-4539757.32</v>
          </cell>
          <cell r="I1105">
            <v>-4539757.32</v>
          </cell>
        </row>
        <row r="1106">
          <cell r="B1106">
            <v>442</v>
          </cell>
          <cell r="C1106">
            <v>1420</v>
          </cell>
          <cell r="G1106">
            <v>-294204.61</v>
          </cell>
          <cell r="I1106">
            <v>-294204.61</v>
          </cell>
        </row>
        <row r="1107">
          <cell r="B1107">
            <v>442</v>
          </cell>
          <cell r="C1107">
            <v>1500</v>
          </cell>
          <cell r="G1107">
            <v>-77017.850000000006</v>
          </cell>
          <cell r="I1107">
            <v>-77017.850000000006</v>
          </cell>
        </row>
        <row r="1108">
          <cell r="B1108">
            <v>442</v>
          </cell>
          <cell r="C1108">
            <v>1520</v>
          </cell>
          <cell r="G1108">
            <v>-29082.51</v>
          </cell>
          <cell r="I1108">
            <v>-29082.51</v>
          </cell>
        </row>
        <row r="1109">
          <cell r="B1109">
            <v>442</v>
          </cell>
          <cell r="C1109">
            <v>1700</v>
          </cell>
          <cell r="G1109">
            <v>-9967.83</v>
          </cell>
          <cell r="I1109">
            <v>-9967.83</v>
          </cell>
        </row>
        <row r="1110">
          <cell r="B1110">
            <v>442</v>
          </cell>
          <cell r="C1110">
            <v>1740</v>
          </cell>
          <cell r="G1110">
            <v>-2.12</v>
          </cell>
          <cell r="I1110">
            <v>-2.12</v>
          </cell>
        </row>
        <row r="1111">
          <cell r="B1111">
            <v>444</v>
          </cell>
          <cell r="C1111">
            <v>100</v>
          </cell>
          <cell r="G1111">
            <v>-370390.84</v>
          </cell>
          <cell r="I1111">
            <v>-370390.84</v>
          </cell>
        </row>
        <row r="1112">
          <cell r="B1112">
            <v>447</v>
          </cell>
          <cell r="C1112">
            <v>2100</v>
          </cell>
          <cell r="G1112">
            <v>-7308331.4299999997</v>
          </cell>
          <cell r="I1112">
            <v>-7308331.4299999997</v>
          </cell>
        </row>
        <row r="1113">
          <cell r="B1113">
            <v>447</v>
          </cell>
          <cell r="C1113">
            <v>2200</v>
          </cell>
          <cell r="G1113">
            <v>-22150</v>
          </cell>
          <cell r="I1113">
            <v>-22150</v>
          </cell>
        </row>
        <row r="1114">
          <cell r="B1114">
            <v>447</v>
          </cell>
          <cell r="C1114">
            <v>2290</v>
          </cell>
          <cell r="G1114">
            <v>-5334.36</v>
          </cell>
          <cell r="I1114">
            <v>-5334.36</v>
          </cell>
        </row>
        <row r="1115">
          <cell r="B1115">
            <v>447</v>
          </cell>
          <cell r="C1115">
            <v>2291</v>
          </cell>
          <cell r="G1115">
            <v>-5914.78</v>
          </cell>
          <cell r="I1115">
            <v>-5914.78</v>
          </cell>
        </row>
        <row r="1116">
          <cell r="B1116">
            <v>447</v>
          </cell>
          <cell r="C1116">
            <v>2293</v>
          </cell>
          <cell r="G1116">
            <v>-742.38</v>
          </cell>
          <cell r="I1116">
            <v>-742.38</v>
          </cell>
        </row>
        <row r="1117">
          <cell r="B1117">
            <v>447</v>
          </cell>
          <cell r="C1117">
            <v>2294</v>
          </cell>
          <cell r="G1117">
            <v>-646.92999999999995</v>
          </cell>
          <cell r="I1117">
            <v>-646.92999999999995</v>
          </cell>
        </row>
        <row r="1118">
          <cell r="B1118">
            <v>447</v>
          </cell>
          <cell r="C1118">
            <v>2297</v>
          </cell>
          <cell r="G1118">
            <v>-85.82</v>
          </cell>
          <cell r="I1118">
            <v>-85.82</v>
          </cell>
        </row>
        <row r="1119">
          <cell r="B1119">
            <v>447</v>
          </cell>
          <cell r="C1119">
            <v>2298</v>
          </cell>
          <cell r="G1119">
            <v>-66.61</v>
          </cell>
          <cell r="I1119">
            <v>-66.61</v>
          </cell>
        </row>
        <row r="1120">
          <cell r="B1120">
            <v>447</v>
          </cell>
          <cell r="C1120">
            <v>3100</v>
          </cell>
          <cell r="G1120">
            <v>-2634997.9300000002</v>
          </cell>
          <cell r="I1120">
            <v>-2634997.9300000002</v>
          </cell>
        </row>
        <row r="1121">
          <cell r="B1121">
            <v>447</v>
          </cell>
          <cell r="C1121">
            <v>3200</v>
          </cell>
          <cell r="G1121">
            <v>-921937.25</v>
          </cell>
          <cell r="I1121">
            <v>-921937.25</v>
          </cell>
        </row>
        <row r="1122">
          <cell r="B1122">
            <v>447</v>
          </cell>
          <cell r="C1122">
            <v>4100</v>
          </cell>
          <cell r="G1122">
            <v>-3947743.98</v>
          </cell>
          <cell r="I1122">
            <v>-3947743.98</v>
          </cell>
        </row>
        <row r="1123">
          <cell r="B1123">
            <v>447</v>
          </cell>
          <cell r="C1123">
            <v>4200</v>
          </cell>
          <cell r="G1123">
            <v>-2261293.9</v>
          </cell>
          <cell r="I1123">
            <v>-2261293.9</v>
          </cell>
        </row>
        <row r="1124">
          <cell r="B1124">
            <v>447</v>
          </cell>
          <cell r="C1124">
            <v>4301</v>
          </cell>
          <cell r="G1124">
            <v>-9644.9500000000007</v>
          </cell>
          <cell r="I1124">
            <v>-9644.9500000000007</v>
          </cell>
        </row>
        <row r="1125">
          <cell r="B1125">
            <v>451</v>
          </cell>
          <cell r="C1125">
            <v>8</v>
          </cell>
          <cell r="G1125">
            <v>-3485584.47</v>
          </cell>
          <cell r="I1125">
            <v>-3485584.47</v>
          </cell>
        </row>
        <row r="1126">
          <cell r="B1126">
            <v>451</v>
          </cell>
          <cell r="C1126">
            <v>12</v>
          </cell>
          <cell r="G1126">
            <v>-4850.24</v>
          </cell>
          <cell r="I1126">
            <v>-4850.24</v>
          </cell>
        </row>
        <row r="1127">
          <cell r="B1127">
            <v>451</v>
          </cell>
          <cell r="C1127">
            <v>23</v>
          </cell>
          <cell r="G1127">
            <v>-219571.32</v>
          </cell>
          <cell r="I1127">
            <v>-219571.32</v>
          </cell>
        </row>
        <row r="1128">
          <cell r="B1128">
            <v>451</v>
          </cell>
          <cell r="C1128">
            <v>28</v>
          </cell>
          <cell r="G1128">
            <v>-28986.3</v>
          </cell>
          <cell r="I1128">
            <v>-28986.3</v>
          </cell>
        </row>
        <row r="1129">
          <cell r="B1129">
            <v>451</v>
          </cell>
          <cell r="C1129">
            <v>30</v>
          </cell>
          <cell r="G1129">
            <v>-454.84</v>
          </cell>
          <cell r="I1129">
            <v>-454.84</v>
          </cell>
        </row>
        <row r="1130">
          <cell r="B1130">
            <v>451</v>
          </cell>
          <cell r="C1130">
            <v>33</v>
          </cell>
          <cell r="G1130">
            <v>-45962.03</v>
          </cell>
          <cell r="I1130">
            <v>-45962.03</v>
          </cell>
        </row>
        <row r="1131">
          <cell r="B1131">
            <v>451</v>
          </cell>
          <cell r="C1131">
            <v>34</v>
          </cell>
          <cell r="G1131">
            <v>-4320</v>
          </cell>
          <cell r="I1131">
            <v>-4320</v>
          </cell>
        </row>
        <row r="1132">
          <cell r="B1132">
            <v>451</v>
          </cell>
          <cell r="C1132">
            <v>35</v>
          </cell>
          <cell r="G1132">
            <v>-2280</v>
          </cell>
          <cell r="I1132">
            <v>-2280</v>
          </cell>
        </row>
        <row r="1133">
          <cell r="B1133">
            <v>451</v>
          </cell>
          <cell r="C1133">
            <v>80</v>
          </cell>
          <cell r="G1133">
            <v>-9261</v>
          </cell>
          <cell r="I1133">
            <v>-9261</v>
          </cell>
        </row>
        <row r="1134">
          <cell r="B1134">
            <v>451</v>
          </cell>
          <cell r="C1134">
            <v>90</v>
          </cell>
          <cell r="G1134">
            <v>-4720</v>
          </cell>
          <cell r="I1134">
            <v>-4720</v>
          </cell>
        </row>
        <row r="1135">
          <cell r="B1135">
            <v>454</v>
          </cell>
          <cell r="C1135">
            <v>100</v>
          </cell>
          <cell r="G1135">
            <v>-183876.03</v>
          </cell>
          <cell r="I1135">
            <v>-183876.03</v>
          </cell>
        </row>
        <row r="1136">
          <cell r="B1136">
            <v>454</v>
          </cell>
          <cell r="C1136">
            <v>200</v>
          </cell>
          <cell r="G1136">
            <v>-141390.92000000001</v>
          </cell>
          <cell r="I1136">
            <v>-141390.92000000001</v>
          </cell>
        </row>
        <row r="1137">
          <cell r="B1137">
            <v>454</v>
          </cell>
          <cell r="C1137">
            <v>203</v>
          </cell>
          <cell r="G1137">
            <v>-25422.9</v>
          </cell>
          <cell r="I1137">
            <v>-25422.9</v>
          </cell>
        </row>
        <row r="1138">
          <cell r="B1138">
            <v>454</v>
          </cell>
          <cell r="C1138">
            <v>410</v>
          </cell>
          <cell r="G1138">
            <v>-54204</v>
          </cell>
          <cell r="I1138">
            <v>-54204</v>
          </cell>
        </row>
        <row r="1139">
          <cell r="B1139">
            <v>454</v>
          </cell>
          <cell r="C1139">
            <v>900</v>
          </cell>
          <cell r="G1139">
            <v>-30018.14</v>
          </cell>
          <cell r="I1139">
            <v>-30018.14</v>
          </cell>
        </row>
        <row r="1140">
          <cell r="B1140">
            <v>456</v>
          </cell>
          <cell r="C1140">
            <v>0</v>
          </cell>
          <cell r="G1140">
            <v>-180457.17</v>
          </cell>
          <cell r="I1140">
            <v>-180457.17</v>
          </cell>
        </row>
        <row r="1141">
          <cell r="B1141">
            <v>456</v>
          </cell>
          <cell r="C1141">
            <v>946</v>
          </cell>
          <cell r="G1141">
            <v>-753277.22</v>
          </cell>
          <cell r="I1141">
            <v>-753277.22</v>
          </cell>
        </row>
        <row r="1142">
          <cell r="B1142">
            <v>456</v>
          </cell>
          <cell r="C1142">
            <v>947</v>
          </cell>
          <cell r="G1142">
            <v>-3456854.63</v>
          </cell>
          <cell r="I1142">
            <v>-3456854.63</v>
          </cell>
        </row>
        <row r="1143">
          <cell r="B1143">
            <v>456</v>
          </cell>
          <cell r="C1143">
            <v>948</v>
          </cell>
          <cell r="G1143">
            <v>294767.08</v>
          </cell>
          <cell r="I1143">
            <v>294767.08</v>
          </cell>
        </row>
        <row r="1144">
          <cell r="B1144">
            <v>456</v>
          </cell>
          <cell r="C1144">
            <v>949</v>
          </cell>
          <cell r="G1144">
            <v>3142875</v>
          </cell>
          <cell r="I1144">
            <v>3142875</v>
          </cell>
        </row>
        <row r="1145">
          <cell r="B1145">
            <v>456</v>
          </cell>
          <cell r="C1145">
            <v>951</v>
          </cell>
          <cell r="G1145">
            <v>-757264.55</v>
          </cell>
          <cell r="I1145">
            <v>-757264.55</v>
          </cell>
        </row>
        <row r="1146">
          <cell r="B1146">
            <v>456</v>
          </cell>
          <cell r="C1146">
            <v>1953</v>
          </cell>
          <cell r="G1146">
            <v>-10819.13</v>
          </cell>
          <cell r="I1146">
            <v>-10819.13</v>
          </cell>
        </row>
        <row r="1147">
          <cell r="B1147">
            <v>456</v>
          </cell>
          <cell r="C1147">
            <v>1954</v>
          </cell>
          <cell r="G1147">
            <v>-3637</v>
          </cell>
          <cell r="I1147">
            <v>-3637</v>
          </cell>
        </row>
        <row r="1148">
          <cell r="B1148">
            <v>456</v>
          </cell>
          <cell r="C1148">
            <v>1955</v>
          </cell>
          <cell r="G1148">
            <v>-23096.69</v>
          </cell>
          <cell r="I1148">
            <v>-23096.69</v>
          </cell>
        </row>
        <row r="1149">
          <cell r="B1149">
            <v>456</v>
          </cell>
          <cell r="C1149">
            <v>1956</v>
          </cell>
          <cell r="G1149">
            <v>-29700.05</v>
          </cell>
          <cell r="I1149">
            <v>-29700.05</v>
          </cell>
        </row>
        <row r="1150">
          <cell r="B1150">
            <v>456</v>
          </cell>
          <cell r="C1150">
            <v>12068</v>
          </cell>
          <cell r="G1150">
            <v>-2508.8000000000002</v>
          </cell>
          <cell r="I1150">
            <v>-2508.8000000000002</v>
          </cell>
        </row>
        <row r="1151">
          <cell r="B1151">
            <v>456</v>
          </cell>
          <cell r="C1151">
            <v>13011</v>
          </cell>
          <cell r="G1151">
            <v>4521.5</v>
          </cell>
          <cell r="I1151">
            <v>4521.5</v>
          </cell>
        </row>
        <row r="1152">
          <cell r="B1152">
            <v>456</v>
          </cell>
          <cell r="C1152">
            <v>13100</v>
          </cell>
          <cell r="G1152">
            <v>-56.48</v>
          </cell>
          <cell r="I1152">
            <v>-56.48</v>
          </cell>
        </row>
        <row r="1153">
          <cell r="B1153">
            <v>456</v>
          </cell>
          <cell r="C1153">
            <v>14020</v>
          </cell>
          <cell r="G1153">
            <v>-8414.24</v>
          </cell>
          <cell r="I1153">
            <v>-8414.24</v>
          </cell>
        </row>
        <row r="1154">
          <cell r="B1154">
            <v>456</v>
          </cell>
          <cell r="C1154">
            <v>14022</v>
          </cell>
          <cell r="G1154">
            <v>-3796.08</v>
          </cell>
          <cell r="I1154">
            <v>-3796.08</v>
          </cell>
        </row>
        <row r="1155">
          <cell r="B1155">
            <v>456</v>
          </cell>
          <cell r="C1155">
            <v>14024</v>
          </cell>
          <cell r="G1155">
            <v>-43586.17</v>
          </cell>
          <cell r="I1155">
            <v>-43586.17</v>
          </cell>
        </row>
        <row r="1156">
          <cell r="B1156">
            <v>456</v>
          </cell>
          <cell r="C1156">
            <v>14030</v>
          </cell>
          <cell r="G1156">
            <v>-85777.91</v>
          </cell>
          <cell r="I1156">
            <v>-85777.91</v>
          </cell>
        </row>
        <row r="1157">
          <cell r="B1157">
            <v>456</v>
          </cell>
          <cell r="C1157">
            <v>14040</v>
          </cell>
          <cell r="G1157">
            <v>-1023.65</v>
          </cell>
          <cell r="I1157">
            <v>-1023.65</v>
          </cell>
        </row>
        <row r="1158">
          <cell r="B1158">
            <v>456</v>
          </cell>
          <cell r="C1158">
            <v>14041</v>
          </cell>
          <cell r="G1158">
            <v>-2582</v>
          </cell>
          <cell r="I1158">
            <v>-2582</v>
          </cell>
        </row>
        <row r="1159">
          <cell r="B1159">
            <v>456</v>
          </cell>
          <cell r="C1159">
            <v>14042</v>
          </cell>
          <cell r="G1159">
            <v>-454.95</v>
          </cell>
          <cell r="I1159">
            <v>-454.95</v>
          </cell>
        </row>
        <row r="1160">
          <cell r="B1160">
            <v>456</v>
          </cell>
          <cell r="C1160">
            <v>14044</v>
          </cell>
          <cell r="G1160">
            <v>-4753.46</v>
          </cell>
          <cell r="I1160">
            <v>-4753.46</v>
          </cell>
        </row>
        <row r="1161">
          <cell r="B1161">
            <v>456</v>
          </cell>
          <cell r="C1161">
            <v>14071</v>
          </cell>
          <cell r="G1161">
            <v>-3582.32</v>
          </cell>
          <cell r="I1161">
            <v>-3582.32</v>
          </cell>
        </row>
        <row r="1162">
          <cell r="B1162">
            <v>456</v>
          </cell>
          <cell r="C1162">
            <v>14080</v>
          </cell>
          <cell r="G1162">
            <v>-5124.38</v>
          </cell>
          <cell r="I1162">
            <v>-5124.38</v>
          </cell>
        </row>
        <row r="1163">
          <cell r="B1163">
            <v>456</v>
          </cell>
          <cell r="C1163">
            <v>14094</v>
          </cell>
          <cell r="G1163">
            <v>-13232.39</v>
          </cell>
          <cell r="I1163">
            <v>-13232.39</v>
          </cell>
        </row>
        <row r="1164">
          <cell r="B1164">
            <v>456</v>
          </cell>
          <cell r="C1164">
            <v>14200</v>
          </cell>
          <cell r="G1164">
            <v>-8936.34</v>
          </cell>
          <cell r="I1164">
            <v>-8936.34</v>
          </cell>
        </row>
        <row r="1165">
          <cell r="B1165">
            <v>456</v>
          </cell>
          <cell r="C1165">
            <v>14210</v>
          </cell>
          <cell r="G1165">
            <v>-53589.26</v>
          </cell>
          <cell r="I1165">
            <v>-53589.26</v>
          </cell>
        </row>
        <row r="1166">
          <cell r="B1166">
            <v>456</v>
          </cell>
          <cell r="C1166">
            <v>14212</v>
          </cell>
          <cell r="G1166">
            <v>-32162.23</v>
          </cell>
          <cell r="I1166">
            <v>-32162.23</v>
          </cell>
        </row>
        <row r="1167">
          <cell r="B1167">
            <v>456</v>
          </cell>
          <cell r="C1167">
            <v>14214</v>
          </cell>
          <cell r="G1167">
            <v>-355792.45</v>
          </cell>
          <cell r="I1167">
            <v>-355792.45</v>
          </cell>
        </row>
        <row r="1168">
          <cell r="B1168">
            <v>500</v>
          </cell>
          <cell r="C1168">
            <v>0</v>
          </cell>
          <cell r="G1168">
            <v>616306.86</v>
          </cell>
          <cell r="I1168">
            <v>616306.86</v>
          </cell>
        </row>
        <row r="1169">
          <cell r="B1169">
            <v>501</v>
          </cell>
          <cell r="C1169">
            <v>0</v>
          </cell>
          <cell r="G1169">
            <v>165897.46</v>
          </cell>
          <cell r="I1169">
            <v>165897.46</v>
          </cell>
        </row>
        <row r="1170">
          <cell r="B1170">
            <v>501</v>
          </cell>
          <cell r="C1170">
            <v>1</v>
          </cell>
          <cell r="G1170">
            <v>51510906.060000002</v>
          </cell>
          <cell r="I1170">
            <v>51510906.060000002</v>
          </cell>
        </row>
        <row r="1171">
          <cell r="B1171">
            <v>501</v>
          </cell>
          <cell r="C1171">
            <v>2</v>
          </cell>
          <cell r="G1171">
            <v>191406.63</v>
          </cell>
          <cell r="I1171">
            <v>191406.63</v>
          </cell>
        </row>
        <row r="1172">
          <cell r="B1172">
            <v>501</v>
          </cell>
          <cell r="C1172">
            <v>3</v>
          </cell>
          <cell r="G1172">
            <v>408227.11</v>
          </cell>
          <cell r="I1172">
            <v>408227.11</v>
          </cell>
        </row>
        <row r="1173">
          <cell r="B1173">
            <v>501</v>
          </cell>
          <cell r="C1173">
            <v>11</v>
          </cell>
          <cell r="G1173">
            <v>273919.14</v>
          </cell>
          <cell r="I1173">
            <v>273919.14</v>
          </cell>
        </row>
        <row r="1174">
          <cell r="B1174">
            <v>501</v>
          </cell>
          <cell r="C1174">
            <v>12</v>
          </cell>
          <cell r="G1174">
            <v>3157.46</v>
          </cell>
          <cell r="I1174">
            <v>3157.46</v>
          </cell>
        </row>
        <row r="1175">
          <cell r="B1175">
            <v>501</v>
          </cell>
          <cell r="C1175">
            <v>441</v>
          </cell>
          <cell r="G1175">
            <v>11600.31</v>
          </cell>
          <cell r="I1175">
            <v>11600.31</v>
          </cell>
        </row>
        <row r="1176">
          <cell r="B1176">
            <v>501</v>
          </cell>
          <cell r="C1176">
            <v>464</v>
          </cell>
          <cell r="G1176">
            <v>66230.81</v>
          </cell>
          <cell r="I1176">
            <v>66230.81</v>
          </cell>
        </row>
        <row r="1177">
          <cell r="B1177">
            <v>501</v>
          </cell>
          <cell r="C1177">
            <v>465</v>
          </cell>
          <cell r="G1177">
            <v>31152.21</v>
          </cell>
          <cell r="I1177">
            <v>31152.21</v>
          </cell>
        </row>
        <row r="1178">
          <cell r="B1178">
            <v>502</v>
          </cell>
          <cell r="C1178">
            <v>0</v>
          </cell>
          <cell r="G1178">
            <v>551458.13</v>
          </cell>
          <cell r="I1178">
            <v>551458.13</v>
          </cell>
        </row>
        <row r="1179">
          <cell r="B1179">
            <v>502</v>
          </cell>
          <cell r="C1179">
            <v>119</v>
          </cell>
          <cell r="G1179">
            <v>66117.98</v>
          </cell>
          <cell r="I1179">
            <v>66117.98</v>
          </cell>
        </row>
        <row r="1180">
          <cell r="B1180">
            <v>502</v>
          </cell>
          <cell r="C1180">
            <v>121</v>
          </cell>
          <cell r="G1180">
            <v>271495.58</v>
          </cell>
          <cell r="I1180">
            <v>271495.58</v>
          </cell>
        </row>
        <row r="1181">
          <cell r="B1181">
            <v>502</v>
          </cell>
          <cell r="C1181">
            <v>122</v>
          </cell>
          <cell r="G1181">
            <v>821071.89</v>
          </cell>
          <cell r="I1181">
            <v>821071.89</v>
          </cell>
        </row>
        <row r="1182">
          <cell r="B1182">
            <v>505</v>
          </cell>
          <cell r="C1182">
            <v>0</v>
          </cell>
          <cell r="G1182">
            <v>333405.11</v>
          </cell>
          <cell r="I1182">
            <v>333405.11</v>
          </cell>
        </row>
        <row r="1183">
          <cell r="B1183">
            <v>506</v>
          </cell>
          <cell r="C1183">
            <v>0</v>
          </cell>
          <cell r="G1183">
            <v>949286.42</v>
          </cell>
          <cell r="I1183">
            <v>949286.42</v>
          </cell>
        </row>
        <row r="1184">
          <cell r="B1184">
            <v>506</v>
          </cell>
          <cell r="C1184">
            <v>1</v>
          </cell>
          <cell r="G1184">
            <v>52516.26</v>
          </cell>
          <cell r="I1184">
            <v>52516.26</v>
          </cell>
        </row>
        <row r="1185">
          <cell r="B1185">
            <v>506</v>
          </cell>
          <cell r="C1185">
            <v>2</v>
          </cell>
          <cell r="G1185">
            <v>142696.23000000001</v>
          </cell>
          <cell r="I1185">
            <v>142696.23000000001</v>
          </cell>
        </row>
        <row r="1186">
          <cell r="B1186">
            <v>506</v>
          </cell>
          <cell r="C1186">
            <v>3</v>
          </cell>
          <cell r="G1186">
            <v>28660.98</v>
          </cell>
          <cell r="I1186">
            <v>28660.98</v>
          </cell>
        </row>
        <row r="1187">
          <cell r="B1187">
            <v>506</v>
          </cell>
          <cell r="C1187">
            <v>103</v>
          </cell>
          <cell r="G1187">
            <v>6129.42</v>
          </cell>
          <cell r="I1187">
            <v>6129.42</v>
          </cell>
        </row>
        <row r="1188">
          <cell r="B1188">
            <v>506</v>
          </cell>
          <cell r="C1188">
            <v>105</v>
          </cell>
          <cell r="G1188">
            <v>13194.23</v>
          </cell>
          <cell r="I1188">
            <v>13194.23</v>
          </cell>
        </row>
        <row r="1189">
          <cell r="B1189">
            <v>506</v>
          </cell>
          <cell r="C1189">
            <v>106</v>
          </cell>
          <cell r="G1189">
            <v>36999.43</v>
          </cell>
          <cell r="I1189">
            <v>36999.43</v>
          </cell>
        </row>
        <row r="1190">
          <cell r="B1190">
            <v>506</v>
          </cell>
          <cell r="C1190">
            <v>111</v>
          </cell>
          <cell r="G1190">
            <v>13085.9</v>
          </cell>
          <cell r="I1190">
            <v>13085.9</v>
          </cell>
        </row>
        <row r="1191">
          <cell r="B1191">
            <v>506</v>
          </cell>
          <cell r="C1191">
            <v>112</v>
          </cell>
          <cell r="G1191">
            <v>374.71</v>
          </cell>
          <cell r="I1191">
            <v>374.71</v>
          </cell>
        </row>
        <row r="1192">
          <cell r="B1192">
            <v>506</v>
          </cell>
          <cell r="C1192">
            <v>114</v>
          </cell>
          <cell r="G1192">
            <v>-591.17999999999995</v>
          </cell>
          <cell r="I1192">
            <v>-591.17999999999995</v>
          </cell>
        </row>
        <row r="1193">
          <cell r="B1193">
            <v>506</v>
          </cell>
          <cell r="C1193">
            <v>115</v>
          </cell>
          <cell r="G1193">
            <v>625</v>
          </cell>
          <cell r="I1193">
            <v>625</v>
          </cell>
        </row>
        <row r="1194">
          <cell r="B1194">
            <v>506</v>
          </cell>
          <cell r="C1194">
            <v>128</v>
          </cell>
          <cell r="G1194">
            <v>41.49</v>
          </cell>
          <cell r="I1194">
            <v>41.49</v>
          </cell>
        </row>
        <row r="1195">
          <cell r="B1195">
            <v>509</v>
          </cell>
          <cell r="C1195">
            <v>0</v>
          </cell>
          <cell r="G1195">
            <v>681395.31</v>
          </cell>
          <cell r="I1195">
            <v>681395.31</v>
          </cell>
        </row>
        <row r="1196">
          <cell r="B1196">
            <v>509</v>
          </cell>
          <cell r="C1196">
            <v>140</v>
          </cell>
          <cell r="G1196">
            <v>2314027.2200000002</v>
          </cell>
          <cell r="I1196">
            <v>2314027.2200000002</v>
          </cell>
        </row>
        <row r="1197">
          <cell r="B1197">
            <v>510</v>
          </cell>
          <cell r="C1197">
            <v>0</v>
          </cell>
          <cell r="G1197">
            <v>534998.02</v>
          </cell>
          <cell r="I1197">
            <v>534998.02</v>
          </cell>
        </row>
        <row r="1198">
          <cell r="B1198">
            <v>511</v>
          </cell>
          <cell r="C1198">
            <v>0</v>
          </cell>
          <cell r="G1198">
            <v>248037.83</v>
          </cell>
          <cell r="I1198">
            <v>248037.83</v>
          </cell>
        </row>
        <row r="1199">
          <cell r="B1199">
            <v>512</v>
          </cell>
          <cell r="C1199">
            <v>0</v>
          </cell>
          <cell r="G1199">
            <v>1918472.34</v>
          </cell>
          <cell r="I1199">
            <v>1918472.34</v>
          </cell>
        </row>
        <row r="1200">
          <cell r="B1200">
            <v>512</v>
          </cell>
          <cell r="C1200">
            <v>116</v>
          </cell>
          <cell r="G1200">
            <v>463.38</v>
          </cell>
          <cell r="I1200">
            <v>463.38</v>
          </cell>
        </row>
        <row r="1201">
          <cell r="B1201">
            <v>512</v>
          </cell>
          <cell r="C1201">
            <v>119</v>
          </cell>
          <cell r="G1201">
            <v>4729.03</v>
          </cell>
          <cell r="I1201">
            <v>4729.03</v>
          </cell>
        </row>
        <row r="1202">
          <cell r="B1202">
            <v>512</v>
          </cell>
          <cell r="C1202">
            <v>121</v>
          </cell>
          <cell r="G1202">
            <v>2942.34</v>
          </cell>
          <cell r="I1202">
            <v>2942.34</v>
          </cell>
        </row>
        <row r="1203">
          <cell r="B1203">
            <v>512</v>
          </cell>
          <cell r="C1203">
            <v>122</v>
          </cell>
          <cell r="G1203">
            <v>459344.37</v>
          </cell>
          <cell r="I1203">
            <v>459344.37</v>
          </cell>
        </row>
        <row r="1204">
          <cell r="B1204">
            <v>513</v>
          </cell>
          <cell r="C1204">
            <v>0</v>
          </cell>
          <cell r="G1204">
            <v>136685.71</v>
          </cell>
          <cell r="I1204">
            <v>136685.71</v>
          </cell>
        </row>
        <row r="1205">
          <cell r="B1205">
            <v>514</v>
          </cell>
          <cell r="C1205">
            <v>0</v>
          </cell>
          <cell r="G1205">
            <v>207693.64</v>
          </cell>
          <cell r="I1205">
            <v>207693.64</v>
          </cell>
        </row>
        <row r="1206">
          <cell r="B1206">
            <v>514</v>
          </cell>
          <cell r="C1206">
            <v>105</v>
          </cell>
          <cell r="G1206">
            <v>14811.63</v>
          </cell>
          <cell r="I1206">
            <v>14811.63</v>
          </cell>
        </row>
        <row r="1207">
          <cell r="B1207">
            <v>546</v>
          </cell>
          <cell r="C1207">
            <v>0</v>
          </cell>
          <cell r="G1207">
            <v>83547.64</v>
          </cell>
          <cell r="I1207">
            <v>83547.64</v>
          </cell>
        </row>
        <row r="1208">
          <cell r="B1208">
            <v>547</v>
          </cell>
          <cell r="C1208">
            <v>0</v>
          </cell>
          <cell r="G1208">
            <v>45089.18</v>
          </cell>
          <cell r="I1208">
            <v>45089.18</v>
          </cell>
        </row>
        <row r="1209">
          <cell r="B1209">
            <v>547</v>
          </cell>
          <cell r="C1209">
            <v>2</v>
          </cell>
          <cell r="G1209">
            <v>176128.41</v>
          </cell>
          <cell r="I1209">
            <v>176128.41</v>
          </cell>
        </row>
        <row r="1210">
          <cell r="B1210">
            <v>547</v>
          </cell>
          <cell r="C1210">
            <v>3</v>
          </cell>
          <cell r="G1210">
            <v>6326205.0800000001</v>
          </cell>
          <cell r="I1210">
            <v>6326205.0800000001</v>
          </cell>
        </row>
        <row r="1211">
          <cell r="B1211">
            <v>547</v>
          </cell>
          <cell r="C1211">
            <v>4</v>
          </cell>
          <cell r="G1211">
            <v>1507491</v>
          </cell>
          <cell r="I1211">
            <v>1507491</v>
          </cell>
        </row>
        <row r="1212">
          <cell r="B1212">
            <v>548</v>
          </cell>
          <cell r="C1212">
            <v>0</v>
          </cell>
          <cell r="G1212">
            <v>76572.399999999994</v>
          </cell>
          <cell r="I1212">
            <v>76572.399999999994</v>
          </cell>
        </row>
        <row r="1213">
          <cell r="B1213">
            <v>549</v>
          </cell>
          <cell r="C1213">
            <v>0</v>
          </cell>
          <cell r="G1213">
            <v>18176.45</v>
          </cell>
          <cell r="I1213">
            <v>18176.45</v>
          </cell>
        </row>
        <row r="1214">
          <cell r="B1214">
            <v>549</v>
          </cell>
          <cell r="C1214">
            <v>105</v>
          </cell>
          <cell r="G1214">
            <v>57.83</v>
          </cell>
          <cell r="I1214">
            <v>57.83</v>
          </cell>
        </row>
        <row r="1215">
          <cell r="B1215">
            <v>551</v>
          </cell>
          <cell r="C1215">
            <v>0</v>
          </cell>
          <cell r="G1215">
            <v>22813.21</v>
          </cell>
          <cell r="I1215">
            <v>22813.21</v>
          </cell>
        </row>
        <row r="1216">
          <cell r="B1216">
            <v>552</v>
          </cell>
          <cell r="C1216">
            <v>0</v>
          </cell>
          <cell r="G1216">
            <v>28687.69</v>
          </cell>
          <cell r="I1216">
            <v>28687.69</v>
          </cell>
        </row>
        <row r="1217">
          <cell r="B1217">
            <v>553</v>
          </cell>
          <cell r="C1217">
            <v>0</v>
          </cell>
          <cell r="G1217">
            <v>2066634.65</v>
          </cell>
          <cell r="I1217">
            <v>2066634.65</v>
          </cell>
        </row>
        <row r="1218">
          <cell r="B1218">
            <v>554</v>
          </cell>
          <cell r="C1218">
            <v>0</v>
          </cell>
          <cell r="G1218">
            <v>1265.3800000000001</v>
          </cell>
          <cell r="I1218">
            <v>1265.3800000000001</v>
          </cell>
        </row>
        <row r="1219">
          <cell r="B1219">
            <v>554</v>
          </cell>
          <cell r="C1219">
            <v>105</v>
          </cell>
          <cell r="G1219">
            <v>1874.13</v>
          </cell>
          <cell r="I1219">
            <v>1874.13</v>
          </cell>
        </row>
        <row r="1220">
          <cell r="B1220">
            <v>555</v>
          </cell>
          <cell r="C1220">
            <v>5100</v>
          </cell>
          <cell r="G1220">
            <v>7769421.7400000002</v>
          </cell>
          <cell r="I1220">
            <v>7769421.7400000002</v>
          </cell>
        </row>
        <row r="1221">
          <cell r="B1221">
            <v>555</v>
          </cell>
          <cell r="C1221">
            <v>5200</v>
          </cell>
          <cell r="G1221">
            <v>277989.84000000003</v>
          </cell>
          <cell r="I1221">
            <v>277989.84000000003</v>
          </cell>
        </row>
        <row r="1222">
          <cell r="B1222">
            <v>555</v>
          </cell>
          <cell r="C1222">
            <v>5300</v>
          </cell>
          <cell r="G1222">
            <v>-2110313.77</v>
          </cell>
          <cell r="I1222">
            <v>-2110313.77</v>
          </cell>
        </row>
        <row r="1223">
          <cell r="B1223">
            <v>555</v>
          </cell>
          <cell r="C1223">
            <v>6100</v>
          </cell>
          <cell r="G1223">
            <v>2674068.8199999998</v>
          </cell>
          <cell r="I1223">
            <v>2674068.8199999998</v>
          </cell>
        </row>
        <row r="1224">
          <cell r="B1224">
            <v>555</v>
          </cell>
          <cell r="C1224">
            <v>6200</v>
          </cell>
          <cell r="G1224">
            <v>747700</v>
          </cell>
          <cell r="I1224">
            <v>747700</v>
          </cell>
        </row>
        <row r="1225">
          <cell r="B1225">
            <v>555</v>
          </cell>
          <cell r="C1225">
            <v>6300</v>
          </cell>
          <cell r="G1225">
            <v>38372.79</v>
          </cell>
          <cell r="I1225">
            <v>38372.79</v>
          </cell>
        </row>
        <row r="1226">
          <cell r="B1226">
            <v>555</v>
          </cell>
          <cell r="C1226">
            <v>6301</v>
          </cell>
          <cell r="G1226">
            <v>5193.42</v>
          </cell>
          <cell r="I1226">
            <v>5193.42</v>
          </cell>
        </row>
        <row r="1227">
          <cell r="B1227">
            <v>556</v>
          </cell>
          <cell r="C1227">
            <v>10</v>
          </cell>
          <cell r="G1227">
            <v>132768.99</v>
          </cell>
          <cell r="I1227">
            <v>132768.99</v>
          </cell>
        </row>
        <row r="1228">
          <cell r="B1228">
            <v>557</v>
          </cell>
          <cell r="C1228">
            <v>10</v>
          </cell>
          <cell r="G1228">
            <v>198513.55</v>
          </cell>
          <cell r="I1228">
            <v>198513.55</v>
          </cell>
        </row>
        <row r="1229">
          <cell r="B1229">
            <v>560</v>
          </cell>
          <cell r="C1229">
            <v>0</v>
          </cell>
          <cell r="G1229">
            <v>81521.41</v>
          </cell>
          <cell r="I1229">
            <v>81521.41</v>
          </cell>
        </row>
        <row r="1230">
          <cell r="B1230">
            <v>561</v>
          </cell>
          <cell r="C1230">
            <v>10000</v>
          </cell>
          <cell r="G1230">
            <v>10081</v>
          </cell>
          <cell r="I1230">
            <v>10081</v>
          </cell>
        </row>
        <row r="1231">
          <cell r="B1231">
            <v>561</v>
          </cell>
          <cell r="C1231">
            <v>20000</v>
          </cell>
          <cell r="G1231">
            <v>192293.54</v>
          </cell>
          <cell r="I1231">
            <v>192293.54</v>
          </cell>
        </row>
        <row r="1232">
          <cell r="B1232">
            <v>561</v>
          </cell>
          <cell r="C1232">
            <v>30000</v>
          </cell>
          <cell r="G1232">
            <v>8353.49</v>
          </cell>
          <cell r="I1232">
            <v>8353.49</v>
          </cell>
        </row>
        <row r="1233">
          <cell r="B1233">
            <v>561</v>
          </cell>
          <cell r="C1233">
            <v>40000</v>
          </cell>
          <cell r="G1233">
            <v>10170.629999999999</v>
          </cell>
          <cell r="I1233">
            <v>10170.629999999999</v>
          </cell>
        </row>
        <row r="1234">
          <cell r="B1234">
            <v>561</v>
          </cell>
          <cell r="C1234">
            <v>50000</v>
          </cell>
          <cell r="G1234">
            <v>13727.56</v>
          </cell>
          <cell r="I1234">
            <v>13727.56</v>
          </cell>
        </row>
        <row r="1235">
          <cell r="B1235">
            <v>561</v>
          </cell>
          <cell r="C1235">
            <v>60000</v>
          </cell>
          <cell r="G1235">
            <v>2260.75</v>
          </cell>
          <cell r="I1235">
            <v>2260.75</v>
          </cell>
        </row>
        <row r="1236">
          <cell r="B1236">
            <v>561</v>
          </cell>
          <cell r="C1236">
            <v>70000</v>
          </cell>
          <cell r="G1236">
            <v>1072.48</v>
          </cell>
          <cell r="I1236">
            <v>1072.48</v>
          </cell>
        </row>
        <row r="1237">
          <cell r="B1237">
            <v>562</v>
          </cell>
          <cell r="C1237">
            <v>0</v>
          </cell>
          <cell r="G1237">
            <v>3406.55</v>
          </cell>
          <cell r="I1237">
            <v>3406.55</v>
          </cell>
        </row>
        <row r="1238">
          <cell r="B1238">
            <v>563</v>
          </cell>
          <cell r="C1238">
            <v>0</v>
          </cell>
          <cell r="G1238">
            <v>-2812</v>
          </cell>
          <cell r="I1238">
            <v>-2812</v>
          </cell>
        </row>
        <row r="1239">
          <cell r="B1239">
            <v>563</v>
          </cell>
          <cell r="C1239">
            <v>115</v>
          </cell>
          <cell r="G1239">
            <v>4912.25</v>
          </cell>
          <cell r="I1239">
            <v>4912.25</v>
          </cell>
        </row>
        <row r="1240">
          <cell r="B1240">
            <v>563</v>
          </cell>
          <cell r="C1240">
            <v>230</v>
          </cell>
          <cell r="G1240">
            <v>957.46</v>
          </cell>
          <cell r="I1240">
            <v>957.46</v>
          </cell>
        </row>
        <row r="1241">
          <cell r="B1241">
            <v>565</v>
          </cell>
          <cell r="C1241">
            <v>200</v>
          </cell>
          <cell r="G1241">
            <v>56308.15</v>
          </cell>
          <cell r="I1241">
            <v>56308.15</v>
          </cell>
        </row>
        <row r="1242">
          <cell r="B1242">
            <v>565</v>
          </cell>
          <cell r="C1242">
            <v>940</v>
          </cell>
          <cell r="G1242">
            <v>-36123.03</v>
          </cell>
          <cell r="I1242">
            <v>-36123.03</v>
          </cell>
        </row>
        <row r="1243">
          <cell r="B1243">
            <v>566</v>
          </cell>
          <cell r="C1243">
            <v>0</v>
          </cell>
          <cell r="G1243">
            <v>67907.86</v>
          </cell>
          <cell r="I1243">
            <v>67907.86</v>
          </cell>
        </row>
        <row r="1244">
          <cell r="B1244">
            <v>567</v>
          </cell>
          <cell r="C1244">
            <v>0</v>
          </cell>
          <cell r="G1244">
            <v>13960</v>
          </cell>
          <cell r="I1244">
            <v>13960</v>
          </cell>
        </row>
        <row r="1245">
          <cell r="B1245">
            <v>567</v>
          </cell>
          <cell r="C1245">
            <v>119</v>
          </cell>
          <cell r="G1245">
            <v>196379</v>
          </cell>
          <cell r="I1245">
            <v>196379</v>
          </cell>
        </row>
        <row r="1246">
          <cell r="B1246">
            <v>568</v>
          </cell>
          <cell r="C1246">
            <v>0</v>
          </cell>
          <cell r="G1246">
            <v>54473.42</v>
          </cell>
          <cell r="I1246">
            <v>54473.42</v>
          </cell>
        </row>
        <row r="1247">
          <cell r="B1247">
            <v>569</v>
          </cell>
          <cell r="C1247">
            <v>0</v>
          </cell>
          <cell r="G1247">
            <v>15.43</v>
          </cell>
          <cell r="I1247">
            <v>15.43</v>
          </cell>
        </row>
        <row r="1248">
          <cell r="B1248">
            <v>569</v>
          </cell>
          <cell r="C1248">
            <v>207</v>
          </cell>
          <cell r="G1248">
            <v>13342.13</v>
          </cell>
          <cell r="I1248">
            <v>13342.13</v>
          </cell>
        </row>
        <row r="1249">
          <cell r="B1249">
            <v>569</v>
          </cell>
          <cell r="C1249">
            <v>10000</v>
          </cell>
          <cell r="G1249">
            <v>2575</v>
          </cell>
          <cell r="I1249">
            <v>2575</v>
          </cell>
        </row>
        <row r="1250">
          <cell r="B1250">
            <v>569</v>
          </cell>
          <cell r="C1250">
            <v>20000</v>
          </cell>
          <cell r="G1250">
            <v>7493.4</v>
          </cell>
          <cell r="I1250">
            <v>7493.4</v>
          </cell>
        </row>
        <row r="1251">
          <cell r="B1251">
            <v>570</v>
          </cell>
          <cell r="C1251">
            <v>0</v>
          </cell>
          <cell r="G1251">
            <v>48178.02</v>
          </cell>
          <cell r="I1251">
            <v>48178.02</v>
          </cell>
        </row>
        <row r="1252">
          <cell r="B1252">
            <v>571</v>
          </cell>
          <cell r="C1252">
            <v>0</v>
          </cell>
          <cell r="G1252">
            <v>2339.39</v>
          </cell>
          <cell r="I1252">
            <v>2339.39</v>
          </cell>
        </row>
        <row r="1253">
          <cell r="B1253">
            <v>571</v>
          </cell>
          <cell r="C1253">
            <v>46</v>
          </cell>
          <cell r="G1253">
            <v>381.91</v>
          </cell>
          <cell r="I1253">
            <v>381.91</v>
          </cell>
        </row>
        <row r="1254">
          <cell r="B1254">
            <v>571</v>
          </cell>
          <cell r="C1254">
            <v>115</v>
          </cell>
          <cell r="G1254">
            <v>15341.15</v>
          </cell>
          <cell r="I1254">
            <v>15341.15</v>
          </cell>
        </row>
        <row r="1255">
          <cell r="B1255">
            <v>571</v>
          </cell>
          <cell r="C1255">
            <v>230</v>
          </cell>
          <cell r="G1255">
            <v>34190.639999999999</v>
          </cell>
          <cell r="I1255">
            <v>34190.639999999999</v>
          </cell>
        </row>
        <row r="1256">
          <cell r="B1256">
            <v>573</v>
          </cell>
          <cell r="C1256">
            <v>0</v>
          </cell>
          <cell r="G1256">
            <v>7836.85</v>
          </cell>
          <cell r="I1256">
            <v>7836.85</v>
          </cell>
        </row>
        <row r="1257">
          <cell r="B1257">
            <v>580</v>
          </cell>
          <cell r="C1257">
            <v>0</v>
          </cell>
          <cell r="G1257">
            <v>426386.18</v>
          </cell>
          <cell r="I1257">
            <v>426386.18</v>
          </cell>
        </row>
        <row r="1258">
          <cell r="B1258">
            <v>581</v>
          </cell>
          <cell r="C1258">
            <v>0</v>
          </cell>
          <cell r="G1258">
            <v>51688.39</v>
          </cell>
          <cell r="I1258">
            <v>51688.39</v>
          </cell>
        </row>
        <row r="1259">
          <cell r="B1259">
            <v>582</v>
          </cell>
          <cell r="C1259">
            <v>0</v>
          </cell>
          <cell r="G1259">
            <v>12061.47</v>
          </cell>
          <cell r="I1259">
            <v>12061.47</v>
          </cell>
        </row>
        <row r="1260">
          <cell r="B1260">
            <v>583</v>
          </cell>
          <cell r="C1260">
            <v>0</v>
          </cell>
          <cell r="G1260">
            <v>255731.07</v>
          </cell>
          <cell r="I1260">
            <v>255731.07</v>
          </cell>
        </row>
        <row r="1261">
          <cell r="B1261">
            <v>583</v>
          </cell>
          <cell r="C1261">
            <v>211</v>
          </cell>
          <cell r="G1261">
            <v>3230.55</v>
          </cell>
          <cell r="I1261">
            <v>3230.55</v>
          </cell>
        </row>
        <row r="1262">
          <cell r="B1262">
            <v>584</v>
          </cell>
          <cell r="C1262">
            <v>0</v>
          </cell>
          <cell r="G1262">
            <v>60787.22</v>
          </cell>
          <cell r="I1262">
            <v>60787.22</v>
          </cell>
        </row>
        <row r="1263">
          <cell r="B1263">
            <v>585</v>
          </cell>
          <cell r="C1263">
            <v>0</v>
          </cell>
          <cell r="G1263">
            <v>48726.21</v>
          </cell>
          <cell r="I1263">
            <v>48726.21</v>
          </cell>
        </row>
        <row r="1264">
          <cell r="B1264">
            <v>586</v>
          </cell>
          <cell r="C1264">
            <v>0</v>
          </cell>
          <cell r="G1264">
            <v>274525.18</v>
          </cell>
          <cell r="I1264">
            <v>274525.18</v>
          </cell>
        </row>
        <row r="1265">
          <cell r="B1265">
            <v>587</v>
          </cell>
          <cell r="C1265">
            <v>0</v>
          </cell>
          <cell r="G1265">
            <v>62853.15</v>
          </cell>
          <cell r="I1265">
            <v>62853.15</v>
          </cell>
        </row>
        <row r="1266">
          <cell r="B1266">
            <v>588</v>
          </cell>
          <cell r="C1266">
            <v>0</v>
          </cell>
          <cell r="G1266">
            <v>155128.35</v>
          </cell>
          <cell r="I1266">
            <v>155128.35</v>
          </cell>
        </row>
        <row r="1267">
          <cell r="B1267">
            <v>588</v>
          </cell>
          <cell r="C1267">
            <v>112</v>
          </cell>
          <cell r="G1267">
            <v>85</v>
          </cell>
          <cell r="I1267">
            <v>85</v>
          </cell>
        </row>
        <row r="1268">
          <cell r="B1268">
            <v>590</v>
          </cell>
          <cell r="C1268">
            <v>0</v>
          </cell>
          <cell r="G1268">
            <v>211174.39999999999</v>
          </cell>
          <cell r="I1268">
            <v>211174.39999999999</v>
          </cell>
        </row>
        <row r="1269">
          <cell r="B1269">
            <v>591</v>
          </cell>
          <cell r="C1269">
            <v>0</v>
          </cell>
          <cell r="G1269">
            <v>3809.71</v>
          </cell>
          <cell r="I1269">
            <v>3809.71</v>
          </cell>
        </row>
        <row r="1270">
          <cell r="B1270">
            <v>591</v>
          </cell>
          <cell r="C1270">
            <v>207</v>
          </cell>
          <cell r="G1270">
            <v>84432.24</v>
          </cell>
          <cell r="I1270">
            <v>84432.24</v>
          </cell>
        </row>
        <row r="1271">
          <cell r="B1271">
            <v>592</v>
          </cell>
          <cell r="C1271">
            <v>0</v>
          </cell>
          <cell r="G1271">
            <v>128633.35</v>
          </cell>
          <cell r="I1271">
            <v>128633.35</v>
          </cell>
        </row>
        <row r="1272">
          <cell r="B1272">
            <v>593</v>
          </cell>
          <cell r="C1272">
            <v>0</v>
          </cell>
          <cell r="G1272">
            <v>892222.08</v>
          </cell>
          <cell r="I1272">
            <v>892222.08</v>
          </cell>
        </row>
        <row r="1273">
          <cell r="B1273">
            <v>594</v>
          </cell>
          <cell r="C1273">
            <v>0</v>
          </cell>
          <cell r="G1273">
            <v>186207.13</v>
          </cell>
          <cell r="I1273">
            <v>186207.13</v>
          </cell>
        </row>
        <row r="1274">
          <cell r="B1274">
            <v>595</v>
          </cell>
          <cell r="C1274">
            <v>0</v>
          </cell>
          <cell r="G1274">
            <v>39216.629999999997</v>
          </cell>
          <cell r="I1274">
            <v>39216.629999999997</v>
          </cell>
        </row>
        <row r="1275">
          <cell r="B1275">
            <v>595</v>
          </cell>
          <cell r="C1275">
            <v>211</v>
          </cell>
          <cell r="G1275">
            <v>5990.39</v>
          </cell>
          <cell r="I1275">
            <v>5990.39</v>
          </cell>
        </row>
        <row r="1276">
          <cell r="B1276">
            <v>596</v>
          </cell>
          <cell r="C1276">
            <v>0</v>
          </cell>
          <cell r="G1276">
            <v>28903.31</v>
          </cell>
          <cell r="I1276">
            <v>28903.31</v>
          </cell>
        </row>
        <row r="1277">
          <cell r="B1277">
            <v>597</v>
          </cell>
          <cell r="C1277">
            <v>0</v>
          </cell>
          <cell r="G1277">
            <v>9040.8799999999992</v>
          </cell>
          <cell r="I1277">
            <v>9040.8799999999992</v>
          </cell>
        </row>
        <row r="1278">
          <cell r="B1278">
            <v>598</v>
          </cell>
          <cell r="C1278">
            <v>0</v>
          </cell>
          <cell r="G1278">
            <v>15612.02</v>
          </cell>
          <cell r="I1278">
            <v>15612.02</v>
          </cell>
        </row>
        <row r="1279">
          <cell r="B1279">
            <v>901</v>
          </cell>
          <cell r="C1279">
            <v>0</v>
          </cell>
          <cell r="G1279">
            <v>24000.77</v>
          </cell>
          <cell r="I1279">
            <v>24000.77</v>
          </cell>
        </row>
        <row r="1280">
          <cell r="B1280">
            <v>902</v>
          </cell>
          <cell r="C1280">
            <v>0</v>
          </cell>
          <cell r="G1280">
            <v>235924.38</v>
          </cell>
          <cell r="I1280">
            <v>235924.38</v>
          </cell>
        </row>
        <row r="1281">
          <cell r="B1281">
            <v>903</v>
          </cell>
          <cell r="C1281">
            <v>0</v>
          </cell>
          <cell r="G1281">
            <v>1092438.96</v>
          </cell>
          <cell r="I1281">
            <v>1092438.96</v>
          </cell>
        </row>
        <row r="1282">
          <cell r="B1282">
            <v>904</v>
          </cell>
          <cell r="C1282">
            <v>0</v>
          </cell>
          <cell r="G1282">
            <v>1044767.29</v>
          </cell>
          <cell r="I1282">
            <v>1044767.29</v>
          </cell>
        </row>
        <row r="1283">
          <cell r="B1283">
            <v>905</v>
          </cell>
          <cell r="C1283">
            <v>0</v>
          </cell>
          <cell r="G1283">
            <v>93366.94</v>
          </cell>
          <cell r="I1283">
            <v>93366.94</v>
          </cell>
        </row>
        <row r="1284">
          <cell r="B1284">
            <v>907</v>
          </cell>
          <cell r="C1284">
            <v>0</v>
          </cell>
          <cell r="G1284">
            <v>262542.93</v>
          </cell>
          <cell r="I1284">
            <v>262542.93</v>
          </cell>
        </row>
        <row r="1285">
          <cell r="B1285">
            <v>908</v>
          </cell>
          <cell r="C1285">
            <v>0</v>
          </cell>
          <cell r="G1285">
            <v>1083715.21</v>
          </cell>
          <cell r="I1285">
            <v>1083715.21</v>
          </cell>
        </row>
        <row r="1286">
          <cell r="B1286">
            <v>909</v>
          </cell>
          <cell r="C1286">
            <v>0</v>
          </cell>
          <cell r="G1286">
            <v>26248.06</v>
          </cell>
          <cell r="I1286">
            <v>26248.06</v>
          </cell>
        </row>
        <row r="1287">
          <cell r="B1287">
            <v>910</v>
          </cell>
          <cell r="C1287">
            <v>0</v>
          </cell>
          <cell r="G1287">
            <v>5358.64</v>
          </cell>
          <cell r="I1287">
            <v>5358.64</v>
          </cell>
        </row>
        <row r="1288">
          <cell r="B1288">
            <v>912</v>
          </cell>
          <cell r="C1288">
            <v>0</v>
          </cell>
          <cell r="G1288">
            <v>440.64</v>
          </cell>
          <cell r="I1288">
            <v>440.64</v>
          </cell>
        </row>
        <row r="1289">
          <cell r="B1289">
            <v>912</v>
          </cell>
          <cell r="C1289">
            <v>1406</v>
          </cell>
          <cell r="G1289">
            <v>30616.97</v>
          </cell>
          <cell r="I1289">
            <v>30616.97</v>
          </cell>
        </row>
        <row r="1290">
          <cell r="B1290">
            <v>920</v>
          </cell>
          <cell r="C1290">
            <v>0</v>
          </cell>
          <cell r="G1290">
            <v>1073414.98</v>
          </cell>
          <cell r="I1290">
            <v>1073414.98</v>
          </cell>
        </row>
        <row r="1291">
          <cell r="B1291">
            <v>921</v>
          </cell>
          <cell r="C1291">
            <v>0</v>
          </cell>
          <cell r="G1291">
            <v>163037.79</v>
          </cell>
          <cell r="I1291">
            <v>163037.79</v>
          </cell>
        </row>
        <row r="1292">
          <cell r="B1292">
            <v>922</v>
          </cell>
          <cell r="C1292">
            <v>200</v>
          </cell>
          <cell r="G1292">
            <v>-32165.38</v>
          </cell>
          <cell r="I1292">
            <v>-32165.38</v>
          </cell>
        </row>
        <row r="1293">
          <cell r="B1293">
            <v>923</v>
          </cell>
          <cell r="C1293">
            <v>0</v>
          </cell>
          <cell r="G1293">
            <v>243100.99</v>
          </cell>
          <cell r="I1293">
            <v>243100.99</v>
          </cell>
        </row>
        <row r="1294">
          <cell r="B1294">
            <v>923</v>
          </cell>
          <cell r="C1294">
            <v>700</v>
          </cell>
          <cell r="G1294">
            <v>782265.99</v>
          </cell>
          <cell r="I1294">
            <v>782265.99</v>
          </cell>
        </row>
        <row r="1295">
          <cell r="B1295">
            <v>924</v>
          </cell>
          <cell r="C1295">
            <v>10</v>
          </cell>
          <cell r="G1295">
            <v>304741.95</v>
          </cell>
          <cell r="I1295">
            <v>304741.95</v>
          </cell>
        </row>
        <row r="1296">
          <cell r="B1296">
            <v>924</v>
          </cell>
          <cell r="C1296">
            <v>20</v>
          </cell>
          <cell r="G1296">
            <v>291667</v>
          </cell>
          <cell r="I1296">
            <v>291667</v>
          </cell>
        </row>
        <row r="1297">
          <cell r="B1297">
            <v>925</v>
          </cell>
          <cell r="C1297">
            <v>10</v>
          </cell>
          <cell r="G1297">
            <v>223489.45</v>
          </cell>
          <cell r="I1297">
            <v>223489.45</v>
          </cell>
        </row>
        <row r="1298">
          <cell r="B1298">
            <v>925</v>
          </cell>
          <cell r="C1298">
            <v>15</v>
          </cell>
          <cell r="G1298">
            <v>7387.95</v>
          </cell>
          <cell r="I1298">
            <v>7387.95</v>
          </cell>
        </row>
        <row r="1299">
          <cell r="B1299">
            <v>926</v>
          </cell>
          <cell r="C1299">
            <v>15</v>
          </cell>
          <cell r="G1299">
            <v>15902.95</v>
          </cell>
          <cell r="I1299">
            <v>15902.95</v>
          </cell>
        </row>
        <row r="1300">
          <cell r="B1300">
            <v>926</v>
          </cell>
          <cell r="C1300">
            <v>20</v>
          </cell>
          <cell r="G1300">
            <v>-7095.1</v>
          </cell>
          <cell r="I1300">
            <v>-7095.1</v>
          </cell>
        </row>
        <row r="1301">
          <cell r="B1301">
            <v>926</v>
          </cell>
          <cell r="C1301">
            <v>100</v>
          </cell>
          <cell r="G1301">
            <v>85833</v>
          </cell>
          <cell r="I1301">
            <v>85833</v>
          </cell>
        </row>
        <row r="1302">
          <cell r="B1302">
            <v>926</v>
          </cell>
          <cell r="C1302">
            <v>101</v>
          </cell>
          <cell r="G1302">
            <v>129167</v>
          </cell>
          <cell r="I1302">
            <v>129167</v>
          </cell>
        </row>
        <row r="1303">
          <cell r="B1303">
            <v>926</v>
          </cell>
          <cell r="C1303">
            <v>190</v>
          </cell>
          <cell r="G1303">
            <v>-14680.27</v>
          </cell>
          <cell r="I1303">
            <v>-14680.27</v>
          </cell>
        </row>
        <row r="1304">
          <cell r="B1304">
            <v>926</v>
          </cell>
          <cell r="C1304">
            <v>191</v>
          </cell>
          <cell r="G1304">
            <v>-470.06</v>
          </cell>
          <cell r="I1304">
            <v>-470.06</v>
          </cell>
        </row>
        <row r="1305">
          <cell r="B1305">
            <v>926</v>
          </cell>
          <cell r="C1305">
            <v>200</v>
          </cell>
          <cell r="G1305">
            <v>920497.4</v>
          </cell>
          <cell r="I1305">
            <v>920497.4</v>
          </cell>
        </row>
        <row r="1306">
          <cell r="B1306">
            <v>926</v>
          </cell>
          <cell r="C1306">
            <v>201</v>
          </cell>
          <cell r="G1306">
            <v>376667</v>
          </cell>
          <cell r="I1306">
            <v>376667</v>
          </cell>
        </row>
        <row r="1307">
          <cell r="B1307">
            <v>926</v>
          </cell>
          <cell r="C1307">
            <v>203</v>
          </cell>
          <cell r="G1307">
            <v>76667</v>
          </cell>
          <cell r="I1307">
            <v>76667</v>
          </cell>
        </row>
        <row r="1308">
          <cell r="B1308">
            <v>926</v>
          </cell>
          <cell r="C1308">
            <v>300</v>
          </cell>
          <cell r="G1308">
            <v>85277.74</v>
          </cell>
          <cell r="I1308">
            <v>85277.74</v>
          </cell>
        </row>
        <row r="1309">
          <cell r="B1309">
            <v>926</v>
          </cell>
          <cell r="C1309">
            <v>311</v>
          </cell>
          <cell r="G1309">
            <v>32534.6</v>
          </cell>
          <cell r="I1309">
            <v>32534.6</v>
          </cell>
        </row>
        <row r="1310">
          <cell r="B1310">
            <v>926</v>
          </cell>
          <cell r="C1310">
            <v>321</v>
          </cell>
          <cell r="G1310">
            <v>-47594.95</v>
          </cell>
          <cell r="I1310">
            <v>-47594.95</v>
          </cell>
        </row>
        <row r="1311">
          <cell r="B1311">
            <v>926</v>
          </cell>
          <cell r="C1311">
            <v>322</v>
          </cell>
          <cell r="G1311">
            <v>-1438.3</v>
          </cell>
          <cell r="I1311">
            <v>-1438.3</v>
          </cell>
        </row>
        <row r="1312">
          <cell r="B1312">
            <v>926</v>
          </cell>
          <cell r="C1312">
            <v>327</v>
          </cell>
          <cell r="G1312">
            <v>281368.82</v>
          </cell>
          <cell r="I1312">
            <v>281368.82</v>
          </cell>
        </row>
        <row r="1313">
          <cell r="B1313">
            <v>926</v>
          </cell>
          <cell r="C1313">
            <v>390</v>
          </cell>
          <cell r="G1313">
            <v>-237458.97</v>
          </cell>
          <cell r="I1313">
            <v>-237458.97</v>
          </cell>
        </row>
        <row r="1314">
          <cell r="B1314">
            <v>926</v>
          </cell>
          <cell r="C1314">
            <v>402</v>
          </cell>
          <cell r="G1314">
            <v>-86667</v>
          </cell>
          <cell r="I1314">
            <v>-86667</v>
          </cell>
        </row>
        <row r="1315">
          <cell r="B1315">
            <v>928</v>
          </cell>
          <cell r="C1315">
            <v>101</v>
          </cell>
          <cell r="G1315">
            <v>53155.15</v>
          </cell>
          <cell r="I1315">
            <v>53155.15</v>
          </cell>
        </row>
        <row r="1316">
          <cell r="B1316">
            <v>928</v>
          </cell>
          <cell r="C1316">
            <v>102</v>
          </cell>
          <cell r="G1316">
            <v>20441.060000000001</v>
          </cell>
          <cell r="I1316">
            <v>20441.060000000001</v>
          </cell>
        </row>
        <row r="1317">
          <cell r="B1317">
            <v>928</v>
          </cell>
          <cell r="C1317">
            <v>200</v>
          </cell>
          <cell r="G1317">
            <v>17172.5</v>
          </cell>
          <cell r="I1317">
            <v>17172.5</v>
          </cell>
        </row>
        <row r="1318">
          <cell r="B1318">
            <v>928</v>
          </cell>
          <cell r="C1318">
            <v>301</v>
          </cell>
          <cell r="G1318">
            <v>1309</v>
          </cell>
          <cell r="I1318">
            <v>1309</v>
          </cell>
        </row>
        <row r="1319">
          <cell r="B1319">
            <v>929</v>
          </cell>
          <cell r="C1319">
            <v>10</v>
          </cell>
          <cell r="G1319">
            <v>-109811.02</v>
          </cell>
          <cell r="I1319">
            <v>-109811.02</v>
          </cell>
        </row>
        <row r="1320">
          <cell r="B1320">
            <v>929</v>
          </cell>
          <cell r="C1320">
            <v>70</v>
          </cell>
          <cell r="G1320">
            <v>-18402</v>
          </cell>
          <cell r="I1320">
            <v>-18402</v>
          </cell>
        </row>
        <row r="1321">
          <cell r="B1321">
            <v>930</v>
          </cell>
          <cell r="C1321">
            <v>20000</v>
          </cell>
          <cell r="G1321">
            <v>55558.65</v>
          </cell>
          <cell r="I1321">
            <v>55558.65</v>
          </cell>
        </row>
        <row r="1322">
          <cell r="B1322">
            <v>930</v>
          </cell>
          <cell r="C1322">
            <v>20201</v>
          </cell>
          <cell r="G1322">
            <v>46770.83</v>
          </cell>
          <cell r="I1322">
            <v>46770.83</v>
          </cell>
        </row>
        <row r="1323">
          <cell r="B1323">
            <v>930</v>
          </cell>
          <cell r="C1323">
            <v>20210</v>
          </cell>
          <cell r="G1323">
            <v>12266.56</v>
          </cell>
          <cell r="I1323">
            <v>12266.56</v>
          </cell>
        </row>
        <row r="1324">
          <cell r="B1324">
            <v>930</v>
          </cell>
          <cell r="C1324">
            <v>20710</v>
          </cell>
          <cell r="G1324">
            <v>4715.66</v>
          </cell>
          <cell r="I1324">
            <v>4715.66</v>
          </cell>
        </row>
        <row r="1325">
          <cell r="B1325">
            <v>930</v>
          </cell>
          <cell r="C1325">
            <v>20801</v>
          </cell>
          <cell r="G1325">
            <v>17458.71</v>
          </cell>
          <cell r="I1325">
            <v>17458.71</v>
          </cell>
        </row>
        <row r="1326">
          <cell r="B1326">
            <v>930</v>
          </cell>
          <cell r="C1326">
            <v>20960</v>
          </cell>
          <cell r="G1326">
            <v>406772.46</v>
          </cell>
          <cell r="I1326">
            <v>406772.46</v>
          </cell>
        </row>
        <row r="1327">
          <cell r="B1327">
            <v>931</v>
          </cell>
          <cell r="C1327">
            <v>0</v>
          </cell>
          <cell r="G1327">
            <v>23926.560000000001</v>
          </cell>
          <cell r="I1327">
            <v>23926.560000000001</v>
          </cell>
        </row>
        <row r="1328">
          <cell r="B1328">
            <v>935</v>
          </cell>
          <cell r="C1328">
            <v>0</v>
          </cell>
          <cell r="G1328">
            <v>5283.81</v>
          </cell>
          <cell r="I1328">
            <v>5283.81</v>
          </cell>
        </row>
        <row r="1329">
          <cell r="B1329">
            <v>935</v>
          </cell>
          <cell r="C1329">
            <v>100</v>
          </cell>
          <cell r="G1329">
            <v>14999.26</v>
          </cell>
          <cell r="I1329">
            <v>14999.26</v>
          </cell>
        </row>
        <row r="1330">
          <cell r="B1330">
            <v>700</v>
          </cell>
          <cell r="C1330">
            <v>30000</v>
          </cell>
          <cell r="G1330">
            <v>0</v>
          </cell>
          <cell r="I1330">
            <v>96060709.790000007</v>
          </cell>
        </row>
        <row r="1331">
          <cell r="B1331">
            <v>701</v>
          </cell>
          <cell r="C1331">
            <v>0</v>
          </cell>
          <cell r="G1331">
            <v>132367.46</v>
          </cell>
          <cell r="I1331">
            <v>0</v>
          </cell>
        </row>
        <row r="1332">
          <cell r="B1332">
            <v>701</v>
          </cell>
          <cell r="C1332">
            <v>990</v>
          </cell>
          <cell r="G1332">
            <v>-188124.62</v>
          </cell>
          <cell r="I1332">
            <v>132367.46</v>
          </cell>
        </row>
        <row r="1333">
          <cell r="B1333">
            <v>701</v>
          </cell>
          <cell r="C1333">
            <v>10000</v>
          </cell>
          <cell r="G1333">
            <v>55757.16</v>
          </cell>
          <cell r="I1333">
            <v>-188124.62</v>
          </cell>
        </row>
        <row r="1334">
          <cell r="B1334">
            <v>703</v>
          </cell>
          <cell r="C1334">
            <v>0</v>
          </cell>
          <cell r="G1334">
            <v>48788.34</v>
          </cell>
          <cell r="I1334">
            <v>0</v>
          </cell>
        </row>
        <row r="1335">
          <cell r="B1335">
            <v>703</v>
          </cell>
          <cell r="C1335">
            <v>990</v>
          </cell>
          <cell r="G1335">
            <v>-48788.34</v>
          </cell>
          <cell r="I1335">
            <v>48788.34</v>
          </cell>
        </row>
        <row r="1336">
          <cell r="B1336">
            <v>712</v>
          </cell>
          <cell r="C1336">
            <v>0</v>
          </cell>
          <cell r="G1336">
            <v>119487.96</v>
          </cell>
          <cell r="I1336">
            <v>0</v>
          </cell>
        </row>
        <row r="1337">
          <cell r="B1337">
            <v>712</v>
          </cell>
          <cell r="C1337">
            <v>990</v>
          </cell>
          <cell r="G1337">
            <v>-141006.85</v>
          </cell>
          <cell r="I1337">
            <v>119487.96</v>
          </cell>
        </row>
        <row r="1338">
          <cell r="B1338">
            <v>713</v>
          </cell>
          <cell r="C1338">
            <v>0</v>
          </cell>
          <cell r="G1338">
            <v>30745.99</v>
          </cell>
          <cell r="I1338">
            <v>-21518.89</v>
          </cell>
        </row>
        <row r="1339">
          <cell r="B1339">
            <v>717</v>
          </cell>
          <cell r="C1339">
            <v>0</v>
          </cell>
          <cell r="G1339">
            <v>67882.210000000006</v>
          </cell>
          <cell r="I1339">
            <v>30745.99</v>
          </cell>
        </row>
        <row r="1340">
          <cell r="B1340">
            <v>717</v>
          </cell>
          <cell r="C1340">
            <v>990</v>
          </cell>
          <cell r="G1340">
            <v>-67882.210000000006</v>
          </cell>
          <cell r="I1340">
            <v>67882.210000000006</v>
          </cell>
        </row>
        <row r="1341">
          <cell r="B1341">
            <v>718</v>
          </cell>
          <cell r="C1341">
            <v>0</v>
          </cell>
          <cell r="G1341">
            <v>643655.48</v>
          </cell>
          <cell r="I1341">
            <v>0</v>
          </cell>
        </row>
        <row r="1342">
          <cell r="B1342">
            <v>718</v>
          </cell>
          <cell r="C1342">
            <v>990</v>
          </cell>
          <cell r="G1342">
            <v>-643655.48</v>
          </cell>
          <cell r="I1342">
            <v>643655.48</v>
          </cell>
        </row>
        <row r="1343">
          <cell r="B1343">
            <v>735</v>
          </cell>
          <cell r="C1343">
            <v>100</v>
          </cell>
          <cell r="G1343">
            <v>153161.35</v>
          </cell>
          <cell r="I1343">
            <v>0</v>
          </cell>
        </row>
        <row r="1344">
          <cell r="B1344">
            <v>735</v>
          </cell>
          <cell r="C1344">
            <v>990</v>
          </cell>
          <cell r="G1344">
            <v>-153161.32</v>
          </cell>
          <cell r="I1344">
            <v>153161.35</v>
          </cell>
        </row>
        <row r="1345">
          <cell r="B1345">
            <v>737</v>
          </cell>
          <cell r="C1345">
            <v>0</v>
          </cell>
          <cell r="G1345">
            <v>-133734.84</v>
          </cell>
          <cell r="I1345">
            <v>0.03</v>
          </cell>
        </row>
        <row r="1346">
          <cell r="B1346">
            <v>740</v>
          </cell>
          <cell r="C1346">
            <v>0</v>
          </cell>
          <cell r="G1346">
            <v>543328.84</v>
          </cell>
          <cell r="I1346">
            <v>-133734.84</v>
          </cell>
        </row>
        <row r="1347">
          <cell r="B1347">
            <v>789</v>
          </cell>
          <cell r="C1347">
            <v>0</v>
          </cell>
          <cell r="G1347">
            <v>-520540</v>
          </cell>
          <cell r="I1347">
            <v>543328.84</v>
          </cell>
        </row>
        <row r="1348">
          <cell r="B1348">
            <v>789</v>
          </cell>
          <cell r="C1348">
            <v>100</v>
          </cell>
          <cell r="G1348">
            <v>0</v>
          </cell>
          <cell r="I1348">
            <v>-520540</v>
          </cell>
        </row>
        <row r="1349">
          <cell r="B1349">
            <v>801</v>
          </cell>
          <cell r="C1349">
            <v>0</v>
          </cell>
          <cell r="G1349">
            <v>74208.36</v>
          </cell>
          <cell r="I1349">
            <v>-101718.87</v>
          </cell>
        </row>
        <row r="1350">
          <cell r="B1350">
            <v>801</v>
          </cell>
          <cell r="C1350">
            <v>10000</v>
          </cell>
          <cell r="G1350">
            <v>656.96</v>
          </cell>
          <cell r="I1350">
            <v>74208.36</v>
          </cell>
        </row>
        <row r="1351">
          <cell r="B1351">
            <v>802</v>
          </cell>
          <cell r="C1351">
            <v>0</v>
          </cell>
          <cell r="G1351">
            <v>39321.300000000003</v>
          </cell>
          <cell r="I1351">
            <v>74865.320000000007</v>
          </cell>
        </row>
        <row r="1352">
          <cell r="B1352">
            <v>805</v>
          </cell>
          <cell r="C1352">
            <v>0</v>
          </cell>
          <cell r="G1352">
            <v>-10282.35</v>
          </cell>
          <cell r="I1352">
            <v>39321.300000000003</v>
          </cell>
        </row>
        <row r="1353">
          <cell r="B1353">
            <v>809</v>
          </cell>
          <cell r="C1353">
            <v>0</v>
          </cell>
          <cell r="G1353">
            <v>1012.65</v>
          </cell>
          <cell r="I1353">
            <v>-10282.35</v>
          </cell>
        </row>
        <row r="1354">
          <cell r="B1354">
            <v>812</v>
          </cell>
          <cell r="C1354">
            <v>0</v>
          </cell>
          <cell r="G1354">
            <v>-43246.52</v>
          </cell>
          <cell r="I1354">
            <v>1012.65</v>
          </cell>
        </row>
        <row r="1355">
          <cell r="B1355">
            <v>812</v>
          </cell>
          <cell r="C1355">
            <v>1</v>
          </cell>
          <cell r="G1355">
            <v>35175.26</v>
          </cell>
          <cell r="I1355">
            <v>-43246.52</v>
          </cell>
        </row>
        <row r="1356">
          <cell r="B1356">
            <v>812</v>
          </cell>
          <cell r="C1356">
            <v>2</v>
          </cell>
          <cell r="G1356">
            <v>8071.26</v>
          </cell>
          <cell r="I1356">
            <v>35175.26</v>
          </cell>
        </row>
        <row r="1357">
          <cell r="B1357">
            <v>812</v>
          </cell>
          <cell r="C1357">
            <v>10000</v>
          </cell>
          <cell r="G1357">
            <v>0</v>
          </cell>
          <cell r="I1357">
            <v>8071.26</v>
          </cell>
        </row>
        <row r="1358">
          <cell r="B1358">
            <v>812</v>
          </cell>
          <cell r="C1358">
            <v>30000</v>
          </cell>
          <cell r="G1358">
            <v>0</v>
          </cell>
          <cell r="I1358">
            <v>0</v>
          </cell>
        </row>
        <row r="1359">
          <cell r="B1359">
            <v>812</v>
          </cell>
          <cell r="C1359">
            <v>50000</v>
          </cell>
          <cell r="G1359">
            <v>0</v>
          </cell>
          <cell r="I1359">
            <v>0</v>
          </cell>
        </row>
        <row r="1360">
          <cell r="B1360">
            <v>812</v>
          </cell>
          <cell r="C1360">
            <v>70000</v>
          </cell>
          <cell r="G1360">
            <v>-3000</v>
          </cell>
          <cell r="I1360">
            <v>0</v>
          </cell>
        </row>
        <row r="1361">
          <cell r="B1361">
            <v>812</v>
          </cell>
          <cell r="C1361">
            <v>80000</v>
          </cell>
          <cell r="G1361">
            <v>0</v>
          </cell>
          <cell r="I1361">
            <v>-3000</v>
          </cell>
        </row>
        <row r="1362">
          <cell r="B1362">
            <v>820</v>
          </cell>
          <cell r="C1362">
            <v>0</v>
          </cell>
          <cell r="G1362">
            <v>-10818.41</v>
          </cell>
          <cell r="I1362">
            <v>-3000</v>
          </cell>
        </row>
        <row r="1363">
          <cell r="B1363">
            <v>891</v>
          </cell>
          <cell r="C1363">
            <v>0</v>
          </cell>
          <cell r="G1363">
            <v>-70333.8</v>
          </cell>
          <cell r="I1363">
            <v>-10818.41</v>
          </cell>
        </row>
        <row r="1364">
          <cell r="B1364">
            <v>892</v>
          </cell>
          <cell r="C1364">
            <v>0</v>
          </cell>
          <cell r="G1364">
            <v>0</v>
          </cell>
          <cell r="I1364">
            <v>-70333.8</v>
          </cell>
        </row>
        <row r="1365">
          <cell r="B1365">
            <v>892</v>
          </cell>
          <cell r="C1365">
            <v>100</v>
          </cell>
          <cell r="G1365">
            <v>85916.31</v>
          </cell>
          <cell r="I136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UI Output"/>
      <sheetName val="FIN MOD"/>
      <sheetName val="SURVEILLANCE"/>
      <sheetName val="BUDRET"/>
      <sheetName val="VOM"/>
      <sheetName val="Scherer Environ"/>
      <sheetName val="ZBRAND Excl."/>
      <sheetName val="Scherer Capacity"/>
      <sheetName val="UPS Income Statement"/>
      <sheetName val="UPS Cap Rate"/>
      <sheetName val="UPS Sales"/>
      <sheetName val="Econ Dev"/>
      <sheetName val="cm"/>
      <sheetName val="Inj &amp; Damages"/>
      <sheetName val="Detail"/>
      <sheetName val="Totals"/>
      <sheetName val="Nuclear Def Dr in PS&amp;I"/>
      <sheetName val="Nuclear Def Dr in PHFU"/>
      <sheetName val="Scherer Timber Sales"/>
      <sheetName val="N Escambia Timber"/>
      <sheetName val="N Escambia Rents"/>
      <sheetName val="D &amp; O Ins"/>
      <sheetName val="Peabody Lit"/>
      <sheetName val="Mgmt Perq"/>
      <sheetName val="Bulk Power Energy"/>
      <sheetName val="Scherer GA ITC"/>
      <sheetName val="ARO Entry Joy"/>
      <sheetName val="CASPR Sofia Q"/>
      <sheetName val="CASPR Totals - CM"/>
      <sheetName val="CASPR Totals - EB"/>
      <sheetName val="37M PCB"/>
      <sheetName val="3.93M PCB"/>
      <sheetName val="42M PCB"/>
      <sheetName val="29.075M PCB"/>
      <sheetName val="32.55M PCB"/>
      <sheetName val="65.4M PCB"/>
      <sheetName val="BASE RATES"/>
      <sheetName val="Int Bearing CWIP Joy"/>
      <sheetName val="Depr Accrual Sofia"/>
      <sheetName val="All Needed Sofia Query"/>
      <sheetName val="Liaison"/>
      <sheetName val="Transmission Mandy"/>
      <sheetName val="FPU Not used"/>
      <sheetName val="Capacity_Mandy"/>
      <sheetName val="Capacity Rev Mandy"/>
      <sheetName val="Capacity"/>
      <sheetName val="Flint Revenue Credit Calc"/>
      <sheetName val="Economy and Markup"/>
      <sheetName val="Int Analysis"/>
      <sheetName val="ECRC O&amp;M Mandy"/>
      <sheetName val="ECRC Rev Req"/>
      <sheetName val="ECRC Revenue Mandy"/>
      <sheetName val="ECCR Rev Paul"/>
      <sheetName val="ECCR Exp Paul"/>
      <sheetName val="ECCR Pyrll OH"/>
      <sheetName val="FUEL"/>
      <sheetName val="FERCREC Charl"/>
      <sheetName val="Schedule Charl"/>
      <sheetName val="CRFACTOR Charl"/>
      <sheetName val="Data Total Charlotte"/>
      <sheetName val="Total Transmission PIS"/>
      <sheetName val="12MTD O&amp;M NOI"/>
      <sheetName val="Sch 4"/>
      <sheetName val="Sch 4-A"/>
      <sheetName val="Sch 5"/>
      <sheetName val="Sch 10"/>
      <sheetName val="Sch 10-A"/>
      <sheetName val="Sch 11"/>
      <sheetName val="Sch 13"/>
      <sheetName val="Sch 14"/>
      <sheetName val="Sch 16"/>
      <sheetName val="Sch 36"/>
      <sheetName val="Sch 39"/>
      <sheetName val="Sch 57"/>
      <sheetName val="Sch 58"/>
      <sheetName val="Sch 60"/>
      <sheetName val="Sch 60 PM"/>
      <sheetName val="Sch 60 Supp 2"/>
      <sheetName val="Sch 71-B"/>
      <sheetName val="Sch 71-C"/>
      <sheetName val="Sch 72"/>
      <sheetName val="Sch 73"/>
      <sheetName val="Sch 73 All"/>
      <sheetName val="Sch 75-B"/>
      <sheetName val="GLA"/>
      <sheetName val="ESRI_MAPINFO_SHEE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t="str">
            <v>Ferc</v>
          </cell>
        </row>
      </sheetData>
      <sheetData sheetId="16">
        <row r="1">
          <cell r="B1" t="str">
            <v>Ferc</v>
          </cell>
          <cell r="C1" t="str">
            <v>SUB</v>
          </cell>
          <cell r="D1" t="str">
            <v>CM Activity</v>
          </cell>
          <cell r="E1" t="str">
            <v>Ending Balance</v>
          </cell>
        </row>
        <row r="2">
          <cell r="B2">
            <v>101</v>
          </cell>
          <cell r="C2">
            <v>0</v>
          </cell>
          <cell r="D2">
            <v>43094960.770000003</v>
          </cell>
          <cell r="E2">
            <v>6176327458.0600004</v>
          </cell>
        </row>
        <row r="3">
          <cell r="B3">
            <v>105</v>
          </cell>
          <cell r="C3">
            <v>0</v>
          </cell>
          <cell r="D3">
            <v>0</v>
          </cell>
          <cell r="E3">
            <v>14109787.689999999</v>
          </cell>
        </row>
        <row r="4">
          <cell r="B4">
            <v>106</v>
          </cell>
          <cell r="C4">
            <v>0</v>
          </cell>
          <cell r="D4">
            <v>6416631.5</v>
          </cell>
          <cell r="E4">
            <v>219224896.68000001</v>
          </cell>
        </row>
        <row r="5">
          <cell r="B5">
            <v>107</v>
          </cell>
          <cell r="C5">
            <v>0</v>
          </cell>
          <cell r="D5">
            <v>-35069244.840000004</v>
          </cell>
          <cell r="E5">
            <v>-3789858897.8000002</v>
          </cell>
        </row>
        <row r="6">
          <cell r="B6">
            <v>108</v>
          </cell>
          <cell r="C6">
            <v>0</v>
          </cell>
          <cell r="D6">
            <v>-19241884.199999999</v>
          </cell>
          <cell r="E6">
            <v>-2876341877.4299998</v>
          </cell>
        </row>
        <row r="7">
          <cell r="B7">
            <v>111</v>
          </cell>
          <cell r="C7">
            <v>0</v>
          </cell>
          <cell r="D7">
            <v>2877774.03</v>
          </cell>
          <cell r="E7">
            <v>-64026626.549999997</v>
          </cell>
        </row>
        <row r="8">
          <cell r="B8">
            <v>114</v>
          </cell>
          <cell r="C8">
            <v>0</v>
          </cell>
          <cell r="D8">
            <v>-21276</v>
          </cell>
          <cell r="E8">
            <v>754348.24</v>
          </cell>
        </row>
        <row r="9">
          <cell r="B9">
            <v>121</v>
          </cell>
          <cell r="C9">
            <v>0</v>
          </cell>
          <cell r="D9">
            <v>6326</v>
          </cell>
          <cell r="E9">
            <v>17529524.68</v>
          </cell>
        </row>
        <row r="10">
          <cell r="B10">
            <v>122</v>
          </cell>
          <cell r="C10">
            <v>0</v>
          </cell>
          <cell r="D10">
            <v>-17630.310000000001</v>
          </cell>
          <cell r="E10">
            <v>-4576109.32</v>
          </cell>
        </row>
        <row r="11">
          <cell r="B11">
            <v>123</v>
          </cell>
          <cell r="C11">
            <v>0</v>
          </cell>
          <cell r="D11">
            <v>-1552075.04</v>
          </cell>
          <cell r="E11">
            <v>11711131.699999999</v>
          </cell>
        </row>
        <row r="12">
          <cell r="B12">
            <v>128</v>
          </cell>
          <cell r="C12">
            <v>0</v>
          </cell>
          <cell r="D12">
            <v>-26257921.25</v>
          </cell>
          <cell r="E12">
            <v>145966082</v>
          </cell>
        </row>
        <row r="13">
          <cell r="B13">
            <v>131</v>
          </cell>
          <cell r="C13">
            <v>0</v>
          </cell>
          <cell r="D13">
            <v>22889786.489999998</v>
          </cell>
          <cell r="E13">
            <v>4442840.92</v>
          </cell>
        </row>
        <row r="14">
          <cell r="B14">
            <v>135</v>
          </cell>
          <cell r="C14">
            <v>0</v>
          </cell>
          <cell r="D14">
            <v>0</v>
          </cell>
          <cell r="E14">
            <v>792922.62</v>
          </cell>
        </row>
        <row r="15">
          <cell r="B15">
            <v>142</v>
          </cell>
          <cell r="C15">
            <v>0</v>
          </cell>
          <cell r="D15">
            <v>6635651.3899999997</v>
          </cell>
          <cell r="E15">
            <v>74900312.980000004</v>
          </cell>
        </row>
        <row r="16">
          <cell r="B16">
            <v>143</v>
          </cell>
          <cell r="C16">
            <v>0</v>
          </cell>
          <cell r="D16">
            <v>2539300.77</v>
          </cell>
          <cell r="E16">
            <v>7290321.5199999996</v>
          </cell>
        </row>
        <row r="17">
          <cell r="B17">
            <v>144</v>
          </cell>
          <cell r="C17">
            <v>0</v>
          </cell>
          <cell r="D17">
            <v>68386</v>
          </cell>
          <cell r="E17">
            <v>-999200.33</v>
          </cell>
        </row>
        <row r="18">
          <cell r="B18">
            <v>146</v>
          </cell>
          <cell r="C18">
            <v>0</v>
          </cell>
          <cell r="D18">
            <v>-23553965.359999999</v>
          </cell>
          <cell r="E18">
            <v>0</v>
          </cell>
        </row>
        <row r="19">
          <cell r="B19">
            <v>151</v>
          </cell>
          <cell r="C19">
            <v>0</v>
          </cell>
          <cell r="D19">
            <v>8041665.4199999999</v>
          </cell>
          <cell r="E19">
            <v>55142161.009999998</v>
          </cell>
        </row>
        <row r="20">
          <cell r="B20">
            <v>152</v>
          </cell>
          <cell r="C20">
            <v>0</v>
          </cell>
          <cell r="D20">
            <v>26969.65</v>
          </cell>
          <cell r="E20">
            <v>26969.65</v>
          </cell>
        </row>
        <row r="21">
          <cell r="B21">
            <v>154</v>
          </cell>
          <cell r="C21">
            <v>0</v>
          </cell>
          <cell r="D21">
            <v>70922.09</v>
          </cell>
          <cell r="E21">
            <v>66462777.460000001</v>
          </cell>
        </row>
        <row r="22">
          <cell r="B22">
            <v>158</v>
          </cell>
          <cell r="C22">
            <v>0</v>
          </cell>
          <cell r="D22">
            <v>-3609.79</v>
          </cell>
          <cell r="E22">
            <v>6329744.96</v>
          </cell>
        </row>
        <row r="23">
          <cell r="B23">
            <v>165</v>
          </cell>
          <cell r="C23">
            <v>0</v>
          </cell>
          <cell r="D23">
            <v>449057.06</v>
          </cell>
          <cell r="E23">
            <v>20153323.289999999</v>
          </cell>
        </row>
        <row r="24">
          <cell r="B24">
            <v>171</v>
          </cell>
          <cell r="C24">
            <v>0</v>
          </cell>
          <cell r="D24">
            <v>0</v>
          </cell>
          <cell r="E24">
            <v>0</v>
          </cell>
        </row>
        <row r="25">
          <cell r="B25">
            <v>172</v>
          </cell>
          <cell r="C25">
            <v>0</v>
          </cell>
          <cell r="D25">
            <v>-221393.03</v>
          </cell>
          <cell r="E25">
            <v>670099.61</v>
          </cell>
        </row>
        <row r="26">
          <cell r="B26">
            <v>173</v>
          </cell>
          <cell r="C26">
            <v>0</v>
          </cell>
          <cell r="D26">
            <v>-991032.27</v>
          </cell>
          <cell r="E26">
            <v>56649753.549999997</v>
          </cell>
        </row>
        <row r="27">
          <cell r="B27">
            <v>175</v>
          </cell>
          <cell r="C27">
            <v>0</v>
          </cell>
          <cell r="D27">
            <v>-4650.49</v>
          </cell>
          <cell r="E27">
            <v>79176.539999999994</v>
          </cell>
        </row>
        <row r="28">
          <cell r="B28">
            <v>176</v>
          </cell>
          <cell r="C28">
            <v>0</v>
          </cell>
          <cell r="D28">
            <v>-566570.88</v>
          </cell>
          <cell r="E28">
            <v>23044.51</v>
          </cell>
        </row>
        <row r="29">
          <cell r="B29">
            <v>181</v>
          </cell>
          <cell r="C29">
            <v>0</v>
          </cell>
          <cell r="D29">
            <v>-94632.06</v>
          </cell>
          <cell r="E29">
            <v>9095550.6600000001</v>
          </cell>
        </row>
        <row r="30">
          <cell r="B30">
            <v>182</v>
          </cell>
          <cell r="C30">
            <v>0</v>
          </cell>
          <cell r="D30">
            <v>-2515074.08</v>
          </cell>
          <cell r="E30">
            <v>552723572.42999995</v>
          </cell>
        </row>
        <row r="31">
          <cell r="B31">
            <v>184</v>
          </cell>
          <cell r="C31">
            <v>0</v>
          </cell>
          <cell r="D31">
            <v>18895.64</v>
          </cell>
          <cell r="E31">
            <v>27057.59</v>
          </cell>
        </row>
        <row r="32">
          <cell r="B32">
            <v>185</v>
          </cell>
          <cell r="C32">
            <v>0</v>
          </cell>
          <cell r="D32">
            <v>0</v>
          </cell>
          <cell r="E32">
            <v>0</v>
          </cell>
        </row>
        <row r="33">
          <cell r="B33">
            <v>186</v>
          </cell>
          <cell r="C33">
            <v>0</v>
          </cell>
          <cell r="D33">
            <v>4041145.61</v>
          </cell>
          <cell r="E33">
            <v>15386408.380000001</v>
          </cell>
        </row>
        <row r="34">
          <cell r="B34">
            <v>189</v>
          </cell>
          <cell r="C34">
            <v>0</v>
          </cell>
          <cell r="D34">
            <v>-98445.51</v>
          </cell>
          <cell r="E34">
            <v>15146147.82</v>
          </cell>
        </row>
        <row r="35">
          <cell r="B35">
            <v>190</v>
          </cell>
          <cell r="C35">
            <v>0</v>
          </cell>
          <cell r="D35">
            <v>4083312.26</v>
          </cell>
          <cell r="E35">
            <v>182170338.88</v>
          </cell>
        </row>
        <row r="36">
          <cell r="B36">
            <v>201</v>
          </cell>
          <cell r="C36">
            <v>0</v>
          </cell>
          <cell r="D36">
            <v>0</v>
          </cell>
          <cell r="E36">
            <v>-678060000</v>
          </cell>
        </row>
        <row r="37">
          <cell r="B37">
            <v>211</v>
          </cell>
          <cell r="C37">
            <v>0</v>
          </cell>
          <cell r="D37">
            <v>-345245127.61000001</v>
          </cell>
          <cell r="E37">
            <v>-983098089.84000003</v>
          </cell>
        </row>
        <row r="38">
          <cell r="B38">
            <v>216</v>
          </cell>
          <cell r="C38">
            <v>0</v>
          </cell>
          <cell r="D38">
            <v>0</v>
          </cell>
          <cell r="E38">
            <v>-259071170.33000001</v>
          </cell>
        </row>
        <row r="39">
          <cell r="B39">
            <v>219</v>
          </cell>
          <cell r="C39">
            <v>0</v>
          </cell>
          <cell r="D39">
            <v>2815.32</v>
          </cell>
          <cell r="E39">
            <v>528594.87</v>
          </cell>
        </row>
        <row r="40">
          <cell r="B40">
            <v>224</v>
          </cell>
          <cell r="C40">
            <v>0</v>
          </cell>
          <cell r="D40">
            <v>0</v>
          </cell>
          <cell r="E40">
            <v>-1298955000</v>
          </cell>
        </row>
        <row r="41">
          <cell r="B41">
            <v>226</v>
          </cell>
          <cell r="C41">
            <v>0</v>
          </cell>
          <cell r="D41">
            <v>-32913.03</v>
          </cell>
          <cell r="E41">
            <v>4358327.3</v>
          </cell>
        </row>
        <row r="42">
          <cell r="B42">
            <v>228</v>
          </cell>
          <cell r="C42">
            <v>0</v>
          </cell>
          <cell r="D42">
            <v>-3498175.33</v>
          </cell>
          <cell r="E42">
            <v>-296782330</v>
          </cell>
        </row>
        <row r="43">
          <cell r="B43">
            <v>229</v>
          </cell>
          <cell r="C43">
            <v>0</v>
          </cell>
          <cell r="D43">
            <v>-322206</v>
          </cell>
          <cell r="E43">
            <v>-472090.2</v>
          </cell>
        </row>
        <row r="44">
          <cell r="B44">
            <v>230</v>
          </cell>
          <cell r="C44">
            <v>0</v>
          </cell>
          <cell r="D44">
            <v>-14607075.66</v>
          </cell>
          <cell r="E44">
            <v>-78285431.069999993</v>
          </cell>
        </row>
        <row r="45">
          <cell r="B45">
            <v>232</v>
          </cell>
          <cell r="C45">
            <v>0</v>
          </cell>
          <cell r="D45">
            <v>56810476.630000003</v>
          </cell>
          <cell r="E45">
            <v>-190619107.33000001</v>
          </cell>
        </row>
        <row r="46">
          <cell r="B46">
            <v>233</v>
          </cell>
          <cell r="C46">
            <v>0</v>
          </cell>
          <cell r="D46">
            <v>109937802.77</v>
          </cell>
          <cell r="E46">
            <v>0</v>
          </cell>
        </row>
        <row r="47">
          <cell r="B47">
            <v>234</v>
          </cell>
          <cell r="C47">
            <v>0</v>
          </cell>
          <cell r="D47">
            <v>133331177.31999999</v>
          </cell>
          <cell r="E47">
            <v>0</v>
          </cell>
        </row>
        <row r="48">
          <cell r="B48">
            <v>235</v>
          </cell>
          <cell r="C48">
            <v>0</v>
          </cell>
          <cell r="D48">
            <v>183766.62</v>
          </cell>
          <cell r="E48">
            <v>-34412173.780000001</v>
          </cell>
        </row>
        <row r="49">
          <cell r="B49">
            <v>236</v>
          </cell>
          <cell r="C49">
            <v>0</v>
          </cell>
          <cell r="D49">
            <v>-51097873.380000003</v>
          </cell>
          <cell r="E49">
            <v>-17895274.84</v>
          </cell>
        </row>
        <row r="50">
          <cell r="B50">
            <v>237</v>
          </cell>
          <cell r="C50">
            <v>0</v>
          </cell>
          <cell r="D50">
            <v>-711372.09</v>
          </cell>
          <cell r="E50">
            <v>-8560855.4299999997</v>
          </cell>
        </row>
        <row r="51">
          <cell r="B51">
            <v>238</v>
          </cell>
          <cell r="C51">
            <v>0</v>
          </cell>
          <cell r="D51">
            <v>38201000</v>
          </cell>
          <cell r="E51">
            <v>0</v>
          </cell>
        </row>
        <row r="52">
          <cell r="B52">
            <v>241</v>
          </cell>
          <cell r="C52">
            <v>0</v>
          </cell>
          <cell r="D52">
            <v>-276254.34999999998</v>
          </cell>
          <cell r="E52">
            <v>-1463547.8</v>
          </cell>
        </row>
        <row r="53">
          <cell r="B53">
            <v>242</v>
          </cell>
          <cell r="C53">
            <v>0</v>
          </cell>
          <cell r="D53">
            <v>27010357.920000002</v>
          </cell>
          <cell r="E53">
            <v>-13268221.35</v>
          </cell>
        </row>
        <row r="54">
          <cell r="B54">
            <v>244</v>
          </cell>
          <cell r="C54">
            <v>0</v>
          </cell>
          <cell r="D54">
            <v>-7806.52</v>
          </cell>
          <cell r="E54">
            <v>-40213.17</v>
          </cell>
        </row>
        <row r="55">
          <cell r="B55">
            <v>245</v>
          </cell>
          <cell r="C55">
            <v>0</v>
          </cell>
          <cell r="D55">
            <v>-1321354.25</v>
          </cell>
          <cell r="E55">
            <v>-6362271.0700000003</v>
          </cell>
        </row>
        <row r="56">
          <cell r="B56">
            <v>253</v>
          </cell>
          <cell r="C56">
            <v>0</v>
          </cell>
          <cell r="D56">
            <v>17923560.359999999</v>
          </cell>
          <cell r="E56">
            <v>-249691723.74000001</v>
          </cell>
        </row>
        <row r="57">
          <cell r="B57">
            <v>254</v>
          </cell>
          <cell r="C57">
            <v>0</v>
          </cell>
          <cell r="D57">
            <v>6212589.4800000004</v>
          </cell>
          <cell r="E57">
            <v>-435909111.14999998</v>
          </cell>
        </row>
        <row r="58">
          <cell r="B58">
            <v>255</v>
          </cell>
          <cell r="C58">
            <v>0</v>
          </cell>
          <cell r="D58">
            <v>27018.21</v>
          </cell>
          <cell r="E58">
            <v>-966065.35</v>
          </cell>
        </row>
        <row r="59">
          <cell r="B59">
            <v>281</v>
          </cell>
          <cell r="C59">
            <v>0</v>
          </cell>
          <cell r="D59">
            <v>-378892.55</v>
          </cell>
          <cell r="E59">
            <v>-152030729.44</v>
          </cell>
        </row>
        <row r="60">
          <cell r="B60">
            <v>282</v>
          </cell>
          <cell r="C60">
            <v>0</v>
          </cell>
          <cell r="D60">
            <v>-4503814.54</v>
          </cell>
          <cell r="E60">
            <v>-518024471.82999998</v>
          </cell>
        </row>
        <row r="61">
          <cell r="B61">
            <v>283</v>
          </cell>
          <cell r="C61">
            <v>0</v>
          </cell>
          <cell r="D61">
            <v>-5673866.0700000003</v>
          </cell>
          <cell r="E61">
            <v>-130031594.53</v>
          </cell>
        </row>
        <row r="62">
          <cell r="B62">
            <v>403</v>
          </cell>
          <cell r="C62">
            <v>0</v>
          </cell>
          <cell r="D62">
            <v>15530747.029999999</v>
          </cell>
          <cell r="E62">
            <v>182669988.66999999</v>
          </cell>
        </row>
        <row r="63">
          <cell r="B63">
            <v>404</v>
          </cell>
          <cell r="C63">
            <v>0</v>
          </cell>
          <cell r="D63">
            <v>493674.8</v>
          </cell>
          <cell r="E63">
            <v>6066789.8600000003</v>
          </cell>
        </row>
        <row r="64">
          <cell r="B64">
            <v>407</v>
          </cell>
          <cell r="C64">
            <v>0</v>
          </cell>
          <cell r="D64">
            <v>-98752.6</v>
          </cell>
          <cell r="E64">
            <v>-171021.19</v>
          </cell>
        </row>
        <row r="65">
          <cell r="B65">
            <v>408</v>
          </cell>
          <cell r="C65">
            <v>0</v>
          </cell>
          <cell r="D65">
            <v>8564397.1799999997</v>
          </cell>
          <cell r="E65">
            <v>117976148.36</v>
          </cell>
        </row>
        <row r="66">
          <cell r="B66">
            <v>409</v>
          </cell>
          <cell r="C66">
            <v>0</v>
          </cell>
          <cell r="D66">
            <v>-3006906.7</v>
          </cell>
          <cell r="E66">
            <v>-23082681.620000001</v>
          </cell>
        </row>
        <row r="67">
          <cell r="B67">
            <v>410</v>
          </cell>
          <cell r="C67">
            <v>0</v>
          </cell>
          <cell r="D67">
            <v>22091771.399999999</v>
          </cell>
          <cell r="E67">
            <v>158930355.61000001</v>
          </cell>
        </row>
        <row r="68">
          <cell r="B68">
            <v>411</v>
          </cell>
          <cell r="C68">
            <v>0</v>
          </cell>
          <cell r="D68">
            <v>-22750982.809999999</v>
          </cell>
          <cell r="E68">
            <v>-153594251.22999999</v>
          </cell>
        </row>
        <row r="69">
          <cell r="B69">
            <v>415</v>
          </cell>
          <cell r="C69">
            <v>0</v>
          </cell>
          <cell r="D69">
            <v>-169646.6</v>
          </cell>
          <cell r="E69">
            <v>-2405609.2000000002</v>
          </cell>
        </row>
        <row r="70">
          <cell r="B70">
            <v>416</v>
          </cell>
          <cell r="C70">
            <v>0</v>
          </cell>
          <cell r="D70">
            <v>81947.259999999995</v>
          </cell>
          <cell r="E70">
            <v>1331772.3999999999</v>
          </cell>
        </row>
        <row r="71">
          <cell r="B71">
            <v>418</v>
          </cell>
          <cell r="C71">
            <v>0</v>
          </cell>
          <cell r="D71">
            <v>-20388.93</v>
          </cell>
          <cell r="E71">
            <v>65489.33</v>
          </cell>
        </row>
        <row r="72">
          <cell r="B72">
            <v>419</v>
          </cell>
          <cell r="C72">
            <v>0</v>
          </cell>
          <cell r="D72">
            <v>-8544.64</v>
          </cell>
          <cell r="E72">
            <v>-163130.65</v>
          </cell>
        </row>
        <row r="73">
          <cell r="B73">
            <v>421</v>
          </cell>
          <cell r="C73">
            <v>0</v>
          </cell>
          <cell r="D73">
            <v>-20710.82</v>
          </cell>
          <cell r="E73">
            <v>-591153.35</v>
          </cell>
        </row>
        <row r="74">
          <cell r="B74">
            <v>425</v>
          </cell>
          <cell r="C74">
            <v>0</v>
          </cell>
          <cell r="D74">
            <v>21276</v>
          </cell>
          <cell r="E74">
            <v>255312</v>
          </cell>
        </row>
        <row r="75">
          <cell r="B75">
            <v>426</v>
          </cell>
          <cell r="C75">
            <v>0</v>
          </cell>
          <cell r="D75">
            <v>3700119.25</v>
          </cell>
          <cell r="E75">
            <v>19085194.010000002</v>
          </cell>
        </row>
        <row r="76">
          <cell r="B76">
            <v>427</v>
          </cell>
          <cell r="C76">
            <v>0</v>
          </cell>
          <cell r="D76">
            <v>3994170.02</v>
          </cell>
          <cell r="E76">
            <v>47587233</v>
          </cell>
        </row>
        <row r="77">
          <cell r="B77">
            <v>428</v>
          </cell>
          <cell r="C77">
            <v>0</v>
          </cell>
          <cell r="D77">
            <v>230041.96</v>
          </cell>
          <cell r="E77">
            <v>2332913.7599999998</v>
          </cell>
        </row>
        <row r="78">
          <cell r="B78">
            <v>430</v>
          </cell>
          <cell r="C78">
            <v>0</v>
          </cell>
          <cell r="D78">
            <v>394675.11</v>
          </cell>
          <cell r="E78">
            <v>1513433.09</v>
          </cell>
        </row>
        <row r="79">
          <cell r="B79">
            <v>431</v>
          </cell>
          <cell r="C79">
            <v>0</v>
          </cell>
          <cell r="D79">
            <v>195830.45</v>
          </cell>
          <cell r="E79">
            <v>1843861.01</v>
          </cell>
        </row>
        <row r="80">
          <cell r="B80">
            <v>432</v>
          </cell>
          <cell r="C80">
            <v>0</v>
          </cell>
          <cell r="D80">
            <v>-3456.91</v>
          </cell>
          <cell r="E80">
            <v>-40435.46</v>
          </cell>
        </row>
        <row r="81">
          <cell r="B81">
            <v>438</v>
          </cell>
          <cell r="C81">
            <v>0</v>
          </cell>
          <cell r="D81">
            <v>0</v>
          </cell>
          <cell r="E81">
            <v>153370000</v>
          </cell>
        </row>
        <row r="82">
          <cell r="B82">
            <v>439</v>
          </cell>
          <cell r="C82">
            <v>0</v>
          </cell>
          <cell r="D82">
            <v>0</v>
          </cell>
          <cell r="E82">
            <v>-105720.5</v>
          </cell>
        </row>
        <row r="83">
          <cell r="B83">
            <v>440</v>
          </cell>
          <cell r="C83">
            <v>0</v>
          </cell>
          <cell r="D83">
            <v>-53431718.799999997</v>
          </cell>
          <cell r="E83">
            <v>-728193758.29999995</v>
          </cell>
        </row>
        <row r="84">
          <cell r="B84">
            <v>442</v>
          </cell>
          <cell r="C84">
            <v>0</v>
          </cell>
          <cell r="D84">
            <v>-37430447.990000002</v>
          </cell>
          <cell r="E84">
            <v>-540359975.42999995</v>
          </cell>
        </row>
        <row r="85">
          <cell r="B85">
            <v>444</v>
          </cell>
          <cell r="C85">
            <v>0</v>
          </cell>
          <cell r="D85">
            <v>-414144.61</v>
          </cell>
          <cell r="E85">
            <v>-5126034.46</v>
          </cell>
        </row>
        <row r="86">
          <cell r="B86">
            <v>447</v>
          </cell>
          <cell r="C86">
            <v>0</v>
          </cell>
          <cell r="D86">
            <v>-23916910.719999999</v>
          </cell>
          <cell r="E86">
            <v>-186897749.91</v>
          </cell>
        </row>
        <row r="87">
          <cell r="B87">
            <v>449</v>
          </cell>
          <cell r="C87">
            <v>0</v>
          </cell>
          <cell r="D87">
            <v>322206</v>
          </cell>
          <cell r="E87">
            <v>292775.46000000002</v>
          </cell>
        </row>
        <row r="88">
          <cell r="B88">
            <v>451</v>
          </cell>
          <cell r="C88">
            <v>0</v>
          </cell>
          <cell r="D88">
            <v>-3606089.07</v>
          </cell>
          <cell r="E88">
            <v>-49220341.590000004</v>
          </cell>
        </row>
        <row r="89">
          <cell r="B89">
            <v>454</v>
          </cell>
          <cell r="C89">
            <v>0</v>
          </cell>
          <cell r="D89">
            <v>-553051.09</v>
          </cell>
          <cell r="E89">
            <v>-5943313.6600000001</v>
          </cell>
        </row>
        <row r="90">
          <cell r="B90">
            <v>456</v>
          </cell>
          <cell r="C90">
            <v>0</v>
          </cell>
          <cell r="D90">
            <v>-3952608.37</v>
          </cell>
          <cell r="E90">
            <v>49694982.920000002</v>
          </cell>
        </row>
        <row r="91">
          <cell r="B91">
            <v>500</v>
          </cell>
          <cell r="C91">
            <v>0</v>
          </cell>
          <cell r="D91">
            <v>893643.05</v>
          </cell>
          <cell r="E91">
            <v>9843093.9000000004</v>
          </cell>
        </row>
        <row r="92">
          <cell r="B92">
            <v>501</v>
          </cell>
          <cell r="C92">
            <v>0</v>
          </cell>
          <cell r="D92">
            <v>18046301.920000002</v>
          </cell>
          <cell r="E92">
            <v>181503675.31999999</v>
          </cell>
        </row>
        <row r="93">
          <cell r="B93">
            <v>502</v>
          </cell>
          <cell r="C93">
            <v>0</v>
          </cell>
          <cell r="D93">
            <v>1663260.16</v>
          </cell>
          <cell r="E93">
            <v>15745452.26</v>
          </cell>
        </row>
        <row r="94">
          <cell r="B94">
            <v>505</v>
          </cell>
          <cell r="C94">
            <v>0</v>
          </cell>
          <cell r="D94">
            <v>370598.48</v>
          </cell>
          <cell r="E94">
            <v>4274298.67</v>
          </cell>
        </row>
        <row r="95">
          <cell r="B95">
            <v>506</v>
          </cell>
          <cell r="C95">
            <v>0</v>
          </cell>
          <cell r="D95">
            <v>2052167.01</v>
          </cell>
          <cell r="E95">
            <v>17670502.140000001</v>
          </cell>
        </row>
        <row r="96">
          <cell r="B96">
            <v>509</v>
          </cell>
          <cell r="C96">
            <v>0</v>
          </cell>
          <cell r="D96">
            <v>3609.79</v>
          </cell>
          <cell r="E96">
            <v>58543.7</v>
          </cell>
        </row>
        <row r="97">
          <cell r="B97">
            <v>510</v>
          </cell>
          <cell r="C97">
            <v>0</v>
          </cell>
          <cell r="D97">
            <v>503490.2</v>
          </cell>
          <cell r="E97">
            <v>6613463.1799999997</v>
          </cell>
        </row>
        <row r="98">
          <cell r="B98">
            <v>511</v>
          </cell>
          <cell r="C98">
            <v>0</v>
          </cell>
          <cell r="D98">
            <v>1056065.1599999999</v>
          </cell>
          <cell r="E98">
            <v>7490600.8799999999</v>
          </cell>
        </row>
        <row r="99">
          <cell r="B99">
            <v>512</v>
          </cell>
          <cell r="C99">
            <v>0</v>
          </cell>
          <cell r="D99">
            <v>2949730.2</v>
          </cell>
          <cell r="E99">
            <v>36655275.770000003</v>
          </cell>
        </row>
        <row r="100">
          <cell r="B100">
            <v>513</v>
          </cell>
          <cell r="C100">
            <v>0</v>
          </cell>
          <cell r="D100">
            <v>453910.19</v>
          </cell>
          <cell r="E100">
            <v>3956678.86</v>
          </cell>
        </row>
        <row r="101">
          <cell r="B101">
            <v>514</v>
          </cell>
          <cell r="C101">
            <v>0</v>
          </cell>
          <cell r="D101">
            <v>482866.69</v>
          </cell>
          <cell r="E101">
            <v>4843503.53</v>
          </cell>
        </row>
        <row r="102">
          <cell r="B102">
            <v>546</v>
          </cell>
          <cell r="C102">
            <v>0</v>
          </cell>
          <cell r="D102">
            <v>215474.5</v>
          </cell>
          <cell r="E102">
            <v>2389044.8199999998</v>
          </cell>
        </row>
        <row r="103">
          <cell r="B103">
            <v>547</v>
          </cell>
          <cell r="C103">
            <v>0</v>
          </cell>
          <cell r="D103">
            <v>22640842.219999999</v>
          </cell>
          <cell r="E103">
            <v>238949620.66999999</v>
          </cell>
        </row>
        <row r="104">
          <cell r="B104">
            <v>548</v>
          </cell>
          <cell r="C104">
            <v>0</v>
          </cell>
          <cell r="D104">
            <v>146700.09</v>
          </cell>
          <cell r="E104">
            <v>1217834.42</v>
          </cell>
        </row>
        <row r="105">
          <cell r="B105">
            <v>549</v>
          </cell>
          <cell r="C105">
            <v>0</v>
          </cell>
          <cell r="D105">
            <v>305313.53000000003</v>
          </cell>
          <cell r="E105">
            <v>2238800.73</v>
          </cell>
        </row>
        <row r="106">
          <cell r="B106">
            <v>551</v>
          </cell>
          <cell r="C106">
            <v>0</v>
          </cell>
          <cell r="D106">
            <v>79726.84</v>
          </cell>
          <cell r="E106">
            <v>948488.4</v>
          </cell>
        </row>
        <row r="107">
          <cell r="B107">
            <v>552</v>
          </cell>
          <cell r="C107">
            <v>0</v>
          </cell>
          <cell r="D107">
            <v>215962.96</v>
          </cell>
          <cell r="E107">
            <v>1000459.82</v>
          </cell>
        </row>
        <row r="108">
          <cell r="B108">
            <v>553</v>
          </cell>
          <cell r="C108">
            <v>0</v>
          </cell>
          <cell r="D108">
            <v>1109387.1299999999</v>
          </cell>
          <cell r="E108">
            <v>8110504.7599999998</v>
          </cell>
        </row>
        <row r="109">
          <cell r="B109">
            <v>554</v>
          </cell>
          <cell r="C109">
            <v>0</v>
          </cell>
          <cell r="D109">
            <v>49048.87</v>
          </cell>
          <cell r="E109">
            <v>655383.24</v>
          </cell>
        </row>
        <row r="110">
          <cell r="B110">
            <v>555</v>
          </cell>
          <cell r="C110">
            <v>0</v>
          </cell>
          <cell r="D110">
            <v>12966951.300000001</v>
          </cell>
          <cell r="E110">
            <v>177488596.19</v>
          </cell>
        </row>
        <row r="111">
          <cell r="B111">
            <v>556</v>
          </cell>
          <cell r="C111">
            <v>0</v>
          </cell>
          <cell r="D111">
            <v>144420.32999999999</v>
          </cell>
          <cell r="E111">
            <v>1341411.25</v>
          </cell>
        </row>
        <row r="112">
          <cell r="B112">
            <v>557</v>
          </cell>
          <cell r="C112">
            <v>0</v>
          </cell>
          <cell r="D112">
            <v>196200.29</v>
          </cell>
          <cell r="E112">
            <v>2007101.09</v>
          </cell>
        </row>
        <row r="113">
          <cell r="B113">
            <v>560</v>
          </cell>
          <cell r="C113">
            <v>0</v>
          </cell>
          <cell r="D113">
            <v>347658.3</v>
          </cell>
          <cell r="E113">
            <v>1892293.57</v>
          </cell>
        </row>
        <row r="114">
          <cell r="B114">
            <v>561</v>
          </cell>
          <cell r="C114">
            <v>0</v>
          </cell>
          <cell r="D114">
            <v>321264.74</v>
          </cell>
          <cell r="E114">
            <v>3686008.42</v>
          </cell>
        </row>
        <row r="115">
          <cell r="B115">
            <v>562</v>
          </cell>
          <cell r="C115">
            <v>0</v>
          </cell>
          <cell r="D115">
            <v>19384.669999999998</v>
          </cell>
          <cell r="E115">
            <v>261570.58</v>
          </cell>
        </row>
        <row r="116">
          <cell r="B116">
            <v>563</v>
          </cell>
          <cell r="C116">
            <v>0</v>
          </cell>
          <cell r="D116">
            <v>0</v>
          </cell>
          <cell r="E116">
            <v>28440.53</v>
          </cell>
        </row>
        <row r="117">
          <cell r="B117">
            <v>565</v>
          </cell>
          <cell r="C117">
            <v>0</v>
          </cell>
          <cell r="D117">
            <v>5226.62</v>
          </cell>
          <cell r="E117">
            <v>63875.32</v>
          </cell>
        </row>
        <row r="118">
          <cell r="B118">
            <v>566</v>
          </cell>
          <cell r="C118">
            <v>0</v>
          </cell>
          <cell r="D118">
            <v>557566.86</v>
          </cell>
          <cell r="E118">
            <v>1428897.69</v>
          </cell>
        </row>
        <row r="119">
          <cell r="B119">
            <v>567</v>
          </cell>
          <cell r="C119">
            <v>0</v>
          </cell>
          <cell r="D119">
            <v>1064017.1599999999</v>
          </cell>
          <cell r="E119">
            <v>12843147.18</v>
          </cell>
        </row>
        <row r="120">
          <cell r="B120">
            <v>568</v>
          </cell>
          <cell r="C120">
            <v>0</v>
          </cell>
          <cell r="D120">
            <v>125847.45</v>
          </cell>
          <cell r="E120">
            <v>1027772.84</v>
          </cell>
        </row>
        <row r="121">
          <cell r="B121">
            <v>569</v>
          </cell>
          <cell r="C121">
            <v>0</v>
          </cell>
          <cell r="D121">
            <v>64996.27</v>
          </cell>
          <cell r="E121">
            <v>513461.82</v>
          </cell>
        </row>
        <row r="122">
          <cell r="B122">
            <v>570</v>
          </cell>
          <cell r="C122">
            <v>0</v>
          </cell>
          <cell r="D122">
            <v>58098.47</v>
          </cell>
          <cell r="E122">
            <v>759881.78</v>
          </cell>
        </row>
        <row r="123">
          <cell r="B123">
            <v>571</v>
          </cell>
          <cell r="C123">
            <v>0</v>
          </cell>
          <cell r="D123">
            <v>875097.94</v>
          </cell>
          <cell r="E123">
            <v>3196118.83</v>
          </cell>
        </row>
        <row r="124">
          <cell r="B124">
            <v>572</v>
          </cell>
          <cell r="C124">
            <v>0</v>
          </cell>
          <cell r="D124">
            <v>0</v>
          </cell>
          <cell r="E124">
            <v>939.28</v>
          </cell>
        </row>
        <row r="125">
          <cell r="B125">
            <v>573</v>
          </cell>
          <cell r="C125">
            <v>0</v>
          </cell>
          <cell r="D125">
            <v>26122.93</v>
          </cell>
          <cell r="E125">
            <v>191492.37</v>
          </cell>
        </row>
        <row r="126">
          <cell r="B126">
            <v>580</v>
          </cell>
          <cell r="C126">
            <v>0</v>
          </cell>
          <cell r="D126">
            <v>663070.75</v>
          </cell>
          <cell r="E126">
            <v>5905550.1299999999</v>
          </cell>
        </row>
        <row r="127">
          <cell r="B127">
            <v>581</v>
          </cell>
          <cell r="C127">
            <v>0</v>
          </cell>
          <cell r="D127">
            <v>69755.820000000007</v>
          </cell>
          <cell r="E127">
            <v>642581.64</v>
          </cell>
        </row>
        <row r="128">
          <cell r="B128">
            <v>582</v>
          </cell>
          <cell r="C128">
            <v>0</v>
          </cell>
          <cell r="D128">
            <v>36503.199999999997</v>
          </cell>
          <cell r="E128">
            <v>633483.41</v>
          </cell>
        </row>
        <row r="129">
          <cell r="B129">
            <v>583</v>
          </cell>
          <cell r="C129">
            <v>0</v>
          </cell>
          <cell r="D129">
            <v>-304950.98</v>
          </cell>
          <cell r="E129">
            <v>2158614.86</v>
          </cell>
        </row>
        <row r="130">
          <cell r="B130">
            <v>584</v>
          </cell>
          <cell r="C130">
            <v>0</v>
          </cell>
          <cell r="D130">
            <v>-206802.81</v>
          </cell>
          <cell r="E130">
            <v>1749072.06</v>
          </cell>
        </row>
        <row r="131">
          <cell r="B131">
            <v>585</v>
          </cell>
          <cell r="C131">
            <v>0</v>
          </cell>
          <cell r="D131">
            <v>60668.76</v>
          </cell>
          <cell r="E131">
            <v>724926.78</v>
          </cell>
        </row>
        <row r="132">
          <cell r="B132">
            <v>586</v>
          </cell>
          <cell r="C132">
            <v>0</v>
          </cell>
          <cell r="D132">
            <v>323008.46999999997</v>
          </cell>
          <cell r="E132">
            <v>2187236.67</v>
          </cell>
        </row>
        <row r="133">
          <cell r="B133">
            <v>587</v>
          </cell>
          <cell r="C133">
            <v>0</v>
          </cell>
          <cell r="D133">
            <v>142701.56</v>
          </cell>
          <cell r="E133">
            <v>1490398.05</v>
          </cell>
        </row>
        <row r="134">
          <cell r="B134">
            <v>588</v>
          </cell>
          <cell r="C134">
            <v>0</v>
          </cell>
          <cell r="D134">
            <v>1453005.06</v>
          </cell>
          <cell r="E134">
            <v>5269494.9800000004</v>
          </cell>
        </row>
        <row r="135">
          <cell r="B135">
            <v>590</v>
          </cell>
          <cell r="C135">
            <v>0</v>
          </cell>
          <cell r="D135">
            <v>292375.71000000002</v>
          </cell>
          <cell r="E135">
            <v>3044777.47</v>
          </cell>
        </row>
        <row r="136">
          <cell r="B136">
            <v>591</v>
          </cell>
          <cell r="C136">
            <v>0</v>
          </cell>
          <cell r="D136">
            <v>-111879.88</v>
          </cell>
          <cell r="E136">
            <v>3179782.33</v>
          </cell>
        </row>
        <row r="137">
          <cell r="B137">
            <v>592</v>
          </cell>
          <cell r="C137">
            <v>0</v>
          </cell>
          <cell r="D137">
            <v>126683.63</v>
          </cell>
          <cell r="E137">
            <v>1245818.81</v>
          </cell>
        </row>
        <row r="138">
          <cell r="B138">
            <v>593</v>
          </cell>
          <cell r="C138">
            <v>0</v>
          </cell>
          <cell r="D138">
            <v>1273764.97</v>
          </cell>
          <cell r="E138">
            <v>15054811.060000001</v>
          </cell>
        </row>
        <row r="139">
          <cell r="B139">
            <v>594</v>
          </cell>
          <cell r="C139">
            <v>0</v>
          </cell>
          <cell r="D139">
            <v>247008.77</v>
          </cell>
          <cell r="E139">
            <v>1796181.06</v>
          </cell>
        </row>
        <row r="140">
          <cell r="B140">
            <v>595</v>
          </cell>
          <cell r="C140">
            <v>0</v>
          </cell>
          <cell r="D140">
            <v>66792.89</v>
          </cell>
          <cell r="E140">
            <v>747565.07</v>
          </cell>
        </row>
        <row r="141">
          <cell r="B141">
            <v>596</v>
          </cell>
          <cell r="C141">
            <v>0</v>
          </cell>
          <cell r="D141">
            <v>24251.61</v>
          </cell>
          <cell r="E141">
            <v>499751.6</v>
          </cell>
        </row>
        <row r="142">
          <cell r="B142">
            <v>597</v>
          </cell>
          <cell r="C142">
            <v>0</v>
          </cell>
          <cell r="D142">
            <v>24522.57</v>
          </cell>
          <cell r="E142">
            <v>181437.08</v>
          </cell>
        </row>
        <row r="143">
          <cell r="B143">
            <v>598</v>
          </cell>
          <cell r="C143">
            <v>0</v>
          </cell>
          <cell r="D143">
            <v>-29653.9</v>
          </cell>
          <cell r="E143">
            <v>626807.27</v>
          </cell>
        </row>
        <row r="144">
          <cell r="B144">
            <v>701</v>
          </cell>
          <cell r="C144">
            <v>0</v>
          </cell>
          <cell r="D144">
            <v>0</v>
          </cell>
          <cell r="E144">
            <v>0</v>
          </cell>
        </row>
        <row r="145">
          <cell r="B145">
            <v>703</v>
          </cell>
          <cell r="C145">
            <v>0</v>
          </cell>
          <cell r="D145">
            <v>0</v>
          </cell>
          <cell r="E145">
            <v>0</v>
          </cell>
        </row>
        <row r="146">
          <cell r="B146">
            <v>712</v>
          </cell>
          <cell r="C146">
            <v>0</v>
          </cell>
          <cell r="D146">
            <v>0</v>
          </cell>
          <cell r="E146">
            <v>0</v>
          </cell>
        </row>
        <row r="147">
          <cell r="B147">
            <v>713</v>
          </cell>
          <cell r="C147">
            <v>0</v>
          </cell>
          <cell r="D147">
            <v>0</v>
          </cell>
          <cell r="E147">
            <v>0</v>
          </cell>
        </row>
        <row r="148">
          <cell r="B148">
            <v>717</v>
          </cell>
          <cell r="C148">
            <v>0</v>
          </cell>
          <cell r="D148">
            <v>0</v>
          </cell>
          <cell r="E148">
            <v>0</v>
          </cell>
        </row>
        <row r="149">
          <cell r="B149">
            <v>718</v>
          </cell>
          <cell r="C149">
            <v>0</v>
          </cell>
          <cell r="D149">
            <v>-17.21</v>
          </cell>
          <cell r="E149">
            <v>15</v>
          </cell>
        </row>
        <row r="150">
          <cell r="B150">
            <v>729</v>
          </cell>
          <cell r="C150">
            <v>0</v>
          </cell>
          <cell r="D150">
            <v>-108089.32</v>
          </cell>
          <cell r="E150">
            <v>44206</v>
          </cell>
        </row>
        <row r="151">
          <cell r="B151">
            <v>735</v>
          </cell>
          <cell r="C151">
            <v>0</v>
          </cell>
          <cell r="D151">
            <v>0</v>
          </cell>
          <cell r="E151">
            <v>0</v>
          </cell>
        </row>
        <row r="152">
          <cell r="B152">
            <v>737</v>
          </cell>
          <cell r="C152">
            <v>0</v>
          </cell>
          <cell r="D152">
            <v>-5126.58</v>
          </cell>
          <cell r="E152">
            <v>0</v>
          </cell>
        </row>
        <row r="153">
          <cell r="B153">
            <v>740</v>
          </cell>
          <cell r="C153">
            <v>0</v>
          </cell>
          <cell r="D153">
            <v>-855222.34</v>
          </cell>
          <cell r="E153">
            <v>-399859.75</v>
          </cell>
        </row>
        <row r="154">
          <cell r="B154">
            <v>801</v>
          </cell>
          <cell r="C154">
            <v>0</v>
          </cell>
          <cell r="D154">
            <v>182635.56</v>
          </cell>
          <cell r="E154">
            <v>343732.62</v>
          </cell>
        </row>
        <row r="155">
          <cell r="B155">
            <v>802</v>
          </cell>
          <cell r="C155">
            <v>0</v>
          </cell>
          <cell r="D155">
            <v>-24800.25</v>
          </cell>
          <cell r="E155">
            <v>-10014.879999999999</v>
          </cell>
        </row>
        <row r="156">
          <cell r="B156">
            <v>805</v>
          </cell>
          <cell r="C156">
            <v>0</v>
          </cell>
          <cell r="D156">
            <v>0</v>
          </cell>
          <cell r="E156">
            <v>0</v>
          </cell>
        </row>
        <row r="157">
          <cell r="B157">
            <v>809</v>
          </cell>
          <cell r="C157">
            <v>0</v>
          </cell>
          <cell r="D157">
            <v>-893.82</v>
          </cell>
          <cell r="E157">
            <v>0</v>
          </cell>
        </row>
        <row r="158">
          <cell r="B158">
            <v>812</v>
          </cell>
          <cell r="C158">
            <v>0</v>
          </cell>
          <cell r="D158">
            <v>73.2</v>
          </cell>
          <cell r="E158">
            <v>1942.47</v>
          </cell>
        </row>
        <row r="159">
          <cell r="B159">
            <v>820</v>
          </cell>
          <cell r="C159">
            <v>0</v>
          </cell>
          <cell r="D159">
            <v>-8019621.8799999999</v>
          </cell>
          <cell r="E159">
            <v>292039948.36000001</v>
          </cell>
        </row>
        <row r="160">
          <cell r="B160">
            <v>821</v>
          </cell>
          <cell r="C160">
            <v>0</v>
          </cell>
          <cell r="D160">
            <v>-3638.89</v>
          </cell>
          <cell r="E160">
            <v>35429.97</v>
          </cell>
        </row>
        <row r="161">
          <cell r="B161">
            <v>822</v>
          </cell>
          <cell r="C161">
            <v>0</v>
          </cell>
          <cell r="D161">
            <v>420169</v>
          </cell>
          <cell r="E161">
            <v>420193.9</v>
          </cell>
        </row>
        <row r="162">
          <cell r="B162">
            <v>891</v>
          </cell>
          <cell r="C162">
            <v>0</v>
          </cell>
          <cell r="D162">
            <v>57513.86</v>
          </cell>
          <cell r="E162">
            <v>431320.16</v>
          </cell>
        </row>
        <row r="163">
          <cell r="B163">
            <v>892</v>
          </cell>
          <cell r="C163">
            <v>0</v>
          </cell>
          <cell r="D163">
            <v>-514615.33</v>
          </cell>
          <cell r="E163">
            <v>6549909.5800000001</v>
          </cell>
        </row>
        <row r="164">
          <cell r="B164">
            <v>901</v>
          </cell>
          <cell r="C164">
            <v>0</v>
          </cell>
          <cell r="D164">
            <v>22672.92</v>
          </cell>
          <cell r="E164">
            <v>447293.89</v>
          </cell>
        </row>
        <row r="165">
          <cell r="B165">
            <v>902</v>
          </cell>
          <cell r="C165">
            <v>0</v>
          </cell>
          <cell r="D165">
            <v>88231.81</v>
          </cell>
          <cell r="E165">
            <v>851939.36</v>
          </cell>
        </row>
        <row r="166">
          <cell r="B166">
            <v>903</v>
          </cell>
          <cell r="C166">
            <v>0</v>
          </cell>
          <cell r="D166">
            <v>1812797.78</v>
          </cell>
          <cell r="E166">
            <v>16747400.49</v>
          </cell>
        </row>
        <row r="167">
          <cell r="B167">
            <v>904</v>
          </cell>
          <cell r="C167">
            <v>0</v>
          </cell>
          <cell r="D167">
            <v>352940.9</v>
          </cell>
          <cell r="E167">
            <v>4049175.35</v>
          </cell>
        </row>
        <row r="168">
          <cell r="B168">
            <v>905</v>
          </cell>
          <cell r="C168">
            <v>0</v>
          </cell>
          <cell r="D168">
            <v>77282.98</v>
          </cell>
          <cell r="E168">
            <v>1085814.75</v>
          </cell>
        </row>
        <row r="169">
          <cell r="B169">
            <v>907</v>
          </cell>
          <cell r="C169">
            <v>0</v>
          </cell>
          <cell r="D169">
            <v>683240.24</v>
          </cell>
          <cell r="E169">
            <v>1774644.9</v>
          </cell>
        </row>
        <row r="170">
          <cell r="B170">
            <v>908</v>
          </cell>
          <cell r="C170">
            <v>0</v>
          </cell>
          <cell r="D170">
            <v>2057927.55</v>
          </cell>
          <cell r="E170">
            <v>16391784.9</v>
          </cell>
        </row>
        <row r="171">
          <cell r="B171">
            <v>909</v>
          </cell>
          <cell r="C171">
            <v>0</v>
          </cell>
          <cell r="D171">
            <v>329728.14</v>
          </cell>
          <cell r="E171">
            <v>1289286.68</v>
          </cell>
        </row>
        <row r="172">
          <cell r="B172">
            <v>910</v>
          </cell>
          <cell r="C172">
            <v>0</v>
          </cell>
          <cell r="D172">
            <v>6751.34</v>
          </cell>
          <cell r="E172">
            <v>81016.09</v>
          </cell>
        </row>
        <row r="173">
          <cell r="B173">
            <v>912</v>
          </cell>
          <cell r="C173">
            <v>0</v>
          </cell>
          <cell r="D173">
            <v>724627.29</v>
          </cell>
          <cell r="E173">
            <v>2321722.2000000002</v>
          </cell>
        </row>
        <row r="174">
          <cell r="B174">
            <v>920</v>
          </cell>
          <cell r="C174">
            <v>0</v>
          </cell>
          <cell r="D174">
            <v>1370772.51</v>
          </cell>
          <cell r="E174">
            <v>19938490.510000002</v>
          </cell>
        </row>
        <row r="175">
          <cell r="B175">
            <v>921</v>
          </cell>
          <cell r="C175">
            <v>0</v>
          </cell>
          <cell r="D175">
            <v>493350.63</v>
          </cell>
          <cell r="E175">
            <v>3999741.64</v>
          </cell>
        </row>
        <row r="176">
          <cell r="B176">
            <v>922</v>
          </cell>
          <cell r="C176">
            <v>0</v>
          </cell>
          <cell r="D176">
            <v>-27594.49</v>
          </cell>
          <cell r="E176">
            <v>-349170.42</v>
          </cell>
        </row>
        <row r="177">
          <cell r="B177">
            <v>923</v>
          </cell>
          <cell r="C177">
            <v>0</v>
          </cell>
          <cell r="D177">
            <v>1885566.56</v>
          </cell>
          <cell r="E177">
            <v>19866731.390000001</v>
          </cell>
        </row>
        <row r="178">
          <cell r="B178">
            <v>924</v>
          </cell>
          <cell r="C178">
            <v>0</v>
          </cell>
          <cell r="D178">
            <v>6323955.1900000004</v>
          </cell>
          <cell r="E178">
            <v>30417128.829999998</v>
          </cell>
        </row>
        <row r="179">
          <cell r="B179">
            <v>925</v>
          </cell>
          <cell r="C179">
            <v>0</v>
          </cell>
          <cell r="D179">
            <v>184910.34</v>
          </cell>
          <cell r="E179">
            <v>2783428.05</v>
          </cell>
        </row>
        <row r="180">
          <cell r="B180">
            <v>926</v>
          </cell>
          <cell r="C180">
            <v>0</v>
          </cell>
          <cell r="D180">
            <v>707861.14</v>
          </cell>
          <cell r="E180">
            <v>16043458.640000001</v>
          </cell>
        </row>
        <row r="181">
          <cell r="B181">
            <v>928</v>
          </cell>
          <cell r="C181">
            <v>0</v>
          </cell>
          <cell r="D181">
            <v>89749.45</v>
          </cell>
          <cell r="E181">
            <v>947909.68</v>
          </cell>
        </row>
        <row r="182">
          <cell r="B182">
            <v>929</v>
          </cell>
          <cell r="C182">
            <v>0</v>
          </cell>
          <cell r="D182">
            <v>-41798.959999999999</v>
          </cell>
          <cell r="E182">
            <v>-1269793.8400000001</v>
          </cell>
        </row>
        <row r="183">
          <cell r="B183">
            <v>930</v>
          </cell>
          <cell r="C183">
            <v>0</v>
          </cell>
          <cell r="D183">
            <v>1244493.8799999999</v>
          </cell>
          <cell r="E183">
            <v>9213506.8699999992</v>
          </cell>
        </row>
        <row r="184">
          <cell r="B184">
            <v>931</v>
          </cell>
          <cell r="C184">
            <v>0</v>
          </cell>
          <cell r="D184">
            <v>18700.27</v>
          </cell>
          <cell r="E184">
            <v>217715.61</v>
          </cell>
        </row>
        <row r="185">
          <cell r="B185">
            <v>935</v>
          </cell>
          <cell r="C185">
            <v>0</v>
          </cell>
          <cell r="D185">
            <v>215479.64</v>
          </cell>
          <cell r="E185">
            <v>1723762.25</v>
          </cell>
        </row>
        <row r="186">
          <cell r="B186">
            <v>935</v>
          </cell>
          <cell r="C186">
            <v>0</v>
          </cell>
          <cell r="D186">
            <v>56836499.75</v>
          </cell>
          <cell r="E186">
            <v>4138594099.7600002</v>
          </cell>
        </row>
        <row r="187">
          <cell r="B187">
            <v>935</v>
          </cell>
          <cell r="C187">
            <v>0</v>
          </cell>
          <cell r="D187">
            <v>0</v>
          </cell>
          <cell r="E187">
            <v>0</v>
          </cell>
        </row>
        <row r="188">
          <cell r="B188">
            <v>0</v>
          </cell>
          <cell r="C188">
            <v>1</v>
          </cell>
          <cell r="D188">
            <v>0</v>
          </cell>
          <cell r="E188">
            <v>0</v>
          </cell>
        </row>
        <row r="189">
          <cell r="B189">
            <v>0</v>
          </cell>
          <cell r="C189">
            <v>0</v>
          </cell>
          <cell r="D189">
            <v>0</v>
          </cell>
          <cell r="E189">
            <v>0</v>
          </cell>
        </row>
        <row r="190">
          <cell r="B190">
            <v>0</v>
          </cell>
          <cell r="C190">
            <v>0</v>
          </cell>
          <cell r="D190">
            <v>0</v>
          </cell>
          <cell r="E190">
            <v>0</v>
          </cell>
        </row>
        <row r="191">
          <cell r="B191">
            <v>0</v>
          </cell>
          <cell r="C191">
            <v>0</v>
          </cell>
          <cell r="D191">
            <v>0</v>
          </cell>
          <cell r="E191">
            <v>0</v>
          </cell>
        </row>
        <row r="192">
          <cell r="B192">
            <v>0</v>
          </cell>
          <cell r="C192">
            <v>0</v>
          </cell>
          <cell r="D192">
            <v>0</v>
          </cell>
          <cell r="E192">
            <v>0</v>
          </cell>
        </row>
        <row r="193">
          <cell r="B193">
            <v>0</v>
          </cell>
          <cell r="C193">
            <v>0</v>
          </cell>
          <cell r="D193">
            <v>0</v>
          </cell>
          <cell r="E193">
            <v>0</v>
          </cell>
        </row>
        <row r="194">
          <cell r="B194">
            <v>0</v>
          </cell>
          <cell r="C194">
            <v>0</v>
          </cell>
          <cell r="D194">
            <v>0</v>
          </cell>
          <cell r="E194">
            <v>0</v>
          </cell>
        </row>
        <row r="195">
          <cell r="B195">
            <v>0</v>
          </cell>
          <cell r="C195">
            <v>0</v>
          </cell>
          <cell r="D195">
            <v>0</v>
          </cell>
          <cell r="E195">
            <v>0</v>
          </cell>
        </row>
        <row r="196">
          <cell r="B196">
            <v>0</v>
          </cell>
          <cell r="C196">
            <v>0</v>
          </cell>
          <cell r="D196">
            <v>0</v>
          </cell>
          <cell r="E196">
            <v>0</v>
          </cell>
        </row>
        <row r="197">
          <cell r="B197">
            <v>0</v>
          </cell>
          <cell r="C197">
            <v>0</v>
          </cell>
          <cell r="D197">
            <v>0</v>
          </cell>
          <cell r="E197">
            <v>0</v>
          </cell>
        </row>
        <row r="198">
          <cell r="B198">
            <v>0</v>
          </cell>
          <cell r="C198">
            <v>0</v>
          </cell>
          <cell r="D198">
            <v>0</v>
          </cell>
          <cell r="E198">
            <v>0</v>
          </cell>
        </row>
        <row r="199">
          <cell r="B199">
            <v>0</v>
          </cell>
          <cell r="C199">
            <v>0</v>
          </cell>
          <cell r="D199">
            <v>0</v>
          </cell>
          <cell r="E199">
            <v>0</v>
          </cell>
        </row>
        <row r="200">
          <cell r="B200">
            <v>0</v>
          </cell>
          <cell r="C200">
            <v>0</v>
          </cell>
          <cell r="D200">
            <v>0</v>
          </cell>
          <cell r="E200">
            <v>0</v>
          </cell>
        </row>
        <row r="201">
          <cell r="B201">
            <v>0</v>
          </cell>
          <cell r="C201">
            <v>0</v>
          </cell>
          <cell r="D201">
            <v>0</v>
          </cell>
          <cell r="E201">
            <v>0</v>
          </cell>
        </row>
        <row r="202">
          <cell r="B202">
            <v>0</v>
          </cell>
          <cell r="C202">
            <v>0</v>
          </cell>
          <cell r="D202">
            <v>0</v>
          </cell>
          <cell r="E202">
            <v>0</v>
          </cell>
        </row>
        <row r="203">
          <cell r="B203">
            <v>0</v>
          </cell>
          <cell r="C203">
            <v>0</v>
          </cell>
          <cell r="D203">
            <v>0</v>
          </cell>
          <cell r="E203">
            <v>0</v>
          </cell>
        </row>
        <row r="204">
          <cell r="B204">
            <v>0</v>
          </cell>
          <cell r="C204">
            <v>0</v>
          </cell>
          <cell r="D204">
            <v>0</v>
          </cell>
          <cell r="E204">
            <v>0</v>
          </cell>
        </row>
        <row r="205">
          <cell r="B205">
            <v>0</v>
          </cell>
          <cell r="C205">
            <v>0</v>
          </cell>
          <cell r="D205">
            <v>0</v>
          </cell>
          <cell r="E205">
            <v>0</v>
          </cell>
        </row>
        <row r="206">
          <cell r="B206">
            <v>0</v>
          </cell>
          <cell r="C206">
            <v>0</v>
          </cell>
          <cell r="D206">
            <v>0</v>
          </cell>
          <cell r="E206">
            <v>0</v>
          </cell>
        </row>
        <row r="207">
          <cell r="B207">
            <v>0</v>
          </cell>
          <cell r="C207">
            <v>0</v>
          </cell>
          <cell r="D207">
            <v>0</v>
          </cell>
          <cell r="E207">
            <v>0</v>
          </cell>
        </row>
        <row r="208">
          <cell r="B208">
            <v>0</v>
          </cell>
          <cell r="C208">
            <v>0</v>
          </cell>
          <cell r="D208">
            <v>0</v>
          </cell>
          <cell r="E208">
            <v>0</v>
          </cell>
        </row>
        <row r="209">
          <cell r="B209">
            <v>0</v>
          </cell>
          <cell r="C209">
            <v>0</v>
          </cell>
          <cell r="D209">
            <v>0</v>
          </cell>
          <cell r="E209">
            <v>0</v>
          </cell>
        </row>
        <row r="210">
          <cell r="B210">
            <v>0</v>
          </cell>
          <cell r="C210">
            <v>0</v>
          </cell>
          <cell r="D210">
            <v>0</v>
          </cell>
          <cell r="E210">
            <v>0</v>
          </cell>
        </row>
        <row r="211">
          <cell r="B211">
            <v>0</v>
          </cell>
          <cell r="C211">
            <v>0</v>
          </cell>
          <cell r="D211">
            <v>0</v>
          </cell>
          <cell r="E211">
            <v>0</v>
          </cell>
        </row>
        <row r="212">
          <cell r="B212">
            <v>0</v>
          </cell>
          <cell r="C212">
            <v>0</v>
          </cell>
          <cell r="D212">
            <v>0</v>
          </cell>
          <cell r="E212">
            <v>0</v>
          </cell>
        </row>
        <row r="213">
          <cell r="B213">
            <v>0</v>
          </cell>
          <cell r="C213">
            <v>0</v>
          </cell>
          <cell r="D213">
            <v>0</v>
          </cell>
          <cell r="E213">
            <v>0</v>
          </cell>
        </row>
        <row r="214">
          <cell r="B214">
            <v>0</v>
          </cell>
          <cell r="C214">
            <v>0</v>
          </cell>
          <cell r="D214">
            <v>0</v>
          </cell>
          <cell r="E214">
            <v>0</v>
          </cell>
        </row>
        <row r="215">
          <cell r="B215">
            <v>0</v>
          </cell>
          <cell r="C215">
            <v>0</v>
          </cell>
          <cell r="D215">
            <v>0</v>
          </cell>
          <cell r="E215">
            <v>0</v>
          </cell>
        </row>
        <row r="216">
          <cell r="B216">
            <v>0</v>
          </cell>
          <cell r="C216">
            <v>0</v>
          </cell>
          <cell r="D216">
            <v>0</v>
          </cell>
          <cell r="E216">
            <v>0</v>
          </cell>
        </row>
        <row r="217">
          <cell r="B217">
            <v>0</v>
          </cell>
          <cell r="C217">
            <v>0</v>
          </cell>
          <cell r="D217">
            <v>0</v>
          </cell>
          <cell r="E217">
            <v>0</v>
          </cell>
        </row>
        <row r="218">
          <cell r="B218">
            <v>0</v>
          </cell>
          <cell r="C218">
            <v>0</v>
          </cell>
          <cell r="D218">
            <v>0</v>
          </cell>
          <cell r="E218">
            <v>0</v>
          </cell>
        </row>
        <row r="219">
          <cell r="B219">
            <v>0</v>
          </cell>
          <cell r="C219">
            <v>0</v>
          </cell>
          <cell r="D219">
            <v>0</v>
          </cell>
          <cell r="E219">
            <v>0</v>
          </cell>
        </row>
        <row r="220">
          <cell r="B220">
            <v>0</v>
          </cell>
          <cell r="C220">
            <v>0</v>
          </cell>
          <cell r="D220">
            <v>0</v>
          </cell>
          <cell r="E220">
            <v>0</v>
          </cell>
        </row>
        <row r="221">
          <cell r="B221">
            <v>0</v>
          </cell>
          <cell r="C221">
            <v>0</v>
          </cell>
          <cell r="D221">
            <v>0</v>
          </cell>
          <cell r="E221">
            <v>0</v>
          </cell>
        </row>
        <row r="222">
          <cell r="B222">
            <v>0</v>
          </cell>
          <cell r="C222">
            <v>0</v>
          </cell>
          <cell r="D222">
            <v>0</v>
          </cell>
          <cell r="E222">
            <v>0</v>
          </cell>
        </row>
        <row r="223">
          <cell r="B223">
            <v>0</v>
          </cell>
          <cell r="C223">
            <v>0</v>
          </cell>
          <cell r="D223">
            <v>0</v>
          </cell>
          <cell r="E223">
            <v>0</v>
          </cell>
        </row>
        <row r="224">
          <cell r="B224">
            <v>0</v>
          </cell>
          <cell r="C224">
            <v>0</v>
          </cell>
          <cell r="D224">
            <v>0</v>
          </cell>
          <cell r="E224">
            <v>0</v>
          </cell>
        </row>
        <row r="225">
          <cell r="B225">
            <v>0</v>
          </cell>
          <cell r="C225">
            <v>0</v>
          </cell>
          <cell r="D225">
            <v>0</v>
          </cell>
          <cell r="E225">
            <v>0</v>
          </cell>
        </row>
        <row r="226">
          <cell r="B226">
            <v>0</v>
          </cell>
          <cell r="C226">
            <v>0</v>
          </cell>
          <cell r="D226">
            <v>0</v>
          </cell>
          <cell r="E226">
            <v>0</v>
          </cell>
        </row>
        <row r="227">
          <cell r="B227">
            <v>0</v>
          </cell>
          <cell r="C227">
            <v>0</v>
          </cell>
          <cell r="D227">
            <v>0</v>
          </cell>
          <cell r="E227">
            <v>0</v>
          </cell>
        </row>
        <row r="228">
          <cell r="B228">
            <v>0</v>
          </cell>
          <cell r="C228">
            <v>0</v>
          </cell>
          <cell r="D228">
            <v>0</v>
          </cell>
          <cell r="E228">
            <v>0</v>
          </cell>
        </row>
        <row r="229">
          <cell r="B229">
            <v>0</v>
          </cell>
          <cell r="C229">
            <v>0</v>
          </cell>
          <cell r="D229">
            <v>0</v>
          </cell>
          <cell r="E229">
            <v>0</v>
          </cell>
        </row>
        <row r="230">
          <cell r="B230">
            <v>0</v>
          </cell>
          <cell r="C230">
            <v>0</v>
          </cell>
          <cell r="D230">
            <v>0</v>
          </cell>
          <cell r="E230">
            <v>0</v>
          </cell>
        </row>
        <row r="231">
          <cell r="B231">
            <v>0</v>
          </cell>
          <cell r="C231">
            <v>0</v>
          </cell>
          <cell r="D231">
            <v>0</v>
          </cell>
          <cell r="E231">
            <v>0</v>
          </cell>
        </row>
        <row r="232">
          <cell r="B232">
            <v>0</v>
          </cell>
          <cell r="C232">
            <v>0</v>
          </cell>
          <cell r="D232">
            <v>0</v>
          </cell>
          <cell r="E232">
            <v>0</v>
          </cell>
        </row>
        <row r="233">
          <cell r="B233">
            <v>0</v>
          </cell>
          <cell r="C233">
            <v>0</v>
          </cell>
          <cell r="D233">
            <v>0</v>
          </cell>
          <cell r="E233">
            <v>0</v>
          </cell>
        </row>
        <row r="234">
          <cell r="B234">
            <v>0</v>
          </cell>
          <cell r="C234">
            <v>0</v>
          </cell>
          <cell r="D234">
            <v>0</v>
          </cell>
          <cell r="E234">
            <v>0</v>
          </cell>
        </row>
        <row r="235">
          <cell r="B235">
            <v>0</v>
          </cell>
          <cell r="C235">
            <v>0</v>
          </cell>
          <cell r="D235">
            <v>0</v>
          </cell>
          <cell r="E235">
            <v>0</v>
          </cell>
        </row>
        <row r="236">
          <cell r="B236">
            <v>0</v>
          </cell>
          <cell r="C236">
            <v>0</v>
          </cell>
          <cell r="D236">
            <v>0</v>
          </cell>
          <cell r="E236">
            <v>0</v>
          </cell>
        </row>
        <row r="237">
          <cell r="B237">
            <v>0</v>
          </cell>
          <cell r="C237">
            <v>0</v>
          </cell>
          <cell r="D237">
            <v>0</v>
          </cell>
          <cell r="E237">
            <v>0</v>
          </cell>
        </row>
        <row r="238">
          <cell r="B238">
            <v>0</v>
          </cell>
          <cell r="C238">
            <v>0</v>
          </cell>
          <cell r="D238">
            <v>0</v>
          </cell>
          <cell r="E238">
            <v>0</v>
          </cell>
        </row>
        <row r="239">
          <cell r="B239">
            <v>0</v>
          </cell>
          <cell r="C239">
            <v>0</v>
          </cell>
          <cell r="D239">
            <v>0</v>
          </cell>
          <cell r="E239">
            <v>0</v>
          </cell>
        </row>
        <row r="240">
          <cell r="B240">
            <v>0</v>
          </cell>
          <cell r="C240">
            <v>0</v>
          </cell>
          <cell r="D240">
            <v>0</v>
          </cell>
          <cell r="E240">
            <v>0</v>
          </cell>
        </row>
        <row r="241">
          <cell r="B241">
            <v>0</v>
          </cell>
          <cell r="C241">
            <v>0</v>
          </cell>
          <cell r="D241">
            <v>0</v>
          </cell>
          <cell r="E241">
            <v>0</v>
          </cell>
        </row>
        <row r="242">
          <cell r="B242">
            <v>0</v>
          </cell>
          <cell r="C242">
            <v>0</v>
          </cell>
          <cell r="D242">
            <v>0</v>
          </cell>
          <cell r="E242">
            <v>0</v>
          </cell>
        </row>
        <row r="243">
          <cell r="B243">
            <v>0</v>
          </cell>
          <cell r="C243">
            <v>0</v>
          </cell>
          <cell r="D243">
            <v>0</v>
          </cell>
          <cell r="E243">
            <v>0</v>
          </cell>
        </row>
        <row r="244">
          <cell r="B244">
            <v>0</v>
          </cell>
          <cell r="C244">
            <v>0</v>
          </cell>
          <cell r="D244">
            <v>0</v>
          </cell>
          <cell r="E244">
            <v>0</v>
          </cell>
        </row>
        <row r="245">
          <cell r="B245">
            <v>0</v>
          </cell>
          <cell r="C245">
            <v>0</v>
          </cell>
          <cell r="D245">
            <v>0</v>
          </cell>
          <cell r="E245">
            <v>0</v>
          </cell>
        </row>
        <row r="246">
          <cell r="B246">
            <v>0</v>
          </cell>
          <cell r="C246">
            <v>0</v>
          </cell>
          <cell r="D246">
            <v>0</v>
          </cell>
          <cell r="E246">
            <v>0</v>
          </cell>
        </row>
        <row r="247">
          <cell r="B247">
            <v>0</v>
          </cell>
          <cell r="C247">
            <v>0</v>
          </cell>
          <cell r="D247">
            <v>0</v>
          </cell>
          <cell r="E247">
            <v>0</v>
          </cell>
        </row>
        <row r="248">
          <cell r="B248">
            <v>0</v>
          </cell>
          <cell r="C248">
            <v>0</v>
          </cell>
          <cell r="D248">
            <v>0</v>
          </cell>
          <cell r="E248">
            <v>0</v>
          </cell>
        </row>
        <row r="249">
          <cell r="B249">
            <v>0</v>
          </cell>
          <cell r="C249">
            <v>0</v>
          </cell>
          <cell r="D249">
            <v>0</v>
          </cell>
          <cell r="E249">
            <v>0</v>
          </cell>
        </row>
        <row r="250">
          <cell r="B250">
            <v>0</v>
          </cell>
          <cell r="C250">
            <v>0</v>
          </cell>
          <cell r="D250">
            <v>0</v>
          </cell>
          <cell r="E250">
            <v>0</v>
          </cell>
        </row>
        <row r="251">
          <cell r="B251">
            <v>0</v>
          </cell>
          <cell r="C251">
            <v>0</v>
          </cell>
          <cell r="D251">
            <v>0</v>
          </cell>
          <cell r="E251">
            <v>0</v>
          </cell>
        </row>
        <row r="252">
          <cell r="B252">
            <v>0</v>
          </cell>
          <cell r="C252">
            <v>0</v>
          </cell>
          <cell r="D252">
            <v>0</v>
          </cell>
          <cell r="E252">
            <v>0</v>
          </cell>
        </row>
        <row r="253">
          <cell r="B253">
            <v>0</v>
          </cell>
          <cell r="C253">
            <v>0</v>
          </cell>
          <cell r="D253">
            <v>0</v>
          </cell>
          <cell r="E253">
            <v>0</v>
          </cell>
        </row>
        <row r="254">
          <cell r="B254">
            <v>0</v>
          </cell>
          <cell r="C254">
            <v>0</v>
          </cell>
          <cell r="D254">
            <v>0</v>
          </cell>
          <cell r="E254">
            <v>0</v>
          </cell>
        </row>
        <row r="255">
          <cell r="B255">
            <v>0</v>
          </cell>
          <cell r="C255">
            <v>0</v>
          </cell>
          <cell r="D255">
            <v>0</v>
          </cell>
          <cell r="E255">
            <v>0</v>
          </cell>
        </row>
        <row r="256">
          <cell r="B256">
            <v>0</v>
          </cell>
          <cell r="C256">
            <v>0</v>
          </cell>
          <cell r="D256">
            <v>0</v>
          </cell>
          <cell r="E256">
            <v>0</v>
          </cell>
        </row>
        <row r="257">
          <cell r="B257">
            <v>0</v>
          </cell>
          <cell r="C257">
            <v>0</v>
          </cell>
          <cell r="D257">
            <v>0</v>
          </cell>
          <cell r="E257">
            <v>0</v>
          </cell>
        </row>
        <row r="258">
          <cell r="B258">
            <v>0</v>
          </cell>
          <cell r="C258">
            <v>0</v>
          </cell>
          <cell r="D258">
            <v>0</v>
          </cell>
          <cell r="E258">
            <v>0</v>
          </cell>
        </row>
        <row r="259">
          <cell r="B259">
            <v>0</v>
          </cell>
          <cell r="C259">
            <v>0</v>
          </cell>
          <cell r="D259">
            <v>0</v>
          </cell>
          <cell r="E259">
            <v>0</v>
          </cell>
        </row>
        <row r="260">
          <cell r="B260">
            <v>0</v>
          </cell>
          <cell r="C260">
            <v>0</v>
          </cell>
          <cell r="D260">
            <v>0</v>
          </cell>
          <cell r="E260">
            <v>0</v>
          </cell>
        </row>
        <row r="261">
          <cell r="B261">
            <v>0</v>
          </cell>
          <cell r="C261">
            <v>0</v>
          </cell>
          <cell r="D261">
            <v>0</v>
          </cell>
          <cell r="E261">
            <v>0</v>
          </cell>
        </row>
        <row r="262">
          <cell r="B262">
            <v>0</v>
          </cell>
          <cell r="C262">
            <v>0</v>
          </cell>
          <cell r="D262">
            <v>0</v>
          </cell>
          <cell r="E262">
            <v>0</v>
          </cell>
        </row>
        <row r="263">
          <cell r="B263">
            <v>0</v>
          </cell>
          <cell r="C263">
            <v>0</v>
          </cell>
          <cell r="D263">
            <v>0</v>
          </cell>
          <cell r="E263">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KW &amp; FKEC"/>
      <sheetName val="FERC - OTHER"/>
      <sheetName val="MWH JAN DEC 00"/>
      <sheetName val="WS Log (JAN)"/>
      <sheetName val="WS Log (FEB)"/>
      <sheetName val="WS Log (MAR)"/>
      <sheetName val="WS Log (APR)"/>
      <sheetName val="WS Log (MAY)"/>
      <sheetName val="WS Log (JUN)"/>
      <sheetName val="WS Log (JUL)"/>
      <sheetName val="WS Log (AUG)"/>
      <sheetName val="WS Log (SEP)"/>
      <sheetName val="WS Log (OCT)"/>
      <sheetName val="WS Log (NOV)"/>
      <sheetName val="WS Log (DEC)"/>
      <sheetName val="Patti Data"/>
      <sheetName val="NFE 518 (JAN)"/>
      <sheetName val="NFE 518 (FEB)"/>
      <sheetName val="NFE 518 (MAR)"/>
      <sheetName val="NFE 518 (APR)"/>
      <sheetName val="NFE 518 (MAY)"/>
      <sheetName val="NFE 518 (JUN)"/>
      <sheetName val="NFE 518 (JUL)"/>
      <sheetName val="NFE 518 (AUG)"/>
      <sheetName val="NFE 518 (SEP)"/>
      <sheetName val="NFE 518 (OCT)"/>
      <sheetName val="NFE 518 (NOV)"/>
      <sheetName val="NFE 518 (DEC)"/>
      <sheetName val="R&amp;R Rpt (JAN)"/>
      <sheetName val="Compare R&amp;R Rpt to W. Log"/>
      <sheetName val="R&amp;R Rpt (FEB)"/>
      <sheetName val="R&amp;R Rpt (MAR)"/>
      <sheetName val="R&amp;R Rpt (APR)"/>
      <sheetName val="R&amp;R Rpt (MAY)"/>
      <sheetName val="R&amp;R Rpt (JUN)"/>
      <sheetName val="R&amp;R Rpt (JUL)"/>
      <sheetName val="R&amp;R Rpt (AUG)"/>
      <sheetName val="R&amp;R Rpt (SEP)"/>
      <sheetName val="R&amp;R Rpt (OCT)"/>
      <sheetName val="R&amp;R Rpt (NOV)"/>
      <sheetName val="R&amp;R Rpt (DEC)"/>
      <sheetName val="A2 (JAN)"/>
      <sheetName val="E2 2000"/>
      <sheetName val="A2 (FEB)"/>
      <sheetName val="A2 (MAR)"/>
      <sheetName val="A2 (APR)"/>
      <sheetName val="A2 (MAY)"/>
      <sheetName val="A2 (JUN)"/>
      <sheetName val="A2 (JUL)"/>
      <sheetName val="A2 (AUG)"/>
      <sheetName val="A2 (SEP)"/>
      <sheetName val="A2 (OCT)"/>
      <sheetName val="A2 (NOV)"/>
      <sheetName val="A2 (DEC)"/>
      <sheetName val="Est-1b"/>
      <sheetName val="Lauderdale"/>
      <sheetName val="Martin"/>
      <sheetName val="Scherer"/>
      <sheetName val="SJRPP"/>
      <sheetName val="A SCH INPUT"/>
      <sheetName val="R_INPUT"/>
      <sheetName val="RECON"/>
      <sheetName val="FPSC TU"/>
      <sheetName val="Procedures_Index "/>
      <sheetName val="MIDCOURSE"/>
      <sheetName val="E1b 2000 Midband 7_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sheetData sheetId="6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KW &amp; FKEC"/>
      <sheetName val="FERC - OTHER"/>
      <sheetName val="MWH JAN DEC 00"/>
      <sheetName val="WS Log (JAN)"/>
      <sheetName val="WS Log (FEB)"/>
      <sheetName val="WS Log (MAR)"/>
      <sheetName val="WS Log (APR)"/>
      <sheetName val="WS Log (MAY)"/>
      <sheetName val="WS Log (JUN)"/>
      <sheetName val="WS Log (JUL)"/>
      <sheetName val="WS Log (AUG)"/>
      <sheetName val="WS Log (SEP)"/>
      <sheetName val="WS Log (OCT)"/>
      <sheetName val="WS Log (NOV)"/>
      <sheetName val="WS Log (DEC)"/>
      <sheetName val="Patti Data"/>
      <sheetName val="NFE 518 (JAN)"/>
      <sheetName val="NFE 518 (FEB)"/>
      <sheetName val="NFE 518 (MAR)"/>
      <sheetName val="NFE 518 (APR)"/>
      <sheetName val="NFE 518 (MAY)"/>
      <sheetName val="NFE 518 (JUN)"/>
      <sheetName val="NFE 518 (JUL)"/>
      <sheetName val="NFE 518 (AUG)"/>
      <sheetName val="NFE 518 (SEP)"/>
      <sheetName val="NFE 518 (OCT)"/>
      <sheetName val="NFE 518 (NOV)"/>
      <sheetName val="NFE 518 (DEC)"/>
      <sheetName val="R&amp;R Rpt (JAN)"/>
      <sheetName val="Compare R&amp;R Rpt to W. Log"/>
      <sheetName val="R&amp;R Rpt (FEB)"/>
      <sheetName val="R&amp;R Rpt (MAR)"/>
      <sheetName val="R&amp;R Rpt (APR)"/>
      <sheetName val="R&amp;R Rpt (MAY)"/>
      <sheetName val="R&amp;R Rpt (JUN)"/>
      <sheetName val="R&amp;R Rpt (JUL)"/>
      <sheetName val="R&amp;R Rpt (AUG)"/>
      <sheetName val="R&amp;R Rpt (SEP)"/>
      <sheetName val="R&amp;R Rpt (OCT)"/>
      <sheetName val="R&amp;R Rpt (NOV)"/>
      <sheetName val="R&amp;R Rpt (DEC)"/>
      <sheetName val="A2 (JAN)"/>
      <sheetName val="E2 2000"/>
      <sheetName val="A2 (FEB)"/>
      <sheetName val="A2 (MAR)"/>
      <sheetName val="A2 (APR)"/>
      <sheetName val="A2 (MAY)"/>
      <sheetName val="A2 (JUN)"/>
      <sheetName val="A2 (JUL)"/>
      <sheetName val="A2 (AUG)"/>
      <sheetName val="A2 (SEP)"/>
      <sheetName val="A2 (OCT)"/>
      <sheetName val="A2 (NOV)"/>
      <sheetName val="A2 (DEC)"/>
      <sheetName val="Est-1b"/>
      <sheetName val="Lauderdale"/>
      <sheetName val="Martin"/>
      <sheetName val="Scherer"/>
      <sheetName val="SJRPP"/>
      <sheetName val="A SCH INPUT"/>
      <sheetName val="R_INPUT"/>
      <sheetName val="RECON"/>
      <sheetName val="FPSC TU"/>
      <sheetName val="Procedures_Index "/>
      <sheetName val="MIDCOURSE"/>
      <sheetName val="E1b 2000 Midband 7_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sheetData sheetId="6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 OTHER"/>
      <sheetName val="CKW &amp; FKEC"/>
      <sheetName val="Form 27 - MWH JAN DEC 07"/>
      <sheetName val="WS Log (JAN)"/>
      <sheetName val="WS Log (FEB)"/>
      <sheetName val="WS Log (MAR)"/>
      <sheetName val="WS Log (APR)"/>
      <sheetName val="WS Log (MAY)"/>
      <sheetName val="WS Log (JUN)"/>
      <sheetName val="WS Log (JUL)"/>
      <sheetName val="WS Log (AUG)"/>
      <sheetName val="WS Log (SEP)"/>
      <sheetName val="WS Log (OCT)"/>
      <sheetName val="WS Log (NOV)"/>
      <sheetName val="WS Log (DEC)"/>
      <sheetName val="NFE 518 (JAN)"/>
      <sheetName val="NFE 518 (FEB)"/>
      <sheetName val="NFE 518 (MAR)"/>
      <sheetName val="NFE 518 (APR)"/>
      <sheetName val="NFE 518 (MAY)"/>
      <sheetName val="NFE 518 (JUN)"/>
      <sheetName val="NFE 518 (JUL)"/>
      <sheetName val="NFE 518 (AUG)"/>
      <sheetName val="NFE 518 (SEP)"/>
      <sheetName val="NFE 518 (OCT)"/>
      <sheetName val="NFE 518 (NOV)"/>
      <sheetName val="NFE 518 (DEC)"/>
      <sheetName val="R&amp;R Rpt (JAN)"/>
      <sheetName val="R&amp;R Rpt (FEB)"/>
      <sheetName val="Compare R&amp;R Rpt to W. Log"/>
      <sheetName val="R&amp;R Rpt (MAR)"/>
      <sheetName val="R&amp;R Rpt (APR)"/>
      <sheetName val="R&amp;R Rpt (MAY)"/>
      <sheetName val="R&amp;R Rpt (JUN)"/>
      <sheetName val="R&amp;R Rpt (JUL)"/>
      <sheetName val="R&amp;R Rpt (AUG)"/>
      <sheetName val="R&amp;R Rpt (SEP)"/>
      <sheetName val="R&amp;R Rpt (OCT)"/>
      <sheetName val="R&amp;R Rpt (NOV)"/>
      <sheetName val="R&amp;R Rpt (DEC)"/>
      <sheetName val="A2 (JAN)"/>
      <sheetName val="PROJECTIONS"/>
      <sheetName val="A2 (FEB)"/>
      <sheetName val="A2 (MAR)"/>
      <sheetName val="A2 (APR)"/>
      <sheetName val="A2 (MAY)"/>
      <sheetName val="A2 (JUN)"/>
      <sheetName val="A2 (JUL)"/>
      <sheetName val="A2 (AUG)"/>
      <sheetName val="A2 (SEP)"/>
      <sheetName val="A2 (OCT)"/>
      <sheetName val="A2 (NOV)"/>
      <sheetName val="A2 (DEC)"/>
      <sheetName val="Scherer"/>
      <sheetName val="Lauderdale"/>
      <sheetName val="Martin"/>
      <sheetName val="SJRPP"/>
      <sheetName val=" Okeelanta"/>
      <sheetName val="A SCH INPUT"/>
      <sheetName val="R_INPUT"/>
      <sheetName val="RECON"/>
      <sheetName val="Prelim_Variance"/>
      <sheetName val="FPSC TU"/>
      <sheetName val="Income Data"/>
    </sheetNames>
    <sheetDataSet>
      <sheetData sheetId="0" refreshError="1"/>
      <sheetData sheetId="1">
        <row r="10">
          <cell r="C10" t="str">
            <v>JAN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ow r="28">
          <cell r="E28">
            <v>0</v>
          </cell>
        </row>
      </sheetData>
      <sheetData sheetId="55">
        <row r="27">
          <cell r="E27">
            <v>0</v>
          </cell>
        </row>
      </sheetData>
      <sheetData sheetId="56">
        <row r="27">
          <cell r="E27">
            <v>0</v>
          </cell>
        </row>
      </sheetData>
      <sheetData sheetId="57"/>
      <sheetData sheetId="58" refreshError="1"/>
      <sheetData sheetId="59" refreshError="1"/>
      <sheetData sheetId="60" refreshError="1"/>
      <sheetData sheetId="61" refreshError="1"/>
      <sheetData sheetId="62"/>
      <sheetData sheetId="6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 OTHER"/>
      <sheetName val="CKW &amp; FKEC"/>
      <sheetName val="Form 27 - MWH JAN DEC 07"/>
      <sheetName val="WS Log (JAN)"/>
      <sheetName val="WS Log (FEB)"/>
      <sheetName val="WS Log (MAR)"/>
      <sheetName val="WS Log (APR)"/>
      <sheetName val="WS Log (MAY)"/>
      <sheetName val="WS Log (JUN)"/>
      <sheetName val="WS Log (JUL)"/>
      <sheetName val="WS Log (AUG)"/>
      <sheetName val="WS Log (SEP)"/>
      <sheetName val="WS Log (OCT)"/>
      <sheetName val="WS Log (NOV)"/>
      <sheetName val="WS Log (DEC)"/>
      <sheetName val="NFE 518 (JAN)"/>
      <sheetName val="NFE 518 (FEB)"/>
      <sheetName val="NFE 518 (MAR)"/>
      <sheetName val="NFE 518 (APR)"/>
      <sheetName val="NFE 518 (MAY)"/>
      <sheetName val="NFE 518 (JUN)"/>
      <sheetName val="NFE 518 (JUL)"/>
      <sheetName val="NFE 518 (AUG)"/>
      <sheetName val="NFE 518 (SEP)"/>
      <sheetName val="NFE 518 (OCT)"/>
      <sheetName val="NFE 518 (NOV)"/>
      <sheetName val="NFE 518 (DEC)"/>
      <sheetName val="R&amp;R Rpt (JAN)"/>
      <sheetName val="R&amp;R Rpt (FEB)"/>
      <sheetName val="Compare R&amp;R Rpt to W. Log"/>
      <sheetName val="R&amp;R Rpt (MAR)"/>
      <sheetName val="R&amp;R Rpt (APR)"/>
      <sheetName val="R&amp;R Rpt (MAY)"/>
      <sheetName val="R&amp;R Rpt (JUN)"/>
      <sheetName val="R&amp;R Rpt (JUL)"/>
      <sheetName val="R&amp;R Rpt (AUG)"/>
      <sheetName val="R&amp;R Rpt (SEP)"/>
      <sheetName val="R&amp;R Rpt (OCT)"/>
      <sheetName val="R&amp;R Rpt (NOV)"/>
      <sheetName val="R&amp;R Rpt (DEC)"/>
      <sheetName val="A2 (JAN)"/>
      <sheetName val="PROJECTIONS"/>
      <sheetName val="A2 (FEB)"/>
      <sheetName val="A2 (MAR)"/>
      <sheetName val="A2 (APR)"/>
      <sheetName val="A2 (MAY)"/>
      <sheetName val="A2 (JUN)"/>
      <sheetName val="A2 (JUL)"/>
      <sheetName val="A2 (AUG)"/>
      <sheetName val="A2 (SEP)"/>
      <sheetName val="A2 (OCT)"/>
      <sheetName val="A2 (NOV)"/>
      <sheetName val="A2 (DEC)"/>
      <sheetName val="Scherer"/>
      <sheetName val="Lauderdale"/>
      <sheetName val="Martin"/>
      <sheetName val="SJRPP"/>
      <sheetName val=" Okeelanta"/>
      <sheetName val="A SCH INPUT"/>
      <sheetName val="R_INPUT"/>
      <sheetName val="RECON"/>
      <sheetName val="Prelim_Variance"/>
      <sheetName val="FPSC TU"/>
      <sheetName val="Income Data"/>
    </sheetNames>
    <sheetDataSet>
      <sheetData sheetId="0" refreshError="1"/>
      <sheetData sheetId="1">
        <row r="10">
          <cell r="C10" t="str">
            <v>JAN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ow r="28">
          <cell r="E28">
            <v>0</v>
          </cell>
        </row>
      </sheetData>
      <sheetData sheetId="55">
        <row r="27">
          <cell r="E27">
            <v>0</v>
          </cell>
        </row>
      </sheetData>
      <sheetData sheetId="56">
        <row r="27">
          <cell r="E27">
            <v>0</v>
          </cell>
        </row>
      </sheetData>
      <sheetData sheetId="57"/>
      <sheetData sheetId="58" refreshError="1"/>
      <sheetData sheetId="59" refreshError="1"/>
      <sheetData sheetId="60" refreshError="1"/>
      <sheetData sheetId="61" refreshError="1"/>
      <sheetData sheetId="62"/>
      <sheetData sheetId="6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DIFF"/>
      <sheetName val="NOI"/>
      <sheetName val="Rate Base"/>
      <sheetName val="Cap Struct"/>
      <sheetName val="Cost of Capital Calc"/>
      <sheetName val="Cap Structure"/>
      <sheetName val="Cap Structure Adj"/>
      <sheetName val="Cap Structure Cost Rates"/>
      <sheetName val="NON UTILITY"/>
      <sheetName val="CURRENT MONTH"/>
      <sheetName val="PRIOR MONTH"/>
      <sheetName val="Cap Struct - Current"/>
      <sheetName val="Cap Struct - Prior"/>
      <sheetName val="Flowback"/>
    </sheetNames>
    <sheetDataSet>
      <sheetData sheetId="0">
        <row r="1">
          <cell r="B1">
            <v>201402</v>
          </cell>
        </row>
      </sheetData>
      <sheetData sheetId="1"/>
      <sheetData sheetId="2">
        <row r="67">
          <cell r="E67">
            <v>24017317542.09</v>
          </cell>
        </row>
      </sheetData>
      <sheetData sheetId="3"/>
      <sheetData sheetId="4"/>
      <sheetData sheetId="5">
        <row r="1">
          <cell r="A1" t="str">
            <v>CATEGORY</v>
          </cell>
          <cell r="B1" t="str">
            <v>LEDGER_MONTH</v>
          </cell>
          <cell r="D1" t="str">
            <v>AMOUNT</v>
          </cell>
        </row>
        <row r="2">
          <cell r="A2" t="str">
            <v>COMMON_EQUITY</v>
          </cell>
          <cell r="B2">
            <v>201212</v>
          </cell>
          <cell r="D2">
            <v>-11636415847.379999</v>
          </cell>
        </row>
        <row r="3">
          <cell r="A3" t="str">
            <v>CUSTOMER_DEPOSITS</v>
          </cell>
          <cell r="B3">
            <v>201306</v>
          </cell>
          <cell r="D3">
            <v>-503969294.93000001</v>
          </cell>
        </row>
        <row r="4">
          <cell r="A4" t="str">
            <v>LONG_TERM_DEBT</v>
          </cell>
          <cell r="B4">
            <v>201311</v>
          </cell>
          <cell r="D4">
            <v>-8538735375.3500004</v>
          </cell>
        </row>
        <row r="5">
          <cell r="A5" t="str">
            <v>COMMON_EQUITY</v>
          </cell>
          <cell r="B5">
            <v>201302</v>
          </cell>
          <cell r="D5">
            <v>-11907695036.91</v>
          </cell>
        </row>
        <row r="6">
          <cell r="A6" t="str">
            <v>PREFERRED_STOCK</v>
          </cell>
          <cell r="B6">
            <v>201303</v>
          </cell>
          <cell r="D6">
            <v>0</v>
          </cell>
        </row>
        <row r="7">
          <cell r="A7" t="str">
            <v>SHORT_TERM_DEBT</v>
          </cell>
          <cell r="B7">
            <v>201311</v>
          </cell>
          <cell r="D7">
            <v>-501976923.07999998</v>
          </cell>
        </row>
        <row r="8">
          <cell r="A8" t="str">
            <v>PREFERRED_STOCK</v>
          </cell>
          <cell r="B8">
            <v>201311</v>
          </cell>
          <cell r="D8">
            <v>0</v>
          </cell>
        </row>
        <row r="9">
          <cell r="A9" t="str">
            <v>SHORT_TERM_DEBT</v>
          </cell>
          <cell r="B9">
            <v>201303</v>
          </cell>
          <cell r="D9">
            <v>-536730769.23000002</v>
          </cell>
        </row>
        <row r="10">
          <cell r="A10" t="str">
            <v>SHORT_TERM_DEBT</v>
          </cell>
          <cell r="B10">
            <v>201308</v>
          </cell>
          <cell r="D10">
            <v>-526230769.23000002</v>
          </cell>
        </row>
        <row r="11">
          <cell r="A11" t="str">
            <v>LONG_TERM_DEBT</v>
          </cell>
          <cell r="B11">
            <v>201101</v>
          </cell>
          <cell r="D11">
            <v>-6295474450.1400003</v>
          </cell>
        </row>
        <row r="12">
          <cell r="A12" t="str">
            <v>DEFERRED_INCOME_TAX</v>
          </cell>
          <cell r="B12">
            <v>201102</v>
          </cell>
          <cell r="D12">
            <v>-3869963560.9699998</v>
          </cell>
        </row>
        <row r="13">
          <cell r="A13" t="str">
            <v>COMMON_EQUITY</v>
          </cell>
          <cell r="B13">
            <v>201102</v>
          </cell>
          <cell r="D13">
            <v>-9265020896.6900005</v>
          </cell>
        </row>
        <row r="14">
          <cell r="A14" t="str">
            <v>LONG_TERM_DEBT</v>
          </cell>
          <cell r="B14">
            <v>201104</v>
          </cell>
          <cell r="D14">
            <v>-6365373276.0100002</v>
          </cell>
        </row>
        <row r="15">
          <cell r="A15" t="str">
            <v>SHORT_TERM_DEBT</v>
          </cell>
          <cell r="B15">
            <v>201105</v>
          </cell>
          <cell r="D15">
            <v>-480836615.38</v>
          </cell>
        </row>
        <row r="16">
          <cell r="A16" t="str">
            <v>LONG_TERM_DEBT</v>
          </cell>
          <cell r="B16">
            <v>201106</v>
          </cell>
          <cell r="D16">
            <v>-6448457462.6300001</v>
          </cell>
        </row>
        <row r="17">
          <cell r="A17" t="str">
            <v>PREFERRED_STOCK</v>
          </cell>
          <cell r="B17">
            <v>201109</v>
          </cell>
          <cell r="D17">
            <v>0</v>
          </cell>
        </row>
        <row r="18">
          <cell r="A18" t="str">
            <v>PREFERRED_STOCK</v>
          </cell>
          <cell r="B18">
            <v>201110</v>
          </cell>
          <cell r="D18">
            <v>0</v>
          </cell>
        </row>
        <row r="19">
          <cell r="A19" t="str">
            <v>CUSTOMER_DEPOSITS</v>
          </cell>
          <cell r="B19">
            <v>201112</v>
          </cell>
          <cell r="D19">
            <v>-616149991.22000003</v>
          </cell>
        </row>
        <row r="20">
          <cell r="A20" t="str">
            <v>SHORT_TERM_DEBT</v>
          </cell>
          <cell r="B20">
            <v>201112</v>
          </cell>
          <cell r="D20">
            <v>-413298332.36000001</v>
          </cell>
        </row>
        <row r="21">
          <cell r="A21" t="str">
            <v>DEFERRED_INCOME_TAX</v>
          </cell>
          <cell r="B21">
            <v>201203</v>
          </cell>
          <cell r="D21">
            <v>-4449006846.3199997</v>
          </cell>
        </row>
        <row r="22">
          <cell r="A22" t="str">
            <v>LONG_TERM_DEBT</v>
          </cell>
          <cell r="B22">
            <v>201204</v>
          </cell>
          <cell r="D22">
            <v>-7054534888.5100002</v>
          </cell>
        </row>
        <row r="23">
          <cell r="A23" t="str">
            <v>CUSTOMER_DEPOSITS</v>
          </cell>
          <cell r="B23">
            <v>201204</v>
          </cell>
          <cell r="D23">
            <v>-583295131.92999995</v>
          </cell>
        </row>
        <row r="24">
          <cell r="A24" t="str">
            <v>INVESTMENT_TAX_CREDITS</v>
          </cell>
          <cell r="B24">
            <v>201204</v>
          </cell>
          <cell r="D24">
            <v>-182507682.59</v>
          </cell>
        </row>
        <row r="25">
          <cell r="A25" t="str">
            <v>PREFERRED_STOCK</v>
          </cell>
          <cell r="B25">
            <v>201205</v>
          </cell>
          <cell r="D25">
            <v>0</v>
          </cell>
        </row>
        <row r="26">
          <cell r="A26" t="str">
            <v>PREFERRED_STOCK</v>
          </cell>
          <cell r="B26">
            <v>201206</v>
          </cell>
          <cell r="D26">
            <v>0</v>
          </cell>
        </row>
        <row r="27">
          <cell r="A27" t="str">
            <v>COMMON_EQUITY</v>
          </cell>
          <cell r="B27">
            <v>201207</v>
          </cell>
          <cell r="D27">
            <v>-10965003318.469999</v>
          </cell>
        </row>
        <row r="28">
          <cell r="A28" t="str">
            <v>COMMON_EQUITY</v>
          </cell>
          <cell r="B28">
            <v>201208</v>
          </cell>
          <cell r="D28">
            <v>-11106951331.1</v>
          </cell>
        </row>
        <row r="29">
          <cell r="A29" t="str">
            <v>COMMON_EQUITY</v>
          </cell>
          <cell r="B29">
            <v>201210</v>
          </cell>
          <cell r="D29">
            <v>-11361111399.719999</v>
          </cell>
        </row>
        <row r="30">
          <cell r="A30" t="str">
            <v>PREFERRED_STOCK</v>
          </cell>
          <cell r="B30">
            <v>201210</v>
          </cell>
          <cell r="D30">
            <v>0</v>
          </cell>
        </row>
        <row r="31">
          <cell r="A31" t="str">
            <v>PREFERRED_STOCK</v>
          </cell>
          <cell r="B31">
            <v>201212</v>
          </cell>
          <cell r="D31">
            <v>0</v>
          </cell>
        </row>
        <row r="32">
          <cell r="A32" t="str">
            <v>DEFERRED_INCOME_TAX</v>
          </cell>
          <cell r="B32">
            <v>201212</v>
          </cell>
          <cell r="D32">
            <v>-4913064710.9700003</v>
          </cell>
        </row>
        <row r="33">
          <cell r="A33" t="str">
            <v>COMMON_EQUITY</v>
          </cell>
          <cell r="B33">
            <v>201306</v>
          </cell>
          <cell r="D33">
            <v>-12362860060.450001</v>
          </cell>
        </row>
        <row r="34">
          <cell r="A34" t="str">
            <v>DEFERRED_INCOME_TAX</v>
          </cell>
          <cell r="B34">
            <v>201304</v>
          </cell>
          <cell r="D34">
            <v>-5236669491.6700001</v>
          </cell>
        </row>
        <row r="35">
          <cell r="A35" t="str">
            <v>PREFERRED_STOCK</v>
          </cell>
          <cell r="B35">
            <v>201304</v>
          </cell>
          <cell r="D35">
            <v>0</v>
          </cell>
        </row>
        <row r="36">
          <cell r="A36" t="str">
            <v>COMMON_EQUITY</v>
          </cell>
          <cell r="B36">
            <v>201303</v>
          </cell>
          <cell r="D36">
            <v>-12018062734.98</v>
          </cell>
        </row>
        <row r="37">
          <cell r="A37" t="str">
            <v>LONG_TERM_DEBT</v>
          </cell>
          <cell r="B37">
            <v>201301</v>
          </cell>
          <cell r="D37">
            <v>-7941668825.5200005</v>
          </cell>
        </row>
        <row r="38">
          <cell r="A38" t="str">
            <v>CUSTOMER_DEPOSITS</v>
          </cell>
          <cell r="B38">
            <v>201301</v>
          </cell>
          <cell r="D38">
            <v>-512172474.79000002</v>
          </cell>
        </row>
        <row r="39">
          <cell r="A39" t="str">
            <v>SHORT_TERM_DEBT</v>
          </cell>
          <cell r="B39">
            <v>201306</v>
          </cell>
          <cell r="D39">
            <v>-499300000</v>
          </cell>
        </row>
        <row r="40">
          <cell r="A40" t="str">
            <v>PREFERRED_STOCK</v>
          </cell>
          <cell r="B40">
            <v>201302</v>
          </cell>
          <cell r="D40">
            <v>0</v>
          </cell>
        </row>
        <row r="41">
          <cell r="A41" t="str">
            <v>PREFERRED_STOCK</v>
          </cell>
          <cell r="B41">
            <v>201310</v>
          </cell>
          <cell r="D41">
            <v>0</v>
          </cell>
        </row>
        <row r="42">
          <cell r="A42" t="str">
            <v>CUSTOMER_DEPOSITS</v>
          </cell>
          <cell r="B42">
            <v>201101</v>
          </cell>
          <cell r="D42">
            <v>-623801188.28999996</v>
          </cell>
        </row>
        <row r="43">
          <cell r="A43" t="str">
            <v>DEFERRED_INCOME_TAX</v>
          </cell>
          <cell r="B43">
            <v>201105</v>
          </cell>
          <cell r="D43">
            <v>-3969171018.8800001</v>
          </cell>
        </row>
        <row r="44">
          <cell r="A44" t="str">
            <v>INVESTMENT_TAX_CREDITS</v>
          </cell>
          <cell r="B44">
            <v>201105</v>
          </cell>
          <cell r="D44">
            <v>-133189721.37</v>
          </cell>
        </row>
        <row r="45">
          <cell r="A45" t="str">
            <v>LONG_TERM_DEBT</v>
          </cell>
          <cell r="B45">
            <v>201107</v>
          </cell>
          <cell r="D45">
            <v>-6499475170.2399998</v>
          </cell>
        </row>
        <row r="46">
          <cell r="A46" t="str">
            <v>DEFERRED_INCOME_TAX</v>
          </cell>
          <cell r="B46">
            <v>201108</v>
          </cell>
          <cell r="D46">
            <v>-4091537261.3800001</v>
          </cell>
        </row>
        <row r="47">
          <cell r="A47" t="str">
            <v>INVESTMENT_TAX_CREDITS</v>
          </cell>
          <cell r="B47">
            <v>201109</v>
          </cell>
          <cell r="D47">
            <v>-168773004.55000001</v>
          </cell>
        </row>
        <row r="48">
          <cell r="A48" t="str">
            <v>CUSTOMER_DEPOSITS</v>
          </cell>
          <cell r="B48">
            <v>201109</v>
          </cell>
          <cell r="D48">
            <v>-629881396.59000003</v>
          </cell>
        </row>
        <row r="49">
          <cell r="A49" t="str">
            <v>DEFERRED_INCOME_TAX</v>
          </cell>
          <cell r="B49">
            <v>201110</v>
          </cell>
          <cell r="D49">
            <v>-4180493665.5599999</v>
          </cell>
        </row>
        <row r="50">
          <cell r="A50" t="str">
            <v>INVESTMENT_TAX_CREDITS</v>
          </cell>
          <cell r="B50">
            <v>201112</v>
          </cell>
          <cell r="D50">
            <v>-185571985.50999999</v>
          </cell>
        </row>
        <row r="51">
          <cell r="A51" t="str">
            <v>COMMON_EQUITY</v>
          </cell>
          <cell r="B51">
            <v>201201</v>
          </cell>
          <cell r="D51">
            <v>-10165739963.290001</v>
          </cell>
        </row>
        <row r="52">
          <cell r="A52" t="str">
            <v>LONG_TERM_DEBT</v>
          </cell>
          <cell r="B52">
            <v>201203</v>
          </cell>
          <cell r="D52">
            <v>-6993192828.3100004</v>
          </cell>
        </row>
        <row r="53">
          <cell r="A53" t="str">
            <v>LONG_TERM_DEBT</v>
          </cell>
          <cell r="B53">
            <v>201205</v>
          </cell>
          <cell r="D53">
            <v>-7161349205.3299999</v>
          </cell>
        </row>
        <row r="54">
          <cell r="A54" t="str">
            <v>COMMON_EQUITY</v>
          </cell>
          <cell r="B54">
            <v>201205</v>
          </cell>
          <cell r="D54">
            <v>-10666397648.129999</v>
          </cell>
        </row>
        <row r="55">
          <cell r="A55" t="str">
            <v>LONG_TERM_DEBT</v>
          </cell>
          <cell r="B55">
            <v>201206</v>
          </cell>
          <cell r="D55">
            <v>-7268159478.1099997</v>
          </cell>
        </row>
        <row r="56">
          <cell r="A56" t="str">
            <v>LONG_TERM_DEBT</v>
          </cell>
          <cell r="B56">
            <v>201209</v>
          </cell>
          <cell r="D56">
            <v>-7529690809.5500002</v>
          </cell>
        </row>
        <row r="57">
          <cell r="A57" t="str">
            <v>DEFERRED_INCOME_TAX</v>
          </cell>
          <cell r="B57">
            <v>201210</v>
          </cell>
          <cell r="D57">
            <v>-4748809670.3199997</v>
          </cell>
        </row>
        <row r="58">
          <cell r="A58" t="str">
            <v>SHORT_TERM_DEBT</v>
          </cell>
          <cell r="B58">
            <v>201210</v>
          </cell>
          <cell r="D58">
            <v>-530830769.23000002</v>
          </cell>
        </row>
        <row r="59">
          <cell r="A59" t="str">
            <v>CUSTOMER_DEPOSITS</v>
          </cell>
          <cell r="B59">
            <v>201303</v>
          </cell>
          <cell r="D59">
            <v>-508529621.64999998</v>
          </cell>
        </row>
        <row r="60">
          <cell r="A60" t="str">
            <v>CUSTOMER_DEPOSITS</v>
          </cell>
          <cell r="B60">
            <v>201305</v>
          </cell>
          <cell r="D60">
            <v>-505329276.08999997</v>
          </cell>
        </row>
        <row r="61">
          <cell r="A61" t="str">
            <v>DEFERRED_INCOME_TAX</v>
          </cell>
          <cell r="B61">
            <v>201305</v>
          </cell>
          <cell r="D61">
            <v>-5309456813.9899998</v>
          </cell>
        </row>
        <row r="62">
          <cell r="A62" t="str">
            <v>COMMON_EQUITY</v>
          </cell>
          <cell r="B62">
            <v>201211</v>
          </cell>
          <cell r="D62">
            <v>-11502954474.1</v>
          </cell>
        </row>
        <row r="63">
          <cell r="A63" t="str">
            <v>INVESTMENT_TAX_CREDITS</v>
          </cell>
          <cell r="B63">
            <v>201306</v>
          </cell>
          <cell r="D63">
            <v>-172834557.28</v>
          </cell>
        </row>
        <row r="64">
          <cell r="A64" t="str">
            <v>SHORT_TERM_DEBT</v>
          </cell>
          <cell r="B64">
            <v>201309</v>
          </cell>
          <cell r="D64">
            <v>-534253846.14999998</v>
          </cell>
        </row>
        <row r="65">
          <cell r="A65" t="str">
            <v>PREFERRED_STOCK</v>
          </cell>
          <cell r="B65">
            <v>201309</v>
          </cell>
          <cell r="D65">
            <v>0</v>
          </cell>
        </row>
        <row r="66">
          <cell r="A66" t="str">
            <v>PREFERRED_STOCK</v>
          </cell>
          <cell r="B66">
            <v>201301</v>
          </cell>
          <cell r="D66">
            <v>0</v>
          </cell>
        </row>
        <row r="67">
          <cell r="A67" t="str">
            <v>DEFERRED_INCOME_TAX</v>
          </cell>
          <cell r="B67">
            <v>201307</v>
          </cell>
          <cell r="D67">
            <v>-5451554417.4499998</v>
          </cell>
        </row>
        <row r="68">
          <cell r="A68" t="str">
            <v>SHORT_TERM_DEBT</v>
          </cell>
          <cell r="B68">
            <v>201307</v>
          </cell>
          <cell r="D68">
            <v>-513723076.92000002</v>
          </cell>
        </row>
        <row r="69">
          <cell r="A69" t="str">
            <v>LONG_TERM_DEBT</v>
          </cell>
          <cell r="B69">
            <v>201310</v>
          </cell>
          <cell r="D69">
            <v>-8481755450.8999996</v>
          </cell>
        </row>
        <row r="70">
          <cell r="A70" t="str">
            <v>SHORT_TERM_DEBT</v>
          </cell>
          <cell r="B70">
            <v>201310</v>
          </cell>
          <cell r="D70">
            <v>-522484615.38</v>
          </cell>
        </row>
        <row r="71">
          <cell r="A71" t="str">
            <v>INVESTMENT_TAX_CREDITS</v>
          </cell>
          <cell r="B71">
            <v>201103</v>
          </cell>
          <cell r="D71">
            <v>-112221531.08</v>
          </cell>
        </row>
        <row r="72">
          <cell r="A72" t="str">
            <v>SHORT_TERM_DEBT</v>
          </cell>
          <cell r="B72">
            <v>201103</v>
          </cell>
          <cell r="D72">
            <v>-582329692.30999994</v>
          </cell>
        </row>
        <row r="73">
          <cell r="A73" t="str">
            <v>LONG_TERM_DEBT</v>
          </cell>
          <cell r="B73">
            <v>201105</v>
          </cell>
          <cell r="D73">
            <v>-6397417865.6999998</v>
          </cell>
        </row>
        <row r="74">
          <cell r="A74" t="str">
            <v>COMMON_EQUITY</v>
          </cell>
          <cell r="B74">
            <v>201105</v>
          </cell>
          <cell r="D74">
            <v>-9503403418.1900005</v>
          </cell>
        </row>
        <row r="75">
          <cell r="A75" t="str">
            <v>INVESTMENT_TAX_CREDITS</v>
          </cell>
          <cell r="B75">
            <v>201106</v>
          </cell>
          <cell r="D75">
            <v>-142215450.44</v>
          </cell>
        </row>
        <row r="76">
          <cell r="A76" t="str">
            <v>PREFERRED_STOCK</v>
          </cell>
          <cell r="B76">
            <v>201108</v>
          </cell>
          <cell r="D76">
            <v>0</v>
          </cell>
        </row>
        <row r="77">
          <cell r="A77" t="str">
            <v>SHORT_TERM_DEBT</v>
          </cell>
          <cell r="B77">
            <v>201110</v>
          </cell>
          <cell r="D77">
            <v>-394487947.74000001</v>
          </cell>
        </row>
        <row r="78">
          <cell r="A78" t="str">
            <v>DEFERRED_INCOME_TAX</v>
          </cell>
          <cell r="B78">
            <v>201112</v>
          </cell>
          <cell r="D78">
            <v>-4284283853.0599999</v>
          </cell>
        </row>
        <row r="79">
          <cell r="A79" t="str">
            <v>CUSTOMER_DEPOSITS</v>
          </cell>
          <cell r="B79">
            <v>201201</v>
          </cell>
          <cell r="D79">
            <v>-608221680.78999996</v>
          </cell>
        </row>
        <row r="80">
          <cell r="A80" t="str">
            <v>DEFERRED_INCOME_TAX</v>
          </cell>
          <cell r="B80">
            <v>201202</v>
          </cell>
          <cell r="D80">
            <v>-4400115759.8500004</v>
          </cell>
        </row>
        <row r="81">
          <cell r="A81" t="str">
            <v>PREFERRED_STOCK</v>
          </cell>
          <cell r="B81">
            <v>201202</v>
          </cell>
          <cell r="D81">
            <v>0</v>
          </cell>
        </row>
        <row r="82">
          <cell r="A82" t="str">
            <v>SHORT_TERM_DEBT</v>
          </cell>
          <cell r="B82">
            <v>201203</v>
          </cell>
          <cell r="D82">
            <v>-482306024.67000002</v>
          </cell>
        </row>
        <row r="83">
          <cell r="A83" t="str">
            <v>COMMON_EQUITY</v>
          </cell>
          <cell r="B83">
            <v>201203</v>
          </cell>
          <cell r="D83">
            <v>-10411124446.43</v>
          </cell>
        </row>
        <row r="84">
          <cell r="A84" t="str">
            <v>SHORT_TERM_DEBT</v>
          </cell>
          <cell r="B84">
            <v>201206</v>
          </cell>
          <cell r="D84">
            <v>-531429101.58999997</v>
          </cell>
        </row>
        <row r="85">
          <cell r="A85" t="str">
            <v>LONG_TERM_DEBT</v>
          </cell>
          <cell r="B85">
            <v>201207</v>
          </cell>
          <cell r="D85">
            <v>-7356004930.4899998</v>
          </cell>
        </row>
        <row r="86">
          <cell r="A86" t="str">
            <v>INVESTMENT_TAX_CREDITS</v>
          </cell>
          <cell r="B86">
            <v>201207</v>
          </cell>
          <cell r="D86">
            <v>-180286591.50999999</v>
          </cell>
        </row>
        <row r="87">
          <cell r="A87" t="str">
            <v>SHORT_TERM_DEBT</v>
          </cell>
          <cell r="B87">
            <v>201207</v>
          </cell>
          <cell r="D87">
            <v>-514667563.13</v>
          </cell>
        </row>
        <row r="88">
          <cell r="A88" t="str">
            <v>INVESTMENT_TAX_CREDITS</v>
          </cell>
          <cell r="B88">
            <v>201208</v>
          </cell>
          <cell r="D88">
            <v>-179559940.88999999</v>
          </cell>
        </row>
        <row r="89">
          <cell r="A89" t="str">
            <v>CUSTOMER_DEPOSITS</v>
          </cell>
          <cell r="B89">
            <v>201208</v>
          </cell>
          <cell r="D89">
            <v>-546072459.48000002</v>
          </cell>
        </row>
        <row r="90">
          <cell r="A90" t="str">
            <v>LONG_TERM_DEBT</v>
          </cell>
          <cell r="B90">
            <v>201210</v>
          </cell>
          <cell r="D90">
            <v>-7617356518.5900002</v>
          </cell>
        </row>
        <row r="91">
          <cell r="A91" t="str">
            <v>CUSTOMER_DEPOSITS</v>
          </cell>
          <cell r="B91">
            <v>201212</v>
          </cell>
          <cell r="D91">
            <v>-515151811.66000003</v>
          </cell>
        </row>
        <row r="92">
          <cell r="A92" t="str">
            <v>DEFERRED_INCOME_TAX</v>
          </cell>
          <cell r="B92">
            <v>201306</v>
          </cell>
          <cell r="D92">
            <v>-5379436651.9099998</v>
          </cell>
        </row>
        <row r="93">
          <cell r="A93" t="str">
            <v>LONG_TERM_DEBT</v>
          </cell>
          <cell r="B93">
            <v>201305</v>
          </cell>
          <cell r="D93">
            <v>-8198419707.9300003</v>
          </cell>
        </row>
        <row r="94">
          <cell r="A94" t="str">
            <v>COMMON_EQUITY</v>
          </cell>
          <cell r="B94">
            <v>201307</v>
          </cell>
          <cell r="D94">
            <v>-12468285919.719999</v>
          </cell>
        </row>
        <row r="95">
          <cell r="A95" t="str">
            <v>DEFERRED_INCOME_TAX</v>
          </cell>
          <cell r="B95">
            <v>201311</v>
          </cell>
          <cell r="D95">
            <v>-5710361880.5299997</v>
          </cell>
        </row>
        <row r="96">
          <cell r="A96" t="str">
            <v>LONG_TERM_DEBT</v>
          </cell>
          <cell r="B96">
            <v>201303</v>
          </cell>
          <cell r="D96">
            <v>-8069085586.1300001</v>
          </cell>
        </row>
        <row r="97">
          <cell r="A97" t="str">
            <v>INVESTMENT_TAX_CREDITS</v>
          </cell>
          <cell r="B97">
            <v>201305</v>
          </cell>
          <cell r="D97">
            <v>-173452638.97</v>
          </cell>
        </row>
        <row r="98">
          <cell r="A98" t="str">
            <v>DEFERRED_INCOME_TAX</v>
          </cell>
          <cell r="B98">
            <v>201302</v>
          </cell>
          <cell r="D98">
            <v>-5084308175.4499998</v>
          </cell>
        </row>
        <row r="99">
          <cell r="A99" t="str">
            <v>LONG_TERM_DEBT</v>
          </cell>
          <cell r="B99">
            <v>201211</v>
          </cell>
          <cell r="D99">
            <v>-7705102034.5500002</v>
          </cell>
        </row>
        <row r="100">
          <cell r="A100" t="str">
            <v>DEFERRED_INCOME_TAX</v>
          </cell>
          <cell r="B100">
            <v>201303</v>
          </cell>
          <cell r="D100">
            <v>-5160814112.5200005</v>
          </cell>
        </row>
        <row r="101">
          <cell r="A101" t="str">
            <v>INVESTMENT_TAX_CREDITS</v>
          </cell>
          <cell r="B101">
            <v>201302</v>
          </cell>
          <cell r="D101">
            <v>-175381169.59</v>
          </cell>
        </row>
        <row r="102">
          <cell r="A102" t="str">
            <v>SHORT_TERM_DEBT</v>
          </cell>
          <cell r="B102">
            <v>201302</v>
          </cell>
          <cell r="D102">
            <v>-508338461.54000002</v>
          </cell>
        </row>
        <row r="103">
          <cell r="A103" t="str">
            <v>PREFERRED_STOCK</v>
          </cell>
          <cell r="B103">
            <v>201306</v>
          </cell>
          <cell r="D103">
            <v>0</v>
          </cell>
        </row>
        <row r="104">
          <cell r="A104" t="str">
            <v>CUSTOMER_DEPOSITS</v>
          </cell>
          <cell r="B104">
            <v>201309</v>
          </cell>
          <cell r="D104">
            <v>-500995098.51999998</v>
          </cell>
        </row>
        <row r="105">
          <cell r="A105" t="str">
            <v>COMMON_EQUITY</v>
          </cell>
          <cell r="B105">
            <v>201101</v>
          </cell>
          <cell r="D105">
            <v>-9189419694.1200008</v>
          </cell>
        </row>
        <row r="106">
          <cell r="A106" t="str">
            <v>LONG_TERM_DEBT</v>
          </cell>
          <cell r="B106">
            <v>201102</v>
          </cell>
          <cell r="D106">
            <v>-6330221174.21</v>
          </cell>
        </row>
        <row r="107">
          <cell r="A107" t="str">
            <v>INVESTMENT_TAX_CREDITS</v>
          </cell>
          <cell r="B107">
            <v>201102</v>
          </cell>
          <cell r="D107">
            <v>-101689245.55</v>
          </cell>
        </row>
        <row r="108">
          <cell r="A108" t="str">
            <v>DEFERRED_INCOME_TAX</v>
          </cell>
          <cell r="B108">
            <v>201104</v>
          </cell>
          <cell r="D108">
            <v>-3932567440.98</v>
          </cell>
        </row>
        <row r="109">
          <cell r="A109" t="str">
            <v>CUSTOMER_DEPOSITS</v>
          </cell>
          <cell r="B109">
            <v>201105</v>
          </cell>
          <cell r="D109">
            <v>-627952791.46000004</v>
          </cell>
        </row>
        <row r="110">
          <cell r="A110" t="str">
            <v>CUSTOMER_DEPOSITS</v>
          </cell>
          <cell r="B110">
            <v>201106</v>
          </cell>
          <cell r="D110">
            <v>-628518535.20000005</v>
          </cell>
        </row>
        <row r="111">
          <cell r="A111" t="str">
            <v>PREFERRED_STOCK</v>
          </cell>
          <cell r="B111">
            <v>201106</v>
          </cell>
          <cell r="D111">
            <v>0</v>
          </cell>
        </row>
        <row r="112">
          <cell r="A112" t="str">
            <v>CUSTOMER_DEPOSITS</v>
          </cell>
          <cell r="B112">
            <v>201108</v>
          </cell>
          <cell r="D112">
            <v>-629305092.46000004</v>
          </cell>
        </row>
        <row r="113">
          <cell r="A113" t="str">
            <v>SHORT_TERM_DEBT</v>
          </cell>
          <cell r="B113">
            <v>201108</v>
          </cell>
          <cell r="D113">
            <v>-380165947.74000001</v>
          </cell>
        </row>
        <row r="114">
          <cell r="A114" t="str">
            <v>INVESTMENT_TAX_CREDITS</v>
          </cell>
          <cell r="B114">
            <v>201110</v>
          </cell>
          <cell r="D114">
            <v>-177572630.59</v>
          </cell>
        </row>
        <row r="115">
          <cell r="A115" t="str">
            <v>CUSTOMER_DEPOSITS</v>
          </cell>
          <cell r="B115">
            <v>201111</v>
          </cell>
          <cell r="D115">
            <v>-622865824.51999998</v>
          </cell>
        </row>
        <row r="116">
          <cell r="A116" t="str">
            <v>COMMON_EQUITY</v>
          </cell>
          <cell r="B116">
            <v>201112</v>
          </cell>
          <cell r="D116">
            <v>-10073932582.9</v>
          </cell>
        </row>
        <row r="117">
          <cell r="A117" t="str">
            <v>LONG_TERM_DEBT</v>
          </cell>
          <cell r="B117">
            <v>201202</v>
          </cell>
          <cell r="D117">
            <v>-6927410609.4200001</v>
          </cell>
        </row>
        <row r="118">
          <cell r="A118" t="str">
            <v>COMMON_EQUITY</v>
          </cell>
          <cell r="B118">
            <v>201202</v>
          </cell>
          <cell r="D118">
            <v>-10286081033.200001</v>
          </cell>
        </row>
        <row r="119">
          <cell r="A119" t="str">
            <v>CUSTOMER_DEPOSITS</v>
          </cell>
          <cell r="B119">
            <v>201203</v>
          </cell>
          <cell r="D119">
            <v>-591921455.13999999</v>
          </cell>
        </row>
        <row r="120">
          <cell r="A120" t="str">
            <v>PREFERRED_STOCK</v>
          </cell>
          <cell r="B120">
            <v>201203</v>
          </cell>
          <cell r="D120">
            <v>0</v>
          </cell>
        </row>
        <row r="121">
          <cell r="A121" t="str">
            <v>DEFERRED_INCOME_TAX</v>
          </cell>
          <cell r="B121">
            <v>201204</v>
          </cell>
          <cell r="D121">
            <v>-4512660727.4799995</v>
          </cell>
        </row>
        <row r="122">
          <cell r="A122" t="str">
            <v>DEFERRED_INCOME_TAX</v>
          </cell>
          <cell r="B122">
            <v>201206</v>
          </cell>
          <cell r="D122">
            <v>-4471723401.7200003</v>
          </cell>
        </row>
        <row r="123">
          <cell r="A123" t="str">
            <v>INVESTMENT_TAX_CREDITS</v>
          </cell>
          <cell r="B123">
            <v>201206</v>
          </cell>
          <cell r="D123">
            <v>-181020098.66</v>
          </cell>
        </row>
        <row r="124">
          <cell r="A124" t="str">
            <v>PREFERRED_STOCK</v>
          </cell>
          <cell r="B124">
            <v>201208</v>
          </cell>
          <cell r="D124">
            <v>0</v>
          </cell>
        </row>
        <row r="125">
          <cell r="A125" t="str">
            <v>COMMON_EQUITY</v>
          </cell>
          <cell r="B125">
            <v>201209</v>
          </cell>
          <cell r="D125">
            <v>-11235050578.66</v>
          </cell>
        </row>
        <row r="126">
          <cell r="A126" t="str">
            <v>SHORT_TERM_DEBT</v>
          </cell>
          <cell r="B126">
            <v>201209</v>
          </cell>
          <cell r="D126">
            <v>-534646153.85000002</v>
          </cell>
        </row>
        <row r="127">
          <cell r="A127" t="str">
            <v>COMMON_EQUITY</v>
          </cell>
          <cell r="B127">
            <v>201304</v>
          </cell>
          <cell r="D127">
            <v>-12128266908.91</v>
          </cell>
        </row>
        <row r="128">
          <cell r="A128" t="str">
            <v>COMMON_EQUITY</v>
          </cell>
          <cell r="B128">
            <v>201301</v>
          </cell>
          <cell r="D128">
            <v>-11774380770.700001</v>
          </cell>
        </row>
        <row r="129">
          <cell r="A129" t="str">
            <v>INVESTMENT_TAX_CREDITS</v>
          </cell>
          <cell r="B129">
            <v>201211</v>
          </cell>
          <cell r="D129">
            <v>-177421128.28</v>
          </cell>
        </row>
        <row r="130">
          <cell r="A130" t="str">
            <v>INVESTMENT_TAX_CREDITS</v>
          </cell>
          <cell r="B130">
            <v>201303</v>
          </cell>
          <cell r="D130">
            <v>-174725945.13</v>
          </cell>
        </row>
        <row r="131">
          <cell r="A131" t="str">
            <v>LONG_TERM_DEBT</v>
          </cell>
          <cell r="B131">
            <v>201309</v>
          </cell>
          <cell r="D131">
            <v>-8424762628.0600004</v>
          </cell>
        </row>
        <row r="132">
          <cell r="A132" t="str">
            <v>CUSTOMER_DEPOSITS</v>
          </cell>
          <cell r="B132">
            <v>201308</v>
          </cell>
          <cell r="D132">
            <v>-501836723.82999998</v>
          </cell>
        </row>
        <row r="133">
          <cell r="A133" t="str">
            <v>INVESTMENT_TAX_CREDITS</v>
          </cell>
          <cell r="B133">
            <v>201309</v>
          </cell>
          <cell r="D133">
            <v>-171076232.05000001</v>
          </cell>
        </row>
        <row r="134">
          <cell r="A134" t="str">
            <v>INVESTMENT_TAX_CREDITS</v>
          </cell>
          <cell r="B134">
            <v>201308</v>
          </cell>
          <cell r="D134">
            <v>-171635536.66</v>
          </cell>
        </row>
        <row r="135">
          <cell r="A135" t="str">
            <v>SHORT_TERM_DEBT</v>
          </cell>
          <cell r="B135">
            <v>201212</v>
          </cell>
          <cell r="D135">
            <v>-493076923.07999998</v>
          </cell>
        </row>
        <row r="136">
          <cell r="A136" t="str">
            <v>DEFERRED_INCOME_TAX</v>
          </cell>
          <cell r="B136">
            <v>201101</v>
          </cell>
          <cell r="D136">
            <v>-3833150018.23</v>
          </cell>
        </row>
        <row r="137">
          <cell r="A137" t="str">
            <v>PREFERRED_STOCK</v>
          </cell>
          <cell r="B137">
            <v>201101</v>
          </cell>
          <cell r="D137">
            <v>0</v>
          </cell>
        </row>
        <row r="138">
          <cell r="A138" t="str">
            <v>SHORT_TERM_DEBT</v>
          </cell>
          <cell r="B138">
            <v>201102</v>
          </cell>
          <cell r="D138">
            <v>-577336692.30999994</v>
          </cell>
        </row>
        <row r="139">
          <cell r="A139" t="str">
            <v>COMMON_EQUITY</v>
          </cell>
          <cell r="B139">
            <v>201107</v>
          </cell>
          <cell r="D139">
            <v>-9673664429.2700005</v>
          </cell>
        </row>
        <row r="140">
          <cell r="A140" t="str">
            <v>DEFERRED_INCOME_TAX</v>
          </cell>
          <cell r="B140">
            <v>201107</v>
          </cell>
          <cell r="D140">
            <v>-4046955769.4699998</v>
          </cell>
        </row>
        <row r="141">
          <cell r="A141" t="str">
            <v>LONG_TERM_DEBT</v>
          </cell>
          <cell r="B141">
            <v>201108</v>
          </cell>
          <cell r="D141">
            <v>-6548877940.8800001</v>
          </cell>
        </row>
        <row r="142">
          <cell r="A142" t="str">
            <v>CUSTOMER_DEPOSITS</v>
          </cell>
          <cell r="B142">
            <v>201110</v>
          </cell>
          <cell r="D142">
            <v>-628603233.79999995</v>
          </cell>
        </row>
        <row r="143">
          <cell r="A143" t="str">
            <v>COMMON_EQUITY</v>
          </cell>
          <cell r="B143">
            <v>201110</v>
          </cell>
          <cell r="D143">
            <v>-9903753079.6200008</v>
          </cell>
        </row>
        <row r="144">
          <cell r="A144" t="str">
            <v>INVESTMENT_TAX_CREDITS</v>
          </cell>
          <cell r="B144">
            <v>201111</v>
          </cell>
          <cell r="D144">
            <v>-186345810.66</v>
          </cell>
        </row>
        <row r="145">
          <cell r="A145" t="str">
            <v>LONG_TERM_DEBT</v>
          </cell>
          <cell r="B145">
            <v>201201</v>
          </cell>
          <cell r="D145">
            <v>-6863457439.5900002</v>
          </cell>
        </row>
        <row r="146">
          <cell r="A146" t="str">
            <v>PREFERRED_STOCK</v>
          </cell>
          <cell r="B146">
            <v>201201</v>
          </cell>
          <cell r="D146">
            <v>0</v>
          </cell>
        </row>
        <row r="147">
          <cell r="A147" t="str">
            <v>INVESTMENT_TAX_CREDITS</v>
          </cell>
          <cell r="B147">
            <v>201202</v>
          </cell>
          <cell r="D147">
            <v>-184022692.66</v>
          </cell>
        </row>
        <row r="148">
          <cell r="A148" t="str">
            <v>INVESTMENT_TAX_CREDITS</v>
          </cell>
          <cell r="B148">
            <v>201203</v>
          </cell>
          <cell r="D148">
            <v>-183261759.36000001</v>
          </cell>
        </row>
        <row r="149">
          <cell r="A149" t="str">
            <v>DEFERRED_INCOME_TAX</v>
          </cell>
          <cell r="B149">
            <v>201205</v>
          </cell>
          <cell r="D149">
            <v>-4579657904.6999998</v>
          </cell>
        </row>
        <row r="150">
          <cell r="A150" t="str">
            <v>CUSTOMER_DEPOSITS</v>
          </cell>
          <cell r="B150">
            <v>201205</v>
          </cell>
          <cell r="D150">
            <v>-574232915.63999999</v>
          </cell>
        </row>
        <row r="151">
          <cell r="A151" t="str">
            <v>DEFERRED_INCOME_TAX</v>
          </cell>
          <cell r="B151">
            <v>201208</v>
          </cell>
          <cell r="D151">
            <v>-4604351736.6800003</v>
          </cell>
        </row>
        <row r="152">
          <cell r="A152" t="str">
            <v>SHORT_TERM_DEBT</v>
          </cell>
          <cell r="B152">
            <v>201208</v>
          </cell>
          <cell r="D152">
            <v>-513900000</v>
          </cell>
        </row>
        <row r="153">
          <cell r="A153" t="str">
            <v>LONG_TERM_DEBT</v>
          </cell>
          <cell r="B153">
            <v>201208</v>
          </cell>
          <cell r="D153">
            <v>-7442087320.79</v>
          </cell>
        </row>
        <row r="154">
          <cell r="A154" t="str">
            <v>LONG_TERM_DEBT</v>
          </cell>
          <cell r="B154">
            <v>201307</v>
          </cell>
          <cell r="D154">
            <v>-8312634297.6199999</v>
          </cell>
        </row>
        <row r="155">
          <cell r="A155" t="str">
            <v>LONG_TERM_DEBT</v>
          </cell>
          <cell r="B155">
            <v>201304</v>
          </cell>
          <cell r="D155">
            <v>-8133775485.1499996</v>
          </cell>
        </row>
        <row r="156">
          <cell r="A156" t="str">
            <v>INVESTMENT_TAX_CREDITS</v>
          </cell>
          <cell r="B156">
            <v>201311</v>
          </cell>
          <cell r="D156">
            <v>-170012806.66</v>
          </cell>
        </row>
        <row r="157">
          <cell r="A157" t="str">
            <v>SHORT_TERM_DEBT</v>
          </cell>
          <cell r="B157">
            <v>201304</v>
          </cell>
          <cell r="D157">
            <v>-538284615.38</v>
          </cell>
        </row>
        <row r="158">
          <cell r="A158" t="str">
            <v>DEFERRED_INCOME_TAX</v>
          </cell>
          <cell r="B158">
            <v>201301</v>
          </cell>
          <cell r="D158">
            <v>-5006417782.5500002</v>
          </cell>
        </row>
        <row r="159">
          <cell r="A159" t="str">
            <v>SHORT_TERM_DEBT</v>
          </cell>
          <cell r="B159">
            <v>201305</v>
          </cell>
          <cell r="D159">
            <v>-518784615.38</v>
          </cell>
        </row>
        <row r="160">
          <cell r="A160" t="str">
            <v>LONG_TERM_DEBT</v>
          </cell>
          <cell r="B160">
            <v>201308</v>
          </cell>
          <cell r="D160">
            <v>-8367857613.5200005</v>
          </cell>
        </row>
        <row r="161">
          <cell r="A161" t="str">
            <v>CUSTOMER_DEPOSITS</v>
          </cell>
          <cell r="B161">
            <v>201211</v>
          </cell>
          <cell r="D161">
            <v>-518810210.35000002</v>
          </cell>
        </row>
        <row r="162">
          <cell r="A162" t="str">
            <v>INVESTMENT_TAX_CREDITS</v>
          </cell>
          <cell r="B162">
            <v>201307</v>
          </cell>
          <cell r="D162">
            <v>-172228856.50999999</v>
          </cell>
        </row>
        <row r="163">
          <cell r="A163" t="str">
            <v>PREFERRED_STOCK</v>
          </cell>
          <cell r="B163">
            <v>201307</v>
          </cell>
          <cell r="D163">
            <v>0</v>
          </cell>
        </row>
        <row r="164">
          <cell r="A164" t="str">
            <v>CUSTOMER_DEPOSITS</v>
          </cell>
          <cell r="B164">
            <v>201307</v>
          </cell>
          <cell r="D164">
            <v>-502823529.06999999</v>
          </cell>
        </row>
        <row r="165">
          <cell r="A165" t="str">
            <v>PREFERRED_STOCK</v>
          </cell>
          <cell r="B165">
            <v>201211</v>
          </cell>
          <cell r="D165">
            <v>0</v>
          </cell>
        </row>
        <row r="166">
          <cell r="A166" t="str">
            <v>PREFERRED_STOCK</v>
          </cell>
          <cell r="B166">
            <v>201102</v>
          </cell>
          <cell r="D166">
            <v>0</v>
          </cell>
        </row>
        <row r="167">
          <cell r="A167" t="str">
            <v>CUSTOMER_DEPOSITS</v>
          </cell>
          <cell r="B167">
            <v>201103</v>
          </cell>
          <cell r="D167">
            <v>-626227195.44000006</v>
          </cell>
        </row>
        <row r="168">
          <cell r="A168" t="str">
            <v>INVESTMENT_TAX_CREDITS</v>
          </cell>
          <cell r="B168">
            <v>201104</v>
          </cell>
          <cell r="D168">
            <v>-122721206.61</v>
          </cell>
        </row>
        <row r="169">
          <cell r="A169" t="str">
            <v>SHORT_TERM_DEBT</v>
          </cell>
          <cell r="B169">
            <v>201104</v>
          </cell>
          <cell r="D169">
            <v>-526707615.38</v>
          </cell>
        </row>
        <row r="170">
          <cell r="A170" t="str">
            <v>PREFERRED_STOCK</v>
          </cell>
          <cell r="B170">
            <v>201104</v>
          </cell>
          <cell r="D170">
            <v>0</v>
          </cell>
        </row>
        <row r="171">
          <cell r="A171" t="str">
            <v>COMMON_EQUITY</v>
          </cell>
          <cell r="B171">
            <v>201106</v>
          </cell>
          <cell r="D171">
            <v>-9587882891.6200008</v>
          </cell>
        </row>
        <row r="172">
          <cell r="A172" t="str">
            <v>SHORT_TERM_DEBT</v>
          </cell>
          <cell r="B172">
            <v>201106</v>
          </cell>
          <cell r="D172">
            <v>-450453307.69</v>
          </cell>
        </row>
        <row r="173">
          <cell r="A173" t="str">
            <v>LONG_TERM_DEBT</v>
          </cell>
          <cell r="B173">
            <v>201109</v>
          </cell>
          <cell r="D173">
            <v>-6599743650.9899998</v>
          </cell>
        </row>
        <row r="174">
          <cell r="A174" t="str">
            <v>DEFERRED_INCOME_TAX</v>
          </cell>
          <cell r="B174">
            <v>201109</v>
          </cell>
          <cell r="D174">
            <v>-4136554673.3200002</v>
          </cell>
        </row>
        <row r="175">
          <cell r="A175" t="str">
            <v>COMMON_EQUITY</v>
          </cell>
          <cell r="B175">
            <v>201111</v>
          </cell>
          <cell r="D175">
            <v>-9989229114.8700008</v>
          </cell>
        </row>
        <row r="176">
          <cell r="A176" t="str">
            <v>DEFERRED_INCOME_TAX</v>
          </cell>
          <cell r="B176">
            <v>201111</v>
          </cell>
          <cell r="D176">
            <v>-4228121098.73</v>
          </cell>
        </row>
        <row r="177">
          <cell r="A177" t="str">
            <v>SHORT_TERM_DEBT</v>
          </cell>
          <cell r="B177">
            <v>201111</v>
          </cell>
          <cell r="D177">
            <v>-401298332.36000001</v>
          </cell>
        </row>
        <row r="178">
          <cell r="A178" t="str">
            <v>LONG_TERM_DEBT</v>
          </cell>
          <cell r="B178">
            <v>201112</v>
          </cell>
          <cell r="D178">
            <v>-6797536845.7299995</v>
          </cell>
        </row>
        <row r="179">
          <cell r="A179" t="str">
            <v>CUSTOMER_DEPOSITS</v>
          </cell>
          <cell r="B179">
            <v>201206</v>
          </cell>
          <cell r="D179">
            <v>-564844188.50999999</v>
          </cell>
        </row>
        <row r="180">
          <cell r="A180" t="str">
            <v>DEFERRED_INCOME_TAX</v>
          </cell>
          <cell r="B180">
            <v>201207</v>
          </cell>
          <cell r="D180">
            <v>-4534822295.5500002</v>
          </cell>
        </row>
        <row r="181">
          <cell r="A181" t="str">
            <v>CUSTOMER_DEPOSITS</v>
          </cell>
          <cell r="B181">
            <v>201209</v>
          </cell>
          <cell r="D181">
            <v>-536571897.11000001</v>
          </cell>
        </row>
        <row r="182">
          <cell r="A182" t="str">
            <v>INVESTMENT_TAX_CREDITS</v>
          </cell>
          <cell r="B182">
            <v>201209</v>
          </cell>
          <cell r="D182">
            <v>-178840146.81999999</v>
          </cell>
        </row>
        <row r="183">
          <cell r="A183" t="str">
            <v>LONG_TERM_DEBT</v>
          </cell>
          <cell r="B183">
            <v>201306</v>
          </cell>
          <cell r="D183">
            <v>-8255518840.1400003</v>
          </cell>
        </row>
        <row r="184">
          <cell r="A184" t="str">
            <v>CUSTOMER_DEPOSITS</v>
          </cell>
          <cell r="B184">
            <v>201304</v>
          </cell>
          <cell r="D184">
            <v>-506913839.63999999</v>
          </cell>
        </row>
        <row r="185">
          <cell r="A185" t="str">
            <v>PREFERRED_STOCK</v>
          </cell>
          <cell r="B185">
            <v>201305</v>
          </cell>
          <cell r="D185">
            <v>0</v>
          </cell>
        </row>
        <row r="186">
          <cell r="A186" t="str">
            <v>INVESTMENT_TAX_CREDITS</v>
          </cell>
          <cell r="B186">
            <v>201301</v>
          </cell>
          <cell r="D186">
            <v>-176041918.36000001</v>
          </cell>
        </row>
        <row r="187">
          <cell r="A187" t="str">
            <v>SHORT_TERM_DEBT</v>
          </cell>
          <cell r="B187">
            <v>201301</v>
          </cell>
          <cell r="D187">
            <v>-498107692.31</v>
          </cell>
        </row>
        <row r="188">
          <cell r="A188" t="str">
            <v>COMMON_EQUITY</v>
          </cell>
          <cell r="B188">
            <v>201311</v>
          </cell>
          <cell r="D188">
            <v>-12729017361.889999</v>
          </cell>
        </row>
        <row r="189">
          <cell r="A189" t="str">
            <v>CUSTOMER_DEPOSITS</v>
          </cell>
          <cell r="B189">
            <v>201311</v>
          </cell>
          <cell r="D189">
            <v>-493549722.06</v>
          </cell>
        </row>
        <row r="190">
          <cell r="A190" t="str">
            <v>DEFERRED_INCOME_TAX</v>
          </cell>
          <cell r="B190">
            <v>201309</v>
          </cell>
          <cell r="D190">
            <v>-5587617633.4499998</v>
          </cell>
        </row>
        <row r="191">
          <cell r="A191" t="str">
            <v>DEFERRED_INCOME_TAX</v>
          </cell>
          <cell r="B191">
            <v>201211</v>
          </cell>
          <cell r="D191">
            <v>-4826300246.6800003</v>
          </cell>
        </row>
        <row r="192">
          <cell r="A192" t="str">
            <v>SHORT_TERM_DEBT</v>
          </cell>
          <cell r="B192">
            <v>201211</v>
          </cell>
          <cell r="D192">
            <v>-512769230.76999998</v>
          </cell>
        </row>
        <row r="193">
          <cell r="A193" t="str">
            <v>DEFERRED_INCOME_TAX</v>
          </cell>
          <cell r="B193">
            <v>201310</v>
          </cell>
          <cell r="D193">
            <v>-5650284529.1400003</v>
          </cell>
        </row>
        <row r="194">
          <cell r="A194" t="str">
            <v>CUSTOMER_DEPOSITS</v>
          </cell>
          <cell r="B194">
            <v>201310</v>
          </cell>
          <cell r="D194">
            <v>-498051705.36000001</v>
          </cell>
        </row>
        <row r="195">
          <cell r="A195" t="str">
            <v>SHORT_TERM_DEBT</v>
          </cell>
          <cell r="B195">
            <v>201101</v>
          </cell>
          <cell r="D195">
            <v>-599813615.38</v>
          </cell>
        </row>
        <row r="196">
          <cell r="A196" t="str">
            <v>INVESTMENT_TAX_CREDITS</v>
          </cell>
          <cell r="B196">
            <v>201101</v>
          </cell>
          <cell r="D196">
            <v>-91126523.859999999</v>
          </cell>
        </row>
        <row r="197">
          <cell r="A197" t="str">
            <v>COMMON_EQUITY</v>
          </cell>
          <cell r="B197">
            <v>201104</v>
          </cell>
          <cell r="D197">
            <v>-9420769162.9599991</v>
          </cell>
        </row>
        <row r="198">
          <cell r="A198" t="str">
            <v>DEFERRED_INCOME_TAX</v>
          </cell>
          <cell r="B198">
            <v>201106</v>
          </cell>
          <cell r="D198">
            <v>-4006224809.0799999</v>
          </cell>
        </row>
        <row r="199">
          <cell r="A199" t="str">
            <v>SHORT_TERM_DEBT</v>
          </cell>
          <cell r="B199">
            <v>201107</v>
          </cell>
          <cell r="D199">
            <v>-419467870.81999999</v>
          </cell>
        </row>
        <row r="200">
          <cell r="A200" t="str">
            <v>CUSTOMER_DEPOSITS</v>
          </cell>
          <cell r="B200">
            <v>201107</v>
          </cell>
          <cell r="D200">
            <v>-628724818.48000002</v>
          </cell>
        </row>
        <row r="201">
          <cell r="A201" t="str">
            <v>PREFERRED_STOCK</v>
          </cell>
          <cell r="B201">
            <v>201107</v>
          </cell>
          <cell r="D201">
            <v>0</v>
          </cell>
        </row>
        <row r="202">
          <cell r="A202" t="str">
            <v>COMMON_EQUITY</v>
          </cell>
          <cell r="B202">
            <v>201108</v>
          </cell>
          <cell r="D202">
            <v>-9769214599.3500004</v>
          </cell>
        </row>
        <row r="203">
          <cell r="A203" t="str">
            <v>INVESTMENT_TAX_CREDITS</v>
          </cell>
          <cell r="B203">
            <v>201108</v>
          </cell>
          <cell r="D203">
            <v>-159946932.50999999</v>
          </cell>
        </row>
        <row r="204">
          <cell r="A204" t="str">
            <v>COMMON_EQUITY</v>
          </cell>
          <cell r="B204">
            <v>201109</v>
          </cell>
          <cell r="D204">
            <v>-9826067439.7000008</v>
          </cell>
        </row>
        <row r="205">
          <cell r="A205" t="str">
            <v>LONG_TERM_DEBT</v>
          </cell>
          <cell r="B205">
            <v>201110</v>
          </cell>
          <cell r="D205">
            <v>-6650532801.7799997</v>
          </cell>
        </row>
        <row r="206">
          <cell r="A206" t="str">
            <v>DEFERRED_INCOME_TAX</v>
          </cell>
          <cell r="B206">
            <v>201201</v>
          </cell>
          <cell r="D206">
            <v>-4347036026.7700005</v>
          </cell>
        </row>
        <row r="207">
          <cell r="A207" t="str">
            <v>CUSTOMER_DEPOSITS</v>
          </cell>
          <cell r="B207">
            <v>201202</v>
          </cell>
          <cell r="D207">
            <v>-600169770.48000002</v>
          </cell>
        </row>
        <row r="208">
          <cell r="A208" t="str">
            <v>PREFERRED_STOCK</v>
          </cell>
          <cell r="B208">
            <v>201204</v>
          </cell>
          <cell r="D208">
            <v>0</v>
          </cell>
        </row>
        <row r="209">
          <cell r="A209" t="str">
            <v>COMMON_EQUITY</v>
          </cell>
          <cell r="B209">
            <v>201204</v>
          </cell>
          <cell r="D209">
            <v>-10535741062.98</v>
          </cell>
        </row>
        <row r="210">
          <cell r="A210" t="str">
            <v>SHORT_TERM_DEBT</v>
          </cell>
          <cell r="B210">
            <v>201204</v>
          </cell>
          <cell r="D210">
            <v>-530052178.50999999</v>
          </cell>
        </row>
        <row r="211">
          <cell r="A211" t="str">
            <v>COMMON_EQUITY</v>
          </cell>
          <cell r="B211">
            <v>201206</v>
          </cell>
          <cell r="D211">
            <v>-10814907813.25</v>
          </cell>
        </row>
        <row r="212">
          <cell r="A212" t="str">
            <v>PREFERRED_STOCK</v>
          </cell>
          <cell r="B212">
            <v>201207</v>
          </cell>
          <cell r="D212">
            <v>0</v>
          </cell>
        </row>
        <row r="213">
          <cell r="A213" t="str">
            <v>CUSTOMER_DEPOSITS</v>
          </cell>
          <cell r="B213">
            <v>201207</v>
          </cell>
          <cell r="D213">
            <v>-555535987.38</v>
          </cell>
        </row>
        <row r="214">
          <cell r="A214" t="str">
            <v>CUSTOMER_DEPOSITS</v>
          </cell>
          <cell r="B214">
            <v>201210</v>
          </cell>
          <cell r="D214">
            <v>-526847827.88999999</v>
          </cell>
        </row>
        <row r="215">
          <cell r="A215" t="str">
            <v>LONG_TERM_DEBT</v>
          </cell>
          <cell r="B215">
            <v>201212</v>
          </cell>
          <cell r="D215">
            <v>-7846101187.4799995</v>
          </cell>
        </row>
        <row r="216">
          <cell r="A216" t="str">
            <v>INVESTMENT_TAX_CREDITS</v>
          </cell>
          <cell r="B216">
            <v>201304</v>
          </cell>
          <cell r="D216">
            <v>-174083101.59</v>
          </cell>
        </row>
        <row r="217">
          <cell r="A217" t="str">
            <v>COMMON_EQUITY</v>
          </cell>
          <cell r="B217">
            <v>201305</v>
          </cell>
          <cell r="D217">
            <v>-12244685096.74</v>
          </cell>
        </row>
        <row r="218">
          <cell r="A218" t="str">
            <v>LONG_TERM_DEBT</v>
          </cell>
          <cell r="B218">
            <v>201302</v>
          </cell>
          <cell r="D218">
            <v>-8004395732.7200003</v>
          </cell>
        </row>
        <row r="219">
          <cell r="A219" t="str">
            <v>CUSTOMER_DEPOSITS</v>
          </cell>
          <cell r="B219">
            <v>201302</v>
          </cell>
          <cell r="D219">
            <v>-510220034.74000001</v>
          </cell>
        </row>
        <row r="220">
          <cell r="A220" t="str">
            <v>COMMON_EQUITY</v>
          </cell>
          <cell r="B220">
            <v>201309</v>
          </cell>
          <cell r="D220">
            <v>-12619320305.67</v>
          </cell>
        </row>
        <row r="221">
          <cell r="A221" t="str">
            <v>DEFERRED_INCOME_TAX</v>
          </cell>
          <cell r="B221">
            <v>201308</v>
          </cell>
          <cell r="D221">
            <v>-5521572527.4499998</v>
          </cell>
        </row>
        <row r="222">
          <cell r="A222" t="str">
            <v>PREFERRED_STOCK</v>
          </cell>
          <cell r="B222">
            <v>201308</v>
          </cell>
          <cell r="D222">
            <v>0</v>
          </cell>
        </row>
        <row r="223">
          <cell r="A223" t="str">
            <v>COMMON_EQUITY</v>
          </cell>
          <cell r="B223">
            <v>201308</v>
          </cell>
          <cell r="D223">
            <v>-12575183678.860001</v>
          </cell>
        </row>
        <row r="224">
          <cell r="A224" t="str">
            <v>INVESTMENT_TAX_CREDITS</v>
          </cell>
          <cell r="B224">
            <v>201212</v>
          </cell>
          <cell r="D224">
            <v>-176721904.59</v>
          </cell>
        </row>
        <row r="225">
          <cell r="A225" t="str">
            <v>COMMON_EQUITY</v>
          </cell>
          <cell r="B225">
            <v>201310</v>
          </cell>
          <cell r="D225">
            <v>-12663674751.65</v>
          </cell>
        </row>
        <row r="226">
          <cell r="A226" t="str">
            <v>INVESTMENT_TAX_CREDITS</v>
          </cell>
          <cell r="B226">
            <v>201310</v>
          </cell>
          <cell r="D226">
            <v>-170535881.43000001</v>
          </cell>
        </row>
        <row r="227">
          <cell r="A227" t="str">
            <v>CUSTOMER_DEPOSITS</v>
          </cell>
          <cell r="B227">
            <v>201102</v>
          </cell>
          <cell r="D227">
            <v>-625032691.30999994</v>
          </cell>
        </row>
        <row r="228">
          <cell r="A228" t="str">
            <v>LONG_TERM_DEBT</v>
          </cell>
          <cell r="B228">
            <v>201103</v>
          </cell>
          <cell r="D228">
            <v>-6333339282.0600004</v>
          </cell>
        </row>
        <row r="229">
          <cell r="A229" t="str">
            <v>COMMON_EQUITY</v>
          </cell>
          <cell r="B229">
            <v>201103</v>
          </cell>
          <cell r="D229">
            <v>-9343258311.0400009</v>
          </cell>
        </row>
        <row r="230">
          <cell r="A230" t="str">
            <v>DEFERRED_INCOME_TAX</v>
          </cell>
          <cell r="B230">
            <v>201103</v>
          </cell>
          <cell r="D230">
            <v>-3900413116.4699998</v>
          </cell>
        </row>
        <row r="231">
          <cell r="A231" t="str">
            <v>PREFERRED_STOCK</v>
          </cell>
          <cell r="B231">
            <v>201103</v>
          </cell>
          <cell r="D231">
            <v>0</v>
          </cell>
        </row>
        <row r="232">
          <cell r="A232" t="str">
            <v>CUSTOMER_DEPOSITS</v>
          </cell>
          <cell r="B232">
            <v>201104</v>
          </cell>
          <cell r="D232">
            <v>-627102113.10000002</v>
          </cell>
        </row>
        <row r="233">
          <cell r="A233" t="str">
            <v>PREFERRED_STOCK</v>
          </cell>
          <cell r="B233">
            <v>201105</v>
          </cell>
          <cell r="D233">
            <v>0</v>
          </cell>
        </row>
        <row r="234">
          <cell r="A234" t="str">
            <v>INVESTMENT_TAX_CREDITS</v>
          </cell>
          <cell r="B234">
            <v>201107</v>
          </cell>
          <cell r="D234">
            <v>-151094414.47999999</v>
          </cell>
        </row>
        <row r="235">
          <cell r="A235" t="str">
            <v>SHORT_TERM_DEBT</v>
          </cell>
          <cell r="B235">
            <v>201109</v>
          </cell>
          <cell r="D235">
            <v>-375026409.27999997</v>
          </cell>
        </row>
        <row r="236">
          <cell r="A236" t="str">
            <v>LONG_TERM_DEBT</v>
          </cell>
          <cell r="B236">
            <v>201111</v>
          </cell>
          <cell r="D236">
            <v>-6701321192.9099998</v>
          </cell>
        </row>
        <row r="237">
          <cell r="A237" t="str">
            <v>PREFERRED_STOCK</v>
          </cell>
          <cell r="B237">
            <v>201111</v>
          </cell>
          <cell r="D237">
            <v>0</v>
          </cell>
        </row>
        <row r="238">
          <cell r="A238" t="str">
            <v>PREFERRED_STOCK</v>
          </cell>
          <cell r="B238">
            <v>201112</v>
          </cell>
          <cell r="D238">
            <v>0</v>
          </cell>
        </row>
        <row r="239">
          <cell r="A239" t="str">
            <v>INVESTMENT_TAX_CREDITS</v>
          </cell>
          <cell r="B239">
            <v>201201</v>
          </cell>
          <cell r="D239">
            <v>-184790482.50999999</v>
          </cell>
        </row>
        <row r="240">
          <cell r="A240" t="str">
            <v>SHORT_TERM_DEBT</v>
          </cell>
          <cell r="B240">
            <v>201201</v>
          </cell>
          <cell r="D240">
            <v>-437221409.27999997</v>
          </cell>
        </row>
        <row r="241">
          <cell r="A241" t="str">
            <v>SHORT_TERM_DEBT</v>
          </cell>
          <cell r="B241">
            <v>201202</v>
          </cell>
          <cell r="D241">
            <v>-441906024.67000002</v>
          </cell>
        </row>
        <row r="242">
          <cell r="A242" t="str">
            <v>SHORT_TERM_DEBT</v>
          </cell>
          <cell r="B242">
            <v>201205</v>
          </cell>
          <cell r="D242">
            <v>-536075255.44</v>
          </cell>
        </row>
        <row r="243">
          <cell r="A243" t="str">
            <v>INVESTMENT_TAX_CREDITS</v>
          </cell>
          <cell r="B243">
            <v>201205</v>
          </cell>
          <cell r="D243">
            <v>-181760462.36000001</v>
          </cell>
        </row>
        <row r="244">
          <cell r="A244" t="str">
            <v>PREFERRED_STOCK</v>
          </cell>
          <cell r="B244">
            <v>201209</v>
          </cell>
          <cell r="D244">
            <v>0</v>
          </cell>
        </row>
        <row r="245">
          <cell r="A245" t="str">
            <v>DEFERRED_INCOME_TAX</v>
          </cell>
          <cell r="B245">
            <v>201209</v>
          </cell>
          <cell r="D245">
            <v>-4674494378.0299997</v>
          </cell>
        </row>
        <row r="246">
          <cell r="A246" t="str">
            <v>INVESTMENT_TAX_CREDITS</v>
          </cell>
          <cell r="B246">
            <v>201210</v>
          </cell>
          <cell r="D246">
            <v>-178127209.28</v>
          </cell>
        </row>
        <row r="247">
          <cell r="A247" t="str">
            <v>INVESTMENT_TAX_CREDITS</v>
          </cell>
          <cell r="B247">
            <v>201312</v>
          </cell>
          <cell r="D247">
            <v>-169512392.36000001</v>
          </cell>
        </row>
        <row r="248">
          <cell r="A248" t="str">
            <v>COMMON_EQUITY</v>
          </cell>
          <cell r="B248">
            <v>201312</v>
          </cell>
          <cell r="D248">
            <v>-12776720863.51</v>
          </cell>
        </row>
        <row r="249">
          <cell r="A249" t="str">
            <v>CUSTOMER_DEPOSITS</v>
          </cell>
          <cell r="B249">
            <v>201312</v>
          </cell>
          <cell r="D249">
            <v>-489176809.89999998</v>
          </cell>
        </row>
        <row r="250">
          <cell r="A250" t="str">
            <v>PREFERRED_STOCK</v>
          </cell>
          <cell r="B250">
            <v>201312</v>
          </cell>
          <cell r="D250">
            <v>0</v>
          </cell>
        </row>
        <row r="251">
          <cell r="A251" t="str">
            <v>LONG_TERM_DEBT</v>
          </cell>
          <cell r="B251">
            <v>201312</v>
          </cell>
          <cell r="D251">
            <v>-8595745112.6599998</v>
          </cell>
        </row>
        <row r="252">
          <cell r="A252" t="str">
            <v>DEFERRED_INCOME_TAX</v>
          </cell>
          <cell r="B252">
            <v>201312</v>
          </cell>
          <cell r="D252">
            <v>-5771060019.3000002</v>
          </cell>
        </row>
        <row r="253">
          <cell r="A253" t="str">
            <v>SHORT_TERM_DEBT</v>
          </cell>
          <cell r="B253">
            <v>201312</v>
          </cell>
          <cell r="D253">
            <v>-497807692.31</v>
          </cell>
        </row>
        <row r="254">
          <cell r="A254" t="str">
            <v>DEFERRED_INCOME_TAX</v>
          </cell>
          <cell r="B254">
            <v>201401</v>
          </cell>
          <cell r="D254">
            <v>-5830372243.3800001</v>
          </cell>
        </row>
        <row r="255">
          <cell r="A255" t="str">
            <v>INVESTMENT_TAX_CREDITS</v>
          </cell>
          <cell r="B255">
            <v>201401</v>
          </cell>
          <cell r="D255">
            <v>-169023704.88999999</v>
          </cell>
        </row>
        <row r="256">
          <cell r="A256" t="str">
            <v>SHORT_TERM_DEBT</v>
          </cell>
          <cell r="B256">
            <v>201401</v>
          </cell>
          <cell r="D256">
            <v>-498269230.76999998</v>
          </cell>
        </row>
        <row r="257">
          <cell r="A257" t="str">
            <v>CUSTOMER_DEPOSITS</v>
          </cell>
          <cell r="B257">
            <v>201401</v>
          </cell>
          <cell r="D257">
            <v>-484772931.13</v>
          </cell>
        </row>
        <row r="258">
          <cell r="A258" t="str">
            <v>COMMON_EQUITY</v>
          </cell>
          <cell r="B258">
            <v>201401</v>
          </cell>
          <cell r="D258">
            <v>-12838548691.24</v>
          </cell>
        </row>
        <row r="259">
          <cell r="A259" t="str">
            <v>PREFERRED_STOCK</v>
          </cell>
          <cell r="B259">
            <v>201401</v>
          </cell>
          <cell r="D259">
            <v>0</v>
          </cell>
        </row>
        <row r="260">
          <cell r="A260" t="str">
            <v>LONG_TERM_DEBT</v>
          </cell>
          <cell r="B260">
            <v>201401</v>
          </cell>
          <cell r="D260">
            <v>-8599501016.6700001</v>
          </cell>
        </row>
        <row r="261">
          <cell r="A261" t="str">
            <v>INVESTMENT_TAX_CREDITS</v>
          </cell>
          <cell r="B261">
            <v>201402</v>
          </cell>
          <cell r="D261">
            <v>-168542485.19999999</v>
          </cell>
        </row>
        <row r="262">
          <cell r="A262" t="str">
            <v>CUSTOMER_DEPOSITS</v>
          </cell>
          <cell r="B262">
            <v>201402</v>
          </cell>
          <cell r="D262">
            <v>-480511155.29000002</v>
          </cell>
        </row>
        <row r="263">
          <cell r="A263" t="str">
            <v>COMMON_EQUITY</v>
          </cell>
          <cell r="B263">
            <v>201402</v>
          </cell>
          <cell r="D263">
            <v>-12898166748.15</v>
          </cell>
        </row>
        <row r="264">
          <cell r="A264" t="str">
            <v>DEFERRED_INCOME_TAX</v>
          </cell>
          <cell r="B264">
            <v>201402</v>
          </cell>
          <cell r="D264">
            <v>-5874456168.0600004</v>
          </cell>
        </row>
        <row r="265">
          <cell r="A265" t="str">
            <v>SHORT_TERM_DEBT</v>
          </cell>
          <cell r="B265">
            <v>201402</v>
          </cell>
          <cell r="D265">
            <v>-472546153.85000002</v>
          </cell>
        </row>
        <row r="266">
          <cell r="A266" t="str">
            <v>LONG_TERM_DEBT</v>
          </cell>
          <cell r="B266">
            <v>201402</v>
          </cell>
          <cell r="D266">
            <v>-8601042912.2000008</v>
          </cell>
        </row>
        <row r="267">
          <cell r="A267" t="str">
            <v>PREFERRED_STOCK</v>
          </cell>
          <cell r="B267">
            <v>201402</v>
          </cell>
          <cell r="D267">
            <v>0</v>
          </cell>
        </row>
      </sheetData>
      <sheetData sheetId="6">
        <row r="1">
          <cell r="A1" t="str">
            <v>COS_ID_DESC</v>
          </cell>
          <cell r="B1" t="str">
            <v>LEDGER_MONTH</v>
          </cell>
        </row>
        <row r="2">
          <cell r="A2" t="str">
            <v>ADJ101386 - SOLAR ECRC CONVERTIBLE ITC - SPECIFIC</v>
          </cell>
          <cell r="B2">
            <v>201304</v>
          </cell>
        </row>
        <row r="3">
          <cell r="A3" t="str">
            <v>ADJ101386 - SOLAR ECRC CONVERTIBLE ITC - SPECIFIC</v>
          </cell>
          <cell r="B3">
            <v>201309</v>
          </cell>
        </row>
        <row r="4">
          <cell r="A4" t="str">
            <v>ADJ101386 - SOLAR ECRC CONVERTIBLE ITC - SPECIFIC</v>
          </cell>
          <cell r="B4">
            <v>201203</v>
          </cell>
        </row>
        <row r="5">
          <cell r="A5" t="str">
            <v>ADJ101386 - SOLAR ECRC CONVERTIBLE ITC - SPECIFIC</v>
          </cell>
          <cell r="B5">
            <v>201101</v>
          </cell>
        </row>
        <row r="6">
          <cell r="A6" t="str">
            <v>ADJ101386 - SOLAR ECRC CONVERTIBLE ITC - SPECIFIC</v>
          </cell>
          <cell r="B6">
            <v>201102</v>
          </cell>
        </row>
        <row r="7">
          <cell r="A7" t="str">
            <v>ADJ101386 - SOLAR ECRC CONVERTIBLE ITC - SPECIFIC</v>
          </cell>
          <cell r="B7">
            <v>201110</v>
          </cell>
        </row>
        <row r="8">
          <cell r="A8" t="str">
            <v>ADJ101710 - PLT IN SERV - STRUCTURES LRIC ATRIUM</v>
          </cell>
          <cell r="B8">
            <v>201310</v>
          </cell>
        </row>
        <row r="9">
          <cell r="A9" t="str">
            <v>ADJ101710 - PLT IN SERV - STRUCTURES LRIC ATRIUM</v>
          </cell>
          <cell r="B9">
            <v>201103</v>
          </cell>
        </row>
        <row r="10">
          <cell r="A10" t="str">
            <v>ADJ101710 - PLT IN SERV - STRUCTURES LRIC ATRIUM</v>
          </cell>
          <cell r="B10">
            <v>201104</v>
          </cell>
        </row>
        <row r="11">
          <cell r="A11" t="str">
            <v>ADJ101900 - PROPERTY UNDER CAPITAL LEASES - NON NUCLEAR</v>
          </cell>
          <cell r="B11">
            <v>201306</v>
          </cell>
        </row>
        <row r="12">
          <cell r="A12" t="str">
            <v>ADJ101900 - PROPERTY UNDER CAPITAL LEASES - NON NUCLEAR</v>
          </cell>
          <cell r="B12">
            <v>201308</v>
          </cell>
        </row>
        <row r="13">
          <cell r="A13" t="str">
            <v>ADJ101900 - PROPERTY UNDER CAPITAL LEASES - NON NUCLEAR</v>
          </cell>
          <cell r="B13">
            <v>201309</v>
          </cell>
        </row>
        <row r="14">
          <cell r="A14" t="str">
            <v>ADJ101900 - PROPERTY UNDER CAPITAL LEASES - NON NUCLEAR</v>
          </cell>
          <cell r="B14">
            <v>201307</v>
          </cell>
        </row>
        <row r="15">
          <cell r="A15" t="str">
            <v>ADJ101900 - PROPERTY UNDER CAPITAL LEASES - NON NUCLEAR</v>
          </cell>
          <cell r="B15">
            <v>201201</v>
          </cell>
        </row>
        <row r="16">
          <cell r="A16" t="str">
            <v>ADJ101900 - PROPERTY UNDER CAPITAL LEASES - NON NUCLEAR</v>
          </cell>
          <cell r="B16">
            <v>201207</v>
          </cell>
        </row>
        <row r="17">
          <cell r="A17" t="str">
            <v>ADJ101900 - PROPERTY UNDER CAPITAL LEASES - NON NUCLEAR</v>
          </cell>
          <cell r="B17">
            <v>201208</v>
          </cell>
        </row>
        <row r="18">
          <cell r="A18" t="str">
            <v>ADJ101900 - PROPERTY UNDER CAPITAL LEASES - NON NUCLEAR</v>
          </cell>
          <cell r="B18">
            <v>201104</v>
          </cell>
        </row>
        <row r="19">
          <cell r="A19" t="str">
            <v>ADJ101900 - PROPERTY UNDER CAPITAL LEASES - NON NUCLEAR</v>
          </cell>
          <cell r="B19">
            <v>201105</v>
          </cell>
        </row>
        <row r="20">
          <cell r="A20" t="str">
            <v>ADJ101900 - PROPERTY UNDER CAPITAL LEASES - NON NUCLEAR</v>
          </cell>
          <cell r="B20">
            <v>201106</v>
          </cell>
        </row>
        <row r="21">
          <cell r="A21" t="str">
            <v>ADJ108710 - ACC PROV DEPR - STRUCTURES LRIC ATRIUM</v>
          </cell>
          <cell r="B21">
            <v>201201</v>
          </cell>
        </row>
        <row r="22">
          <cell r="A22" t="str">
            <v>ADJ108710 - ACC PROV DEPR - STRUCTURES LRIC ATRIUM</v>
          </cell>
          <cell r="B22">
            <v>201204</v>
          </cell>
        </row>
        <row r="23">
          <cell r="A23" t="str">
            <v>ADJ108710 - ACC PROV DEPR - STRUCTURES LRIC ATRIUM</v>
          </cell>
          <cell r="B23">
            <v>201106</v>
          </cell>
        </row>
        <row r="24">
          <cell r="A24" t="str">
            <v>ADJ108900 - ACCUM PROV CAPITAL LEASES</v>
          </cell>
          <cell r="B24">
            <v>201302</v>
          </cell>
        </row>
        <row r="25">
          <cell r="A25" t="str">
            <v>ADJ108900 - ACCUM PROV CAPITAL LEASES</v>
          </cell>
          <cell r="B25">
            <v>201111</v>
          </cell>
        </row>
        <row r="26">
          <cell r="A26" t="str">
            <v>ADJ108900 - ACCUM PROV CAPITAL LEASES</v>
          </cell>
          <cell r="B26">
            <v>201105</v>
          </cell>
        </row>
        <row r="27">
          <cell r="A27" t="str">
            <v>ADJ120600 - NUCLEAR FUEL UNDER CAPITAL LEASES</v>
          </cell>
          <cell r="B27">
            <v>201302</v>
          </cell>
        </row>
        <row r="28">
          <cell r="A28" t="str">
            <v>ADJ120600 - NUCLEAR FUEL UNDER CAPITAL LEASES</v>
          </cell>
          <cell r="B28">
            <v>201111</v>
          </cell>
        </row>
        <row r="29">
          <cell r="A29" t="str">
            <v>ADJ120600 - NUCLEAR FUEL UNDER CAPITAL LEASES</v>
          </cell>
          <cell r="B29">
            <v>201112</v>
          </cell>
        </row>
        <row r="30">
          <cell r="A30" t="str">
            <v>ADJ120600 - NUCLEAR FUEL UNDER CAPITAL LEASES</v>
          </cell>
          <cell r="B30">
            <v>201206</v>
          </cell>
        </row>
        <row r="31">
          <cell r="A31" t="str">
            <v>ADJ165600 - PREPAID INTEREST - COMMERCIAL PAPER</v>
          </cell>
          <cell r="B31">
            <v>201304</v>
          </cell>
        </row>
        <row r="32">
          <cell r="A32" t="str">
            <v>ADJ165600 - PREPAID INTEREST - COMMERCIAL PAPER</v>
          </cell>
          <cell r="B32">
            <v>201306</v>
          </cell>
        </row>
        <row r="33">
          <cell r="A33" t="str">
            <v>ADJ165600 - PREPAID INTEREST - COMMERCIAL PAPER</v>
          </cell>
          <cell r="B33">
            <v>201111</v>
          </cell>
        </row>
        <row r="34">
          <cell r="A34" t="str">
            <v>ADJ165600 - PREPAID INTEREST - COMMERCIAL PAPER</v>
          </cell>
          <cell r="B34">
            <v>201202</v>
          </cell>
        </row>
        <row r="35">
          <cell r="A35" t="str">
            <v>ADJ165600 - PREPAID INTEREST - COMMERCIAL PAPER</v>
          </cell>
          <cell r="B35">
            <v>201203</v>
          </cell>
        </row>
        <row r="36">
          <cell r="A36" t="str">
            <v>ADJ228101 - ACCUM PROV FOR PROP INSURANCE - STORM DEF TAX</v>
          </cell>
          <cell r="B36">
            <v>201203</v>
          </cell>
        </row>
        <row r="37">
          <cell r="A37" t="str">
            <v>ADJ228101 - ACCUM PROV FOR PROP INSURANCE - STORM DEF TAX</v>
          </cell>
          <cell r="B37">
            <v>201208</v>
          </cell>
        </row>
        <row r="38">
          <cell r="A38" t="str">
            <v>ADJ228101 - ACCUM PROV FOR PROP INSURANCE - STORM DEF TAX</v>
          </cell>
          <cell r="B38">
            <v>201109</v>
          </cell>
        </row>
        <row r="39">
          <cell r="A39" t="str">
            <v>ADJ253100 - PREFERRED STOCK DIVIDENDS ACCRUED</v>
          </cell>
          <cell r="B39">
            <v>201111</v>
          </cell>
        </row>
        <row r="40">
          <cell r="A40" t="str">
            <v>ADJ253100 - PREFERRED STOCK DIVIDENDS ACCRUED</v>
          </cell>
          <cell r="B40">
            <v>201205</v>
          </cell>
        </row>
        <row r="41">
          <cell r="A41" t="str">
            <v>ADJ253420 - OTHER REG LIAB - LAND SALES PLANT IN SERVICE</v>
          </cell>
          <cell r="B41">
            <v>201307</v>
          </cell>
        </row>
        <row r="42">
          <cell r="A42" t="str">
            <v>ADJ253420 - OTHER REG LIAB - LAND SALES PLANT IN SERVICE</v>
          </cell>
          <cell r="B42">
            <v>201205</v>
          </cell>
        </row>
        <row r="43">
          <cell r="A43" t="str">
            <v>ADJ253420 - OTHER REG LIAB - LAND SALES PLANT IN SERVICE</v>
          </cell>
          <cell r="B43">
            <v>201107</v>
          </cell>
        </row>
        <row r="44">
          <cell r="A44" t="str">
            <v>ADJ253420 - OTHER REG LIAB - LAND SALES PLANT IN SERVICE</v>
          </cell>
          <cell r="B44">
            <v>201111</v>
          </cell>
        </row>
        <row r="45">
          <cell r="A45" t="str">
            <v>ADJ256100 - DEFERRED GAINS FUTURE USE</v>
          </cell>
          <cell r="B45">
            <v>201309</v>
          </cell>
        </row>
        <row r="46">
          <cell r="A46" t="str">
            <v>ADJ256100 - DEFERRED GAINS FUTURE USE</v>
          </cell>
          <cell r="B46">
            <v>201211</v>
          </cell>
        </row>
        <row r="47">
          <cell r="A47" t="str">
            <v>ADJ256100 - DEFERRED GAINS FUTURE USE</v>
          </cell>
          <cell r="B47">
            <v>201203</v>
          </cell>
        </row>
        <row r="48">
          <cell r="A48" t="str">
            <v>ADJ256100 - DEFERRED GAINS FUTURE USE</v>
          </cell>
          <cell r="B48">
            <v>201206</v>
          </cell>
        </row>
        <row r="49">
          <cell r="A49" t="str">
            <v>ADJ256100 - DEFERRED GAINS FUTURE USE</v>
          </cell>
          <cell r="B49">
            <v>201209</v>
          </cell>
        </row>
        <row r="50">
          <cell r="A50" t="str">
            <v>ADJ256100 - DEFERRED GAINS FUTURE USE</v>
          </cell>
          <cell r="B50">
            <v>201210</v>
          </cell>
        </row>
        <row r="51">
          <cell r="A51" t="str">
            <v>ADJ256100 - DEFERRED GAINS FUTURE USE</v>
          </cell>
          <cell r="B51">
            <v>201101</v>
          </cell>
        </row>
        <row r="52">
          <cell r="A52" t="str">
            <v>ADJ382351 - STORM SECURITIZATION - OTH REG ASSETS - BONDS</v>
          </cell>
          <cell r="B52">
            <v>201306</v>
          </cell>
        </row>
        <row r="53">
          <cell r="A53" t="str">
            <v>ADJ382351 - STORM SECURITIZATION - OTH REG ASSETS - BONDS</v>
          </cell>
          <cell r="B53">
            <v>201201</v>
          </cell>
        </row>
        <row r="54">
          <cell r="A54" t="str">
            <v>ADJ382351 - STORM SECURITIZATION - OTH REG ASSETS - BONDS</v>
          </cell>
          <cell r="B54">
            <v>201205</v>
          </cell>
        </row>
        <row r="55">
          <cell r="A55" t="str">
            <v>ADJ382351 - STORM SECURITIZATION - OTH REG ASSETS - BONDS</v>
          </cell>
          <cell r="B55">
            <v>201206</v>
          </cell>
        </row>
        <row r="56">
          <cell r="A56" t="str">
            <v>ADJ382351 - STORM SECURITIZATION - OTH REG ASSETS - BONDS</v>
          </cell>
          <cell r="B56">
            <v>201105</v>
          </cell>
        </row>
        <row r="57">
          <cell r="A57" t="str">
            <v>ADJ382352 - STORM SECURITIZATION - OTH REG ASSETS -DEF TAX</v>
          </cell>
          <cell r="B57">
            <v>201305</v>
          </cell>
        </row>
        <row r="58">
          <cell r="A58" t="str">
            <v>ADJ382352 - STORM SECURITIZATION - OTH REG ASSETS -DEF TAX</v>
          </cell>
          <cell r="B58">
            <v>201309</v>
          </cell>
        </row>
        <row r="59">
          <cell r="A59" t="str">
            <v>ADJ382352 - STORM SECURITIZATION - OTH REG ASSETS -DEF TAX</v>
          </cell>
          <cell r="B59">
            <v>201210</v>
          </cell>
        </row>
        <row r="60">
          <cell r="A60" t="str">
            <v>ADJ382355 - STORM SECURITIZATION - OTH REG ASSETS - OVER/UNDER -TAX</v>
          </cell>
          <cell r="B60">
            <v>201308</v>
          </cell>
        </row>
        <row r="61">
          <cell r="A61" t="str">
            <v>ADJ382355 - STORM SECURITIZATION - OTH REG ASSETS - OVER/UNDER -TAX</v>
          </cell>
          <cell r="B61">
            <v>201109</v>
          </cell>
        </row>
        <row r="62">
          <cell r="A62" t="str">
            <v>ADJ382355 - STORM SECURITIZATION - OTH REG ASSETS - OVER/UNDER -TAX</v>
          </cell>
          <cell r="B62">
            <v>201110</v>
          </cell>
        </row>
        <row r="63">
          <cell r="A63" t="str">
            <v>ADJ382356 - STORM SECURITIZATION - OTH REG ASSETS - OVER/UNDER -BONDS</v>
          </cell>
          <cell r="B63">
            <v>201303</v>
          </cell>
        </row>
        <row r="64">
          <cell r="A64" t="str">
            <v>ADJ382356 - STORM SECURITIZATION - OTH REG ASSETS - OVER/UNDER -BONDS</v>
          </cell>
          <cell r="B64">
            <v>201103</v>
          </cell>
        </row>
        <row r="65">
          <cell r="A65" t="str">
            <v>BAL121000 - NONUTILITY PROPERTY</v>
          </cell>
          <cell r="B65">
            <v>201310</v>
          </cell>
        </row>
        <row r="66">
          <cell r="A66" t="str">
            <v>BAL121000 - NONUTILITY PROPERTY</v>
          </cell>
          <cell r="B66">
            <v>201303</v>
          </cell>
        </row>
        <row r="67">
          <cell r="A67" t="str">
            <v>BAL121000 - NONUTILITY PROPERTY</v>
          </cell>
          <cell r="B67">
            <v>201309</v>
          </cell>
        </row>
        <row r="68">
          <cell r="A68" t="str">
            <v>BAL121000 - NONUTILITY PROPERTY</v>
          </cell>
          <cell r="B68">
            <v>201204</v>
          </cell>
        </row>
        <row r="69">
          <cell r="A69" t="str">
            <v>BAL121000 - NONUTILITY PROPERTY</v>
          </cell>
          <cell r="B69">
            <v>201205</v>
          </cell>
        </row>
        <row r="70">
          <cell r="A70" t="str">
            <v>BAL121000 - NONUTILITY PROPERTY</v>
          </cell>
          <cell r="B70">
            <v>201101</v>
          </cell>
        </row>
        <row r="71">
          <cell r="A71" t="str">
            <v>BAL121000 - NONUTILITY PROPERTY</v>
          </cell>
          <cell r="B71">
            <v>201103</v>
          </cell>
        </row>
        <row r="72">
          <cell r="A72" t="str">
            <v>BAL121000 - NONUTILITY PROPERTY</v>
          </cell>
          <cell r="B72">
            <v>201104</v>
          </cell>
        </row>
        <row r="73">
          <cell r="A73" t="str">
            <v>BAL121000 - NONUTILITY PROPERTY</v>
          </cell>
          <cell r="B73">
            <v>201105</v>
          </cell>
        </row>
        <row r="74">
          <cell r="A74" t="str">
            <v>BAL121000 - NONUTILITY PROPERTY</v>
          </cell>
          <cell r="B74">
            <v>201108</v>
          </cell>
        </row>
        <row r="75">
          <cell r="A75" t="str">
            <v>BAL123000 - INVESTMENT IN ASSOCIATED COMPANIES (EXC GROUP)</v>
          </cell>
          <cell r="B75">
            <v>201305</v>
          </cell>
        </row>
        <row r="76">
          <cell r="A76" t="str">
            <v>BAL123000 - INVESTMENT IN ASSOCIATED COMPANIES (EXC GROUP)</v>
          </cell>
          <cell r="B76">
            <v>201205</v>
          </cell>
        </row>
        <row r="77">
          <cell r="A77" t="str">
            <v>ADJ101386 - SOLAR ECRC CONVERTIBLE ITC - SPECIFIC</v>
          </cell>
          <cell r="B77">
            <v>201308</v>
          </cell>
        </row>
        <row r="78">
          <cell r="A78" t="str">
            <v>ADJ101386 - SOLAR ECRC CONVERTIBLE ITC - SPECIFIC</v>
          </cell>
          <cell r="B78">
            <v>201208</v>
          </cell>
        </row>
        <row r="79">
          <cell r="A79" t="str">
            <v>ADJ101386 - SOLAR ECRC CONVERTIBLE ITC - SPECIFIC</v>
          </cell>
          <cell r="B79">
            <v>201209</v>
          </cell>
        </row>
        <row r="80">
          <cell r="A80" t="str">
            <v>ADJ101386 - SOLAR ECRC CONVERTIBLE ITC - SPECIFIC</v>
          </cell>
          <cell r="B80">
            <v>201210</v>
          </cell>
        </row>
        <row r="81">
          <cell r="A81" t="str">
            <v>ADJ101710 - PLT IN SERV - STRUCTURES LRIC ATRIUM</v>
          </cell>
          <cell r="B81">
            <v>201311</v>
          </cell>
        </row>
        <row r="82">
          <cell r="A82" t="str">
            <v>ADJ101710 - PLT IN SERV - STRUCTURES LRIC ATRIUM</v>
          </cell>
          <cell r="B82">
            <v>201205</v>
          </cell>
        </row>
        <row r="83">
          <cell r="A83" t="str">
            <v>ADJ101710 - PLT IN SERV - STRUCTURES LRIC ATRIUM</v>
          </cell>
          <cell r="B83">
            <v>201110</v>
          </cell>
        </row>
        <row r="84">
          <cell r="A84" t="str">
            <v>ADJ101900 - PROPERTY UNDER CAPITAL LEASES - NON NUCLEAR</v>
          </cell>
          <cell r="B84">
            <v>201310</v>
          </cell>
        </row>
        <row r="85">
          <cell r="A85" t="str">
            <v>ADJ101900 - PROPERTY UNDER CAPITAL LEASES - NON NUCLEAR</v>
          </cell>
          <cell r="B85">
            <v>201206</v>
          </cell>
        </row>
        <row r="86">
          <cell r="A86" t="str">
            <v>ADJ101900 - PROPERTY UNDER CAPITAL LEASES - NON NUCLEAR</v>
          </cell>
          <cell r="B86">
            <v>201209</v>
          </cell>
        </row>
        <row r="87">
          <cell r="A87" t="str">
            <v>ADJ108710 - ACC PROV DEPR - STRUCTURES LRIC ATRIUM</v>
          </cell>
          <cell r="B87">
            <v>201302</v>
          </cell>
        </row>
        <row r="88">
          <cell r="A88" t="str">
            <v>ADJ108710 - ACC PROV DEPR - STRUCTURES LRIC ATRIUM</v>
          </cell>
          <cell r="B88">
            <v>201111</v>
          </cell>
        </row>
        <row r="89">
          <cell r="A89" t="str">
            <v>ADJ108710 - ACC PROV DEPR - STRUCTURES LRIC ATRIUM</v>
          </cell>
          <cell r="B89">
            <v>201103</v>
          </cell>
        </row>
        <row r="90">
          <cell r="A90" t="str">
            <v>ADJ108900 - ACCUM PROV CAPITAL LEASES</v>
          </cell>
          <cell r="B90">
            <v>201203</v>
          </cell>
        </row>
        <row r="91">
          <cell r="A91" t="str">
            <v>ADJ108900 - ACCUM PROV CAPITAL LEASES</v>
          </cell>
          <cell r="B91">
            <v>201208</v>
          </cell>
        </row>
        <row r="92">
          <cell r="A92" t="str">
            <v>ADJ108900 - ACCUM PROV CAPITAL LEASES</v>
          </cell>
          <cell r="B92">
            <v>201210</v>
          </cell>
        </row>
        <row r="93">
          <cell r="A93" t="str">
            <v>ADJ108900 - ACCUM PROV CAPITAL LEASES</v>
          </cell>
          <cell r="B93">
            <v>201107</v>
          </cell>
        </row>
        <row r="94">
          <cell r="A94" t="str">
            <v>ADJ120600 - NUCLEAR FUEL UNDER CAPITAL LEASES</v>
          </cell>
          <cell r="B94">
            <v>201207</v>
          </cell>
        </row>
        <row r="95">
          <cell r="A95" t="str">
            <v>ADJ120600 - NUCLEAR FUEL UNDER CAPITAL LEASES</v>
          </cell>
          <cell r="B95">
            <v>201208</v>
          </cell>
        </row>
        <row r="96">
          <cell r="A96" t="str">
            <v>ADJ120600 - NUCLEAR FUEL UNDER CAPITAL LEASES</v>
          </cell>
          <cell r="B96">
            <v>201210</v>
          </cell>
        </row>
        <row r="97">
          <cell r="A97" t="str">
            <v>ADJ120600 - NUCLEAR FUEL UNDER CAPITAL LEASES</v>
          </cell>
          <cell r="B97">
            <v>201109</v>
          </cell>
        </row>
        <row r="98">
          <cell r="A98" t="str">
            <v>ADJ165600 - PREPAID INTEREST - COMMERCIAL PAPER</v>
          </cell>
          <cell r="B98">
            <v>201311</v>
          </cell>
        </row>
        <row r="99">
          <cell r="A99" t="str">
            <v>ADJ165600 - PREPAID INTEREST - COMMERCIAL PAPER</v>
          </cell>
          <cell r="B99">
            <v>201107</v>
          </cell>
        </row>
        <row r="100">
          <cell r="A100" t="str">
            <v>ADJ228101 - ACCUM PROV FOR PROP INSURANCE - STORM DEF TAX</v>
          </cell>
          <cell r="B100">
            <v>201305</v>
          </cell>
        </row>
        <row r="101">
          <cell r="A101" t="str">
            <v>ADJ228101 - ACCUM PROV FOR PROP INSURANCE - STORM DEF TAX</v>
          </cell>
          <cell r="B101">
            <v>201207</v>
          </cell>
        </row>
        <row r="102">
          <cell r="A102" t="str">
            <v>ADJ228101 - ACCUM PROV FOR PROP INSURANCE - STORM DEF TAX</v>
          </cell>
          <cell r="B102">
            <v>201210</v>
          </cell>
        </row>
        <row r="103">
          <cell r="A103" t="str">
            <v>ADJ228101 - ACCUM PROV FOR PROP INSURANCE - STORM DEF TAX</v>
          </cell>
          <cell r="B103">
            <v>201102</v>
          </cell>
        </row>
        <row r="104">
          <cell r="A104" t="str">
            <v>ADJ228101 - ACCUM PROV FOR PROP INSURANCE - STORM DEF TAX</v>
          </cell>
          <cell r="B104">
            <v>201103</v>
          </cell>
        </row>
        <row r="105">
          <cell r="A105" t="str">
            <v>ADJ228101 - ACCUM PROV FOR PROP INSURANCE - STORM DEF TAX</v>
          </cell>
          <cell r="B105">
            <v>201106</v>
          </cell>
        </row>
        <row r="106">
          <cell r="A106" t="str">
            <v>ADJ253100 - PREFERRED STOCK DIVIDENDS ACCRUED</v>
          </cell>
          <cell r="B106">
            <v>201307</v>
          </cell>
        </row>
        <row r="107">
          <cell r="A107" t="str">
            <v>ADJ253100 - PREFERRED STOCK DIVIDENDS ACCRUED</v>
          </cell>
          <cell r="B107">
            <v>201110</v>
          </cell>
        </row>
        <row r="108">
          <cell r="A108" t="str">
            <v>ADJ253420 - OTHER REG LIAB - LAND SALES PLANT IN SERVICE</v>
          </cell>
          <cell r="B108">
            <v>201308</v>
          </cell>
        </row>
        <row r="109">
          <cell r="A109" t="str">
            <v>ADJ253420 - OTHER REG LIAB - LAND SALES PLANT IN SERVICE</v>
          </cell>
          <cell r="B109">
            <v>201201</v>
          </cell>
        </row>
        <row r="110">
          <cell r="A110" t="str">
            <v>ADJ253420 - OTHER REG LIAB - LAND SALES PLANT IN SERVICE</v>
          </cell>
          <cell r="B110">
            <v>201102</v>
          </cell>
        </row>
        <row r="111">
          <cell r="A111" t="str">
            <v>ADJ253420 - OTHER REG LIAB - LAND SALES PLANT IN SERVICE</v>
          </cell>
          <cell r="B111">
            <v>201104</v>
          </cell>
        </row>
        <row r="112">
          <cell r="A112" t="str">
            <v>ADJ253420 - OTHER REG LIAB - LAND SALES PLANT IN SERVICE</v>
          </cell>
          <cell r="B112">
            <v>201105</v>
          </cell>
        </row>
        <row r="113">
          <cell r="A113" t="str">
            <v>ADJ256100 - DEFERRED GAINS FUTURE USE</v>
          </cell>
          <cell r="B113">
            <v>201308</v>
          </cell>
        </row>
        <row r="114">
          <cell r="A114" t="str">
            <v>ADJ256100 - DEFERRED GAINS FUTURE USE</v>
          </cell>
          <cell r="B114">
            <v>201307</v>
          </cell>
        </row>
        <row r="115">
          <cell r="A115" t="str">
            <v>ADJ256100 - DEFERRED GAINS FUTURE USE</v>
          </cell>
          <cell r="B115">
            <v>201212</v>
          </cell>
        </row>
        <row r="116">
          <cell r="A116" t="str">
            <v>ADJ256100 - DEFERRED GAINS FUTURE USE</v>
          </cell>
          <cell r="B116">
            <v>201112</v>
          </cell>
        </row>
        <row r="117">
          <cell r="A117" t="str">
            <v>ADJ256100 - DEFERRED GAINS FUTURE USE</v>
          </cell>
          <cell r="B117">
            <v>201204</v>
          </cell>
        </row>
        <row r="118">
          <cell r="A118" t="str">
            <v>ADJ382351 - STORM SECURITIZATION - OTH REG ASSETS - BONDS</v>
          </cell>
          <cell r="B118">
            <v>201309</v>
          </cell>
        </row>
        <row r="119">
          <cell r="A119" t="str">
            <v>ADJ382351 - STORM SECURITIZATION - OTH REG ASSETS - BONDS</v>
          </cell>
          <cell r="B119">
            <v>201208</v>
          </cell>
        </row>
        <row r="120">
          <cell r="A120" t="str">
            <v>ADJ382351 - STORM SECURITIZATION - OTH REG ASSETS - BONDS</v>
          </cell>
          <cell r="B120">
            <v>201210</v>
          </cell>
        </row>
        <row r="121">
          <cell r="A121" t="str">
            <v>ADJ382351 - STORM SECURITIZATION - OTH REG ASSETS - BONDS</v>
          </cell>
          <cell r="B121">
            <v>201101</v>
          </cell>
        </row>
        <row r="122">
          <cell r="A122" t="str">
            <v>ADJ382352 - STORM SECURITIZATION - OTH REG ASSETS -DEF TAX</v>
          </cell>
          <cell r="B122">
            <v>201310</v>
          </cell>
        </row>
        <row r="123">
          <cell r="A123" t="str">
            <v>ADJ382352 - STORM SECURITIZATION - OTH REG ASSETS -DEF TAX</v>
          </cell>
          <cell r="B123">
            <v>201311</v>
          </cell>
        </row>
        <row r="124">
          <cell r="A124" t="str">
            <v>ADJ382352 - STORM SECURITIZATION - OTH REG ASSETS -DEF TAX</v>
          </cell>
          <cell r="B124">
            <v>201301</v>
          </cell>
        </row>
        <row r="125">
          <cell r="A125" t="str">
            <v>ADJ382352 - STORM SECURITIZATION - OTH REG ASSETS -DEF TAX</v>
          </cell>
          <cell r="B125">
            <v>201203</v>
          </cell>
        </row>
        <row r="126">
          <cell r="A126" t="str">
            <v>ADJ382352 - STORM SECURITIZATION - OTH REG ASSETS -DEF TAX</v>
          </cell>
          <cell r="B126">
            <v>201104</v>
          </cell>
        </row>
        <row r="127">
          <cell r="A127" t="str">
            <v>ADJ382352 - STORM SECURITIZATION - OTH REG ASSETS -DEF TAX</v>
          </cell>
          <cell r="B127">
            <v>201107</v>
          </cell>
        </row>
        <row r="128">
          <cell r="A128" t="str">
            <v>ADJ382355 - STORM SECURITIZATION - OTH REG ASSETS - OVER/UNDER -TAX</v>
          </cell>
          <cell r="B128">
            <v>201306</v>
          </cell>
        </row>
        <row r="129">
          <cell r="A129" t="str">
            <v>ADJ382355 - STORM SECURITIZATION - OTH REG ASSETS - OVER/UNDER -TAX</v>
          </cell>
          <cell r="B129">
            <v>201203</v>
          </cell>
        </row>
        <row r="130">
          <cell r="A130" t="str">
            <v>ADJ382355 - STORM SECURITIZATION - OTH REG ASSETS - OVER/UNDER -TAX</v>
          </cell>
          <cell r="B130">
            <v>201105</v>
          </cell>
        </row>
        <row r="131">
          <cell r="A131" t="str">
            <v>ADJ382355 - STORM SECURITIZATION - OTH REG ASSETS - OVER/UNDER -TAX</v>
          </cell>
          <cell r="B131">
            <v>201107</v>
          </cell>
        </row>
        <row r="132">
          <cell r="A132" t="str">
            <v>ADJ382356 - STORM SECURITIZATION - OTH REG ASSETS - OVER/UNDER -BONDS</v>
          </cell>
          <cell r="B132">
            <v>201310</v>
          </cell>
        </row>
        <row r="133">
          <cell r="A133" t="str">
            <v>ADJ382356 - STORM SECURITIZATION - OTH REG ASSETS - OVER/UNDER -BONDS</v>
          </cell>
          <cell r="B133">
            <v>201302</v>
          </cell>
        </row>
        <row r="134">
          <cell r="A134" t="str">
            <v>BAL121000 - NONUTILITY PROPERTY</v>
          </cell>
          <cell r="B134">
            <v>201304</v>
          </cell>
        </row>
        <row r="135">
          <cell r="A135" t="str">
            <v>BAL121000 - NONUTILITY PROPERTY</v>
          </cell>
          <cell r="B135">
            <v>201210</v>
          </cell>
        </row>
        <row r="136">
          <cell r="A136" t="str">
            <v>BAL123000 - INVESTMENT IN ASSOCIATED COMPANIES (EXC GROUP)</v>
          </cell>
          <cell r="B136">
            <v>201306</v>
          </cell>
        </row>
        <row r="137">
          <cell r="A137" t="str">
            <v>BAL123000 - INVESTMENT IN ASSOCIATED COMPANIES (EXC GROUP)</v>
          </cell>
          <cell r="B137">
            <v>201309</v>
          </cell>
        </row>
        <row r="138">
          <cell r="A138" t="str">
            <v>BAL123000 - INVESTMENT IN ASSOCIATED COMPANIES (EXC GROUP)</v>
          </cell>
          <cell r="B138">
            <v>201212</v>
          </cell>
        </row>
        <row r="139">
          <cell r="A139" t="str">
            <v>BAL123000 - INVESTMENT IN ASSOCIATED COMPANIES (EXC GROUP)</v>
          </cell>
          <cell r="B139">
            <v>201209</v>
          </cell>
        </row>
        <row r="140">
          <cell r="A140" t="str">
            <v>BAL123000 - INVESTMENT IN ASSOCIATED COMPANIES (EXC GROUP)</v>
          </cell>
          <cell r="B140">
            <v>201106</v>
          </cell>
        </row>
        <row r="141">
          <cell r="A141" t="str">
            <v>ADJ101386 - SOLAR ECRC CONVERTIBLE ITC - SPECIFIC</v>
          </cell>
          <cell r="B141">
            <v>201207</v>
          </cell>
        </row>
        <row r="142">
          <cell r="A142" t="str">
            <v>ADJ101710 - PLT IN SERV - STRUCTURES LRIC ATRIUM</v>
          </cell>
          <cell r="B142">
            <v>201211</v>
          </cell>
        </row>
        <row r="143">
          <cell r="A143" t="str">
            <v>ADJ101710 - PLT IN SERV - STRUCTURES LRIC ATRIUM</v>
          </cell>
          <cell r="B143">
            <v>201307</v>
          </cell>
        </row>
        <row r="144">
          <cell r="A144" t="str">
            <v>ADJ101710 - PLT IN SERV - STRUCTURES LRIC ATRIUM</v>
          </cell>
          <cell r="B144">
            <v>201212</v>
          </cell>
        </row>
        <row r="145">
          <cell r="A145" t="str">
            <v>ADJ101710 - PLT IN SERV - STRUCTURES LRIC ATRIUM</v>
          </cell>
          <cell r="B145">
            <v>201202</v>
          </cell>
        </row>
        <row r="146">
          <cell r="A146" t="str">
            <v>ADJ101710 - PLT IN SERV - STRUCTURES LRIC ATRIUM</v>
          </cell>
          <cell r="B146">
            <v>201203</v>
          </cell>
        </row>
        <row r="147">
          <cell r="A147" t="str">
            <v>ADJ101900 - PROPERTY UNDER CAPITAL LEASES - NON NUCLEAR</v>
          </cell>
          <cell r="B147">
            <v>201305</v>
          </cell>
        </row>
        <row r="148">
          <cell r="A148" t="str">
            <v>ADJ101900 - PROPERTY UNDER CAPITAL LEASES - NON NUCLEAR</v>
          </cell>
          <cell r="B148">
            <v>201107</v>
          </cell>
        </row>
        <row r="149">
          <cell r="A149" t="str">
            <v>ADJ108710 - ACC PROV DEPR - STRUCTURES LRIC ATRIUM</v>
          </cell>
          <cell r="B149">
            <v>201309</v>
          </cell>
        </row>
        <row r="150">
          <cell r="A150" t="str">
            <v>ADJ108710 - ACC PROV DEPR - STRUCTURES LRIC ATRIUM</v>
          </cell>
          <cell r="B150">
            <v>201202</v>
          </cell>
        </row>
        <row r="151">
          <cell r="A151" t="str">
            <v>ADJ108710 - ACC PROV DEPR - STRUCTURES LRIC ATRIUM</v>
          </cell>
          <cell r="B151">
            <v>201207</v>
          </cell>
        </row>
        <row r="152">
          <cell r="A152" t="str">
            <v>ADJ108710 - ACC PROV DEPR - STRUCTURES LRIC ATRIUM</v>
          </cell>
          <cell r="B152">
            <v>201104</v>
          </cell>
        </row>
        <row r="153">
          <cell r="A153" t="str">
            <v>ADJ108710 - ACC PROV DEPR - STRUCTURES LRIC ATRIUM</v>
          </cell>
          <cell r="B153">
            <v>201110</v>
          </cell>
        </row>
        <row r="154">
          <cell r="A154" t="str">
            <v>ADJ108900 - ACCUM PROV CAPITAL LEASES</v>
          </cell>
          <cell r="B154">
            <v>201305</v>
          </cell>
        </row>
        <row r="155">
          <cell r="A155" t="str">
            <v>ADJ108900 - ACCUM PROV CAPITAL LEASES</v>
          </cell>
          <cell r="B155">
            <v>201308</v>
          </cell>
        </row>
        <row r="156">
          <cell r="A156" t="str">
            <v>ADJ108900 - ACCUM PROV CAPITAL LEASES</v>
          </cell>
          <cell r="B156">
            <v>201307</v>
          </cell>
        </row>
        <row r="157">
          <cell r="A157" t="str">
            <v>ADJ108900 - ACCUM PROV CAPITAL LEASES</v>
          </cell>
          <cell r="B157">
            <v>201106</v>
          </cell>
        </row>
        <row r="158">
          <cell r="A158" t="str">
            <v>ADJ120600 - NUCLEAR FUEL UNDER CAPITAL LEASES</v>
          </cell>
          <cell r="B158">
            <v>201304</v>
          </cell>
        </row>
        <row r="159">
          <cell r="A159" t="str">
            <v>ADJ120600 - NUCLEAR FUEL UNDER CAPITAL LEASES</v>
          </cell>
          <cell r="B159">
            <v>201306</v>
          </cell>
        </row>
        <row r="160">
          <cell r="A160" t="str">
            <v>ADJ120600 - NUCLEAR FUEL UNDER CAPITAL LEASES</v>
          </cell>
          <cell r="B160">
            <v>201203</v>
          </cell>
        </row>
        <row r="161">
          <cell r="A161" t="str">
            <v>ADJ120600 - NUCLEAR FUEL UNDER CAPITAL LEASES</v>
          </cell>
          <cell r="B161">
            <v>201102</v>
          </cell>
        </row>
        <row r="162">
          <cell r="A162" t="str">
            <v>ADJ165600 - PREPAID INTEREST - COMMERCIAL PAPER</v>
          </cell>
          <cell r="B162">
            <v>201310</v>
          </cell>
        </row>
        <row r="163">
          <cell r="A163" t="str">
            <v>ADJ165600 - PREPAID INTEREST - COMMERCIAL PAPER</v>
          </cell>
          <cell r="B163">
            <v>201305</v>
          </cell>
        </row>
        <row r="164">
          <cell r="A164" t="str">
            <v>ADJ165600 - PREPAID INTEREST - COMMERCIAL PAPER</v>
          </cell>
          <cell r="B164">
            <v>201309</v>
          </cell>
        </row>
        <row r="165">
          <cell r="A165" t="str">
            <v>ADJ165600 - PREPAID INTEREST - COMMERCIAL PAPER</v>
          </cell>
          <cell r="B165">
            <v>201204</v>
          </cell>
        </row>
        <row r="166">
          <cell r="A166" t="str">
            <v>ADJ165600 - PREPAID INTEREST - COMMERCIAL PAPER</v>
          </cell>
          <cell r="B166">
            <v>201206</v>
          </cell>
        </row>
        <row r="167">
          <cell r="A167" t="str">
            <v>ADJ165600 - PREPAID INTEREST - COMMERCIAL PAPER</v>
          </cell>
          <cell r="B167">
            <v>201209</v>
          </cell>
        </row>
        <row r="168">
          <cell r="A168" t="str">
            <v>ADJ228101 - ACCUM PROV FOR PROP INSURANCE - STORM DEF TAX</v>
          </cell>
          <cell r="B168">
            <v>201301</v>
          </cell>
        </row>
        <row r="169">
          <cell r="A169" t="str">
            <v>ADJ228101 - ACCUM PROV FOR PROP INSURANCE - STORM DEF TAX</v>
          </cell>
          <cell r="B169">
            <v>201307</v>
          </cell>
        </row>
        <row r="170">
          <cell r="A170" t="str">
            <v>ADJ228101 - ACCUM PROV FOR PROP INSURANCE - STORM DEF TAX</v>
          </cell>
          <cell r="B170">
            <v>201212</v>
          </cell>
        </row>
        <row r="171">
          <cell r="A171" t="str">
            <v>ADJ228101 - ACCUM PROV FOR PROP INSURANCE - STORM DEF TAX</v>
          </cell>
          <cell r="B171">
            <v>201201</v>
          </cell>
        </row>
        <row r="172">
          <cell r="A172" t="str">
            <v>ADJ228101 - ACCUM PROV FOR PROP INSURANCE - STORM DEF TAX</v>
          </cell>
          <cell r="B172">
            <v>201202</v>
          </cell>
        </row>
        <row r="173">
          <cell r="A173" t="str">
            <v>ADJ228101 - ACCUM PROV FOR PROP INSURANCE - STORM DEF TAX</v>
          </cell>
          <cell r="B173">
            <v>201205</v>
          </cell>
        </row>
        <row r="174">
          <cell r="A174" t="str">
            <v>ADJ228101 - ACCUM PROV FOR PROP INSURANCE - STORM DEF TAX</v>
          </cell>
          <cell r="B174">
            <v>201107</v>
          </cell>
        </row>
        <row r="175">
          <cell r="A175" t="str">
            <v>ADJ228101 - ACCUM PROV FOR PROP INSURANCE - STORM DEF TAX</v>
          </cell>
          <cell r="B175">
            <v>201108</v>
          </cell>
        </row>
        <row r="176">
          <cell r="A176" t="str">
            <v>ADJ253100 - PREFERRED STOCK DIVIDENDS ACCRUED</v>
          </cell>
          <cell r="B176">
            <v>201305</v>
          </cell>
        </row>
        <row r="177">
          <cell r="A177" t="str">
            <v>ADJ253100 - PREFERRED STOCK DIVIDENDS ACCRUED</v>
          </cell>
          <cell r="B177">
            <v>201308</v>
          </cell>
        </row>
        <row r="178">
          <cell r="A178" t="str">
            <v>ADJ253100 - PREFERRED STOCK DIVIDENDS ACCRUED</v>
          </cell>
          <cell r="B178">
            <v>201201</v>
          </cell>
        </row>
        <row r="179">
          <cell r="A179" t="str">
            <v>ADJ253100 - PREFERRED STOCK DIVIDENDS ACCRUED</v>
          </cell>
          <cell r="B179">
            <v>201202</v>
          </cell>
        </row>
        <row r="180">
          <cell r="A180" t="str">
            <v>ADJ253100 - PREFERRED STOCK DIVIDENDS ACCRUED</v>
          </cell>
          <cell r="B180">
            <v>201203</v>
          </cell>
        </row>
        <row r="181">
          <cell r="A181" t="str">
            <v>ADJ253100 - PREFERRED STOCK DIVIDENDS ACCRUED</v>
          </cell>
          <cell r="B181">
            <v>201210</v>
          </cell>
        </row>
        <row r="182">
          <cell r="A182" t="str">
            <v>ADJ253100 - PREFERRED STOCK DIVIDENDS ACCRUED</v>
          </cell>
          <cell r="B182">
            <v>201106</v>
          </cell>
        </row>
        <row r="183">
          <cell r="A183" t="str">
            <v>ADJ253420 - OTHER REG LIAB - LAND SALES PLANT IN SERVICE</v>
          </cell>
          <cell r="B183">
            <v>201306</v>
          </cell>
        </row>
        <row r="184">
          <cell r="A184" t="str">
            <v>ADJ253420 - OTHER REG LIAB - LAND SALES PLANT IN SERVICE</v>
          </cell>
          <cell r="B184">
            <v>201302</v>
          </cell>
        </row>
        <row r="185">
          <cell r="A185" t="str">
            <v>ADJ253420 - OTHER REG LIAB - LAND SALES PLANT IN SERVICE</v>
          </cell>
          <cell r="B185">
            <v>201206</v>
          </cell>
        </row>
        <row r="186">
          <cell r="A186" t="str">
            <v>ADJ253420 - OTHER REG LIAB - LAND SALES PLANT IN SERVICE</v>
          </cell>
          <cell r="B186">
            <v>201209</v>
          </cell>
        </row>
        <row r="187">
          <cell r="A187" t="str">
            <v>ADJ256100 - DEFERRED GAINS FUTURE USE</v>
          </cell>
          <cell r="B187">
            <v>201310</v>
          </cell>
        </row>
        <row r="188">
          <cell r="A188" t="str">
            <v>ADJ256100 - DEFERRED GAINS FUTURE USE</v>
          </cell>
          <cell r="B188">
            <v>201304</v>
          </cell>
        </row>
        <row r="189">
          <cell r="A189" t="str">
            <v>ADJ256100 - DEFERRED GAINS FUTURE USE</v>
          </cell>
          <cell r="B189">
            <v>201306</v>
          </cell>
        </row>
        <row r="190">
          <cell r="A190" t="str">
            <v>ADJ256100 - DEFERRED GAINS FUTURE USE</v>
          </cell>
          <cell r="B190">
            <v>201111</v>
          </cell>
        </row>
        <row r="191">
          <cell r="A191" t="str">
            <v>ADJ256100 - DEFERRED GAINS FUTURE USE</v>
          </cell>
          <cell r="B191">
            <v>201202</v>
          </cell>
        </row>
        <row r="192">
          <cell r="A192" t="str">
            <v>ADJ256100 - DEFERRED GAINS FUTURE USE</v>
          </cell>
          <cell r="B192">
            <v>201205</v>
          </cell>
        </row>
        <row r="193">
          <cell r="A193" t="str">
            <v>ADJ256100 - DEFERRED GAINS FUTURE USE</v>
          </cell>
          <cell r="B193">
            <v>201208</v>
          </cell>
        </row>
        <row r="194">
          <cell r="A194" t="str">
            <v>ADJ256100 - DEFERRED GAINS FUTURE USE</v>
          </cell>
          <cell r="B194">
            <v>201102</v>
          </cell>
        </row>
        <row r="195">
          <cell r="A195" t="str">
            <v>ADJ256100 - DEFERRED GAINS FUTURE USE</v>
          </cell>
          <cell r="B195">
            <v>201104</v>
          </cell>
        </row>
        <row r="196">
          <cell r="A196" t="str">
            <v>ADJ256100 - DEFERRED GAINS FUTURE USE</v>
          </cell>
          <cell r="B196">
            <v>201107</v>
          </cell>
        </row>
        <row r="197">
          <cell r="A197" t="str">
            <v>ADJ256100 - DEFERRED GAINS FUTURE USE</v>
          </cell>
          <cell r="B197">
            <v>201108</v>
          </cell>
        </row>
        <row r="198">
          <cell r="A198" t="str">
            <v>ADJ256100 - DEFERRED GAINS FUTURE USE</v>
          </cell>
          <cell r="B198">
            <v>201109</v>
          </cell>
        </row>
        <row r="199">
          <cell r="A199" t="str">
            <v>ADJ256100 - DEFERRED GAINS FUTURE USE</v>
          </cell>
          <cell r="B199">
            <v>201110</v>
          </cell>
        </row>
        <row r="200">
          <cell r="A200" t="str">
            <v>ADJ382351 - STORM SECURITIZATION - OTH REG ASSETS - BONDS</v>
          </cell>
          <cell r="B200">
            <v>201104</v>
          </cell>
        </row>
        <row r="201">
          <cell r="A201" t="str">
            <v>ADJ382351 - STORM SECURITIZATION - OTH REG ASSETS - BONDS</v>
          </cell>
          <cell r="B201">
            <v>201110</v>
          </cell>
        </row>
        <row r="202">
          <cell r="A202" t="str">
            <v>ADJ382352 - STORM SECURITIZATION - OTH REG ASSETS -DEF TAX</v>
          </cell>
          <cell r="B202">
            <v>201306</v>
          </cell>
        </row>
        <row r="203">
          <cell r="A203" t="str">
            <v>ADJ382352 - STORM SECURITIZATION - OTH REG ASSETS -DEF TAX</v>
          </cell>
          <cell r="B203">
            <v>201205</v>
          </cell>
        </row>
        <row r="204">
          <cell r="A204" t="str">
            <v>ADJ382352 - STORM SECURITIZATION - OTH REG ASSETS -DEF TAX</v>
          </cell>
          <cell r="B204">
            <v>201207</v>
          </cell>
        </row>
        <row r="205">
          <cell r="A205" t="str">
            <v>ADJ382352 - STORM SECURITIZATION - OTH REG ASSETS -DEF TAX</v>
          </cell>
          <cell r="B205">
            <v>201208</v>
          </cell>
        </row>
        <row r="206">
          <cell r="A206" t="str">
            <v>ADJ382352 - STORM SECURITIZATION - OTH REG ASSETS -DEF TAX</v>
          </cell>
          <cell r="B206">
            <v>201103</v>
          </cell>
        </row>
        <row r="207">
          <cell r="A207" t="str">
            <v>ADJ382355 - STORM SECURITIZATION - OTH REG ASSETS - OVER/UNDER -TAX</v>
          </cell>
          <cell r="B207">
            <v>201303</v>
          </cell>
        </row>
        <row r="208">
          <cell r="A208" t="str">
            <v>ADJ382355 - STORM SECURITIZATION - OTH REG ASSETS - OVER/UNDER -TAX</v>
          </cell>
          <cell r="B208">
            <v>201106</v>
          </cell>
        </row>
        <row r="209">
          <cell r="A209" t="str">
            <v>ADJ382356 - STORM SECURITIZATION - OTH REG ASSETS - OVER/UNDER -BONDS</v>
          </cell>
          <cell r="B209">
            <v>201307</v>
          </cell>
        </row>
        <row r="210">
          <cell r="A210" t="str">
            <v>ADJ382356 - STORM SECURITIZATION - OTH REG ASSETS - OVER/UNDER -BONDS</v>
          </cell>
          <cell r="B210">
            <v>201206</v>
          </cell>
        </row>
        <row r="211">
          <cell r="A211" t="str">
            <v>ADJ382356 - STORM SECURITIZATION - OTH REG ASSETS - OVER/UNDER -BONDS</v>
          </cell>
          <cell r="B211">
            <v>201101</v>
          </cell>
        </row>
        <row r="212">
          <cell r="A212" t="str">
            <v>ADJ382356 - STORM SECURITIZATION - OTH REG ASSETS - OVER/UNDER -BONDS</v>
          </cell>
          <cell r="B212">
            <v>201106</v>
          </cell>
        </row>
        <row r="213">
          <cell r="A213" t="str">
            <v>ADJ382356 - STORM SECURITIZATION - OTH REG ASSETS - OVER/UNDER -BONDS</v>
          </cell>
          <cell r="B213">
            <v>201108</v>
          </cell>
        </row>
        <row r="214">
          <cell r="A214" t="str">
            <v>ADJ382356 - STORM SECURITIZATION - OTH REG ASSETS - OVER/UNDER -BONDS</v>
          </cell>
          <cell r="B214">
            <v>201110</v>
          </cell>
        </row>
        <row r="215">
          <cell r="A215" t="str">
            <v>ADJ382356 - STORM SECURITIZATION - OTH REG ASSETS - OVER/UNDER -BONDS</v>
          </cell>
          <cell r="B215">
            <v>201111</v>
          </cell>
        </row>
        <row r="216">
          <cell r="A216" t="str">
            <v>BAL121000 - NONUTILITY PROPERTY</v>
          </cell>
          <cell r="B216">
            <v>201308</v>
          </cell>
        </row>
        <row r="217">
          <cell r="A217" t="str">
            <v>BAL121000 - NONUTILITY PROPERTY</v>
          </cell>
          <cell r="B217">
            <v>201301</v>
          </cell>
        </row>
        <row r="218">
          <cell r="A218" t="str">
            <v>BAL121000 - NONUTILITY PROPERTY</v>
          </cell>
          <cell r="B218">
            <v>201302</v>
          </cell>
        </row>
        <row r="219">
          <cell r="A219" t="str">
            <v>BAL121000 - NONUTILITY PROPERTY</v>
          </cell>
          <cell r="B219">
            <v>201208</v>
          </cell>
        </row>
        <row r="220">
          <cell r="A220" t="str">
            <v>BAL121000 - NONUTILITY PROPERTY</v>
          </cell>
          <cell r="B220">
            <v>201209</v>
          </cell>
        </row>
        <row r="221">
          <cell r="A221" t="str">
            <v>BAL123000 - INVESTMENT IN ASSOCIATED COMPANIES (EXC GROUP)</v>
          </cell>
          <cell r="B221">
            <v>201211</v>
          </cell>
        </row>
        <row r="222">
          <cell r="A222" t="str">
            <v>BAL123000 - INVESTMENT IN ASSOCIATED COMPANIES (EXC GROUP)</v>
          </cell>
          <cell r="B222">
            <v>201307</v>
          </cell>
        </row>
        <row r="223">
          <cell r="A223" t="str">
            <v>BAL123000 - INVESTMENT IN ASSOCIATED COMPANIES (EXC GROUP)</v>
          </cell>
          <cell r="B223">
            <v>201112</v>
          </cell>
        </row>
        <row r="224">
          <cell r="A224" t="str">
            <v>BAL123000 - INVESTMENT IN ASSOCIATED COMPANIES (EXC GROUP)</v>
          </cell>
          <cell r="B224">
            <v>201201</v>
          </cell>
        </row>
        <row r="225">
          <cell r="A225" t="str">
            <v>BAL123000 - INVESTMENT IN ASSOCIATED COMPANIES (EXC GROUP)</v>
          </cell>
          <cell r="B225">
            <v>201102</v>
          </cell>
        </row>
        <row r="226">
          <cell r="A226" t="str">
            <v>BAL123000 - INVESTMENT IN ASSOCIATED COMPANIES (EXC GROUP)</v>
          </cell>
          <cell r="B226">
            <v>201108</v>
          </cell>
        </row>
        <row r="227">
          <cell r="A227" t="str">
            <v>ADJ101386 - SOLAR ECRC CONVERTIBLE ITC - SPECIFIC</v>
          </cell>
          <cell r="B227">
            <v>201211</v>
          </cell>
        </row>
        <row r="228">
          <cell r="A228" t="str">
            <v>ADJ101386 - SOLAR ECRC CONVERTIBLE ITC - SPECIFIC</v>
          </cell>
          <cell r="B228">
            <v>201307</v>
          </cell>
        </row>
        <row r="229">
          <cell r="A229" t="str">
            <v>ADJ101386 - SOLAR ECRC CONVERTIBLE ITC - SPECIFIC</v>
          </cell>
          <cell r="B229">
            <v>201204</v>
          </cell>
        </row>
        <row r="230">
          <cell r="A230" t="str">
            <v>ADJ101710 - PLT IN SERV - STRUCTURES LRIC ATRIUM</v>
          </cell>
          <cell r="B230">
            <v>201306</v>
          </cell>
        </row>
        <row r="231">
          <cell r="A231" t="str">
            <v>ADJ101710 - PLT IN SERV - STRUCTURES LRIC ATRIUM</v>
          </cell>
          <cell r="B231">
            <v>201210</v>
          </cell>
        </row>
        <row r="232">
          <cell r="A232" t="str">
            <v>ADJ101710 - PLT IN SERV - STRUCTURES LRIC ATRIUM</v>
          </cell>
          <cell r="B232">
            <v>201107</v>
          </cell>
        </row>
        <row r="233">
          <cell r="A233" t="str">
            <v>ADJ101710 - PLT IN SERV - STRUCTURES LRIC ATRIUM</v>
          </cell>
          <cell r="B233">
            <v>201108</v>
          </cell>
        </row>
        <row r="234">
          <cell r="A234" t="str">
            <v>ADJ101710 - PLT IN SERV - STRUCTURES LRIC ATRIUM</v>
          </cell>
          <cell r="B234">
            <v>201111</v>
          </cell>
        </row>
        <row r="235">
          <cell r="A235" t="str">
            <v>ADJ101900 - PROPERTY UNDER CAPITAL LEASES - NON NUCLEAR</v>
          </cell>
          <cell r="B235">
            <v>201204</v>
          </cell>
        </row>
        <row r="236">
          <cell r="A236" t="str">
            <v>ADJ101900 - PROPERTY UNDER CAPITAL LEASES - NON NUCLEAR</v>
          </cell>
          <cell r="B236">
            <v>201101</v>
          </cell>
        </row>
        <row r="237">
          <cell r="A237" t="str">
            <v>ADJ101900 - PROPERTY UNDER CAPITAL LEASES - NON NUCLEAR</v>
          </cell>
          <cell r="B237">
            <v>201110</v>
          </cell>
        </row>
        <row r="238">
          <cell r="A238" t="str">
            <v>ADJ108710 - ACC PROV DEPR - STRUCTURES LRIC ATRIUM</v>
          </cell>
          <cell r="B238">
            <v>201310</v>
          </cell>
        </row>
        <row r="239">
          <cell r="A239" t="str">
            <v>ADJ108710 - ACC PROV DEPR - STRUCTURES LRIC ATRIUM</v>
          </cell>
          <cell r="B239">
            <v>201211</v>
          </cell>
        </row>
        <row r="240">
          <cell r="A240" t="str">
            <v>ADJ108710 - ACC PROV DEPR - STRUCTURES LRIC ATRIUM</v>
          </cell>
          <cell r="B240">
            <v>201308</v>
          </cell>
        </row>
        <row r="241">
          <cell r="A241" t="str">
            <v>ADJ108710 - ACC PROV DEPR - STRUCTURES LRIC ATRIUM</v>
          </cell>
          <cell r="B241">
            <v>201307</v>
          </cell>
        </row>
        <row r="242">
          <cell r="A242" t="str">
            <v>ADJ108710 - ACC PROV DEPR - STRUCTURES LRIC ATRIUM</v>
          </cell>
          <cell r="B242">
            <v>201212</v>
          </cell>
        </row>
        <row r="243">
          <cell r="A243" t="str">
            <v>ADJ108710 - ACC PROV DEPR - STRUCTURES LRIC ATRIUM</v>
          </cell>
          <cell r="B243">
            <v>201203</v>
          </cell>
        </row>
        <row r="244">
          <cell r="A244" t="str">
            <v>ADJ108710 - ACC PROV DEPR - STRUCTURES LRIC ATRIUM</v>
          </cell>
          <cell r="B244">
            <v>201208</v>
          </cell>
        </row>
        <row r="245">
          <cell r="A245" t="str">
            <v>ADJ108710 - ACC PROV DEPR - STRUCTURES LRIC ATRIUM</v>
          </cell>
          <cell r="B245">
            <v>201108</v>
          </cell>
        </row>
        <row r="246">
          <cell r="A246" t="str">
            <v>ADJ108900 - ACCUM PROV CAPITAL LEASES</v>
          </cell>
          <cell r="B246">
            <v>201310</v>
          </cell>
        </row>
        <row r="247">
          <cell r="A247" t="str">
            <v>ADJ108900 - ACCUM PROV CAPITAL LEASES</v>
          </cell>
          <cell r="B247">
            <v>201211</v>
          </cell>
        </row>
        <row r="248">
          <cell r="A248" t="str">
            <v>ADJ120600 - NUCLEAR FUEL UNDER CAPITAL LEASES</v>
          </cell>
          <cell r="B248">
            <v>201311</v>
          </cell>
        </row>
        <row r="249">
          <cell r="A249" t="str">
            <v>ADJ120600 - NUCLEAR FUEL UNDER CAPITAL LEASES</v>
          </cell>
          <cell r="B249">
            <v>201303</v>
          </cell>
        </row>
        <row r="250">
          <cell r="A250" t="str">
            <v>ADJ120600 - NUCLEAR FUEL UNDER CAPITAL LEASES</v>
          </cell>
          <cell r="B250">
            <v>201211</v>
          </cell>
        </row>
        <row r="251">
          <cell r="A251" t="str">
            <v>ADJ120600 - NUCLEAR FUEL UNDER CAPITAL LEASES</v>
          </cell>
          <cell r="B251">
            <v>201201</v>
          </cell>
        </row>
        <row r="252">
          <cell r="A252" t="str">
            <v>ADJ120600 - NUCLEAR FUEL UNDER CAPITAL LEASES</v>
          </cell>
          <cell r="B252">
            <v>201202</v>
          </cell>
        </row>
        <row r="253">
          <cell r="A253" t="str">
            <v>ADJ165600 - PREPAID INTEREST - COMMERCIAL PAPER</v>
          </cell>
          <cell r="B253">
            <v>201302</v>
          </cell>
        </row>
        <row r="254">
          <cell r="A254" t="str">
            <v>ADJ165600 - PREPAID INTEREST - COMMERCIAL PAPER</v>
          </cell>
          <cell r="B254">
            <v>201303</v>
          </cell>
        </row>
        <row r="255">
          <cell r="A255" t="str">
            <v>ADJ165600 - PREPAID INTEREST - COMMERCIAL PAPER</v>
          </cell>
          <cell r="B255">
            <v>201102</v>
          </cell>
        </row>
        <row r="256">
          <cell r="A256" t="str">
            <v>ADJ165600 - PREPAID INTEREST - COMMERCIAL PAPER</v>
          </cell>
          <cell r="B256">
            <v>201104</v>
          </cell>
        </row>
        <row r="257">
          <cell r="A257" t="str">
            <v>ADJ228101 - ACCUM PROV FOR PROP INSURANCE - STORM DEF TAX</v>
          </cell>
          <cell r="B257">
            <v>201304</v>
          </cell>
        </row>
        <row r="258">
          <cell r="A258" t="str">
            <v>ADJ228101 - ACCUM PROV FOR PROP INSURANCE - STORM DEF TAX</v>
          </cell>
          <cell r="B258">
            <v>201105</v>
          </cell>
        </row>
        <row r="259">
          <cell r="A259" t="str">
            <v>ADJ253100 - PREFERRED STOCK DIVIDENDS ACCRUED</v>
          </cell>
          <cell r="B259">
            <v>201310</v>
          </cell>
        </row>
        <row r="260">
          <cell r="A260" t="str">
            <v>ADJ253100 - PREFERRED STOCK DIVIDENDS ACCRUED</v>
          </cell>
          <cell r="B260">
            <v>201304</v>
          </cell>
        </row>
        <row r="261">
          <cell r="A261" t="str">
            <v>ADJ253100 - PREFERRED STOCK DIVIDENDS ACCRUED</v>
          </cell>
          <cell r="B261">
            <v>201306</v>
          </cell>
        </row>
        <row r="262">
          <cell r="A262" t="str">
            <v>ADJ253100 - PREFERRED STOCK DIVIDENDS ACCRUED</v>
          </cell>
          <cell r="B262">
            <v>201112</v>
          </cell>
        </row>
        <row r="263">
          <cell r="A263" t="str">
            <v>ADJ253100 - PREFERRED STOCK DIVIDENDS ACCRUED</v>
          </cell>
          <cell r="B263">
            <v>201103</v>
          </cell>
        </row>
        <row r="264">
          <cell r="A264" t="str">
            <v>ADJ253100 - PREFERRED STOCK DIVIDENDS ACCRUED</v>
          </cell>
          <cell r="B264">
            <v>201108</v>
          </cell>
        </row>
        <row r="265">
          <cell r="A265" t="str">
            <v>ADJ253420 - OTHER REG LIAB - LAND SALES PLANT IN SERVICE</v>
          </cell>
          <cell r="B265">
            <v>201211</v>
          </cell>
        </row>
        <row r="266">
          <cell r="A266" t="str">
            <v>ADJ253420 - OTHER REG LIAB - LAND SALES PLANT IN SERVICE</v>
          </cell>
          <cell r="B266">
            <v>201203</v>
          </cell>
        </row>
        <row r="267">
          <cell r="A267" t="str">
            <v>ADJ253420 - OTHER REG LIAB - LAND SALES PLANT IN SERVICE</v>
          </cell>
          <cell r="B267">
            <v>201103</v>
          </cell>
        </row>
        <row r="268">
          <cell r="A268" t="str">
            <v>ADJ256100 - DEFERRED GAINS FUTURE USE</v>
          </cell>
          <cell r="B268">
            <v>201311</v>
          </cell>
        </row>
        <row r="269">
          <cell r="A269" t="str">
            <v>ADJ256100 - DEFERRED GAINS FUTURE USE</v>
          </cell>
          <cell r="B269">
            <v>201305</v>
          </cell>
        </row>
        <row r="270">
          <cell r="A270" t="str">
            <v>ADJ256100 - DEFERRED GAINS FUTURE USE</v>
          </cell>
          <cell r="B270">
            <v>201301</v>
          </cell>
        </row>
        <row r="271">
          <cell r="A271" t="str">
            <v>ADJ256100 - DEFERRED GAINS FUTURE USE</v>
          </cell>
          <cell r="B271">
            <v>201201</v>
          </cell>
        </row>
        <row r="272">
          <cell r="A272" t="str">
            <v>ADJ256100 - DEFERRED GAINS FUTURE USE</v>
          </cell>
          <cell r="B272">
            <v>201103</v>
          </cell>
        </row>
        <row r="273">
          <cell r="A273" t="str">
            <v>ADJ382351 - STORM SECURITIZATION - OTH REG ASSETS - BONDS</v>
          </cell>
          <cell r="B273">
            <v>201212</v>
          </cell>
        </row>
        <row r="274">
          <cell r="A274" t="str">
            <v>ADJ382351 - STORM SECURITIZATION - OTH REG ASSETS - BONDS</v>
          </cell>
          <cell r="B274">
            <v>201207</v>
          </cell>
        </row>
        <row r="275">
          <cell r="A275" t="str">
            <v>ADJ382352 - STORM SECURITIZATION - OTH REG ASSETS -DEF TAX</v>
          </cell>
          <cell r="B275">
            <v>201303</v>
          </cell>
        </row>
        <row r="276">
          <cell r="A276" t="str">
            <v>ADJ382352 - STORM SECURITIZATION - OTH REG ASSETS -DEF TAX</v>
          </cell>
          <cell r="B276">
            <v>201307</v>
          </cell>
        </row>
        <row r="277">
          <cell r="A277" t="str">
            <v>ADJ382352 - STORM SECURITIZATION - OTH REG ASSETS -DEF TAX</v>
          </cell>
          <cell r="B277">
            <v>201209</v>
          </cell>
        </row>
        <row r="278">
          <cell r="A278" t="str">
            <v>ADJ382352 - STORM SECURITIZATION - OTH REG ASSETS -DEF TAX</v>
          </cell>
          <cell r="B278">
            <v>201102</v>
          </cell>
        </row>
        <row r="279">
          <cell r="A279" t="str">
            <v>ADJ382352 - STORM SECURITIZATION - OTH REG ASSETS -DEF TAX</v>
          </cell>
          <cell r="B279">
            <v>201105</v>
          </cell>
        </row>
        <row r="280">
          <cell r="A280" t="str">
            <v>ADJ382352 - STORM SECURITIZATION - OTH REG ASSETS -DEF TAX</v>
          </cell>
          <cell r="B280">
            <v>201109</v>
          </cell>
        </row>
        <row r="281">
          <cell r="A281" t="str">
            <v>ADJ382355 - STORM SECURITIZATION - OTH REG ASSETS - OVER/UNDER -TAX</v>
          </cell>
          <cell r="B281">
            <v>201310</v>
          </cell>
        </row>
        <row r="282">
          <cell r="A282" t="str">
            <v>ADJ382355 - STORM SECURITIZATION - OTH REG ASSETS - OVER/UNDER -TAX</v>
          </cell>
          <cell r="B282">
            <v>201302</v>
          </cell>
        </row>
        <row r="283">
          <cell r="A283" t="str">
            <v>ADJ382355 - STORM SECURITIZATION - OTH REG ASSETS - OVER/UNDER -TAX</v>
          </cell>
          <cell r="B283">
            <v>201301</v>
          </cell>
        </row>
        <row r="284">
          <cell r="A284" t="str">
            <v>ADJ382355 - STORM SECURITIZATION - OTH REG ASSETS - OVER/UNDER -TAX</v>
          </cell>
          <cell r="B284">
            <v>201111</v>
          </cell>
        </row>
        <row r="285">
          <cell r="A285" t="str">
            <v>ADJ382355 - STORM SECURITIZATION - OTH REG ASSETS - OVER/UNDER -TAX</v>
          </cell>
          <cell r="B285">
            <v>201201</v>
          </cell>
        </row>
        <row r="286">
          <cell r="A286" t="str">
            <v>ADJ382355 - STORM SECURITIZATION - OTH REG ASSETS - OVER/UNDER -TAX</v>
          </cell>
          <cell r="B286">
            <v>201210</v>
          </cell>
        </row>
        <row r="287">
          <cell r="A287" t="str">
            <v>ADJ382356 - STORM SECURITIZATION - OTH REG ASSETS - OVER/UNDER -BONDS</v>
          </cell>
          <cell r="B287">
            <v>201202</v>
          </cell>
        </row>
        <row r="288">
          <cell r="A288" t="str">
            <v>ADJ382356 - STORM SECURITIZATION - OTH REG ASSETS - OVER/UNDER -BONDS</v>
          </cell>
          <cell r="B288">
            <v>201205</v>
          </cell>
        </row>
        <row r="289">
          <cell r="A289" t="str">
            <v>ADJ382356 - STORM SECURITIZATION - OTH REG ASSETS - OVER/UNDER -BONDS</v>
          </cell>
          <cell r="B289">
            <v>201109</v>
          </cell>
        </row>
        <row r="290">
          <cell r="A290" t="str">
            <v>BAL121000 - NONUTILITY PROPERTY</v>
          </cell>
          <cell r="B290">
            <v>201305</v>
          </cell>
        </row>
        <row r="291">
          <cell r="A291" t="str">
            <v>BAL121000 - NONUTILITY PROPERTY</v>
          </cell>
          <cell r="B291">
            <v>201207</v>
          </cell>
        </row>
        <row r="292">
          <cell r="A292" t="str">
            <v>BAL121000 - NONUTILITY PROPERTY</v>
          </cell>
          <cell r="B292">
            <v>201106</v>
          </cell>
        </row>
        <row r="293">
          <cell r="A293" t="str">
            <v>BAL121000 - NONUTILITY PROPERTY</v>
          </cell>
          <cell r="B293">
            <v>201110</v>
          </cell>
        </row>
        <row r="294">
          <cell r="A294" t="str">
            <v>BAL123000 - INVESTMENT IN ASSOCIATED COMPANIES (EXC GROUP)</v>
          </cell>
          <cell r="B294">
            <v>201303</v>
          </cell>
        </row>
        <row r="295">
          <cell r="A295" t="str">
            <v>BAL123000 - INVESTMENT IN ASSOCIATED COMPANIES (EXC GROUP)</v>
          </cell>
          <cell r="B295">
            <v>201103</v>
          </cell>
        </row>
        <row r="296">
          <cell r="A296" t="str">
            <v>BAL123000 - INVESTMENT IN ASSOCIATED COMPANIES (EXC GROUP)</v>
          </cell>
          <cell r="B296">
            <v>201105</v>
          </cell>
        </row>
        <row r="297">
          <cell r="A297" t="str">
            <v>BAL123000 - INVESTMENT IN ASSOCIATED COMPANIES (EXC GROUP)</v>
          </cell>
          <cell r="B297">
            <v>201109</v>
          </cell>
        </row>
        <row r="298">
          <cell r="A298" t="str">
            <v>ADJ101386 - SOLAR ECRC CONVERTIBLE ITC - SPECIFIC</v>
          </cell>
          <cell r="B298">
            <v>201311</v>
          </cell>
        </row>
        <row r="299">
          <cell r="A299" t="str">
            <v>ADJ101386 - SOLAR ECRC CONVERTIBLE ITC - SPECIFIC</v>
          </cell>
          <cell r="B299">
            <v>201302</v>
          </cell>
        </row>
        <row r="300">
          <cell r="A300" t="str">
            <v>ADJ101386 - SOLAR ECRC CONVERTIBLE ITC - SPECIFIC</v>
          </cell>
          <cell r="B300">
            <v>201303</v>
          </cell>
        </row>
        <row r="301">
          <cell r="A301" t="str">
            <v>ADJ101386 - SOLAR ECRC CONVERTIBLE ITC - SPECIFIC</v>
          </cell>
          <cell r="B301">
            <v>201212</v>
          </cell>
        </row>
        <row r="302">
          <cell r="A302" t="str">
            <v>ADJ101386 - SOLAR ECRC CONVERTIBLE ITC - SPECIFIC</v>
          </cell>
          <cell r="B302">
            <v>201202</v>
          </cell>
        </row>
        <row r="303">
          <cell r="A303" t="str">
            <v>ADJ101386 - SOLAR ECRC CONVERTIBLE ITC - SPECIFIC</v>
          </cell>
          <cell r="B303">
            <v>201104</v>
          </cell>
        </row>
        <row r="304">
          <cell r="A304" t="str">
            <v>ADJ101386 - SOLAR ECRC CONVERTIBLE ITC - SPECIFIC</v>
          </cell>
          <cell r="B304">
            <v>201106</v>
          </cell>
        </row>
        <row r="305">
          <cell r="A305" t="str">
            <v>ADJ101710 - PLT IN SERV - STRUCTURES LRIC ATRIUM</v>
          </cell>
          <cell r="B305">
            <v>201303</v>
          </cell>
        </row>
        <row r="306">
          <cell r="A306" t="str">
            <v>ADJ101710 - PLT IN SERV - STRUCTURES LRIC ATRIUM</v>
          </cell>
          <cell r="B306">
            <v>201112</v>
          </cell>
        </row>
        <row r="307">
          <cell r="A307" t="str">
            <v>ADJ101710 - PLT IN SERV - STRUCTURES LRIC ATRIUM</v>
          </cell>
          <cell r="B307">
            <v>201207</v>
          </cell>
        </row>
        <row r="308">
          <cell r="A308" t="str">
            <v>ADJ101900 - PROPERTY UNDER CAPITAL LEASES - NON NUCLEAR</v>
          </cell>
          <cell r="B308">
            <v>201103</v>
          </cell>
        </row>
        <row r="309">
          <cell r="A309" t="str">
            <v>ADJ108710 - ACC PROV DEPR - STRUCTURES LRIC ATRIUM</v>
          </cell>
          <cell r="B309">
            <v>201206</v>
          </cell>
        </row>
        <row r="310">
          <cell r="A310" t="str">
            <v>ADJ108710 - ACC PROV DEPR - STRUCTURES LRIC ATRIUM</v>
          </cell>
          <cell r="B310">
            <v>201209</v>
          </cell>
        </row>
        <row r="311">
          <cell r="A311" t="str">
            <v>ADJ108710 - ACC PROV DEPR - STRUCTURES LRIC ATRIUM</v>
          </cell>
          <cell r="B311">
            <v>201101</v>
          </cell>
        </row>
        <row r="312">
          <cell r="A312" t="str">
            <v>ADJ108710 - ACC PROV DEPR - STRUCTURES LRIC ATRIUM</v>
          </cell>
          <cell r="B312">
            <v>201102</v>
          </cell>
        </row>
        <row r="313">
          <cell r="A313" t="str">
            <v>ADJ108710 - ACC PROV DEPR - STRUCTURES LRIC ATRIUM</v>
          </cell>
          <cell r="B313">
            <v>201107</v>
          </cell>
        </row>
        <row r="314">
          <cell r="A314" t="str">
            <v>ADJ108900 - ACCUM PROV CAPITAL LEASES</v>
          </cell>
          <cell r="B314">
            <v>201304</v>
          </cell>
        </row>
        <row r="315">
          <cell r="A315" t="str">
            <v>ADJ108900 - ACCUM PROV CAPITAL LEASES</v>
          </cell>
          <cell r="B315">
            <v>201212</v>
          </cell>
        </row>
        <row r="316">
          <cell r="A316" t="str">
            <v>ADJ108900 - ACCUM PROV CAPITAL LEASES</v>
          </cell>
          <cell r="B316">
            <v>201204</v>
          </cell>
        </row>
        <row r="317">
          <cell r="A317" t="str">
            <v>ADJ108900 - ACCUM PROV CAPITAL LEASES</v>
          </cell>
          <cell r="B317">
            <v>201207</v>
          </cell>
        </row>
        <row r="318">
          <cell r="A318" t="str">
            <v>ADJ108900 - ACCUM PROV CAPITAL LEASES</v>
          </cell>
          <cell r="B318">
            <v>201109</v>
          </cell>
        </row>
        <row r="319">
          <cell r="A319" t="str">
            <v>ADJ108900 - ACCUM PROV CAPITAL LEASES</v>
          </cell>
          <cell r="B319">
            <v>201110</v>
          </cell>
        </row>
        <row r="320">
          <cell r="A320" t="str">
            <v>ADJ120600 - NUCLEAR FUEL UNDER CAPITAL LEASES</v>
          </cell>
          <cell r="B320">
            <v>201308</v>
          </cell>
        </row>
        <row r="321">
          <cell r="A321" t="str">
            <v>ADJ120600 - NUCLEAR FUEL UNDER CAPITAL LEASES</v>
          </cell>
          <cell r="B321">
            <v>201307</v>
          </cell>
        </row>
        <row r="322">
          <cell r="A322" t="str">
            <v>ADJ120600 - NUCLEAR FUEL UNDER CAPITAL LEASES</v>
          </cell>
          <cell r="B322">
            <v>201108</v>
          </cell>
        </row>
        <row r="323">
          <cell r="A323" t="str">
            <v>ADJ165600 - PREPAID INTEREST - COMMERCIAL PAPER</v>
          </cell>
          <cell r="B323">
            <v>201308</v>
          </cell>
        </row>
        <row r="324">
          <cell r="A324" t="str">
            <v>ADJ165600 - PREPAID INTEREST - COMMERCIAL PAPER</v>
          </cell>
          <cell r="B324">
            <v>201112</v>
          </cell>
        </row>
        <row r="325">
          <cell r="A325" t="str">
            <v>ADJ165600 - PREPAID INTEREST - COMMERCIAL PAPER</v>
          </cell>
          <cell r="B325">
            <v>201208</v>
          </cell>
        </row>
        <row r="326">
          <cell r="A326" t="str">
            <v>ADJ165600 - PREPAID INTEREST - COMMERCIAL PAPER</v>
          </cell>
          <cell r="B326">
            <v>201101</v>
          </cell>
        </row>
        <row r="327">
          <cell r="A327" t="str">
            <v>ADJ228101 - ACCUM PROV FOR PROP INSURANCE - STORM DEF TAX</v>
          </cell>
          <cell r="B327">
            <v>201310</v>
          </cell>
        </row>
        <row r="328">
          <cell r="A328" t="str">
            <v>ADJ228101 - ACCUM PROV FOR PROP INSURANCE - STORM DEF TAX</v>
          </cell>
          <cell r="B328">
            <v>201303</v>
          </cell>
        </row>
        <row r="329">
          <cell r="A329" t="str">
            <v>ADJ228101 - ACCUM PROV FOR PROP INSURANCE - STORM DEF TAX</v>
          </cell>
          <cell r="B329">
            <v>201101</v>
          </cell>
        </row>
        <row r="330">
          <cell r="A330" t="str">
            <v>ADJ228101 - ACCUM PROV FOR PROP INSURANCE - STORM DEF TAX</v>
          </cell>
          <cell r="B330">
            <v>201104</v>
          </cell>
        </row>
        <row r="331">
          <cell r="A331" t="str">
            <v>ADJ253100 - PREFERRED STOCK DIVIDENDS ACCRUED</v>
          </cell>
          <cell r="B331">
            <v>201311</v>
          </cell>
        </row>
        <row r="332">
          <cell r="A332" t="str">
            <v>ADJ253100 - PREFERRED STOCK DIVIDENDS ACCRUED</v>
          </cell>
          <cell r="B332">
            <v>201104</v>
          </cell>
        </row>
        <row r="333">
          <cell r="A333" t="str">
            <v>ADJ253100 - PREFERRED STOCK DIVIDENDS ACCRUED</v>
          </cell>
          <cell r="B333">
            <v>201105</v>
          </cell>
        </row>
        <row r="334">
          <cell r="A334" t="str">
            <v>ADJ253420 - OTHER REG LIAB - LAND SALES PLANT IN SERVICE</v>
          </cell>
          <cell r="B334">
            <v>201204</v>
          </cell>
        </row>
        <row r="335">
          <cell r="A335" t="str">
            <v>ADJ253420 - OTHER REG LIAB - LAND SALES PLANT IN SERVICE</v>
          </cell>
          <cell r="B335">
            <v>201110</v>
          </cell>
        </row>
        <row r="336">
          <cell r="A336" t="str">
            <v>ADJ256100 - DEFERRED GAINS FUTURE USE</v>
          </cell>
          <cell r="B336">
            <v>201302</v>
          </cell>
        </row>
        <row r="337">
          <cell r="A337" t="str">
            <v>ADJ256100 - DEFERRED GAINS FUTURE USE</v>
          </cell>
          <cell r="B337">
            <v>201207</v>
          </cell>
        </row>
        <row r="338">
          <cell r="A338" t="str">
            <v>ADJ256100 - DEFERRED GAINS FUTURE USE</v>
          </cell>
          <cell r="B338">
            <v>201105</v>
          </cell>
        </row>
        <row r="339">
          <cell r="A339" t="str">
            <v>ADJ382351 - STORM SECURITIZATION - OTH REG ASSETS - BONDS</v>
          </cell>
          <cell r="B339">
            <v>201303</v>
          </cell>
        </row>
        <row r="340">
          <cell r="A340" t="str">
            <v>ADJ382351 - STORM SECURITIZATION - OTH REG ASSETS - BONDS</v>
          </cell>
          <cell r="B340">
            <v>201305</v>
          </cell>
        </row>
        <row r="341">
          <cell r="A341" t="str">
            <v>ADJ382351 - STORM SECURITIZATION - OTH REG ASSETS - BONDS</v>
          </cell>
          <cell r="B341">
            <v>201311</v>
          </cell>
        </row>
        <row r="342">
          <cell r="A342" t="str">
            <v>ADJ382351 - STORM SECURITIZATION - OTH REG ASSETS - BONDS</v>
          </cell>
          <cell r="B342">
            <v>201302</v>
          </cell>
        </row>
        <row r="343">
          <cell r="A343" t="str">
            <v>ADJ382351 - STORM SECURITIZATION - OTH REG ASSETS - BONDS</v>
          </cell>
          <cell r="B343">
            <v>201102</v>
          </cell>
        </row>
        <row r="344">
          <cell r="A344" t="str">
            <v>ADJ382352 - STORM SECURITIZATION - OTH REG ASSETS -DEF TAX</v>
          </cell>
          <cell r="B344">
            <v>201308</v>
          </cell>
        </row>
        <row r="345">
          <cell r="A345" t="str">
            <v>ADJ382352 - STORM SECURITIZATION - OTH REG ASSETS -DEF TAX</v>
          </cell>
          <cell r="B345">
            <v>201112</v>
          </cell>
        </row>
        <row r="346">
          <cell r="A346" t="str">
            <v>ADJ382352 - STORM SECURITIZATION - OTH REG ASSETS -DEF TAX</v>
          </cell>
          <cell r="B346">
            <v>201201</v>
          </cell>
        </row>
        <row r="347">
          <cell r="A347" t="str">
            <v>ADJ382352 - STORM SECURITIZATION - OTH REG ASSETS -DEF TAX</v>
          </cell>
          <cell r="B347">
            <v>201204</v>
          </cell>
        </row>
        <row r="348">
          <cell r="A348" t="str">
            <v>ADJ382352 - STORM SECURITIZATION - OTH REG ASSETS -DEF TAX</v>
          </cell>
          <cell r="B348">
            <v>201206</v>
          </cell>
        </row>
        <row r="349">
          <cell r="A349" t="str">
            <v>ADJ382352 - STORM SECURITIZATION - OTH REG ASSETS -DEF TAX</v>
          </cell>
          <cell r="B349">
            <v>201108</v>
          </cell>
        </row>
        <row r="350">
          <cell r="A350" t="str">
            <v>ADJ382352 - STORM SECURITIZATION - OTH REG ASSETS -DEF TAX</v>
          </cell>
          <cell r="B350">
            <v>201110</v>
          </cell>
        </row>
        <row r="351">
          <cell r="A351" t="str">
            <v>ADJ382355 - STORM SECURITIZATION - OTH REG ASSETS - OVER/UNDER -TAX</v>
          </cell>
          <cell r="B351">
            <v>201305</v>
          </cell>
        </row>
        <row r="352">
          <cell r="A352" t="str">
            <v>ADJ382355 - STORM SECURITIZATION - OTH REG ASSETS - OVER/UNDER -TAX</v>
          </cell>
          <cell r="B352">
            <v>201307</v>
          </cell>
        </row>
        <row r="353">
          <cell r="A353" t="str">
            <v>ADJ382355 - STORM SECURITIZATION - OTH REG ASSETS - OVER/UNDER -TAX</v>
          </cell>
          <cell r="B353">
            <v>201205</v>
          </cell>
        </row>
        <row r="354">
          <cell r="A354" t="str">
            <v>ADJ382355 - STORM SECURITIZATION - OTH REG ASSETS - OVER/UNDER -TAX</v>
          </cell>
          <cell r="B354">
            <v>201206</v>
          </cell>
        </row>
        <row r="355">
          <cell r="A355" t="str">
            <v>ADJ382355 - STORM SECURITIZATION - OTH REG ASSETS - OVER/UNDER -TAX</v>
          </cell>
          <cell r="B355">
            <v>201208</v>
          </cell>
        </row>
        <row r="356">
          <cell r="A356" t="str">
            <v>ADJ382355 - STORM SECURITIZATION - OTH REG ASSETS - OVER/UNDER -TAX</v>
          </cell>
          <cell r="B356">
            <v>201209</v>
          </cell>
        </row>
        <row r="357">
          <cell r="A357" t="str">
            <v>ADJ382356 - STORM SECURITIZATION - OTH REG ASSETS - OVER/UNDER -BONDS</v>
          </cell>
          <cell r="B357">
            <v>201301</v>
          </cell>
        </row>
        <row r="358">
          <cell r="A358" t="str">
            <v>ADJ382356 - STORM SECURITIZATION - OTH REG ASSETS - OVER/UNDER -BONDS</v>
          </cell>
          <cell r="B358">
            <v>201201</v>
          </cell>
        </row>
        <row r="359">
          <cell r="A359" t="str">
            <v>ADJ382356 - STORM SECURITIZATION - OTH REG ASSETS - OVER/UNDER -BONDS</v>
          </cell>
          <cell r="B359">
            <v>201203</v>
          </cell>
        </row>
        <row r="360">
          <cell r="A360" t="str">
            <v>ADJ382356 - STORM SECURITIZATION - OTH REG ASSETS - OVER/UNDER -BONDS</v>
          </cell>
          <cell r="B360">
            <v>201209</v>
          </cell>
        </row>
        <row r="361">
          <cell r="A361" t="str">
            <v>ADJ382356 - STORM SECURITIZATION - OTH REG ASSETS - OVER/UNDER -BONDS</v>
          </cell>
          <cell r="B361">
            <v>201210</v>
          </cell>
        </row>
        <row r="362">
          <cell r="A362" t="str">
            <v>BAL121000 - NONUTILITY PROPERTY</v>
          </cell>
          <cell r="B362">
            <v>201206</v>
          </cell>
        </row>
        <row r="363">
          <cell r="A363" t="str">
            <v>BAL121000 - NONUTILITY PROPERTY</v>
          </cell>
          <cell r="B363">
            <v>201111</v>
          </cell>
        </row>
        <row r="364">
          <cell r="A364" t="str">
            <v>BAL123000 - INVESTMENT IN ASSOCIATED COMPANIES (EXC GROUP)</v>
          </cell>
          <cell r="B364">
            <v>201308</v>
          </cell>
        </row>
        <row r="365">
          <cell r="A365" t="str">
            <v>BAL123000 - INVESTMENT IN ASSOCIATED COMPANIES (EXC GROUP)</v>
          </cell>
          <cell r="B365">
            <v>201111</v>
          </cell>
        </row>
        <row r="366">
          <cell r="A366" t="str">
            <v>BAL123000 - INVESTMENT IN ASSOCIATED COMPANIES (EXC GROUP)</v>
          </cell>
          <cell r="B366">
            <v>201210</v>
          </cell>
        </row>
        <row r="367">
          <cell r="A367" t="str">
            <v>BAL123000 - INVESTMENT IN ASSOCIATED COMPANIES (EXC GROUP)</v>
          </cell>
          <cell r="B367">
            <v>201104</v>
          </cell>
        </row>
        <row r="368">
          <cell r="A368" t="str">
            <v>ADJ101386 - SOLAR ECRC CONVERTIBLE ITC - SPECIFIC</v>
          </cell>
          <cell r="B368">
            <v>201301</v>
          </cell>
        </row>
        <row r="369">
          <cell r="A369" t="str">
            <v>ADJ101386 - SOLAR ECRC CONVERTIBLE ITC - SPECIFIC</v>
          </cell>
          <cell r="B369">
            <v>201112</v>
          </cell>
        </row>
        <row r="370">
          <cell r="A370" t="str">
            <v>ADJ101386 - SOLAR ECRC CONVERTIBLE ITC - SPECIFIC</v>
          </cell>
          <cell r="B370">
            <v>201105</v>
          </cell>
        </row>
        <row r="371">
          <cell r="A371" t="str">
            <v>ADJ101710 - PLT IN SERV - STRUCTURES LRIC ATRIUM</v>
          </cell>
          <cell r="B371">
            <v>201302</v>
          </cell>
        </row>
        <row r="372">
          <cell r="A372" t="str">
            <v>ADJ101710 - PLT IN SERV - STRUCTURES LRIC ATRIUM</v>
          </cell>
          <cell r="B372">
            <v>201201</v>
          </cell>
        </row>
        <row r="373">
          <cell r="A373" t="str">
            <v>ADJ101710 - PLT IN SERV - STRUCTURES LRIC ATRIUM</v>
          </cell>
          <cell r="B373">
            <v>201209</v>
          </cell>
        </row>
        <row r="374">
          <cell r="A374" t="str">
            <v>ADJ101710 - PLT IN SERV - STRUCTURES LRIC ATRIUM</v>
          </cell>
          <cell r="B374">
            <v>201101</v>
          </cell>
        </row>
        <row r="375">
          <cell r="A375" t="str">
            <v>ADJ101710 - PLT IN SERV - STRUCTURES LRIC ATRIUM</v>
          </cell>
          <cell r="B375">
            <v>201106</v>
          </cell>
        </row>
        <row r="376">
          <cell r="A376" t="str">
            <v>ADJ101900 - PROPERTY UNDER CAPITAL LEASES - NON NUCLEAR</v>
          </cell>
          <cell r="B376">
            <v>201212</v>
          </cell>
        </row>
        <row r="377">
          <cell r="A377" t="str">
            <v>ADJ101900 - PROPERTY UNDER CAPITAL LEASES - NON NUCLEAR</v>
          </cell>
          <cell r="B377">
            <v>201304</v>
          </cell>
        </row>
        <row r="378">
          <cell r="A378" t="str">
            <v>ADJ101900 - PROPERTY UNDER CAPITAL LEASES - NON NUCLEAR</v>
          </cell>
          <cell r="B378">
            <v>201211</v>
          </cell>
        </row>
        <row r="379">
          <cell r="A379" t="str">
            <v>ADJ101900 - PROPERTY UNDER CAPITAL LEASES - NON NUCLEAR</v>
          </cell>
          <cell r="B379">
            <v>201102</v>
          </cell>
        </row>
        <row r="380">
          <cell r="A380" t="str">
            <v>ADJ108710 - ACC PROV DEPR - STRUCTURES LRIC ATRIUM</v>
          </cell>
          <cell r="B380">
            <v>201311</v>
          </cell>
        </row>
        <row r="381">
          <cell r="A381" t="str">
            <v>ADJ108710 - ACC PROV DEPR - STRUCTURES LRIC ATRIUM</v>
          </cell>
          <cell r="B381">
            <v>201306</v>
          </cell>
        </row>
        <row r="382">
          <cell r="A382" t="str">
            <v>ADJ108710 - ACC PROV DEPR - STRUCTURES LRIC ATRIUM</v>
          </cell>
          <cell r="B382">
            <v>201303</v>
          </cell>
        </row>
        <row r="383">
          <cell r="A383" t="str">
            <v>ADJ108710 - ACC PROV DEPR - STRUCTURES LRIC ATRIUM</v>
          </cell>
          <cell r="B383">
            <v>201109</v>
          </cell>
        </row>
        <row r="384">
          <cell r="A384" t="str">
            <v>ADJ108900 - ACCUM PROV CAPITAL LEASES</v>
          </cell>
          <cell r="B384">
            <v>201301</v>
          </cell>
        </row>
        <row r="385">
          <cell r="A385" t="str">
            <v>ADJ108900 - ACCUM PROV CAPITAL LEASES</v>
          </cell>
          <cell r="B385">
            <v>201104</v>
          </cell>
        </row>
        <row r="386">
          <cell r="A386" t="str">
            <v>ADJ120600 - NUCLEAR FUEL UNDER CAPITAL LEASES</v>
          </cell>
          <cell r="B386">
            <v>201310</v>
          </cell>
        </row>
        <row r="387">
          <cell r="A387" t="str">
            <v>ADJ120600 - NUCLEAR FUEL UNDER CAPITAL LEASES</v>
          </cell>
          <cell r="B387">
            <v>201301</v>
          </cell>
        </row>
        <row r="388">
          <cell r="A388" t="str">
            <v>ADJ120600 - NUCLEAR FUEL UNDER CAPITAL LEASES</v>
          </cell>
          <cell r="B388">
            <v>201209</v>
          </cell>
        </row>
        <row r="389">
          <cell r="A389" t="str">
            <v>ADJ120600 - NUCLEAR FUEL UNDER CAPITAL LEASES</v>
          </cell>
          <cell r="B389">
            <v>201103</v>
          </cell>
        </row>
        <row r="390">
          <cell r="A390" t="str">
            <v>ADJ165600 - PREPAID INTEREST - COMMERCIAL PAPER</v>
          </cell>
          <cell r="B390">
            <v>201105</v>
          </cell>
        </row>
        <row r="391">
          <cell r="A391" t="str">
            <v>ADJ165600 - PREPAID INTEREST - COMMERCIAL PAPER</v>
          </cell>
          <cell r="B391">
            <v>201109</v>
          </cell>
        </row>
        <row r="392">
          <cell r="A392" t="str">
            <v>ADJ228101 - ACCUM PROV FOR PROP INSURANCE - STORM DEF TAX</v>
          </cell>
          <cell r="B392">
            <v>201302</v>
          </cell>
        </row>
        <row r="393">
          <cell r="A393" t="str">
            <v>ADJ228101 - ACCUM PROV FOR PROP INSURANCE - STORM DEF TAX</v>
          </cell>
          <cell r="B393">
            <v>201211</v>
          </cell>
        </row>
        <row r="394">
          <cell r="A394" t="str">
            <v>ADJ228101 - ACCUM PROV FOR PROP INSURANCE - STORM DEF TAX</v>
          </cell>
          <cell r="B394">
            <v>201308</v>
          </cell>
        </row>
        <row r="395">
          <cell r="A395" t="str">
            <v>ADJ228101 - ACCUM PROV FOR PROP INSURANCE - STORM DEF TAX</v>
          </cell>
          <cell r="B395">
            <v>201206</v>
          </cell>
        </row>
        <row r="396">
          <cell r="A396" t="str">
            <v>ADJ253100 - PREFERRED STOCK DIVIDENDS ACCRUED</v>
          </cell>
          <cell r="B396">
            <v>201302</v>
          </cell>
        </row>
        <row r="397">
          <cell r="A397" t="str">
            <v>ADJ253100 - PREFERRED STOCK DIVIDENDS ACCRUED</v>
          </cell>
          <cell r="B397">
            <v>201206</v>
          </cell>
        </row>
        <row r="398">
          <cell r="A398" t="str">
            <v>ADJ253100 - PREFERRED STOCK DIVIDENDS ACCRUED</v>
          </cell>
          <cell r="B398">
            <v>201207</v>
          </cell>
        </row>
        <row r="399">
          <cell r="A399" t="str">
            <v>ADJ253100 - PREFERRED STOCK DIVIDENDS ACCRUED</v>
          </cell>
          <cell r="B399">
            <v>201101</v>
          </cell>
        </row>
        <row r="400">
          <cell r="A400" t="str">
            <v>ADJ253420 - OTHER REG LIAB - LAND SALES PLANT IN SERVICE</v>
          </cell>
          <cell r="B400">
            <v>201310</v>
          </cell>
        </row>
        <row r="401">
          <cell r="A401" t="str">
            <v>ADJ253420 - OTHER REG LIAB - LAND SALES PLANT IN SERVICE</v>
          </cell>
          <cell r="B401">
            <v>201212</v>
          </cell>
        </row>
        <row r="402">
          <cell r="A402" t="str">
            <v>ADJ253420 - OTHER REG LIAB - LAND SALES PLANT IN SERVICE</v>
          </cell>
          <cell r="B402">
            <v>201301</v>
          </cell>
        </row>
        <row r="403">
          <cell r="A403" t="str">
            <v>ADJ253420 - OTHER REG LIAB - LAND SALES PLANT IN SERVICE</v>
          </cell>
          <cell r="B403">
            <v>201208</v>
          </cell>
        </row>
        <row r="404">
          <cell r="A404" t="str">
            <v>ADJ253420 - OTHER REG LIAB - LAND SALES PLANT IN SERVICE</v>
          </cell>
          <cell r="B404">
            <v>201101</v>
          </cell>
        </row>
        <row r="405">
          <cell r="A405" t="str">
            <v>ADJ253420 - OTHER REG LIAB - LAND SALES PLANT IN SERVICE</v>
          </cell>
          <cell r="B405">
            <v>201108</v>
          </cell>
        </row>
        <row r="406">
          <cell r="A406" t="str">
            <v>ADJ382351 - STORM SECURITIZATION - OTH REG ASSETS - BONDS</v>
          </cell>
          <cell r="B406">
            <v>201301</v>
          </cell>
        </row>
        <row r="407">
          <cell r="A407" t="str">
            <v>ADJ382351 - STORM SECURITIZATION - OTH REG ASSETS - BONDS</v>
          </cell>
          <cell r="B407">
            <v>201307</v>
          </cell>
        </row>
        <row r="408">
          <cell r="A408" t="str">
            <v>ADJ382351 - STORM SECURITIZATION - OTH REG ASSETS - BONDS</v>
          </cell>
          <cell r="B408">
            <v>201112</v>
          </cell>
        </row>
        <row r="409">
          <cell r="A409" t="str">
            <v>ADJ382351 - STORM SECURITIZATION - OTH REG ASSETS - BONDS</v>
          </cell>
          <cell r="B409">
            <v>201209</v>
          </cell>
        </row>
        <row r="410">
          <cell r="A410" t="str">
            <v>ADJ382351 - STORM SECURITIZATION - OTH REG ASSETS - BONDS</v>
          </cell>
          <cell r="B410">
            <v>201108</v>
          </cell>
        </row>
        <row r="411">
          <cell r="A411" t="str">
            <v>ADJ382351 - STORM SECURITIZATION - OTH REG ASSETS - BONDS</v>
          </cell>
          <cell r="B411">
            <v>201109</v>
          </cell>
        </row>
        <row r="412">
          <cell r="A412" t="str">
            <v>ADJ382351 - STORM SECURITIZATION - OTH REG ASSETS - BONDS</v>
          </cell>
          <cell r="B412">
            <v>201111</v>
          </cell>
        </row>
        <row r="413">
          <cell r="A413" t="str">
            <v>ADJ382352 - STORM SECURITIZATION - OTH REG ASSETS -DEF TAX</v>
          </cell>
          <cell r="B413">
            <v>201212</v>
          </cell>
        </row>
        <row r="414">
          <cell r="A414" t="str">
            <v>ADJ382352 - STORM SECURITIZATION - OTH REG ASSETS -DEF TAX</v>
          </cell>
          <cell r="B414">
            <v>201302</v>
          </cell>
        </row>
        <row r="415">
          <cell r="A415" t="str">
            <v>ADJ382352 - STORM SECURITIZATION - OTH REG ASSETS -DEF TAX</v>
          </cell>
          <cell r="B415">
            <v>201304</v>
          </cell>
        </row>
        <row r="416">
          <cell r="A416" t="str">
            <v>ADJ382352 - STORM SECURITIZATION - OTH REG ASSETS -DEF TAX</v>
          </cell>
          <cell r="B416">
            <v>201101</v>
          </cell>
        </row>
        <row r="417">
          <cell r="A417" t="str">
            <v>ADJ382355 - STORM SECURITIZATION - OTH REG ASSETS - OVER/UNDER -TAX</v>
          </cell>
          <cell r="B417">
            <v>201212</v>
          </cell>
        </row>
        <row r="418">
          <cell r="A418" t="str">
            <v>ADJ382355 - STORM SECURITIZATION - OTH REG ASSETS - OVER/UNDER -TAX</v>
          </cell>
          <cell r="B418">
            <v>201207</v>
          </cell>
        </row>
        <row r="419">
          <cell r="A419" t="str">
            <v>ADJ382355 - STORM SECURITIZATION - OTH REG ASSETS - OVER/UNDER -TAX</v>
          </cell>
          <cell r="B419">
            <v>201101</v>
          </cell>
        </row>
        <row r="420">
          <cell r="A420" t="str">
            <v>ADJ382356 - STORM SECURITIZATION - OTH REG ASSETS - OVER/UNDER -BONDS</v>
          </cell>
          <cell r="B420">
            <v>201305</v>
          </cell>
        </row>
        <row r="421">
          <cell r="A421" t="str">
            <v>ADJ382356 - STORM SECURITIZATION - OTH REG ASSETS - OVER/UNDER -BONDS</v>
          </cell>
          <cell r="B421">
            <v>201308</v>
          </cell>
        </row>
        <row r="422">
          <cell r="A422" t="str">
            <v>ADJ382356 - STORM SECURITIZATION - OTH REG ASSETS - OVER/UNDER -BONDS</v>
          </cell>
          <cell r="B422">
            <v>201208</v>
          </cell>
        </row>
        <row r="423">
          <cell r="A423" t="str">
            <v>ADJ382356 - STORM SECURITIZATION - OTH REG ASSETS - OVER/UNDER -BONDS</v>
          </cell>
          <cell r="B423">
            <v>201107</v>
          </cell>
        </row>
        <row r="424">
          <cell r="A424" t="str">
            <v>BAL121000 - NONUTILITY PROPERTY</v>
          </cell>
          <cell r="B424">
            <v>201212</v>
          </cell>
        </row>
        <row r="425">
          <cell r="A425" t="str">
            <v>BAL121000 - NONUTILITY PROPERTY</v>
          </cell>
          <cell r="B425">
            <v>201306</v>
          </cell>
        </row>
        <row r="426">
          <cell r="A426" t="str">
            <v>BAL121000 - NONUTILITY PROPERTY</v>
          </cell>
          <cell r="B426">
            <v>201211</v>
          </cell>
        </row>
        <row r="427">
          <cell r="A427" t="str">
            <v>BAL121000 - NONUTILITY PROPERTY</v>
          </cell>
          <cell r="B427">
            <v>201112</v>
          </cell>
        </row>
        <row r="428">
          <cell r="A428" t="str">
            <v>BAL121000 - NONUTILITY PROPERTY</v>
          </cell>
          <cell r="B428">
            <v>201201</v>
          </cell>
        </row>
        <row r="429">
          <cell r="A429" t="str">
            <v>BAL121000 - NONUTILITY PROPERTY</v>
          </cell>
          <cell r="B429">
            <v>201203</v>
          </cell>
        </row>
        <row r="430">
          <cell r="A430" t="str">
            <v>BAL121000 - NONUTILITY PROPERTY</v>
          </cell>
          <cell r="B430">
            <v>201107</v>
          </cell>
        </row>
        <row r="431">
          <cell r="A431" t="str">
            <v>BAL121000 - NONUTILITY PROPERTY</v>
          </cell>
          <cell r="B431">
            <v>201109</v>
          </cell>
        </row>
        <row r="432">
          <cell r="A432" t="str">
            <v>BAL123000 - INVESTMENT IN ASSOCIATED COMPANIES (EXC GROUP)</v>
          </cell>
          <cell r="B432">
            <v>201202</v>
          </cell>
        </row>
        <row r="433">
          <cell r="A433" t="str">
            <v>BAL123000 - INVESTMENT IN ASSOCIATED COMPANIES (EXC GROUP)</v>
          </cell>
          <cell r="B433">
            <v>201206</v>
          </cell>
        </row>
        <row r="434">
          <cell r="A434" t="str">
            <v>BAL123000 - INVESTMENT IN ASSOCIATED COMPANIES (EXC GROUP)</v>
          </cell>
          <cell r="B434">
            <v>201110</v>
          </cell>
        </row>
        <row r="435">
          <cell r="A435" t="str">
            <v>ADJ101386 - SOLAR ECRC CONVERTIBLE ITC - SPECIFIC</v>
          </cell>
          <cell r="B435">
            <v>201111</v>
          </cell>
        </row>
        <row r="436">
          <cell r="A436" t="str">
            <v>ADJ101386 - SOLAR ECRC CONVERTIBLE ITC - SPECIFIC</v>
          </cell>
          <cell r="B436">
            <v>201205</v>
          </cell>
        </row>
        <row r="437">
          <cell r="A437" t="str">
            <v>ADJ101386 - SOLAR ECRC CONVERTIBLE ITC - SPECIFIC</v>
          </cell>
          <cell r="B437">
            <v>201109</v>
          </cell>
        </row>
        <row r="438">
          <cell r="A438" t="str">
            <v>ADJ101710 - PLT IN SERV - STRUCTURES LRIC ATRIUM</v>
          </cell>
          <cell r="B438">
            <v>201304</v>
          </cell>
        </row>
        <row r="439">
          <cell r="A439" t="str">
            <v>ADJ101710 - PLT IN SERV - STRUCTURES LRIC ATRIUM</v>
          </cell>
          <cell r="B439">
            <v>201308</v>
          </cell>
        </row>
        <row r="440">
          <cell r="A440" t="str">
            <v>ADJ101710 - PLT IN SERV - STRUCTURES LRIC ATRIUM</v>
          </cell>
          <cell r="B440">
            <v>201309</v>
          </cell>
        </row>
        <row r="441">
          <cell r="A441" t="str">
            <v>ADJ101710 - PLT IN SERV - STRUCTURES LRIC ATRIUM</v>
          </cell>
          <cell r="B441">
            <v>201301</v>
          </cell>
        </row>
        <row r="442">
          <cell r="A442" t="str">
            <v>ADJ101710 - PLT IN SERV - STRUCTURES LRIC ATRIUM</v>
          </cell>
          <cell r="B442">
            <v>201206</v>
          </cell>
        </row>
        <row r="443">
          <cell r="A443" t="str">
            <v>ADJ101900 - PROPERTY UNDER CAPITAL LEASES - NON NUCLEAR</v>
          </cell>
          <cell r="B443">
            <v>201311</v>
          </cell>
        </row>
        <row r="444">
          <cell r="A444" t="str">
            <v>ADJ101900 - PROPERTY UNDER CAPITAL LEASES - NON NUCLEAR</v>
          </cell>
          <cell r="B444">
            <v>201301</v>
          </cell>
        </row>
        <row r="445">
          <cell r="A445" t="str">
            <v>ADJ101900 - PROPERTY UNDER CAPITAL LEASES - NON NUCLEAR</v>
          </cell>
          <cell r="B445">
            <v>201112</v>
          </cell>
        </row>
        <row r="446">
          <cell r="A446" t="str">
            <v>ADJ101900 - PROPERTY UNDER CAPITAL LEASES - NON NUCLEAR</v>
          </cell>
          <cell r="B446">
            <v>201203</v>
          </cell>
        </row>
        <row r="447">
          <cell r="A447" t="str">
            <v>ADJ101900 - PROPERTY UNDER CAPITAL LEASES - NON NUCLEAR</v>
          </cell>
          <cell r="B447">
            <v>201205</v>
          </cell>
        </row>
        <row r="448">
          <cell r="A448" t="str">
            <v>ADJ101900 - PROPERTY UNDER CAPITAL LEASES - NON NUCLEAR</v>
          </cell>
          <cell r="B448">
            <v>201210</v>
          </cell>
        </row>
        <row r="449">
          <cell r="A449" t="str">
            <v>ADJ101900 - PROPERTY UNDER CAPITAL LEASES - NON NUCLEAR</v>
          </cell>
          <cell r="B449">
            <v>201108</v>
          </cell>
        </row>
        <row r="450">
          <cell r="A450" t="str">
            <v>ADJ108710 - ACC PROV DEPR - STRUCTURES LRIC ATRIUM</v>
          </cell>
          <cell r="B450">
            <v>201304</v>
          </cell>
        </row>
        <row r="451">
          <cell r="A451" t="str">
            <v>ADJ108710 - ACC PROV DEPR - STRUCTURES LRIC ATRIUM</v>
          </cell>
          <cell r="B451">
            <v>201305</v>
          </cell>
        </row>
        <row r="452">
          <cell r="A452" t="str">
            <v>ADJ108710 - ACC PROV DEPR - STRUCTURES LRIC ATRIUM</v>
          </cell>
          <cell r="B452">
            <v>201301</v>
          </cell>
        </row>
        <row r="453">
          <cell r="A453" t="str">
            <v>ADJ108710 - ACC PROV DEPR - STRUCTURES LRIC ATRIUM</v>
          </cell>
          <cell r="B453">
            <v>201112</v>
          </cell>
        </row>
        <row r="454">
          <cell r="A454" t="str">
            <v>ADJ108900 - ACCUM PROV CAPITAL LEASES</v>
          </cell>
          <cell r="B454">
            <v>201311</v>
          </cell>
        </row>
        <row r="455">
          <cell r="A455" t="str">
            <v>ADJ108900 - ACCUM PROV CAPITAL LEASES</v>
          </cell>
          <cell r="B455">
            <v>201303</v>
          </cell>
        </row>
        <row r="456">
          <cell r="A456" t="str">
            <v>ADJ108900 - ACCUM PROV CAPITAL LEASES</v>
          </cell>
          <cell r="B456">
            <v>201306</v>
          </cell>
        </row>
        <row r="457">
          <cell r="A457" t="str">
            <v>ADJ108900 - ACCUM PROV CAPITAL LEASES</v>
          </cell>
          <cell r="B457">
            <v>201205</v>
          </cell>
        </row>
        <row r="458">
          <cell r="A458" t="str">
            <v>ADJ108900 - ACCUM PROV CAPITAL LEASES</v>
          </cell>
          <cell r="B458">
            <v>201103</v>
          </cell>
        </row>
        <row r="459">
          <cell r="A459" t="str">
            <v>ADJ120600 - NUCLEAR FUEL UNDER CAPITAL LEASES</v>
          </cell>
          <cell r="B459">
            <v>201305</v>
          </cell>
        </row>
        <row r="460">
          <cell r="A460" t="str">
            <v>ADJ120600 - NUCLEAR FUEL UNDER CAPITAL LEASES</v>
          </cell>
          <cell r="B460">
            <v>201205</v>
          </cell>
        </row>
        <row r="461">
          <cell r="A461" t="str">
            <v>ADJ120600 - NUCLEAR FUEL UNDER CAPITAL LEASES</v>
          </cell>
          <cell r="B461">
            <v>201104</v>
          </cell>
        </row>
        <row r="462">
          <cell r="A462" t="str">
            <v>ADJ120600 - NUCLEAR FUEL UNDER CAPITAL LEASES</v>
          </cell>
          <cell r="B462">
            <v>201105</v>
          </cell>
        </row>
        <row r="463">
          <cell r="A463" t="str">
            <v>ADJ120600 - NUCLEAR FUEL UNDER CAPITAL LEASES</v>
          </cell>
          <cell r="B463">
            <v>201106</v>
          </cell>
        </row>
        <row r="464">
          <cell r="A464" t="str">
            <v>ADJ120600 - NUCLEAR FUEL UNDER CAPITAL LEASES</v>
          </cell>
          <cell r="B464">
            <v>201110</v>
          </cell>
        </row>
        <row r="465">
          <cell r="A465" t="str">
            <v>ADJ165600 - PREPAID INTEREST - COMMERCIAL PAPER</v>
          </cell>
          <cell r="B465">
            <v>201307</v>
          </cell>
        </row>
        <row r="466">
          <cell r="A466" t="str">
            <v>ADJ165600 - PREPAID INTEREST - COMMERCIAL PAPER</v>
          </cell>
          <cell r="B466">
            <v>201301</v>
          </cell>
        </row>
        <row r="467">
          <cell r="A467" t="str">
            <v>ADJ165600 - PREPAID INTEREST - COMMERCIAL PAPER</v>
          </cell>
          <cell r="B467">
            <v>201212</v>
          </cell>
        </row>
        <row r="468">
          <cell r="A468" t="str">
            <v>ADJ165600 - PREPAID INTEREST - COMMERCIAL PAPER</v>
          </cell>
          <cell r="B468">
            <v>201205</v>
          </cell>
        </row>
        <row r="469">
          <cell r="A469" t="str">
            <v>ADJ165600 - PREPAID INTEREST - COMMERCIAL PAPER</v>
          </cell>
          <cell r="B469">
            <v>201210</v>
          </cell>
        </row>
        <row r="470">
          <cell r="A470" t="str">
            <v>ADJ165600 - PREPAID INTEREST - COMMERCIAL PAPER</v>
          </cell>
          <cell r="B470">
            <v>201106</v>
          </cell>
        </row>
        <row r="471">
          <cell r="A471" t="str">
            <v>ADJ165600 - PREPAID INTEREST - COMMERCIAL PAPER</v>
          </cell>
          <cell r="B471">
            <v>201110</v>
          </cell>
        </row>
        <row r="472">
          <cell r="A472" t="str">
            <v>ADJ228101 - ACCUM PROV FOR PROP INSURANCE - STORM DEF TAX</v>
          </cell>
          <cell r="B472">
            <v>201311</v>
          </cell>
        </row>
        <row r="473">
          <cell r="A473" t="str">
            <v>ADJ228101 - ACCUM PROV FOR PROP INSURANCE - STORM DEF TAX</v>
          </cell>
          <cell r="B473">
            <v>201306</v>
          </cell>
        </row>
        <row r="474">
          <cell r="A474" t="str">
            <v>ADJ228101 - ACCUM PROV FOR PROP INSURANCE - STORM DEF TAX</v>
          </cell>
          <cell r="B474">
            <v>201112</v>
          </cell>
        </row>
        <row r="475">
          <cell r="A475" t="str">
            <v>ADJ228101 - ACCUM PROV FOR PROP INSURANCE - STORM DEF TAX</v>
          </cell>
          <cell r="B475">
            <v>201110</v>
          </cell>
        </row>
        <row r="476">
          <cell r="A476" t="str">
            <v>ADJ253100 - PREFERRED STOCK DIVIDENDS ACCRUED</v>
          </cell>
          <cell r="B476">
            <v>201301</v>
          </cell>
        </row>
        <row r="477">
          <cell r="A477" t="str">
            <v>ADJ253100 - PREFERRED STOCK DIVIDENDS ACCRUED</v>
          </cell>
          <cell r="B477">
            <v>201204</v>
          </cell>
        </row>
        <row r="478">
          <cell r="A478" t="str">
            <v>ADJ253100 - PREFERRED STOCK DIVIDENDS ACCRUED</v>
          </cell>
          <cell r="B478">
            <v>201208</v>
          </cell>
        </row>
        <row r="479">
          <cell r="A479" t="str">
            <v>ADJ253100 - PREFERRED STOCK DIVIDENDS ACCRUED</v>
          </cell>
          <cell r="B479">
            <v>201102</v>
          </cell>
        </row>
        <row r="480">
          <cell r="A480" t="str">
            <v>ADJ253100 - PREFERRED STOCK DIVIDENDS ACCRUED</v>
          </cell>
          <cell r="B480">
            <v>201109</v>
          </cell>
        </row>
        <row r="481">
          <cell r="A481" t="str">
            <v>ADJ253420 - OTHER REG LIAB - LAND SALES PLANT IN SERVICE</v>
          </cell>
          <cell r="B481">
            <v>201305</v>
          </cell>
        </row>
        <row r="482">
          <cell r="A482" t="str">
            <v>ADJ253420 - OTHER REG LIAB - LAND SALES PLANT IN SERVICE</v>
          </cell>
          <cell r="B482">
            <v>201309</v>
          </cell>
        </row>
        <row r="483">
          <cell r="A483" t="str">
            <v>ADJ253420 - OTHER REG LIAB - LAND SALES PLANT IN SERVICE</v>
          </cell>
          <cell r="B483">
            <v>201112</v>
          </cell>
        </row>
        <row r="484">
          <cell r="A484" t="str">
            <v>ADJ253420 - OTHER REG LIAB - LAND SALES PLANT IN SERVICE</v>
          </cell>
          <cell r="B484">
            <v>201106</v>
          </cell>
        </row>
        <row r="485">
          <cell r="A485" t="str">
            <v>ADJ382351 - STORM SECURITIZATION - OTH REG ASSETS - BONDS</v>
          </cell>
          <cell r="B485">
            <v>201304</v>
          </cell>
        </row>
        <row r="486">
          <cell r="A486" t="str">
            <v>ADJ382351 - STORM SECURITIZATION - OTH REG ASSETS - BONDS</v>
          </cell>
          <cell r="B486">
            <v>201211</v>
          </cell>
        </row>
        <row r="487">
          <cell r="A487" t="str">
            <v>ADJ382351 - STORM SECURITIZATION - OTH REG ASSETS - BONDS</v>
          </cell>
          <cell r="B487">
            <v>201202</v>
          </cell>
        </row>
        <row r="488">
          <cell r="A488" t="str">
            <v>ADJ382351 - STORM SECURITIZATION - OTH REG ASSETS - BONDS</v>
          </cell>
          <cell r="B488">
            <v>201203</v>
          </cell>
        </row>
        <row r="489">
          <cell r="A489" t="str">
            <v>ADJ382351 - STORM SECURITIZATION - OTH REG ASSETS - BONDS</v>
          </cell>
          <cell r="B489">
            <v>201204</v>
          </cell>
        </row>
        <row r="490">
          <cell r="A490" t="str">
            <v>ADJ382351 - STORM SECURITIZATION - OTH REG ASSETS - BONDS</v>
          </cell>
          <cell r="B490">
            <v>201103</v>
          </cell>
        </row>
        <row r="491">
          <cell r="A491" t="str">
            <v>ADJ382352 - STORM SECURITIZATION - OTH REG ASSETS -DEF TAX</v>
          </cell>
          <cell r="B491">
            <v>201111</v>
          </cell>
        </row>
        <row r="492">
          <cell r="A492" t="str">
            <v>ADJ382355 - STORM SECURITIZATION - OTH REG ASSETS - OVER/UNDER -TAX</v>
          </cell>
          <cell r="B492">
            <v>201311</v>
          </cell>
        </row>
        <row r="493">
          <cell r="A493" t="str">
            <v>ADJ382355 - STORM SECURITIZATION - OTH REG ASSETS - OVER/UNDER -TAX</v>
          </cell>
          <cell r="B493">
            <v>201304</v>
          </cell>
        </row>
        <row r="494">
          <cell r="A494" t="str">
            <v>ADJ382355 - STORM SECURITIZATION - OTH REG ASSETS - OVER/UNDER -TAX</v>
          </cell>
          <cell r="B494">
            <v>201309</v>
          </cell>
        </row>
        <row r="495">
          <cell r="A495" t="str">
            <v>ADJ382355 - STORM SECURITIZATION - OTH REG ASSETS - OVER/UNDER -TAX</v>
          </cell>
          <cell r="B495">
            <v>201211</v>
          </cell>
        </row>
        <row r="496">
          <cell r="A496" t="str">
            <v>ADJ382355 - STORM SECURITIZATION - OTH REG ASSETS - OVER/UNDER -TAX</v>
          </cell>
          <cell r="B496">
            <v>201112</v>
          </cell>
        </row>
        <row r="497">
          <cell r="A497" t="str">
            <v>ADJ382355 - STORM SECURITIZATION - OTH REG ASSETS - OVER/UNDER -TAX</v>
          </cell>
          <cell r="B497">
            <v>201204</v>
          </cell>
        </row>
        <row r="498">
          <cell r="A498" t="str">
            <v>ADJ382355 - STORM SECURITIZATION - OTH REG ASSETS - OVER/UNDER -TAX</v>
          </cell>
          <cell r="B498">
            <v>201102</v>
          </cell>
        </row>
        <row r="499">
          <cell r="A499" t="str">
            <v>ADJ382355 - STORM SECURITIZATION - OTH REG ASSETS - OVER/UNDER -TAX</v>
          </cell>
          <cell r="B499">
            <v>201103</v>
          </cell>
        </row>
        <row r="500">
          <cell r="A500" t="str">
            <v>ADJ382355 - STORM SECURITIZATION - OTH REG ASSETS - OVER/UNDER -TAX</v>
          </cell>
          <cell r="B500">
            <v>201108</v>
          </cell>
        </row>
        <row r="501">
          <cell r="A501" t="str">
            <v>ADJ382356 - STORM SECURITIZATION - OTH REG ASSETS - OVER/UNDER -BONDS</v>
          </cell>
          <cell r="B501">
            <v>201212</v>
          </cell>
        </row>
        <row r="502">
          <cell r="A502" t="str">
            <v>ADJ382356 - STORM SECURITIZATION - OTH REG ASSETS - OVER/UNDER -BONDS</v>
          </cell>
          <cell r="B502">
            <v>201304</v>
          </cell>
        </row>
        <row r="503">
          <cell r="A503" t="str">
            <v>ADJ382356 - STORM SECURITIZATION - OTH REG ASSETS - OVER/UNDER -BONDS</v>
          </cell>
          <cell r="B503">
            <v>201306</v>
          </cell>
        </row>
        <row r="504">
          <cell r="A504" t="str">
            <v>ADJ382356 - STORM SECURITIZATION - OTH REG ASSETS - OVER/UNDER -BONDS</v>
          </cell>
          <cell r="B504">
            <v>201211</v>
          </cell>
        </row>
        <row r="505">
          <cell r="A505" t="str">
            <v>ADJ382356 - STORM SECURITIZATION - OTH REG ASSETS - OVER/UNDER -BONDS</v>
          </cell>
          <cell r="B505">
            <v>201112</v>
          </cell>
        </row>
        <row r="506">
          <cell r="A506" t="str">
            <v>ADJ382356 - STORM SECURITIZATION - OTH REG ASSETS - OVER/UNDER -BONDS</v>
          </cell>
          <cell r="B506">
            <v>201207</v>
          </cell>
        </row>
        <row r="507">
          <cell r="A507" t="str">
            <v>ADJ382356 - STORM SECURITIZATION - OTH REG ASSETS - OVER/UNDER -BONDS</v>
          </cell>
          <cell r="B507">
            <v>201104</v>
          </cell>
        </row>
        <row r="508">
          <cell r="A508" t="str">
            <v>ADJ382356 - STORM SECURITIZATION - OTH REG ASSETS - OVER/UNDER -BONDS</v>
          </cell>
          <cell r="B508">
            <v>201105</v>
          </cell>
        </row>
        <row r="509">
          <cell r="A509" t="str">
            <v>BAL121000 - NONUTILITY PROPERTY</v>
          </cell>
          <cell r="B509">
            <v>201307</v>
          </cell>
        </row>
        <row r="510">
          <cell r="A510" t="str">
            <v>BAL123000 - INVESTMENT IN ASSOCIATED COMPANIES (EXC GROUP)</v>
          </cell>
          <cell r="B510">
            <v>201301</v>
          </cell>
        </row>
        <row r="511">
          <cell r="A511" t="str">
            <v>BAL123000 - INVESTMENT IN ASSOCIATED COMPANIES (EXC GROUP)</v>
          </cell>
          <cell r="B511">
            <v>201304</v>
          </cell>
        </row>
        <row r="512">
          <cell r="A512" t="str">
            <v>BAL123000 - INVESTMENT IN ASSOCIATED COMPANIES (EXC GROUP)</v>
          </cell>
          <cell r="B512">
            <v>201203</v>
          </cell>
        </row>
        <row r="513">
          <cell r="A513" t="str">
            <v>BAL123000 - INVESTMENT IN ASSOCIATED COMPANIES (EXC GROUP)</v>
          </cell>
          <cell r="B513">
            <v>201204</v>
          </cell>
        </row>
        <row r="514">
          <cell r="A514" t="str">
            <v>BAL123000 - INVESTMENT IN ASSOCIATED COMPANIES (EXC GROUP)</v>
          </cell>
          <cell r="B514">
            <v>201208</v>
          </cell>
        </row>
        <row r="515">
          <cell r="A515" t="str">
            <v>BAL123000 - INVESTMENT IN ASSOCIATED COMPANIES (EXC GROUP)</v>
          </cell>
          <cell r="B515">
            <v>201107</v>
          </cell>
        </row>
        <row r="516">
          <cell r="A516" t="str">
            <v>ADJ101386 - SOLAR ECRC CONVERTIBLE ITC - SPECIFIC</v>
          </cell>
          <cell r="B516">
            <v>201310</v>
          </cell>
        </row>
        <row r="517">
          <cell r="A517" t="str">
            <v>ADJ101386 - SOLAR ECRC CONVERTIBLE ITC - SPECIFIC</v>
          </cell>
          <cell r="B517">
            <v>201305</v>
          </cell>
        </row>
        <row r="518">
          <cell r="A518" t="str">
            <v>ADJ101386 - SOLAR ECRC CONVERTIBLE ITC - SPECIFIC</v>
          </cell>
          <cell r="B518">
            <v>201306</v>
          </cell>
        </row>
        <row r="519">
          <cell r="A519" t="str">
            <v>ADJ101386 - SOLAR ECRC CONVERTIBLE ITC - SPECIFIC</v>
          </cell>
          <cell r="B519">
            <v>201201</v>
          </cell>
        </row>
        <row r="520">
          <cell r="A520" t="str">
            <v>ADJ101386 - SOLAR ECRC CONVERTIBLE ITC - SPECIFIC</v>
          </cell>
          <cell r="B520">
            <v>201206</v>
          </cell>
        </row>
        <row r="521">
          <cell r="A521" t="str">
            <v>ADJ101386 - SOLAR ECRC CONVERTIBLE ITC - SPECIFIC</v>
          </cell>
          <cell r="B521">
            <v>201103</v>
          </cell>
        </row>
        <row r="522">
          <cell r="A522" t="str">
            <v>ADJ101386 - SOLAR ECRC CONVERTIBLE ITC - SPECIFIC</v>
          </cell>
          <cell r="B522">
            <v>201107</v>
          </cell>
        </row>
        <row r="523">
          <cell r="A523" t="str">
            <v>ADJ101386 - SOLAR ECRC CONVERTIBLE ITC - SPECIFIC</v>
          </cell>
          <cell r="B523">
            <v>201108</v>
          </cell>
        </row>
        <row r="524">
          <cell r="A524" t="str">
            <v>ADJ101710 - PLT IN SERV - STRUCTURES LRIC ATRIUM</v>
          </cell>
          <cell r="B524">
            <v>201305</v>
          </cell>
        </row>
        <row r="525">
          <cell r="A525" t="str">
            <v>ADJ101710 - PLT IN SERV - STRUCTURES LRIC ATRIUM</v>
          </cell>
          <cell r="B525">
            <v>201204</v>
          </cell>
        </row>
        <row r="526">
          <cell r="A526" t="str">
            <v>ADJ101710 - PLT IN SERV - STRUCTURES LRIC ATRIUM</v>
          </cell>
          <cell r="B526">
            <v>201208</v>
          </cell>
        </row>
        <row r="527">
          <cell r="A527" t="str">
            <v>ADJ101710 - PLT IN SERV - STRUCTURES LRIC ATRIUM</v>
          </cell>
          <cell r="B527">
            <v>201102</v>
          </cell>
        </row>
        <row r="528">
          <cell r="A528" t="str">
            <v>ADJ101710 - PLT IN SERV - STRUCTURES LRIC ATRIUM</v>
          </cell>
          <cell r="B528">
            <v>201105</v>
          </cell>
        </row>
        <row r="529">
          <cell r="A529" t="str">
            <v>ADJ101710 - PLT IN SERV - STRUCTURES LRIC ATRIUM</v>
          </cell>
          <cell r="B529">
            <v>201109</v>
          </cell>
        </row>
        <row r="530">
          <cell r="A530" t="str">
            <v>ADJ101900 - PROPERTY UNDER CAPITAL LEASES - NON NUCLEAR</v>
          </cell>
          <cell r="B530">
            <v>201303</v>
          </cell>
        </row>
        <row r="531">
          <cell r="A531" t="str">
            <v>ADJ101900 - PROPERTY UNDER CAPITAL LEASES - NON NUCLEAR</v>
          </cell>
          <cell r="B531">
            <v>201302</v>
          </cell>
        </row>
        <row r="532">
          <cell r="A532" t="str">
            <v>ADJ101900 - PROPERTY UNDER CAPITAL LEASES - NON NUCLEAR</v>
          </cell>
          <cell r="B532">
            <v>201202</v>
          </cell>
        </row>
        <row r="533">
          <cell r="A533" t="str">
            <v>ADJ101900 - PROPERTY UNDER CAPITAL LEASES - NON NUCLEAR</v>
          </cell>
          <cell r="B533">
            <v>201109</v>
          </cell>
        </row>
        <row r="534">
          <cell r="A534" t="str">
            <v>ADJ101900 - PROPERTY UNDER CAPITAL LEASES - NON NUCLEAR</v>
          </cell>
          <cell r="B534">
            <v>201111</v>
          </cell>
        </row>
        <row r="535">
          <cell r="A535" t="str">
            <v>ADJ108710 - ACC PROV DEPR - STRUCTURES LRIC ATRIUM</v>
          </cell>
          <cell r="B535">
            <v>201205</v>
          </cell>
        </row>
        <row r="536">
          <cell r="A536" t="str">
            <v>ADJ108710 - ACC PROV DEPR - STRUCTURES LRIC ATRIUM</v>
          </cell>
          <cell r="B536">
            <v>201210</v>
          </cell>
        </row>
        <row r="537">
          <cell r="A537" t="str">
            <v>ADJ108710 - ACC PROV DEPR - STRUCTURES LRIC ATRIUM</v>
          </cell>
          <cell r="B537">
            <v>201105</v>
          </cell>
        </row>
        <row r="538">
          <cell r="A538" t="str">
            <v>ADJ108900 - ACCUM PROV CAPITAL LEASES</v>
          </cell>
          <cell r="B538">
            <v>201309</v>
          </cell>
        </row>
        <row r="539">
          <cell r="A539" t="str">
            <v>ADJ108900 - ACCUM PROV CAPITAL LEASES</v>
          </cell>
          <cell r="B539">
            <v>201112</v>
          </cell>
        </row>
        <row r="540">
          <cell r="A540" t="str">
            <v>ADJ108900 - ACCUM PROV CAPITAL LEASES</v>
          </cell>
          <cell r="B540">
            <v>201201</v>
          </cell>
        </row>
        <row r="541">
          <cell r="A541" t="str">
            <v>ADJ108900 - ACCUM PROV CAPITAL LEASES</v>
          </cell>
          <cell r="B541">
            <v>201202</v>
          </cell>
        </row>
        <row r="542">
          <cell r="A542" t="str">
            <v>ADJ108900 - ACCUM PROV CAPITAL LEASES</v>
          </cell>
          <cell r="B542">
            <v>201206</v>
          </cell>
        </row>
        <row r="543">
          <cell r="A543" t="str">
            <v>ADJ108900 - ACCUM PROV CAPITAL LEASES</v>
          </cell>
          <cell r="B543">
            <v>201209</v>
          </cell>
        </row>
        <row r="544">
          <cell r="A544" t="str">
            <v>ADJ108900 - ACCUM PROV CAPITAL LEASES</v>
          </cell>
          <cell r="B544">
            <v>201108</v>
          </cell>
        </row>
        <row r="545">
          <cell r="A545" t="str">
            <v>ADJ120600 - NUCLEAR FUEL UNDER CAPITAL LEASES</v>
          </cell>
          <cell r="B545">
            <v>201309</v>
          </cell>
        </row>
        <row r="546">
          <cell r="A546" t="str">
            <v>ADJ120600 - NUCLEAR FUEL UNDER CAPITAL LEASES</v>
          </cell>
          <cell r="B546">
            <v>201212</v>
          </cell>
        </row>
        <row r="547">
          <cell r="A547" t="str">
            <v>ADJ120600 - NUCLEAR FUEL UNDER CAPITAL LEASES</v>
          </cell>
          <cell r="B547">
            <v>201204</v>
          </cell>
        </row>
        <row r="548">
          <cell r="A548" t="str">
            <v>ADJ120600 - NUCLEAR FUEL UNDER CAPITAL LEASES</v>
          </cell>
          <cell r="B548">
            <v>201101</v>
          </cell>
        </row>
        <row r="549">
          <cell r="A549" t="str">
            <v>ADJ120600 - NUCLEAR FUEL UNDER CAPITAL LEASES</v>
          </cell>
          <cell r="B549">
            <v>201107</v>
          </cell>
        </row>
        <row r="550">
          <cell r="A550" t="str">
            <v>ADJ165600 - PREPAID INTEREST - COMMERCIAL PAPER</v>
          </cell>
          <cell r="B550">
            <v>201211</v>
          </cell>
        </row>
        <row r="551">
          <cell r="A551" t="str">
            <v>ADJ165600 - PREPAID INTEREST - COMMERCIAL PAPER</v>
          </cell>
          <cell r="B551">
            <v>201201</v>
          </cell>
        </row>
        <row r="552">
          <cell r="A552" t="str">
            <v>ADJ165600 - PREPAID INTEREST - COMMERCIAL PAPER</v>
          </cell>
          <cell r="B552">
            <v>201207</v>
          </cell>
        </row>
        <row r="553">
          <cell r="A553" t="str">
            <v>ADJ165600 - PREPAID INTEREST - COMMERCIAL PAPER</v>
          </cell>
          <cell r="B553">
            <v>201103</v>
          </cell>
        </row>
        <row r="554">
          <cell r="A554" t="str">
            <v>ADJ165600 - PREPAID INTEREST - COMMERCIAL PAPER</v>
          </cell>
          <cell r="B554">
            <v>201108</v>
          </cell>
        </row>
        <row r="555">
          <cell r="A555" t="str">
            <v>ADJ228101 - ACCUM PROV FOR PROP INSURANCE - STORM DEF TAX</v>
          </cell>
          <cell r="B555">
            <v>201309</v>
          </cell>
        </row>
        <row r="556">
          <cell r="A556" t="str">
            <v>ADJ228101 - ACCUM PROV FOR PROP INSURANCE - STORM DEF TAX</v>
          </cell>
          <cell r="B556">
            <v>201111</v>
          </cell>
        </row>
        <row r="557">
          <cell r="A557" t="str">
            <v>ADJ228101 - ACCUM PROV FOR PROP INSURANCE - STORM DEF TAX</v>
          </cell>
          <cell r="B557">
            <v>201204</v>
          </cell>
        </row>
        <row r="558">
          <cell r="A558" t="str">
            <v>ADJ228101 - ACCUM PROV FOR PROP INSURANCE - STORM DEF TAX</v>
          </cell>
          <cell r="B558">
            <v>201209</v>
          </cell>
        </row>
        <row r="559">
          <cell r="A559" t="str">
            <v>ADJ253100 - PREFERRED STOCK DIVIDENDS ACCRUED</v>
          </cell>
          <cell r="B559">
            <v>201303</v>
          </cell>
        </row>
        <row r="560">
          <cell r="A560" t="str">
            <v>ADJ253100 - PREFERRED STOCK DIVIDENDS ACCRUED</v>
          </cell>
          <cell r="B560">
            <v>201309</v>
          </cell>
        </row>
        <row r="561">
          <cell r="A561" t="str">
            <v>ADJ253100 - PREFERRED STOCK DIVIDENDS ACCRUED</v>
          </cell>
          <cell r="B561">
            <v>201211</v>
          </cell>
        </row>
        <row r="562">
          <cell r="A562" t="str">
            <v>ADJ253100 - PREFERRED STOCK DIVIDENDS ACCRUED</v>
          </cell>
          <cell r="B562">
            <v>201212</v>
          </cell>
        </row>
        <row r="563">
          <cell r="A563" t="str">
            <v>ADJ253100 - PREFERRED STOCK DIVIDENDS ACCRUED</v>
          </cell>
          <cell r="B563">
            <v>201209</v>
          </cell>
        </row>
        <row r="564">
          <cell r="A564" t="str">
            <v>ADJ253100 - PREFERRED STOCK DIVIDENDS ACCRUED</v>
          </cell>
          <cell r="B564">
            <v>201107</v>
          </cell>
        </row>
        <row r="565">
          <cell r="A565" t="str">
            <v>ADJ253420 - OTHER REG LIAB - LAND SALES PLANT IN SERVICE</v>
          </cell>
          <cell r="B565">
            <v>201311</v>
          </cell>
        </row>
        <row r="566">
          <cell r="A566" t="str">
            <v>ADJ253420 - OTHER REG LIAB - LAND SALES PLANT IN SERVICE</v>
          </cell>
          <cell r="B566">
            <v>201304</v>
          </cell>
        </row>
        <row r="567">
          <cell r="A567" t="str">
            <v>ADJ253420 - OTHER REG LIAB - LAND SALES PLANT IN SERVICE</v>
          </cell>
          <cell r="B567">
            <v>201303</v>
          </cell>
        </row>
        <row r="568">
          <cell r="A568" t="str">
            <v>ADJ253420 - OTHER REG LIAB - LAND SALES PLANT IN SERVICE</v>
          </cell>
          <cell r="B568">
            <v>201202</v>
          </cell>
        </row>
        <row r="569">
          <cell r="A569" t="str">
            <v>ADJ253420 - OTHER REG LIAB - LAND SALES PLANT IN SERVICE</v>
          </cell>
          <cell r="B569">
            <v>201207</v>
          </cell>
        </row>
        <row r="570">
          <cell r="A570" t="str">
            <v>ADJ253420 - OTHER REG LIAB - LAND SALES PLANT IN SERVICE</v>
          </cell>
          <cell r="B570">
            <v>201210</v>
          </cell>
        </row>
        <row r="571">
          <cell r="A571" t="str">
            <v>ADJ253420 - OTHER REG LIAB - LAND SALES PLANT IN SERVICE</v>
          </cell>
          <cell r="B571">
            <v>201109</v>
          </cell>
        </row>
        <row r="572">
          <cell r="A572" t="str">
            <v>ADJ256100 - DEFERRED GAINS FUTURE USE</v>
          </cell>
          <cell r="B572">
            <v>201303</v>
          </cell>
        </row>
        <row r="573">
          <cell r="A573" t="str">
            <v>ADJ256100 - DEFERRED GAINS FUTURE USE</v>
          </cell>
          <cell r="B573">
            <v>201106</v>
          </cell>
        </row>
        <row r="574">
          <cell r="A574" t="str">
            <v>ADJ382351 - STORM SECURITIZATION - OTH REG ASSETS - BONDS</v>
          </cell>
          <cell r="B574">
            <v>201310</v>
          </cell>
        </row>
        <row r="575">
          <cell r="A575" t="str">
            <v>ADJ382351 - STORM SECURITIZATION - OTH REG ASSETS - BONDS</v>
          </cell>
          <cell r="B575">
            <v>201308</v>
          </cell>
        </row>
        <row r="576">
          <cell r="A576" t="str">
            <v>ADJ382351 - STORM SECURITIZATION - OTH REG ASSETS - BONDS</v>
          </cell>
          <cell r="B576">
            <v>201106</v>
          </cell>
        </row>
        <row r="577">
          <cell r="A577" t="str">
            <v>ADJ382351 - STORM SECURITIZATION - OTH REG ASSETS - BONDS</v>
          </cell>
          <cell r="B577">
            <v>201107</v>
          </cell>
        </row>
        <row r="578">
          <cell r="A578" t="str">
            <v>ADJ382352 - STORM SECURITIZATION - OTH REG ASSETS -DEF TAX</v>
          </cell>
          <cell r="B578">
            <v>201211</v>
          </cell>
        </row>
        <row r="579">
          <cell r="A579" t="str">
            <v>ADJ382352 - STORM SECURITIZATION - OTH REG ASSETS -DEF TAX</v>
          </cell>
          <cell r="B579">
            <v>201202</v>
          </cell>
        </row>
        <row r="580">
          <cell r="A580" t="str">
            <v>ADJ382352 - STORM SECURITIZATION - OTH REG ASSETS -DEF TAX</v>
          </cell>
          <cell r="B580">
            <v>201106</v>
          </cell>
        </row>
        <row r="581">
          <cell r="A581" t="str">
            <v>ADJ382355 - STORM SECURITIZATION - OTH REG ASSETS - OVER/UNDER -TAX</v>
          </cell>
          <cell r="B581">
            <v>201202</v>
          </cell>
        </row>
        <row r="582">
          <cell r="A582" t="str">
            <v>ADJ382355 - STORM SECURITIZATION - OTH REG ASSETS - OVER/UNDER -TAX</v>
          </cell>
          <cell r="B582">
            <v>201104</v>
          </cell>
        </row>
        <row r="583">
          <cell r="A583" t="str">
            <v>ADJ382356 - STORM SECURITIZATION - OTH REG ASSETS - OVER/UNDER -BONDS</v>
          </cell>
          <cell r="B583">
            <v>201311</v>
          </cell>
        </row>
        <row r="584">
          <cell r="A584" t="str">
            <v>ADJ382356 - STORM SECURITIZATION - OTH REG ASSETS - OVER/UNDER -BONDS</v>
          </cell>
          <cell r="B584">
            <v>201309</v>
          </cell>
        </row>
        <row r="585">
          <cell r="A585" t="str">
            <v>ADJ382356 - STORM SECURITIZATION - OTH REG ASSETS - OVER/UNDER -BONDS</v>
          </cell>
          <cell r="B585">
            <v>201204</v>
          </cell>
        </row>
        <row r="586">
          <cell r="A586" t="str">
            <v>ADJ382356 - STORM SECURITIZATION - OTH REG ASSETS - OVER/UNDER -BONDS</v>
          </cell>
          <cell r="B586">
            <v>201102</v>
          </cell>
        </row>
        <row r="587">
          <cell r="A587" t="str">
            <v>BAL121000 - NONUTILITY PROPERTY</v>
          </cell>
          <cell r="B587">
            <v>201311</v>
          </cell>
        </row>
        <row r="588">
          <cell r="A588" t="str">
            <v>BAL121000 - NONUTILITY PROPERTY</v>
          </cell>
          <cell r="B588">
            <v>201202</v>
          </cell>
        </row>
        <row r="589">
          <cell r="A589" t="str">
            <v>BAL121000 - NONUTILITY PROPERTY</v>
          </cell>
          <cell r="B589">
            <v>201102</v>
          </cell>
        </row>
        <row r="590">
          <cell r="A590" t="str">
            <v>BAL123000 - INVESTMENT IN ASSOCIATED COMPANIES (EXC GROUP)</v>
          </cell>
          <cell r="B590">
            <v>201310</v>
          </cell>
        </row>
        <row r="591">
          <cell r="A591" t="str">
            <v>BAL123000 - INVESTMENT IN ASSOCIATED COMPANIES (EXC GROUP)</v>
          </cell>
          <cell r="B591">
            <v>201311</v>
          </cell>
        </row>
        <row r="592">
          <cell r="A592" t="str">
            <v>BAL123000 - INVESTMENT IN ASSOCIATED COMPANIES (EXC GROUP)</v>
          </cell>
          <cell r="B592">
            <v>201302</v>
          </cell>
        </row>
        <row r="593">
          <cell r="A593" t="str">
            <v>BAL123000 - INVESTMENT IN ASSOCIATED COMPANIES (EXC GROUP)</v>
          </cell>
          <cell r="B593">
            <v>201207</v>
          </cell>
        </row>
        <row r="594">
          <cell r="A594" t="str">
            <v>BAL123000 - INVESTMENT IN ASSOCIATED COMPANIES (EXC GROUP)</v>
          </cell>
          <cell r="B594">
            <v>201101</v>
          </cell>
        </row>
        <row r="595">
          <cell r="A595" t="str">
            <v>ADJ101386 - SOLAR ECRC CONVERTIBLE ITC - SPECIFIC</v>
          </cell>
          <cell r="B595">
            <v>201312</v>
          </cell>
        </row>
        <row r="596">
          <cell r="A596" t="str">
            <v>ADJ101710 - PLT IN SERV - STRUCTURES LRIC ATRIUM</v>
          </cell>
          <cell r="B596">
            <v>201312</v>
          </cell>
        </row>
        <row r="597">
          <cell r="A597" t="str">
            <v>ADJ228101 - ACCUM PROV FOR PROP INSURANCE - STORM DEF TAX</v>
          </cell>
          <cell r="B597">
            <v>201312</v>
          </cell>
        </row>
        <row r="598">
          <cell r="A598" t="str">
            <v>ADJ120600 - NUCLEAR FUEL UNDER CAPITAL LEASES</v>
          </cell>
          <cell r="B598">
            <v>201312</v>
          </cell>
        </row>
        <row r="599">
          <cell r="A599" t="str">
            <v>ADJ256100 - DEFERRED GAINS FUTURE USE</v>
          </cell>
          <cell r="B599">
            <v>201312</v>
          </cell>
        </row>
        <row r="600">
          <cell r="A600" t="str">
            <v>ADJ382352 - STORM SECURITIZATION - OTH REG ASSETS -DEF TAX</v>
          </cell>
          <cell r="B600">
            <v>201312</v>
          </cell>
        </row>
        <row r="601">
          <cell r="A601" t="str">
            <v>BAL121000 - NONUTILITY PROPERTY</v>
          </cell>
          <cell r="B601">
            <v>201312</v>
          </cell>
        </row>
        <row r="602">
          <cell r="A602" t="str">
            <v>ADJ253100 - PREFERRED STOCK DIVIDENDS ACCRUED</v>
          </cell>
          <cell r="B602">
            <v>201312</v>
          </cell>
        </row>
        <row r="603">
          <cell r="A603" t="str">
            <v>ADJ253420 - OTHER REG LIAB - LAND SALES PLANT IN SERVICE</v>
          </cell>
          <cell r="B603">
            <v>201312</v>
          </cell>
        </row>
        <row r="604">
          <cell r="A604" t="str">
            <v>BAL123000 - INVESTMENT IN ASSOCIATED COMPANIES (EXC GROUP)</v>
          </cell>
          <cell r="B604">
            <v>201312</v>
          </cell>
        </row>
        <row r="605">
          <cell r="A605" t="str">
            <v>ADJ101900 - PROPERTY UNDER CAPITAL LEASES - NON NUCLEAR</v>
          </cell>
          <cell r="B605">
            <v>201312</v>
          </cell>
        </row>
        <row r="606">
          <cell r="A606" t="str">
            <v>ADJ108710 - ACC PROV DEPR - STRUCTURES LRIC ATRIUM</v>
          </cell>
          <cell r="B606">
            <v>201312</v>
          </cell>
        </row>
        <row r="607">
          <cell r="A607" t="str">
            <v>ADJ382356 - STORM SECURITIZATION - OTH REG ASSETS - OVER/UNDER -BONDS</v>
          </cell>
          <cell r="B607">
            <v>201312</v>
          </cell>
        </row>
        <row r="608">
          <cell r="A608" t="str">
            <v>ADJ108900 - ACCUM PROV CAPITAL LEASES</v>
          </cell>
          <cell r="B608">
            <v>201312</v>
          </cell>
        </row>
        <row r="609">
          <cell r="A609" t="str">
            <v>ADJ165600 - PREPAID INTEREST - COMMERCIAL PAPER</v>
          </cell>
          <cell r="B609">
            <v>201312</v>
          </cell>
        </row>
        <row r="610">
          <cell r="A610" t="str">
            <v>ADJ382351 - STORM SECURITIZATION - OTH REG ASSETS - BONDS</v>
          </cell>
          <cell r="B610">
            <v>201312</v>
          </cell>
        </row>
        <row r="611">
          <cell r="A611" t="str">
            <v>ADJ382355 - STORM SECURITIZATION - OTH REG ASSETS - OVER/UNDER -TAX</v>
          </cell>
          <cell r="B611">
            <v>201312</v>
          </cell>
        </row>
        <row r="612">
          <cell r="A612" t="str">
            <v>ADJ101710 - PLT IN SERV - STRUCTURES LRIC ATRIUM</v>
          </cell>
          <cell r="B612">
            <v>201401</v>
          </cell>
        </row>
        <row r="613">
          <cell r="A613" t="str">
            <v>ADJ253100 - PREFERRED STOCK DIVIDENDS ACCRUED</v>
          </cell>
          <cell r="B613">
            <v>201401</v>
          </cell>
        </row>
        <row r="614">
          <cell r="A614" t="str">
            <v>ADJ101386 - SOLAR ECRC CONVERTIBLE ITC - SPECIFIC</v>
          </cell>
          <cell r="B614">
            <v>201401</v>
          </cell>
        </row>
        <row r="615">
          <cell r="A615" t="str">
            <v>ADJ101900 - PROPERTY UNDER CAPITAL LEASES - NON NUCLEAR</v>
          </cell>
          <cell r="B615">
            <v>201401</v>
          </cell>
        </row>
        <row r="616">
          <cell r="A616" t="str">
            <v>ADJ108900 - ACCUM PROV CAPITAL LEASES</v>
          </cell>
          <cell r="B616">
            <v>201401</v>
          </cell>
        </row>
        <row r="617">
          <cell r="A617" t="str">
            <v>BAL121000 - NONUTILITY PROPERTY</v>
          </cell>
          <cell r="B617">
            <v>201401</v>
          </cell>
        </row>
        <row r="618">
          <cell r="A618" t="str">
            <v>ADJ165600 - PREPAID INTEREST - COMMERCIAL PAPER</v>
          </cell>
          <cell r="B618">
            <v>201401</v>
          </cell>
        </row>
        <row r="619">
          <cell r="A619" t="str">
            <v>ADJ228101 - ACCUM PROV FOR PROP INSURANCE - STORM DEF TAX</v>
          </cell>
          <cell r="B619">
            <v>201401</v>
          </cell>
        </row>
        <row r="620">
          <cell r="A620" t="str">
            <v>ADJ382356 - STORM SECURITIZATION - OTH REG ASSETS - OVER/UNDER -BONDS</v>
          </cell>
          <cell r="B620">
            <v>201401</v>
          </cell>
        </row>
        <row r="621">
          <cell r="A621" t="str">
            <v>ADJ382351 - STORM SECURITIZATION - OTH REG ASSETS - BONDS</v>
          </cell>
          <cell r="B621">
            <v>201401</v>
          </cell>
        </row>
        <row r="622">
          <cell r="A622" t="str">
            <v>ADJ253420 - OTHER REG LIAB - LAND SALES PLANT IN SERVICE</v>
          </cell>
          <cell r="B622">
            <v>201401</v>
          </cell>
        </row>
        <row r="623">
          <cell r="A623" t="str">
            <v>ADJ382355 - STORM SECURITIZATION - OTH REG ASSETS - OVER/UNDER -TAX</v>
          </cell>
          <cell r="B623">
            <v>201401</v>
          </cell>
        </row>
        <row r="624">
          <cell r="A624" t="str">
            <v>ADJ120600 - NUCLEAR FUEL UNDER CAPITAL LEASES</v>
          </cell>
          <cell r="B624">
            <v>201401</v>
          </cell>
        </row>
        <row r="625">
          <cell r="A625" t="str">
            <v>ADJ382352 - STORM SECURITIZATION - OTH REG ASSETS -DEF TAX</v>
          </cell>
          <cell r="B625">
            <v>201401</v>
          </cell>
        </row>
        <row r="626">
          <cell r="A626" t="str">
            <v>ADJ108710 - ACC PROV DEPR - STRUCTURES LRIC ATRIUM</v>
          </cell>
          <cell r="B626">
            <v>201401</v>
          </cell>
        </row>
        <row r="627">
          <cell r="A627" t="str">
            <v>ADJ256100 - DEFERRED GAINS FUTURE USE</v>
          </cell>
          <cell r="B627">
            <v>201401</v>
          </cell>
        </row>
        <row r="628">
          <cell r="A628" t="str">
            <v>BAL123000 - INVESTMENT IN ASSOCIATED COMPANIES (EXC GROUP)</v>
          </cell>
          <cell r="B628">
            <v>201401</v>
          </cell>
        </row>
        <row r="629">
          <cell r="A629" t="str">
            <v>ADJ108710 - ACC PROV DEPR - STRUCTURES LRIC ATRIUM</v>
          </cell>
          <cell r="B629">
            <v>201402</v>
          </cell>
        </row>
        <row r="630">
          <cell r="A630" t="str">
            <v>ADJ120600 - NUCLEAR FUEL UNDER CAPITAL LEASES</v>
          </cell>
          <cell r="B630">
            <v>201402</v>
          </cell>
        </row>
        <row r="631">
          <cell r="A631" t="str">
            <v>ADJ382351 - STORM SECURITIZATION - OTH REG ASSETS - BONDS</v>
          </cell>
          <cell r="B631">
            <v>201402</v>
          </cell>
        </row>
        <row r="632">
          <cell r="A632" t="str">
            <v>ADJ253420 - OTHER REG LIAB - LAND SALES PLANT IN SERVICE</v>
          </cell>
          <cell r="B632">
            <v>201402</v>
          </cell>
        </row>
        <row r="633">
          <cell r="A633" t="str">
            <v>ADJ382352 - STORM SECURITIZATION - OTH REG ASSETS -DEF TAX</v>
          </cell>
          <cell r="B633">
            <v>201402</v>
          </cell>
        </row>
        <row r="634">
          <cell r="A634" t="str">
            <v>BAL121000 - NONUTILITY PROPERTY</v>
          </cell>
          <cell r="B634">
            <v>201402</v>
          </cell>
        </row>
        <row r="635">
          <cell r="A635" t="str">
            <v>ADJ108900 - ACCUM PROV CAPITAL LEASES</v>
          </cell>
          <cell r="B635">
            <v>201402</v>
          </cell>
        </row>
        <row r="636">
          <cell r="A636" t="str">
            <v>ADJ228101 - ACCUM PROV FOR PROP INSURANCE - STORM DEF TAX</v>
          </cell>
          <cell r="B636">
            <v>201402</v>
          </cell>
        </row>
        <row r="637">
          <cell r="A637" t="str">
            <v>ADJ101900 - PROPERTY UNDER CAPITAL LEASES - NON NUCLEAR</v>
          </cell>
          <cell r="B637">
            <v>201402</v>
          </cell>
        </row>
        <row r="638">
          <cell r="A638" t="str">
            <v>ADJ101386 - SOLAR ECRC CONVERTIBLE ITC - SPECIFIC</v>
          </cell>
          <cell r="B638">
            <v>201402</v>
          </cell>
        </row>
        <row r="639">
          <cell r="A639" t="str">
            <v>ADJ101710 - PLT IN SERV - STRUCTURES LRIC ATRIUM</v>
          </cell>
          <cell r="B639">
            <v>201402</v>
          </cell>
        </row>
        <row r="640">
          <cell r="A640" t="str">
            <v>ADJ382355 - STORM SECURITIZATION - OTH REG ASSETS - OVER/UNDER -TAX</v>
          </cell>
          <cell r="B640">
            <v>201402</v>
          </cell>
        </row>
        <row r="641">
          <cell r="A641" t="str">
            <v>BAL123000 - INVESTMENT IN ASSOCIATED COMPANIES (EXC GROUP)</v>
          </cell>
          <cell r="B641">
            <v>201402</v>
          </cell>
        </row>
        <row r="642">
          <cell r="A642" t="str">
            <v>ADJ253100 - PREFERRED STOCK DIVIDENDS ACCRUED</v>
          </cell>
          <cell r="B642">
            <v>201402</v>
          </cell>
        </row>
        <row r="643">
          <cell r="A643" t="str">
            <v>ADJ256100 - DEFERRED GAINS FUTURE USE</v>
          </cell>
          <cell r="B643">
            <v>201402</v>
          </cell>
        </row>
        <row r="644">
          <cell r="A644" t="str">
            <v>ADJ382356 - STORM SECURITIZATION - OTH REG ASSETS - OVER/UNDER -BONDS</v>
          </cell>
          <cell r="B644">
            <v>201402</v>
          </cell>
        </row>
        <row r="645">
          <cell r="A645" t="str">
            <v>ADJ165600 - PREPAID INTEREST - COMMERCIAL PAPER</v>
          </cell>
          <cell r="B645">
            <v>201402</v>
          </cell>
        </row>
      </sheetData>
      <sheetData sheetId="7">
        <row r="1">
          <cell r="A1" t="str">
            <v>CAP_STRUCT_ITEM</v>
          </cell>
          <cell r="C1" t="str">
            <v>LEDGER_MONTH</v>
          </cell>
          <cell r="D1" t="str">
            <v>AMOUNT</v>
          </cell>
        </row>
        <row r="2">
          <cell r="A2" t="str">
            <v>DEFERRED_INCOME_TAX</v>
          </cell>
          <cell r="C2">
            <v>201212</v>
          </cell>
          <cell r="D2">
            <v>0</v>
          </cell>
        </row>
        <row r="3">
          <cell r="A3" t="str">
            <v>CUSTOMER_DEPOSITS</v>
          </cell>
          <cell r="C3">
            <v>201302</v>
          </cell>
          <cell r="D3">
            <v>3.7813722879999997E-2</v>
          </cell>
        </row>
        <row r="4">
          <cell r="A4" t="str">
            <v>DEFERRED_INCOME_TAX</v>
          </cell>
          <cell r="C4">
            <v>201302</v>
          </cell>
          <cell r="D4">
            <v>0</v>
          </cell>
        </row>
        <row r="5">
          <cell r="A5" t="str">
            <v>LONG_TERM_DEBT</v>
          </cell>
          <cell r="C5">
            <v>201302</v>
          </cell>
          <cell r="D5">
            <v>5.0683278040000002E-2</v>
          </cell>
        </row>
        <row r="6">
          <cell r="A6" t="str">
            <v>SHORT_TERM_DEBT</v>
          </cell>
          <cell r="C6">
            <v>201302</v>
          </cell>
          <cell r="D6">
            <v>1.719765178E-2</v>
          </cell>
        </row>
        <row r="7">
          <cell r="A7" t="str">
            <v>DEFERRED_INCOME_TAX</v>
          </cell>
          <cell r="C7">
            <v>201303</v>
          </cell>
          <cell r="D7">
            <v>0</v>
          </cell>
        </row>
        <row r="8">
          <cell r="A8" t="str">
            <v>INVESTMENT_TAX_CREDITS</v>
          </cell>
          <cell r="C8">
            <v>201303</v>
          </cell>
          <cell r="D8">
            <v>8.387968204E-2</v>
          </cell>
        </row>
        <row r="9">
          <cell r="A9" t="str">
            <v>LONG_TERM_DEBT</v>
          </cell>
          <cell r="C9">
            <v>201305</v>
          </cell>
          <cell r="D9">
            <v>4.9811212539999997E-2</v>
          </cell>
        </row>
        <row r="10">
          <cell r="A10" t="str">
            <v>SHORT_TERM_DEBT</v>
          </cell>
          <cell r="C10">
            <v>201306</v>
          </cell>
          <cell r="D10">
            <v>1.8942591070000001E-2</v>
          </cell>
        </row>
        <row r="11">
          <cell r="A11" t="str">
            <v>INVESTMENT_TAX_CREDITS</v>
          </cell>
          <cell r="C11">
            <v>201309</v>
          </cell>
          <cell r="D11">
            <v>8.3157250229999993E-2</v>
          </cell>
        </row>
        <row r="12">
          <cell r="A12" t="str">
            <v>SHORT_TERM_DEBT</v>
          </cell>
          <cell r="C12">
            <v>201309</v>
          </cell>
          <cell r="D12">
            <v>1.758253504E-2</v>
          </cell>
        </row>
        <row r="13">
          <cell r="A13" t="str">
            <v>INVESTMENT_TAX_CREDITS</v>
          </cell>
          <cell r="C13">
            <v>201311</v>
          </cell>
          <cell r="D13">
            <v>8.287007297E-2</v>
          </cell>
        </row>
        <row r="14">
          <cell r="A14" t="str">
            <v>SHORT_TERM_DEBT</v>
          </cell>
          <cell r="C14">
            <v>201311</v>
          </cell>
          <cell r="D14">
            <v>1.885935238E-2</v>
          </cell>
        </row>
        <row r="15">
          <cell r="A15" t="str">
            <v>SHORT_TERM_DEBT</v>
          </cell>
          <cell r="C15">
            <v>201104</v>
          </cell>
          <cell r="D15">
            <v>1.192277584E-2</v>
          </cell>
        </row>
        <row r="16">
          <cell r="A16" t="str">
            <v>PREFERRED_STOCK</v>
          </cell>
          <cell r="C16">
            <v>201105</v>
          </cell>
          <cell r="D16">
            <v>0</v>
          </cell>
        </row>
        <row r="17">
          <cell r="A17" t="str">
            <v>INVESTMENT_TAX_CREDITS</v>
          </cell>
          <cell r="C17">
            <v>201108</v>
          </cell>
          <cell r="D17">
            <v>8.2088492299999996E-2</v>
          </cell>
        </row>
        <row r="18">
          <cell r="A18" t="str">
            <v>LONG_TERM_DEBT</v>
          </cell>
          <cell r="C18">
            <v>201110</v>
          </cell>
          <cell r="D18">
            <v>5.3037747000000003E-2</v>
          </cell>
        </row>
        <row r="19">
          <cell r="A19" t="str">
            <v>INVESTMENT_TAX_CREDITS</v>
          </cell>
          <cell r="C19">
            <v>201112</v>
          </cell>
          <cell r="D19">
            <v>8.1859487280000004E-2</v>
          </cell>
        </row>
        <row r="20">
          <cell r="A20" t="str">
            <v>PREFERRED_STOCK</v>
          </cell>
          <cell r="C20">
            <v>201112</v>
          </cell>
          <cell r="D20">
            <v>0</v>
          </cell>
        </row>
        <row r="21">
          <cell r="A21" t="str">
            <v>PREFERRED_STOCK</v>
          </cell>
          <cell r="C21">
            <v>201201</v>
          </cell>
          <cell r="D21">
            <v>0</v>
          </cell>
        </row>
        <row r="22">
          <cell r="A22" t="str">
            <v>DEFERRED_INCOME_TAX</v>
          </cell>
          <cell r="C22">
            <v>201202</v>
          </cell>
          <cell r="D22">
            <v>0</v>
          </cell>
        </row>
        <row r="23">
          <cell r="A23" t="str">
            <v>COMMON_EQUITY</v>
          </cell>
          <cell r="C23">
            <v>201203</v>
          </cell>
          <cell r="D23">
            <v>0.1</v>
          </cell>
        </row>
        <row r="24">
          <cell r="A24" t="str">
            <v>LONG_TERM_DEBT</v>
          </cell>
          <cell r="C24">
            <v>201205</v>
          </cell>
          <cell r="D24">
            <v>5.2330033759999998E-2</v>
          </cell>
        </row>
        <row r="25">
          <cell r="A25" t="str">
            <v>DEFERRED_INCOME_TAX</v>
          </cell>
          <cell r="C25">
            <v>201206</v>
          </cell>
          <cell r="D25">
            <v>0</v>
          </cell>
        </row>
        <row r="26">
          <cell r="A26" t="str">
            <v>INVESTMENT_TAX_CREDITS</v>
          </cell>
          <cell r="C26">
            <v>201206</v>
          </cell>
          <cell r="D26">
            <v>8.1593070889999994E-2</v>
          </cell>
        </row>
        <row r="27">
          <cell r="A27" t="str">
            <v>PREFERRED_STOCK</v>
          </cell>
          <cell r="C27">
            <v>201206</v>
          </cell>
          <cell r="D27">
            <v>0</v>
          </cell>
        </row>
        <row r="28">
          <cell r="A28" t="str">
            <v>INVESTMENT_TAX_CREDITS</v>
          </cell>
          <cell r="C28">
            <v>201207</v>
          </cell>
          <cell r="D28">
            <v>8.1560572730000003E-2</v>
          </cell>
        </row>
        <row r="29">
          <cell r="A29" t="str">
            <v>DEFERRED_INCOME_TAX</v>
          </cell>
          <cell r="C29">
            <v>201210</v>
          </cell>
          <cell r="D29">
            <v>0</v>
          </cell>
        </row>
        <row r="30">
          <cell r="A30" t="str">
            <v>SHORT_TERM_DEBT</v>
          </cell>
          <cell r="C30">
            <v>201210</v>
          </cell>
          <cell r="D30">
            <v>1.5643589709999999E-2</v>
          </cell>
        </row>
        <row r="31">
          <cell r="A31" t="str">
            <v>COMMON_EQUITY</v>
          </cell>
          <cell r="C31">
            <v>201211</v>
          </cell>
          <cell r="D31">
            <v>0.1</v>
          </cell>
        </row>
        <row r="32">
          <cell r="A32" t="str">
            <v>LONG_TERM_DEBT</v>
          </cell>
          <cell r="C32">
            <v>201301</v>
          </cell>
          <cell r="D32">
            <v>5.0915146639999999E-2</v>
          </cell>
        </row>
        <row r="33">
          <cell r="A33" t="str">
            <v>CUSTOMER_DEPOSITS</v>
          </cell>
          <cell r="C33">
            <v>201303</v>
          </cell>
          <cell r="D33">
            <v>3.4340042850000002E-2</v>
          </cell>
        </row>
        <row r="34">
          <cell r="A34" t="str">
            <v>COMMON_EQUITY</v>
          </cell>
          <cell r="C34">
            <v>201305</v>
          </cell>
          <cell r="D34">
            <v>0.105</v>
          </cell>
        </row>
        <row r="35">
          <cell r="A35" t="str">
            <v>COMMON_EQUITY</v>
          </cell>
          <cell r="C35">
            <v>201308</v>
          </cell>
          <cell r="D35">
            <v>0.105</v>
          </cell>
        </row>
        <row r="36">
          <cell r="A36" t="str">
            <v>INVESTMENT_TAX_CREDITS</v>
          </cell>
          <cell r="C36">
            <v>201308</v>
          </cell>
          <cell r="D36">
            <v>8.3316052500000001E-2</v>
          </cell>
        </row>
        <row r="37">
          <cell r="A37" t="str">
            <v>PREFERRED_STOCK</v>
          </cell>
          <cell r="C37">
            <v>201310</v>
          </cell>
          <cell r="D37">
            <v>0</v>
          </cell>
        </row>
        <row r="38">
          <cell r="A38" t="str">
            <v>LONG_TERM_DEBT</v>
          </cell>
          <cell r="C38">
            <v>201311</v>
          </cell>
          <cell r="D38">
            <v>4.8275928920000002E-2</v>
          </cell>
        </row>
        <row r="39">
          <cell r="A39" t="str">
            <v>CUSTOMER_DEPOSITS</v>
          </cell>
          <cell r="C39">
            <v>201101</v>
          </cell>
          <cell r="D39">
            <v>5.5562957240000002E-2</v>
          </cell>
        </row>
        <row r="40">
          <cell r="A40" t="str">
            <v>LONG_TERM_DEBT</v>
          </cell>
          <cell r="C40">
            <v>201101</v>
          </cell>
          <cell r="D40">
            <v>5.3147326469999999E-2</v>
          </cell>
        </row>
        <row r="41">
          <cell r="A41" t="str">
            <v>DEFERRED_INCOME_TAX</v>
          </cell>
          <cell r="C41">
            <v>201102</v>
          </cell>
          <cell r="D41">
            <v>0</v>
          </cell>
        </row>
        <row r="42">
          <cell r="A42" t="str">
            <v>INVESTMENT_TAX_CREDITS</v>
          </cell>
          <cell r="C42">
            <v>201102</v>
          </cell>
          <cell r="D42">
            <v>8.1927371070000005E-2</v>
          </cell>
        </row>
        <row r="43">
          <cell r="A43" t="str">
            <v>SHORT_TERM_DEBT</v>
          </cell>
          <cell r="C43">
            <v>201102</v>
          </cell>
          <cell r="D43">
            <v>1.113679675E-2</v>
          </cell>
        </row>
        <row r="44">
          <cell r="A44" t="str">
            <v>CUSTOMER_DEPOSITS</v>
          </cell>
          <cell r="C44">
            <v>201104</v>
          </cell>
          <cell r="D44">
            <v>5.5348267239999999E-2</v>
          </cell>
        </row>
        <row r="45">
          <cell r="A45" t="str">
            <v>LONG_TERM_DEBT</v>
          </cell>
          <cell r="C45">
            <v>201104</v>
          </cell>
          <cell r="D45">
            <v>5.3018962119999999E-2</v>
          </cell>
        </row>
        <row r="46">
          <cell r="A46" t="str">
            <v>PREFERRED_STOCK</v>
          </cell>
          <cell r="C46">
            <v>201104</v>
          </cell>
          <cell r="D46">
            <v>0</v>
          </cell>
        </row>
        <row r="47">
          <cell r="A47" t="str">
            <v>CUSTOMER_DEPOSITS</v>
          </cell>
          <cell r="C47">
            <v>201106</v>
          </cell>
          <cell r="D47">
            <v>5.5787043719999999E-2</v>
          </cell>
        </row>
        <row r="48">
          <cell r="A48" t="str">
            <v>DEFERRED_INCOME_TAX</v>
          </cell>
          <cell r="C48">
            <v>201106</v>
          </cell>
          <cell r="D48">
            <v>0</v>
          </cell>
        </row>
        <row r="49">
          <cell r="A49" t="str">
            <v>SHORT_TERM_DEBT</v>
          </cell>
          <cell r="C49">
            <v>201106</v>
          </cell>
          <cell r="D49">
            <v>1.324313677E-2</v>
          </cell>
        </row>
        <row r="50">
          <cell r="A50" t="str">
            <v>LONG_TERM_DEBT</v>
          </cell>
          <cell r="C50">
            <v>201109</v>
          </cell>
          <cell r="D50">
            <v>5.3057606510000001E-2</v>
          </cell>
        </row>
        <row r="51">
          <cell r="A51" t="str">
            <v>SHORT_TERM_DEBT</v>
          </cell>
          <cell r="C51">
            <v>201110</v>
          </cell>
          <cell r="D51">
            <v>1.5352259970000001E-2</v>
          </cell>
        </row>
        <row r="52">
          <cell r="A52" t="str">
            <v>CUSTOMER_DEPOSITS</v>
          </cell>
          <cell r="C52">
            <v>201111</v>
          </cell>
          <cell r="D52">
            <v>5.6188974609999998E-2</v>
          </cell>
        </row>
        <row r="53">
          <cell r="A53" t="str">
            <v>DEFERRED_INCOME_TAX</v>
          </cell>
          <cell r="C53">
            <v>201201</v>
          </cell>
          <cell r="D53">
            <v>0</v>
          </cell>
        </row>
        <row r="54">
          <cell r="A54" t="str">
            <v>SHORT_TERM_DEBT</v>
          </cell>
          <cell r="C54">
            <v>201201</v>
          </cell>
          <cell r="D54">
            <v>1.421939035E-2</v>
          </cell>
        </row>
        <row r="55">
          <cell r="A55" t="str">
            <v>PREFERRED_STOCK</v>
          </cell>
          <cell r="C55">
            <v>201202</v>
          </cell>
          <cell r="D55">
            <v>0</v>
          </cell>
        </row>
        <row r="56">
          <cell r="A56" t="str">
            <v>COMMON_EQUITY</v>
          </cell>
          <cell r="C56">
            <v>201204</v>
          </cell>
          <cell r="D56">
            <v>0.1</v>
          </cell>
        </row>
        <row r="57">
          <cell r="A57" t="str">
            <v>DEFERRED_INCOME_TAX</v>
          </cell>
          <cell r="C57">
            <v>201209</v>
          </cell>
          <cell r="D57">
            <v>0</v>
          </cell>
        </row>
        <row r="58">
          <cell r="A58" t="str">
            <v>COMMON_EQUITY</v>
          </cell>
          <cell r="C58">
            <v>201210</v>
          </cell>
          <cell r="D58">
            <v>0.1</v>
          </cell>
        </row>
        <row r="59">
          <cell r="A59" t="str">
            <v>LONG_TERM_DEBT</v>
          </cell>
          <cell r="C59">
            <v>201210</v>
          </cell>
          <cell r="D59">
            <v>5.1778912429999997E-2</v>
          </cell>
        </row>
        <row r="60">
          <cell r="A60" t="str">
            <v>LONG_TERM_DEBT</v>
          </cell>
          <cell r="C60">
            <v>201211</v>
          </cell>
          <cell r="D60">
            <v>5.168134387E-2</v>
          </cell>
        </row>
        <row r="61">
          <cell r="A61" t="str">
            <v>PREFERRED_STOCK</v>
          </cell>
          <cell r="C61">
            <v>201212</v>
          </cell>
          <cell r="D61">
            <v>0</v>
          </cell>
        </row>
        <row r="62">
          <cell r="A62" t="str">
            <v>PREFERRED_STOCK</v>
          </cell>
          <cell r="C62">
            <v>201301</v>
          </cell>
          <cell r="D62">
            <v>0</v>
          </cell>
        </row>
        <row r="63">
          <cell r="A63" t="str">
            <v>PREFERRED_STOCK</v>
          </cell>
          <cell r="C63">
            <v>201302</v>
          </cell>
          <cell r="D63">
            <v>0</v>
          </cell>
        </row>
        <row r="64">
          <cell r="A64" t="str">
            <v>COMMON_EQUITY</v>
          </cell>
          <cell r="C64">
            <v>201303</v>
          </cell>
          <cell r="D64">
            <v>0.105</v>
          </cell>
        </row>
        <row r="65">
          <cell r="A65" t="str">
            <v>LONG_TERM_DEBT</v>
          </cell>
          <cell r="C65">
            <v>201303</v>
          </cell>
          <cell r="D65">
            <v>5.0444371670000002E-2</v>
          </cell>
        </row>
        <row r="66">
          <cell r="A66" t="str">
            <v>SHORT_TERM_DEBT</v>
          </cell>
          <cell r="C66">
            <v>201305</v>
          </cell>
          <cell r="D66">
            <v>1.8329336040000001E-2</v>
          </cell>
        </row>
        <row r="67">
          <cell r="A67" t="str">
            <v>CUSTOMER_DEPOSITS</v>
          </cell>
          <cell r="C67">
            <v>201306</v>
          </cell>
          <cell r="D67">
            <v>2.4488892719999999E-2</v>
          </cell>
        </row>
        <row r="68">
          <cell r="A68" t="str">
            <v>DEFERRED_INCOME_TAX</v>
          </cell>
          <cell r="C68">
            <v>201306</v>
          </cell>
          <cell r="D68">
            <v>0</v>
          </cell>
        </row>
        <row r="69">
          <cell r="A69" t="str">
            <v>PREFERRED_STOCK</v>
          </cell>
          <cell r="C69">
            <v>201102</v>
          </cell>
          <cell r="D69">
            <v>0</v>
          </cell>
        </row>
        <row r="70">
          <cell r="A70" t="str">
            <v>SHORT_TERM_DEBT</v>
          </cell>
          <cell r="C70">
            <v>201103</v>
          </cell>
          <cell r="D70">
            <v>1.119777682E-2</v>
          </cell>
        </row>
        <row r="71">
          <cell r="A71" t="str">
            <v>DEFERRED_INCOME_TAX</v>
          </cell>
          <cell r="C71">
            <v>201104</v>
          </cell>
          <cell r="D71">
            <v>0</v>
          </cell>
        </row>
        <row r="72">
          <cell r="A72" t="str">
            <v>COMMON_EQUITY</v>
          </cell>
          <cell r="C72">
            <v>201106</v>
          </cell>
          <cell r="D72">
            <v>0.1</v>
          </cell>
        </row>
        <row r="73">
          <cell r="A73" t="str">
            <v>CUSTOMER_DEPOSITS</v>
          </cell>
          <cell r="C73">
            <v>201109</v>
          </cell>
          <cell r="D73">
            <v>5.6375629109999999E-2</v>
          </cell>
        </row>
        <row r="74">
          <cell r="A74" t="str">
            <v>INVESTMENT_TAX_CREDITS</v>
          </cell>
          <cell r="C74">
            <v>201110</v>
          </cell>
          <cell r="D74">
            <v>8.2058638429999997E-2</v>
          </cell>
        </row>
        <row r="75">
          <cell r="A75" t="str">
            <v>CUSTOMER_DEPOSITS</v>
          </cell>
          <cell r="C75">
            <v>201112</v>
          </cell>
          <cell r="D75">
            <v>5.6181188819999998E-2</v>
          </cell>
        </row>
        <row r="76">
          <cell r="A76" t="str">
            <v>SHORT_TERM_DEBT</v>
          </cell>
          <cell r="C76">
            <v>201112</v>
          </cell>
          <cell r="D76">
            <v>1.4914016360000001E-2</v>
          </cell>
        </row>
        <row r="77">
          <cell r="A77" t="str">
            <v>SHORT_TERM_DEBT</v>
          </cell>
          <cell r="C77">
            <v>201204</v>
          </cell>
          <cell r="D77">
            <v>1.382467922E-2</v>
          </cell>
        </row>
        <row r="78">
          <cell r="A78" t="str">
            <v>COMMON_EQUITY</v>
          </cell>
          <cell r="C78">
            <v>201206</v>
          </cell>
          <cell r="D78">
            <v>0.1</v>
          </cell>
        </row>
        <row r="79">
          <cell r="A79" t="str">
            <v>SHORT_TERM_DEBT</v>
          </cell>
          <cell r="C79">
            <v>201207</v>
          </cell>
          <cell r="D79">
            <v>1.5532261509999999E-2</v>
          </cell>
        </row>
        <row r="80">
          <cell r="A80" t="str">
            <v>INVESTMENT_TAX_CREDITS</v>
          </cell>
          <cell r="C80">
            <v>201210</v>
          </cell>
          <cell r="D80">
            <v>8.1419614589999995E-2</v>
          </cell>
        </row>
        <row r="81">
          <cell r="A81" t="str">
            <v>CUSTOMER_DEPOSITS</v>
          </cell>
          <cell r="C81">
            <v>201211</v>
          </cell>
          <cell r="D81">
            <v>4.7231689950000003E-2</v>
          </cell>
        </row>
        <row r="82">
          <cell r="A82" t="str">
            <v>PREFERRED_STOCK</v>
          </cell>
          <cell r="C82">
            <v>201211</v>
          </cell>
          <cell r="D82">
            <v>0</v>
          </cell>
        </row>
        <row r="83">
          <cell r="A83" t="str">
            <v>CUSTOMER_DEPOSITS</v>
          </cell>
          <cell r="C83">
            <v>201212</v>
          </cell>
          <cell r="D83">
            <v>4.3829483830000002E-2</v>
          </cell>
        </row>
        <row r="84">
          <cell r="A84" t="str">
            <v>COMMON_EQUITY</v>
          </cell>
          <cell r="C84">
            <v>201302</v>
          </cell>
          <cell r="D84">
            <v>0.105</v>
          </cell>
        </row>
        <row r="85">
          <cell r="A85" t="str">
            <v>CUSTOMER_DEPOSITS</v>
          </cell>
          <cell r="C85">
            <v>201304</v>
          </cell>
          <cell r="D85">
            <v>3.1287685910000002E-2</v>
          </cell>
        </row>
        <row r="86">
          <cell r="A86" t="str">
            <v>PREFERRED_STOCK</v>
          </cell>
          <cell r="C86">
            <v>201304</v>
          </cell>
          <cell r="D86">
            <v>0</v>
          </cell>
        </row>
        <row r="87">
          <cell r="A87" t="str">
            <v>PREFERRED_STOCK</v>
          </cell>
          <cell r="C87">
            <v>201306</v>
          </cell>
          <cell r="D87">
            <v>0</v>
          </cell>
        </row>
        <row r="88">
          <cell r="A88" t="str">
            <v>LONG_TERM_DEBT</v>
          </cell>
          <cell r="C88">
            <v>201307</v>
          </cell>
          <cell r="D88">
            <v>4.9321474519999998E-2</v>
          </cell>
        </row>
        <row r="89">
          <cell r="A89" t="str">
            <v>DEFERRED_INCOME_TAX</v>
          </cell>
          <cell r="C89">
            <v>201308</v>
          </cell>
          <cell r="D89">
            <v>0</v>
          </cell>
        </row>
        <row r="90">
          <cell r="A90" t="str">
            <v>DEFERRED_INCOME_TAX</v>
          </cell>
          <cell r="C90">
            <v>201310</v>
          </cell>
          <cell r="D90">
            <v>0</v>
          </cell>
        </row>
        <row r="91">
          <cell r="A91" t="str">
            <v>COMMON_EQUITY</v>
          </cell>
          <cell r="C91">
            <v>201311</v>
          </cell>
          <cell r="D91">
            <v>0.105</v>
          </cell>
        </row>
        <row r="92">
          <cell r="A92" t="str">
            <v>DEFERRED_INCOME_TAX</v>
          </cell>
          <cell r="C92">
            <v>201311</v>
          </cell>
          <cell r="D92">
            <v>0</v>
          </cell>
        </row>
        <row r="93">
          <cell r="A93" t="str">
            <v>INVESTMENT_TAX_CREDITS</v>
          </cell>
          <cell r="C93">
            <v>201101</v>
          </cell>
          <cell r="D93">
            <v>8.2023956920000002E-2</v>
          </cell>
        </row>
        <row r="94">
          <cell r="A94" t="str">
            <v>CUSTOMER_DEPOSITS</v>
          </cell>
          <cell r="C94">
            <v>201102</v>
          </cell>
          <cell r="D94">
            <v>5.5134276849999997E-2</v>
          </cell>
        </row>
        <row r="95">
          <cell r="A95" t="str">
            <v>COMMON_EQUITY</v>
          </cell>
          <cell r="C95">
            <v>201105</v>
          </cell>
          <cell r="D95">
            <v>0.1</v>
          </cell>
        </row>
        <row r="96">
          <cell r="A96" t="str">
            <v>LONG_TERM_DEBT</v>
          </cell>
          <cell r="C96">
            <v>201107</v>
          </cell>
          <cell r="D96">
            <v>5.2990549909999997E-2</v>
          </cell>
        </row>
        <row r="97">
          <cell r="A97" t="str">
            <v>PREFERRED_STOCK</v>
          </cell>
          <cell r="C97">
            <v>201107</v>
          </cell>
          <cell r="D97">
            <v>0</v>
          </cell>
        </row>
        <row r="98">
          <cell r="A98" t="str">
            <v>COMMON_EQUITY</v>
          </cell>
          <cell r="C98">
            <v>201108</v>
          </cell>
          <cell r="D98">
            <v>0.1</v>
          </cell>
        </row>
        <row r="99">
          <cell r="A99" t="str">
            <v>DEFERRED_INCOME_TAX</v>
          </cell>
          <cell r="C99">
            <v>201108</v>
          </cell>
          <cell r="D99">
            <v>0</v>
          </cell>
        </row>
        <row r="100">
          <cell r="A100" t="str">
            <v>DEFERRED_INCOME_TAX</v>
          </cell>
          <cell r="C100">
            <v>201109</v>
          </cell>
          <cell r="D100">
            <v>0</v>
          </cell>
        </row>
        <row r="101">
          <cell r="A101" t="str">
            <v>PREFERRED_STOCK</v>
          </cell>
          <cell r="C101">
            <v>201109</v>
          </cell>
          <cell r="D101">
            <v>0</v>
          </cell>
        </row>
        <row r="102">
          <cell r="A102" t="str">
            <v>PREFERRED_STOCK</v>
          </cell>
          <cell r="C102">
            <v>201111</v>
          </cell>
          <cell r="D102">
            <v>0</v>
          </cell>
        </row>
        <row r="103">
          <cell r="A103" t="str">
            <v>SHORT_TERM_DEBT</v>
          </cell>
          <cell r="C103">
            <v>201202</v>
          </cell>
          <cell r="D103">
            <v>1.512082702E-2</v>
          </cell>
        </row>
        <row r="104">
          <cell r="A104" t="str">
            <v>INVESTMENT_TAX_CREDITS</v>
          </cell>
          <cell r="C104">
            <v>201203</v>
          </cell>
          <cell r="D104">
            <v>8.1793802329999998E-2</v>
          </cell>
        </row>
        <row r="105">
          <cell r="A105" t="str">
            <v>PREFERRED_STOCK</v>
          </cell>
          <cell r="C105">
            <v>201203</v>
          </cell>
          <cell r="D105">
            <v>0</v>
          </cell>
        </row>
        <row r="106">
          <cell r="A106" t="str">
            <v>CUSTOMER_DEPOSITS</v>
          </cell>
          <cell r="C106">
            <v>201204</v>
          </cell>
          <cell r="D106">
            <v>5.9786429019999997E-2</v>
          </cell>
        </row>
        <row r="107">
          <cell r="A107" t="str">
            <v>DEFERRED_INCOME_TAX</v>
          </cell>
          <cell r="C107">
            <v>201204</v>
          </cell>
          <cell r="D107">
            <v>0</v>
          </cell>
        </row>
        <row r="108">
          <cell r="A108" t="str">
            <v>LONG_TERM_DEBT</v>
          </cell>
          <cell r="C108">
            <v>201204</v>
          </cell>
          <cell r="D108">
            <v>5.2553200719999998E-2</v>
          </cell>
        </row>
        <row r="109">
          <cell r="A109" t="str">
            <v>INVESTMENT_TAX_CREDITS</v>
          </cell>
          <cell r="C109">
            <v>201205</v>
          </cell>
          <cell r="D109">
            <v>8.1698965129999995E-2</v>
          </cell>
        </row>
        <row r="110">
          <cell r="A110" t="str">
            <v>CUSTOMER_DEPOSITS</v>
          </cell>
          <cell r="C110">
            <v>201206</v>
          </cell>
          <cell r="D110">
            <v>6.0032909410000002E-2</v>
          </cell>
        </row>
        <row r="111">
          <cell r="A111" t="str">
            <v>COMMON_EQUITY</v>
          </cell>
          <cell r="C111">
            <v>201207</v>
          </cell>
          <cell r="D111">
            <v>0.1</v>
          </cell>
        </row>
        <row r="112">
          <cell r="A112" t="str">
            <v>COMMON_EQUITY</v>
          </cell>
          <cell r="C112">
            <v>201208</v>
          </cell>
          <cell r="D112">
            <v>0.1</v>
          </cell>
        </row>
        <row r="113">
          <cell r="A113" t="str">
            <v>PREFERRED_STOCK</v>
          </cell>
          <cell r="C113">
            <v>201208</v>
          </cell>
          <cell r="D113">
            <v>0</v>
          </cell>
        </row>
        <row r="114">
          <cell r="A114" t="str">
            <v>LONG_TERM_DEBT</v>
          </cell>
          <cell r="C114">
            <v>201209</v>
          </cell>
          <cell r="D114">
            <v>5.1850523769999997E-2</v>
          </cell>
        </row>
        <row r="115">
          <cell r="A115" t="str">
            <v>DEFERRED_INCOME_TAX</v>
          </cell>
          <cell r="C115">
            <v>201211</v>
          </cell>
          <cell r="D115">
            <v>0</v>
          </cell>
        </row>
        <row r="116">
          <cell r="A116" t="str">
            <v>SHORT_TERM_DEBT</v>
          </cell>
          <cell r="C116">
            <v>201211</v>
          </cell>
          <cell r="D116">
            <v>1.63768291E-2</v>
          </cell>
        </row>
        <row r="117">
          <cell r="A117" t="str">
            <v>INVESTMENT_TAX_CREDITS</v>
          </cell>
          <cell r="C117">
            <v>201212</v>
          </cell>
          <cell r="D117">
            <v>8.1065338579999993E-2</v>
          </cell>
        </row>
        <row r="118">
          <cell r="A118" t="str">
            <v>LONG_TERM_DEBT</v>
          </cell>
          <cell r="C118">
            <v>201212</v>
          </cell>
          <cell r="D118">
            <v>5.1121501870000002E-2</v>
          </cell>
        </row>
        <row r="119">
          <cell r="A119" t="str">
            <v>SHORT_TERM_DEBT</v>
          </cell>
          <cell r="C119">
            <v>201212</v>
          </cell>
          <cell r="D119">
            <v>1.7955461200000002E-2</v>
          </cell>
        </row>
        <row r="120">
          <cell r="A120" t="str">
            <v>INVESTMENT_TAX_CREDITS</v>
          </cell>
          <cell r="C120">
            <v>201302</v>
          </cell>
          <cell r="D120">
            <v>8.3969985149999996E-2</v>
          </cell>
        </row>
        <row r="121">
          <cell r="A121" t="str">
            <v>PREFERRED_STOCK</v>
          </cell>
          <cell r="C121">
            <v>201303</v>
          </cell>
          <cell r="D121">
            <v>0</v>
          </cell>
        </row>
        <row r="122">
          <cell r="A122" t="str">
            <v>SHORT_TERM_DEBT</v>
          </cell>
          <cell r="C122">
            <v>201303</v>
          </cell>
          <cell r="D122">
            <v>1.684063949E-2</v>
          </cell>
        </row>
        <row r="123">
          <cell r="A123" t="str">
            <v>INVESTMENT_TAX_CREDITS</v>
          </cell>
          <cell r="C123">
            <v>201304</v>
          </cell>
          <cell r="D123">
            <v>8.3774459499999995E-2</v>
          </cell>
        </row>
        <row r="124">
          <cell r="A124" t="str">
            <v>LONG_TERM_DEBT</v>
          </cell>
          <cell r="C124">
            <v>201304</v>
          </cell>
          <cell r="D124">
            <v>5.0168343849999998E-2</v>
          </cell>
        </row>
        <row r="125">
          <cell r="A125" t="str">
            <v>INVESTMENT_TAX_CREDITS</v>
          </cell>
          <cell r="C125">
            <v>201305</v>
          </cell>
          <cell r="D125">
            <v>8.3644743019999995E-2</v>
          </cell>
        </row>
        <row r="126">
          <cell r="A126" t="str">
            <v>DEFERRED_INCOME_TAX</v>
          </cell>
          <cell r="C126">
            <v>201307</v>
          </cell>
          <cell r="D126">
            <v>0</v>
          </cell>
        </row>
        <row r="127">
          <cell r="A127" t="str">
            <v>COMMON_EQUITY</v>
          </cell>
          <cell r="C127">
            <v>201309</v>
          </cell>
          <cell r="D127">
            <v>0.105</v>
          </cell>
        </row>
        <row r="128">
          <cell r="A128" t="str">
            <v>CUSTOMER_DEPOSITS</v>
          </cell>
          <cell r="C128">
            <v>201309</v>
          </cell>
          <cell r="D128">
            <v>2.1026868390000002E-2</v>
          </cell>
        </row>
        <row r="129">
          <cell r="A129" t="str">
            <v>CUSTOMER_DEPOSITS</v>
          </cell>
          <cell r="C129">
            <v>201311</v>
          </cell>
          <cell r="D129">
            <v>2.0635495359999999E-2</v>
          </cell>
        </row>
        <row r="130">
          <cell r="A130" t="str">
            <v>DEFERRED_INCOME_TAX</v>
          </cell>
          <cell r="C130">
            <v>201101</v>
          </cell>
          <cell r="D130">
            <v>0</v>
          </cell>
        </row>
        <row r="131">
          <cell r="A131" t="str">
            <v>CUSTOMER_DEPOSITS</v>
          </cell>
          <cell r="C131">
            <v>201103</v>
          </cell>
          <cell r="D131">
            <v>5.5157385369999999E-2</v>
          </cell>
        </row>
        <row r="132">
          <cell r="A132" t="str">
            <v>LONG_TERM_DEBT</v>
          </cell>
          <cell r="C132">
            <v>201103</v>
          </cell>
          <cell r="D132">
            <v>5.3007719969999999E-2</v>
          </cell>
        </row>
        <row r="133">
          <cell r="A133" t="str">
            <v>COMMON_EQUITY</v>
          </cell>
          <cell r="C133">
            <v>201104</v>
          </cell>
          <cell r="D133">
            <v>0.1</v>
          </cell>
        </row>
        <row r="134">
          <cell r="A134" t="str">
            <v>CUSTOMER_DEPOSITS</v>
          </cell>
          <cell r="C134">
            <v>201105</v>
          </cell>
          <cell r="D134">
            <v>5.5056674960000003E-2</v>
          </cell>
        </row>
        <row r="135">
          <cell r="A135" t="str">
            <v>SHORT_TERM_DEBT</v>
          </cell>
          <cell r="C135">
            <v>201105</v>
          </cell>
          <cell r="D135">
            <v>1.306971118E-2</v>
          </cell>
        </row>
        <row r="136">
          <cell r="A136" t="str">
            <v>INVESTMENT_TAX_CREDITS</v>
          </cell>
          <cell r="C136">
            <v>201106</v>
          </cell>
          <cell r="D136">
            <v>8.2047677269999994E-2</v>
          </cell>
        </row>
        <row r="137">
          <cell r="A137" t="str">
            <v>DEFERRED_INCOME_TAX</v>
          </cell>
          <cell r="C137">
            <v>201107</v>
          </cell>
          <cell r="D137">
            <v>0</v>
          </cell>
        </row>
        <row r="138">
          <cell r="A138" t="str">
            <v>INVESTMENT_TAX_CREDITS</v>
          </cell>
          <cell r="C138">
            <v>201107</v>
          </cell>
          <cell r="D138">
            <v>8.2053422419999994E-2</v>
          </cell>
        </row>
        <row r="139">
          <cell r="A139" t="str">
            <v>PREFERRED_STOCK</v>
          </cell>
          <cell r="C139">
            <v>201108</v>
          </cell>
          <cell r="D139">
            <v>0</v>
          </cell>
        </row>
        <row r="140">
          <cell r="A140" t="str">
            <v>SHORT_TERM_DEBT</v>
          </cell>
          <cell r="C140">
            <v>201108</v>
          </cell>
          <cell r="D140">
            <v>1.574217248E-2</v>
          </cell>
        </row>
        <row r="141">
          <cell r="A141" t="str">
            <v>COMMON_EQUITY</v>
          </cell>
          <cell r="C141">
            <v>201109</v>
          </cell>
          <cell r="D141">
            <v>0.1</v>
          </cell>
        </row>
        <row r="142">
          <cell r="A142" t="str">
            <v>COMMON_EQUITY</v>
          </cell>
          <cell r="C142">
            <v>201110</v>
          </cell>
          <cell r="D142">
            <v>0.1</v>
          </cell>
        </row>
        <row r="143">
          <cell r="A143" t="str">
            <v>CUSTOMER_DEPOSITS</v>
          </cell>
          <cell r="C143">
            <v>201110</v>
          </cell>
          <cell r="D143">
            <v>5.6250208560000001E-2</v>
          </cell>
        </row>
        <row r="144">
          <cell r="A144" t="str">
            <v>DEFERRED_INCOME_TAX</v>
          </cell>
          <cell r="C144">
            <v>201110</v>
          </cell>
          <cell r="D144">
            <v>0</v>
          </cell>
        </row>
        <row r="145">
          <cell r="A145" t="str">
            <v>LONG_TERM_DEBT</v>
          </cell>
          <cell r="C145">
            <v>201111</v>
          </cell>
          <cell r="D145">
            <v>5.306897336E-2</v>
          </cell>
        </row>
        <row r="146">
          <cell r="A146" t="str">
            <v>DEFERRED_INCOME_TAX</v>
          </cell>
          <cell r="C146">
            <v>201112</v>
          </cell>
          <cell r="D146">
            <v>0</v>
          </cell>
        </row>
        <row r="147">
          <cell r="A147" t="str">
            <v>CUSTOMER_DEPOSITS</v>
          </cell>
          <cell r="C147">
            <v>201201</v>
          </cell>
          <cell r="D147">
            <v>6.0382564710000003E-2</v>
          </cell>
        </row>
        <row r="148">
          <cell r="A148" t="str">
            <v>INVESTMENT_TAX_CREDITS</v>
          </cell>
          <cell r="C148">
            <v>201201</v>
          </cell>
          <cell r="D148">
            <v>8.1816462170000007E-2</v>
          </cell>
        </row>
        <row r="149">
          <cell r="A149" t="str">
            <v>CUSTOMER_DEPOSITS</v>
          </cell>
          <cell r="C149">
            <v>201203</v>
          </cell>
          <cell r="D149">
            <v>6.0429279410000002E-2</v>
          </cell>
        </row>
        <row r="150">
          <cell r="A150" t="str">
            <v>CUSTOMER_DEPOSITS</v>
          </cell>
          <cell r="C150">
            <v>201207</v>
          </cell>
          <cell r="D150">
            <v>5.9157328680000003E-2</v>
          </cell>
        </row>
        <row r="151">
          <cell r="A151" t="str">
            <v>SHORT_TERM_DEBT</v>
          </cell>
          <cell r="C151">
            <v>201209</v>
          </cell>
          <cell r="D151">
            <v>1.5084994799999999E-2</v>
          </cell>
        </row>
        <row r="152">
          <cell r="A152" t="str">
            <v>CUSTOMER_DEPOSITS</v>
          </cell>
          <cell r="C152">
            <v>201301</v>
          </cell>
          <cell r="D152">
            <v>4.0953874000000001E-2</v>
          </cell>
        </row>
        <row r="153">
          <cell r="A153" t="str">
            <v>INVESTMENT_TAX_CREDITS</v>
          </cell>
          <cell r="C153">
            <v>201301</v>
          </cell>
          <cell r="D153">
            <v>8.4027977389999994E-2</v>
          </cell>
        </row>
        <row r="154">
          <cell r="A154" t="str">
            <v>COMMON_EQUITY</v>
          </cell>
          <cell r="C154">
            <v>201304</v>
          </cell>
          <cell r="D154">
            <v>0.105</v>
          </cell>
        </row>
        <row r="155">
          <cell r="A155" t="str">
            <v>DEFERRED_INCOME_TAX</v>
          </cell>
          <cell r="C155">
            <v>201304</v>
          </cell>
          <cell r="D155">
            <v>0</v>
          </cell>
        </row>
        <row r="156">
          <cell r="A156" t="str">
            <v>DEFERRED_INCOME_TAX</v>
          </cell>
          <cell r="C156">
            <v>201305</v>
          </cell>
          <cell r="D156">
            <v>0</v>
          </cell>
        </row>
        <row r="157">
          <cell r="A157" t="str">
            <v>COMMON_EQUITY</v>
          </cell>
          <cell r="C157">
            <v>201306</v>
          </cell>
          <cell r="D157">
            <v>0.105</v>
          </cell>
        </row>
        <row r="158">
          <cell r="A158" t="str">
            <v>INVESTMENT_TAX_CREDITS</v>
          </cell>
          <cell r="C158">
            <v>201307</v>
          </cell>
          <cell r="D158">
            <v>8.3446330449999995E-2</v>
          </cell>
        </row>
        <row r="159">
          <cell r="A159" t="str">
            <v>PREFERRED_STOCK</v>
          </cell>
          <cell r="C159">
            <v>201308</v>
          </cell>
          <cell r="D159">
            <v>0</v>
          </cell>
        </row>
        <row r="160">
          <cell r="A160" t="str">
            <v>CUSTOMER_DEPOSITS</v>
          </cell>
          <cell r="C160">
            <v>201310</v>
          </cell>
          <cell r="D160">
            <v>2.0822681440000001E-2</v>
          </cell>
        </row>
        <row r="161">
          <cell r="A161" t="str">
            <v>COMMON_EQUITY</v>
          </cell>
          <cell r="C161">
            <v>201101</v>
          </cell>
          <cell r="D161">
            <v>0.1</v>
          </cell>
        </row>
        <row r="162">
          <cell r="A162" t="str">
            <v>DEFERRED_INCOME_TAX</v>
          </cell>
          <cell r="C162">
            <v>201103</v>
          </cell>
          <cell r="D162">
            <v>0</v>
          </cell>
        </row>
        <row r="163">
          <cell r="A163" t="str">
            <v>PREFERRED_STOCK</v>
          </cell>
          <cell r="C163">
            <v>201103</v>
          </cell>
          <cell r="D163">
            <v>0</v>
          </cell>
        </row>
        <row r="164">
          <cell r="A164" t="str">
            <v>INVESTMENT_TAX_CREDITS</v>
          </cell>
          <cell r="C164">
            <v>201104</v>
          </cell>
          <cell r="D164">
            <v>8.2015488649999996E-2</v>
          </cell>
        </row>
        <row r="165">
          <cell r="A165" t="str">
            <v>INVESTMENT_TAX_CREDITS</v>
          </cell>
          <cell r="C165">
            <v>201105</v>
          </cell>
          <cell r="D165">
            <v>8.2064583469999994E-2</v>
          </cell>
        </row>
        <row r="166">
          <cell r="A166" t="str">
            <v>LONG_TERM_DEBT</v>
          </cell>
          <cell r="C166">
            <v>201106</v>
          </cell>
          <cell r="D166">
            <v>5.2988835149999997E-2</v>
          </cell>
        </row>
        <row r="167">
          <cell r="A167" t="str">
            <v>CUSTOMER_DEPOSITS</v>
          </cell>
          <cell r="C167">
            <v>201107</v>
          </cell>
          <cell r="D167">
            <v>5.6057682099999999E-2</v>
          </cell>
        </row>
        <row r="168">
          <cell r="A168" t="str">
            <v>SHORT_TERM_DEBT</v>
          </cell>
          <cell r="C168">
            <v>201109</v>
          </cell>
          <cell r="D168">
            <v>1.5954465420000001E-2</v>
          </cell>
        </row>
        <row r="169">
          <cell r="A169" t="str">
            <v>DEFERRED_INCOME_TAX</v>
          </cell>
          <cell r="C169">
            <v>201111</v>
          </cell>
          <cell r="D169">
            <v>0</v>
          </cell>
        </row>
        <row r="170">
          <cell r="A170" t="str">
            <v>LONG_TERM_DEBT</v>
          </cell>
          <cell r="C170">
            <v>201112</v>
          </cell>
          <cell r="D170">
            <v>5.2704998140000001E-2</v>
          </cell>
        </row>
        <row r="171">
          <cell r="A171" t="str">
            <v>LONG_TERM_DEBT</v>
          </cell>
          <cell r="C171">
            <v>201201</v>
          </cell>
          <cell r="D171">
            <v>5.2638197900000003E-2</v>
          </cell>
        </row>
        <row r="172">
          <cell r="A172" t="str">
            <v>INVESTMENT_TAX_CREDITS</v>
          </cell>
          <cell r="C172">
            <v>201202</v>
          </cell>
          <cell r="D172">
            <v>8.1798646249999996E-2</v>
          </cell>
        </row>
        <row r="173">
          <cell r="A173" t="str">
            <v>LONG_TERM_DEBT</v>
          </cell>
          <cell r="C173">
            <v>201202</v>
          </cell>
          <cell r="D173">
            <v>5.2556369610000001E-2</v>
          </cell>
        </row>
        <row r="174">
          <cell r="A174" t="str">
            <v>INVESTMENT_TAX_CREDITS</v>
          </cell>
          <cell r="C174">
            <v>201204</v>
          </cell>
          <cell r="D174">
            <v>8.1834335790000004E-2</v>
          </cell>
        </row>
        <row r="175">
          <cell r="A175" t="str">
            <v>COMMON_EQUITY</v>
          </cell>
          <cell r="C175">
            <v>201205</v>
          </cell>
          <cell r="D175">
            <v>0.1</v>
          </cell>
        </row>
        <row r="176">
          <cell r="A176" t="str">
            <v>CUSTOMER_DEPOSITS</v>
          </cell>
          <cell r="C176">
            <v>201205</v>
          </cell>
          <cell r="D176">
            <v>6.004389693E-2</v>
          </cell>
        </row>
        <row r="177">
          <cell r="A177" t="str">
            <v>DEFERRED_INCOME_TAX</v>
          </cell>
          <cell r="C177">
            <v>201207</v>
          </cell>
          <cell r="D177">
            <v>0</v>
          </cell>
        </row>
        <row r="178">
          <cell r="A178" t="str">
            <v>CUSTOMER_DEPOSITS</v>
          </cell>
          <cell r="C178">
            <v>201208</v>
          </cell>
          <cell r="D178">
            <v>5.660294062E-2</v>
          </cell>
        </row>
        <row r="179">
          <cell r="A179" t="str">
            <v>INVESTMENT_TAX_CREDITS</v>
          </cell>
          <cell r="C179">
            <v>201208</v>
          </cell>
          <cell r="D179">
            <v>8.1521379640000002E-2</v>
          </cell>
        </row>
        <row r="180">
          <cell r="A180" t="str">
            <v>COMMON_EQUITY</v>
          </cell>
          <cell r="C180">
            <v>201209</v>
          </cell>
          <cell r="D180">
            <v>0.1</v>
          </cell>
        </row>
        <row r="181">
          <cell r="A181" t="str">
            <v>PREFERRED_STOCK</v>
          </cell>
          <cell r="C181">
            <v>201209</v>
          </cell>
          <cell r="D181">
            <v>0</v>
          </cell>
        </row>
        <row r="182">
          <cell r="A182" t="str">
            <v>COMMON_EQUITY</v>
          </cell>
          <cell r="C182">
            <v>201212</v>
          </cell>
          <cell r="D182">
            <v>0.1</v>
          </cell>
        </row>
        <row r="183">
          <cell r="A183" t="str">
            <v>DEFERRED_INCOME_TAX</v>
          </cell>
          <cell r="C183">
            <v>201301</v>
          </cell>
          <cell r="D183">
            <v>0</v>
          </cell>
        </row>
        <row r="184">
          <cell r="A184" t="str">
            <v>SHORT_TERM_DEBT</v>
          </cell>
          <cell r="C184">
            <v>201301</v>
          </cell>
          <cell r="D184">
            <v>1.79556006E-2</v>
          </cell>
        </row>
        <row r="185">
          <cell r="A185" t="str">
            <v>SHORT_TERM_DEBT</v>
          </cell>
          <cell r="C185">
            <v>201304</v>
          </cell>
          <cell r="D185">
            <v>1.7053776810000001E-2</v>
          </cell>
        </row>
        <row r="186">
          <cell r="A186" t="str">
            <v>LONG_TERM_DEBT</v>
          </cell>
          <cell r="C186">
            <v>201306</v>
          </cell>
          <cell r="D186">
            <v>4.9588626269999998E-2</v>
          </cell>
        </row>
        <row r="187">
          <cell r="A187" t="str">
            <v>SHORT_TERM_DEBT</v>
          </cell>
          <cell r="C187">
            <v>201307</v>
          </cell>
          <cell r="D187">
            <v>1.8114686040000001E-2</v>
          </cell>
        </row>
        <row r="188">
          <cell r="A188" t="str">
            <v>CUSTOMER_DEPOSITS</v>
          </cell>
          <cell r="C188">
            <v>201308</v>
          </cell>
          <cell r="D188">
            <v>2.1263158899999999E-2</v>
          </cell>
        </row>
        <row r="189">
          <cell r="A189" t="str">
            <v>SHORT_TERM_DEBT</v>
          </cell>
          <cell r="C189">
            <v>201308</v>
          </cell>
          <cell r="D189">
            <v>1.810192318E-2</v>
          </cell>
        </row>
        <row r="190">
          <cell r="A190" t="str">
            <v>DEFERRED_INCOME_TAX</v>
          </cell>
          <cell r="C190">
            <v>201309</v>
          </cell>
          <cell r="D190">
            <v>0</v>
          </cell>
        </row>
        <row r="191">
          <cell r="A191" t="str">
            <v>PREFERRED_STOCK</v>
          </cell>
          <cell r="C191">
            <v>201309</v>
          </cell>
          <cell r="D191">
            <v>0</v>
          </cell>
        </row>
        <row r="192">
          <cell r="A192" t="str">
            <v>INVESTMENT_TAX_CREDITS</v>
          </cell>
          <cell r="C192">
            <v>201310</v>
          </cell>
          <cell r="D192">
            <v>8.2997306899999998E-2</v>
          </cell>
        </row>
        <row r="193">
          <cell r="A193" t="str">
            <v>SHORT_TERM_DEBT</v>
          </cell>
          <cell r="C193">
            <v>201310</v>
          </cell>
          <cell r="D193">
            <v>1.8185417910000001E-2</v>
          </cell>
        </row>
        <row r="194">
          <cell r="A194" t="str">
            <v>PREFERRED_STOCK</v>
          </cell>
          <cell r="C194">
            <v>201311</v>
          </cell>
          <cell r="D194">
            <v>0</v>
          </cell>
        </row>
        <row r="195">
          <cell r="A195" t="str">
            <v>COMMON_EQUITY</v>
          </cell>
          <cell r="C195">
            <v>201102</v>
          </cell>
          <cell r="D195">
            <v>0.1</v>
          </cell>
        </row>
        <row r="196">
          <cell r="A196" t="str">
            <v>COMMON_EQUITY</v>
          </cell>
          <cell r="C196">
            <v>201103</v>
          </cell>
          <cell r="D196">
            <v>0.1</v>
          </cell>
        </row>
        <row r="197">
          <cell r="A197" t="str">
            <v>DEFERRED_INCOME_TAX</v>
          </cell>
          <cell r="C197">
            <v>201105</v>
          </cell>
          <cell r="D197">
            <v>0</v>
          </cell>
        </row>
        <row r="198">
          <cell r="A198" t="str">
            <v>COMMON_EQUITY</v>
          </cell>
          <cell r="C198">
            <v>201107</v>
          </cell>
          <cell r="D198">
            <v>0.1</v>
          </cell>
        </row>
        <row r="199">
          <cell r="A199" t="str">
            <v>SHORT_TERM_DEBT</v>
          </cell>
          <cell r="C199">
            <v>201107</v>
          </cell>
          <cell r="D199">
            <v>1.40434814E-2</v>
          </cell>
        </row>
        <row r="200">
          <cell r="A200" t="str">
            <v>LONG_TERM_DEBT</v>
          </cell>
          <cell r="C200">
            <v>201108</v>
          </cell>
          <cell r="D200">
            <v>5.3033326309999997E-2</v>
          </cell>
        </row>
        <row r="201">
          <cell r="A201" t="str">
            <v>INVESTMENT_TAX_CREDITS</v>
          </cell>
          <cell r="C201">
            <v>201109</v>
          </cell>
          <cell r="D201">
            <v>8.2069937829999995E-2</v>
          </cell>
        </row>
        <row r="202">
          <cell r="A202" t="str">
            <v>COMMON_EQUITY</v>
          </cell>
          <cell r="C202">
            <v>201202</v>
          </cell>
          <cell r="D202">
            <v>0.1</v>
          </cell>
        </row>
        <row r="203">
          <cell r="A203" t="str">
            <v>CUSTOMER_DEPOSITS</v>
          </cell>
          <cell r="C203">
            <v>201202</v>
          </cell>
          <cell r="D203">
            <v>6.050406866E-2</v>
          </cell>
        </row>
        <row r="204">
          <cell r="A204" t="str">
            <v>LONG_TERM_DEBT</v>
          </cell>
          <cell r="C204">
            <v>201203</v>
          </cell>
          <cell r="D204">
            <v>5.250433601E-2</v>
          </cell>
        </row>
        <row r="205">
          <cell r="A205" t="str">
            <v>PREFERRED_STOCK</v>
          </cell>
          <cell r="C205">
            <v>201204</v>
          </cell>
          <cell r="D205">
            <v>0</v>
          </cell>
        </row>
        <row r="206">
          <cell r="A206" t="str">
            <v>PREFERRED_STOCK</v>
          </cell>
          <cell r="C206">
            <v>201205</v>
          </cell>
          <cell r="D206">
            <v>0</v>
          </cell>
        </row>
        <row r="207">
          <cell r="A207" t="str">
            <v>SHORT_TERM_DEBT</v>
          </cell>
          <cell r="C207">
            <v>201206</v>
          </cell>
          <cell r="D207">
            <v>1.493218982E-2</v>
          </cell>
        </row>
        <row r="208">
          <cell r="A208" t="str">
            <v>LONG_TERM_DEBT</v>
          </cell>
          <cell r="C208">
            <v>201207</v>
          </cell>
          <cell r="D208">
            <v>5.2039520620000002E-2</v>
          </cell>
        </row>
        <row r="209">
          <cell r="A209" t="str">
            <v>SHORT_TERM_DEBT</v>
          </cell>
          <cell r="C209">
            <v>201208</v>
          </cell>
          <cell r="D209">
            <v>1.5112827880000001E-2</v>
          </cell>
        </row>
        <row r="210">
          <cell r="A210" t="str">
            <v>CUSTOMER_DEPOSITS</v>
          </cell>
          <cell r="C210">
            <v>201209</v>
          </cell>
          <cell r="D210">
            <v>5.2854102409999999E-2</v>
          </cell>
        </row>
        <row r="211">
          <cell r="A211" t="str">
            <v>INVESTMENT_TAX_CREDITS</v>
          </cell>
          <cell r="C211">
            <v>201211</v>
          </cell>
          <cell r="D211">
            <v>8.1377830809999996E-2</v>
          </cell>
        </row>
        <row r="212">
          <cell r="A212" t="str">
            <v>COMMON_EQUITY</v>
          </cell>
          <cell r="C212">
            <v>201301</v>
          </cell>
          <cell r="D212">
            <v>0.105</v>
          </cell>
        </row>
        <row r="213">
          <cell r="A213" t="str">
            <v>CUSTOMER_DEPOSITS</v>
          </cell>
          <cell r="C213">
            <v>201305</v>
          </cell>
          <cell r="D213">
            <v>2.79622034E-2</v>
          </cell>
        </row>
        <row r="214">
          <cell r="A214" t="str">
            <v>PREFERRED_STOCK</v>
          </cell>
          <cell r="C214">
            <v>201305</v>
          </cell>
          <cell r="D214">
            <v>0</v>
          </cell>
        </row>
        <row r="215">
          <cell r="A215" t="str">
            <v>INVESTMENT_TAX_CREDITS</v>
          </cell>
          <cell r="C215">
            <v>201306</v>
          </cell>
          <cell r="D215">
            <v>8.3581473249999996E-2</v>
          </cell>
        </row>
        <row r="216">
          <cell r="A216" t="str">
            <v>COMMON_EQUITY</v>
          </cell>
          <cell r="C216">
            <v>201307</v>
          </cell>
          <cell r="D216">
            <v>0.105</v>
          </cell>
        </row>
        <row r="217">
          <cell r="A217" t="str">
            <v>CUSTOMER_DEPOSITS</v>
          </cell>
          <cell r="C217">
            <v>201307</v>
          </cell>
          <cell r="D217">
            <v>2.171389239E-2</v>
          </cell>
        </row>
        <row r="218">
          <cell r="A218" t="str">
            <v>PREFERRED_STOCK</v>
          </cell>
          <cell r="C218">
            <v>201307</v>
          </cell>
          <cell r="D218">
            <v>0</v>
          </cell>
        </row>
        <row r="219">
          <cell r="A219" t="str">
            <v>LONG_TERM_DEBT</v>
          </cell>
          <cell r="C219">
            <v>201308</v>
          </cell>
          <cell r="D219">
            <v>4.9055373399999998E-2</v>
          </cell>
        </row>
        <row r="220">
          <cell r="A220" t="str">
            <v>LONG_TERM_DEBT</v>
          </cell>
          <cell r="C220">
            <v>201309</v>
          </cell>
          <cell r="D220">
            <v>4.8789342139999997E-2</v>
          </cell>
        </row>
        <row r="221">
          <cell r="A221" t="str">
            <v>COMMON_EQUITY</v>
          </cell>
          <cell r="C221">
            <v>201310</v>
          </cell>
          <cell r="D221">
            <v>0.105</v>
          </cell>
        </row>
        <row r="222">
          <cell r="A222" t="str">
            <v>LONG_TERM_DEBT</v>
          </cell>
          <cell r="C222">
            <v>201310</v>
          </cell>
          <cell r="D222">
            <v>4.8519722199999997E-2</v>
          </cell>
        </row>
        <row r="223">
          <cell r="A223" t="str">
            <v>PREFERRED_STOCK</v>
          </cell>
          <cell r="C223">
            <v>201101</v>
          </cell>
          <cell r="D223">
            <v>0</v>
          </cell>
        </row>
        <row r="224">
          <cell r="A224" t="str">
            <v>SHORT_TERM_DEBT</v>
          </cell>
          <cell r="C224">
            <v>201101</v>
          </cell>
          <cell r="D224">
            <v>1.0261699690000001E-2</v>
          </cell>
        </row>
        <row r="225">
          <cell r="A225" t="str">
            <v>LONG_TERM_DEBT</v>
          </cell>
          <cell r="C225">
            <v>201102</v>
          </cell>
          <cell r="D225">
            <v>5.297144032E-2</v>
          </cell>
        </row>
        <row r="226">
          <cell r="A226" t="str">
            <v>INVESTMENT_TAX_CREDITS</v>
          </cell>
          <cell r="C226">
            <v>201103</v>
          </cell>
          <cell r="D226">
            <v>8.1977111800000002E-2</v>
          </cell>
        </row>
        <row r="227">
          <cell r="A227" t="str">
            <v>LONG_TERM_DEBT</v>
          </cell>
          <cell r="C227">
            <v>201105</v>
          </cell>
          <cell r="D227">
            <v>5.3045029170000001E-2</v>
          </cell>
        </row>
        <row r="228">
          <cell r="A228" t="str">
            <v>PREFERRED_STOCK</v>
          </cell>
          <cell r="C228">
            <v>201106</v>
          </cell>
          <cell r="D228">
            <v>0</v>
          </cell>
        </row>
        <row r="229">
          <cell r="A229" t="str">
            <v>CUSTOMER_DEPOSITS</v>
          </cell>
          <cell r="C229">
            <v>201108</v>
          </cell>
          <cell r="D229">
            <v>5.5923094249999999E-2</v>
          </cell>
        </row>
        <row r="230">
          <cell r="A230" t="str">
            <v>PREFERRED_STOCK</v>
          </cell>
          <cell r="C230">
            <v>201110</v>
          </cell>
          <cell r="D230">
            <v>0</v>
          </cell>
        </row>
        <row r="231">
          <cell r="A231" t="str">
            <v>COMMON_EQUITY</v>
          </cell>
          <cell r="C231">
            <v>201111</v>
          </cell>
          <cell r="D231">
            <v>0.1</v>
          </cell>
        </row>
        <row r="232">
          <cell r="A232" t="str">
            <v>INVESTMENT_TAX_CREDITS</v>
          </cell>
          <cell r="C232">
            <v>201111</v>
          </cell>
          <cell r="D232">
            <v>8.2075651969999996E-2</v>
          </cell>
        </row>
        <row r="233">
          <cell r="A233" t="str">
            <v>SHORT_TERM_DEBT</v>
          </cell>
          <cell r="C233">
            <v>201111</v>
          </cell>
          <cell r="D233">
            <v>1.5350152969999999E-2</v>
          </cell>
        </row>
        <row r="234">
          <cell r="A234" t="str">
            <v>COMMON_EQUITY</v>
          </cell>
          <cell r="C234">
            <v>201112</v>
          </cell>
          <cell r="D234">
            <v>0.1</v>
          </cell>
        </row>
        <row r="235">
          <cell r="A235" t="str">
            <v>COMMON_EQUITY</v>
          </cell>
          <cell r="C235">
            <v>201201</v>
          </cell>
          <cell r="D235">
            <v>0.1</v>
          </cell>
        </row>
        <row r="236">
          <cell r="A236" t="str">
            <v>DEFERRED_INCOME_TAX</v>
          </cell>
          <cell r="C236">
            <v>201203</v>
          </cell>
          <cell r="D236">
            <v>0</v>
          </cell>
        </row>
        <row r="237">
          <cell r="A237" t="str">
            <v>SHORT_TERM_DEBT</v>
          </cell>
          <cell r="C237">
            <v>201203</v>
          </cell>
          <cell r="D237">
            <v>1.4282853410000001E-2</v>
          </cell>
        </row>
        <row r="238">
          <cell r="A238" t="str">
            <v>DEFERRED_INCOME_TAX</v>
          </cell>
          <cell r="C238">
            <v>201205</v>
          </cell>
          <cell r="D238">
            <v>0</v>
          </cell>
        </row>
        <row r="239">
          <cell r="A239" t="str">
            <v>SHORT_TERM_DEBT</v>
          </cell>
          <cell r="C239">
            <v>201205</v>
          </cell>
          <cell r="D239">
            <v>1.4335718670000001E-2</v>
          </cell>
        </row>
        <row r="240">
          <cell r="A240" t="str">
            <v>LONG_TERM_DEBT</v>
          </cell>
          <cell r="C240">
            <v>201206</v>
          </cell>
          <cell r="D240">
            <v>5.2133259860000003E-2</v>
          </cell>
        </row>
        <row r="241">
          <cell r="A241" t="str">
            <v>PREFERRED_STOCK</v>
          </cell>
          <cell r="C241">
            <v>201207</v>
          </cell>
          <cell r="D241">
            <v>0</v>
          </cell>
        </row>
        <row r="242">
          <cell r="A242" t="str">
            <v>DEFERRED_INCOME_TAX</v>
          </cell>
          <cell r="C242">
            <v>201208</v>
          </cell>
          <cell r="D242">
            <v>0</v>
          </cell>
        </row>
        <row r="243">
          <cell r="A243" t="str">
            <v>LONG_TERM_DEBT</v>
          </cell>
          <cell r="C243">
            <v>201208</v>
          </cell>
          <cell r="D243">
            <v>5.194287106E-2</v>
          </cell>
        </row>
        <row r="244">
          <cell r="A244" t="str">
            <v>INVESTMENT_TAX_CREDITS</v>
          </cell>
          <cell r="C244">
            <v>201209</v>
          </cell>
          <cell r="D244">
            <v>8.1467404820000006E-2</v>
          </cell>
        </row>
        <row r="245">
          <cell r="A245" t="str">
            <v>CUSTOMER_DEPOSITS</v>
          </cell>
          <cell r="C245">
            <v>201210</v>
          </cell>
          <cell r="D245">
            <v>5.0015278810000001E-2</v>
          </cell>
        </row>
        <row r="246">
          <cell r="A246" t="str">
            <v>PREFERRED_STOCK</v>
          </cell>
          <cell r="C246">
            <v>201210</v>
          </cell>
          <cell r="D246">
            <v>0</v>
          </cell>
        </row>
        <row r="247">
          <cell r="A247" t="str">
            <v>COMMON_EQUITY</v>
          </cell>
          <cell r="C247">
            <v>201312</v>
          </cell>
          <cell r="D247">
            <v>0.105</v>
          </cell>
        </row>
        <row r="248">
          <cell r="A248" t="str">
            <v>CUSTOMER_DEPOSITS</v>
          </cell>
          <cell r="C248">
            <v>201312</v>
          </cell>
          <cell r="D248">
            <v>2.0578598159999999E-2</v>
          </cell>
        </row>
        <row r="249">
          <cell r="A249" t="str">
            <v>LONG_TERM_DEBT</v>
          </cell>
          <cell r="C249">
            <v>201312</v>
          </cell>
          <cell r="D249">
            <v>4.7951365849999997E-2</v>
          </cell>
        </row>
        <row r="250">
          <cell r="A250" t="str">
            <v>DEFERRED_INCOME_TAX</v>
          </cell>
          <cell r="C250">
            <v>201312</v>
          </cell>
          <cell r="D250">
            <v>0</v>
          </cell>
        </row>
        <row r="251">
          <cell r="A251" t="str">
            <v>INVESTMENT_TAX_CREDITS</v>
          </cell>
          <cell r="C251">
            <v>201312</v>
          </cell>
          <cell r="D251">
            <v>8.2692467120000002E-2</v>
          </cell>
        </row>
        <row r="252">
          <cell r="A252" t="str">
            <v>PREFERRED_STOCK</v>
          </cell>
          <cell r="C252">
            <v>201312</v>
          </cell>
          <cell r="D252">
            <v>0</v>
          </cell>
        </row>
        <row r="253">
          <cell r="A253" t="str">
            <v>SHORT_TERM_DEBT</v>
          </cell>
          <cell r="C253">
            <v>201312</v>
          </cell>
          <cell r="D253">
            <v>1.8777298469999999E-2</v>
          </cell>
        </row>
        <row r="254">
          <cell r="A254" t="str">
            <v>LONG_TERM_DEBT</v>
          </cell>
          <cell r="C254">
            <v>201401</v>
          </cell>
          <cell r="D254">
            <v>4.782219234E-2</v>
          </cell>
        </row>
        <row r="255">
          <cell r="A255" t="str">
            <v>CUSTOMER_DEPOSITS</v>
          </cell>
          <cell r="C255">
            <v>201401</v>
          </cell>
          <cell r="D255">
            <v>2.0643025539999998E-2</v>
          </cell>
        </row>
        <row r="256">
          <cell r="A256" t="str">
            <v>PREFERRED_STOCK</v>
          </cell>
          <cell r="C256">
            <v>201401</v>
          </cell>
          <cell r="D256">
            <v>0</v>
          </cell>
        </row>
        <row r="257">
          <cell r="A257" t="str">
            <v>SHORT_TERM_DEBT</v>
          </cell>
          <cell r="C257">
            <v>201401</v>
          </cell>
          <cell r="D257">
            <v>1.8778005130000001E-2</v>
          </cell>
        </row>
        <row r="258">
          <cell r="A258" t="str">
            <v>COMMON_EQUITY</v>
          </cell>
          <cell r="C258">
            <v>201401</v>
          </cell>
          <cell r="D258">
            <v>0.105</v>
          </cell>
        </row>
        <row r="259">
          <cell r="A259" t="str">
            <v>INVESTMENT_TAX_CREDITS</v>
          </cell>
          <cell r="C259">
            <v>201401</v>
          </cell>
          <cell r="D259">
            <v>8.2695076919999999E-2</v>
          </cell>
        </row>
        <row r="260">
          <cell r="A260" t="str">
            <v>DEFERRED_INCOME_TAX</v>
          </cell>
          <cell r="C260">
            <v>201401</v>
          </cell>
          <cell r="D260">
            <v>0</v>
          </cell>
        </row>
        <row r="261">
          <cell r="A261" t="str">
            <v>CUSTOMER_DEPOSITS</v>
          </cell>
          <cell r="C261">
            <v>201402</v>
          </cell>
          <cell r="D261">
            <v>2.0613304690000001E-2</v>
          </cell>
        </row>
        <row r="262">
          <cell r="A262" t="str">
            <v>SHORT_TERM_DEBT</v>
          </cell>
          <cell r="C262">
            <v>201402</v>
          </cell>
          <cell r="D262">
            <v>1.9560043530000001E-2</v>
          </cell>
        </row>
        <row r="263">
          <cell r="A263" t="str">
            <v>COMMON_EQUITY</v>
          </cell>
          <cell r="C263">
            <v>201402</v>
          </cell>
          <cell r="D263">
            <v>0.105</v>
          </cell>
        </row>
        <row r="264">
          <cell r="A264" t="str">
            <v>PREFERRED_STOCK</v>
          </cell>
          <cell r="C264">
            <v>201402</v>
          </cell>
          <cell r="D264">
            <v>0</v>
          </cell>
        </row>
        <row r="265">
          <cell r="A265" t="str">
            <v>INVESTMENT_TAX_CREDITS</v>
          </cell>
          <cell r="C265">
            <v>201402</v>
          </cell>
          <cell r="D265">
            <v>8.2787043690000006E-2</v>
          </cell>
        </row>
        <row r="266">
          <cell r="A266" t="str">
            <v>LONG_TERM_DEBT</v>
          </cell>
          <cell r="C266">
            <v>201402</v>
          </cell>
          <cell r="D266">
            <v>4.791976798E-2</v>
          </cell>
        </row>
        <row r="267">
          <cell r="A267" t="str">
            <v>DEFERRED_INCOME_TAX</v>
          </cell>
          <cell r="C267">
            <v>201402</v>
          </cell>
          <cell r="D267">
            <v>0</v>
          </cell>
        </row>
      </sheetData>
      <sheetData sheetId="8">
        <row r="1">
          <cell r="A1" t="str">
            <v>LEDGER_MONTH</v>
          </cell>
          <cell r="B1" t="str">
            <v>ITEM_LIST</v>
          </cell>
          <cell r="C1" t="str">
            <v>AMOUNT</v>
          </cell>
        </row>
        <row r="2">
          <cell r="A2">
            <v>201307</v>
          </cell>
          <cell r="B2" t="str">
            <v>NON_UTIL</v>
          </cell>
          <cell r="C2">
            <v>3065468069.9099998</v>
          </cell>
        </row>
        <row r="3">
          <cell r="A3">
            <v>201103</v>
          </cell>
          <cell r="B3" t="str">
            <v>NON_UTIL</v>
          </cell>
          <cell r="C3">
            <v>2586647357.3299999</v>
          </cell>
        </row>
        <row r="4">
          <cell r="A4">
            <v>201108</v>
          </cell>
          <cell r="B4" t="str">
            <v>NON_UTIL</v>
          </cell>
          <cell r="C4">
            <v>2692999899.6100001</v>
          </cell>
        </row>
        <row r="5">
          <cell r="A5">
            <v>201111</v>
          </cell>
          <cell r="B5" t="str">
            <v>NON_UTIL</v>
          </cell>
          <cell r="C5">
            <v>2719332271.4400001</v>
          </cell>
        </row>
        <row r="6">
          <cell r="A6">
            <v>201305</v>
          </cell>
          <cell r="B6" t="str">
            <v>NON_UTIL</v>
          </cell>
          <cell r="C6">
            <v>2999259762.25</v>
          </cell>
        </row>
        <row r="7">
          <cell r="A7">
            <v>201303</v>
          </cell>
          <cell r="B7" t="str">
            <v>NON_UTIL</v>
          </cell>
          <cell r="C7">
            <v>2971799018.46</v>
          </cell>
        </row>
        <row r="8">
          <cell r="A8">
            <v>201308</v>
          </cell>
          <cell r="B8" t="str">
            <v>NON_UTIL</v>
          </cell>
          <cell r="C8">
            <v>3117168796.6799998</v>
          </cell>
        </row>
        <row r="9">
          <cell r="A9">
            <v>201105</v>
          </cell>
          <cell r="B9" t="str">
            <v>NON_UTIL</v>
          </cell>
          <cell r="C9">
            <v>2623256042.9899998</v>
          </cell>
        </row>
        <row r="10">
          <cell r="A10">
            <v>201209</v>
          </cell>
          <cell r="B10" t="str">
            <v>NON_UTIL</v>
          </cell>
          <cell r="C10">
            <v>2841479168.3800001</v>
          </cell>
        </row>
        <row r="11">
          <cell r="A11">
            <v>201210</v>
          </cell>
          <cell r="B11" t="str">
            <v>NON_UTIL</v>
          </cell>
          <cell r="C11">
            <v>2870075516.02</v>
          </cell>
        </row>
        <row r="12">
          <cell r="A12">
            <v>201306</v>
          </cell>
          <cell r="B12" t="str">
            <v>NON_UTIL</v>
          </cell>
          <cell r="C12">
            <v>3011502706.2199998</v>
          </cell>
        </row>
        <row r="13">
          <cell r="A13">
            <v>201101</v>
          </cell>
          <cell r="B13" t="str">
            <v>NON_UTIL</v>
          </cell>
          <cell r="C13">
            <v>2547800495.9899998</v>
          </cell>
        </row>
        <row r="14">
          <cell r="A14">
            <v>201112</v>
          </cell>
          <cell r="B14" t="str">
            <v>NON_UTIL</v>
          </cell>
          <cell r="C14">
            <v>2733095793.8800001</v>
          </cell>
        </row>
        <row r="15">
          <cell r="A15">
            <v>201205</v>
          </cell>
          <cell r="B15" t="str">
            <v>NON_UTIL</v>
          </cell>
          <cell r="C15">
            <v>2794177072.9000001</v>
          </cell>
        </row>
        <row r="16">
          <cell r="A16">
            <v>201106</v>
          </cell>
          <cell r="B16" t="str">
            <v>NON_UTIL</v>
          </cell>
          <cell r="C16">
            <v>2642675735.25</v>
          </cell>
        </row>
        <row r="17">
          <cell r="A17">
            <v>201107</v>
          </cell>
          <cell r="B17" t="str">
            <v>NON_UTIL</v>
          </cell>
          <cell r="C17">
            <v>2668981859.5300002</v>
          </cell>
        </row>
        <row r="18">
          <cell r="A18">
            <v>201207</v>
          </cell>
          <cell r="B18" t="str">
            <v>NON_UTIL</v>
          </cell>
          <cell r="C18">
            <v>2816152822.5999999</v>
          </cell>
        </row>
        <row r="19">
          <cell r="A19">
            <v>201301</v>
          </cell>
          <cell r="B19" t="str">
            <v>NON_UTIL</v>
          </cell>
          <cell r="C19">
            <v>2936330923.5100002</v>
          </cell>
        </row>
        <row r="20">
          <cell r="A20">
            <v>201102</v>
          </cell>
          <cell r="B20" t="str">
            <v>NON_UTIL</v>
          </cell>
          <cell r="C20">
            <v>2563557614.1300001</v>
          </cell>
        </row>
        <row r="21">
          <cell r="A21">
            <v>201204</v>
          </cell>
          <cell r="B21" t="str">
            <v>NON_UTIL</v>
          </cell>
          <cell r="C21">
            <v>2779768028.96</v>
          </cell>
        </row>
        <row r="22">
          <cell r="A22">
            <v>201208</v>
          </cell>
          <cell r="B22" t="str">
            <v>NON_UTIL</v>
          </cell>
          <cell r="C22">
            <v>2824536895.2399998</v>
          </cell>
        </row>
        <row r="23">
          <cell r="A23">
            <v>201311</v>
          </cell>
          <cell r="B23" t="str">
            <v>NON_UTIL</v>
          </cell>
          <cell r="C23">
            <v>3168941774.8000002</v>
          </cell>
        </row>
        <row r="24">
          <cell r="A24">
            <v>201302</v>
          </cell>
          <cell r="B24" t="str">
            <v>NON_UTIL</v>
          </cell>
          <cell r="C24">
            <v>2948103455.6300001</v>
          </cell>
        </row>
        <row r="25">
          <cell r="A25">
            <v>201211</v>
          </cell>
          <cell r="B25" t="str">
            <v>NON_UTIL</v>
          </cell>
          <cell r="C25">
            <v>2898357256.5</v>
          </cell>
        </row>
        <row r="26">
          <cell r="A26">
            <v>201310</v>
          </cell>
          <cell r="B26" t="str">
            <v>NON_UTIL</v>
          </cell>
          <cell r="C26">
            <v>3153591103.0799999</v>
          </cell>
        </row>
        <row r="27">
          <cell r="A27">
            <v>201109</v>
          </cell>
          <cell r="B27" t="str">
            <v>NON_UTIL</v>
          </cell>
          <cell r="C27">
            <v>2708152772.4400001</v>
          </cell>
        </row>
        <row r="28">
          <cell r="A28">
            <v>201110</v>
          </cell>
          <cell r="B28" t="str">
            <v>NON_UTIL</v>
          </cell>
          <cell r="C28">
            <v>2714012158.71</v>
          </cell>
        </row>
        <row r="29">
          <cell r="A29">
            <v>201201</v>
          </cell>
          <cell r="B29" t="str">
            <v>NON_UTIL</v>
          </cell>
          <cell r="C29">
            <v>2741334190.1199999</v>
          </cell>
        </row>
        <row r="30">
          <cell r="A30">
            <v>201202</v>
          </cell>
          <cell r="B30" t="str">
            <v>NON_UTIL</v>
          </cell>
          <cell r="C30">
            <v>2747042921.3400002</v>
          </cell>
        </row>
        <row r="31">
          <cell r="A31">
            <v>201203</v>
          </cell>
          <cell r="B31" t="str">
            <v>NON_UTIL</v>
          </cell>
          <cell r="C31">
            <v>2765646655.6199999</v>
          </cell>
        </row>
        <row r="32">
          <cell r="A32">
            <v>201206</v>
          </cell>
          <cell r="B32" t="str">
            <v>NON_UTIL</v>
          </cell>
          <cell r="C32">
            <v>2805355734.75</v>
          </cell>
        </row>
        <row r="33">
          <cell r="A33">
            <v>201212</v>
          </cell>
          <cell r="B33" t="str">
            <v>NON_UTIL</v>
          </cell>
          <cell r="C33">
            <v>2921723672.8499999</v>
          </cell>
        </row>
        <row r="34">
          <cell r="A34">
            <v>201304</v>
          </cell>
          <cell r="B34" t="str">
            <v>NON_UTIL</v>
          </cell>
          <cell r="C34">
            <v>2985736655.9499998</v>
          </cell>
        </row>
        <row r="35">
          <cell r="A35">
            <v>201309</v>
          </cell>
          <cell r="B35" t="str">
            <v>NON_UTIL</v>
          </cell>
          <cell r="C35">
            <v>3138368855.6399999</v>
          </cell>
        </row>
        <row r="36">
          <cell r="A36">
            <v>201104</v>
          </cell>
          <cell r="B36" t="str">
            <v>NON_UTIL</v>
          </cell>
          <cell r="C36">
            <v>2604711856.6799998</v>
          </cell>
        </row>
        <row r="37">
          <cell r="A37">
            <v>201312</v>
          </cell>
          <cell r="B37" t="str">
            <v>NON_UTIL</v>
          </cell>
          <cell r="C37">
            <v>3191872635.6399999</v>
          </cell>
        </row>
        <row r="38">
          <cell r="A38">
            <v>201401</v>
          </cell>
          <cell r="B38" t="str">
            <v>NON_UTIL</v>
          </cell>
          <cell r="C38">
            <v>3220163929.3299999</v>
          </cell>
        </row>
        <row r="39">
          <cell r="A39">
            <v>201402</v>
          </cell>
          <cell r="B39" t="str">
            <v>NON_UTIL</v>
          </cell>
          <cell r="C39">
            <v>3245390072.96</v>
          </cell>
        </row>
      </sheetData>
      <sheetData sheetId="9">
        <row r="24">
          <cell r="E24">
            <v>-629277839.47000003</v>
          </cell>
        </row>
      </sheetData>
      <sheetData sheetId="10">
        <row r="24">
          <cell r="E24">
            <v>-748810870.34000003</v>
          </cell>
        </row>
      </sheetData>
      <sheetData sheetId="11">
        <row r="3">
          <cell r="F3">
            <v>7095495945.1400003</v>
          </cell>
        </row>
      </sheetData>
      <sheetData sheetId="12">
        <row r="3">
          <cell r="F3">
            <v>7062844860.6000004</v>
          </cell>
        </row>
      </sheetData>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e 2005 recon 242.420 "/>
      <sheetName val="Company Totals"/>
      <sheetName val="EE Detail"/>
    </sheetNames>
    <sheetDataSet>
      <sheetData sheetId="0"/>
      <sheetData sheetId="1"/>
      <sheetData sheetId="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Var Waterfall"/>
      <sheetName val="Claims Graph"/>
      <sheetName val="Mo QTD YTD Summ"/>
      <sheetName val="Year End Est"/>
      <sheetName val="Med Trust Act"/>
      <sheetName val="Expense Walk"/>
      <sheetName val="Annual Medical Expense"/>
      <sheetName val="FPL NB Var Waterfall"/>
      <sheetName val="NEER Others NB Var Waterfall"/>
      <sheetName val="NEER B Var Waterfall"/>
      <sheetName val="FPL B Var Waterfall"/>
      <sheetName val="FPL B Med CF Forecast v2"/>
      <sheetName val="FPL B Med Cost Detail"/>
      <sheetName val="FPL B PY Med Prelim"/>
      <sheetName val="FPL B PY V2"/>
      <sheetName val="FPL B Med PY Cost Detail "/>
      <sheetName val="FPL B CY Plan"/>
      <sheetName val="NextEra Bargaining Expense Sum"/>
      <sheetName val="NEER B Med CF Forecast"/>
      <sheetName val="NEER B Med Recon"/>
      <sheetName val="NEER B Med Cost Detail"/>
      <sheetName val="NEER B CY Expense Share"/>
      <sheetName val="NEER B PY Med Prelim"/>
      <sheetName val="NEER B PY Med Final V2"/>
      <sheetName val="NEER B PY Med Recon "/>
      <sheetName val="NEER B PY Med Cost Detail "/>
      <sheetName val="NEER B CY Plan Gross"/>
      <sheetName val="NEER B CY Plan Share"/>
      <sheetName val="NEER B PY Expense Share "/>
      <sheetName val="NEE Inc NB Med Expense "/>
      <sheetName val="NEE Inc NB Med CF Forecast v2"/>
      <sheetName val="NEE Inc NB Med Recon"/>
      <sheetName val="NEE Inc NB Med Cost Detail v2"/>
      <sheetName val="NEE Inc NB CY Plan Gross"/>
      <sheetName val="NEER CY Plan - Actual"/>
      <sheetName val="NEE Inc NB PY Med Prelim"/>
      <sheetName val="NEE Inc NB PY Med v2 "/>
      <sheetName val="NEE Inc NB PY Med Recon "/>
      <sheetName val="NEE Inc NB PY Med Cost Detail "/>
      <sheetName val="NEER Others NB CY Expense Share"/>
      <sheetName val="NEER Others NB PY Expense Share"/>
      <sheetName val="NEER Others NB CY Plan Share"/>
      <sheetName val="NEER Others NB PY Plan Share"/>
      <sheetName val="PEPY"/>
      <sheetName val="PY PEPY"/>
      <sheetName val="Total Claims Cash Flow"/>
      <sheetName val="Claims Cash Flow"/>
      <sheetName val="Contributions"/>
      <sheetName val="NEER Others Expense"/>
      <sheetName val="NEER Biddle Summary"/>
      <sheetName val="User"/>
      <sheetName val="scratch"/>
      <sheetName val="BenOpts"/>
      <sheetName val="HP Detail"/>
      <sheetName val="reportData"/>
      <sheetName val="SubReports"/>
      <sheetName val="CCF"/>
      <sheetName val="Sheet1"/>
      <sheetName val="Access Data"/>
      <sheetName val="COBRA Data"/>
      <sheetName val="Enroll_NC"/>
      <sheetName val="Enroll_CO"/>
      <sheetName val="Enroll_WC"/>
      <sheetName val="Trends &amp; Design"/>
      <sheetName val="Paid_claims"/>
      <sheetName val="PCTs"/>
      <sheetName val="PCTs_newAetna"/>
      <sheetName val="Large Claims"/>
      <sheetName val="Incurred_claims_new method"/>
      <sheetName val="Incurred_claims"/>
      <sheetName val="HDHP Fund"/>
      <sheetName val="ExpRates"/>
      <sheetName val="Expenses_NC"/>
      <sheetName val="Expenses_CO"/>
      <sheetName val="Expenses_WC"/>
      <sheetName val="Prem_NC"/>
      <sheetName val="Prem_CO"/>
      <sheetName val="Prem_WC"/>
      <sheetName val="EEContribs_NC"/>
      <sheetName val="PPO Summary"/>
      <sheetName val="EPO Summary"/>
      <sheetName val="PPO"/>
      <sheetName val="United Markets"/>
      <sheetName val="EPO"/>
      <sheetName val="Discount Summary"/>
      <sheetName val="HHVI Results"/>
      <sheetName val="Data"/>
      <sheetName val="PPO Other"/>
      <sheetName val="EPO Other"/>
      <sheetName val="Overall Cost Summary"/>
      <sheetName val="Total Company Cost"/>
      <sheetName val="Contribs_Low_Sal"/>
      <sheetName val="Contribs_Mid_Sal"/>
      <sheetName val="Contribs_High_Sal"/>
      <sheetName val="Dental"/>
      <sheetName val="KFS"/>
      <sheetName val="HMO"/>
      <sheetName val="AB"/>
      <sheetName val="LG"/>
      <sheetName val="XPP"/>
      <sheetName val="LCR"/>
      <sheetName val="PEPY Summary"/>
      <sheetName val="Cost-Savings Drivers"/>
      <sheetName val="Design Summary"/>
      <sheetName val="Cost Summary - Active"/>
      <sheetName val="Cost Summary - Active&amp;COBRA"/>
      <sheetName val="Summary of Changes"/>
      <sheetName val="Biometric Inc"/>
      <sheetName val="Credit-Surcharges"/>
      <sheetName val="Data &amp; Assumptions"/>
      <sheetName val="Calc"/>
      <sheetName val="PEs and Contributions"/>
      <sheetName val="Contribution Calculations"/>
      <sheetName val="Projections"/>
      <sheetName val="emp select"/>
      <sheetName val="Summary"/>
      <sheetName val="Median1"/>
      <sheetName val="average1"/>
      <sheetName val="med present"/>
      <sheetName val="avg present"/>
      <sheetName val="Subsidy "/>
      <sheetName val="Premiums"/>
      <sheetName val="presentation"/>
      <sheetName val="EE Impact - Band 1"/>
      <sheetName val="EE Impact - Band 2"/>
      <sheetName val="EE Impact - Band 3"/>
      <sheetName val="EE Impact - Band 4"/>
      <sheetName val="input"/>
      <sheetName val="data summary"/>
      <sheetName val="Claims summary"/>
      <sheetName val="200K Tier"/>
      <sheetName val="More to Tier4"/>
      <sheetName val="Waterfall"/>
      <sheetName val="Subsidy pres"/>
      <sheetName val="Prem increase by pay band"/>
      <sheetName val="Subsidy pres1"/>
      <sheetName val="By Mo - By Category"/>
      <sheetName val="By Qtr - original budget"/>
      <sheetName val="Reg Rptg"/>
      <sheetName val="Fees"/>
      <sheetName val="Rev by Channel"/>
      <sheetName val="Total"/>
      <sheetName val="ITC"/>
      <sheetName val="ITC - Analysis"/>
      <sheetName val="Progress"/>
      <sheetName val="Sheet2"/>
      <sheetName val="Revenue Pivot Table"/>
      <sheetName val="Ledger Data"/>
      <sheetName val="Definitions"/>
      <sheetName val="December 2003 Cash excl MCI"/>
      <sheetName val="December 2003 Total excl MCI"/>
      <sheetName val="December 2003 Cash incl MCI"/>
      <sheetName val="December 2003 Total incl MCI"/>
      <sheetName val="Combined"/>
      <sheetName val="1"/>
      <sheetName val="PV Factors"/>
      <sheetName val="COMMERCIAL REVENUE"/>
      <sheetName val="REVENUE BY SALES CHANNEL"/>
      <sheetName val="DELTACOM REVENUE"/>
      <sheetName val="PROGRESS REVENUE"/>
      <sheetName val="INTERNAL SALES REVENUE"/>
      <sheetName val="DARK FIBER SALES BY CUSTOMER"/>
      <sheetName val="DARK FIBER REVENUES"/>
      <sheetName val="REVENUE $ - STATUS"/>
      <sheetName val="Graph Data"/>
      <sheetName val="Assumptions"/>
      <sheetName val="Revised"/>
      <sheetName val="Proposed"/>
      <sheetName val="Detailed RECON"/>
      <sheetName val="RECON"/>
      <sheetName val="ALL PRODUCTS - By Customer"/>
      <sheetName val="ALL PRODUCTS - By Sales Channel"/>
      <sheetName val="CAPACITY - Total"/>
      <sheetName val="CAPACITY - Active"/>
      <sheetName val="CAPACITY - Pending"/>
      <sheetName val="DARK FIBER - Total"/>
      <sheetName val="DARK FIBER - Active"/>
      <sheetName val="DARK FIBER - Pending"/>
      <sheetName val="COLO - Total"/>
      <sheetName val="COLO - Active"/>
      <sheetName val="COLO - Pending"/>
      <sheetName val="Grand Total"/>
      <sheetName val="Total Active"/>
      <sheetName val="Total Pending"/>
      <sheetName val="ITC (total)"/>
      <sheetName val="ITC (active)"/>
      <sheetName val="ITC (pending)"/>
      <sheetName val="ITC Forecasts"/>
      <sheetName val="ITC Commissions"/>
      <sheetName val="Progress (total)"/>
      <sheetName val="Progress (active)"/>
      <sheetName val="Progress (pending)"/>
      <sheetName val="Internal (total)"/>
      <sheetName val="Internal (active)"/>
      <sheetName val="Internal (pending)"/>
      <sheetName val="By Salesperson"/>
      <sheetName val="INTERNAL SALES SUMMARY"/>
      <sheetName val="Dark Fiber"/>
      <sheetName val="Capacity"/>
      <sheetName val="DETAIL"/>
      <sheetName val="Dark Fiber - Alt Chan"/>
      <sheetName val="Network Plus"/>
      <sheetName val="Network Plus PAYMENTS"/>
      <sheetName val="Capacity - Alt Chan"/>
      <sheetName val="Dark Fiber - Intl Sales"/>
      <sheetName val="Capacity - Intl Sales"/>
      <sheetName val="Evanson"/>
      <sheetName val="Evanson (2)"/>
      <sheetName val="Evanson - Comparative"/>
      <sheetName val="PV Calcs"/>
      <sheetName val="PAY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2"/>
      <sheetName val="Feb02"/>
      <sheetName val="Mar02"/>
      <sheetName val="Apr02"/>
      <sheetName val="May02"/>
      <sheetName val="Jun02"/>
      <sheetName val="Jul02"/>
      <sheetName val="Aug02"/>
      <sheetName val="Sep02"/>
      <sheetName val="Oct02"/>
      <sheetName val="Nov02"/>
      <sheetName val="Dec02"/>
      <sheetName val="10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ol"/>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1_GBRA Amount to Recover"/>
      <sheetName val="RM-2_Base Revenue"/>
      <sheetName val="RM-3_GBRA Factor"/>
      <sheetName val="Base Increase"/>
      <sheetName val="TP5_Cashflow"/>
      <sheetName val="Rate Schedules"/>
      <sheetName val="B-6 TP5 5_31_08"/>
      <sheetName val="C-44 TP5 Adj 5_31_08"/>
      <sheetName val="MFR D-1a FPL full 2007"/>
      <sheetName val="D-1a TP5 Adj 5_31_08"/>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1_GBRA Amount to Recover"/>
      <sheetName val="RM-2_Base Revenue"/>
      <sheetName val="RM-3_GBRA Factor"/>
      <sheetName val="Base Increase"/>
      <sheetName val="TP5_Cashflow"/>
      <sheetName val="Rate Schedules"/>
      <sheetName val="B-6 TP5 5_31_08"/>
      <sheetName val="C-44 TP5 Adj 5_31_08"/>
      <sheetName val="MFR D-1a FPL full 2007"/>
      <sheetName val="D-1a TP5 Adj 5_31_08"/>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NBC"/>
      <sheetName val="sys_header"/>
      <sheetName val="sys_desc"/>
      <sheetName val="sys_data"/>
      <sheetName val="sys_proj"/>
      <sheetName val="crit"/>
      <sheetName val="sys_control"/>
      <sheetName val="prior_period"/>
      <sheetName val="Revenue"/>
      <sheetName val="prior_period_old"/>
      <sheetName val="revenue_old"/>
      <sheetName val="emission"/>
      <sheetName val="ROI_emission"/>
      <sheetName val="ITC_DESOTO"/>
      <sheetName val="ITC_NASA"/>
      <sheetName val="ITC_MARTIN"/>
      <sheetName val="ROI_calc"/>
      <sheetName val="alloc_juris_cap"/>
      <sheetName val="alloc_juris_exp"/>
      <sheetName val="over_under"/>
      <sheetName val="entry_to_GL"/>
      <sheetName val="GL_accts"/>
    </sheetNames>
    <sheetDataSet>
      <sheetData sheetId="0"/>
      <sheetData sheetId="1"/>
      <sheetData sheetId="2"/>
      <sheetData sheetId="3"/>
      <sheetData sheetId="4">
        <row r="1">
          <cell r="A1" t="str">
            <v>No.</v>
          </cell>
          <cell r="B1" t="str">
            <v>CLAUSE_ACCT</v>
          </cell>
          <cell r="C1" t="str">
            <v>DESCRIPTION</v>
          </cell>
          <cell r="D1" t="str">
            <v>AMOUNT</v>
          </cell>
          <cell r="E1" t="str">
            <v>GL_ACCT</v>
          </cell>
          <cell r="F1" t="str">
            <v>FEEDER_ID</v>
          </cell>
          <cell r="G1" t="str">
            <v>AUDIT_1</v>
          </cell>
          <cell r="H1" t="str">
            <v>AUDIT_2</v>
          </cell>
          <cell r="I1" t="str">
            <v>SOURCE</v>
          </cell>
          <cell r="J1" t="str">
            <v>PROCESS</v>
          </cell>
          <cell r="K1" t="str">
            <v>SUB_PROCESS</v>
          </cell>
          <cell r="L1" t="str">
            <v>RESULT_PROCESS</v>
          </cell>
          <cell r="M1" t="str">
            <v>SCENARIO_ID</v>
          </cell>
        </row>
        <row r="2">
          <cell r="A2" t="str">
            <v>1</v>
          </cell>
          <cell r="B2" t="str">
            <v>403_0020</v>
          </cell>
          <cell r="C2" t="str">
            <v xml:space="preserve">DEPR EXP-LOW NOX BURNERS-ECRC                     </v>
          </cell>
          <cell r="D2">
            <v>0</v>
          </cell>
          <cell r="E2" t="str">
            <v>403002</v>
          </cell>
          <cell r="F2" t="str">
            <v>WALKER</v>
          </cell>
          <cell r="G2" t="str">
            <v>CM</v>
          </cell>
          <cell r="I2" t="str">
            <v>W</v>
          </cell>
          <cell r="M2" t="str">
            <v>2010/12/1/8/A/0</v>
          </cell>
        </row>
        <row r="3">
          <cell r="A3" t="str">
            <v>2</v>
          </cell>
          <cell r="B3" t="str">
            <v>403_0030</v>
          </cell>
          <cell r="C3" t="str">
            <v xml:space="preserve">DEPR EXP-CONTINUOUS EMISS MONITOR-ECRC            </v>
          </cell>
          <cell r="D3">
            <v>0</v>
          </cell>
          <cell r="E3" t="str">
            <v>403003</v>
          </cell>
          <cell r="F3" t="str">
            <v>WALKER</v>
          </cell>
          <cell r="G3" t="str">
            <v>CM</v>
          </cell>
          <cell r="I3" t="str">
            <v>W</v>
          </cell>
          <cell r="M3" t="str">
            <v>2010/12/1/8/A/0</v>
          </cell>
        </row>
        <row r="4">
          <cell r="A4" t="str">
            <v>3</v>
          </cell>
          <cell r="B4" t="str">
            <v>403_0040</v>
          </cell>
          <cell r="C4" t="str">
            <v xml:space="preserve">DEPR EXP-CLEAN CLOSURE-ECRC                       </v>
          </cell>
          <cell r="D4">
            <v>0</v>
          </cell>
          <cell r="E4" t="str">
            <v>403004</v>
          </cell>
          <cell r="F4" t="str">
            <v>WALKER</v>
          </cell>
          <cell r="G4" t="str">
            <v>CM</v>
          </cell>
          <cell r="I4" t="str">
            <v>W</v>
          </cell>
          <cell r="M4" t="str">
            <v>2010/12/1/8/A/0</v>
          </cell>
        </row>
        <row r="5">
          <cell r="A5" t="str">
            <v>4</v>
          </cell>
          <cell r="B5" t="str">
            <v>403_0050</v>
          </cell>
          <cell r="C5" t="str">
            <v xml:space="preserve">DEPR EXP-ABOVE GROUND STORAGE-ECRC                </v>
          </cell>
          <cell r="D5">
            <v>0</v>
          </cell>
          <cell r="E5" t="str">
            <v>403005</v>
          </cell>
          <cell r="F5" t="str">
            <v>WALKER</v>
          </cell>
          <cell r="G5" t="str">
            <v>CM</v>
          </cell>
          <cell r="I5" t="str">
            <v>W</v>
          </cell>
          <cell r="M5" t="str">
            <v>2010/12/1/8/A/0</v>
          </cell>
        </row>
        <row r="6">
          <cell r="A6" t="str">
            <v>5</v>
          </cell>
          <cell r="B6" t="str">
            <v>403_0070</v>
          </cell>
          <cell r="C6" t="str">
            <v xml:space="preserve">DEPR EXP-RELOC TURBINE OIL PIPE-ECRC              </v>
          </cell>
          <cell r="D6">
            <v>0</v>
          </cell>
          <cell r="E6" t="str">
            <v>403007</v>
          </cell>
          <cell r="F6" t="str">
            <v>WALKER</v>
          </cell>
          <cell r="G6" t="str">
            <v>CM</v>
          </cell>
          <cell r="I6" t="str">
            <v>W</v>
          </cell>
          <cell r="M6" t="str">
            <v>2010/12/1/8/A/0</v>
          </cell>
        </row>
        <row r="7">
          <cell r="A7" t="str">
            <v>6</v>
          </cell>
          <cell r="B7" t="str">
            <v>403_0080</v>
          </cell>
          <cell r="C7" t="str">
            <v xml:space="preserve">DEPRE EXP-OIL SPILL CLEANUP-ECRC                  </v>
          </cell>
          <cell r="D7">
            <v>0</v>
          </cell>
          <cell r="E7" t="str">
            <v>403008</v>
          </cell>
          <cell r="F7" t="str">
            <v>WALKER</v>
          </cell>
          <cell r="G7" t="str">
            <v>CM</v>
          </cell>
          <cell r="I7" t="str">
            <v>W</v>
          </cell>
          <cell r="M7" t="str">
            <v>2010/12/1/8/A/0</v>
          </cell>
        </row>
        <row r="8">
          <cell r="A8" t="str">
            <v>7</v>
          </cell>
          <cell r="B8" t="str">
            <v>403_0100</v>
          </cell>
          <cell r="C8" t="str">
            <v xml:space="preserve">DEPR EXP-POLLUTION DISCHARGE ELIM-ECRC            </v>
          </cell>
          <cell r="D8">
            <v>0</v>
          </cell>
          <cell r="E8" t="str">
            <v>403010</v>
          </cell>
          <cell r="F8" t="str">
            <v>WALKER</v>
          </cell>
          <cell r="G8" t="str">
            <v>CM</v>
          </cell>
          <cell r="I8" t="str">
            <v>W</v>
          </cell>
          <cell r="M8" t="str">
            <v>2010/12/1/8/A/0</v>
          </cell>
        </row>
        <row r="9">
          <cell r="A9" t="str">
            <v>8</v>
          </cell>
          <cell r="B9" t="str">
            <v>403_0120</v>
          </cell>
          <cell r="C9" t="str">
            <v xml:space="preserve">DEPR EXP-SCHERER DISCHARGE PIPLINE-ECRC           </v>
          </cell>
          <cell r="D9">
            <v>0</v>
          </cell>
          <cell r="E9" t="str">
            <v>403012</v>
          </cell>
          <cell r="F9" t="str">
            <v>WALKER</v>
          </cell>
          <cell r="G9" t="str">
            <v>CM</v>
          </cell>
          <cell r="I9" t="str">
            <v>W</v>
          </cell>
          <cell r="M9" t="str">
            <v>2010/12/1/8/A/0</v>
          </cell>
        </row>
        <row r="10">
          <cell r="A10" t="str">
            <v>9</v>
          </cell>
          <cell r="B10" t="str">
            <v>403_0160</v>
          </cell>
          <cell r="C10" t="str">
            <v xml:space="preserve">DEPR EXP-ST LUCIE TURTLE NETS-ECRC                </v>
          </cell>
          <cell r="D10">
            <v>0</v>
          </cell>
          <cell r="E10" t="str">
            <v>403016</v>
          </cell>
          <cell r="F10" t="str">
            <v>WALKER</v>
          </cell>
          <cell r="G10" t="str">
            <v>CM</v>
          </cell>
          <cell r="I10" t="str">
            <v>W</v>
          </cell>
          <cell r="M10" t="str">
            <v>2010/12/1/8/A/0</v>
          </cell>
        </row>
        <row r="11">
          <cell r="A11" t="str">
            <v>10</v>
          </cell>
          <cell r="B11" t="str">
            <v>403_0200</v>
          </cell>
          <cell r="C11" t="str">
            <v xml:space="preserve">WAST/STORM WATER DISCHARGE ELIM PRJ-ECRC          </v>
          </cell>
          <cell r="D11">
            <v>0</v>
          </cell>
          <cell r="E11" t="str">
            <v>403020</v>
          </cell>
          <cell r="F11" t="str">
            <v>WALKER</v>
          </cell>
          <cell r="G11" t="str">
            <v>CM</v>
          </cell>
          <cell r="I11" t="str">
            <v>W</v>
          </cell>
          <cell r="M11" t="str">
            <v>2010/12/1/8/A/0</v>
          </cell>
        </row>
        <row r="12">
          <cell r="A12" t="str">
            <v>11</v>
          </cell>
          <cell r="B12" t="str">
            <v>403_0230</v>
          </cell>
          <cell r="C12" t="str">
            <v xml:space="preserve">DEPR EXP-SPILL PREVENTION CONTROL-ECRC            </v>
          </cell>
          <cell r="D12">
            <v>0</v>
          </cell>
          <cell r="E12" t="str">
            <v>403023</v>
          </cell>
          <cell r="F12" t="str">
            <v>WALKER</v>
          </cell>
          <cell r="G12" t="str">
            <v>CM</v>
          </cell>
          <cell r="I12" t="str">
            <v>W</v>
          </cell>
          <cell r="M12" t="str">
            <v>2010/12/1/8/A/0</v>
          </cell>
        </row>
        <row r="13">
          <cell r="A13" t="str">
            <v>12</v>
          </cell>
          <cell r="B13" t="str">
            <v>403_0240</v>
          </cell>
          <cell r="C13" t="str">
            <v xml:space="preserve">DEPR EXP-REBURN NOX CNTRL MANATEE-ECRC            </v>
          </cell>
          <cell r="D13">
            <v>0</v>
          </cell>
          <cell r="E13" t="str">
            <v>403024</v>
          </cell>
          <cell r="F13" t="str">
            <v>WALKER</v>
          </cell>
          <cell r="G13" t="str">
            <v>CM</v>
          </cell>
          <cell r="I13" t="str">
            <v>W</v>
          </cell>
          <cell r="M13" t="str">
            <v>2010/12/1/8/A/0</v>
          </cell>
        </row>
        <row r="14">
          <cell r="A14" t="str">
            <v>13</v>
          </cell>
          <cell r="B14" t="str">
            <v>403_0250</v>
          </cell>
          <cell r="C14" t="str">
            <v xml:space="preserve">DEPR EXP-ELECTRO STATIC PRECIP-ECRC               </v>
          </cell>
          <cell r="D14">
            <v>0</v>
          </cell>
          <cell r="E14" t="str">
            <v>403025</v>
          </cell>
          <cell r="F14" t="str">
            <v>WALKER</v>
          </cell>
          <cell r="G14" t="str">
            <v>CM</v>
          </cell>
          <cell r="I14" t="str">
            <v>W</v>
          </cell>
          <cell r="M14" t="str">
            <v>2010/12/1/8/A/0</v>
          </cell>
        </row>
        <row r="15">
          <cell r="A15" t="str">
            <v>14</v>
          </cell>
          <cell r="B15" t="str">
            <v>404_0030</v>
          </cell>
          <cell r="C15" t="str">
            <v xml:space="preserve">AMORT EXP-CONTINOUS EMISSN MONITOR-ECRC           </v>
          </cell>
          <cell r="D15">
            <v>0</v>
          </cell>
          <cell r="E15" t="str">
            <v>404003</v>
          </cell>
          <cell r="F15" t="str">
            <v>WALKER</v>
          </cell>
          <cell r="G15" t="str">
            <v>CM</v>
          </cell>
          <cell r="I15" t="str">
            <v>W</v>
          </cell>
          <cell r="M15" t="str">
            <v>2010/12/1/8/A/0</v>
          </cell>
        </row>
        <row r="16">
          <cell r="A16" t="str">
            <v>15</v>
          </cell>
          <cell r="B16" t="str">
            <v>404_0080</v>
          </cell>
          <cell r="C16" t="str">
            <v xml:space="preserve">AMORT EXP-OIL SPILL CLEAN UP-ECRC                 </v>
          </cell>
          <cell r="D16">
            <v>0</v>
          </cell>
          <cell r="E16" t="str">
            <v>404008</v>
          </cell>
          <cell r="F16" t="str">
            <v>WALKER</v>
          </cell>
          <cell r="G16" t="str">
            <v>CM</v>
          </cell>
          <cell r="I16" t="str">
            <v>W</v>
          </cell>
          <cell r="M16" t="str">
            <v>2010/12/1/8/A/0</v>
          </cell>
        </row>
        <row r="17">
          <cell r="A17" t="str">
            <v>16</v>
          </cell>
          <cell r="B17" t="str">
            <v>404_0230</v>
          </cell>
          <cell r="C17" t="str">
            <v xml:space="preserve">AMORT EXP-SPILL PREVENTION CONTROL-ECRC           </v>
          </cell>
          <cell r="D17">
            <v>0</v>
          </cell>
          <cell r="E17" t="str">
            <v>404023</v>
          </cell>
          <cell r="F17" t="str">
            <v>WALKER</v>
          </cell>
          <cell r="G17" t="str">
            <v>CM</v>
          </cell>
          <cell r="I17" t="str">
            <v>W</v>
          </cell>
          <cell r="M17" t="str">
            <v>2010/12/1/8/A/0</v>
          </cell>
        </row>
        <row r="18">
          <cell r="A18" t="str">
            <v>17</v>
          </cell>
          <cell r="B18" t="str">
            <v>440_8000</v>
          </cell>
          <cell r="C18" t="str">
            <v>Environmental Revenues</v>
          </cell>
          <cell r="D18">
            <v>13229926.77</v>
          </cell>
          <cell r="F18" t="str">
            <v>CIS</v>
          </cell>
          <cell r="G18" t="str">
            <v>000</v>
          </cell>
          <cell r="H18" t="str">
            <v>ECRC</v>
          </cell>
          <cell r="I18" t="str">
            <v>R</v>
          </cell>
          <cell r="J18" t="str">
            <v>revenue</v>
          </cell>
          <cell r="K18" t="str">
            <v>retail</v>
          </cell>
          <cell r="L18" t="str">
            <v>revenue</v>
          </cell>
          <cell r="M18" t="str">
            <v>2010/12/1/8/A/0</v>
          </cell>
        </row>
        <row r="19">
          <cell r="A19" t="str">
            <v>18</v>
          </cell>
          <cell r="B19" t="str">
            <v>440_8810</v>
          </cell>
          <cell r="D19">
            <v>0</v>
          </cell>
          <cell r="F19" t="str">
            <v>CIS</v>
          </cell>
          <cell r="G19" t="str">
            <v>810</v>
          </cell>
          <cell r="H19" t="str">
            <v>ECRC</v>
          </cell>
          <cell r="I19" t="str">
            <v>R</v>
          </cell>
          <cell r="M19" t="str">
            <v>2010/12/1/8/A/0</v>
          </cell>
        </row>
        <row r="20">
          <cell r="A20" t="str">
            <v>19</v>
          </cell>
          <cell r="B20" t="str">
            <v>440_8840</v>
          </cell>
          <cell r="D20">
            <v>0</v>
          </cell>
          <cell r="F20" t="str">
            <v>CIS</v>
          </cell>
          <cell r="G20" t="str">
            <v>840</v>
          </cell>
          <cell r="H20" t="str">
            <v>ECRC</v>
          </cell>
          <cell r="I20" t="str">
            <v>R</v>
          </cell>
          <cell r="M20" t="str">
            <v>2010/12/1/8/A/0</v>
          </cell>
        </row>
        <row r="21">
          <cell r="A21" t="str">
            <v>20</v>
          </cell>
          <cell r="B21" t="str">
            <v>440_8940</v>
          </cell>
          <cell r="D21">
            <v>0</v>
          </cell>
          <cell r="F21" t="str">
            <v>CIS</v>
          </cell>
          <cell r="G21" t="str">
            <v>940</v>
          </cell>
          <cell r="H21" t="str">
            <v>ECRC</v>
          </cell>
          <cell r="I21" t="str">
            <v>R</v>
          </cell>
          <cell r="M21" t="str">
            <v>2010/12/1/8/A/0</v>
          </cell>
        </row>
        <row r="22">
          <cell r="A22" t="str">
            <v>21</v>
          </cell>
          <cell r="B22" t="str">
            <v>MAN_800B</v>
          </cell>
          <cell r="C22" t="str">
            <v>Deferred True-up (for Current Year - 1)</v>
          </cell>
          <cell r="D22">
            <v>4500433</v>
          </cell>
          <cell r="F22" t="str">
            <v>MANUAL</v>
          </cell>
          <cell r="I22" t="str">
            <v>M</v>
          </cell>
          <cell r="J22" t="str">
            <v>prior_period</v>
          </cell>
          <cell r="K22" t="str">
            <v>defer</v>
          </cell>
          <cell r="M22" t="str">
            <v>2010/12/1/8/A/0</v>
          </cell>
        </row>
        <row r="23">
          <cell r="A23" t="str">
            <v>22</v>
          </cell>
          <cell r="B23" t="str">
            <v>MAN_8002</v>
          </cell>
          <cell r="C23" t="str">
            <v>Est. Actual True-up (for Current Year - 1)</v>
          </cell>
          <cell r="D23">
            <v>3602753</v>
          </cell>
          <cell r="F23" t="str">
            <v>MANUAL</v>
          </cell>
          <cell r="I23" t="str">
            <v>M</v>
          </cell>
          <cell r="J23" t="str">
            <v>prior_period</v>
          </cell>
          <cell r="K23" t="str">
            <v>true_up</v>
          </cell>
          <cell r="M23" t="str">
            <v>2010/12/1/8/A/0</v>
          </cell>
        </row>
        <row r="24">
          <cell r="A24" t="str">
            <v>23</v>
          </cell>
          <cell r="B24" t="str">
            <v>MAN_8001</v>
          </cell>
          <cell r="C24" t="str">
            <v>Final True-up (for Current Year - 2)</v>
          </cell>
          <cell r="D24">
            <v>2694222</v>
          </cell>
          <cell r="F24" t="str">
            <v>MANUAL</v>
          </cell>
          <cell r="I24" t="str">
            <v>M</v>
          </cell>
          <cell r="J24" t="str">
            <v>prior_period</v>
          </cell>
          <cell r="K24" t="str">
            <v>true_up</v>
          </cell>
          <cell r="M24" t="str">
            <v>2010/12/1/8/A/0</v>
          </cell>
        </row>
        <row r="25">
          <cell r="A25" t="str">
            <v>24</v>
          </cell>
          <cell r="B25" t="str">
            <v>MAN_8006</v>
          </cell>
          <cell r="C25" t="str">
            <v>Mid-course Correction1 - Amortization Period (in months)</v>
          </cell>
          <cell r="D25">
            <v>0</v>
          </cell>
          <cell r="F25" t="str">
            <v>MANUAL</v>
          </cell>
          <cell r="I25" t="str">
            <v>M</v>
          </cell>
          <cell r="J25" t="str">
            <v>prior_period</v>
          </cell>
          <cell r="K25" t="str">
            <v>mid_course_mth1</v>
          </cell>
          <cell r="M25" t="str">
            <v>2010/12/1/8/A/0</v>
          </cell>
        </row>
        <row r="26">
          <cell r="A26" t="str">
            <v>25</v>
          </cell>
          <cell r="B26" t="str">
            <v>MAN_8005</v>
          </cell>
          <cell r="C26" t="str">
            <v>Mid-course Correction1 - Total Amount to be Refunded/(Collected)</v>
          </cell>
          <cell r="D26">
            <v>0</v>
          </cell>
          <cell r="F26" t="str">
            <v>MANUAL</v>
          </cell>
          <cell r="I26" t="str">
            <v>M</v>
          </cell>
          <cell r="J26" t="str">
            <v>prior_period</v>
          </cell>
          <cell r="K26" t="str">
            <v>mid_course_amt1</v>
          </cell>
          <cell r="M26" t="str">
            <v>2010/12/1/8/A/0</v>
          </cell>
        </row>
        <row r="27">
          <cell r="A27" t="str">
            <v>26</v>
          </cell>
          <cell r="B27" t="str">
            <v>MAN_8003</v>
          </cell>
          <cell r="C27" t="str">
            <v>Month-end Adjustment to agree to GL</v>
          </cell>
          <cell r="D27">
            <v>0</v>
          </cell>
          <cell r="F27" t="str">
            <v>MANUAL</v>
          </cell>
          <cell r="I27" t="str">
            <v>M</v>
          </cell>
          <cell r="J27" t="str">
            <v>entry_to_gl</v>
          </cell>
          <cell r="K27" t="str">
            <v>gl_adj</v>
          </cell>
          <cell r="M27" t="str">
            <v>2010/12/1/8/A/0</v>
          </cell>
        </row>
        <row r="28">
          <cell r="A28" t="str">
            <v>27</v>
          </cell>
          <cell r="B28" t="str">
            <v>MAN_8008</v>
          </cell>
          <cell r="C28" t="str">
            <v>Mid-course Correction2 - Amortization Period (in months)</v>
          </cell>
          <cell r="D28">
            <v>0</v>
          </cell>
          <cell r="F28" t="str">
            <v>MANUAL</v>
          </cell>
          <cell r="I28" t="str">
            <v>M</v>
          </cell>
          <cell r="J28" t="str">
            <v>prior_period</v>
          </cell>
          <cell r="K28" t="str">
            <v>mid_course_mth2</v>
          </cell>
          <cell r="M28" t="str">
            <v>2010/12/1/8/A/0</v>
          </cell>
        </row>
        <row r="29">
          <cell r="A29" t="str">
            <v>28</v>
          </cell>
          <cell r="B29" t="str">
            <v>MAN_8007</v>
          </cell>
          <cell r="C29" t="str">
            <v>Mid-course Correction2 - Total Amount to be Refunded/(Collected)</v>
          </cell>
          <cell r="D29">
            <v>0</v>
          </cell>
          <cell r="F29" t="str">
            <v>MANUAL</v>
          </cell>
          <cell r="I29" t="str">
            <v>M</v>
          </cell>
          <cell r="J29" t="str">
            <v>prior_period</v>
          </cell>
          <cell r="K29" t="str">
            <v>mid_course_amt2</v>
          </cell>
          <cell r="M29" t="str">
            <v>2010/12/1/8/A/0</v>
          </cell>
        </row>
        <row r="30">
          <cell r="A30" t="str">
            <v>29</v>
          </cell>
          <cell r="B30" t="str">
            <v>MAN_8009</v>
          </cell>
          <cell r="C30" t="str">
            <v>Mid-course Correction3 - Total Amount to be Refunded/(Collected)</v>
          </cell>
          <cell r="D30">
            <v>0</v>
          </cell>
          <cell r="F30" t="str">
            <v>MANUAL</v>
          </cell>
          <cell r="I30" t="str">
            <v>M</v>
          </cell>
          <cell r="J30" t="str">
            <v>prior_period</v>
          </cell>
          <cell r="K30" t="str">
            <v>mid_course_amt3</v>
          </cell>
          <cell r="M30" t="str">
            <v>2010/12/1/8/A/0</v>
          </cell>
        </row>
        <row r="31">
          <cell r="A31" t="str">
            <v>30</v>
          </cell>
          <cell r="B31" t="str">
            <v>MAN_800A</v>
          </cell>
          <cell r="C31" t="str">
            <v>Mid-course Correction3 - Amortization Period (in months)</v>
          </cell>
          <cell r="D31">
            <v>0</v>
          </cell>
          <cell r="F31" t="str">
            <v>MANUAL</v>
          </cell>
          <cell r="I31" t="str">
            <v>M</v>
          </cell>
          <cell r="J31" t="str">
            <v>prior_period</v>
          </cell>
          <cell r="K31" t="str">
            <v>mid_course_mth3</v>
          </cell>
          <cell r="M31" t="str">
            <v>2010/12/1/8/A/0</v>
          </cell>
        </row>
        <row r="32">
          <cell r="A32" t="str">
            <v>31</v>
          </cell>
          <cell r="B32" t="str">
            <v>TRU_8YTD</v>
          </cell>
          <cell r="C32" t="str">
            <v>YTD True-up Amount Refunded/(Collected) in Current Year, excluding current month</v>
          </cell>
          <cell r="D32">
            <v>5772227.0833333302</v>
          </cell>
          <cell r="F32" t="str">
            <v>PRIOR_JV</v>
          </cell>
          <cell r="I32" t="str">
            <v>I</v>
          </cell>
          <cell r="J32" t="str">
            <v>prior_period</v>
          </cell>
          <cell r="K32" t="str">
            <v>ytd_true_up</v>
          </cell>
          <cell r="M32" t="str">
            <v>2010/12/1/8/A/0</v>
          </cell>
        </row>
        <row r="33">
          <cell r="A33" t="str">
            <v>32</v>
          </cell>
          <cell r="B33" t="str">
            <v>TRU_8MON</v>
          </cell>
          <cell r="C33" t="str">
            <v>Prior Period True-Up Refunded/(Collected) this Period excluding Mid-course</v>
          </cell>
          <cell r="D33">
            <v>524747.91666666605</v>
          </cell>
          <cell r="F33" t="str">
            <v>CALC</v>
          </cell>
          <cell r="H33" t="str">
            <v>SP_CALC_PRIOR_PERIOD</v>
          </cell>
          <cell r="I33" t="str">
            <v>F</v>
          </cell>
          <cell r="J33" t="str">
            <v>prior_period</v>
          </cell>
          <cell r="K33" t="str">
            <v>curr_mon_true_up</v>
          </cell>
          <cell r="L33" t="str">
            <v>entry_to_gl</v>
          </cell>
          <cell r="M33" t="str">
            <v>2010/12/1/8/A/0</v>
          </cell>
        </row>
        <row r="34">
          <cell r="A34" t="str">
            <v>33</v>
          </cell>
          <cell r="B34" t="str">
            <v>REV_8MON</v>
          </cell>
          <cell r="C34" t="str">
            <v>Revenues applicable to Current Period</v>
          </cell>
          <cell r="D34">
            <v>13745149.139392201</v>
          </cell>
          <cell r="F34" t="str">
            <v>CALC</v>
          </cell>
          <cell r="H34" t="str">
            <v>SP_CALC_REVENUE</v>
          </cell>
          <cell r="I34" t="str">
            <v>F</v>
          </cell>
          <cell r="J34" t="str">
            <v>revenue</v>
          </cell>
          <cell r="L34" t="str">
            <v>over_under</v>
          </cell>
          <cell r="M34" t="str">
            <v>2010/12/1/8/A/0</v>
          </cell>
        </row>
        <row r="35">
          <cell r="A35" t="str">
            <v>34</v>
          </cell>
          <cell r="B35" t="str">
            <v>MAN_8010</v>
          </cell>
          <cell r="C35" t="str">
            <v>Jurisdictional Separation Factor - CP</v>
          </cell>
          <cell r="D35">
            <v>0.98031049999999997</v>
          </cell>
          <cell r="F35" t="str">
            <v>MANUAL</v>
          </cell>
          <cell r="I35" t="str">
            <v>M</v>
          </cell>
          <cell r="J35" t="str">
            <v>juris_factor</v>
          </cell>
          <cell r="K35" t="str">
            <v>cp</v>
          </cell>
          <cell r="M35" t="str">
            <v>2010/12/1/8/A/0</v>
          </cell>
        </row>
        <row r="36">
          <cell r="A36" t="str">
            <v>35</v>
          </cell>
          <cell r="B36" t="str">
            <v>MAN_8011</v>
          </cell>
          <cell r="C36" t="str">
            <v>Jurisdictional Separation Factor - GCP</v>
          </cell>
          <cell r="D36">
            <v>1</v>
          </cell>
          <cell r="F36" t="str">
            <v>MANUAL</v>
          </cell>
          <cell r="I36" t="str">
            <v>M</v>
          </cell>
          <cell r="J36" t="str">
            <v>juris_factor</v>
          </cell>
          <cell r="K36" t="str">
            <v>gcp</v>
          </cell>
          <cell r="M36" t="str">
            <v>2010/12/1/8/A/0</v>
          </cell>
        </row>
        <row r="37">
          <cell r="A37" t="str">
            <v>36</v>
          </cell>
          <cell r="B37" t="str">
            <v>MAN_8012</v>
          </cell>
          <cell r="C37" t="str">
            <v>Jurisdictional Separation Factor - ENERGY</v>
          </cell>
          <cell r="D37">
            <v>0.980271</v>
          </cell>
          <cell r="F37" t="str">
            <v>MANUAL</v>
          </cell>
          <cell r="I37" t="str">
            <v>M</v>
          </cell>
          <cell r="J37" t="str">
            <v>juris_factor</v>
          </cell>
          <cell r="K37" t="str">
            <v>energy</v>
          </cell>
          <cell r="M37" t="str">
            <v>2010/12/1/8/A/0</v>
          </cell>
        </row>
        <row r="38">
          <cell r="A38" t="str">
            <v>37</v>
          </cell>
          <cell r="B38" t="str">
            <v>549_2390</v>
          </cell>
          <cell r="C38" t="str">
            <v xml:space="preserve">MISC OTH PWR GEN EXP-SPILL PREVENT-ECRC           </v>
          </cell>
          <cell r="D38">
            <v>107850.87</v>
          </cell>
          <cell r="E38" t="str">
            <v>549239</v>
          </cell>
          <cell r="F38" t="str">
            <v>WALKER</v>
          </cell>
          <cell r="G38" t="str">
            <v>CM</v>
          </cell>
          <cell r="H38" t="str">
            <v>140</v>
          </cell>
          <cell r="I38" t="str">
            <v>W</v>
          </cell>
          <cell r="M38" t="str">
            <v>2010/12/1/8/A/0</v>
          </cell>
        </row>
        <row r="39">
          <cell r="A39" t="str">
            <v>38</v>
          </cell>
          <cell r="B39" t="str">
            <v>502_2590</v>
          </cell>
          <cell r="C39" t="str">
            <v xml:space="preserve">STEAM OTHER SOURCES-ESP OPER COSTS-ECRC           </v>
          </cell>
          <cell r="D39">
            <v>9245.2900000000009</v>
          </cell>
          <cell r="E39" t="str">
            <v>502259</v>
          </cell>
          <cell r="F39" t="str">
            <v>WALKER</v>
          </cell>
          <cell r="G39" t="str">
            <v>CM</v>
          </cell>
          <cell r="H39" t="str">
            <v>141</v>
          </cell>
          <cell r="I39" t="str">
            <v>W</v>
          </cell>
          <cell r="M39" t="str">
            <v>2010/12/1/8/A/0</v>
          </cell>
        </row>
        <row r="40">
          <cell r="A40" t="str">
            <v>39</v>
          </cell>
          <cell r="B40" t="str">
            <v>OM5_8141</v>
          </cell>
          <cell r="C40" t="str">
            <v>141 - CP Allocation O &amp; M Exp Amount</v>
          </cell>
          <cell r="D40">
            <v>0</v>
          </cell>
          <cell r="F40" t="str">
            <v>CALC</v>
          </cell>
          <cell r="H40" t="str">
            <v>141</v>
          </cell>
          <cell r="I40" t="str">
            <v>C</v>
          </cell>
          <cell r="J40" t="str">
            <v>om_exp</v>
          </cell>
          <cell r="K40" t="str">
            <v>alloc_cp_amt</v>
          </cell>
          <cell r="M40" t="str">
            <v>2010/12/1/8/A/0</v>
          </cell>
        </row>
        <row r="41">
          <cell r="A41" t="str">
            <v>40</v>
          </cell>
          <cell r="B41" t="str">
            <v>OM5_8141</v>
          </cell>
          <cell r="C41" t="str">
            <v>141 - CP Allocation O &amp; M Exp Amount</v>
          </cell>
          <cell r="D41">
            <v>0</v>
          </cell>
          <cell r="F41" t="str">
            <v>CALC</v>
          </cell>
          <cell r="H41" t="str">
            <v>141</v>
          </cell>
          <cell r="I41" t="str">
            <v>C</v>
          </cell>
          <cell r="J41" t="str">
            <v>om_exp</v>
          </cell>
          <cell r="K41" t="str">
            <v>alloc_cp_amt</v>
          </cell>
          <cell r="M41" t="str">
            <v>2010/12/1/8/A/0</v>
          </cell>
        </row>
        <row r="42">
          <cell r="A42" t="str">
            <v>41</v>
          </cell>
          <cell r="B42" t="str">
            <v>OM5_8141</v>
          </cell>
          <cell r="C42" t="str">
            <v>141 - CP Allocation O &amp; M Exp Amount</v>
          </cell>
          <cell r="D42">
            <v>0</v>
          </cell>
          <cell r="F42" t="str">
            <v>CALC</v>
          </cell>
          <cell r="H42" t="str">
            <v>141</v>
          </cell>
          <cell r="I42" t="str">
            <v>C</v>
          </cell>
          <cell r="J42" t="str">
            <v>om_exp</v>
          </cell>
          <cell r="K42" t="str">
            <v>alloc_cp_amt</v>
          </cell>
          <cell r="M42" t="str">
            <v>2010/12/1/8/A/0</v>
          </cell>
        </row>
        <row r="43">
          <cell r="A43" t="str">
            <v>42</v>
          </cell>
          <cell r="B43" t="str">
            <v>OM2_8141</v>
          </cell>
          <cell r="C43" t="str">
            <v>141 - CP Allocation Factor</v>
          </cell>
          <cell r="D43">
            <v>0</v>
          </cell>
          <cell r="F43" t="str">
            <v>CALC</v>
          </cell>
          <cell r="H43" t="str">
            <v>141</v>
          </cell>
          <cell r="I43" t="str">
            <v>C</v>
          </cell>
          <cell r="J43" t="str">
            <v>om_exp</v>
          </cell>
          <cell r="K43" t="str">
            <v>alloc_cp</v>
          </cell>
          <cell r="M43" t="str">
            <v>2010/12/1/8/A/0</v>
          </cell>
        </row>
        <row r="44">
          <cell r="A44" t="str">
            <v>43</v>
          </cell>
          <cell r="B44" t="str">
            <v>OM2_8141</v>
          </cell>
          <cell r="C44" t="str">
            <v>141 - CP Allocation Factor</v>
          </cell>
          <cell r="D44">
            <v>0</v>
          </cell>
          <cell r="F44" t="str">
            <v>CALC</v>
          </cell>
          <cell r="H44" t="str">
            <v>141</v>
          </cell>
          <cell r="I44" t="str">
            <v>C</v>
          </cell>
          <cell r="J44" t="str">
            <v>om_exp</v>
          </cell>
          <cell r="K44" t="str">
            <v>alloc_cp</v>
          </cell>
          <cell r="M44" t="str">
            <v>2010/12/1/8/A/0</v>
          </cell>
        </row>
        <row r="45">
          <cell r="A45" t="str">
            <v>44</v>
          </cell>
          <cell r="B45" t="str">
            <v>OM2_8141</v>
          </cell>
          <cell r="C45" t="str">
            <v>141 - CP Allocation Factor</v>
          </cell>
          <cell r="D45">
            <v>0</v>
          </cell>
          <cell r="F45" t="str">
            <v>CALC</v>
          </cell>
          <cell r="H45" t="str">
            <v>141</v>
          </cell>
          <cell r="I45" t="str">
            <v>C</v>
          </cell>
          <cell r="J45" t="str">
            <v>om_exp</v>
          </cell>
          <cell r="K45" t="str">
            <v>alloc_cp</v>
          </cell>
          <cell r="M45" t="str">
            <v>2010/12/1/8/A/0</v>
          </cell>
        </row>
        <row r="46">
          <cell r="A46" t="str">
            <v>45</v>
          </cell>
          <cell r="B46" t="str">
            <v>OM6_8141</v>
          </cell>
          <cell r="C46" t="str">
            <v>141 - GCP Allocation O &amp; M Exp Amount</v>
          </cell>
          <cell r="D46">
            <v>0</v>
          </cell>
          <cell r="F46" t="str">
            <v>CALC</v>
          </cell>
          <cell r="H46" t="str">
            <v>141</v>
          </cell>
          <cell r="I46" t="str">
            <v>C</v>
          </cell>
          <cell r="J46" t="str">
            <v>om_exp</v>
          </cell>
          <cell r="K46" t="str">
            <v>alloc_gcp_amt</v>
          </cell>
          <cell r="M46" t="str">
            <v>2010/12/1/8/A/0</v>
          </cell>
        </row>
        <row r="47">
          <cell r="A47" t="str">
            <v>46</v>
          </cell>
          <cell r="B47" t="str">
            <v>OM6_8141</v>
          </cell>
          <cell r="C47" t="str">
            <v>141 - GCP Allocation O &amp; M Exp Amount</v>
          </cell>
          <cell r="D47">
            <v>0</v>
          </cell>
          <cell r="F47" t="str">
            <v>CALC</v>
          </cell>
          <cell r="H47" t="str">
            <v>141</v>
          </cell>
          <cell r="I47" t="str">
            <v>C</v>
          </cell>
          <cell r="J47" t="str">
            <v>om_exp</v>
          </cell>
          <cell r="K47" t="str">
            <v>alloc_gcp_amt</v>
          </cell>
          <cell r="M47" t="str">
            <v>2010/12/1/8/A/0</v>
          </cell>
        </row>
        <row r="48">
          <cell r="A48" t="str">
            <v>47</v>
          </cell>
          <cell r="B48" t="str">
            <v>OM6_8141</v>
          </cell>
          <cell r="C48" t="str">
            <v>141 - GCP Allocation O &amp; M Exp Amount</v>
          </cell>
          <cell r="D48">
            <v>0</v>
          </cell>
          <cell r="F48" t="str">
            <v>CALC</v>
          </cell>
          <cell r="H48" t="str">
            <v>141</v>
          </cell>
          <cell r="I48" t="str">
            <v>C</v>
          </cell>
          <cell r="J48" t="str">
            <v>om_exp</v>
          </cell>
          <cell r="K48" t="str">
            <v>alloc_gcp_amt</v>
          </cell>
          <cell r="M48" t="str">
            <v>2010/12/1/8/A/0</v>
          </cell>
        </row>
        <row r="49">
          <cell r="A49" t="str">
            <v>48</v>
          </cell>
          <cell r="B49" t="str">
            <v>OM3_8141</v>
          </cell>
          <cell r="C49" t="str">
            <v>141 - GCP Allocation Factor</v>
          </cell>
          <cell r="D49">
            <v>0</v>
          </cell>
          <cell r="F49" t="str">
            <v>CALC</v>
          </cell>
          <cell r="H49" t="str">
            <v>141</v>
          </cell>
          <cell r="I49" t="str">
            <v>C</v>
          </cell>
          <cell r="J49" t="str">
            <v>om_exp</v>
          </cell>
          <cell r="K49" t="str">
            <v>alloc_gcp</v>
          </cell>
          <cell r="M49" t="str">
            <v>2010/12/1/8/A/0</v>
          </cell>
        </row>
        <row r="50">
          <cell r="A50" t="str">
            <v>49</v>
          </cell>
          <cell r="B50" t="str">
            <v>OM3_8141</v>
          </cell>
          <cell r="C50" t="str">
            <v>141 - GCP Allocation Factor</v>
          </cell>
          <cell r="D50">
            <v>0</v>
          </cell>
          <cell r="F50" t="str">
            <v>CALC</v>
          </cell>
          <cell r="H50" t="str">
            <v>141</v>
          </cell>
          <cell r="I50" t="str">
            <v>C</v>
          </cell>
          <cell r="J50" t="str">
            <v>om_exp</v>
          </cell>
          <cell r="K50" t="str">
            <v>alloc_gcp</v>
          </cell>
          <cell r="M50" t="str">
            <v>2010/12/1/8/A/0</v>
          </cell>
        </row>
        <row r="51">
          <cell r="A51" t="str">
            <v>50</v>
          </cell>
          <cell r="B51" t="str">
            <v>OM3_8141</v>
          </cell>
          <cell r="C51" t="str">
            <v>141 - GCP Allocation Factor</v>
          </cell>
          <cell r="D51">
            <v>0</v>
          </cell>
          <cell r="F51" t="str">
            <v>CALC</v>
          </cell>
          <cell r="H51" t="str">
            <v>141</v>
          </cell>
          <cell r="I51" t="str">
            <v>C</v>
          </cell>
          <cell r="J51" t="str">
            <v>om_exp</v>
          </cell>
          <cell r="K51" t="str">
            <v>alloc_gcp</v>
          </cell>
          <cell r="M51" t="str">
            <v>2010/12/1/8/A/0</v>
          </cell>
        </row>
        <row r="52">
          <cell r="A52" t="str">
            <v>51</v>
          </cell>
          <cell r="B52" t="str">
            <v>OMC_8141</v>
          </cell>
          <cell r="C52" t="str">
            <v>141 - GCP Jurisdictional O &amp; M Exp Amount</v>
          </cell>
          <cell r="D52">
            <v>0</v>
          </cell>
          <cell r="F52" t="str">
            <v>CALC</v>
          </cell>
          <cell r="H52" t="str">
            <v>141</v>
          </cell>
          <cell r="I52" t="str">
            <v>C</v>
          </cell>
          <cell r="J52" t="str">
            <v>om_exp</v>
          </cell>
          <cell r="K52" t="str">
            <v>juris_gcp_amt</v>
          </cell>
          <cell r="M52" t="str">
            <v>2010/12/1/8/A/0</v>
          </cell>
        </row>
        <row r="53">
          <cell r="A53" t="str">
            <v>52</v>
          </cell>
          <cell r="B53" t="str">
            <v>OMC_8141</v>
          </cell>
          <cell r="C53" t="str">
            <v>141 - GCP Jurisdictional O &amp; M Exp Amount</v>
          </cell>
          <cell r="D53">
            <v>0</v>
          </cell>
          <cell r="F53" t="str">
            <v>CALC</v>
          </cell>
          <cell r="H53" t="str">
            <v>141</v>
          </cell>
          <cell r="I53" t="str">
            <v>C</v>
          </cell>
          <cell r="J53" t="str">
            <v>om_exp</v>
          </cell>
          <cell r="K53" t="str">
            <v>juris_gcp_amt</v>
          </cell>
          <cell r="M53" t="str">
            <v>2010/12/1/8/A/0</v>
          </cell>
        </row>
        <row r="54">
          <cell r="A54" t="str">
            <v>53</v>
          </cell>
          <cell r="B54" t="str">
            <v>OMC_8141</v>
          </cell>
          <cell r="C54" t="str">
            <v>141 - GCP Jurisdictional O &amp; M Exp Amount</v>
          </cell>
          <cell r="D54">
            <v>0</v>
          </cell>
          <cell r="F54" t="str">
            <v>CALC</v>
          </cell>
          <cell r="H54" t="str">
            <v>141</v>
          </cell>
          <cell r="I54" t="str">
            <v>C</v>
          </cell>
          <cell r="J54" t="str">
            <v>om_exp</v>
          </cell>
          <cell r="K54" t="str">
            <v>juris_gcp_amt</v>
          </cell>
          <cell r="M54" t="str">
            <v>2010/12/1/8/A/0</v>
          </cell>
        </row>
        <row r="55">
          <cell r="A55" t="str">
            <v>54</v>
          </cell>
          <cell r="B55" t="str">
            <v>OM4_8141</v>
          </cell>
          <cell r="C55" t="str">
            <v>141 - Energy Allocation Factor</v>
          </cell>
          <cell r="D55">
            <v>1</v>
          </cell>
          <cell r="F55" t="str">
            <v>CALC</v>
          </cell>
          <cell r="H55" t="str">
            <v>141</v>
          </cell>
          <cell r="I55" t="str">
            <v>C</v>
          </cell>
          <cell r="J55" t="str">
            <v>om_exp</v>
          </cell>
          <cell r="K55" t="str">
            <v>alloc_energy</v>
          </cell>
          <cell r="M55" t="str">
            <v>2010/12/1/8/A/0</v>
          </cell>
        </row>
        <row r="56">
          <cell r="A56" t="str">
            <v>55</v>
          </cell>
          <cell r="B56" t="str">
            <v>OM4_8141</v>
          </cell>
          <cell r="C56" t="str">
            <v>141 - Energy Allocation Factor</v>
          </cell>
          <cell r="D56">
            <v>1</v>
          </cell>
          <cell r="F56" t="str">
            <v>CALC</v>
          </cell>
          <cell r="H56" t="str">
            <v>141</v>
          </cell>
          <cell r="I56" t="str">
            <v>C</v>
          </cell>
          <cell r="J56" t="str">
            <v>om_exp</v>
          </cell>
          <cell r="K56" t="str">
            <v>alloc_energy</v>
          </cell>
          <cell r="M56" t="str">
            <v>2010/12/1/8/A/0</v>
          </cell>
        </row>
        <row r="57">
          <cell r="A57" t="str">
            <v>56</v>
          </cell>
          <cell r="B57" t="str">
            <v>OM4_8141</v>
          </cell>
          <cell r="C57" t="str">
            <v>141 - Energy Allocation Factor</v>
          </cell>
          <cell r="D57">
            <v>1</v>
          </cell>
          <cell r="F57" t="str">
            <v>CALC</v>
          </cell>
          <cell r="H57" t="str">
            <v>141</v>
          </cell>
          <cell r="I57" t="str">
            <v>C</v>
          </cell>
          <cell r="J57" t="str">
            <v>om_exp</v>
          </cell>
          <cell r="K57" t="str">
            <v>alloc_energy</v>
          </cell>
          <cell r="M57" t="str">
            <v>2010/12/1/8/A/0</v>
          </cell>
        </row>
        <row r="58">
          <cell r="A58" t="str">
            <v>57</v>
          </cell>
          <cell r="B58" t="str">
            <v>OM7_8141</v>
          </cell>
          <cell r="C58" t="str">
            <v>141 - Energy Allocation O &amp; M Exp Amount</v>
          </cell>
          <cell r="D58">
            <v>9245.2900000000009</v>
          </cell>
          <cell r="F58" t="str">
            <v>CALC</v>
          </cell>
          <cell r="H58" t="str">
            <v>141</v>
          </cell>
          <cell r="I58" t="str">
            <v>C</v>
          </cell>
          <cell r="J58" t="str">
            <v>om_exp</v>
          </cell>
          <cell r="K58" t="str">
            <v>alloc_energy_amt</v>
          </cell>
          <cell r="M58" t="str">
            <v>2010/12/1/8/A/0</v>
          </cell>
        </row>
        <row r="59">
          <cell r="A59" t="str">
            <v>58</v>
          </cell>
          <cell r="B59" t="str">
            <v>OM7_8141</v>
          </cell>
          <cell r="C59" t="str">
            <v>141 - Energy Allocation O &amp; M Exp Amount</v>
          </cell>
          <cell r="D59">
            <v>299429.67</v>
          </cell>
          <cell r="F59" t="str">
            <v>CALC</v>
          </cell>
          <cell r="H59" t="str">
            <v>141</v>
          </cell>
          <cell r="I59" t="str">
            <v>C</v>
          </cell>
          <cell r="J59" t="str">
            <v>om_exp</v>
          </cell>
          <cell r="K59" t="str">
            <v>alloc_energy_amt</v>
          </cell>
          <cell r="M59" t="str">
            <v>2010/12/1/8/A/0</v>
          </cell>
        </row>
        <row r="60">
          <cell r="A60" t="str">
            <v>59</v>
          </cell>
          <cell r="B60" t="str">
            <v>OM7_8141</v>
          </cell>
          <cell r="C60" t="str">
            <v>141 - Energy Allocation O &amp; M Exp Amount</v>
          </cell>
          <cell r="D60">
            <v>1101.08</v>
          </cell>
          <cell r="F60" t="str">
            <v>CALC</v>
          </cell>
          <cell r="H60" t="str">
            <v>141</v>
          </cell>
          <cell r="I60" t="str">
            <v>C</v>
          </cell>
          <cell r="J60" t="str">
            <v>om_exp</v>
          </cell>
          <cell r="K60" t="str">
            <v>alloc_energy_amt</v>
          </cell>
          <cell r="M60" t="str">
            <v>2010/12/1/8/A/0</v>
          </cell>
        </row>
        <row r="61">
          <cell r="A61" t="str">
            <v>60</v>
          </cell>
          <cell r="B61" t="str">
            <v>OMB_8141</v>
          </cell>
          <cell r="C61" t="str">
            <v>141 - CP Jurisdictional O &amp; M Exp Amount</v>
          </cell>
          <cell r="D61">
            <v>0</v>
          </cell>
          <cell r="F61" t="str">
            <v>CALC</v>
          </cell>
          <cell r="H61" t="str">
            <v>141</v>
          </cell>
          <cell r="I61" t="str">
            <v>C</v>
          </cell>
          <cell r="J61" t="str">
            <v>om_exp</v>
          </cell>
          <cell r="K61" t="str">
            <v>juris_cp_amt</v>
          </cell>
          <cell r="M61" t="str">
            <v>2010/12/1/8/A/0</v>
          </cell>
        </row>
        <row r="62">
          <cell r="A62" t="str">
            <v>61</v>
          </cell>
          <cell r="B62" t="str">
            <v>OMB_8141</v>
          </cell>
          <cell r="C62" t="str">
            <v>141 - CP Jurisdictional O &amp; M Exp Amount</v>
          </cell>
          <cell r="D62">
            <v>0</v>
          </cell>
          <cell r="F62" t="str">
            <v>CALC</v>
          </cell>
          <cell r="H62" t="str">
            <v>141</v>
          </cell>
          <cell r="I62" t="str">
            <v>C</v>
          </cell>
          <cell r="J62" t="str">
            <v>om_exp</v>
          </cell>
          <cell r="K62" t="str">
            <v>juris_cp_amt</v>
          </cell>
          <cell r="M62" t="str">
            <v>2010/12/1/8/A/0</v>
          </cell>
        </row>
        <row r="63">
          <cell r="A63" t="str">
            <v>62</v>
          </cell>
          <cell r="B63" t="str">
            <v>OMB_8141</v>
          </cell>
          <cell r="C63" t="str">
            <v>141 - CP Jurisdictional O &amp; M Exp Amount</v>
          </cell>
          <cell r="D63">
            <v>0</v>
          </cell>
          <cell r="F63" t="str">
            <v>CALC</v>
          </cell>
          <cell r="H63" t="str">
            <v>141</v>
          </cell>
          <cell r="I63" t="str">
            <v>C</v>
          </cell>
          <cell r="J63" t="str">
            <v>om_exp</v>
          </cell>
          <cell r="K63" t="str">
            <v>juris_cp_amt</v>
          </cell>
          <cell r="M63" t="str">
            <v>2010/12/1/8/A/0</v>
          </cell>
        </row>
        <row r="64">
          <cell r="A64" t="str">
            <v>63</v>
          </cell>
          <cell r="B64" t="str">
            <v>OM8_8141</v>
          </cell>
          <cell r="C64" t="str">
            <v>141 - CP Jurisdictional Factor</v>
          </cell>
          <cell r="D64">
            <v>0.98031049999999997</v>
          </cell>
          <cell r="F64" t="str">
            <v>CALC</v>
          </cell>
          <cell r="H64" t="str">
            <v>141</v>
          </cell>
          <cell r="I64" t="str">
            <v>C</v>
          </cell>
          <cell r="J64" t="str">
            <v>om_exp</v>
          </cell>
          <cell r="K64" t="str">
            <v>juris_cp</v>
          </cell>
          <cell r="M64" t="str">
            <v>2010/12/1/8/A/0</v>
          </cell>
        </row>
        <row r="65">
          <cell r="A65" t="str">
            <v>64</v>
          </cell>
          <cell r="B65" t="str">
            <v>OM8_8141</v>
          </cell>
          <cell r="C65" t="str">
            <v>141 - CP Jurisdictional Factor</v>
          </cell>
          <cell r="D65">
            <v>0.98031049999999997</v>
          </cell>
          <cell r="F65" t="str">
            <v>CALC</v>
          </cell>
          <cell r="H65" t="str">
            <v>141</v>
          </cell>
          <cell r="I65" t="str">
            <v>C</v>
          </cell>
          <cell r="J65" t="str">
            <v>om_exp</v>
          </cell>
          <cell r="K65" t="str">
            <v>juris_cp</v>
          </cell>
          <cell r="M65" t="str">
            <v>2010/12/1/8/A/0</v>
          </cell>
        </row>
        <row r="66">
          <cell r="A66" t="str">
            <v>65</v>
          </cell>
          <cell r="B66" t="str">
            <v>OM8_8141</v>
          </cell>
          <cell r="C66" t="str">
            <v>141 - CP Jurisdictional Factor</v>
          </cell>
          <cell r="D66">
            <v>0.98031049999999997</v>
          </cell>
          <cell r="F66" t="str">
            <v>CALC</v>
          </cell>
          <cell r="H66" t="str">
            <v>141</v>
          </cell>
          <cell r="I66" t="str">
            <v>C</v>
          </cell>
          <cell r="J66" t="str">
            <v>om_exp</v>
          </cell>
          <cell r="K66" t="str">
            <v>juris_cp</v>
          </cell>
          <cell r="M66" t="str">
            <v>2010/12/1/8/A/0</v>
          </cell>
        </row>
        <row r="67">
          <cell r="A67" t="str">
            <v>66</v>
          </cell>
          <cell r="B67" t="str">
            <v>OMA_8141</v>
          </cell>
          <cell r="C67" t="str">
            <v>141 - Energy Jurisdictional Factor</v>
          </cell>
          <cell r="D67">
            <v>0.980271</v>
          </cell>
          <cell r="F67" t="str">
            <v>CALC</v>
          </cell>
          <cell r="H67" t="str">
            <v>141</v>
          </cell>
          <cell r="I67" t="str">
            <v>C</v>
          </cell>
          <cell r="J67" t="str">
            <v>om_exp</v>
          </cell>
          <cell r="K67" t="str">
            <v>juris_energy</v>
          </cell>
          <cell r="M67" t="str">
            <v>2010/12/1/8/A/0</v>
          </cell>
        </row>
        <row r="68">
          <cell r="A68" t="str">
            <v>67</v>
          </cell>
          <cell r="B68" t="str">
            <v>OMA_8141</v>
          </cell>
          <cell r="C68" t="str">
            <v>141 - Energy Jurisdictional Factor</v>
          </cell>
          <cell r="D68">
            <v>0.980271</v>
          </cell>
          <cell r="F68" t="str">
            <v>CALC</v>
          </cell>
          <cell r="H68" t="str">
            <v>141</v>
          </cell>
          <cell r="I68" t="str">
            <v>C</v>
          </cell>
          <cell r="J68" t="str">
            <v>om_exp</v>
          </cell>
          <cell r="K68" t="str">
            <v>juris_energy</v>
          </cell>
          <cell r="M68" t="str">
            <v>2010/12/1/8/A/0</v>
          </cell>
        </row>
        <row r="69">
          <cell r="A69" t="str">
            <v>68</v>
          </cell>
          <cell r="B69" t="str">
            <v>OMA_8141</v>
          </cell>
          <cell r="C69" t="str">
            <v>141 - Energy Jurisdictional Factor</v>
          </cell>
          <cell r="D69">
            <v>0.980271</v>
          </cell>
          <cell r="F69" t="str">
            <v>CALC</v>
          </cell>
          <cell r="H69" t="str">
            <v>141</v>
          </cell>
          <cell r="I69" t="str">
            <v>C</v>
          </cell>
          <cell r="J69" t="str">
            <v>om_exp</v>
          </cell>
          <cell r="K69" t="str">
            <v>juris_energy</v>
          </cell>
          <cell r="M69" t="str">
            <v>2010/12/1/8/A/0</v>
          </cell>
        </row>
        <row r="70">
          <cell r="A70" t="str">
            <v>69</v>
          </cell>
          <cell r="B70" t="str">
            <v>OM1_8141</v>
          </cell>
          <cell r="C70" t="str">
            <v>141 - O &amp; M Expenses Amount</v>
          </cell>
          <cell r="D70">
            <v>9245.2900000000009</v>
          </cell>
          <cell r="F70" t="str">
            <v>CALC</v>
          </cell>
          <cell r="H70" t="str">
            <v>141</v>
          </cell>
          <cell r="I70" t="str">
            <v>C</v>
          </cell>
          <cell r="J70" t="str">
            <v>om_exp</v>
          </cell>
          <cell r="K70" t="str">
            <v>beg_bal</v>
          </cell>
          <cell r="M70" t="str">
            <v>2010/12/1/8/A/0</v>
          </cell>
        </row>
        <row r="71">
          <cell r="A71" t="str">
            <v>70</v>
          </cell>
          <cell r="B71" t="str">
            <v>OM1_8141</v>
          </cell>
          <cell r="C71" t="str">
            <v>141 - O &amp; M Expenses Amount</v>
          </cell>
          <cell r="D71">
            <v>299429.67</v>
          </cell>
          <cell r="F71" t="str">
            <v>CALC</v>
          </cell>
          <cell r="H71" t="str">
            <v>141</v>
          </cell>
          <cell r="I71" t="str">
            <v>C</v>
          </cell>
          <cell r="J71" t="str">
            <v>om_exp</v>
          </cell>
          <cell r="K71" t="str">
            <v>beg_bal</v>
          </cell>
          <cell r="M71" t="str">
            <v>2010/12/1/8/A/0</v>
          </cell>
        </row>
        <row r="72">
          <cell r="A72" t="str">
            <v>71</v>
          </cell>
          <cell r="B72" t="str">
            <v>OM1_8141</v>
          </cell>
          <cell r="C72" t="str">
            <v>141 - O &amp; M Expenses Amount</v>
          </cell>
          <cell r="D72">
            <v>1101.08</v>
          </cell>
          <cell r="F72" t="str">
            <v>CALC</v>
          </cell>
          <cell r="H72" t="str">
            <v>141</v>
          </cell>
          <cell r="I72" t="str">
            <v>C</v>
          </cell>
          <cell r="J72" t="str">
            <v>om_exp</v>
          </cell>
          <cell r="K72" t="str">
            <v>beg_bal</v>
          </cell>
          <cell r="M72" t="str">
            <v>2010/12/1/8/A/0</v>
          </cell>
        </row>
        <row r="73">
          <cell r="A73" t="str">
            <v>72</v>
          </cell>
          <cell r="B73" t="str">
            <v>OM9_8141</v>
          </cell>
          <cell r="C73" t="str">
            <v>141 - GCP Jurisdictional Factor</v>
          </cell>
          <cell r="D73">
            <v>1</v>
          </cell>
          <cell r="F73" t="str">
            <v>CALC</v>
          </cell>
          <cell r="H73" t="str">
            <v>141</v>
          </cell>
          <cell r="I73" t="str">
            <v>C</v>
          </cell>
          <cell r="J73" t="str">
            <v>om_exp</v>
          </cell>
          <cell r="K73" t="str">
            <v>juris_gcp</v>
          </cell>
          <cell r="M73" t="str">
            <v>2010/12/1/8/A/0</v>
          </cell>
        </row>
        <row r="74">
          <cell r="A74" t="str">
            <v>73</v>
          </cell>
          <cell r="B74" t="str">
            <v>OM9_8141</v>
          </cell>
          <cell r="C74" t="str">
            <v>141 - GCP Jurisdictional Factor</v>
          </cell>
          <cell r="D74">
            <v>1</v>
          </cell>
          <cell r="F74" t="str">
            <v>CALC</v>
          </cell>
          <cell r="H74" t="str">
            <v>141</v>
          </cell>
          <cell r="I74" t="str">
            <v>C</v>
          </cell>
          <cell r="J74" t="str">
            <v>om_exp</v>
          </cell>
          <cell r="K74" t="str">
            <v>juris_gcp</v>
          </cell>
          <cell r="M74" t="str">
            <v>2010/12/1/8/A/0</v>
          </cell>
        </row>
        <row r="75">
          <cell r="A75" t="str">
            <v>74</v>
          </cell>
          <cell r="B75" t="str">
            <v>OM9_8141</v>
          </cell>
          <cell r="C75" t="str">
            <v>141 - GCP Jurisdictional Factor</v>
          </cell>
          <cell r="D75">
            <v>1</v>
          </cell>
          <cell r="F75" t="str">
            <v>CALC</v>
          </cell>
          <cell r="H75" t="str">
            <v>141</v>
          </cell>
          <cell r="I75" t="str">
            <v>C</v>
          </cell>
          <cell r="J75" t="str">
            <v>om_exp</v>
          </cell>
          <cell r="K75" t="str">
            <v>juris_gcp</v>
          </cell>
          <cell r="M75" t="str">
            <v>2010/12/1/8/A/0</v>
          </cell>
        </row>
        <row r="76">
          <cell r="A76" t="str">
            <v>75</v>
          </cell>
          <cell r="B76" t="str">
            <v>OMD_8141</v>
          </cell>
          <cell r="C76" t="str">
            <v>141 - Energy Jurisdictional O &amp; M Exp Amount</v>
          </cell>
          <cell r="D76">
            <v>9062.8896735899998</v>
          </cell>
          <cell r="F76" t="str">
            <v>CALC</v>
          </cell>
          <cell r="H76" t="str">
            <v>141</v>
          </cell>
          <cell r="I76" t="str">
            <v>C</v>
          </cell>
          <cell r="J76" t="str">
            <v>om_exp</v>
          </cell>
          <cell r="K76" t="str">
            <v>juris_energy_amt</v>
          </cell>
          <cell r="M76" t="str">
            <v>2010/12/1/8/A/0</v>
          </cell>
        </row>
        <row r="77">
          <cell r="A77" t="str">
            <v>76</v>
          </cell>
          <cell r="B77" t="str">
            <v>OMD_8141</v>
          </cell>
          <cell r="C77" t="str">
            <v>141 - Energy Jurisdictional O &amp; M Exp Amount</v>
          </cell>
          <cell r="D77">
            <v>293522.22204056999</v>
          </cell>
          <cell r="F77" t="str">
            <v>CALC</v>
          </cell>
          <cell r="H77" t="str">
            <v>141</v>
          </cell>
          <cell r="I77" t="str">
            <v>C</v>
          </cell>
          <cell r="J77" t="str">
            <v>om_exp</v>
          </cell>
          <cell r="K77" t="str">
            <v>juris_energy_amt</v>
          </cell>
          <cell r="M77" t="str">
            <v>2010/12/1/8/A/0</v>
          </cell>
        </row>
        <row r="78">
          <cell r="A78" t="str">
            <v>77</v>
          </cell>
          <cell r="B78" t="str">
            <v>OMD_8141</v>
          </cell>
          <cell r="C78" t="str">
            <v>141 - Energy Jurisdictional O &amp; M Exp Amount</v>
          </cell>
          <cell r="D78">
            <v>1079.3567926799999</v>
          </cell>
          <cell r="F78" t="str">
            <v>CALC</v>
          </cell>
          <cell r="H78" t="str">
            <v>141</v>
          </cell>
          <cell r="I78" t="str">
            <v>C</v>
          </cell>
          <cell r="J78" t="str">
            <v>om_exp</v>
          </cell>
          <cell r="K78" t="str">
            <v>juris_energy_amt</v>
          </cell>
          <cell r="M78" t="str">
            <v>2010/12/1/8/A/0</v>
          </cell>
        </row>
        <row r="79">
          <cell r="A79" t="str">
            <v>78</v>
          </cell>
          <cell r="B79" t="str">
            <v>OME_8141</v>
          </cell>
          <cell r="C79" t="str">
            <v>141 - Total Jurisdictional O &amp; M Exp Amount</v>
          </cell>
          <cell r="D79">
            <v>9062.8896735899998</v>
          </cell>
          <cell r="F79" t="str">
            <v>CALC</v>
          </cell>
          <cell r="H79" t="str">
            <v>141</v>
          </cell>
          <cell r="I79" t="str">
            <v>C</v>
          </cell>
          <cell r="J79" t="str">
            <v>om_exp</v>
          </cell>
          <cell r="K79" t="str">
            <v>total_juris_amt</v>
          </cell>
          <cell r="M79" t="str">
            <v>2010/12/1/8/A/0</v>
          </cell>
        </row>
        <row r="80">
          <cell r="A80" t="str">
            <v>79</v>
          </cell>
          <cell r="B80" t="str">
            <v>OME_8141</v>
          </cell>
          <cell r="C80" t="str">
            <v>141 - Total Jurisdictional O &amp; M Exp Amount</v>
          </cell>
          <cell r="D80">
            <v>293522.22204056999</v>
          </cell>
          <cell r="F80" t="str">
            <v>CALC</v>
          </cell>
          <cell r="H80" t="str">
            <v>141</v>
          </cell>
          <cell r="I80" t="str">
            <v>C</v>
          </cell>
          <cell r="J80" t="str">
            <v>om_exp</v>
          </cell>
          <cell r="K80" t="str">
            <v>total_juris_amt</v>
          </cell>
          <cell r="M80" t="str">
            <v>2010/12/1/8/A/0</v>
          </cell>
        </row>
        <row r="81">
          <cell r="A81" t="str">
            <v>80</v>
          </cell>
          <cell r="B81" t="str">
            <v>OME_8141</v>
          </cell>
          <cell r="C81" t="str">
            <v>141 - Total Jurisdictional O &amp; M Exp Amount</v>
          </cell>
          <cell r="D81">
            <v>1079.3567926799999</v>
          </cell>
          <cell r="F81" t="str">
            <v>CALC</v>
          </cell>
          <cell r="H81" t="str">
            <v>141</v>
          </cell>
          <cell r="I81" t="str">
            <v>C</v>
          </cell>
          <cell r="J81" t="str">
            <v>om_exp</v>
          </cell>
          <cell r="K81" t="str">
            <v>total_juris_amt</v>
          </cell>
          <cell r="M81" t="str">
            <v>2010/12/1/8/A/0</v>
          </cell>
        </row>
        <row r="82">
          <cell r="A82" t="str">
            <v>81</v>
          </cell>
          <cell r="B82" t="str">
            <v>512_2590</v>
          </cell>
          <cell r="C82" t="str">
            <v xml:space="preserve">MAINT BOILER PLT-ESP MAINT COSTS-ECRC             </v>
          </cell>
          <cell r="D82">
            <v>299429.67</v>
          </cell>
          <cell r="E82" t="str">
            <v>512259</v>
          </cell>
          <cell r="F82" t="str">
            <v>WALKER</v>
          </cell>
          <cell r="G82" t="str">
            <v>CM</v>
          </cell>
          <cell r="H82" t="str">
            <v>141</v>
          </cell>
          <cell r="I82" t="str">
            <v>W</v>
          </cell>
          <cell r="M82" t="str">
            <v>2010/12/1/8/A/0</v>
          </cell>
        </row>
        <row r="83">
          <cell r="A83" t="str">
            <v>82</v>
          </cell>
          <cell r="B83" t="str">
            <v>926_2130</v>
          </cell>
          <cell r="C83" t="str">
            <v xml:space="preserve">EMPLOYEE PENSIONS EXP-ENV COST RECOVERY           </v>
          </cell>
          <cell r="D83">
            <v>1101.08</v>
          </cell>
          <cell r="E83" t="str">
            <v>926213</v>
          </cell>
          <cell r="F83" t="str">
            <v>WALKER</v>
          </cell>
          <cell r="G83" t="str">
            <v>CM</v>
          </cell>
          <cell r="H83" t="str">
            <v>141</v>
          </cell>
          <cell r="I83" t="str">
            <v>W</v>
          </cell>
          <cell r="M83" t="str">
            <v>2010/12/1/8/A/0</v>
          </cell>
        </row>
        <row r="84">
          <cell r="A84" t="str">
            <v>83</v>
          </cell>
          <cell r="B84" t="str">
            <v>OM5_8142</v>
          </cell>
          <cell r="C84" t="str">
            <v>142 - CP Allocation O &amp; M Exp Amount</v>
          </cell>
          <cell r="D84">
            <v>0</v>
          </cell>
          <cell r="F84" t="str">
            <v>CALC</v>
          </cell>
          <cell r="H84" t="str">
            <v>142</v>
          </cell>
          <cell r="I84" t="str">
            <v>C</v>
          </cell>
          <cell r="J84" t="str">
            <v>om_exp</v>
          </cell>
          <cell r="K84" t="str">
            <v>alloc_cp_amt</v>
          </cell>
          <cell r="M84" t="str">
            <v>2010/12/1/8/A/0</v>
          </cell>
        </row>
        <row r="85">
          <cell r="A85" t="str">
            <v>84</v>
          </cell>
          <cell r="B85" t="str">
            <v>OM5_8142</v>
          </cell>
          <cell r="C85" t="str">
            <v>142 - CP Allocation O &amp; M Exp Amount</v>
          </cell>
          <cell r="D85">
            <v>0</v>
          </cell>
          <cell r="F85" t="str">
            <v>CALC</v>
          </cell>
          <cell r="H85" t="str">
            <v>142</v>
          </cell>
          <cell r="I85" t="str">
            <v>C</v>
          </cell>
          <cell r="J85" t="str">
            <v>om_exp</v>
          </cell>
          <cell r="K85" t="str">
            <v>alloc_cp_amt</v>
          </cell>
          <cell r="M85" t="str">
            <v>2010/12/1/8/A/0</v>
          </cell>
        </row>
        <row r="86">
          <cell r="A86" t="str">
            <v>85</v>
          </cell>
          <cell r="B86" t="str">
            <v>OM5_8142</v>
          </cell>
          <cell r="C86" t="str">
            <v>142 - CP Allocation O &amp; M Exp Amount</v>
          </cell>
          <cell r="D86">
            <v>0</v>
          </cell>
          <cell r="F86" t="str">
            <v>CALC</v>
          </cell>
          <cell r="H86" t="str">
            <v>142</v>
          </cell>
          <cell r="I86" t="str">
            <v>C</v>
          </cell>
          <cell r="J86" t="str">
            <v>om_exp</v>
          </cell>
          <cell r="K86" t="str">
            <v>alloc_cp_amt</v>
          </cell>
          <cell r="M86" t="str">
            <v>2010/12/1/8/A/0</v>
          </cell>
        </row>
        <row r="87">
          <cell r="A87" t="str">
            <v>86</v>
          </cell>
          <cell r="B87" t="str">
            <v>OM2_8142</v>
          </cell>
          <cell r="C87" t="str">
            <v>142 - CP Allocation Factor</v>
          </cell>
          <cell r="D87">
            <v>1</v>
          </cell>
          <cell r="F87" t="str">
            <v>CALC</v>
          </cell>
          <cell r="H87" t="str">
            <v>142</v>
          </cell>
          <cell r="I87" t="str">
            <v>C</v>
          </cell>
          <cell r="J87" t="str">
            <v>om_exp</v>
          </cell>
          <cell r="K87" t="str">
            <v>alloc_cp</v>
          </cell>
          <cell r="M87" t="str">
            <v>2010/12/1/8/A/0</v>
          </cell>
        </row>
        <row r="88">
          <cell r="A88" t="str">
            <v>87</v>
          </cell>
          <cell r="B88" t="str">
            <v>OM2_8142</v>
          </cell>
          <cell r="C88" t="str">
            <v>142 - CP Allocation Factor</v>
          </cell>
          <cell r="D88">
            <v>1</v>
          </cell>
          <cell r="F88" t="str">
            <v>CALC</v>
          </cell>
          <cell r="H88" t="str">
            <v>142</v>
          </cell>
          <cell r="I88" t="str">
            <v>C</v>
          </cell>
          <cell r="J88" t="str">
            <v>om_exp</v>
          </cell>
          <cell r="K88" t="str">
            <v>alloc_cp</v>
          </cell>
          <cell r="M88" t="str">
            <v>2010/12/1/8/A/0</v>
          </cell>
        </row>
        <row r="89">
          <cell r="A89" t="str">
            <v>88</v>
          </cell>
          <cell r="B89" t="str">
            <v>OM2_8142</v>
          </cell>
          <cell r="C89" t="str">
            <v>142 - CP Allocation Factor</v>
          </cell>
          <cell r="D89">
            <v>1</v>
          </cell>
          <cell r="F89" t="str">
            <v>CALC</v>
          </cell>
          <cell r="H89" t="str">
            <v>142</v>
          </cell>
          <cell r="I89" t="str">
            <v>C</v>
          </cell>
          <cell r="J89" t="str">
            <v>om_exp</v>
          </cell>
          <cell r="K89" t="str">
            <v>alloc_cp</v>
          </cell>
          <cell r="M89" t="str">
            <v>2010/12/1/8/A/0</v>
          </cell>
        </row>
        <row r="90">
          <cell r="A90" t="str">
            <v>89</v>
          </cell>
          <cell r="B90" t="str">
            <v>OM6_8142</v>
          </cell>
          <cell r="C90" t="str">
            <v>142 - GCP Allocation O &amp; M Exp Amount</v>
          </cell>
          <cell r="D90">
            <v>0</v>
          </cell>
          <cell r="F90" t="str">
            <v>CALC</v>
          </cell>
          <cell r="H90" t="str">
            <v>142</v>
          </cell>
          <cell r="I90" t="str">
            <v>C</v>
          </cell>
          <cell r="J90" t="str">
            <v>om_exp</v>
          </cell>
          <cell r="K90" t="str">
            <v>alloc_gcp_amt</v>
          </cell>
          <cell r="M90" t="str">
            <v>2010/12/1/8/A/0</v>
          </cell>
        </row>
        <row r="91">
          <cell r="A91" t="str">
            <v>90</v>
          </cell>
          <cell r="B91" t="str">
            <v>OM6_8142</v>
          </cell>
          <cell r="C91" t="str">
            <v>142 - GCP Allocation O &amp; M Exp Amount</v>
          </cell>
          <cell r="D91">
            <v>0</v>
          </cell>
          <cell r="F91" t="str">
            <v>CALC</v>
          </cell>
          <cell r="H91" t="str">
            <v>142</v>
          </cell>
          <cell r="I91" t="str">
            <v>C</v>
          </cell>
          <cell r="J91" t="str">
            <v>om_exp</v>
          </cell>
          <cell r="K91" t="str">
            <v>alloc_gcp_amt</v>
          </cell>
          <cell r="M91" t="str">
            <v>2010/12/1/8/A/0</v>
          </cell>
        </row>
        <row r="92">
          <cell r="A92" t="str">
            <v>91</v>
          </cell>
          <cell r="B92" t="str">
            <v>OM6_8142</v>
          </cell>
          <cell r="C92" t="str">
            <v>142 - GCP Allocation O &amp; M Exp Amount</v>
          </cell>
          <cell r="D92">
            <v>0</v>
          </cell>
          <cell r="F92" t="str">
            <v>CALC</v>
          </cell>
          <cell r="H92" t="str">
            <v>142</v>
          </cell>
          <cell r="I92" t="str">
            <v>C</v>
          </cell>
          <cell r="J92" t="str">
            <v>om_exp</v>
          </cell>
          <cell r="K92" t="str">
            <v>alloc_gcp_amt</v>
          </cell>
          <cell r="M92" t="str">
            <v>2010/12/1/8/A/0</v>
          </cell>
        </row>
        <row r="93">
          <cell r="A93" t="str">
            <v>92</v>
          </cell>
          <cell r="B93" t="str">
            <v>OM3_8142</v>
          </cell>
          <cell r="C93" t="str">
            <v>142 - GCP Allocation Factor</v>
          </cell>
          <cell r="D93">
            <v>0</v>
          </cell>
          <cell r="F93" t="str">
            <v>CALC</v>
          </cell>
          <cell r="H93" t="str">
            <v>142</v>
          </cell>
          <cell r="I93" t="str">
            <v>C</v>
          </cell>
          <cell r="J93" t="str">
            <v>om_exp</v>
          </cell>
          <cell r="K93" t="str">
            <v>alloc_gcp</v>
          </cell>
          <cell r="M93" t="str">
            <v>2010/12/1/8/A/0</v>
          </cell>
        </row>
        <row r="94">
          <cell r="A94" t="str">
            <v>93</v>
          </cell>
          <cell r="B94" t="str">
            <v>OM3_8142</v>
          </cell>
          <cell r="C94" t="str">
            <v>142 - GCP Allocation Factor</v>
          </cell>
          <cell r="D94">
            <v>0</v>
          </cell>
          <cell r="F94" t="str">
            <v>CALC</v>
          </cell>
          <cell r="H94" t="str">
            <v>142</v>
          </cell>
          <cell r="I94" t="str">
            <v>C</v>
          </cell>
          <cell r="J94" t="str">
            <v>om_exp</v>
          </cell>
          <cell r="K94" t="str">
            <v>alloc_gcp</v>
          </cell>
          <cell r="M94" t="str">
            <v>2010/12/1/8/A/0</v>
          </cell>
        </row>
        <row r="95">
          <cell r="A95" t="str">
            <v>94</v>
          </cell>
          <cell r="B95" t="str">
            <v>OM3_8142</v>
          </cell>
          <cell r="C95" t="str">
            <v>142 - GCP Allocation Factor</v>
          </cell>
          <cell r="D95">
            <v>0</v>
          </cell>
          <cell r="F95" t="str">
            <v>CALC</v>
          </cell>
          <cell r="H95" t="str">
            <v>142</v>
          </cell>
          <cell r="I95" t="str">
            <v>C</v>
          </cell>
          <cell r="J95" t="str">
            <v>om_exp</v>
          </cell>
          <cell r="K95" t="str">
            <v>alloc_gcp</v>
          </cell>
          <cell r="M95" t="str">
            <v>2010/12/1/8/A/0</v>
          </cell>
        </row>
        <row r="96">
          <cell r="A96" t="str">
            <v>95</v>
          </cell>
          <cell r="B96" t="str">
            <v>OMC_8142</v>
          </cell>
          <cell r="C96" t="str">
            <v>142 - GCP Jurisdictional O &amp; M Exp Amount</v>
          </cell>
          <cell r="D96">
            <v>0</v>
          </cell>
          <cell r="F96" t="str">
            <v>CALC</v>
          </cell>
          <cell r="H96" t="str">
            <v>142</v>
          </cell>
          <cell r="I96" t="str">
            <v>C</v>
          </cell>
          <cell r="J96" t="str">
            <v>om_exp</v>
          </cell>
          <cell r="K96" t="str">
            <v>juris_gcp_amt</v>
          </cell>
          <cell r="M96" t="str">
            <v>2010/12/1/8/A/0</v>
          </cell>
        </row>
        <row r="97">
          <cell r="A97" t="str">
            <v>96</v>
          </cell>
          <cell r="B97" t="str">
            <v>OMC_8142</v>
          </cell>
          <cell r="C97" t="str">
            <v>142 - GCP Jurisdictional O &amp; M Exp Amount</v>
          </cell>
          <cell r="D97">
            <v>0</v>
          </cell>
          <cell r="F97" t="str">
            <v>CALC</v>
          </cell>
          <cell r="H97" t="str">
            <v>142</v>
          </cell>
          <cell r="I97" t="str">
            <v>C</v>
          </cell>
          <cell r="J97" t="str">
            <v>om_exp</v>
          </cell>
          <cell r="K97" t="str">
            <v>juris_gcp_amt</v>
          </cell>
          <cell r="M97" t="str">
            <v>2010/12/1/8/A/0</v>
          </cell>
        </row>
        <row r="98">
          <cell r="A98" t="str">
            <v>97</v>
          </cell>
          <cell r="B98" t="str">
            <v>OMC_8142</v>
          </cell>
          <cell r="C98" t="str">
            <v>142 - GCP Jurisdictional O &amp; M Exp Amount</v>
          </cell>
          <cell r="D98">
            <v>0</v>
          </cell>
          <cell r="F98" t="str">
            <v>CALC</v>
          </cell>
          <cell r="H98" t="str">
            <v>142</v>
          </cell>
          <cell r="I98" t="str">
            <v>C</v>
          </cell>
          <cell r="J98" t="str">
            <v>om_exp</v>
          </cell>
          <cell r="K98" t="str">
            <v>juris_gcp_amt</v>
          </cell>
          <cell r="M98" t="str">
            <v>2010/12/1/8/A/0</v>
          </cell>
        </row>
        <row r="99">
          <cell r="A99" t="str">
            <v>98</v>
          </cell>
          <cell r="B99" t="str">
            <v>OM4_8142</v>
          </cell>
          <cell r="C99" t="str">
            <v>142 - Energy Allocation Factor</v>
          </cell>
          <cell r="D99">
            <v>0</v>
          </cell>
          <cell r="F99" t="str">
            <v>CALC</v>
          </cell>
          <cell r="H99" t="str">
            <v>142</v>
          </cell>
          <cell r="I99" t="str">
            <v>C</v>
          </cell>
          <cell r="J99" t="str">
            <v>om_exp</v>
          </cell>
          <cell r="K99" t="str">
            <v>alloc_energy</v>
          </cell>
          <cell r="M99" t="str">
            <v>2010/12/1/8/A/0</v>
          </cell>
        </row>
        <row r="100">
          <cell r="A100" t="str">
            <v>99</v>
          </cell>
          <cell r="B100" t="str">
            <v>OM4_8142</v>
          </cell>
          <cell r="C100" t="str">
            <v>142 - Energy Allocation Factor</v>
          </cell>
          <cell r="D100">
            <v>0</v>
          </cell>
          <cell r="F100" t="str">
            <v>CALC</v>
          </cell>
          <cell r="H100" t="str">
            <v>142</v>
          </cell>
          <cell r="I100" t="str">
            <v>C</v>
          </cell>
          <cell r="J100" t="str">
            <v>om_exp</v>
          </cell>
          <cell r="K100" t="str">
            <v>alloc_energy</v>
          </cell>
          <cell r="M100" t="str">
            <v>2010/12/1/8/A/0</v>
          </cell>
        </row>
        <row r="101">
          <cell r="A101" t="str">
            <v>100</v>
          </cell>
          <cell r="B101" t="str">
            <v>OM4_8142</v>
          </cell>
          <cell r="C101" t="str">
            <v>142 - Energy Allocation Factor</v>
          </cell>
          <cell r="D101">
            <v>0</v>
          </cell>
          <cell r="F101" t="str">
            <v>CALC</v>
          </cell>
          <cell r="H101" t="str">
            <v>142</v>
          </cell>
          <cell r="I101" t="str">
            <v>C</v>
          </cell>
          <cell r="J101" t="str">
            <v>om_exp</v>
          </cell>
          <cell r="K101" t="str">
            <v>alloc_energy</v>
          </cell>
          <cell r="M101" t="str">
            <v>2010/12/1/8/A/0</v>
          </cell>
        </row>
        <row r="102">
          <cell r="A102" t="str">
            <v>101</v>
          </cell>
          <cell r="B102" t="str">
            <v>OM7_8142</v>
          </cell>
          <cell r="C102" t="str">
            <v>142 - Energy Allocation O &amp; M Exp Amount</v>
          </cell>
          <cell r="D102">
            <v>0</v>
          </cell>
          <cell r="F102" t="str">
            <v>CALC</v>
          </cell>
          <cell r="H102" t="str">
            <v>142</v>
          </cell>
          <cell r="I102" t="str">
            <v>C</v>
          </cell>
          <cell r="J102" t="str">
            <v>om_exp</v>
          </cell>
          <cell r="K102" t="str">
            <v>alloc_energy_amt</v>
          </cell>
          <cell r="M102" t="str">
            <v>2010/12/1/8/A/0</v>
          </cell>
        </row>
        <row r="103">
          <cell r="A103" t="str">
            <v>102</v>
          </cell>
          <cell r="B103" t="str">
            <v>OM7_8142</v>
          </cell>
          <cell r="C103" t="str">
            <v>142 - Energy Allocation O &amp; M Exp Amount</v>
          </cell>
          <cell r="D103">
            <v>0</v>
          </cell>
          <cell r="F103" t="str">
            <v>CALC</v>
          </cell>
          <cell r="H103" t="str">
            <v>142</v>
          </cell>
          <cell r="I103" t="str">
            <v>C</v>
          </cell>
          <cell r="J103" t="str">
            <v>om_exp</v>
          </cell>
          <cell r="K103" t="str">
            <v>alloc_energy_amt</v>
          </cell>
          <cell r="M103" t="str">
            <v>2010/12/1/8/A/0</v>
          </cell>
        </row>
        <row r="104">
          <cell r="A104" t="str">
            <v>103</v>
          </cell>
          <cell r="B104" t="str">
            <v>OM7_8142</v>
          </cell>
          <cell r="C104" t="str">
            <v>142 - Energy Allocation O &amp; M Exp Amount</v>
          </cell>
          <cell r="D104">
            <v>0</v>
          </cell>
          <cell r="F104" t="str">
            <v>CALC</v>
          </cell>
          <cell r="H104" t="str">
            <v>142</v>
          </cell>
          <cell r="I104" t="str">
            <v>C</v>
          </cell>
          <cell r="J104" t="str">
            <v>om_exp</v>
          </cell>
          <cell r="K104" t="str">
            <v>alloc_energy_amt</v>
          </cell>
          <cell r="M104" t="str">
            <v>2010/12/1/8/A/0</v>
          </cell>
        </row>
        <row r="105">
          <cell r="A105" t="str">
            <v>104</v>
          </cell>
          <cell r="B105" t="str">
            <v>OMB_8142</v>
          </cell>
          <cell r="C105" t="str">
            <v>142 - CP Jurisdictional O &amp; M Exp Amount</v>
          </cell>
          <cell r="D105">
            <v>0</v>
          </cell>
          <cell r="F105" t="str">
            <v>CALC</v>
          </cell>
          <cell r="H105" t="str">
            <v>142</v>
          </cell>
          <cell r="I105" t="str">
            <v>C</v>
          </cell>
          <cell r="J105" t="str">
            <v>om_exp</v>
          </cell>
          <cell r="K105" t="str">
            <v>juris_cp_amt</v>
          </cell>
          <cell r="M105" t="str">
            <v>2010/12/1/8/A/0</v>
          </cell>
        </row>
        <row r="106">
          <cell r="A106" t="str">
            <v>105</v>
          </cell>
          <cell r="B106" t="str">
            <v>OMB_8142</v>
          </cell>
          <cell r="C106" t="str">
            <v>142 - CP Jurisdictional O &amp; M Exp Amount</v>
          </cell>
          <cell r="D106">
            <v>0</v>
          </cell>
          <cell r="F106" t="str">
            <v>CALC</v>
          </cell>
          <cell r="H106" t="str">
            <v>142</v>
          </cell>
          <cell r="I106" t="str">
            <v>C</v>
          </cell>
          <cell r="J106" t="str">
            <v>om_exp</v>
          </cell>
          <cell r="K106" t="str">
            <v>juris_cp_amt</v>
          </cell>
          <cell r="M106" t="str">
            <v>2010/12/1/8/A/0</v>
          </cell>
        </row>
        <row r="107">
          <cell r="A107" t="str">
            <v>106</v>
          </cell>
          <cell r="B107" t="str">
            <v>OMB_8142</v>
          </cell>
          <cell r="C107" t="str">
            <v>142 - CP Jurisdictional O &amp; M Exp Amount</v>
          </cell>
          <cell r="D107">
            <v>0</v>
          </cell>
          <cell r="F107" t="str">
            <v>CALC</v>
          </cell>
          <cell r="H107" t="str">
            <v>142</v>
          </cell>
          <cell r="I107" t="str">
            <v>C</v>
          </cell>
          <cell r="J107" t="str">
            <v>om_exp</v>
          </cell>
          <cell r="K107" t="str">
            <v>juris_cp_amt</v>
          </cell>
          <cell r="M107" t="str">
            <v>2010/12/1/8/A/0</v>
          </cell>
        </row>
        <row r="108">
          <cell r="A108" t="str">
            <v>107</v>
          </cell>
          <cell r="B108" t="str">
            <v>OM8_8142</v>
          </cell>
          <cell r="C108" t="str">
            <v>142 - CP Jurisdictional Factor</v>
          </cell>
          <cell r="D108">
            <v>0.98031049999999997</v>
          </cell>
          <cell r="F108" t="str">
            <v>CALC</v>
          </cell>
          <cell r="H108" t="str">
            <v>142</v>
          </cell>
          <cell r="I108" t="str">
            <v>C</v>
          </cell>
          <cell r="J108" t="str">
            <v>om_exp</v>
          </cell>
          <cell r="K108" t="str">
            <v>juris_cp</v>
          </cell>
          <cell r="M108" t="str">
            <v>2010/12/1/8/A/0</v>
          </cell>
        </row>
        <row r="109">
          <cell r="A109" t="str">
            <v>108</v>
          </cell>
          <cell r="B109" t="str">
            <v>OM8_8142</v>
          </cell>
          <cell r="C109" t="str">
            <v>142 - CP Jurisdictional Factor</v>
          </cell>
          <cell r="D109">
            <v>0.98031049999999997</v>
          </cell>
          <cell r="F109" t="str">
            <v>CALC</v>
          </cell>
          <cell r="H109" t="str">
            <v>142</v>
          </cell>
          <cell r="I109" t="str">
            <v>C</v>
          </cell>
          <cell r="J109" t="str">
            <v>om_exp</v>
          </cell>
          <cell r="K109" t="str">
            <v>juris_cp</v>
          </cell>
          <cell r="M109" t="str">
            <v>2010/12/1/8/A/0</v>
          </cell>
        </row>
        <row r="110">
          <cell r="A110" t="str">
            <v>109</v>
          </cell>
          <cell r="B110" t="str">
            <v>OM8_8142</v>
          </cell>
          <cell r="C110" t="str">
            <v>142 - CP Jurisdictional Factor</v>
          </cell>
          <cell r="D110">
            <v>0.98031049999999997</v>
          </cell>
          <cell r="F110" t="str">
            <v>CALC</v>
          </cell>
          <cell r="H110" t="str">
            <v>142</v>
          </cell>
          <cell r="I110" t="str">
            <v>C</v>
          </cell>
          <cell r="J110" t="str">
            <v>om_exp</v>
          </cell>
          <cell r="K110" t="str">
            <v>juris_cp</v>
          </cell>
          <cell r="M110" t="str">
            <v>2010/12/1/8/A/0</v>
          </cell>
        </row>
        <row r="111">
          <cell r="A111" t="str">
            <v>110</v>
          </cell>
          <cell r="B111" t="str">
            <v>OMA_8142</v>
          </cell>
          <cell r="C111" t="str">
            <v>142 - Energy Jurisdictional Factor</v>
          </cell>
          <cell r="D111">
            <v>0.980271</v>
          </cell>
          <cell r="F111" t="str">
            <v>CALC</v>
          </cell>
          <cell r="H111" t="str">
            <v>142</v>
          </cell>
          <cell r="I111" t="str">
            <v>C</v>
          </cell>
          <cell r="J111" t="str">
            <v>om_exp</v>
          </cell>
          <cell r="K111" t="str">
            <v>juris_energy</v>
          </cell>
          <cell r="M111" t="str">
            <v>2010/12/1/8/A/0</v>
          </cell>
        </row>
        <row r="112">
          <cell r="A112" t="str">
            <v>111</v>
          </cell>
          <cell r="B112" t="str">
            <v>OMA_8142</v>
          </cell>
          <cell r="C112" t="str">
            <v>142 - Energy Jurisdictional Factor</v>
          </cell>
          <cell r="D112">
            <v>0.980271</v>
          </cell>
          <cell r="F112" t="str">
            <v>CALC</v>
          </cell>
          <cell r="H112" t="str">
            <v>142</v>
          </cell>
          <cell r="I112" t="str">
            <v>C</v>
          </cell>
          <cell r="J112" t="str">
            <v>om_exp</v>
          </cell>
          <cell r="K112" t="str">
            <v>juris_energy</v>
          </cell>
          <cell r="M112" t="str">
            <v>2010/12/1/8/A/0</v>
          </cell>
        </row>
        <row r="113">
          <cell r="A113" t="str">
            <v>112</v>
          </cell>
          <cell r="B113" t="str">
            <v>OMA_8142</v>
          </cell>
          <cell r="C113" t="str">
            <v>142 - Energy Jurisdictional Factor</v>
          </cell>
          <cell r="D113">
            <v>0.980271</v>
          </cell>
          <cell r="F113" t="str">
            <v>CALC</v>
          </cell>
          <cell r="H113" t="str">
            <v>142</v>
          </cell>
          <cell r="I113" t="str">
            <v>C</v>
          </cell>
          <cell r="J113" t="str">
            <v>om_exp</v>
          </cell>
          <cell r="K113" t="str">
            <v>juris_energy</v>
          </cell>
          <cell r="M113" t="str">
            <v>2010/12/1/8/A/0</v>
          </cell>
        </row>
        <row r="114">
          <cell r="A114" t="str">
            <v>113</v>
          </cell>
          <cell r="B114" t="str">
            <v>OM1_8142</v>
          </cell>
          <cell r="C114" t="str">
            <v>142 - O &amp; M Expenses Amount</v>
          </cell>
          <cell r="D114">
            <v>0</v>
          </cell>
          <cell r="F114" t="str">
            <v>CALC</v>
          </cell>
          <cell r="H114" t="str">
            <v>142</v>
          </cell>
          <cell r="I114" t="str">
            <v>C</v>
          </cell>
          <cell r="J114" t="str">
            <v>om_exp</v>
          </cell>
          <cell r="K114" t="str">
            <v>beg_bal</v>
          </cell>
          <cell r="M114" t="str">
            <v>2010/12/1/8/A/0</v>
          </cell>
        </row>
        <row r="115">
          <cell r="A115" t="str">
            <v>114</v>
          </cell>
          <cell r="B115" t="str">
            <v>OM1_8142</v>
          </cell>
          <cell r="C115" t="str">
            <v>142 - O &amp; M Expenses Amount</v>
          </cell>
          <cell r="D115">
            <v>0</v>
          </cell>
          <cell r="F115" t="str">
            <v>CALC</v>
          </cell>
          <cell r="H115" t="str">
            <v>142</v>
          </cell>
          <cell r="I115" t="str">
            <v>C</v>
          </cell>
          <cell r="J115" t="str">
            <v>om_exp</v>
          </cell>
          <cell r="K115" t="str">
            <v>beg_bal</v>
          </cell>
          <cell r="M115" t="str">
            <v>2010/12/1/8/A/0</v>
          </cell>
        </row>
        <row r="116">
          <cell r="A116" t="str">
            <v>115</v>
          </cell>
          <cell r="B116" t="str">
            <v>OM1_8142</v>
          </cell>
          <cell r="C116" t="str">
            <v>142 - O &amp; M Expenses Amount</v>
          </cell>
          <cell r="D116">
            <v>0</v>
          </cell>
          <cell r="F116" t="str">
            <v>CALC</v>
          </cell>
          <cell r="H116" t="str">
            <v>142</v>
          </cell>
          <cell r="I116" t="str">
            <v>C</v>
          </cell>
          <cell r="J116" t="str">
            <v>om_exp</v>
          </cell>
          <cell r="K116" t="str">
            <v>beg_bal</v>
          </cell>
          <cell r="M116" t="str">
            <v>2010/12/1/8/A/0</v>
          </cell>
        </row>
        <row r="117">
          <cell r="A117" t="str">
            <v>116</v>
          </cell>
          <cell r="B117" t="str">
            <v>OM9_8142</v>
          </cell>
          <cell r="C117" t="str">
            <v>142 - GCP Jurisdictional Factor</v>
          </cell>
          <cell r="D117">
            <v>1</v>
          </cell>
          <cell r="F117" t="str">
            <v>CALC</v>
          </cell>
          <cell r="H117" t="str">
            <v>142</v>
          </cell>
          <cell r="I117" t="str">
            <v>C</v>
          </cell>
          <cell r="J117" t="str">
            <v>om_exp</v>
          </cell>
          <cell r="K117" t="str">
            <v>juris_gcp</v>
          </cell>
          <cell r="M117" t="str">
            <v>2010/12/1/8/A/0</v>
          </cell>
        </row>
        <row r="118">
          <cell r="A118" t="str">
            <v>117</v>
          </cell>
          <cell r="B118" t="str">
            <v>OM9_8142</v>
          </cell>
          <cell r="C118" t="str">
            <v>142 - GCP Jurisdictional Factor</v>
          </cell>
          <cell r="D118">
            <v>1</v>
          </cell>
          <cell r="F118" t="str">
            <v>CALC</v>
          </cell>
          <cell r="H118" t="str">
            <v>142</v>
          </cell>
          <cell r="I118" t="str">
            <v>C</v>
          </cell>
          <cell r="J118" t="str">
            <v>om_exp</v>
          </cell>
          <cell r="K118" t="str">
            <v>juris_gcp</v>
          </cell>
          <cell r="M118" t="str">
            <v>2010/12/1/8/A/0</v>
          </cell>
        </row>
        <row r="119">
          <cell r="A119" t="str">
            <v>118</v>
          </cell>
          <cell r="B119" t="str">
            <v>OM9_8142</v>
          </cell>
          <cell r="C119" t="str">
            <v>142 - GCP Jurisdictional Factor</v>
          </cell>
          <cell r="D119">
            <v>1</v>
          </cell>
          <cell r="F119" t="str">
            <v>CALC</v>
          </cell>
          <cell r="H119" t="str">
            <v>142</v>
          </cell>
          <cell r="I119" t="str">
            <v>C</v>
          </cell>
          <cell r="J119" t="str">
            <v>om_exp</v>
          </cell>
          <cell r="K119" t="str">
            <v>juris_gcp</v>
          </cell>
          <cell r="M119" t="str">
            <v>2010/12/1/8/A/0</v>
          </cell>
        </row>
        <row r="120">
          <cell r="A120" t="str">
            <v>119</v>
          </cell>
          <cell r="B120" t="str">
            <v>OMD_8142</v>
          </cell>
          <cell r="C120" t="str">
            <v>142 - Energy Jurisdictional O &amp; M Exp Amount</v>
          </cell>
          <cell r="D120">
            <v>0</v>
          </cell>
          <cell r="F120" t="str">
            <v>CALC</v>
          </cell>
          <cell r="H120" t="str">
            <v>142</v>
          </cell>
          <cell r="I120" t="str">
            <v>C</v>
          </cell>
          <cell r="J120" t="str">
            <v>om_exp</v>
          </cell>
          <cell r="K120" t="str">
            <v>juris_energy_amt</v>
          </cell>
          <cell r="M120" t="str">
            <v>2010/12/1/8/A/0</v>
          </cell>
        </row>
        <row r="121">
          <cell r="A121" t="str">
            <v>120</v>
          </cell>
          <cell r="B121" t="str">
            <v>OMD_8142</v>
          </cell>
          <cell r="C121" t="str">
            <v>142 - Energy Jurisdictional O &amp; M Exp Amount</v>
          </cell>
          <cell r="D121">
            <v>0</v>
          </cell>
          <cell r="F121" t="str">
            <v>CALC</v>
          </cell>
          <cell r="H121" t="str">
            <v>142</v>
          </cell>
          <cell r="I121" t="str">
            <v>C</v>
          </cell>
          <cell r="J121" t="str">
            <v>om_exp</v>
          </cell>
          <cell r="K121" t="str">
            <v>juris_energy_amt</v>
          </cell>
          <cell r="M121" t="str">
            <v>2010/12/1/8/A/0</v>
          </cell>
        </row>
        <row r="122">
          <cell r="A122" t="str">
            <v>121</v>
          </cell>
          <cell r="B122" t="str">
            <v>OMD_8142</v>
          </cell>
          <cell r="C122" t="str">
            <v>142 - Energy Jurisdictional O &amp; M Exp Amount</v>
          </cell>
          <cell r="D122">
            <v>0</v>
          </cell>
          <cell r="F122" t="str">
            <v>CALC</v>
          </cell>
          <cell r="H122" t="str">
            <v>142</v>
          </cell>
          <cell r="I122" t="str">
            <v>C</v>
          </cell>
          <cell r="J122" t="str">
            <v>om_exp</v>
          </cell>
          <cell r="K122" t="str">
            <v>juris_energy_amt</v>
          </cell>
          <cell r="M122" t="str">
            <v>2010/12/1/8/A/0</v>
          </cell>
        </row>
        <row r="123">
          <cell r="A123" t="str">
            <v>122</v>
          </cell>
          <cell r="B123" t="str">
            <v>OME_8142</v>
          </cell>
          <cell r="C123" t="str">
            <v>142 - Total Jurisdictional O &amp; M Exp Amount</v>
          </cell>
          <cell r="D123">
            <v>0</v>
          </cell>
          <cell r="F123" t="str">
            <v>CALC</v>
          </cell>
          <cell r="H123" t="str">
            <v>142</v>
          </cell>
          <cell r="I123" t="str">
            <v>C</v>
          </cell>
          <cell r="J123" t="str">
            <v>om_exp</v>
          </cell>
          <cell r="K123" t="str">
            <v>total_juris_amt</v>
          </cell>
          <cell r="M123" t="str">
            <v>2010/12/1/8/A/0</v>
          </cell>
        </row>
        <row r="124">
          <cell r="A124" t="str">
            <v>123</v>
          </cell>
          <cell r="B124" t="str">
            <v>OME_8142</v>
          </cell>
          <cell r="C124" t="str">
            <v>142 - Total Jurisdictional O &amp; M Exp Amount</v>
          </cell>
          <cell r="D124">
            <v>0</v>
          </cell>
          <cell r="F124" t="str">
            <v>CALC</v>
          </cell>
          <cell r="H124" t="str">
            <v>142</v>
          </cell>
          <cell r="I124" t="str">
            <v>C</v>
          </cell>
          <cell r="J124" t="str">
            <v>om_exp</v>
          </cell>
          <cell r="K124" t="str">
            <v>total_juris_amt</v>
          </cell>
          <cell r="M124" t="str">
            <v>2010/12/1/8/A/0</v>
          </cell>
        </row>
        <row r="125">
          <cell r="A125" t="str">
            <v>124</v>
          </cell>
          <cell r="B125" t="str">
            <v>OME_8142</v>
          </cell>
          <cell r="C125" t="str">
            <v>142 - Total Jurisdictional O &amp; M Exp Amount</v>
          </cell>
          <cell r="D125">
            <v>0</v>
          </cell>
          <cell r="F125" t="str">
            <v>CALC</v>
          </cell>
          <cell r="H125" t="str">
            <v>142</v>
          </cell>
          <cell r="I125" t="str">
            <v>C</v>
          </cell>
          <cell r="J125" t="str">
            <v>om_exp</v>
          </cell>
          <cell r="K125" t="str">
            <v>total_juris_amt</v>
          </cell>
          <cell r="M125" t="str">
            <v>2010/12/1/8/A/0</v>
          </cell>
        </row>
        <row r="126">
          <cell r="A126" t="str">
            <v>125</v>
          </cell>
          <cell r="B126" t="str">
            <v>OM5_8143</v>
          </cell>
          <cell r="C126" t="str">
            <v>143 - CP Allocation O &amp; M Exp Amount</v>
          </cell>
          <cell r="D126">
            <v>0</v>
          </cell>
          <cell r="F126" t="str">
            <v>CALC</v>
          </cell>
          <cell r="H126" t="str">
            <v>143</v>
          </cell>
          <cell r="I126" t="str">
            <v>C</v>
          </cell>
          <cell r="J126" t="str">
            <v>om_exp</v>
          </cell>
          <cell r="K126" t="str">
            <v>alloc_cp_amt</v>
          </cell>
          <cell r="M126" t="str">
            <v>2010/12/1/8/A/0</v>
          </cell>
        </row>
        <row r="127">
          <cell r="A127" t="str">
            <v>126</v>
          </cell>
          <cell r="B127" t="str">
            <v>OM5_8143</v>
          </cell>
          <cell r="C127" t="str">
            <v>143 - CP Allocation O &amp; M Exp Amount</v>
          </cell>
          <cell r="D127">
            <v>26102.47</v>
          </cell>
          <cell r="F127" t="str">
            <v>CALC</v>
          </cell>
          <cell r="H127" t="str">
            <v>143</v>
          </cell>
          <cell r="I127" t="str">
            <v>C</v>
          </cell>
          <cell r="J127" t="str">
            <v>om_exp</v>
          </cell>
          <cell r="K127" t="str">
            <v>alloc_cp_amt</v>
          </cell>
          <cell r="M127" t="str">
            <v>2010/12/1/8/A/0</v>
          </cell>
        </row>
        <row r="128">
          <cell r="A128" t="str">
            <v>127</v>
          </cell>
          <cell r="B128" t="str">
            <v>OM2_8143</v>
          </cell>
          <cell r="C128" t="str">
            <v>143 - CP Allocation Factor</v>
          </cell>
          <cell r="D128">
            <v>1</v>
          </cell>
          <cell r="F128" t="str">
            <v>CALC</v>
          </cell>
          <cell r="H128" t="str">
            <v>143</v>
          </cell>
          <cell r="I128" t="str">
            <v>C</v>
          </cell>
          <cell r="J128" t="str">
            <v>om_exp</v>
          </cell>
          <cell r="K128" t="str">
            <v>alloc_cp</v>
          </cell>
          <cell r="M128" t="str">
            <v>2010/12/1/8/A/0</v>
          </cell>
        </row>
        <row r="129">
          <cell r="A129" t="str">
            <v>128</v>
          </cell>
          <cell r="B129" t="str">
            <v>OM2_8143</v>
          </cell>
          <cell r="C129" t="str">
            <v>143 - CP Allocation Factor</v>
          </cell>
          <cell r="D129">
            <v>1</v>
          </cell>
          <cell r="F129" t="str">
            <v>CALC</v>
          </cell>
          <cell r="H129" t="str">
            <v>143</v>
          </cell>
          <cell r="I129" t="str">
            <v>C</v>
          </cell>
          <cell r="J129" t="str">
            <v>om_exp</v>
          </cell>
          <cell r="K129" t="str">
            <v>alloc_cp</v>
          </cell>
          <cell r="M129" t="str">
            <v>2010/12/1/8/A/0</v>
          </cell>
        </row>
        <row r="130">
          <cell r="A130" t="str">
            <v>129</v>
          </cell>
          <cell r="B130" t="str">
            <v>OM6_8143</v>
          </cell>
          <cell r="C130" t="str">
            <v>143 - GCP Allocation O &amp; M Exp Amount</v>
          </cell>
          <cell r="D130">
            <v>0</v>
          </cell>
          <cell r="F130" t="str">
            <v>CALC</v>
          </cell>
          <cell r="H130" t="str">
            <v>143</v>
          </cell>
          <cell r="I130" t="str">
            <v>C</v>
          </cell>
          <cell r="J130" t="str">
            <v>om_exp</v>
          </cell>
          <cell r="K130" t="str">
            <v>alloc_gcp_amt</v>
          </cell>
          <cell r="M130" t="str">
            <v>2010/12/1/8/A/0</v>
          </cell>
        </row>
        <row r="131">
          <cell r="A131" t="str">
            <v>130</v>
          </cell>
          <cell r="B131" t="str">
            <v>OM6_8143</v>
          </cell>
          <cell r="C131" t="str">
            <v>143 - GCP Allocation O &amp; M Exp Amount</v>
          </cell>
          <cell r="D131">
            <v>0</v>
          </cell>
          <cell r="F131" t="str">
            <v>CALC</v>
          </cell>
          <cell r="H131" t="str">
            <v>143</v>
          </cell>
          <cell r="I131" t="str">
            <v>C</v>
          </cell>
          <cell r="J131" t="str">
            <v>om_exp</v>
          </cell>
          <cell r="K131" t="str">
            <v>alloc_gcp_amt</v>
          </cell>
          <cell r="M131" t="str">
            <v>2010/12/1/8/A/0</v>
          </cell>
        </row>
        <row r="132">
          <cell r="A132" t="str">
            <v>131</v>
          </cell>
          <cell r="B132" t="str">
            <v>OM3_8143</v>
          </cell>
          <cell r="C132" t="str">
            <v>143 - GCP Allocation Factor</v>
          </cell>
          <cell r="D132">
            <v>0</v>
          </cell>
          <cell r="F132" t="str">
            <v>CALC</v>
          </cell>
          <cell r="H132" t="str">
            <v>143</v>
          </cell>
          <cell r="I132" t="str">
            <v>C</v>
          </cell>
          <cell r="J132" t="str">
            <v>om_exp</v>
          </cell>
          <cell r="K132" t="str">
            <v>alloc_gcp</v>
          </cell>
          <cell r="M132" t="str">
            <v>2010/12/1/8/A/0</v>
          </cell>
        </row>
        <row r="133">
          <cell r="A133" t="str">
            <v>132</v>
          </cell>
          <cell r="B133" t="str">
            <v>OM3_8143</v>
          </cell>
          <cell r="C133" t="str">
            <v>143 - GCP Allocation Factor</v>
          </cell>
          <cell r="D133">
            <v>0</v>
          </cell>
          <cell r="F133" t="str">
            <v>CALC</v>
          </cell>
          <cell r="H133" t="str">
            <v>143</v>
          </cell>
          <cell r="I133" t="str">
            <v>C</v>
          </cell>
          <cell r="J133" t="str">
            <v>om_exp</v>
          </cell>
          <cell r="K133" t="str">
            <v>alloc_gcp</v>
          </cell>
          <cell r="M133" t="str">
            <v>2010/12/1/8/A/0</v>
          </cell>
        </row>
        <row r="134">
          <cell r="A134" t="str">
            <v>133</v>
          </cell>
          <cell r="B134" t="str">
            <v>OMC_8143</v>
          </cell>
          <cell r="C134" t="str">
            <v>143 - GCP Jurisdictional O &amp; M Exp Amount</v>
          </cell>
          <cell r="D134">
            <v>0</v>
          </cell>
          <cell r="F134" t="str">
            <v>CALC</v>
          </cell>
          <cell r="H134" t="str">
            <v>143</v>
          </cell>
          <cell r="I134" t="str">
            <v>C</v>
          </cell>
          <cell r="J134" t="str">
            <v>om_exp</v>
          </cell>
          <cell r="K134" t="str">
            <v>juris_gcp_amt</v>
          </cell>
          <cell r="M134" t="str">
            <v>2010/12/1/8/A/0</v>
          </cell>
        </row>
        <row r="135">
          <cell r="A135" t="str">
            <v>134</v>
          </cell>
          <cell r="B135" t="str">
            <v>OMC_8143</v>
          </cell>
          <cell r="C135" t="str">
            <v>143 - GCP Jurisdictional O &amp; M Exp Amount</v>
          </cell>
          <cell r="D135">
            <v>0</v>
          </cell>
          <cell r="F135" t="str">
            <v>CALC</v>
          </cell>
          <cell r="H135" t="str">
            <v>143</v>
          </cell>
          <cell r="I135" t="str">
            <v>C</v>
          </cell>
          <cell r="J135" t="str">
            <v>om_exp</v>
          </cell>
          <cell r="K135" t="str">
            <v>juris_gcp_amt</v>
          </cell>
          <cell r="M135" t="str">
            <v>2010/12/1/8/A/0</v>
          </cell>
        </row>
        <row r="136">
          <cell r="A136" t="str">
            <v>135</v>
          </cell>
          <cell r="B136" t="str">
            <v>OM4_8143</v>
          </cell>
          <cell r="C136" t="str">
            <v>143 - Energy Allocation Factor</v>
          </cell>
          <cell r="D136">
            <v>0</v>
          </cell>
          <cell r="F136" t="str">
            <v>CALC</v>
          </cell>
          <cell r="H136" t="str">
            <v>143</v>
          </cell>
          <cell r="I136" t="str">
            <v>C</v>
          </cell>
          <cell r="J136" t="str">
            <v>om_exp</v>
          </cell>
          <cell r="K136" t="str">
            <v>alloc_energy</v>
          </cell>
          <cell r="M136" t="str">
            <v>2010/12/1/8/A/0</v>
          </cell>
        </row>
        <row r="137">
          <cell r="A137" t="str">
            <v>136</v>
          </cell>
          <cell r="B137" t="str">
            <v>OM4_8143</v>
          </cell>
          <cell r="C137" t="str">
            <v>143 - Energy Allocation Factor</v>
          </cell>
          <cell r="D137">
            <v>0</v>
          </cell>
          <cell r="F137" t="str">
            <v>CALC</v>
          </cell>
          <cell r="H137" t="str">
            <v>143</v>
          </cell>
          <cell r="I137" t="str">
            <v>C</v>
          </cell>
          <cell r="J137" t="str">
            <v>om_exp</v>
          </cell>
          <cell r="K137" t="str">
            <v>alloc_energy</v>
          </cell>
          <cell r="M137" t="str">
            <v>2010/12/1/8/A/0</v>
          </cell>
        </row>
        <row r="138">
          <cell r="A138" t="str">
            <v>137</v>
          </cell>
          <cell r="B138" t="str">
            <v>OM7_8143</v>
          </cell>
          <cell r="C138" t="str">
            <v>143 - Energy Allocation O &amp; M Exp Amount</v>
          </cell>
          <cell r="D138">
            <v>0</v>
          </cell>
          <cell r="F138" t="str">
            <v>CALC</v>
          </cell>
          <cell r="H138" t="str">
            <v>143</v>
          </cell>
          <cell r="I138" t="str">
            <v>C</v>
          </cell>
          <cell r="J138" t="str">
            <v>om_exp</v>
          </cell>
          <cell r="K138" t="str">
            <v>alloc_energy_amt</v>
          </cell>
          <cell r="M138" t="str">
            <v>2010/12/1/8/A/0</v>
          </cell>
        </row>
        <row r="139">
          <cell r="A139" t="str">
            <v>138</v>
          </cell>
          <cell r="B139" t="str">
            <v>OM7_8143</v>
          </cell>
          <cell r="C139" t="str">
            <v>143 - Energy Allocation O &amp; M Exp Amount</v>
          </cell>
          <cell r="D139">
            <v>0</v>
          </cell>
          <cell r="F139" t="str">
            <v>CALC</v>
          </cell>
          <cell r="H139" t="str">
            <v>143</v>
          </cell>
          <cell r="I139" t="str">
            <v>C</v>
          </cell>
          <cell r="J139" t="str">
            <v>om_exp</v>
          </cell>
          <cell r="K139" t="str">
            <v>alloc_energy_amt</v>
          </cell>
          <cell r="M139" t="str">
            <v>2010/12/1/8/A/0</v>
          </cell>
        </row>
        <row r="140">
          <cell r="A140" t="str">
            <v>139</v>
          </cell>
          <cell r="B140" t="str">
            <v>OMB_8143</v>
          </cell>
          <cell r="C140" t="str">
            <v>143 - CP Jurisdictional O &amp; M Exp Amount</v>
          </cell>
          <cell r="D140">
            <v>0</v>
          </cell>
          <cell r="F140" t="str">
            <v>CALC</v>
          </cell>
          <cell r="H140" t="str">
            <v>143</v>
          </cell>
          <cell r="I140" t="str">
            <v>C</v>
          </cell>
          <cell r="J140" t="str">
            <v>om_exp</v>
          </cell>
          <cell r="K140" t="str">
            <v>juris_cp_amt</v>
          </cell>
          <cell r="M140" t="str">
            <v>2010/12/1/8/A/0</v>
          </cell>
        </row>
        <row r="141">
          <cell r="A141" t="str">
            <v>140</v>
          </cell>
          <cell r="B141" t="str">
            <v>OMB_8143</v>
          </cell>
          <cell r="C141" t="str">
            <v>143 - CP Jurisdictional O &amp; M Exp Amount</v>
          </cell>
          <cell r="D141">
            <v>25588.525416935001</v>
          </cell>
          <cell r="F141" t="str">
            <v>CALC</v>
          </cell>
          <cell r="H141" t="str">
            <v>143</v>
          </cell>
          <cell r="I141" t="str">
            <v>C</v>
          </cell>
          <cell r="J141" t="str">
            <v>om_exp</v>
          </cell>
          <cell r="K141" t="str">
            <v>juris_cp_amt</v>
          </cell>
          <cell r="M141" t="str">
            <v>2010/12/1/8/A/0</v>
          </cell>
        </row>
        <row r="142">
          <cell r="A142" t="str">
            <v>141</v>
          </cell>
          <cell r="B142" t="str">
            <v>O/U_8MON</v>
          </cell>
          <cell r="C142" t="str">
            <v>Over/(under) for the current period</v>
          </cell>
          <cell r="D142">
            <v>-1644742.4612382499</v>
          </cell>
          <cell r="F142" t="str">
            <v>CALC</v>
          </cell>
          <cell r="H142" t="str">
            <v>SP_CALC_OVER_UNDER</v>
          </cell>
          <cell r="I142" t="str">
            <v>F</v>
          </cell>
          <cell r="J142" t="str">
            <v>over_under</v>
          </cell>
          <cell r="K142" t="str">
            <v>curr_mon</v>
          </cell>
          <cell r="L142" t="str">
            <v>entry_to_gl</v>
          </cell>
          <cell r="M142" t="str">
            <v>2010/12/1/8/A/0</v>
          </cell>
        </row>
        <row r="143">
          <cell r="A143" t="str">
            <v>142</v>
          </cell>
          <cell r="B143" t="str">
            <v>O/U_8YTD</v>
          </cell>
          <cell r="C143" t="str">
            <v>YTD Over/(under) excluding current period</v>
          </cell>
          <cell r="D143">
            <v>42331704.959334299</v>
          </cell>
          <cell r="F143" t="str">
            <v>PRIOR_JV</v>
          </cell>
          <cell r="J143" t="str">
            <v>over_under</v>
          </cell>
          <cell r="K143" t="str">
            <v>ytd</v>
          </cell>
          <cell r="M143" t="str">
            <v>2010/12/1/8/A/0</v>
          </cell>
        </row>
        <row r="144">
          <cell r="A144" t="str">
            <v>143</v>
          </cell>
          <cell r="B144" t="str">
            <v>GLB_8END</v>
          </cell>
          <cell r="C144" t="str">
            <v>End of Period GL Balance</v>
          </cell>
          <cell r="D144">
            <v>45265983.705183797</v>
          </cell>
          <cell r="F144" t="str">
            <v>CALC</v>
          </cell>
          <cell r="H144" t="str">
            <v>SP_CALC_ENTRY_TO_GL</v>
          </cell>
          <cell r="J144" t="str">
            <v>entry_to_gl</v>
          </cell>
          <cell r="K144" t="str">
            <v>end_bal</v>
          </cell>
          <cell r="M144" t="str">
            <v>2010/12/1/8/A/0</v>
          </cell>
        </row>
        <row r="145">
          <cell r="A145" t="str">
            <v>144</v>
          </cell>
          <cell r="B145" t="str">
            <v>TRU_8TOT</v>
          </cell>
          <cell r="C145" t="str">
            <v>Total amount to be Refunded/(Collected) in Current Year</v>
          </cell>
          <cell r="D145">
            <v>6296975</v>
          </cell>
          <cell r="F145" t="str">
            <v>CALC</v>
          </cell>
          <cell r="H145" t="str">
            <v>SP_CALC_PRIOR_PERIOD</v>
          </cell>
          <cell r="J145" t="str">
            <v>prior_period</v>
          </cell>
          <cell r="K145" t="str">
            <v>report_only</v>
          </cell>
          <cell r="M145" t="str">
            <v>2010/12/1/8/A/0</v>
          </cell>
        </row>
        <row r="146">
          <cell r="A146" t="str">
            <v>145</v>
          </cell>
          <cell r="B146" t="str">
            <v>RAF_8FEE</v>
          </cell>
          <cell r="C146" t="str">
            <v>Regulatory Assessment Fee</v>
          </cell>
          <cell r="D146">
            <v>9525.5472743999999</v>
          </cell>
          <cell r="F146" t="str">
            <v>CALC</v>
          </cell>
          <cell r="H146" t="str">
            <v>SP_CALC_REVENUE</v>
          </cell>
          <cell r="J146" t="str">
            <v>revenue</v>
          </cell>
          <cell r="K146" t="str">
            <v>report_only</v>
          </cell>
          <cell r="M146" t="str">
            <v>2010/12/1/8/A/0</v>
          </cell>
        </row>
        <row r="147">
          <cell r="A147" t="str">
            <v>146</v>
          </cell>
          <cell r="B147" t="str">
            <v>OM6_8140</v>
          </cell>
          <cell r="C147" t="str">
            <v>140 - GCP Allocation O &amp; M Exp Amount</v>
          </cell>
          <cell r="D147">
            <v>0</v>
          </cell>
          <cell r="F147" t="str">
            <v>CALC</v>
          </cell>
          <cell r="H147" t="str">
            <v>140</v>
          </cell>
          <cell r="I147" t="str">
            <v>C</v>
          </cell>
          <cell r="J147" t="str">
            <v>om_exp</v>
          </cell>
          <cell r="K147" t="str">
            <v>alloc_gcp_amt</v>
          </cell>
          <cell r="M147" t="str">
            <v>2010/12/1/8/A/0</v>
          </cell>
        </row>
        <row r="148">
          <cell r="A148" t="str">
            <v>147</v>
          </cell>
          <cell r="B148" t="str">
            <v>OM6_8140</v>
          </cell>
          <cell r="C148" t="str">
            <v>140 - GCP Allocation O &amp; M Exp Amount</v>
          </cell>
          <cell r="D148">
            <v>0</v>
          </cell>
          <cell r="F148" t="str">
            <v>CALC</v>
          </cell>
          <cell r="H148" t="str">
            <v>140</v>
          </cell>
          <cell r="I148" t="str">
            <v>C</v>
          </cell>
          <cell r="J148" t="str">
            <v>om_exp</v>
          </cell>
          <cell r="K148" t="str">
            <v>alloc_gcp_amt</v>
          </cell>
          <cell r="M148" t="str">
            <v>2010/12/1/8/A/0</v>
          </cell>
        </row>
        <row r="149">
          <cell r="A149" t="str">
            <v>148</v>
          </cell>
          <cell r="B149" t="str">
            <v>OM6_8140</v>
          </cell>
          <cell r="C149" t="str">
            <v>140 - GCP Allocation O &amp; M Exp Amount</v>
          </cell>
          <cell r="D149">
            <v>0</v>
          </cell>
          <cell r="F149" t="str">
            <v>CALC</v>
          </cell>
          <cell r="H149" t="str">
            <v>140</v>
          </cell>
          <cell r="I149" t="str">
            <v>C</v>
          </cell>
          <cell r="J149" t="str">
            <v>om_exp</v>
          </cell>
          <cell r="K149" t="str">
            <v>alloc_gcp_amt</v>
          </cell>
          <cell r="M149" t="str">
            <v>2010/12/1/8/A/0</v>
          </cell>
        </row>
        <row r="150">
          <cell r="A150" t="str">
            <v>149</v>
          </cell>
          <cell r="B150" t="str">
            <v>OM6_8140</v>
          </cell>
          <cell r="C150" t="str">
            <v>140 - GCP Allocation O &amp; M Exp Amount</v>
          </cell>
          <cell r="D150">
            <v>0</v>
          </cell>
          <cell r="F150" t="str">
            <v>CALC</v>
          </cell>
          <cell r="H150" t="str">
            <v>140</v>
          </cell>
          <cell r="I150" t="str">
            <v>C</v>
          </cell>
          <cell r="J150" t="str">
            <v>om_exp</v>
          </cell>
          <cell r="K150" t="str">
            <v>alloc_gcp_amt</v>
          </cell>
          <cell r="M150" t="str">
            <v>2010/12/1/8/A/0</v>
          </cell>
        </row>
        <row r="151">
          <cell r="A151" t="str">
            <v>150</v>
          </cell>
          <cell r="B151" t="str">
            <v>OM6_8140</v>
          </cell>
          <cell r="C151" t="str">
            <v>140 - GCP Allocation O &amp; M Exp Amount</v>
          </cell>
          <cell r="D151">
            <v>0</v>
          </cell>
          <cell r="F151" t="str">
            <v>CALC</v>
          </cell>
          <cell r="H151" t="str">
            <v>140</v>
          </cell>
          <cell r="I151" t="str">
            <v>C</v>
          </cell>
          <cell r="J151" t="str">
            <v>om_exp</v>
          </cell>
          <cell r="K151" t="str">
            <v>alloc_gcp_amt</v>
          </cell>
          <cell r="M151" t="str">
            <v>2010/12/1/8/A/0</v>
          </cell>
        </row>
        <row r="152">
          <cell r="A152" t="str">
            <v>151</v>
          </cell>
          <cell r="B152" t="str">
            <v>OM6_8140</v>
          </cell>
          <cell r="C152" t="str">
            <v>140 - GCP Allocation O &amp; M Exp Amount</v>
          </cell>
          <cell r="D152">
            <v>0</v>
          </cell>
          <cell r="F152" t="str">
            <v>CALC</v>
          </cell>
          <cell r="H152" t="str">
            <v>140</v>
          </cell>
          <cell r="I152" t="str">
            <v>C</v>
          </cell>
          <cell r="J152" t="str">
            <v>om_exp</v>
          </cell>
          <cell r="K152" t="str">
            <v>alloc_gcp_amt</v>
          </cell>
          <cell r="M152" t="str">
            <v>2010/12/1/8/A/0</v>
          </cell>
        </row>
        <row r="153">
          <cell r="A153" t="str">
            <v>152</v>
          </cell>
          <cell r="B153" t="str">
            <v>OM6_8140</v>
          </cell>
          <cell r="C153" t="str">
            <v>140 - GCP Allocation O &amp; M Exp Amount</v>
          </cell>
          <cell r="D153">
            <v>0</v>
          </cell>
          <cell r="F153" t="str">
            <v>CALC</v>
          </cell>
          <cell r="H153" t="str">
            <v>140</v>
          </cell>
          <cell r="I153" t="str">
            <v>C</v>
          </cell>
          <cell r="J153" t="str">
            <v>om_exp</v>
          </cell>
          <cell r="K153" t="str">
            <v>alloc_gcp_amt</v>
          </cell>
          <cell r="M153" t="str">
            <v>2010/12/1/8/A/0</v>
          </cell>
        </row>
        <row r="154">
          <cell r="A154" t="str">
            <v>153</v>
          </cell>
          <cell r="B154" t="str">
            <v>OM6_8140</v>
          </cell>
          <cell r="C154" t="str">
            <v>140 - GCP Allocation O &amp; M Exp Amount</v>
          </cell>
          <cell r="D154">
            <v>0</v>
          </cell>
          <cell r="F154" t="str">
            <v>CALC</v>
          </cell>
          <cell r="H154" t="str">
            <v>140</v>
          </cell>
          <cell r="I154" t="str">
            <v>C</v>
          </cell>
          <cell r="J154" t="str">
            <v>om_exp</v>
          </cell>
          <cell r="K154" t="str">
            <v>alloc_gcp_amt</v>
          </cell>
          <cell r="M154" t="str">
            <v>2010/12/1/8/A/0</v>
          </cell>
        </row>
        <row r="155">
          <cell r="A155" t="str">
            <v>154</v>
          </cell>
          <cell r="B155" t="str">
            <v>OM6_8140</v>
          </cell>
          <cell r="C155" t="str">
            <v>140 - GCP Allocation O &amp; M Exp Amount</v>
          </cell>
          <cell r="D155">
            <v>0</v>
          </cell>
          <cell r="F155" t="str">
            <v>CALC</v>
          </cell>
          <cell r="H155" t="str">
            <v>140</v>
          </cell>
          <cell r="I155" t="str">
            <v>C</v>
          </cell>
          <cell r="J155" t="str">
            <v>om_exp</v>
          </cell>
          <cell r="K155" t="str">
            <v>alloc_gcp_amt</v>
          </cell>
          <cell r="M155" t="str">
            <v>2010/12/1/8/A/0</v>
          </cell>
        </row>
        <row r="156">
          <cell r="A156" t="str">
            <v>155</v>
          </cell>
          <cell r="B156" t="str">
            <v>OM3_8140</v>
          </cell>
          <cell r="C156" t="str">
            <v>140 - GCP Allocation Factor</v>
          </cell>
          <cell r="D156">
            <v>0</v>
          </cell>
          <cell r="F156" t="str">
            <v>CALC</v>
          </cell>
          <cell r="H156" t="str">
            <v>140</v>
          </cell>
          <cell r="I156" t="str">
            <v>C</v>
          </cell>
          <cell r="J156" t="str">
            <v>om_exp</v>
          </cell>
          <cell r="K156" t="str">
            <v>alloc_gcp</v>
          </cell>
          <cell r="M156" t="str">
            <v>2010/12/1/8/A/0</v>
          </cell>
        </row>
        <row r="157">
          <cell r="A157" t="str">
            <v>156</v>
          </cell>
          <cell r="B157" t="str">
            <v>OM3_8140</v>
          </cell>
          <cell r="C157" t="str">
            <v>140 - GCP Allocation Factor</v>
          </cell>
          <cell r="D157">
            <v>0</v>
          </cell>
          <cell r="F157" t="str">
            <v>CALC</v>
          </cell>
          <cell r="H157" t="str">
            <v>140</v>
          </cell>
          <cell r="I157" t="str">
            <v>C</v>
          </cell>
          <cell r="J157" t="str">
            <v>om_exp</v>
          </cell>
          <cell r="K157" t="str">
            <v>alloc_gcp</v>
          </cell>
          <cell r="M157" t="str">
            <v>2010/12/1/8/A/0</v>
          </cell>
        </row>
        <row r="158">
          <cell r="A158" t="str">
            <v>157</v>
          </cell>
          <cell r="B158" t="str">
            <v>OM3_8140</v>
          </cell>
          <cell r="C158" t="str">
            <v>140 - GCP Allocation Factor</v>
          </cell>
          <cell r="D158">
            <v>0</v>
          </cell>
          <cell r="F158" t="str">
            <v>CALC</v>
          </cell>
          <cell r="H158" t="str">
            <v>140</v>
          </cell>
          <cell r="I158" t="str">
            <v>C</v>
          </cell>
          <cell r="J158" t="str">
            <v>om_exp</v>
          </cell>
          <cell r="K158" t="str">
            <v>alloc_gcp</v>
          </cell>
          <cell r="M158" t="str">
            <v>2010/12/1/8/A/0</v>
          </cell>
        </row>
        <row r="159">
          <cell r="A159" t="str">
            <v>158</v>
          </cell>
          <cell r="B159" t="str">
            <v>OM3_8140</v>
          </cell>
          <cell r="C159" t="str">
            <v>140 - GCP Allocation Factor</v>
          </cell>
          <cell r="D159">
            <v>0</v>
          </cell>
          <cell r="F159" t="str">
            <v>CALC</v>
          </cell>
          <cell r="H159" t="str">
            <v>140</v>
          </cell>
          <cell r="I159" t="str">
            <v>C</v>
          </cell>
          <cell r="J159" t="str">
            <v>om_exp</v>
          </cell>
          <cell r="K159" t="str">
            <v>alloc_gcp</v>
          </cell>
          <cell r="M159" t="str">
            <v>2010/12/1/8/A/0</v>
          </cell>
        </row>
        <row r="160">
          <cell r="A160" t="str">
            <v>159</v>
          </cell>
          <cell r="B160" t="str">
            <v>OM3_8140</v>
          </cell>
          <cell r="C160" t="str">
            <v>140 - GCP Allocation Factor</v>
          </cell>
          <cell r="D160">
            <v>0</v>
          </cell>
          <cell r="F160" t="str">
            <v>CALC</v>
          </cell>
          <cell r="H160" t="str">
            <v>140</v>
          </cell>
          <cell r="I160" t="str">
            <v>C</v>
          </cell>
          <cell r="J160" t="str">
            <v>om_exp</v>
          </cell>
          <cell r="K160" t="str">
            <v>alloc_gcp</v>
          </cell>
          <cell r="M160" t="str">
            <v>2010/12/1/8/A/0</v>
          </cell>
        </row>
        <row r="161">
          <cell r="A161" t="str">
            <v>160</v>
          </cell>
          <cell r="B161" t="str">
            <v>OM3_8140</v>
          </cell>
          <cell r="C161" t="str">
            <v>140 - GCP Allocation Factor</v>
          </cell>
          <cell r="D161">
            <v>0</v>
          </cell>
          <cell r="F161" t="str">
            <v>CALC</v>
          </cell>
          <cell r="H161" t="str">
            <v>140</v>
          </cell>
          <cell r="I161" t="str">
            <v>C</v>
          </cell>
          <cell r="J161" t="str">
            <v>om_exp</v>
          </cell>
          <cell r="K161" t="str">
            <v>alloc_gcp</v>
          </cell>
          <cell r="M161" t="str">
            <v>2010/12/1/8/A/0</v>
          </cell>
        </row>
        <row r="162">
          <cell r="A162" t="str">
            <v>161</v>
          </cell>
          <cell r="B162" t="str">
            <v>OM3_8140</v>
          </cell>
          <cell r="C162" t="str">
            <v>140 - GCP Allocation Factor</v>
          </cell>
          <cell r="D162">
            <v>0</v>
          </cell>
          <cell r="F162" t="str">
            <v>CALC</v>
          </cell>
          <cell r="H162" t="str">
            <v>140</v>
          </cell>
          <cell r="I162" t="str">
            <v>C</v>
          </cell>
          <cell r="J162" t="str">
            <v>om_exp</v>
          </cell>
          <cell r="K162" t="str">
            <v>alloc_gcp</v>
          </cell>
          <cell r="M162" t="str">
            <v>2010/12/1/8/A/0</v>
          </cell>
        </row>
        <row r="163">
          <cell r="A163" t="str">
            <v>162</v>
          </cell>
          <cell r="B163" t="str">
            <v>OM3_8140</v>
          </cell>
          <cell r="C163" t="str">
            <v>140 - GCP Allocation Factor</v>
          </cell>
          <cell r="D163">
            <v>0</v>
          </cell>
          <cell r="F163" t="str">
            <v>CALC</v>
          </cell>
          <cell r="H163" t="str">
            <v>140</v>
          </cell>
          <cell r="I163" t="str">
            <v>C</v>
          </cell>
          <cell r="J163" t="str">
            <v>om_exp</v>
          </cell>
          <cell r="K163" t="str">
            <v>alloc_gcp</v>
          </cell>
          <cell r="M163" t="str">
            <v>2010/12/1/8/A/0</v>
          </cell>
        </row>
        <row r="164">
          <cell r="A164" t="str">
            <v>163</v>
          </cell>
          <cell r="B164" t="str">
            <v>OM3_8140</v>
          </cell>
          <cell r="C164" t="str">
            <v>140 - GCP Allocation Factor</v>
          </cell>
          <cell r="D164">
            <v>0</v>
          </cell>
          <cell r="F164" t="str">
            <v>CALC</v>
          </cell>
          <cell r="H164" t="str">
            <v>140</v>
          </cell>
          <cell r="I164" t="str">
            <v>C</v>
          </cell>
          <cell r="J164" t="str">
            <v>om_exp</v>
          </cell>
          <cell r="K164" t="str">
            <v>alloc_gcp</v>
          </cell>
          <cell r="M164" t="str">
            <v>2010/12/1/8/A/0</v>
          </cell>
        </row>
        <row r="165">
          <cell r="A165" t="str">
            <v>164</v>
          </cell>
          <cell r="B165" t="str">
            <v>OMC_8140</v>
          </cell>
          <cell r="C165" t="str">
            <v>140 - GCP Jurisdictional O &amp; M Exp Amount</v>
          </cell>
          <cell r="D165">
            <v>0</v>
          </cell>
          <cell r="F165" t="str">
            <v>CALC</v>
          </cell>
          <cell r="H165" t="str">
            <v>140</v>
          </cell>
          <cell r="I165" t="str">
            <v>C</v>
          </cell>
          <cell r="J165" t="str">
            <v>om_exp</v>
          </cell>
          <cell r="K165" t="str">
            <v>juris_gcp_amt</v>
          </cell>
          <cell r="M165" t="str">
            <v>2010/12/1/8/A/0</v>
          </cell>
        </row>
        <row r="166">
          <cell r="A166" t="str">
            <v>165</v>
          </cell>
          <cell r="B166" t="str">
            <v>OMC_8140</v>
          </cell>
          <cell r="C166" t="str">
            <v>140 - GCP Jurisdictional O &amp; M Exp Amount</v>
          </cell>
          <cell r="D166">
            <v>0</v>
          </cell>
          <cell r="F166" t="str">
            <v>CALC</v>
          </cell>
          <cell r="H166" t="str">
            <v>140</v>
          </cell>
          <cell r="I166" t="str">
            <v>C</v>
          </cell>
          <cell r="J166" t="str">
            <v>om_exp</v>
          </cell>
          <cell r="K166" t="str">
            <v>juris_gcp_amt</v>
          </cell>
          <cell r="M166" t="str">
            <v>2010/12/1/8/A/0</v>
          </cell>
        </row>
        <row r="167">
          <cell r="A167" t="str">
            <v>166</v>
          </cell>
          <cell r="B167" t="str">
            <v>OMC_8140</v>
          </cell>
          <cell r="C167" t="str">
            <v>140 - GCP Jurisdictional O &amp; M Exp Amount</v>
          </cell>
          <cell r="D167">
            <v>0</v>
          </cell>
          <cell r="F167" t="str">
            <v>CALC</v>
          </cell>
          <cell r="H167" t="str">
            <v>140</v>
          </cell>
          <cell r="I167" t="str">
            <v>C</v>
          </cell>
          <cell r="J167" t="str">
            <v>om_exp</v>
          </cell>
          <cell r="K167" t="str">
            <v>juris_gcp_amt</v>
          </cell>
          <cell r="M167" t="str">
            <v>2010/12/1/8/A/0</v>
          </cell>
        </row>
        <row r="168">
          <cell r="A168" t="str">
            <v>167</v>
          </cell>
          <cell r="B168" t="str">
            <v>OMC_8140</v>
          </cell>
          <cell r="C168" t="str">
            <v>140 - GCP Jurisdictional O &amp; M Exp Amount</v>
          </cell>
          <cell r="D168">
            <v>0</v>
          </cell>
          <cell r="F168" t="str">
            <v>CALC</v>
          </cell>
          <cell r="H168" t="str">
            <v>140</v>
          </cell>
          <cell r="I168" t="str">
            <v>C</v>
          </cell>
          <cell r="J168" t="str">
            <v>om_exp</v>
          </cell>
          <cell r="K168" t="str">
            <v>juris_gcp_amt</v>
          </cell>
          <cell r="M168" t="str">
            <v>2010/12/1/8/A/0</v>
          </cell>
        </row>
        <row r="169">
          <cell r="A169" t="str">
            <v>168</v>
          </cell>
          <cell r="B169" t="str">
            <v>OMC_8140</v>
          </cell>
          <cell r="C169" t="str">
            <v>140 - GCP Jurisdictional O &amp; M Exp Amount</v>
          </cell>
          <cell r="D169">
            <v>0</v>
          </cell>
          <cell r="F169" t="str">
            <v>CALC</v>
          </cell>
          <cell r="H169" t="str">
            <v>140</v>
          </cell>
          <cell r="I169" t="str">
            <v>C</v>
          </cell>
          <cell r="J169" t="str">
            <v>om_exp</v>
          </cell>
          <cell r="K169" t="str">
            <v>juris_gcp_amt</v>
          </cell>
          <cell r="M169" t="str">
            <v>2010/12/1/8/A/0</v>
          </cell>
        </row>
        <row r="170">
          <cell r="A170" t="str">
            <v>169</v>
          </cell>
          <cell r="B170" t="str">
            <v>OMC_8140</v>
          </cell>
          <cell r="C170" t="str">
            <v>140 - GCP Jurisdictional O &amp; M Exp Amount</v>
          </cell>
          <cell r="D170">
            <v>0</v>
          </cell>
          <cell r="F170" t="str">
            <v>CALC</v>
          </cell>
          <cell r="H170" t="str">
            <v>140</v>
          </cell>
          <cell r="I170" t="str">
            <v>C</v>
          </cell>
          <cell r="J170" t="str">
            <v>om_exp</v>
          </cell>
          <cell r="K170" t="str">
            <v>juris_gcp_amt</v>
          </cell>
          <cell r="M170" t="str">
            <v>2010/12/1/8/A/0</v>
          </cell>
        </row>
        <row r="171">
          <cell r="A171" t="str">
            <v>170</v>
          </cell>
          <cell r="B171" t="str">
            <v>OMC_8140</v>
          </cell>
          <cell r="C171" t="str">
            <v>140 - GCP Jurisdictional O &amp; M Exp Amount</v>
          </cell>
          <cell r="D171">
            <v>0</v>
          </cell>
          <cell r="F171" t="str">
            <v>CALC</v>
          </cell>
          <cell r="H171" t="str">
            <v>140</v>
          </cell>
          <cell r="I171" t="str">
            <v>C</v>
          </cell>
          <cell r="J171" t="str">
            <v>om_exp</v>
          </cell>
          <cell r="K171" t="str">
            <v>juris_gcp_amt</v>
          </cell>
          <cell r="M171" t="str">
            <v>2010/12/1/8/A/0</v>
          </cell>
        </row>
        <row r="172">
          <cell r="A172" t="str">
            <v>171</v>
          </cell>
          <cell r="B172" t="str">
            <v>OMC_8140</v>
          </cell>
          <cell r="C172" t="str">
            <v>140 - GCP Jurisdictional O &amp; M Exp Amount</v>
          </cell>
          <cell r="D172">
            <v>0</v>
          </cell>
          <cell r="F172" t="str">
            <v>CALC</v>
          </cell>
          <cell r="H172" t="str">
            <v>140</v>
          </cell>
          <cell r="I172" t="str">
            <v>C</v>
          </cell>
          <cell r="J172" t="str">
            <v>om_exp</v>
          </cell>
          <cell r="K172" t="str">
            <v>juris_gcp_amt</v>
          </cell>
          <cell r="M172" t="str">
            <v>2010/12/1/8/A/0</v>
          </cell>
        </row>
        <row r="173">
          <cell r="A173" t="str">
            <v>172</v>
          </cell>
          <cell r="B173" t="str">
            <v>OMC_8140</v>
          </cell>
          <cell r="C173" t="str">
            <v>140 - GCP Jurisdictional O &amp; M Exp Amount</v>
          </cell>
          <cell r="D173">
            <v>0</v>
          </cell>
          <cell r="F173" t="str">
            <v>CALC</v>
          </cell>
          <cell r="H173" t="str">
            <v>140</v>
          </cell>
          <cell r="I173" t="str">
            <v>C</v>
          </cell>
          <cell r="J173" t="str">
            <v>om_exp</v>
          </cell>
          <cell r="K173" t="str">
            <v>juris_gcp_amt</v>
          </cell>
          <cell r="M173" t="str">
            <v>2010/12/1/8/A/0</v>
          </cell>
        </row>
        <row r="174">
          <cell r="A174" t="str">
            <v>173</v>
          </cell>
          <cell r="B174" t="str">
            <v>OM4_8140</v>
          </cell>
          <cell r="C174" t="str">
            <v>140 - Energy Allocation Factor</v>
          </cell>
          <cell r="D174">
            <v>0</v>
          </cell>
          <cell r="F174" t="str">
            <v>CALC</v>
          </cell>
          <cell r="H174" t="str">
            <v>140</v>
          </cell>
          <cell r="I174" t="str">
            <v>C</v>
          </cell>
          <cell r="J174" t="str">
            <v>om_exp</v>
          </cell>
          <cell r="K174" t="str">
            <v>alloc_energy</v>
          </cell>
          <cell r="M174" t="str">
            <v>2010/12/1/8/A/0</v>
          </cell>
        </row>
        <row r="175">
          <cell r="A175" t="str">
            <v>174</v>
          </cell>
          <cell r="B175" t="str">
            <v>OM4_8140</v>
          </cell>
          <cell r="C175" t="str">
            <v>140 - Energy Allocation Factor</v>
          </cell>
          <cell r="D175">
            <v>0</v>
          </cell>
          <cell r="F175" t="str">
            <v>CALC</v>
          </cell>
          <cell r="H175" t="str">
            <v>140</v>
          </cell>
          <cell r="I175" t="str">
            <v>C</v>
          </cell>
          <cell r="J175" t="str">
            <v>om_exp</v>
          </cell>
          <cell r="K175" t="str">
            <v>alloc_energy</v>
          </cell>
          <cell r="M175" t="str">
            <v>2010/12/1/8/A/0</v>
          </cell>
        </row>
        <row r="176">
          <cell r="A176" t="str">
            <v>175</v>
          </cell>
          <cell r="B176" t="str">
            <v>OM4_8140</v>
          </cell>
          <cell r="C176" t="str">
            <v>140 - Energy Allocation Factor</v>
          </cell>
          <cell r="D176">
            <v>0</v>
          </cell>
          <cell r="F176" t="str">
            <v>CALC</v>
          </cell>
          <cell r="H176" t="str">
            <v>140</v>
          </cell>
          <cell r="I176" t="str">
            <v>C</v>
          </cell>
          <cell r="J176" t="str">
            <v>om_exp</v>
          </cell>
          <cell r="K176" t="str">
            <v>alloc_energy</v>
          </cell>
          <cell r="M176" t="str">
            <v>2010/12/1/8/A/0</v>
          </cell>
        </row>
        <row r="177">
          <cell r="A177" t="str">
            <v>176</v>
          </cell>
          <cell r="B177" t="str">
            <v>OM4_8140</v>
          </cell>
          <cell r="C177" t="str">
            <v>140 - Energy Allocation Factor</v>
          </cell>
          <cell r="D177">
            <v>0</v>
          </cell>
          <cell r="F177" t="str">
            <v>CALC</v>
          </cell>
          <cell r="H177" t="str">
            <v>140</v>
          </cell>
          <cell r="I177" t="str">
            <v>C</v>
          </cell>
          <cell r="J177" t="str">
            <v>om_exp</v>
          </cell>
          <cell r="K177" t="str">
            <v>alloc_energy</v>
          </cell>
          <cell r="M177" t="str">
            <v>2010/12/1/8/A/0</v>
          </cell>
        </row>
        <row r="178">
          <cell r="A178" t="str">
            <v>177</v>
          </cell>
          <cell r="B178" t="str">
            <v>OM4_8140</v>
          </cell>
          <cell r="C178" t="str">
            <v>140 - Energy Allocation Factor</v>
          </cell>
          <cell r="D178">
            <v>0</v>
          </cell>
          <cell r="F178" t="str">
            <v>CALC</v>
          </cell>
          <cell r="H178" t="str">
            <v>140</v>
          </cell>
          <cell r="I178" t="str">
            <v>C</v>
          </cell>
          <cell r="J178" t="str">
            <v>om_exp</v>
          </cell>
          <cell r="K178" t="str">
            <v>alloc_energy</v>
          </cell>
          <cell r="M178" t="str">
            <v>2010/12/1/8/A/0</v>
          </cell>
        </row>
        <row r="179">
          <cell r="A179" t="str">
            <v>178</v>
          </cell>
          <cell r="B179" t="str">
            <v>OM4_8140</v>
          </cell>
          <cell r="C179" t="str">
            <v>140 - Energy Allocation Factor</v>
          </cell>
          <cell r="D179">
            <v>0</v>
          </cell>
          <cell r="F179" t="str">
            <v>CALC</v>
          </cell>
          <cell r="H179" t="str">
            <v>140</v>
          </cell>
          <cell r="I179" t="str">
            <v>C</v>
          </cell>
          <cell r="J179" t="str">
            <v>om_exp</v>
          </cell>
          <cell r="K179" t="str">
            <v>alloc_energy</v>
          </cell>
          <cell r="M179" t="str">
            <v>2010/12/1/8/A/0</v>
          </cell>
        </row>
        <row r="180">
          <cell r="A180" t="str">
            <v>179</v>
          </cell>
          <cell r="B180" t="str">
            <v>OM4_8140</v>
          </cell>
          <cell r="C180" t="str">
            <v>140 - Energy Allocation Factor</v>
          </cell>
          <cell r="D180">
            <v>0</v>
          </cell>
          <cell r="F180" t="str">
            <v>CALC</v>
          </cell>
          <cell r="H180" t="str">
            <v>140</v>
          </cell>
          <cell r="I180" t="str">
            <v>C</v>
          </cell>
          <cell r="J180" t="str">
            <v>om_exp</v>
          </cell>
          <cell r="K180" t="str">
            <v>alloc_energy</v>
          </cell>
          <cell r="M180" t="str">
            <v>2010/12/1/8/A/0</v>
          </cell>
        </row>
        <row r="181">
          <cell r="A181" t="str">
            <v>180</v>
          </cell>
          <cell r="B181" t="str">
            <v>OM4_8140</v>
          </cell>
          <cell r="C181" t="str">
            <v>140 - Energy Allocation Factor</v>
          </cell>
          <cell r="D181">
            <v>0</v>
          </cell>
          <cell r="F181" t="str">
            <v>CALC</v>
          </cell>
          <cell r="H181" t="str">
            <v>140</v>
          </cell>
          <cell r="I181" t="str">
            <v>C</v>
          </cell>
          <cell r="J181" t="str">
            <v>om_exp</v>
          </cell>
          <cell r="K181" t="str">
            <v>alloc_energy</v>
          </cell>
          <cell r="M181" t="str">
            <v>2010/12/1/8/A/0</v>
          </cell>
        </row>
        <row r="182">
          <cell r="A182" t="str">
            <v>181</v>
          </cell>
          <cell r="B182" t="str">
            <v>OM4_8140</v>
          </cell>
          <cell r="C182" t="str">
            <v>140 - Energy Allocation Factor</v>
          </cell>
          <cell r="D182">
            <v>0</v>
          </cell>
          <cell r="F182" t="str">
            <v>CALC</v>
          </cell>
          <cell r="H182" t="str">
            <v>140</v>
          </cell>
          <cell r="I182" t="str">
            <v>C</v>
          </cell>
          <cell r="J182" t="str">
            <v>om_exp</v>
          </cell>
          <cell r="K182" t="str">
            <v>alloc_energy</v>
          </cell>
          <cell r="M182" t="str">
            <v>2010/12/1/8/A/0</v>
          </cell>
        </row>
        <row r="183">
          <cell r="A183" t="str">
            <v>182</v>
          </cell>
          <cell r="B183" t="str">
            <v>OM7_8140</v>
          </cell>
          <cell r="C183" t="str">
            <v>140 - Energy Allocation O &amp; M Exp Amount</v>
          </cell>
          <cell r="D183">
            <v>0</v>
          </cell>
          <cell r="F183" t="str">
            <v>CALC</v>
          </cell>
          <cell r="H183" t="str">
            <v>140</v>
          </cell>
          <cell r="I183" t="str">
            <v>C</v>
          </cell>
          <cell r="J183" t="str">
            <v>om_exp</v>
          </cell>
          <cell r="K183" t="str">
            <v>alloc_energy_amt</v>
          </cell>
          <cell r="M183" t="str">
            <v>2010/12/1/8/A/0</v>
          </cell>
        </row>
        <row r="184">
          <cell r="A184" t="str">
            <v>183</v>
          </cell>
          <cell r="B184" t="str">
            <v>OM7_8140</v>
          </cell>
          <cell r="C184" t="str">
            <v>140 - Energy Allocation O &amp; M Exp Amount</v>
          </cell>
          <cell r="D184">
            <v>0</v>
          </cell>
          <cell r="F184" t="str">
            <v>CALC</v>
          </cell>
          <cell r="H184" t="str">
            <v>140</v>
          </cell>
          <cell r="I184" t="str">
            <v>C</v>
          </cell>
          <cell r="J184" t="str">
            <v>om_exp</v>
          </cell>
          <cell r="K184" t="str">
            <v>alloc_energy_amt</v>
          </cell>
          <cell r="M184" t="str">
            <v>2010/12/1/8/A/0</v>
          </cell>
        </row>
        <row r="185">
          <cell r="A185" t="str">
            <v>184</v>
          </cell>
          <cell r="B185" t="str">
            <v>OM7_8140</v>
          </cell>
          <cell r="C185" t="str">
            <v>140 - Energy Allocation O &amp; M Exp Amount</v>
          </cell>
          <cell r="D185">
            <v>0</v>
          </cell>
          <cell r="F185" t="str">
            <v>CALC</v>
          </cell>
          <cell r="H185" t="str">
            <v>140</v>
          </cell>
          <cell r="I185" t="str">
            <v>C</v>
          </cell>
          <cell r="J185" t="str">
            <v>om_exp</v>
          </cell>
          <cell r="K185" t="str">
            <v>alloc_energy_amt</v>
          </cell>
          <cell r="M185" t="str">
            <v>2010/12/1/8/A/0</v>
          </cell>
        </row>
        <row r="186">
          <cell r="A186" t="str">
            <v>185</v>
          </cell>
          <cell r="B186" t="str">
            <v>OM7_8140</v>
          </cell>
          <cell r="C186" t="str">
            <v>140 - Energy Allocation O &amp; M Exp Amount</v>
          </cell>
          <cell r="D186">
            <v>0</v>
          </cell>
          <cell r="F186" t="str">
            <v>CALC</v>
          </cell>
          <cell r="H186" t="str">
            <v>140</v>
          </cell>
          <cell r="I186" t="str">
            <v>C</v>
          </cell>
          <cell r="J186" t="str">
            <v>om_exp</v>
          </cell>
          <cell r="K186" t="str">
            <v>alloc_energy_amt</v>
          </cell>
          <cell r="M186" t="str">
            <v>2010/12/1/8/A/0</v>
          </cell>
        </row>
        <row r="187">
          <cell r="A187" t="str">
            <v>186</v>
          </cell>
          <cell r="B187" t="str">
            <v>OM7_8140</v>
          </cell>
          <cell r="C187" t="str">
            <v>140 - Energy Allocation O &amp; M Exp Amount</v>
          </cell>
          <cell r="D187">
            <v>0</v>
          </cell>
          <cell r="F187" t="str">
            <v>CALC</v>
          </cell>
          <cell r="H187" t="str">
            <v>140</v>
          </cell>
          <cell r="I187" t="str">
            <v>C</v>
          </cell>
          <cell r="J187" t="str">
            <v>om_exp</v>
          </cell>
          <cell r="K187" t="str">
            <v>alloc_energy_amt</v>
          </cell>
          <cell r="M187" t="str">
            <v>2010/12/1/8/A/0</v>
          </cell>
        </row>
        <row r="188">
          <cell r="A188" t="str">
            <v>187</v>
          </cell>
          <cell r="B188" t="str">
            <v>OM7_8140</v>
          </cell>
          <cell r="C188" t="str">
            <v>140 - Energy Allocation O &amp; M Exp Amount</v>
          </cell>
          <cell r="D188">
            <v>0</v>
          </cell>
          <cell r="F188" t="str">
            <v>CALC</v>
          </cell>
          <cell r="H188" t="str">
            <v>140</v>
          </cell>
          <cell r="I188" t="str">
            <v>C</v>
          </cell>
          <cell r="J188" t="str">
            <v>om_exp</v>
          </cell>
          <cell r="K188" t="str">
            <v>alloc_energy_amt</v>
          </cell>
          <cell r="M188" t="str">
            <v>2010/12/1/8/A/0</v>
          </cell>
        </row>
        <row r="189">
          <cell r="A189" t="str">
            <v>188</v>
          </cell>
          <cell r="B189" t="str">
            <v>OM7_8140</v>
          </cell>
          <cell r="C189" t="str">
            <v>140 - Energy Allocation O &amp; M Exp Amount</v>
          </cell>
          <cell r="D189">
            <v>0</v>
          </cell>
          <cell r="F189" t="str">
            <v>CALC</v>
          </cell>
          <cell r="H189" t="str">
            <v>140</v>
          </cell>
          <cell r="I189" t="str">
            <v>C</v>
          </cell>
          <cell r="J189" t="str">
            <v>om_exp</v>
          </cell>
          <cell r="K189" t="str">
            <v>alloc_energy_amt</v>
          </cell>
          <cell r="M189" t="str">
            <v>2010/12/1/8/A/0</v>
          </cell>
        </row>
        <row r="190">
          <cell r="A190" t="str">
            <v>189</v>
          </cell>
          <cell r="B190" t="str">
            <v>OM7_8140</v>
          </cell>
          <cell r="C190" t="str">
            <v>140 - Energy Allocation O &amp; M Exp Amount</v>
          </cell>
          <cell r="D190">
            <v>0</v>
          </cell>
          <cell r="F190" t="str">
            <v>CALC</v>
          </cell>
          <cell r="H190" t="str">
            <v>140</v>
          </cell>
          <cell r="I190" t="str">
            <v>C</v>
          </cell>
          <cell r="J190" t="str">
            <v>om_exp</v>
          </cell>
          <cell r="K190" t="str">
            <v>alloc_energy_amt</v>
          </cell>
          <cell r="M190" t="str">
            <v>2010/12/1/8/A/0</v>
          </cell>
        </row>
        <row r="191">
          <cell r="A191" t="str">
            <v>190</v>
          </cell>
          <cell r="B191" t="str">
            <v>OM7_8140</v>
          </cell>
          <cell r="C191" t="str">
            <v>140 - Energy Allocation O &amp; M Exp Amount</v>
          </cell>
          <cell r="D191">
            <v>0</v>
          </cell>
          <cell r="F191" t="str">
            <v>CALC</v>
          </cell>
          <cell r="H191" t="str">
            <v>140</v>
          </cell>
          <cell r="I191" t="str">
            <v>C</v>
          </cell>
          <cell r="J191" t="str">
            <v>om_exp</v>
          </cell>
          <cell r="K191" t="str">
            <v>alloc_energy_amt</v>
          </cell>
          <cell r="M191" t="str">
            <v>2010/12/1/8/A/0</v>
          </cell>
        </row>
        <row r="192">
          <cell r="A192" t="str">
            <v>191</v>
          </cell>
          <cell r="B192" t="str">
            <v>OMB_8140</v>
          </cell>
          <cell r="C192" t="str">
            <v>140 - CP Jurisdictional O &amp; M Exp Amount</v>
          </cell>
          <cell r="D192">
            <v>81123.889687229996</v>
          </cell>
          <cell r="F192" t="str">
            <v>CALC</v>
          </cell>
          <cell r="H192" t="str">
            <v>140</v>
          </cell>
          <cell r="I192" t="str">
            <v>C</v>
          </cell>
          <cell r="J192" t="str">
            <v>om_exp</v>
          </cell>
          <cell r="K192" t="str">
            <v>juris_cp_amt</v>
          </cell>
          <cell r="M192" t="str">
            <v>2010/12/1/8/A/0</v>
          </cell>
        </row>
        <row r="193">
          <cell r="A193" t="str">
            <v>192</v>
          </cell>
          <cell r="B193" t="str">
            <v>OMB_8140</v>
          </cell>
          <cell r="C193" t="str">
            <v>140 - CP Jurisdictional O &amp; M Exp Amount</v>
          </cell>
          <cell r="D193">
            <v>105727.340295135</v>
          </cell>
          <cell r="F193" t="str">
            <v>CALC</v>
          </cell>
          <cell r="H193" t="str">
            <v>140</v>
          </cell>
          <cell r="I193" t="str">
            <v>C</v>
          </cell>
          <cell r="J193" t="str">
            <v>om_exp</v>
          </cell>
          <cell r="K193" t="str">
            <v>juris_cp_amt</v>
          </cell>
          <cell r="M193" t="str">
            <v>2010/12/1/8/A/0</v>
          </cell>
        </row>
        <row r="194">
          <cell r="A194" t="str">
            <v>193</v>
          </cell>
          <cell r="B194" t="str">
            <v>OMB_8140</v>
          </cell>
          <cell r="C194" t="str">
            <v>140 - CP Jurisdictional O &amp; M Exp Amount</v>
          </cell>
          <cell r="D194">
            <v>12445.0417975</v>
          </cell>
          <cell r="F194" t="str">
            <v>CALC</v>
          </cell>
          <cell r="H194" t="str">
            <v>140</v>
          </cell>
          <cell r="I194" t="str">
            <v>C</v>
          </cell>
          <cell r="J194" t="str">
            <v>om_exp</v>
          </cell>
          <cell r="K194" t="str">
            <v>juris_cp_amt</v>
          </cell>
          <cell r="M194" t="str">
            <v>2010/12/1/8/A/0</v>
          </cell>
        </row>
        <row r="195">
          <cell r="A195" t="str">
            <v>194</v>
          </cell>
          <cell r="B195" t="str">
            <v>OMB_8140</v>
          </cell>
          <cell r="C195" t="str">
            <v>140 - CP Jurisdictional O &amp; M Exp Amount</v>
          </cell>
          <cell r="D195">
            <v>22108.41333883</v>
          </cell>
          <cell r="F195" t="str">
            <v>CALC</v>
          </cell>
          <cell r="H195" t="str">
            <v>140</v>
          </cell>
          <cell r="I195" t="str">
            <v>C</v>
          </cell>
          <cell r="J195" t="str">
            <v>om_exp</v>
          </cell>
          <cell r="K195" t="str">
            <v>juris_cp_amt</v>
          </cell>
          <cell r="M195" t="str">
            <v>2010/12/1/8/A/0</v>
          </cell>
        </row>
        <row r="196">
          <cell r="A196" t="str">
            <v>195</v>
          </cell>
          <cell r="B196" t="str">
            <v>OMB_8140</v>
          </cell>
          <cell r="C196" t="str">
            <v>140 - CP Jurisdictional O &amp; M Exp Amount</v>
          </cell>
          <cell r="D196">
            <v>0</v>
          </cell>
          <cell r="F196" t="str">
            <v>CALC</v>
          </cell>
          <cell r="H196" t="str">
            <v>140</v>
          </cell>
          <cell r="I196" t="str">
            <v>C</v>
          </cell>
          <cell r="J196" t="str">
            <v>om_exp</v>
          </cell>
          <cell r="K196" t="str">
            <v>juris_cp_amt</v>
          </cell>
          <cell r="M196" t="str">
            <v>2010/12/1/8/A/0</v>
          </cell>
        </row>
        <row r="197">
          <cell r="A197" t="str">
            <v>196</v>
          </cell>
          <cell r="B197" t="str">
            <v>OMB_8140</v>
          </cell>
          <cell r="C197" t="str">
            <v>140 - CP Jurisdictional O &amp; M Exp Amount</v>
          </cell>
          <cell r="D197">
            <v>0</v>
          </cell>
          <cell r="F197" t="str">
            <v>CALC</v>
          </cell>
          <cell r="H197" t="str">
            <v>140</v>
          </cell>
          <cell r="I197" t="str">
            <v>C</v>
          </cell>
          <cell r="J197" t="str">
            <v>om_exp</v>
          </cell>
          <cell r="K197" t="str">
            <v>juris_cp_amt</v>
          </cell>
          <cell r="M197" t="str">
            <v>2010/12/1/8/A/0</v>
          </cell>
        </row>
        <row r="198">
          <cell r="A198" t="str">
            <v>197</v>
          </cell>
          <cell r="B198" t="str">
            <v>OMB_8140</v>
          </cell>
          <cell r="C198" t="str">
            <v>140 - CP Jurisdictional O &amp; M Exp Amount</v>
          </cell>
          <cell r="D198">
            <v>0</v>
          </cell>
          <cell r="F198" t="str">
            <v>CALC</v>
          </cell>
          <cell r="H198" t="str">
            <v>140</v>
          </cell>
          <cell r="I198" t="str">
            <v>C</v>
          </cell>
          <cell r="J198" t="str">
            <v>om_exp</v>
          </cell>
          <cell r="K198" t="str">
            <v>juris_cp_amt</v>
          </cell>
          <cell r="M198" t="str">
            <v>2010/12/1/8/A/0</v>
          </cell>
        </row>
        <row r="199">
          <cell r="A199" t="str">
            <v>198</v>
          </cell>
          <cell r="B199" t="str">
            <v>OMB_8140</v>
          </cell>
          <cell r="C199" t="str">
            <v>140 - CP Jurisdictional O &amp; M Exp Amount</v>
          </cell>
          <cell r="D199">
            <v>34723.931132279999</v>
          </cell>
          <cell r="F199" t="str">
            <v>CALC</v>
          </cell>
          <cell r="H199" t="str">
            <v>140</v>
          </cell>
          <cell r="I199" t="str">
            <v>C</v>
          </cell>
          <cell r="J199" t="str">
            <v>om_exp</v>
          </cell>
          <cell r="K199" t="str">
            <v>juris_cp_amt</v>
          </cell>
          <cell r="M199" t="str">
            <v>2010/12/1/8/A/0</v>
          </cell>
        </row>
        <row r="200">
          <cell r="A200" t="str">
            <v>199</v>
          </cell>
          <cell r="B200" t="str">
            <v>OMB_8140</v>
          </cell>
          <cell r="C200" t="str">
            <v>140 - CP Jurisdictional O &amp; M Exp Amount</v>
          </cell>
          <cell r="D200">
            <v>580610.81336777995</v>
          </cell>
          <cell r="F200" t="str">
            <v>CALC</v>
          </cell>
          <cell r="H200" t="str">
            <v>140</v>
          </cell>
          <cell r="I200" t="str">
            <v>C</v>
          </cell>
          <cell r="J200" t="str">
            <v>om_exp</v>
          </cell>
          <cell r="K200" t="str">
            <v>juris_cp_amt</v>
          </cell>
          <cell r="M200" t="str">
            <v>2010/12/1/8/A/0</v>
          </cell>
        </row>
        <row r="201">
          <cell r="A201" t="str">
            <v>200</v>
          </cell>
          <cell r="B201" t="str">
            <v>OM8_8140</v>
          </cell>
          <cell r="C201" t="str">
            <v>140 - CP Jurisdictional Factor</v>
          </cell>
          <cell r="D201">
            <v>0.98031049999999997</v>
          </cell>
          <cell r="F201" t="str">
            <v>CALC</v>
          </cell>
          <cell r="H201" t="str">
            <v>140</v>
          </cell>
          <cell r="I201" t="str">
            <v>C</v>
          </cell>
          <cell r="J201" t="str">
            <v>om_exp</v>
          </cell>
          <cell r="K201" t="str">
            <v>juris_cp</v>
          </cell>
          <cell r="M201" t="str">
            <v>2010/12/1/8/A/0</v>
          </cell>
        </row>
        <row r="202">
          <cell r="A202" t="str">
            <v>201</v>
          </cell>
          <cell r="B202" t="str">
            <v>OM8_8140</v>
          </cell>
          <cell r="C202" t="str">
            <v>140 - CP Jurisdictional Factor</v>
          </cell>
          <cell r="D202">
            <v>0.98031049999999997</v>
          </cell>
          <cell r="F202" t="str">
            <v>CALC</v>
          </cell>
          <cell r="H202" t="str">
            <v>140</v>
          </cell>
          <cell r="I202" t="str">
            <v>C</v>
          </cell>
          <cell r="J202" t="str">
            <v>om_exp</v>
          </cell>
          <cell r="K202" t="str">
            <v>juris_cp</v>
          </cell>
          <cell r="M202" t="str">
            <v>2010/12/1/8/A/0</v>
          </cell>
        </row>
        <row r="203">
          <cell r="A203" t="str">
            <v>202</v>
          </cell>
          <cell r="B203" t="str">
            <v>OM8_8140</v>
          </cell>
          <cell r="C203" t="str">
            <v>140 - CP Jurisdictional Factor</v>
          </cell>
          <cell r="D203">
            <v>0.98031049999999997</v>
          </cell>
          <cell r="F203" t="str">
            <v>CALC</v>
          </cell>
          <cell r="H203" t="str">
            <v>140</v>
          </cell>
          <cell r="I203" t="str">
            <v>C</v>
          </cell>
          <cell r="J203" t="str">
            <v>om_exp</v>
          </cell>
          <cell r="K203" t="str">
            <v>juris_cp</v>
          </cell>
          <cell r="M203" t="str">
            <v>2010/12/1/8/A/0</v>
          </cell>
        </row>
        <row r="204">
          <cell r="A204" t="str">
            <v>203</v>
          </cell>
          <cell r="B204" t="str">
            <v>OM8_8140</v>
          </cell>
          <cell r="C204" t="str">
            <v>140 - CP Jurisdictional Factor</v>
          </cell>
          <cell r="D204">
            <v>0.98031049999999997</v>
          </cell>
          <cell r="F204" t="str">
            <v>CALC</v>
          </cell>
          <cell r="H204" t="str">
            <v>140</v>
          </cell>
          <cell r="I204" t="str">
            <v>C</v>
          </cell>
          <cell r="J204" t="str">
            <v>om_exp</v>
          </cell>
          <cell r="K204" t="str">
            <v>juris_cp</v>
          </cell>
          <cell r="M204" t="str">
            <v>2010/12/1/8/A/0</v>
          </cell>
        </row>
        <row r="205">
          <cell r="A205" t="str">
            <v>204</v>
          </cell>
          <cell r="B205" t="str">
            <v>OM8_8140</v>
          </cell>
          <cell r="C205" t="str">
            <v>140 - CP Jurisdictional Factor</v>
          </cell>
          <cell r="D205">
            <v>0.98031049999999997</v>
          </cell>
          <cell r="F205" t="str">
            <v>CALC</v>
          </cell>
          <cell r="H205" t="str">
            <v>140</v>
          </cell>
          <cell r="I205" t="str">
            <v>C</v>
          </cell>
          <cell r="J205" t="str">
            <v>om_exp</v>
          </cell>
          <cell r="K205" t="str">
            <v>juris_cp</v>
          </cell>
          <cell r="M205" t="str">
            <v>2010/12/1/8/A/0</v>
          </cell>
        </row>
        <row r="206">
          <cell r="A206" t="str">
            <v>205</v>
          </cell>
          <cell r="B206" t="str">
            <v>OM8_8140</v>
          </cell>
          <cell r="C206" t="str">
            <v>140 - CP Jurisdictional Factor</v>
          </cell>
          <cell r="D206">
            <v>0.98031049999999997</v>
          </cell>
          <cell r="F206" t="str">
            <v>CALC</v>
          </cell>
          <cell r="H206" t="str">
            <v>140</v>
          </cell>
          <cell r="I206" t="str">
            <v>C</v>
          </cell>
          <cell r="J206" t="str">
            <v>om_exp</v>
          </cell>
          <cell r="K206" t="str">
            <v>juris_cp</v>
          </cell>
          <cell r="M206" t="str">
            <v>2010/12/1/8/A/0</v>
          </cell>
        </row>
        <row r="207">
          <cell r="A207" t="str">
            <v>206</v>
          </cell>
          <cell r="B207" t="str">
            <v>OM8_8140</v>
          </cell>
          <cell r="C207" t="str">
            <v>140 - CP Jurisdictional Factor</v>
          </cell>
          <cell r="D207">
            <v>0.98031049999999997</v>
          </cell>
          <cell r="F207" t="str">
            <v>CALC</v>
          </cell>
          <cell r="H207" t="str">
            <v>140</v>
          </cell>
          <cell r="I207" t="str">
            <v>C</v>
          </cell>
          <cell r="J207" t="str">
            <v>om_exp</v>
          </cell>
          <cell r="K207" t="str">
            <v>juris_cp</v>
          </cell>
          <cell r="M207" t="str">
            <v>2010/12/1/8/A/0</v>
          </cell>
        </row>
        <row r="208">
          <cell r="A208" t="str">
            <v>207</v>
          </cell>
          <cell r="B208" t="str">
            <v>OM8_8140</v>
          </cell>
          <cell r="C208" t="str">
            <v>140 - CP Jurisdictional Factor</v>
          </cell>
          <cell r="D208">
            <v>0.98031049999999997</v>
          </cell>
          <cell r="F208" t="str">
            <v>CALC</v>
          </cell>
          <cell r="H208" t="str">
            <v>140</v>
          </cell>
          <cell r="I208" t="str">
            <v>C</v>
          </cell>
          <cell r="J208" t="str">
            <v>om_exp</v>
          </cell>
          <cell r="K208" t="str">
            <v>juris_cp</v>
          </cell>
          <cell r="M208" t="str">
            <v>2010/12/1/8/A/0</v>
          </cell>
        </row>
        <row r="209">
          <cell r="A209" t="str">
            <v>208</v>
          </cell>
          <cell r="B209" t="str">
            <v>OM8_8140</v>
          </cell>
          <cell r="C209" t="str">
            <v>140 - CP Jurisdictional Factor</v>
          </cell>
          <cell r="D209">
            <v>0.98031049999999997</v>
          </cell>
          <cell r="F209" t="str">
            <v>CALC</v>
          </cell>
          <cell r="H209" t="str">
            <v>140</v>
          </cell>
          <cell r="I209" t="str">
            <v>C</v>
          </cell>
          <cell r="J209" t="str">
            <v>om_exp</v>
          </cell>
          <cell r="K209" t="str">
            <v>juris_cp</v>
          </cell>
          <cell r="M209" t="str">
            <v>2010/12/1/8/A/0</v>
          </cell>
        </row>
        <row r="210">
          <cell r="A210" t="str">
            <v>209</v>
          </cell>
          <cell r="B210" t="str">
            <v>OMA_8140</v>
          </cell>
          <cell r="C210" t="str">
            <v>140 - Energy Jurisdictional Factor</v>
          </cell>
          <cell r="D210">
            <v>0.980271</v>
          </cell>
          <cell r="F210" t="str">
            <v>CALC</v>
          </cell>
          <cell r="H210" t="str">
            <v>140</v>
          </cell>
          <cell r="I210" t="str">
            <v>C</v>
          </cell>
          <cell r="J210" t="str">
            <v>om_exp</v>
          </cell>
          <cell r="K210" t="str">
            <v>juris_energy</v>
          </cell>
          <cell r="M210" t="str">
            <v>2010/12/1/8/A/0</v>
          </cell>
        </row>
        <row r="211">
          <cell r="A211" t="str">
            <v>210</v>
          </cell>
          <cell r="B211" t="str">
            <v>OMA_8140</v>
          </cell>
          <cell r="C211" t="str">
            <v>140 - Energy Jurisdictional Factor</v>
          </cell>
          <cell r="D211">
            <v>0.980271</v>
          </cell>
          <cell r="F211" t="str">
            <v>CALC</v>
          </cell>
          <cell r="H211" t="str">
            <v>140</v>
          </cell>
          <cell r="I211" t="str">
            <v>C</v>
          </cell>
          <cell r="J211" t="str">
            <v>om_exp</v>
          </cell>
          <cell r="K211" t="str">
            <v>juris_energy</v>
          </cell>
          <cell r="M211" t="str">
            <v>2010/12/1/8/A/0</v>
          </cell>
        </row>
        <row r="212">
          <cell r="A212" t="str">
            <v>211</v>
          </cell>
          <cell r="B212" t="str">
            <v>OMA_8140</v>
          </cell>
          <cell r="C212" t="str">
            <v>140 - Energy Jurisdictional Factor</v>
          </cell>
          <cell r="D212">
            <v>0.980271</v>
          </cell>
          <cell r="F212" t="str">
            <v>CALC</v>
          </cell>
          <cell r="H212" t="str">
            <v>140</v>
          </cell>
          <cell r="I212" t="str">
            <v>C</v>
          </cell>
          <cell r="J212" t="str">
            <v>om_exp</v>
          </cell>
          <cell r="K212" t="str">
            <v>juris_energy</v>
          </cell>
          <cell r="M212" t="str">
            <v>2010/12/1/8/A/0</v>
          </cell>
        </row>
        <row r="213">
          <cell r="A213" t="str">
            <v>212</v>
          </cell>
          <cell r="B213" t="str">
            <v>OMA_8140</v>
          </cell>
          <cell r="C213" t="str">
            <v>140 - Energy Jurisdictional Factor</v>
          </cell>
          <cell r="D213">
            <v>0.980271</v>
          </cell>
          <cell r="F213" t="str">
            <v>CALC</v>
          </cell>
          <cell r="H213" t="str">
            <v>140</v>
          </cell>
          <cell r="I213" t="str">
            <v>C</v>
          </cell>
          <cell r="J213" t="str">
            <v>om_exp</v>
          </cell>
          <cell r="K213" t="str">
            <v>juris_energy</v>
          </cell>
          <cell r="M213" t="str">
            <v>2010/12/1/8/A/0</v>
          </cell>
        </row>
        <row r="214">
          <cell r="A214" t="str">
            <v>213</v>
          </cell>
          <cell r="B214" t="str">
            <v>OMA_8140</v>
          </cell>
          <cell r="C214" t="str">
            <v>140 - Energy Jurisdictional Factor</v>
          </cell>
          <cell r="D214">
            <v>0.980271</v>
          </cell>
          <cell r="F214" t="str">
            <v>CALC</v>
          </cell>
          <cell r="H214" t="str">
            <v>140</v>
          </cell>
          <cell r="I214" t="str">
            <v>C</v>
          </cell>
          <cell r="J214" t="str">
            <v>om_exp</v>
          </cell>
          <cell r="K214" t="str">
            <v>juris_energy</v>
          </cell>
          <cell r="M214" t="str">
            <v>2010/12/1/8/A/0</v>
          </cell>
        </row>
        <row r="215">
          <cell r="A215" t="str">
            <v>214</v>
          </cell>
          <cell r="B215" t="str">
            <v>OMA_8140</v>
          </cell>
          <cell r="C215" t="str">
            <v>140 - Energy Jurisdictional Factor</v>
          </cell>
          <cell r="D215">
            <v>0.980271</v>
          </cell>
          <cell r="F215" t="str">
            <v>CALC</v>
          </cell>
          <cell r="H215" t="str">
            <v>140</v>
          </cell>
          <cell r="I215" t="str">
            <v>C</v>
          </cell>
          <cell r="J215" t="str">
            <v>om_exp</v>
          </cell>
          <cell r="K215" t="str">
            <v>juris_energy</v>
          </cell>
          <cell r="M215" t="str">
            <v>2010/12/1/8/A/0</v>
          </cell>
        </row>
        <row r="216">
          <cell r="A216" t="str">
            <v>215</v>
          </cell>
          <cell r="B216" t="str">
            <v>OMA_8140</v>
          </cell>
          <cell r="C216" t="str">
            <v>140 - Energy Jurisdictional Factor</v>
          </cell>
          <cell r="D216">
            <v>0.980271</v>
          </cell>
          <cell r="F216" t="str">
            <v>CALC</v>
          </cell>
          <cell r="H216" t="str">
            <v>140</v>
          </cell>
          <cell r="I216" t="str">
            <v>C</v>
          </cell>
          <cell r="J216" t="str">
            <v>om_exp</v>
          </cell>
          <cell r="K216" t="str">
            <v>juris_energy</v>
          </cell>
          <cell r="M216" t="str">
            <v>2010/12/1/8/A/0</v>
          </cell>
        </row>
        <row r="217">
          <cell r="A217" t="str">
            <v>216</v>
          </cell>
          <cell r="B217" t="str">
            <v>OMA_8140</v>
          </cell>
          <cell r="C217" t="str">
            <v>140 - Energy Jurisdictional Factor</v>
          </cell>
          <cell r="D217">
            <v>0.980271</v>
          </cell>
          <cell r="F217" t="str">
            <v>CALC</v>
          </cell>
          <cell r="H217" t="str">
            <v>140</v>
          </cell>
          <cell r="I217" t="str">
            <v>C</v>
          </cell>
          <cell r="J217" t="str">
            <v>om_exp</v>
          </cell>
          <cell r="K217" t="str">
            <v>juris_energy</v>
          </cell>
          <cell r="M217" t="str">
            <v>2010/12/1/8/A/0</v>
          </cell>
        </row>
        <row r="218">
          <cell r="A218" t="str">
            <v>217</v>
          </cell>
          <cell r="B218" t="str">
            <v>OMA_8140</v>
          </cell>
          <cell r="C218" t="str">
            <v>140 - Energy Jurisdictional Factor</v>
          </cell>
          <cell r="D218">
            <v>0.980271</v>
          </cell>
          <cell r="F218" t="str">
            <v>CALC</v>
          </cell>
          <cell r="H218" t="str">
            <v>140</v>
          </cell>
          <cell r="I218" t="str">
            <v>C</v>
          </cell>
          <cell r="J218" t="str">
            <v>om_exp</v>
          </cell>
          <cell r="K218" t="str">
            <v>juris_energy</v>
          </cell>
          <cell r="M218" t="str">
            <v>2010/12/1/8/A/0</v>
          </cell>
        </row>
        <row r="219">
          <cell r="A219" t="str">
            <v>218</v>
          </cell>
          <cell r="B219" t="str">
            <v>OM1_8140</v>
          </cell>
          <cell r="C219" t="str">
            <v>140 - O &amp; M Expenses Amount</v>
          </cell>
          <cell r="D219">
            <v>82753.259999999995</v>
          </cell>
          <cell r="F219" t="str">
            <v>CALC</v>
          </cell>
          <cell r="H219" t="str">
            <v>140</v>
          </cell>
          <cell r="I219" t="str">
            <v>C</v>
          </cell>
          <cell r="J219" t="str">
            <v>om_exp</v>
          </cell>
          <cell r="K219" t="str">
            <v>beg_bal</v>
          </cell>
          <cell r="M219" t="str">
            <v>2010/12/1/8/A/0</v>
          </cell>
        </row>
        <row r="220">
          <cell r="A220" t="str">
            <v>219</v>
          </cell>
          <cell r="B220" t="str">
            <v>OM1_8140</v>
          </cell>
          <cell r="C220" t="str">
            <v>140 - O &amp; M Expenses Amount</v>
          </cell>
          <cell r="D220">
            <v>107850.87</v>
          </cell>
          <cell r="F220" t="str">
            <v>CALC</v>
          </cell>
          <cell r="H220" t="str">
            <v>140</v>
          </cell>
          <cell r="I220" t="str">
            <v>C</v>
          </cell>
          <cell r="J220" t="str">
            <v>om_exp</v>
          </cell>
          <cell r="K220" t="str">
            <v>beg_bal</v>
          </cell>
          <cell r="M220" t="str">
            <v>2010/12/1/8/A/0</v>
          </cell>
        </row>
        <row r="221">
          <cell r="A221" t="str">
            <v>220</v>
          </cell>
          <cell r="B221" t="str">
            <v>OM1_8140</v>
          </cell>
          <cell r="C221" t="str">
            <v>140 - O &amp; M Expenses Amount</v>
          </cell>
          <cell r="D221">
            <v>12695</v>
          </cell>
          <cell r="F221" t="str">
            <v>CALC</v>
          </cell>
          <cell r="H221" t="str">
            <v>140</v>
          </cell>
          <cell r="I221" t="str">
            <v>C</v>
          </cell>
          <cell r="J221" t="str">
            <v>om_exp</v>
          </cell>
          <cell r="K221" t="str">
            <v>beg_bal</v>
          </cell>
          <cell r="M221" t="str">
            <v>2010/12/1/8/A/0</v>
          </cell>
        </row>
        <row r="222">
          <cell r="A222" t="str">
            <v>221</v>
          </cell>
          <cell r="B222" t="str">
            <v>OM1_8140</v>
          </cell>
          <cell r="C222" t="str">
            <v>140 - O &amp; M Expenses Amount</v>
          </cell>
          <cell r="D222">
            <v>22552.46</v>
          </cell>
          <cell r="F222" t="str">
            <v>CALC</v>
          </cell>
          <cell r="H222" t="str">
            <v>140</v>
          </cell>
          <cell r="I222" t="str">
            <v>C</v>
          </cell>
          <cell r="J222" t="str">
            <v>om_exp</v>
          </cell>
          <cell r="K222" t="str">
            <v>beg_bal</v>
          </cell>
          <cell r="M222" t="str">
            <v>2010/12/1/8/A/0</v>
          </cell>
        </row>
        <row r="223">
          <cell r="A223" t="str">
            <v>222</v>
          </cell>
          <cell r="B223" t="str">
            <v>OM1_8140</v>
          </cell>
          <cell r="C223" t="str">
            <v>140 - O &amp; M Expenses Amount</v>
          </cell>
          <cell r="D223">
            <v>0</v>
          </cell>
          <cell r="F223" t="str">
            <v>CALC</v>
          </cell>
          <cell r="H223" t="str">
            <v>140</v>
          </cell>
          <cell r="I223" t="str">
            <v>C</v>
          </cell>
          <cell r="J223" t="str">
            <v>om_exp</v>
          </cell>
          <cell r="K223" t="str">
            <v>beg_bal</v>
          </cell>
          <cell r="M223" t="str">
            <v>2010/12/1/8/A/0</v>
          </cell>
        </row>
        <row r="224">
          <cell r="A224" t="str">
            <v>223</v>
          </cell>
          <cell r="B224" t="str">
            <v>OM1_8140</v>
          </cell>
          <cell r="C224" t="str">
            <v>140 - O &amp; M Expenses Amount</v>
          </cell>
          <cell r="D224">
            <v>0</v>
          </cell>
          <cell r="F224" t="str">
            <v>CALC</v>
          </cell>
          <cell r="H224" t="str">
            <v>140</v>
          </cell>
          <cell r="I224" t="str">
            <v>C</v>
          </cell>
          <cell r="J224" t="str">
            <v>om_exp</v>
          </cell>
          <cell r="K224" t="str">
            <v>beg_bal</v>
          </cell>
          <cell r="M224" t="str">
            <v>2010/12/1/8/A/0</v>
          </cell>
        </row>
        <row r="225">
          <cell r="A225" t="str">
            <v>224</v>
          </cell>
          <cell r="B225" t="str">
            <v>OM1_8140</v>
          </cell>
          <cell r="C225" t="str">
            <v>140 - O &amp; M Expenses Amount</v>
          </cell>
          <cell r="D225">
            <v>0</v>
          </cell>
          <cell r="F225" t="str">
            <v>CALC</v>
          </cell>
          <cell r="H225" t="str">
            <v>140</v>
          </cell>
          <cell r="I225" t="str">
            <v>C</v>
          </cell>
          <cell r="J225" t="str">
            <v>om_exp</v>
          </cell>
          <cell r="K225" t="str">
            <v>beg_bal</v>
          </cell>
          <cell r="M225" t="str">
            <v>2010/12/1/8/A/0</v>
          </cell>
        </row>
        <row r="226">
          <cell r="A226" t="str">
            <v>225</v>
          </cell>
          <cell r="B226" t="str">
            <v>OM1_8140</v>
          </cell>
          <cell r="C226" t="str">
            <v>140 - O &amp; M Expenses Amount</v>
          </cell>
          <cell r="D226">
            <v>35421.360000000001</v>
          </cell>
          <cell r="F226" t="str">
            <v>CALC</v>
          </cell>
          <cell r="H226" t="str">
            <v>140</v>
          </cell>
          <cell r="I226" t="str">
            <v>C</v>
          </cell>
          <cell r="J226" t="str">
            <v>om_exp</v>
          </cell>
          <cell r="K226" t="str">
            <v>beg_bal</v>
          </cell>
          <cell r="M226" t="str">
            <v>2010/12/1/8/A/0</v>
          </cell>
        </row>
        <row r="227">
          <cell r="A227" t="str">
            <v>226</v>
          </cell>
          <cell r="B227" t="str">
            <v>OM1_8140</v>
          </cell>
          <cell r="C227" t="str">
            <v>140 - O &amp; M Expenses Amount</v>
          </cell>
          <cell r="D227">
            <v>592272.36</v>
          </cell>
          <cell r="F227" t="str">
            <v>CALC</v>
          </cell>
          <cell r="H227" t="str">
            <v>140</v>
          </cell>
          <cell r="I227" t="str">
            <v>C</v>
          </cell>
          <cell r="J227" t="str">
            <v>om_exp</v>
          </cell>
          <cell r="K227" t="str">
            <v>beg_bal</v>
          </cell>
          <cell r="M227" t="str">
            <v>2010/12/1/8/A/0</v>
          </cell>
        </row>
        <row r="228">
          <cell r="A228" t="str">
            <v>227</v>
          </cell>
          <cell r="B228" t="str">
            <v>OM9_8140</v>
          </cell>
          <cell r="C228" t="str">
            <v>140 - GCP Jurisdictional Factor</v>
          </cell>
          <cell r="D228">
            <v>1</v>
          </cell>
          <cell r="F228" t="str">
            <v>CALC</v>
          </cell>
          <cell r="H228" t="str">
            <v>140</v>
          </cell>
          <cell r="I228" t="str">
            <v>C</v>
          </cell>
          <cell r="J228" t="str">
            <v>om_exp</v>
          </cell>
          <cell r="K228" t="str">
            <v>juris_gcp</v>
          </cell>
          <cell r="M228" t="str">
            <v>2010/12/1/8/A/0</v>
          </cell>
        </row>
        <row r="229">
          <cell r="A229" t="str">
            <v>228</v>
          </cell>
          <cell r="B229" t="str">
            <v>OM9_8140</v>
          </cell>
          <cell r="C229" t="str">
            <v>140 - GCP Jurisdictional Factor</v>
          </cell>
          <cell r="D229">
            <v>1</v>
          </cell>
          <cell r="F229" t="str">
            <v>CALC</v>
          </cell>
          <cell r="H229" t="str">
            <v>140</v>
          </cell>
          <cell r="I229" t="str">
            <v>C</v>
          </cell>
          <cell r="J229" t="str">
            <v>om_exp</v>
          </cell>
          <cell r="K229" t="str">
            <v>juris_gcp</v>
          </cell>
          <cell r="M229" t="str">
            <v>2010/12/1/8/A/0</v>
          </cell>
        </row>
        <row r="230">
          <cell r="A230" t="str">
            <v>229</v>
          </cell>
          <cell r="B230" t="str">
            <v>OM9_8140</v>
          </cell>
          <cell r="C230" t="str">
            <v>140 - GCP Jurisdictional Factor</v>
          </cell>
          <cell r="D230">
            <v>1</v>
          </cell>
          <cell r="F230" t="str">
            <v>CALC</v>
          </cell>
          <cell r="H230" t="str">
            <v>140</v>
          </cell>
          <cell r="I230" t="str">
            <v>C</v>
          </cell>
          <cell r="J230" t="str">
            <v>om_exp</v>
          </cell>
          <cell r="K230" t="str">
            <v>juris_gcp</v>
          </cell>
          <cell r="M230" t="str">
            <v>2010/12/1/8/A/0</v>
          </cell>
        </row>
        <row r="231">
          <cell r="A231" t="str">
            <v>230</v>
          </cell>
          <cell r="B231" t="str">
            <v>OM9_8140</v>
          </cell>
          <cell r="C231" t="str">
            <v>140 - GCP Jurisdictional Factor</v>
          </cell>
          <cell r="D231">
            <v>1</v>
          </cell>
          <cell r="F231" t="str">
            <v>CALC</v>
          </cell>
          <cell r="H231" t="str">
            <v>140</v>
          </cell>
          <cell r="I231" t="str">
            <v>C</v>
          </cell>
          <cell r="J231" t="str">
            <v>om_exp</v>
          </cell>
          <cell r="K231" t="str">
            <v>juris_gcp</v>
          </cell>
          <cell r="M231" t="str">
            <v>2010/12/1/8/A/0</v>
          </cell>
        </row>
        <row r="232">
          <cell r="A232" t="str">
            <v>231</v>
          </cell>
          <cell r="B232" t="str">
            <v>OM9_8140</v>
          </cell>
          <cell r="C232" t="str">
            <v>140 - GCP Jurisdictional Factor</v>
          </cell>
          <cell r="D232">
            <v>1</v>
          </cell>
          <cell r="F232" t="str">
            <v>CALC</v>
          </cell>
          <cell r="H232" t="str">
            <v>140</v>
          </cell>
          <cell r="I232" t="str">
            <v>C</v>
          </cell>
          <cell r="J232" t="str">
            <v>om_exp</v>
          </cell>
          <cell r="K232" t="str">
            <v>juris_gcp</v>
          </cell>
          <cell r="M232" t="str">
            <v>2010/12/1/8/A/0</v>
          </cell>
        </row>
        <row r="233">
          <cell r="A233" t="str">
            <v>232</v>
          </cell>
          <cell r="B233" t="str">
            <v>OM9_8140</v>
          </cell>
          <cell r="C233" t="str">
            <v>140 - GCP Jurisdictional Factor</v>
          </cell>
          <cell r="D233">
            <v>1</v>
          </cell>
          <cell r="F233" t="str">
            <v>CALC</v>
          </cell>
          <cell r="H233" t="str">
            <v>140</v>
          </cell>
          <cell r="I233" t="str">
            <v>C</v>
          </cell>
          <cell r="J233" t="str">
            <v>om_exp</v>
          </cell>
          <cell r="K233" t="str">
            <v>juris_gcp</v>
          </cell>
          <cell r="M233" t="str">
            <v>2010/12/1/8/A/0</v>
          </cell>
        </row>
        <row r="234">
          <cell r="A234" t="str">
            <v>233</v>
          </cell>
          <cell r="B234" t="str">
            <v>OM9_8140</v>
          </cell>
          <cell r="C234" t="str">
            <v>140 - GCP Jurisdictional Factor</v>
          </cell>
          <cell r="D234">
            <v>1</v>
          </cell>
          <cell r="F234" t="str">
            <v>CALC</v>
          </cell>
          <cell r="H234" t="str">
            <v>140</v>
          </cell>
          <cell r="I234" t="str">
            <v>C</v>
          </cell>
          <cell r="J234" t="str">
            <v>om_exp</v>
          </cell>
          <cell r="K234" t="str">
            <v>juris_gcp</v>
          </cell>
          <cell r="M234" t="str">
            <v>2010/12/1/8/A/0</v>
          </cell>
        </row>
        <row r="235">
          <cell r="A235" t="str">
            <v>234</v>
          </cell>
          <cell r="B235" t="str">
            <v>OM9_8140</v>
          </cell>
          <cell r="C235" t="str">
            <v>140 - GCP Jurisdictional Factor</v>
          </cell>
          <cell r="D235">
            <v>1</v>
          </cell>
          <cell r="F235" t="str">
            <v>CALC</v>
          </cell>
          <cell r="H235" t="str">
            <v>140</v>
          </cell>
          <cell r="I235" t="str">
            <v>C</v>
          </cell>
          <cell r="J235" t="str">
            <v>om_exp</v>
          </cell>
          <cell r="K235" t="str">
            <v>juris_gcp</v>
          </cell>
          <cell r="M235" t="str">
            <v>2010/12/1/8/A/0</v>
          </cell>
        </row>
        <row r="236">
          <cell r="A236" t="str">
            <v>235</v>
          </cell>
          <cell r="B236" t="str">
            <v>OM9_8140</v>
          </cell>
          <cell r="C236" t="str">
            <v>140 - GCP Jurisdictional Factor</v>
          </cell>
          <cell r="D236">
            <v>1</v>
          </cell>
          <cell r="F236" t="str">
            <v>CALC</v>
          </cell>
          <cell r="H236" t="str">
            <v>140</v>
          </cell>
          <cell r="I236" t="str">
            <v>C</v>
          </cell>
          <cell r="J236" t="str">
            <v>om_exp</v>
          </cell>
          <cell r="K236" t="str">
            <v>juris_gcp</v>
          </cell>
          <cell r="M236" t="str">
            <v>2010/12/1/8/A/0</v>
          </cell>
        </row>
        <row r="237">
          <cell r="A237" t="str">
            <v>236</v>
          </cell>
          <cell r="B237" t="str">
            <v>OMD_8140</v>
          </cell>
          <cell r="C237" t="str">
            <v>140 - Energy Jurisdictional O &amp; M Exp Amount</v>
          </cell>
          <cell r="D237">
            <v>0</v>
          </cell>
          <cell r="F237" t="str">
            <v>CALC</v>
          </cell>
          <cell r="H237" t="str">
            <v>140</v>
          </cell>
          <cell r="I237" t="str">
            <v>C</v>
          </cell>
          <cell r="J237" t="str">
            <v>om_exp</v>
          </cell>
          <cell r="K237" t="str">
            <v>juris_energy_amt</v>
          </cell>
          <cell r="M237" t="str">
            <v>2010/12/1/8/A/0</v>
          </cell>
        </row>
        <row r="238">
          <cell r="A238" t="str">
            <v>237</v>
          </cell>
          <cell r="B238" t="str">
            <v>OMD_8140</v>
          </cell>
          <cell r="C238" t="str">
            <v>140 - Energy Jurisdictional O &amp; M Exp Amount</v>
          </cell>
          <cell r="D238">
            <v>0</v>
          </cell>
          <cell r="F238" t="str">
            <v>CALC</v>
          </cell>
          <cell r="H238" t="str">
            <v>140</v>
          </cell>
          <cell r="I238" t="str">
            <v>C</v>
          </cell>
          <cell r="J238" t="str">
            <v>om_exp</v>
          </cell>
          <cell r="K238" t="str">
            <v>juris_energy_amt</v>
          </cell>
          <cell r="M238" t="str">
            <v>2010/12/1/8/A/0</v>
          </cell>
        </row>
        <row r="239">
          <cell r="A239" t="str">
            <v>238</v>
          </cell>
          <cell r="B239" t="str">
            <v>OMD_8140</v>
          </cell>
          <cell r="C239" t="str">
            <v>140 - Energy Jurisdictional O &amp; M Exp Amount</v>
          </cell>
          <cell r="D239">
            <v>0</v>
          </cell>
          <cell r="F239" t="str">
            <v>CALC</v>
          </cell>
          <cell r="H239" t="str">
            <v>140</v>
          </cell>
          <cell r="I239" t="str">
            <v>C</v>
          </cell>
          <cell r="J239" t="str">
            <v>om_exp</v>
          </cell>
          <cell r="K239" t="str">
            <v>juris_energy_amt</v>
          </cell>
          <cell r="M239" t="str">
            <v>2010/12/1/8/A/0</v>
          </cell>
        </row>
        <row r="240">
          <cell r="A240" t="str">
            <v>239</v>
          </cell>
          <cell r="B240" t="str">
            <v>OMD_8140</v>
          </cell>
          <cell r="C240" t="str">
            <v>140 - Energy Jurisdictional O &amp; M Exp Amount</v>
          </cell>
          <cell r="D240">
            <v>0</v>
          </cell>
          <cell r="F240" t="str">
            <v>CALC</v>
          </cell>
          <cell r="H240" t="str">
            <v>140</v>
          </cell>
          <cell r="I240" t="str">
            <v>C</v>
          </cell>
          <cell r="J240" t="str">
            <v>om_exp</v>
          </cell>
          <cell r="K240" t="str">
            <v>juris_energy_amt</v>
          </cell>
          <cell r="M240" t="str">
            <v>2010/12/1/8/A/0</v>
          </cell>
        </row>
        <row r="241">
          <cell r="A241" t="str">
            <v>240</v>
          </cell>
          <cell r="B241" t="str">
            <v>OMD_8140</v>
          </cell>
          <cell r="C241" t="str">
            <v>140 - Energy Jurisdictional O &amp; M Exp Amount</v>
          </cell>
          <cell r="D241">
            <v>0</v>
          </cell>
          <cell r="F241" t="str">
            <v>CALC</v>
          </cell>
          <cell r="H241" t="str">
            <v>140</v>
          </cell>
          <cell r="I241" t="str">
            <v>C</v>
          </cell>
          <cell r="J241" t="str">
            <v>om_exp</v>
          </cell>
          <cell r="K241" t="str">
            <v>juris_energy_amt</v>
          </cell>
          <cell r="M241" t="str">
            <v>2010/12/1/8/A/0</v>
          </cell>
        </row>
        <row r="242">
          <cell r="A242" t="str">
            <v>241</v>
          </cell>
          <cell r="B242" t="str">
            <v>OMD_8140</v>
          </cell>
          <cell r="C242" t="str">
            <v>140 - Energy Jurisdictional O &amp; M Exp Amount</v>
          </cell>
          <cell r="D242">
            <v>0</v>
          </cell>
          <cell r="F242" t="str">
            <v>CALC</v>
          </cell>
          <cell r="H242" t="str">
            <v>140</v>
          </cell>
          <cell r="I242" t="str">
            <v>C</v>
          </cell>
          <cell r="J242" t="str">
            <v>om_exp</v>
          </cell>
          <cell r="K242" t="str">
            <v>juris_energy_amt</v>
          </cell>
          <cell r="M242" t="str">
            <v>2010/12/1/8/A/0</v>
          </cell>
        </row>
        <row r="243">
          <cell r="A243" t="str">
            <v>242</v>
          </cell>
          <cell r="B243" t="str">
            <v>OMD_8140</v>
          </cell>
          <cell r="C243" t="str">
            <v>140 - Energy Jurisdictional O &amp; M Exp Amount</v>
          </cell>
          <cell r="D243">
            <v>0</v>
          </cell>
          <cell r="F243" t="str">
            <v>CALC</v>
          </cell>
          <cell r="H243" t="str">
            <v>140</v>
          </cell>
          <cell r="I243" t="str">
            <v>C</v>
          </cell>
          <cell r="J243" t="str">
            <v>om_exp</v>
          </cell>
          <cell r="K243" t="str">
            <v>juris_energy_amt</v>
          </cell>
          <cell r="M243" t="str">
            <v>2010/12/1/8/A/0</v>
          </cell>
        </row>
        <row r="244">
          <cell r="A244" t="str">
            <v>243</v>
          </cell>
          <cell r="B244" t="str">
            <v>OMD_8140</v>
          </cell>
          <cell r="C244" t="str">
            <v>140 - Energy Jurisdictional O &amp; M Exp Amount</v>
          </cell>
          <cell r="D244">
            <v>0</v>
          </cell>
          <cell r="F244" t="str">
            <v>CALC</v>
          </cell>
          <cell r="H244" t="str">
            <v>140</v>
          </cell>
          <cell r="I244" t="str">
            <v>C</v>
          </cell>
          <cell r="J244" t="str">
            <v>om_exp</v>
          </cell>
          <cell r="K244" t="str">
            <v>juris_energy_amt</v>
          </cell>
          <cell r="M244" t="str">
            <v>2010/12/1/8/A/0</v>
          </cell>
        </row>
        <row r="245">
          <cell r="A245" t="str">
            <v>244</v>
          </cell>
          <cell r="B245" t="str">
            <v>OMD_8140</v>
          </cell>
          <cell r="C245" t="str">
            <v>140 - Energy Jurisdictional O &amp; M Exp Amount</v>
          </cell>
          <cell r="D245">
            <v>0</v>
          </cell>
          <cell r="F245" t="str">
            <v>CALC</v>
          </cell>
          <cell r="H245" t="str">
            <v>140</v>
          </cell>
          <cell r="I245" t="str">
            <v>C</v>
          </cell>
          <cell r="J245" t="str">
            <v>om_exp</v>
          </cell>
          <cell r="K245" t="str">
            <v>juris_energy_amt</v>
          </cell>
          <cell r="M245" t="str">
            <v>2010/12/1/8/A/0</v>
          </cell>
        </row>
        <row r="246">
          <cell r="A246" t="str">
            <v>245</v>
          </cell>
          <cell r="B246" t="str">
            <v>OME_8140</v>
          </cell>
          <cell r="C246" t="str">
            <v>140 - Total Jurisdictional O &amp; M Exp Amount</v>
          </cell>
          <cell r="D246">
            <v>81123.889687229996</v>
          </cell>
          <cell r="F246" t="str">
            <v>CALC</v>
          </cell>
          <cell r="H246" t="str">
            <v>140</v>
          </cell>
          <cell r="I246" t="str">
            <v>C</v>
          </cell>
          <cell r="J246" t="str">
            <v>om_exp</v>
          </cell>
          <cell r="K246" t="str">
            <v>total_juris_amt</v>
          </cell>
          <cell r="M246" t="str">
            <v>2010/12/1/8/A/0</v>
          </cell>
        </row>
        <row r="247">
          <cell r="A247" t="str">
            <v>246</v>
          </cell>
          <cell r="B247" t="str">
            <v>OME_8140</v>
          </cell>
          <cell r="C247" t="str">
            <v>140 - Total Jurisdictional O &amp; M Exp Amount</v>
          </cell>
          <cell r="D247">
            <v>105727.340295135</v>
          </cell>
          <cell r="F247" t="str">
            <v>CALC</v>
          </cell>
          <cell r="H247" t="str">
            <v>140</v>
          </cell>
          <cell r="I247" t="str">
            <v>C</v>
          </cell>
          <cell r="J247" t="str">
            <v>om_exp</v>
          </cell>
          <cell r="K247" t="str">
            <v>total_juris_amt</v>
          </cell>
          <cell r="M247" t="str">
            <v>2010/12/1/8/A/0</v>
          </cell>
        </row>
        <row r="248">
          <cell r="A248" t="str">
            <v>247</v>
          </cell>
          <cell r="B248" t="str">
            <v>OME_8140</v>
          </cell>
          <cell r="C248" t="str">
            <v>140 - Total Jurisdictional O &amp; M Exp Amount</v>
          </cell>
          <cell r="D248">
            <v>12445.0417975</v>
          </cell>
          <cell r="F248" t="str">
            <v>CALC</v>
          </cell>
          <cell r="H248" t="str">
            <v>140</v>
          </cell>
          <cell r="I248" t="str">
            <v>C</v>
          </cell>
          <cell r="J248" t="str">
            <v>om_exp</v>
          </cell>
          <cell r="K248" t="str">
            <v>total_juris_amt</v>
          </cell>
          <cell r="M248" t="str">
            <v>2010/12/1/8/A/0</v>
          </cell>
        </row>
        <row r="249">
          <cell r="A249" t="str">
            <v>248</v>
          </cell>
          <cell r="B249" t="str">
            <v>OME_8140</v>
          </cell>
          <cell r="C249" t="str">
            <v>140 - Total Jurisdictional O &amp; M Exp Amount</v>
          </cell>
          <cell r="D249">
            <v>22108.41333883</v>
          </cell>
          <cell r="F249" t="str">
            <v>CALC</v>
          </cell>
          <cell r="H249" t="str">
            <v>140</v>
          </cell>
          <cell r="I249" t="str">
            <v>C</v>
          </cell>
          <cell r="J249" t="str">
            <v>om_exp</v>
          </cell>
          <cell r="K249" t="str">
            <v>total_juris_amt</v>
          </cell>
          <cell r="M249" t="str">
            <v>2010/12/1/8/A/0</v>
          </cell>
        </row>
        <row r="250">
          <cell r="A250" t="str">
            <v>249</v>
          </cell>
          <cell r="B250" t="str">
            <v>OME_8140</v>
          </cell>
          <cell r="C250" t="str">
            <v>140 - Total Jurisdictional O &amp; M Exp Amount</v>
          </cell>
          <cell r="D250">
            <v>0</v>
          </cell>
          <cell r="F250" t="str">
            <v>CALC</v>
          </cell>
          <cell r="H250" t="str">
            <v>140</v>
          </cell>
          <cell r="I250" t="str">
            <v>C</v>
          </cell>
          <cell r="J250" t="str">
            <v>om_exp</v>
          </cell>
          <cell r="K250" t="str">
            <v>total_juris_amt</v>
          </cell>
          <cell r="M250" t="str">
            <v>2010/12/1/8/A/0</v>
          </cell>
        </row>
        <row r="251">
          <cell r="A251" t="str">
            <v>250</v>
          </cell>
          <cell r="B251" t="str">
            <v>OME_8140</v>
          </cell>
          <cell r="C251" t="str">
            <v>140 - Total Jurisdictional O &amp; M Exp Amount</v>
          </cell>
          <cell r="D251">
            <v>0</v>
          </cell>
          <cell r="F251" t="str">
            <v>CALC</v>
          </cell>
          <cell r="H251" t="str">
            <v>140</v>
          </cell>
          <cell r="I251" t="str">
            <v>C</v>
          </cell>
          <cell r="J251" t="str">
            <v>om_exp</v>
          </cell>
          <cell r="K251" t="str">
            <v>total_juris_amt</v>
          </cell>
          <cell r="M251" t="str">
            <v>2010/12/1/8/A/0</v>
          </cell>
        </row>
        <row r="252">
          <cell r="A252" t="str">
            <v>251</v>
          </cell>
          <cell r="B252" t="str">
            <v>OME_8140</v>
          </cell>
          <cell r="C252" t="str">
            <v>140 - Total Jurisdictional O &amp; M Exp Amount</v>
          </cell>
          <cell r="D252">
            <v>0</v>
          </cell>
          <cell r="F252" t="str">
            <v>CALC</v>
          </cell>
          <cell r="H252" t="str">
            <v>140</v>
          </cell>
          <cell r="I252" t="str">
            <v>C</v>
          </cell>
          <cell r="J252" t="str">
            <v>om_exp</v>
          </cell>
          <cell r="K252" t="str">
            <v>total_juris_amt</v>
          </cell>
          <cell r="M252" t="str">
            <v>2010/12/1/8/A/0</v>
          </cell>
        </row>
        <row r="253">
          <cell r="A253" t="str">
            <v>252</v>
          </cell>
          <cell r="B253" t="str">
            <v>OME_8140</v>
          </cell>
          <cell r="C253" t="str">
            <v>140 - Total Jurisdictional O &amp; M Exp Amount</v>
          </cell>
          <cell r="D253">
            <v>34723.931132279999</v>
          </cell>
          <cell r="F253" t="str">
            <v>CALC</v>
          </cell>
          <cell r="H253" t="str">
            <v>140</v>
          </cell>
          <cell r="I253" t="str">
            <v>C</v>
          </cell>
          <cell r="J253" t="str">
            <v>om_exp</v>
          </cell>
          <cell r="K253" t="str">
            <v>total_juris_amt</v>
          </cell>
          <cell r="M253" t="str">
            <v>2010/12/1/8/A/0</v>
          </cell>
        </row>
        <row r="254">
          <cell r="A254" t="str">
            <v>253</v>
          </cell>
          <cell r="B254" t="str">
            <v>OME_8140</v>
          </cell>
          <cell r="C254" t="str">
            <v>140 - Total Jurisdictional O &amp; M Exp Amount</v>
          </cell>
          <cell r="D254">
            <v>580610.81336777995</v>
          </cell>
          <cell r="F254" t="str">
            <v>CALC</v>
          </cell>
          <cell r="H254" t="str">
            <v>140</v>
          </cell>
          <cell r="I254" t="str">
            <v>C</v>
          </cell>
          <cell r="J254" t="str">
            <v>om_exp</v>
          </cell>
          <cell r="K254" t="str">
            <v>total_juris_amt</v>
          </cell>
          <cell r="M254" t="str">
            <v>2010/12/1/8/A/0</v>
          </cell>
        </row>
        <row r="255">
          <cell r="A255" t="str">
            <v>254</v>
          </cell>
          <cell r="B255" t="str">
            <v>OM8_8143</v>
          </cell>
          <cell r="C255" t="str">
            <v>143 - CP Jurisdictional Factor</v>
          </cell>
          <cell r="D255">
            <v>0.98031049999999997</v>
          </cell>
          <cell r="F255" t="str">
            <v>CALC</v>
          </cell>
          <cell r="H255" t="str">
            <v>143</v>
          </cell>
          <cell r="I255" t="str">
            <v>C</v>
          </cell>
          <cell r="J255" t="str">
            <v>om_exp</v>
          </cell>
          <cell r="K255" t="str">
            <v>juris_cp</v>
          </cell>
          <cell r="M255" t="str">
            <v>2010/12/1/8/A/0</v>
          </cell>
        </row>
        <row r="256">
          <cell r="A256" t="str">
            <v>255</v>
          </cell>
          <cell r="B256" t="str">
            <v>OM8_8143</v>
          </cell>
          <cell r="C256" t="str">
            <v>143 - CP Jurisdictional Factor</v>
          </cell>
          <cell r="D256">
            <v>0.98031049999999997</v>
          </cell>
          <cell r="F256" t="str">
            <v>CALC</v>
          </cell>
          <cell r="H256" t="str">
            <v>143</v>
          </cell>
          <cell r="I256" t="str">
            <v>C</v>
          </cell>
          <cell r="J256" t="str">
            <v>om_exp</v>
          </cell>
          <cell r="K256" t="str">
            <v>juris_cp</v>
          </cell>
          <cell r="M256" t="str">
            <v>2010/12/1/8/A/0</v>
          </cell>
        </row>
        <row r="257">
          <cell r="A257" t="str">
            <v>256</v>
          </cell>
          <cell r="B257" t="str">
            <v>REV_8NET</v>
          </cell>
          <cell r="C257" t="str">
            <v>Revenues Net of Revenue Taxes</v>
          </cell>
          <cell r="D257">
            <v>13220401.2227256</v>
          </cell>
          <cell r="F257" t="str">
            <v>CALC</v>
          </cell>
          <cell r="H257" t="str">
            <v>SP_CALC_REVENUE</v>
          </cell>
          <cell r="J257" t="str">
            <v>revenue</v>
          </cell>
          <cell r="K257" t="str">
            <v>report_only</v>
          </cell>
          <cell r="M257" t="str">
            <v>2010/12/1/8/A/0</v>
          </cell>
        </row>
        <row r="258">
          <cell r="A258" t="str">
            <v>257</v>
          </cell>
          <cell r="B258" t="str">
            <v>REV_8TOT</v>
          </cell>
          <cell r="C258" t="str">
            <v>Total Revenues applicable to Current Period</v>
          </cell>
          <cell r="D258">
            <v>13745149.139392201</v>
          </cell>
          <cell r="F258" t="str">
            <v>CALC</v>
          </cell>
          <cell r="H258" t="str">
            <v>SP_CALC_OVER_UNDER</v>
          </cell>
          <cell r="J258" t="str">
            <v>over_under</v>
          </cell>
          <cell r="K258" t="str">
            <v>report_only</v>
          </cell>
          <cell r="M258" t="str">
            <v>2010/12/1/8/A/0</v>
          </cell>
        </row>
        <row r="259">
          <cell r="A259" t="str">
            <v>258</v>
          </cell>
          <cell r="B259" t="str">
            <v>LIN_8LOS</v>
          </cell>
          <cell r="C259" t="str">
            <v>Line Loss</v>
          </cell>
          <cell r="D259">
            <v>0</v>
          </cell>
          <cell r="F259" t="str">
            <v>CALC</v>
          </cell>
          <cell r="H259" t="str">
            <v>SP_CALC_OVER_UNDER</v>
          </cell>
          <cell r="J259" t="str">
            <v>over_under</v>
          </cell>
          <cell r="K259" t="str">
            <v>report_only</v>
          </cell>
          <cell r="M259" t="str">
            <v>2010/12/1/8/A/0</v>
          </cell>
        </row>
        <row r="260">
          <cell r="A260" t="str">
            <v>259</v>
          </cell>
          <cell r="B260" t="str">
            <v>EXP_8TOT</v>
          </cell>
          <cell r="C260" t="str">
            <v>Total Expenses applicable to current period</v>
          </cell>
          <cell r="D260">
            <v>15389891.600630499</v>
          </cell>
          <cell r="F260" t="str">
            <v>CALC</v>
          </cell>
          <cell r="H260" t="str">
            <v>SP_CALC_OVER_UNDER</v>
          </cell>
          <cell r="J260" t="str">
            <v>over_under</v>
          </cell>
          <cell r="K260" t="str">
            <v>report_only</v>
          </cell>
          <cell r="M260" t="str">
            <v>2010/12/1/8/A/0</v>
          </cell>
        </row>
        <row r="261">
          <cell r="A261" t="str">
            <v>260</v>
          </cell>
          <cell r="B261" t="str">
            <v>INT_8AMT</v>
          </cell>
          <cell r="C261" t="str">
            <v>Interest Amount</v>
          </cell>
          <cell r="D261">
            <v>9652.8461407974592</v>
          </cell>
          <cell r="F261" t="str">
            <v>CALC</v>
          </cell>
          <cell r="H261" t="str">
            <v>SP_CALC_ENTRY_TO_GL</v>
          </cell>
          <cell r="I261" t="str">
            <v>C</v>
          </cell>
          <cell r="J261" t="str">
            <v>entry_to_gl</v>
          </cell>
          <cell r="K261" t="str">
            <v>curr_mon_int</v>
          </cell>
          <cell r="M261" t="str">
            <v>2010/12/1/8/A/0</v>
          </cell>
        </row>
        <row r="262">
          <cell r="A262" t="str">
            <v>261</v>
          </cell>
          <cell r="B262" t="str">
            <v>AVG_8AMT</v>
          </cell>
          <cell r="C262" t="str">
            <v>Average Amount for Interest Calculation</v>
          </cell>
          <cell r="D262">
            <v>46341076.0479955</v>
          </cell>
          <cell r="F262" t="str">
            <v>CALC</v>
          </cell>
          <cell r="H262" t="str">
            <v>SP_CALC_ENTRY_TO_GL</v>
          </cell>
          <cell r="J262" t="str">
            <v>entry_to_gl</v>
          </cell>
          <cell r="K262" t="str">
            <v>int_calc</v>
          </cell>
          <cell r="M262" t="str">
            <v>2010/12/1/8/A/0</v>
          </cell>
        </row>
        <row r="263">
          <cell r="A263" t="str">
            <v>262</v>
          </cell>
          <cell r="B263" t="str">
            <v>TRU_8END</v>
          </cell>
          <cell r="C263" t="str">
            <v>Total True-up --- End of Period</v>
          </cell>
          <cell r="D263">
            <v>45256330.859043002</v>
          </cell>
          <cell r="F263" t="str">
            <v>CALC</v>
          </cell>
          <cell r="H263" t="str">
            <v>SP_CALC_ENTRY_TO_GL</v>
          </cell>
          <cell r="J263" t="str">
            <v>entry_to_gl</v>
          </cell>
          <cell r="K263" t="str">
            <v>end_tru_up</v>
          </cell>
          <cell r="M263" t="str">
            <v>2010/12/1/8/A/0</v>
          </cell>
        </row>
        <row r="264">
          <cell r="A264" t="str">
            <v>263</v>
          </cell>
          <cell r="B264" t="str">
            <v>TRU_8BEG</v>
          </cell>
          <cell r="C264" t="str">
            <v>Total True-up --- Beginning of Period</v>
          </cell>
          <cell r="D264">
            <v>47425821.236947902</v>
          </cell>
          <cell r="F264" t="str">
            <v>CALC</v>
          </cell>
          <cell r="H264" t="str">
            <v>SP_CALC_ENTRY_TO_GL</v>
          </cell>
          <cell r="J264" t="str">
            <v>entry_to_gl</v>
          </cell>
          <cell r="K264" t="str">
            <v>beg_tru_up</v>
          </cell>
          <cell r="M264" t="str">
            <v>2010/12/1/8/A/0</v>
          </cell>
        </row>
        <row r="265">
          <cell r="A265" t="str">
            <v>264</v>
          </cell>
          <cell r="B265" t="str">
            <v>GLB_8BEG</v>
          </cell>
          <cell r="C265" t="str">
            <v>True-up --- Beginning of Period GL Balance</v>
          </cell>
          <cell r="D265">
            <v>47425821.236947902</v>
          </cell>
          <cell r="F265" t="str">
            <v>PRIOR_OFF</v>
          </cell>
          <cell r="H265" t="str">
            <v>SP_CALC_ENTRY_TO_GL</v>
          </cell>
          <cell r="I265" t="str">
            <v>O</v>
          </cell>
          <cell r="J265" t="str">
            <v>entry_to_gl</v>
          </cell>
          <cell r="K265" t="str">
            <v>beg_bal</v>
          </cell>
          <cell r="M265" t="str">
            <v>2010/12/1/8/A/0</v>
          </cell>
        </row>
        <row r="266">
          <cell r="A266" t="str">
            <v>265</v>
          </cell>
          <cell r="B266" t="str">
            <v>INT_8MON</v>
          </cell>
          <cell r="C266" t="str">
            <v>Average Monthly Interest Rate</v>
          </cell>
          <cell r="D266">
            <v>2.0829999999999999E-4</v>
          </cell>
          <cell r="F266" t="str">
            <v>CALC</v>
          </cell>
          <cell r="H266" t="str">
            <v>SP_CALC_ENTRY_TO_GL</v>
          </cell>
          <cell r="J266" t="str">
            <v>entry_to_gl</v>
          </cell>
          <cell r="K266" t="str">
            <v>int_rate_mon</v>
          </cell>
          <cell r="M266" t="str">
            <v>2010/12/1/8/A/0</v>
          </cell>
        </row>
        <row r="267">
          <cell r="A267" t="str">
            <v>266</v>
          </cell>
          <cell r="B267" t="str">
            <v>INT_8YER</v>
          </cell>
          <cell r="C267" t="str">
            <v>Average Annual Interest Rate</v>
          </cell>
          <cell r="D267">
            <v>2.5000000000000001E-3</v>
          </cell>
          <cell r="F267" t="str">
            <v>CALC</v>
          </cell>
          <cell r="H267" t="str">
            <v>SP_CALC_ENTRY_TO_GL</v>
          </cell>
          <cell r="J267" t="str">
            <v>entry_to_gl</v>
          </cell>
          <cell r="K267" t="str">
            <v>int_rate_year</v>
          </cell>
          <cell r="M267" t="str">
            <v>2010/12/1/8/A/0</v>
          </cell>
        </row>
        <row r="268">
          <cell r="A268" t="str">
            <v>267</v>
          </cell>
          <cell r="B268" t="str">
            <v>1MC_8YTD</v>
          </cell>
          <cell r="C268" t="str">
            <v>YTD Mid-course 1 Refunded/(Collected) in Current Year, excluding current month</v>
          </cell>
          <cell r="D268">
            <v>0</v>
          </cell>
          <cell r="F268" t="str">
            <v>PRIOR_JV</v>
          </cell>
          <cell r="I268" t="str">
            <v>I</v>
          </cell>
          <cell r="J268" t="str">
            <v>prior_period</v>
          </cell>
          <cell r="K268" t="str">
            <v>ytd_mc1</v>
          </cell>
          <cell r="M268" t="str">
            <v>2010/12/1/8/A/0</v>
          </cell>
        </row>
        <row r="269">
          <cell r="A269" t="str">
            <v>268</v>
          </cell>
          <cell r="B269" t="str">
            <v>1MC_8MON</v>
          </cell>
          <cell r="C269" t="str">
            <v>Prior Period True-Up Refunded/(Collected) this Period Mid-course 1</v>
          </cell>
          <cell r="D269">
            <v>0</v>
          </cell>
          <cell r="F269" t="str">
            <v>CALC</v>
          </cell>
          <cell r="H269" t="str">
            <v>SP_CALC_PRIOR_PERIOD</v>
          </cell>
          <cell r="I269" t="str">
            <v>F</v>
          </cell>
          <cell r="J269" t="str">
            <v>prior_period</v>
          </cell>
          <cell r="K269" t="str">
            <v>curr_mon_mc1</v>
          </cell>
          <cell r="L269" t="str">
            <v>entry_to_gl</v>
          </cell>
          <cell r="M269" t="str">
            <v>2010/12/1/8/A/0</v>
          </cell>
        </row>
        <row r="270">
          <cell r="A270" t="str">
            <v>269</v>
          </cell>
          <cell r="B270" t="str">
            <v>2MC_8MON</v>
          </cell>
          <cell r="C270" t="str">
            <v>Prior Period True-Up Refunded/(Collected) this Period Mid-course 2</v>
          </cell>
          <cell r="D270">
            <v>0</v>
          </cell>
          <cell r="F270" t="str">
            <v>CALC</v>
          </cell>
          <cell r="H270" t="str">
            <v>SP_CALC_PRIOR_PERIOD</v>
          </cell>
          <cell r="I270" t="str">
            <v>F</v>
          </cell>
          <cell r="J270" t="str">
            <v>prior_period</v>
          </cell>
          <cell r="K270" t="str">
            <v>curr_mon_mc2</v>
          </cell>
          <cell r="L270" t="str">
            <v>entry_to_gl</v>
          </cell>
          <cell r="M270" t="str">
            <v>2010/12/1/8/A/0</v>
          </cell>
        </row>
        <row r="271">
          <cell r="A271" t="str">
            <v>270</v>
          </cell>
          <cell r="B271" t="str">
            <v>2MC_8YTD</v>
          </cell>
          <cell r="C271" t="str">
            <v>YTD Mid-course 2 Refunded/(Collected) in Current Year, excluding current month</v>
          </cell>
          <cell r="D271">
            <v>0</v>
          </cell>
          <cell r="F271" t="str">
            <v>PRIOR_JV</v>
          </cell>
          <cell r="I271" t="str">
            <v>I</v>
          </cell>
          <cell r="J271" t="str">
            <v>prior_period</v>
          </cell>
          <cell r="K271" t="str">
            <v>ytd_mc2</v>
          </cell>
          <cell r="M271" t="str">
            <v>2010/12/1/8/A/0</v>
          </cell>
        </row>
        <row r="272">
          <cell r="A272" t="str">
            <v>271</v>
          </cell>
          <cell r="B272" t="str">
            <v>3MC_8YTD</v>
          </cell>
          <cell r="C272" t="str">
            <v>YTD Mid-course 3 Refunded/(Collected) in Current Year, excluding current month</v>
          </cell>
          <cell r="D272">
            <v>0</v>
          </cell>
          <cell r="F272" t="str">
            <v>PRIOR_JV</v>
          </cell>
          <cell r="I272" t="str">
            <v>I</v>
          </cell>
          <cell r="J272" t="str">
            <v>prior_period</v>
          </cell>
          <cell r="K272" t="str">
            <v>ytd_mc3</v>
          </cell>
          <cell r="M272" t="str">
            <v>2010/12/1/8/A/0</v>
          </cell>
        </row>
        <row r="273">
          <cell r="A273" t="str">
            <v>272</v>
          </cell>
          <cell r="B273" t="str">
            <v>1MC_8TOT</v>
          </cell>
          <cell r="C273" t="str">
            <v>Total Mid course Correction 1</v>
          </cell>
          <cell r="D273">
            <v>0</v>
          </cell>
          <cell r="F273" t="str">
            <v>CALC</v>
          </cell>
          <cell r="H273" t="str">
            <v>SP_CALC_PRIOR_PERIOD</v>
          </cell>
          <cell r="J273" t="str">
            <v>prior_period</v>
          </cell>
          <cell r="K273" t="str">
            <v>report_only</v>
          </cell>
          <cell r="M273" t="str">
            <v>2010/12/1/8/A/0</v>
          </cell>
        </row>
        <row r="274">
          <cell r="A274" t="str">
            <v>273</v>
          </cell>
          <cell r="B274" t="str">
            <v>2MC_8TOT</v>
          </cell>
          <cell r="C274" t="str">
            <v>Total Mid course Correction 2</v>
          </cell>
          <cell r="D274">
            <v>0</v>
          </cell>
          <cell r="F274" t="str">
            <v>CALC</v>
          </cell>
          <cell r="H274" t="str">
            <v>SP_CALC_PRIOR_PERIOD</v>
          </cell>
          <cell r="J274" t="str">
            <v>prior_period</v>
          </cell>
          <cell r="K274" t="str">
            <v>report_only</v>
          </cell>
          <cell r="M274" t="str">
            <v>2010/12/1/8/A/0</v>
          </cell>
        </row>
        <row r="275">
          <cell r="A275" t="str">
            <v>274</v>
          </cell>
          <cell r="B275" t="str">
            <v>OMD_8135</v>
          </cell>
          <cell r="C275" t="str">
            <v>135 - Energy Jurisdictional O &amp; M Exp Amount</v>
          </cell>
          <cell r="D275">
            <v>0</v>
          </cell>
          <cell r="F275" t="str">
            <v>CALC</v>
          </cell>
          <cell r="H275" t="str">
            <v>135</v>
          </cell>
          <cell r="I275" t="str">
            <v>C</v>
          </cell>
          <cell r="J275" t="str">
            <v>om_exp</v>
          </cell>
          <cell r="K275" t="str">
            <v>juris_energy_amt</v>
          </cell>
          <cell r="M275" t="str">
            <v>2010/12/1/8/A/0</v>
          </cell>
        </row>
        <row r="276">
          <cell r="A276" t="str">
            <v>275</v>
          </cell>
          <cell r="B276" t="str">
            <v>OMD_8135</v>
          </cell>
          <cell r="C276" t="str">
            <v>135 - Energy Jurisdictional O &amp; M Exp Amount</v>
          </cell>
          <cell r="D276">
            <v>0</v>
          </cell>
          <cell r="F276" t="str">
            <v>CALC</v>
          </cell>
          <cell r="H276" t="str">
            <v>135</v>
          </cell>
          <cell r="I276" t="str">
            <v>C</v>
          </cell>
          <cell r="J276" t="str">
            <v>om_exp</v>
          </cell>
          <cell r="K276" t="str">
            <v>juris_energy_amt</v>
          </cell>
          <cell r="M276" t="str">
            <v>2010/12/1/8/A/0</v>
          </cell>
        </row>
        <row r="277">
          <cell r="A277" t="str">
            <v>276</v>
          </cell>
          <cell r="B277" t="str">
            <v>OMD_8135</v>
          </cell>
          <cell r="C277" t="str">
            <v>135 - Energy Jurisdictional O &amp; M Exp Amount</v>
          </cell>
          <cell r="D277">
            <v>0</v>
          </cell>
          <cell r="F277" t="str">
            <v>CALC</v>
          </cell>
          <cell r="H277" t="str">
            <v>135</v>
          </cell>
          <cell r="I277" t="str">
            <v>C</v>
          </cell>
          <cell r="J277" t="str">
            <v>om_exp</v>
          </cell>
          <cell r="K277" t="str">
            <v>juris_energy_amt</v>
          </cell>
          <cell r="M277" t="str">
            <v>2010/12/1/8/A/0</v>
          </cell>
        </row>
        <row r="278">
          <cell r="A278" t="str">
            <v>277</v>
          </cell>
          <cell r="B278" t="str">
            <v>514_1790</v>
          </cell>
          <cell r="C278" t="str">
            <v xml:space="preserve">MAINT MISC PLT-N/C LIQUID WASTES-ECRC             </v>
          </cell>
          <cell r="D278">
            <v>201</v>
          </cell>
          <cell r="E278" t="str">
            <v>514179</v>
          </cell>
          <cell r="F278" t="str">
            <v>WALKER</v>
          </cell>
          <cell r="G278" t="str">
            <v>CM</v>
          </cell>
          <cell r="H278" t="str">
            <v>136</v>
          </cell>
          <cell r="I278" t="str">
            <v>W</v>
          </cell>
          <cell r="M278" t="str">
            <v>2010/12/1/8/A/0</v>
          </cell>
        </row>
        <row r="279">
          <cell r="A279" t="str">
            <v>278</v>
          </cell>
          <cell r="B279" t="str">
            <v>OME_8135</v>
          </cell>
          <cell r="C279" t="str">
            <v>135 - Total Jurisdictional O &amp; M Exp Amount</v>
          </cell>
          <cell r="D279">
            <v>0</v>
          </cell>
          <cell r="F279" t="str">
            <v>CALC</v>
          </cell>
          <cell r="H279" t="str">
            <v>135</v>
          </cell>
          <cell r="I279" t="str">
            <v>C</v>
          </cell>
          <cell r="J279" t="str">
            <v>om_exp</v>
          </cell>
          <cell r="K279" t="str">
            <v>total_juris_amt</v>
          </cell>
          <cell r="M279" t="str">
            <v>2010/12/1/8/A/0</v>
          </cell>
        </row>
        <row r="280">
          <cell r="A280" t="str">
            <v>279</v>
          </cell>
          <cell r="B280" t="str">
            <v>OME_8135</v>
          </cell>
          <cell r="C280" t="str">
            <v>135 - Total Jurisdictional O &amp; M Exp Amount</v>
          </cell>
          <cell r="D280">
            <v>0</v>
          </cell>
          <cell r="F280" t="str">
            <v>CALC</v>
          </cell>
          <cell r="H280" t="str">
            <v>135</v>
          </cell>
          <cell r="I280" t="str">
            <v>C</v>
          </cell>
          <cell r="J280" t="str">
            <v>om_exp</v>
          </cell>
          <cell r="K280" t="str">
            <v>total_juris_amt</v>
          </cell>
          <cell r="M280" t="str">
            <v>2010/12/1/8/A/0</v>
          </cell>
        </row>
        <row r="281">
          <cell r="A281" t="str">
            <v>280</v>
          </cell>
          <cell r="B281" t="str">
            <v>OME_8135</v>
          </cell>
          <cell r="C281" t="str">
            <v>135 - Total Jurisdictional O &amp; M Exp Amount</v>
          </cell>
          <cell r="D281">
            <v>0</v>
          </cell>
          <cell r="F281" t="str">
            <v>CALC</v>
          </cell>
          <cell r="H281" t="str">
            <v>135</v>
          </cell>
          <cell r="I281" t="str">
            <v>C</v>
          </cell>
          <cell r="J281" t="str">
            <v>om_exp</v>
          </cell>
          <cell r="K281" t="str">
            <v>total_juris_amt</v>
          </cell>
          <cell r="M281" t="str">
            <v>2010/12/1/8/A/0</v>
          </cell>
        </row>
        <row r="282">
          <cell r="A282" t="str">
            <v>281</v>
          </cell>
          <cell r="B282" t="str">
            <v>549_1490</v>
          </cell>
          <cell r="C282" t="str">
            <v xml:space="preserve">MIS OTH PWR GN EXP-WTR PERMIT FEES-ECRC           </v>
          </cell>
          <cell r="D282">
            <v>0</v>
          </cell>
          <cell r="E282" t="str">
            <v>549149</v>
          </cell>
          <cell r="F282" t="str">
            <v>WALKER</v>
          </cell>
          <cell r="G282" t="str">
            <v>CM</v>
          </cell>
          <cell r="H282" t="str">
            <v>135</v>
          </cell>
          <cell r="I282" t="str">
            <v>W</v>
          </cell>
          <cell r="M282" t="str">
            <v>2010/12/1/8/A/0</v>
          </cell>
        </row>
        <row r="283">
          <cell r="A283" t="str">
            <v>282</v>
          </cell>
          <cell r="B283" t="str">
            <v>OM5_8136</v>
          </cell>
          <cell r="C283" t="str">
            <v>136 - CP Allocation O &amp; M Exp Amount</v>
          </cell>
          <cell r="D283">
            <v>0</v>
          </cell>
          <cell r="F283" t="str">
            <v>CALC</v>
          </cell>
          <cell r="H283" t="str">
            <v>136</v>
          </cell>
          <cell r="I283" t="str">
            <v>C</v>
          </cell>
          <cell r="J283" t="str">
            <v>om_exp</v>
          </cell>
          <cell r="K283" t="str">
            <v>alloc_cp_amt</v>
          </cell>
          <cell r="M283" t="str">
            <v>2010/12/1/8/A/0</v>
          </cell>
        </row>
        <row r="284">
          <cell r="A284" t="str">
            <v>283</v>
          </cell>
          <cell r="B284" t="str">
            <v>OM2_8136</v>
          </cell>
          <cell r="C284" t="str">
            <v>136 - CP Allocation Factor</v>
          </cell>
          <cell r="D284">
            <v>0</v>
          </cell>
          <cell r="F284" t="str">
            <v>CALC</v>
          </cell>
          <cell r="H284" t="str">
            <v>136</v>
          </cell>
          <cell r="I284" t="str">
            <v>C</v>
          </cell>
          <cell r="J284" t="str">
            <v>om_exp</v>
          </cell>
          <cell r="K284" t="str">
            <v>alloc_cp</v>
          </cell>
          <cell r="M284" t="str">
            <v>2010/12/1/8/A/0</v>
          </cell>
        </row>
        <row r="285">
          <cell r="A285" t="str">
            <v>284</v>
          </cell>
          <cell r="B285" t="str">
            <v>OM6_8136</v>
          </cell>
          <cell r="C285" t="str">
            <v>136 - GCP Allocation O &amp; M Exp Amount</v>
          </cell>
          <cell r="D285">
            <v>0</v>
          </cell>
          <cell r="F285" t="str">
            <v>CALC</v>
          </cell>
          <cell r="H285" t="str">
            <v>136</v>
          </cell>
          <cell r="I285" t="str">
            <v>C</v>
          </cell>
          <cell r="J285" t="str">
            <v>om_exp</v>
          </cell>
          <cell r="K285" t="str">
            <v>alloc_gcp_amt</v>
          </cell>
          <cell r="M285" t="str">
            <v>2010/12/1/8/A/0</v>
          </cell>
        </row>
        <row r="286">
          <cell r="A286" t="str">
            <v>285</v>
          </cell>
          <cell r="B286" t="str">
            <v>OM3_8136</v>
          </cell>
          <cell r="C286" t="str">
            <v>136 - GCP Allocation Factor</v>
          </cell>
          <cell r="D286">
            <v>0</v>
          </cell>
          <cell r="F286" t="str">
            <v>CALC</v>
          </cell>
          <cell r="H286" t="str">
            <v>136</v>
          </cell>
          <cell r="I286" t="str">
            <v>C</v>
          </cell>
          <cell r="J286" t="str">
            <v>om_exp</v>
          </cell>
          <cell r="K286" t="str">
            <v>alloc_gcp</v>
          </cell>
          <cell r="M286" t="str">
            <v>2010/12/1/8/A/0</v>
          </cell>
        </row>
        <row r="287">
          <cell r="A287" t="str">
            <v>286</v>
          </cell>
          <cell r="B287" t="str">
            <v>OMC_8136</v>
          </cell>
          <cell r="C287" t="str">
            <v>136 - GCP Jurisdictional O &amp; M Exp Amount</v>
          </cell>
          <cell r="D287">
            <v>0</v>
          </cell>
          <cell r="F287" t="str">
            <v>CALC</v>
          </cell>
          <cell r="H287" t="str">
            <v>136</v>
          </cell>
          <cell r="I287" t="str">
            <v>C</v>
          </cell>
          <cell r="J287" t="str">
            <v>om_exp</v>
          </cell>
          <cell r="K287" t="str">
            <v>juris_gcp_amt</v>
          </cell>
          <cell r="M287" t="str">
            <v>2010/12/1/8/A/0</v>
          </cell>
        </row>
        <row r="288">
          <cell r="A288" t="str">
            <v>287</v>
          </cell>
          <cell r="B288" t="str">
            <v>OM4_8136</v>
          </cell>
          <cell r="C288" t="str">
            <v>136 - Energy Allocation Factor</v>
          </cell>
          <cell r="D288">
            <v>1</v>
          </cell>
          <cell r="F288" t="str">
            <v>CALC</v>
          </cell>
          <cell r="H288" t="str">
            <v>136</v>
          </cell>
          <cell r="I288" t="str">
            <v>C</v>
          </cell>
          <cell r="J288" t="str">
            <v>om_exp</v>
          </cell>
          <cell r="K288" t="str">
            <v>alloc_energy</v>
          </cell>
          <cell r="M288" t="str">
            <v>2010/12/1/8/A/0</v>
          </cell>
        </row>
        <row r="289">
          <cell r="A289" t="str">
            <v>288</v>
          </cell>
          <cell r="B289" t="str">
            <v>OM7_8136</v>
          </cell>
          <cell r="C289" t="str">
            <v>136 - Energy Allocation O &amp; M Exp Amount</v>
          </cell>
          <cell r="D289">
            <v>201</v>
          </cell>
          <cell r="F289" t="str">
            <v>CALC</v>
          </cell>
          <cell r="H289" t="str">
            <v>136</v>
          </cell>
          <cell r="I289" t="str">
            <v>C</v>
          </cell>
          <cell r="J289" t="str">
            <v>om_exp</v>
          </cell>
          <cell r="K289" t="str">
            <v>alloc_energy_amt</v>
          </cell>
          <cell r="M289" t="str">
            <v>2010/12/1/8/A/0</v>
          </cell>
        </row>
        <row r="290">
          <cell r="A290" t="str">
            <v>289</v>
          </cell>
          <cell r="B290" t="str">
            <v>OMB_8136</v>
          </cell>
          <cell r="C290" t="str">
            <v>136 - CP Jurisdictional O &amp; M Exp Amount</v>
          </cell>
          <cell r="D290">
            <v>0</v>
          </cell>
          <cell r="F290" t="str">
            <v>CALC</v>
          </cell>
          <cell r="H290" t="str">
            <v>136</v>
          </cell>
          <cell r="I290" t="str">
            <v>C</v>
          </cell>
          <cell r="J290" t="str">
            <v>om_exp</v>
          </cell>
          <cell r="K290" t="str">
            <v>juris_cp_amt</v>
          </cell>
          <cell r="M290" t="str">
            <v>2010/12/1/8/A/0</v>
          </cell>
        </row>
        <row r="291">
          <cell r="A291" t="str">
            <v>290</v>
          </cell>
          <cell r="B291" t="str">
            <v>OM8_8136</v>
          </cell>
          <cell r="C291" t="str">
            <v>136 - CP Jurisdictional Factor</v>
          </cell>
          <cell r="D291">
            <v>0.98031049999999997</v>
          </cell>
          <cell r="F291" t="str">
            <v>CALC</v>
          </cell>
          <cell r="H291" t="str">
            <v>136</v>
          </cell>
          <cell r="I291" t="str">
            <v>C</v>
          </cell>
          <cell r="J291" t="str">
            <v>om_exp</v>
          </cell>
          <cell r="K291" t="str">
            <v>juris_cp</v>
          </cell>
          <cell r="M291" t="str">
            <v>2010/12/1/8/A/0</v>
          </cell>
        </row>
        <row r="292">
          <cell r="A292" t="str">
            <v>291</v>
          </cell>
          <cell r="B292" t="str">
            <v>OMA_8136</v>
          </cell>
          <cell r="C292" t="str">
            <v>136 - Energy Jurisdictional Factor</v>
          </cell>
          <cell r="D292">
            <v>0.980271</v>
          </cell>
          <cell r="F292" t="str">
            <v>CALC</v>
          </cell>
          <cell r="H292" t="str">
            <v>136</v>
          </cell>
          <cell r="I292" t="str">
            <v>C</v>
          </cell>
          <cell r="J292" t="str">
            <v>om_exp</v>
          </cell>
          <cell r="K292" t="str">
            <v>juris_energy</v>
          </cell>
          <cell r="M292" t="str">
            <v>2010/12/1/8/A/0</v>
          </cell>
        </row>
        <row r="293">
          <cell r="A293" t="str">
            <v>292</v>
          </cell>
          <cell r="B293" t="str">
            <v>OM1_8136</v>
          </cell>
          <cell r="C293" t="str">
            <v>136 - O &amp; M Expenses Amount</v>
          </cell>
          <cell r="D293">
            <v>201</v>
          </cell>
          <cell r="F293" t="str">
            <v>CALC</v>
          </cell>
          <cell r="H293" t="str">
            <v>136</v>
          </cell>
          <cell r="I293" t="str">
            <v>C</v>
          </cell>
          <cell r="J293" t="str">
            <v>om_exp</v>
          </cell>
          <cell r="K293" t="str">
            <v>beg_bal</v>
          </cell>
          <cell r="M293" t="str">
            <v>2010/12/1/8/A/0</v>
          </cell>
        </row>
        <row r="294">
          <cell r="A294" t="str">
            <v>293</v>
          </cell>
          <cell r="B294" t="str">
            <v>OM9_8136</v>
          </cell>
          <cell r="C294" t="str">
            <v>136 - GCP Jurisdictional Factor</v>
          </cell>
          <cell r="D294">
            <v>1</v>
          </cell>
          <cell r="F294" t="str">
            <v>CALC</v>
          </cell>
          <cell r="H294" t="str">
            <v>136</v>
          </cell>
          <cell r="I294" t="str">
            <v>C</v>
          </cell>
          <cell r="J294" t="str">
            <v>om_exp</v>
          </cell>
          <cell r="K294" t="str">
            <v>juris_gcp</v>
          </cell>
          <cell r="M294" t="str">
            <v>2010/12/1/8/A/0</v>
          </cell>
        </row>
        <row r="295">
          <cell r="A295" t="str">
            <v>294</v>
          </cell>
          <cell r="B295" t="str">
            <v>OMD_8136</v>
          </cell>
          <cell r="C295" t="str">
            <v>136 - Energy Jurisdictional O &amp; M Exp Amount</v>
          </cell>
          <cell r="D295">
            <v>197.034471</v>
          </cell>
          <cell r="F295" t="str">
            <v>CALC</v>
          </cell>
          <cell r="H295" t="str">
            <v>136</v>
          </cell>
          <cell r="I295" t="str">
            <v>C</v>
          </cell>
          <cell r="J295" t="str">
            <v>om_exp</v>
          </cell>
          <cell r="K295" t="str">
            <v>juris_energy_amt</v>
          </cell>
          <cell r="M295" t="str">
            <v>2010/12/1/8/A/0</v>
          </cell>
        </row>
        <row r="296">
          <cell r="A296" t="str">
            <v>295</v>
          </cell>
          <cell r="B296" t="str">
            <v>OME_8136</v>
          </cell>
          <cell r="C296" t="str">
            <v>136 - Total Jurisdictional O &amp; M Exp Amount</v>
          </cell>
          <cell r="D296">
            <v>197.034471</v>
          </cell>
          <cell r="F296" t="str">
            <v>CALC</v>
          </cell>
          <cell r="H296" t="str">
            <v>136</v>
          </cell>
          <cell r="I296" t="str">
            <v>C</v>
          </cell>
          <cell r="J296" t="str">
            <v>om_exp</v>
          </cell>
          <cell r="K296" t="str">
            <v>total_juris_amt</v>
          </cell>
          <cell r="M296" t="str">
            <v>2010/12/1/8/A/0</v>
          </cell>
        </row>
        <row r="297">
          <cell r="A297" t="str">
            <v>296</v>
          </cell>
          <cell r="B297" t="str">
            <v>592_1900</v>
          </cell>
          <cell r="C297" t="str">
            <v xml:space="preserve">NON-REC DISTRBN SUBST POLLUTION PREVENT           </v>
          </cell>
          <cell r="D297">
            <v>23343</v>
          </cell>
          <cell r="E297" t="str">
            <v>592190</v>
          </cell>
          <cell r="F297" t="str">
            <v>WALKER</v>
          </cell>
          <cell r="G297" t="str">
            <v>CM</v>
          </cell>
          <cell r="H297" t="str">
            <v>137</v>
          </cell>
          <cell r="I297" t="str">
            <v>W</v>
          </cell>
          <cell r="M297" t="str">
            <v>2010/12/1/8/A/0</v>
          </cell>
        </row>
        <row r="298">
          <cell r="A298" t="str">
            <v>297</v>
          </cell>
          <cell r="B298" t="str">
            <v>OM5_8137</v>
          </cell>
          <cell r="C298" t="str">
            <v>137 - CP Allocation O &amp; M Exp Amount</v>
          </cell>
          <cell r="D298">
            <v>0</v>
          </cell>
          <cell r="F298" t="str">
            <v>CALC</v>
          </cell>
          <cell r="H298" t="str">
            <v>137</v>
          </cell>
          <cell r="I298" t="str">
            <v>C</v>
          </cell>
          <cell r="J298" t="str">
            <v>om_exp</v>
          </cell>
          <cell r="K298" t="str">
            <v>alloc_cp_amt</v>
          </cell>
          <cell r="M298" t="str">
            <v>2010/12/1/8/A/0</v>
          </cell>
        </row>
        <row r="299">
          <cell r="A299" t="str">
            <v>298</v>
          </cell>
          <cell r="B299" t="str">
            <v>OM5_8137</v>
          </cell>
          <cell r="C299" t="str">
            <v>137 - CP Allocation O &amp; M Exp Amount</v>
          </cell>
          <cell r="D299">
            <v>0</v>
          </cell>
          <cell r="F299" t="str">
            <v>CALC</v>
          </cell>
          <cell r="H299" t="str">
            <v>137</v>
          </cell>
          <cell r="I299" t="str">
            <v>C</v>
          </cell>
          <cell r="J299" t="str">
            <v>om_exp</v>
          </cell>
          <cell r="K299" t="str">
            <v>alloc_cp_amt</v>
          </cell>
          <cell r="M299" t="str">
            <v>2010/12/1/8/A/0</v>
          </cell>
        </row>
        <row r="300">
          <cell r="A300" t="str">
            <v>299</v>
          </cell>
          <cell r="B300" t="str">
            <v>OM2_8137</v>
          </cell>
          <cell r="C300" t="str">
            <v>137 - CP Allocation Factor</v>
          </cell>
          <cell r="D300">
            <v>0</v>
          </cell>
          <cell r="F300" t="str">
            <v>CALC</v>
          </cell>
          <cell r="H300" t="str">
            <v>137</v>
          </cell>
          <cell r="I300" t="str">
            <v>C</v>
          </cell>
          <cell r="J300" t="str">
            <v>om_exp</v>
          </cell>
          <cell r="K300" t="str">
            <v>alloc_cp</v>
          </cell>
          <cell r="M300" t="str">
            <v>2010/12/1/8/A/0</v>
          </cell>
        </row>
        <row r="301">
          <cell r="A301" t="str">
            <v>300</v>
          </cell>
          <cell r="B301" t="str">
            <v>OM2_8137</v>
          </cell>
          <cell r="C301" t="str">
            <v>137 - CP Allocation Factor</v>
          </cell>
          <cell r="D301">
            <v>0</v>
          </cell>
          <cell r="F301" t="str">
            <v>CALC</v>
          </cell>
          <cell r="H301" t="str">
            <v>137</v>
          </cell>
          <cell r="I301" t="str">
            <v>C</v>
          </cell>
          <cell r="J301" t="str">
            <v>om_exp</v>
          </cell>
          <cell r="K301" t="str">
            <v>alloc_cp</v>
          </cell>
          <cell r="M301" t="str">
            <v>2010/12/1/8/A/0</v>
          </cell>
        </row>
        <row r="302">
          <cell r="A302" t="str">
            <v>301</v>
          </cell>
          <cell r="B302" t="str">
            <v>OM6_8137</v>
          </cell>
          <cell r="C302" t="str">
            <v>137 - GCP Allocation O &amp; M Exp Amount</v>
          </cell>
          <cell r="D302">
            <v>23343</v>
          </cell>
          <cell r="F302" t="str">
            <v>CALC</v>
          </cell>
          <cell r="H302" t="str">
            <v>137</v>
          </cell>
          <cell r="I302" t="str">
            <v>C</v>
          </cell>
          <cell r="J302" t="str">
            <v>om_exp</v>
          </cell>
          <cell r="K302" t="str">
            <v>alloc_gcp_amt</v>
          </cell>
          <cell r="M302" t="str">
            <v>2010/12/1/8/A/0</v>
          </cell>
        </row>
        <row r="303">
          <cell r="A303" t="str">
            <v>302</v>
          </cell>
          <cell r="B303" t="str">
            <v>OM6_8137</v>
          </cell>
          <cell r="C303" t="str">
            <v>137 - GCP Allocation O &amp; M Exp Amount</v>
          </cell>
          <cell r="D303">
            <v>271318.81</v>
          </cell>
          <cell r="F303" t="str">
            <v>CALC</v>
          </cell>
          <cell r="H303" t="str">
            <v>137</v>
          </cell>
          <cell r="I303" t="str">
            <v>C</v>
          </cell>
          <cell r="J303" t="str">
            <v>om_exp</v>
          </cell>
          <cell r="K303" t="str">
            <v>alloc_gcp_amt</v>
          </cell>
          <cell r="M303" t="str">
            <v>2010/12/1/8/A/0</v>
          </cell>
        </row>
        <row r="304">
          <cell r="A304" t="str">
            <v>303</v>
          </cell>
          <cell r="B304" t="str">
            <v>OM3_8137</v>
          </cell>
          <cell r="C304" t="str">
            <v>137 - GCP Allocation Factor</v>
          </cell>
          <cell r="D304">
            <v>1</v>
          </cell>
          <cell r="F304" t="str">
            <v>CALC</v>
          </cell>
          <cell r="H304" t="str">
            <v>137</v>
          </cell>
          <cell r="I304" t="str">
            <v>C</v>
          </cell>
          <cell r="J304" t="str">
            <v>om_exp</v>
          </cell>
          <cell r="K304" t="str">
            <v>alloc_gcp</v>
          </cell>
          <cell r="M304" t="str">
            <v>2010/12/1/8/A/0</v>
          </cell>
        </row>
        <row r="305">
          <cell r="A305" t="str">
            <v>304</v>
          </cell>
          <cell r="B305" t="str">
            <v>OM3_8137</v>
          </cell>
          <cell r="C305" t="str">
            <v>137 - GCP Allocation Factor</v>
          </cell>
          <cell r="D305">
            <v>1</v>
          </cell>
          <cell r="F305" t="str">
            <v>CALC</v>
          </cell>
          <cell r="H305" t="str">
            <v>137</v>
          </cell>
          <cell r="I305" t="str">
            <v>C</v>
          </cell>
          <cell r="J305" t="str">
            <v>om_exp</v>
          </cell>
          <cell r="K305" t="str">
            <v>alloc_gcp</v>
          </cell>
          <cell r="M305" t="str">
            <v>2010/12/1/8/A/0</v>
          </cell>
        </row>
        <row r="306">
          <cell r="A306" t="str">
            <v>305</v>
          </cell>
          <cell r="B306" t="str">
            <v>OMC_8137</v>
          </cell>
          <cell r="C306" t="str">
            <v>137 - GCP Jurisdictional O &amp; M Exp Amount</v>
          </cell>
          <cell r="D306">
            <v>23343</v>
          </cell>
          <cell r="F306" t="str">
            <v>CALC</v>
          </cell>
          <cell r="H306" t="str">
            <v>137</v>
          </cell>
          <cell r="I306" t="str">
            <v>C</v>
          </cell>
          <cell r="J306" t="str">
            <v>om_exp</v>
          </cell>
          <cell r="K306" t="str">
            <v>juris_gcp_amt</v>
          </cell>
          <cell r="M306" t="str">
            <v>2010/12/1/8/A/0</v>
          </cell>
        </row>
        <row r="307">
          <cell r="A307" t="str">
            <v>306</v>
          </cell>
          <cell r="B307" t="str">
            <v>OMC_8137</v>
          </cell>
          <cell r="C307" t="str">
            <v>137 - GCP Jurisdictional O &amp; M Exp Amount</v>
          </cell>
          <cell r="D307">
            <v>271318.81</v>
          </cell>
          <cell r="F307" t="str">
            <v>CALC</v>
          </cell>
          <cell r="H307" t="str">
            <v>137</v>
          </cell>
          <cell r="I307" t="str">
            <v>C</v>
          </cell>
          <cell r="J307" t="str">
            <v>om_exp</v>
          </cell>
          <cell r="K307" t="str">
            <v>juris_gcp_amt</v>
          </cell>
          <cell r="M307" t="str">
            <v>2010/12/1/8/A/0</v>
          </cell>
        </row>
        <row r="308">
          <cell r="A308" t="str">
            <v>307</v>
          </cell>
          <cell r="B308" t="str">
            <v>OM4_8137</v>
          </cell>
          <cell r="C308" t="str">
            <v>137 - Energy Allocation Factor</v>
          </cell>
          <cell r="D308">
            <v>0</v>
          </cell>
          <cell r="F308" t="str">
            <v>CALC</v>
          </cell>
          <cell r="H308" t="str">
            <v>137</v>
          </cell>
          <cell r="I308" t="str">
            <v>C</v>
          </cell>
          <cell r="J308" t="str">
            <v>om_exp</v>
          </cell>
          <cell r="K308" t="str">
            <v>alloc_energy</v>
          </cell>
          <cell r="M308" t="str">
            <v>2010/12/1/8/A/0</v>
          </cell>
        </row>
        <row r="309">
          <cell r="A309" t="str">
            <v>308</v>
          </cell>
          <cell r="B309" t="str">
            <v>OM4_8137</v>
          </cell>
          <cell r="C309" t="str">
            <v>137 - Energy Allocation Factor</v>
          </cell>
          <cell r="D309">
            <v>0</v>
          </cell>
          <cell r="F309" t="str">
            <v>CALC</v>
          </cell>
          <cell r="H309" t="str">
            <v>137</v>
          </cell>
          <cell r="I309" t="str">
            <v>C</v>
          </cell>
          <cell r="J309" t="str">
            <v>om_exp</v>
          </cell>
          <cell r="K309" t="str">
            <v>alloc_energy</v>
          </cell>
          <cell r="M309" t="str">
            <v>2010/12/1/8/A/0</v>
          </cell>
        </row>
        <row r="310">
          <cell r="A310" t="str">
            <v>309</v>
          </cell>
          <cell r="B310" t="str">
            <v>OM7_8137</v>
          </cell>
          <cell r="C310" t="str">
            <v>137 - Energy Allocation O &amp; M Exp Amount</v>
          </cell>
          <cell r="D310">
            <v>0</v>
          </cell>
          <cell r="F310" t="str">
            <v>CALC</v>
          </cell>
          <cell r="H310" t="str">
            <v>137</v>
          </cell>
          <cell r="I310" t="str">
            <v>C</v>
          </cell>
          <cell r="J310" t="str">
            <v>om_exp</v>
          </cell>
          <cell r="K310" t="str">
            <v>alloc_energy_amt</v>
          </cell>
          <cell r="M310" t="str">
            <v>2010/12/1/8/A/0</v>
          </cell>
        </row>
        <row r="311">
          <cell r="A311" t="str">
            <v>310</v>
          </cell>
          <cell r="B311" t="str">
            <v>OM7_8137</v>
          </cell>
          <cell r="C311" t="str">
            <v>137 - Energy Allocation O &amp; M Exp Amount</v>
          </cell>
          <cell r="D311">
            <v>0</v>
          </cell>
          <cell r="F311" t="str">
            <v>CALC</v>
          </cell>
          <cell r="H311" t="str">
            <v>137</v>
          </cell>
          <cell r="I311" t="str">
            <v>C</v>
          </cell>
          <cell r="J311" t="str">
            <v>om_exp</v>
          </cell>
          <cell r="K311" t="str">
            <v>alloc_energy_amt</v>
          </cell>
          <cell r="M311" t="str">
            <v>2010/12/1/8/A/0</v>
          </cell>
        </row>
        <row r="312">
          <cell r="A312" t="str">
            <v>311</v>
          </cell>
          <cell r="B312" t="str">
            <v>OMB_8137</v>
          </cell>
          <cell r="C312" t="str">
            <v>137 - CP Jurisdictional O &amp; M Exp Amount</v>
          </cell>
          <cell r="D312">
            <v>0</v>
          </cell>
          <cell r="F312" t="str">
            <v>CALC</v>
          </cell>
          <cell r="H312" t="str">
            <v>137</v>
          </cell>
          <cell r="I312" t="str">
            <v>C</v>
          </cell>
          <cell r="J312" t="str">
            <v>om_exp</v>
          </cell>
          <cell r="K312" t="str">
            <v>juris_cp_amt</v>
          </cell>
          <cell r="M312" t="str">
            <v>2010/12/1/8/A/0</v>
          </cell>
        </row>
        <row r="313">
          <cell r="A313" t="str">
            <v>312</v>
          </cell>
          <cell r="B313" t="str">
            <v>OMB_8137</v>
          </cell>
          <cell r="C313" t="str">
            <v>137 - CP Jurisdictional O &amp; M Exp Amount</v>
          </cell>
          <cell r="D313">
            <v>0</v>
          </cell>
          <cell r="F313" t="str">
            <v>CALC</v>
          </cell>
          <cell r="H313" t="str">
            <v>137</v>
          </cell>
          <cell r="I313" t="str">
            <v>C</v>
          </cell>
          <cell r="J313" t="str">
            <v>om_exp</v>
          </cell>
          <cell r="K313" t="str">
            <v>juris_cp_amt</v>
          </cell>
          <cell r="M313" t="str">
            <v>2010/12/1/8/A/0</v>
          </cell>
        </row>
        <row r="314">
          <cell r="A314" t="str">
            <v>313</v>
          </cell>
          <cell r="B314" t="str">
            <v>OM8_8137</v>
          </cell>
          <cell r="C314" t="str">
            <v>137 - CP Jurisdictional Factor</v>
          </cell>
          <cell r="D314">
            <v>0.98031049999999997</v>
          </cell>
          <cell r="F314" t="str">
            <v>CALC</v>
          </cell>
          <cell r="H314" t="str">
            <v>137</v>
          </cell>
          <cell r="I314" t="str">
            <v>C</v>
          </cell>
          <cell r="J314" t="str">
            <v>om_exp</v>
          </cell>
          <cell r="K314" t="str">
            <v>juris_cp</v>
          </cell>
          <cell r="M314" t="str">
            <v>2010/12/1/8/A/0</v>
          </cell>
        </row>
        <row r="315">
          <cell r="A315" t="str">
            <v>314</v>
          </cell>
          <cell r="B315" t="str">
            <v>OM8_8137</v>
          </cell>
          <cell r="C315" t="str">
            <v>137 - CP Jurisdictional Factor</v>
          </cell>
          <cell r="D315">
            <v>0.98031049999999997</v>
          </cell>
          <cell r="F315" t="str">
            <v>CALC</v>
          </cell>
          <cell r="H315" t="str">
            <v>137</v>
          </cell>
          <cell r="I315" t="str">
            <v>C</v>
          </cell>
          <cell r="J315" t="str">
            <v>om_exp</v>
          </cell>
          <cell r="K315" t="str">
            <v>juris_cp</v>
          </cell>
          <cell r="M315" t="str">
            <v>2010/12/1/8/A/0</v>
          </cell>
        </row>
        <row r="316">
          <cell r="A316" t="str">
            <v>315</v>
          </cell>
          <cell r="B316" t="str">
            <v>OMA_8137</v>
          </cell>
          <cell r="C316" t="str">
            <v>137 - Energy Jurisdictional Factor</v>
          </cell>
          <cell r="D316">
            <v>0.980271</v>
          </cell>
          <cell r="F316" t="str">
            <v>CALC</v>
          </cell>
          <cell r="H316" t="str">
            <v>137</v>
          </cell>
          <cell r="I316" t="str">
            <v>C</v>
          </cell>
          <cell r="J316" t="str">
            <v>om_exp</v>
          </cell>
          <cell r="K316" t="str">
            <v>juris_energy</v>
          </cell>
          <cell r="M316" t="str">
            <v>2010/12/1/8/A/0</v>
          </cell>
        </row>
        <row r="317">
          <cell r="A317" t="str">
            <v>316</v>
          </cell>
          <cell r="B317" t="str">
            <v>OMA_8137</v>
          </cell>
          <cell r="C317" t="str">
            <v>137 - Energy Jurisdictional Factor</v>
          </cell>
          <cell r="D317">
            <v>0.980271</v>
          </cell>
          <cell r="F317" t="str">
            <v>CALC</v>
          </cell>
          <cell r="H317" t="str">
            <v>137</v>
          </cell>
          <cell r="I317" t="str">
            <v>C</v>
          </cell>
          <cell r="J317" t="str">
            <v>om_exp</v>
          </cell>
          <cell r="K317" t="str">
            <v>juris_energy</v>
          </cell>
          <cell r="M317" t="str">
            <v>2010/12/1/8/A/0</v>
          </cell>
        </row>
        <row r="318">
          <cell r="A318" t="str">
            <v>317</v>
          </cell>
          <cell r="B318" t="str">
            <v>OM1_8137</v>
          </cell>
          <cell r="C318" t="str">
            <v>137 - O &amp; M Expenses Amount</v>
          </cell>
          <cell r="D318">
            <v>23343</v>
          </cell>
          <cell r="F318" t="str">
            <v>CALC</v>
          </cell>
          <cell r="H318" t="str">
            <v>137</v>
          </cell>
          <cell r="I318" t="str">
            <v>C</v>
          </cell>
          <cell r="J318" t="str">
            <v>om_exp</v>
          </cell>
          <cell r="K318" t="str">
            <v>beg_bal</v>
          </cell>
          <cell r="M318" t="str">
            <v>2010/12/1/8/A/0</v>
          </cell>
        </row>
        <row r="319">
          <cell r="A319" t="str">
            <v>318</v>
          </cell>
          <cell r="B319" t="str">
            <v>OM1_8137</v>
          </cell>
          <cell r="C319" t="str">
            <v>137 - O &amp; M Expenses Amount</v>
          </cell>
          <cell r="D319">
            <v>271318.81</v>
          </cell>
          <cell r="F319" t="str">
            <v>CALC</v>
          </cell>
          <cell r="H319" t="str">
            <v>137</v>
          </cell>
          <cell r="I319" t="str">
            <v>C</v>
          </cell>
          <cell r="J319" t="str">
            <v>om_exp</v>
          </cell>
          <cell r="K319" t="str">
            <v>beg_bal</v>
          </cell>
          <cell r="M319" t="str">
            <v>2010/12/1/8/A/0</v>
          </cell>
        </row>
        <row r="320">
          <cell r="A320" t="str">
            <v>319</v>
          </cell>
          <cell r="B320" t="str">
            <v>OM9_8137</v>
          </cell>
          <cell r="C320" t="str">
            <v>137 - GCP Jurisdictional Factor</v>
          </cell>
          <cell r="D320">
            <v>1</v>
          </cell>
          <cell r="F320" t="str">
            <v>CALC</v>
          </cell>
          <cell r="H320" t="str">
            <v>137</v>
          </cell>
          <cell r="I320" t="str">
            <v>C</v>
          </cell>
          <cell r="J320" t="str">
            <v>om_exp</v>
          </cell>
          <cell r="K320" t="str">
            <v>juris_gcp</v>
          </cell>
          <cell r="M320" t="str">
            <v>2010/12/1/8/A/0</v>
          </cell>
        </row>
        <row r="321">
          <cell r="A321" t="str">
            <v>320</v>
          </cell>
          <cell r="B321" t="str">
            <v>OM9_8137</v>
          </cell>
          <cell r="C321" t="str">
            <v>137 - GCP Jurisdictional Factor</v>
          </cell>
          <cell r="D321">
            <v>1</v>
          </cell>
          <cell r="F321" t="str">
            <v>CALC</v>
          </cell>
          <cell r="H321" t="str">
            <v>137</v>
          </cell>
          <cell r="I321" t="str">
            <v>C</v>
          </cell>
          <cell r="J321" t="str">
            <v>om_exp</v>
          </cell>
          <cell r="K321" t="str">
            <v>juris_gcp</v>
          </cell>
          <cell r="M321" t="str">
            <v>2010/12/1/8/A/0</v>
          </cell>
        </row>
        <row r="322">
          <cell r="A322" t="str">
            <v>321</v>
          </cell>
          <cell r="B322" t="str">
            <v>OMD_8137</v>
          </cell>
          <cell r="C322" t="str">
            <v>137 - Energy Jurisdictional O &amp; M Exp Amount</v>
          </cell>
          <cell r="D322">
            <v>0</v>
          </cell>
          <cell r="F322" t="str">
            <v>CALC</v>
          </cell>
          <cell r="H322" t="str">
            <v>137</v>
          </cell>
          <cell r="I322" t="str">
            <v>C</v>
          </cell>
          <cell r="J322" t="str">
            <v>om_exp</v>
          </cell>
          <cell r="K322" t="str">
            <v>juris_energy_amt</v>
          </cell>
          <cell r="M322" t="str">
            <v>2010/12/1/8/A/0</v>
          </cell>
        </row>
        <row r="323">
          <cell r="A323" t="str">
            <v>322</v>
          </cell>
          <cell r="B323" t="str">
            <v>OMD_8137</v>
          </cell>
          <cell r="C323" t="str">
            <v>137 - Energy Jurisdictional O &amp; M Exp Amount</v>
          </cell>
          <cell r="D323">
            <v>0</v>
          </cell>
          <cell r="F323" t="str">
            <v>CALC</v>
          </cell>
          <cell r="H323" t="str">
            <v>137</v>
          </cell>
          <cell r="I323" t="str">
            <v>C</v>
          </cell>
          <cell r="J323" t="str">
            <v>om_exp</v>
          </cell>
          <cell r="K323" t="str">
            <v>juris_energy_amt</v>
          </cell>
          <cell r="M323" t="str">
            <v>2010/12/1/8/A/0</v>
          </cell>
        </row>
        <row r="324">
          <cell r="A324" t="str">
            <v>323</v>
          </cell>
          <cell r="B324" t="str">
            <v>OME_8137</v>
          </cell>
          <cell r="C324" t="str">
            <v>137 - Total Jurisdictional O &amp; M Exp Amount</v>
          </cell>
          <cell r="D324">
            <v>23343</v>
          </cell>
          <cell r="F324" t="str">
            <v>CALC</v>
          </cell>
          <cell r="H324" t="str">
            <v>137</v>
          </cell>
          <cell r="I324" t="str">
            <v>C</v>
          </cell>
          <cell r="J324" t="str">
            <v>om_exp</v>
          </cell>
          <cell r="K324" t="str">
            <v>total_juris_amt</v>
          </cell>
          <cell r="M324" t="str">
            <v>2010/12/1/8/A/0</v>
          </cell>
        </row>
        <row r="325">
          <cell r="A325" t="str">
            <v>324</v>
          </cell>
          <cell r="B325" t="str">
            <v>OME_8137</v>
          </cell>
          <cell r="C325" t="str">
            <v>137 - Total Jurisdictional O &amp; M Exp Amount</v>
          </cell>
          <cell r="D325">
            <v>271318.81</v>
          </cell>
          <cell r="F325" t="str">
            <v>CALC</v>
          </cell>
          <cell r="H325" t="str">
            <v>137</v>
          </cell>
          <cell r="I325" t="str">
            <v>C</v>
          </cell>
          <cell r="J325" t="str">
            <v>om_exp</v>
          </cell>
          <cell r="K325" t="str">
            <v>total_juris_amt</v>
          </cell>
          <cell r="M325" t="str">
            <v>2010/12/1/8/A/0</v>
          </cell>
        </row>
        <row r="326">
          <cell r="A326" t="str">
            <v>325</v>
          </cell>
          <cell r="B326" t="str">
            <v>592_1990</v>
          </cell>
          <cell r="C326" t="str">
            <v xml:space="preserve">DISTRIB SUBST POLLUTION PREVENTION-ECRC           </v>
          </cell>
          <cell r="D326">
            <v>271318.81</v>
          </cell>
          <cell r="E326" t="str">
            <v>592199</v>
          </cell>
          <cell r="F326" t="str">
            <v>WALKER</v>
          </cell>
          <cell r="G326" t="str">
            <v>CM</v>
          </cell>
          <cell r="H326" t="str">
            <v>137</v>
          </cell>
          <cell r="I326" t="str">
            <v>W</v>
          </cell>
          <cell r="M326" t="str">
            <v>2010/12/1/8/A/0</v>
          </cell>
        </row>
        <row r="327">
          <cell r="A327" t="str">
            <v>326</v>
          </cell>
          <cell r="B327" t="str">
            <v>570_1900</v>
          </cell>
          <cell r="C327" t="str">
            <v xml:space="preserve">NON-REC TRANS SUBST POLLUTION PREVENT             </v>
          </cell>
          <cell r="D327">
            <v>23343</v>
          </cell>
          <cell r="E327" t="str">
            <v>570190</v>
          </cell>
          <cell r="F327" t="str">
            <v>WALKER</v>
          </cell>
          <cell r="G327" t="str">
            <v>CM</v>
          </cell>
          <cell r="H327" t="str">
            <v>138</v>
          </cell>
          <cell r="I327" t="str">
            <v>W</v>
          </cell>
          <cell r="M327" t="str">
            <v>2010/12/1/8/A/0</v>
          </cell>
        </row>
        <row r="328">
          <cell r="A328" t="str">
            <v>327</v>
          </cell>
          <cell r="B328" t="str">
            <v>OM5_8138</v>
          </cell>
          <cell r="C328" t="str">
            <v>138 - CP Allocation O &amp; M Exp Amount</v>
          </cell>
          <cell r="D328">
            <v>255451.83690178901</v>
          </cell>
          <cell r="F328" t="str">
            <v>CALC</v>
          </cell>
          <cell r="H328" t="str">
            <v>138</v>
          </cell>
          <cell r="I328" t="str">
            <v>C</v>
          </cell>
          <cell r="J328" t="str">
            <v>om_exp</v>
          </cell>
          <cell r="K328" t="str">
            <v>alloc_cp_amt</v>
          </cell>
          <cell r="M328" t="str">
            <v>2010/12/1/8/A/0</v>
          </cell>
        </row>
        <row r="329">
          <cell r="A329" t="str">
            <v>328</v>
          </cell>
          <cell r="B329" t="str">
            <v>OM5_8138</v>
          </cell>
          <cell r="C329" t="str">
            <v>138 - CP Allocation O &amp; M Exp Amount</v>
          </cell>
          <cell r="D329">
            <v>21547.384613589002</v>
          </cell>
          <cell r="F329" t="str">
            <v>CALC</v>
          </cell>
          <cell r="H329" t="str">
            <v>138</v>
          </cell>
          <cell r="I329" t="str">
            <v>C</v>
          </cell>
          <cell r="J329" t="str">
            <v>om_exp</v>
          </cell>
          <cell r="K329" t="str">
            <v>alloc_cp_amt</v>
          </cell>
          <cell r="M329" t="str">
            <v>2010/12/1/8/A/0</v>
          </cell>
        </row>
        <row r="330">
          <cell r="A330" t="str">
            <v>329</v>
          </cell>
          <cell r="B330" t="str">
            <v>OM2_8138</v>
          </cell>
          <cell r="C330" t="str">
            <v>138 - CP Allocation Factor</v>
          </cell>
          <cell r="D330">
            <v>0.92307692299999999</v>
          </cell>
          <cell r="F330" t="str">
            <v>CALC</v>
          </cell>
          <cell r="H330" t="str">
            <v>138</v>
          </cell>
          <cell r="I330" t="str">
            <v>C</v>
          </cell>
          <cell r="J330" t="str">
            <v>om_exp</v>
          </cell>
          <cell r="K330" t="str">
            <v>alloc_cp</v>
          </cell>
          <cell r="M330" t="str">
            <v>2010/12/1/8/A/0</v>
          </cell>
        </row>
        <row r="331">
          <cell r="A331" t="str">
            <v>330</v>
          </cell>
          <cell r="B331" t="str">
            <v>OM2_8138</v>
          </cell>
          <cell r="C331" t="str">
            <v>138 - CP Allocation Factor</v>
          </cell>
          <cell r="D331">
            <v>0.92307692299999999</v>
          </cell>
          <cell r="F331" t="str">
            <v>CALC</v>
          </cell>
          <cell r="H331" t="str">
            <v>138</v>
          </cell>
          <cell r="I331" t="str">
            <v>C</v>
          </cell>
          <cell r="J331" t="str">
            <v>om_exp</v>
          </cell>
          <cell r="K331" t="str">
            <v>alloc_cp</v>
          </cell>
          <cell r="M331" t="str">
            <v>2010/12/1/8/A/0</v>
          </cell>
        </row>
        <row r="332">
          <cell r="A332" t="str">
            <v>331</v>
          </cell>
          <cell r="B332" t="str">
            <v>OM6_8138</v>
          </cell>
          <cell r="C332" t="str">
            <v>138 - GCP Allocation O &amp; M Exp Amount</v>
          </cell>
          <cell r="D332">
            <v>0</v>
          </cell>
          <cell r="F332" t="str">
            <v>CALC</v>
          </cell>
          <cell r="H332" t="str">
            <v>138</v>
          </cell>
          <cell r="I332" t="str">
            <v>C</v>
          </cell>
          <cell r="J332" t="str">
            <v>om_exp</v>
          </cell>
          <cell r="K332" t="str">
            <v>alloc_gcp_amt</v>
          </cell>
          <cell r="M332" t="str">
            <v>2010/12/1/8/A/0</v>
          </cell>
        </row>
        <row r="333">
          <cell r="A333" t="str">
            <v>332</v>
          </cell>
          <cell r="B333" t="str">
            <v>OM6_8138</v>
          </cell>
          <cell r="C333" t="str">
            <v>138 - GCP Allocation O &amp; M Exp Amount</v>
          </cell>
          <cell r="D333">
            <v>0</v>
          </cell>
          <cell r="F333" t="str">
            <v>CALC</v>
          </cell>
          <cell r="H333" t="str">
            <v>138</v>
          </cell>
          <cell r="I333" t="str">
            <v>C</v>
          </cell>
          <cell r="J333" t="str">
            <v>om_exp</v>
          </cell>
          <cell r="K333" t="str">
            <v>alloc_gcp_amt</v>
          </cell>
          <cell r="M333" t="str">
            <v>2010/12/1/8/A/0</v>
          </cell>
        </row>
        <row r="334">
          <cell r="A334" t="str">
            <v>333</v>
          </cell>
          <cell r="B334" t="str">
            <v>OM3_8138</v>
          </cell>
          <cell r="C334" t="str">
            <v>138 - GCP Allocation Factor</v>
          </cell>
          <cell r="D334">
            <v>0</v>
          </cell>
          <cell r="F334" t="str">
            <v>CALC</v>
          </cell>
          <cell r="H334" t="str">
            <v>138</v>
          </cell>
          <cell r="I334" t="str">
            <v>C</v>
          </cell>
          <cell r="J334" t="str">
            <v>om_exp</v>
          </cell>
          <cell r="K334" t="str">
            <v>alloc_gcp</v>
          </cell>
          <cell r="M334" t="str">
            <v>2010/12/1/8/A/0</v>
          </cell>
        </row>
        <row r="335">
          <cell r="A335" t="str">
            <v>334</v>
          </cell>
          <cell r="B335" t="str">
            <v>OM3_8138</v>
          </cell>
          <cell r="C335" t="str">
            <v>138 - GCP Allocation Factor</v>
          </cell>
          <cell r="D335">
            <v>0</v>
          </cell>
          <cell r="F335" t="str">
            <v>CALC</v>
          </cell>
          <cell r="H335" t="str">
            <v>138</v>
          </cell>
          <cell r="I335" t="str">
            <v>C</v>
          </cell>
          <cell r="J335" t="str">
            <v>om_exp</v>
          </cell>
          <cell r="K335" t="str">
            <v>alloc_gcp</v>
          </cell>
          <cell r="M335" t="str">
            <v>2010/12/1/8/A/0</v>
          </cell>
        </row>
        <row r="336">
          <cell r="A336" t="str">
            <v>335</v>
          </cell>
          <cell r="B336" t="str">
            <v>OMC_8138</v>
          </cell>
          <cell r="C336" t="str">
            <v>138 - GCP Jurisdictional O &amp; M Exp Amount</v>
          </cell>
          <cell r="D336">
            <v>0</v>
          </cell>
          <cell r="F336" t="str">
            <v>CALC</v>
          </cell>
          <cell r="H336" t="str">
            <v>138</v>
          </cell>
          <cell r="I336" t="str">
            <v>C</v>
          </cell>
          <cell r="J336" t="str">
            <v>om_exp</v>
          </cell>
          <cell r="K336" t="str">
            <v>juris_gcp_amt</v>
          </cell>
          <cell r="M336" t="str">
            <v>2010/12/1/8/A/0</v>
          </cell>
        </row>
        <row r="337">
          <cell r="A337" t="str">
            <v>336</v>
          </cell>
          <cell r="B337" t="str">
            <v>OMC_8138</v>
          </cell>
          <cell r="C337" t="str">
            <v>138 - GCP Jurisdictional O &amp; M Exp Amount</v>
          </cell>
          <cell r="D337">
            <v>0</v>
          </cell>
          <cell r="F337" t="str">
            <v>CALC</v>
          </cell>
          <cell r="H337" t="str">
            <v>138</v>
          </cell>
          <cell r="I337" t="str">
            <v>C</v>
          </cell>
          <cell r="J337" t="str">
            <v>om_exp</v>
          </cell>
          <cell r="K337" t="str">
            <v>juris_gcp_amt</v>
          </cell>
          <cell r="M337" t="str">
            <v>2010/12/1/8/A/0</v>
          </cell>
        </row>
        <row r="338">
          <cell r="A338" t="str">
            <v>337</v>
          </cell>
          <cell r="B338" t="str">
            <v>OM4_8138</v>
          </cell>
          <cell r="C338" t="str">
            <v>138 - Energy Allocation Factor</v>
          </cell>
          <cell r="D338">
            <v>7.6923077000000006E-2</v>
          </cell>
          <cell r="F338" t="str">
            <v>CALC</v>
          </cell>
          <cell r="H338" t="str">
            <v>138</v>
          </cell>
          <cell r="I338" t="str">
            <v>C</v>
          </cell>
          <cell r="J338" t="str">
            <v>om_exp</v>
          </cell>
          <cell r="K338" t="str">
            <v>alloc_energy</v>
          </cell>
          <cell r="M338" t="str">
            <v>2010/12/1/8/A/0</v>
          </cell>
        </row>
        <row r="339">
          <cell r="A339" t="str">
            <v>338</v>
          </cell>
          <cell r="B339" t="str">
            <v>OM4_8138</v>
          </cell>
          <cell r="C339" t="str">
            <v>138 - Energy Allocation Factor</v>
          </cell>
          <cell r="D339">
            <v>7.6923077000000006E-2</v>
          </cell>
          <cell r="F339" t="str">
            <v>CALC</v>
          </cell>
          <cell r="H339" t="str">
            <v>138</v>
          </cell>
          <cell r="I339" t="str">
            <v>C</v>
          </cell>
          <cell r="J339" t="str">
            <v>om_exp</v>
          </cell>
          <cell r="K339" t="str">
            <v>alloc_energy</v>
          </cell>
          <cell r="M339" t="str">
            <v>2010/12/1/8/A/0</v>
          </cell>
        </row>
        <row r="340">
          <cell r="A340" t="str">
            <v>339</v>
          </cell>
          <cell r="B340" t="str">
            <v>OM7_8138</v>
          </cell>
          <cell r="C340" t="str">
            <v>138 - Energy Allocation O &amp; M Exp Amount</v>
          </cell>
          <cell r="D340">
            <v>21287.6530982107</v>
          </cell>
          <cell r="F340" t="str">
            <v>CALC</v>
          </cell>
          <cell r="H340" t="str">
            <v>138</v>
          </cell>
          <cell r="I340" t="str">
            <v>C</v>
          </cell>
          <cell r="J340" t="str">
            <v>om_exp</v>
          </cell>
          <cell r="K340" t="str">
            <v>alloc_energy_amt</v>
          </cell>
          <cell r="M340" t="str">
            <v>2010/12/1/8/A/0</v>
          </cell>
        </row>
        <row r="341">
          <cell r="A341" t="str">
            <v>340</v>
          </cell>
          <cell r="B341" t="str">
            <v>OM7_8138</v>
          </cell>
          <cell r="C341" t="str">
            <v>138 - Energy Allocation O &amp; M Exp Amount</v>
          </cell>
          <cell r="D341">
            <v>1795.6153864109999</v>
          </cell>
          <cell r="F341" t="str">
            <v>CALC</v>
          </cell>
          <cell r="H341" t="str">
            <v>138</v>
          </cell>
          <cell r="I341" t="str">
            <v>C</v>
          </cell>
          <cell r="J341" t="str">
            <v>om_exp</v>
          </cell>
          <cell r="K341" t="str">
            <v>alloc_energy_amt</v>
          </cell>
          <cell r="M341" t="str">
            <v>2010/12/1/8/A/0</v>
          </cell>
        </row>
        <row r="342">
          <cell r="A342" t="str">
            <v>341</v>
          </cell>
          <cell r="B342" t="str">
            <v>OMB_8138</v>
          </cell>
          <cell r="C342" t="str">
            <v>138 - CP Jurisdictional O &amp; M Exp Amount</v>
          </cell>
          <cell r="D342">
            <v>250422.117959111</v>
          </cell>
          <cell r="F342" t="str">
            <v>CALC</v>
          </cell>
          <cell r="H342" t="str">
            <v>138</v>
          </cell>
          <cell r="I342" t="str">
            <v>C</v>
          </cell>
          <cell r="J342" t="str">
            <v>om_exp</v>
          </cell>
          <cell r="K342" t="str">
            <v>juris_cp_amt</v>
          </cell>
          <cell r="M342" t="str">
            <v>2010/12/1/8/A/0</v>
          </cell>
        </row>
        <row r="343">
          <cell r="A343" t="str">
            <v>342</v>
          </cell>
          <cell r="B343" t="str">
            <v>OMB_8138</v>
          </cell>
          <cell r="C343" t="str">
            <v>138 - CP Jurisdictional O &amp; M Exp Amount</v>
          </cell>
          <cell r="D343">
            <v>21123.127384239699</v>
          </cell>
          <cell r="F343" t="str">
            <v>CALC</v>
          </cell>
          <cell r="H343" t="str">
            <v>138</v>
          </cell>
          <cell r="I343" t="str">
            <v>C</v>
          </cell>
          <cell r="J343" t="str">
            <v>om_exp</v>
          </cell>
          <cell r="K343" t="str">
            <v>juris_cp_amt</v>
          </cell>
          <cell r="M343" t="str">
            <v>2010/12/1/8/A/0</v>
          </cell>
        </row>
        <row r="344">
          <cell r="A344" t="str">
            <v>343</v>
          </cell>
          <cell r="B344" t="str">
            <v>OM8_8138</v>
          </cell>
          <cell r="C344" t="str">
            <v>138 - CP Jurisdictional Factor</v>
          </cell>
          <cell r="D344">
            <v>0.98031049999999997</v>
          </cell>
          <cell r="F344" t="str">
            <v>CALC</v>
          </cell>
          <cell r="H344" t="str">
            <v>138</v>
          </cell>
          <cell r="I344" t="str">
            <v>C</v>
          </cell>
          <cell r="J344" t="str">
            <v>om_exp</v>
          </cell>
          <cell r="K344" t="str">
            <v>juris_cp</v>
          </cell>
          <cell r="M344" t="str">
            <v>2010/12/1/8/A/0</v>
          </cell>
        </row>
        <row r="345">
          <cell r="A345" t="str">
            <v>344</v>
          </cell>
          <cell r="B345" t="str">
            <v>OM8_8138</v>
          </cell>
          <cell r="C345" t="str">
            <v>138 - CP Jurisdictional Factor</v>
          </cell>
          <cell r="D345">
            <v>0.98031049999999997</v>
          </cell>
          <cell r="F345" t="str">
            <v>CALC</v>
          </cell>
          <cell r="H345" t="str">
            <v>138</v>
          </cell>
          <cell r="I345" t="str">
            <v>C</v>
          </cell>
          <cell r="J345" t="str">
            <v>om_exp</v>
          </cell>
          <cell r="K345" t="str">
            <v>juris_cp</v>
          </cell>
          <cell r="M345" t="str">
            <v>2010/12/1/8/A/0</v>
          </cell>
        </row>
        <row r="346">
          <cell r="A346" t="str">
            <v>345</v>
          </cell>
          <cell r="B346" t="str">
            <v>ADJ_8PRI</v>
          </cell>
          <cell r="C346" t="str">
            <v>Adjustments for Prior Month</v>
          </cell>
          <cell r="D346">
            <v>0</v>
          </cell>
          <cell r="F346" t="str">
            <v>CALC</v>
          </cell>
          <cell r="H346" t="str">
            <v>SP_CALC_ENTRY_TO_GL</v>
          </cell>
          <cell r="J346" t="str">
            <v>entry_to_gl</v>
          </cell>
          <cell r="K346" t="str">
            <v>adj_prior_mon</v>
          </cell>
          <cell r="M346" t="str">
            <v>2010/12/1/8/A/0</v>
          </cell>
        </row>
        <row r="347">
          <cell r="A347" t="str">
            <v>346</v>
          </cell>
          <cell r="B347" t="str">
            <v>RES_8PRI</v>
          </cell>
          <cell r="C347" t="str">
            <v>Restatement for Prior Periods due to Error Corrections</v>
          </cell>
          <cell r="D347">
            <v>0</v>
          </cell>
          <cell r="F347" t="str">
            <v>CALC</v>
          </cell>
          <cell r="H347" t="str">
            <v>SP_CALC_ENTRY_TO_GL</v>
          </cell>
          <cell r="I347" t="str">
            <v>C</v>
          </cell>
          <cell r="J347" t="str">
            <v>entry_to_gl</v>
          </cell>
          <cell r="K347" t="str">
            <v>res_prior_period</v>
          </cell>
          <cell r="M347" t="str">
            <v>2010/12/1/8/A/0</v>
          </cell>
        </row>
        <row r="348">
          <cell r="A348" t="str">
            <v>347</v>
          </cell>
          <cell r="B348" t="str">
            <v>GLE_8MON</v>
          </cell>
          <cell r="C348" t="str">
            <v>Current Month Amount w/ Interest ( Basis for GL Entry)</v>
          </cell>
          <cell r="D348">
            <v>-2159837.5317641199</v>
          </cell>
          <cell r="F348" t="str">
            <v>CALC</v>
          </cell>
          <cell r="H348" t="str">
            <v>SP_CALC_ENTRY_TO_GL</v>
          </cell>
          <cell r="J348" t="str">
            <v>entry_to_gl</v>
          </cell>
          <cell r="K348" t="str">
            <v>curr_mon_bal</v>
          </cell>
          <cell r="L348" t="str">
            <v>jv</v>
          </cell>
          <cell r="M348" t="str">
            <v>2010/12/1/8/A/0</v>
          </cell>
        </row>
        <row r="349">
          <cell r="A349" t="str">
            <v>348</v>
          </cell>
          <cell r="B349" t="str">
            <v>OMA_8138</v>
          </cell>
          <cell r="C349" t="str">
            <v>138 - Energy Jurisdictional Factor</v>
          </cell>
          <cell r="D349">
            <v>0.980271</v>
          </cell>
          <cell r="F349" t="str">
            <v>CALC</v>
          </cell>
          <cell r="H349" t="str">
            <v>138</v>
          </cell>
          <cell r="I349" t="str">
            <v>C</v>
          </cell>
          <cell r="J349" t="str">
            <v>om_exp</v>
          </cell>
          <cell r="K349" t="str">
            <v>juris_energy</v>
          </cell>
          <cell r="M349" t="str">
            <v>2010/12/1/8/A/0</v>
          </cell>
        </row>
        <row r="350">
          <cell r="A350" t="str">
            <v>349</v>
          </cell>
          <cell r="B350" t="str">
            <v>OMA_8138</v>
          </cell>
          <cell r="C350" t="str">
            <v>138 - Energy Jurisdictional Factor</v>
          </cell>
          <cell r="D350">
            <v>0.980271</v>
          </cell>
          <cell r="F350" t="str">
            <v>CALC</v>
          </cell>
          <cell r="H350" t="str">
            <v>138</v>
          </cell>
          <cell r="I350" t="str">
            <v>C</v>
          </cell>
          <cell r="J350" t="str">
            <v>om_exp</v>
          </cell>
          <cell r="K350" t="str">
            <v>juris_energy</v>
          </cell>
          <cell r="M350" t="str">
            <v>2010/12/1/8/A/0</v>
          </cell>
        </row>
        <row r="351">
          <cell r="A351" t="str">
            <v>350</v>
          </cell>
          <cell r="B351" t="str">
            <v>OM1_8138</v>
          </cell>
          <cell r="C351" t="str">
            <v>138 - O &amp; M Expenses Amount</v>
          </cell>
          <cell r="D351">
            <v>276739.49</v>
          </cell>
          <cell r="F351" t="str">
            <v>CALC</v>
          </cell>
          <cell r="H351" t="str">
            <v>138</v>
          </cell>
          <cell r="I351" t="str">
            <v>C</v>
          </cell>
          <cell r="J351" t="str">
            <v>om_exp</v>
          </cell>
          <cell r="K351" t="str">
            <v>beg_bal</v>
          </cell>
          <cell r="M351" t="str">
            <v>2010/12/1/8/A/0</v>
          </cell>
        </row>
        <row r="352">
          <cell r="A352" t="str">
            <v>351</v>
          </cell>
          <cell r="B352" t="str">
            <v>OM1_8138</v>
          </cell>
          <cell r="C352" t="str">
            <v>138 - O &amp; M Expenses Amount</v>
          </cell>
          <cell r="D352">
            <v>23343</v>
          </cell>
          <cell r="F352" t="str">
            <v>CALC</v>
          </cell>
          <cell r="H352" t="str">
            <v>138</v>
          </cell>
          <cell r="I352" t="str">
            <v>C</v>
          </cell>
          <cell r="J352" t="str">
            <v>om_exp</v>
          </cell>
          <cell r="K352" t="str">
            <v>beg_bal</v>
          </cell>
          <cell r="M352" t="str">
            <v>2010/12/1/8/A/0</v>
          </cell>
        </row>
        <row r="353">
          <cell r="A353" t="str">
            <v>352</v>
          </cell>
          <cell r="B353" t="str">
            <v>OM9_8138</v>
          </cell>
          <cell r="C353" t="str">
            <v>138 - GCP Jurisdictional Factor</v>
          </cell>
          <cell r="D353">
            <v>1</v>
          </cell>
          <cell r="F353" t="str">
            <v>CALC</v>
          </cell>
          <cell r="H353" t="str">
            <v>138</v>
          </cell>
          <cell r="I353" t="str">
            <v>C</v>
          </cell>
          <cell r="J353" t="str">
            <v>om_exp</v>
          </cell>
          <cell r="K353" t="str">
            <v>juris_gcp</v>
          </cell>
          <cell r="M353" t="str">
            <v>2010/12/1/8/A/0</v>
          </cell>
        </row>
        <row r="354">
          <cell r="A354" t="str">
            <v>353</v>
          </cell>
          <cell r="B354" t="str">
            <v>OM9_8138</v>
          </cell>
          <cell r="C354" t="str">
            <v>138 - GCP Jurisdictional Factor</v>
          </cell>
          <cell r="D354">
            <v>1</v>
          </cell>
          <cell r="F354" t="str">
            <v>CALC</v>
          </cell>
          <cell r="H354" t="str">
            <v>138</v>
          </cell>
          <cell r="I354" t="str">
            <v>C</v>
          </cell>
          <cell r="J354" t="str">
            <v>om_exp</v>
          </cell>
          <cell r="K354" t="str">
            <v>juris_gcp</v>
          </cell>
          <cell r="M354" t="str">
            <v>2010/12/1/8/A/0</v>
          </cell>
        </row>
        <row r="355">
          <cell r="A355" t="str">
            <v>354</v>
          </cell>
          <cell r="B355" t="str">
            <v>OMD_8138</v>
          </cell>
          <cell r="C355" t="str">
            <v>138 - Energy Jurisdictional O &amp; M Exp Amount</v>
          </cell>
          <cell r="D355">
            <v>20867.668990236099</v>
          </cell>
          <cell r="F355" t="str">
            <v>CALC</v>
          </cell>
          <cell r="H355" t="str">
            <v>138</v>
          </cell>
          <cell r="I355" t="str">
            <v>C</v>
          </cell>
          <cell r="J355" t="str">
            <v>om_exp</v>
          </cell>
          <cell r="K355" t="str">
            <v>juris_energy_amt</v>
          </cell>
          <cell r="M355" t="str">
            <v>2010/12/1/8/A/0</v>
          </cell>
        </row>
        <row r="356">
          <cell r="A356" t="str">
            <v>355</v>
          </cell>
          <cell r="B356" t="str">
            <v>OMD_8138</v>
          </cell>
          <cell r="C356" t="str">
            <v>138 - Energy Jurisdictional O &amp; M Exp Amount</v>
          </cell>
          <cell r="D356">
            <v>1760.1896904524899</v>
          </cell>
          <cell r="F356" t="str">
            <v>CALC</v>
          </cell>
          <cell r="H356" t="str">
            <v>138</v>
          </cell>
          <cell r="I356" t="str">
            <v>C</v>
          </cell>
          <cell r="J356" t="str">
            <v>om_exp</v>
          </cell>
          <cell r="K356" t="str">
            <v>juris_energy_amt</v>
          </cell>
          <cell r="M356" t="str">
            <v>2010/12/1/8/A/0</v>
          </cell>
        </row>
        <row r="357">
          <cell r="A357" t="str">
            <v>356</v>
          </cell>
          <cell r="B357" t="str">
            <v>OME_8138</v>
          </cell>
          <cell r="C357" t="str">
            <v>138 - Total Jurisdictional O &amp; M Exp Amount</v>
          </cell>
          <cell r="D357">
            <v>271289.78694934701</v>
          </cell>
          <cell r="F357" t="str">
            <v>CALC</v>
          </cell>
          <cell r="H357" t="str">
            <v>138</v>
          </cell>
          <cell r="I357" t="str">
            <v>C</v>
          </cell>
          <cell r="J357" t="str">
            <v>om_exp</v>
          </cell>
          <cell r="K357" t="str">
            <v>total_juris_amt</v>
          </cell>
          <cell r="M357" t="str">
            <v>2010/12/1/8/A/0</v>
          </cell>
        </row>
        <row r="358">
          <cell r="A358" t="str">
            <v>357</v>
          </cell>
          <cell r="B358" t="str">
            <v>OME_8138</v>
          </cell>
          <cell r="C358" t="str">
            <v>138 - Total Jurisdictional O &amp; M Exp Amount</v>
          </cell>
          <cell r="D358">
            <v>22883.317074692201</v>
          </cell>
          <cell r="F358" t="str">
            <v>CALC</v>
          </cell>
          <cell r="H358" t="str">
            <v>138</v>
          </cell>
          <cell r="I358" t="str">
            <v>C</v>
          </cell>
          <cell r="J358" t="str">
            <v>om_exp</v>
          </cell>
          <cell r="K358" t="str">
            <v>total_juris_amt</v>
          </cell>
          <cell r="M358" t="str">
            <v>2010/12/1/8/A/0</v>
          </cell>
        </row>
        <row r="359">
          <cell r="A359" t="str">
            <v>358</v>
          </cell>
          <cell r="B359" t="str">
            <v>570_1990</v>
          </cell>
          <cell r="C359" t="str">
            <v xml:space="preserve">SUBSTATION-POLLUTION PREVENTION-ECRC              </v>
          </cell>
          <cell r="D359">
            <v>276739.49</v>
          </cell>
          <cell r="E359" t="str">
            <v>570199</v>
          </cell>
          <cell r="F359" t="str">
            <v>WALKER</v>
          </cell>
          <cell r="G359" t="str">
            <v>CM</v>
          </cell>
          <cell r="H359" t="str">
            <v>138</v>
          </cell>
          <cell r="I359" t="str">
            <v>W</v>
          </cell>
          <cell r="M359" t="str">
            <v>2010/12/1/8/A/0</v>
          </cell>
        </row>
        <row r="360">
          <cell r="A360" t="str">
            <v>359</v>
          </cell>
          <cell r="B360" t="str">
            <v>506_2290</v>
          </cell>
          <cell r="C360" t="str">
            <v xml:space="preserve">MSC STM PWR EXP-PIPELIN INTEGR MGT-ECRC           </v>
          </cell>
          <cell r="D360">
            <v>58353.99</v>
          </cell>
          <cell r="E360" t="str">
            <v>506229</v>
          </cell>
          <cell r="F360" t="str">
            <v>WALKER</v>
          </cell>
          <cell r="G360" t="str">
            <v>CM</v>
          </cell>
          <cell r="H360" t="str">
            <v>139</v>
          </cell>
          <cell r="I360" t="str">
            <v>W</v>
          </cell>
          <cell r="M360" t="str">
            <v>2010/12/1/8/A/0</v>
          </cell>
        </row>
        <row r="361">
          <cell r="A361" t="str">
            <v>360</v>
          </cell>
          <cell r="B361" t="str">
            <v>OM5_8139</v>
          </cell>
          <cell r="C361" t="str">
            <v>139 - CP Allocation O &amp; M Exp Amount</v>
          </cell>
          <cell r="D361">
            <v>58353.99</v>
          </cell>
          <cell r="F361" t="str">
            <v>CALC</v>
          </cell>
          <cell r="H361" t="str">
            <v>139</v>
          </cell>
          <cell r="I361" t="str">
            <v>C</v>
          </cell>
          <cell r="J361" t="str">
            <v>om_exp</v>
          </cell>
          <cell r="K361" t="str">
            <v>alloc_cp_amt</v>
          </cell>
          <cell r="M361" t="str">
            <v>2010/12/1/8/A/0</v>
          </cell>
        </row>
        <row r="362">
          <cell r="A362" t="str">
            <v>361</v>
          </cell>
          <cell r="B362" t="str">
            <v>OM2_8139</v>
          </cell>
          <cell r="C362" t="str">
            <v>139 - CP Allocation Factor</v>
          </cell>
          <cell r="D362">
            <v>1</v>
          </cell>
          <cell r="F362" t="str">
            <v>CALC</v>
          </cell>
          <cell r="H362" t="str">
            <v>139</v>
          </cell>
          <cell r="I362" t="str">
            <v>C</v>
          </cell>
          <cell r="J362" t="str">
            <v>om_exp</v>
          </cell>
          <cell r="K362" t="str">
            <v>alloc_cp</v>
          </cell>
          <cell r="M362" t="str">
            <v>2010/12/1/8/A/0</v>
          </cell>
        </row>
        <row r="363">
          <cell r="A363" t="str">
            <v>362</v>
          </cell>
          <cell r="B363" t="str">
            <v>OM6_8139</v>
          </cell>
          <cell r="C363" t="str">
            <v>139 - GCP Allocation O &amp; M Exp Amount</v>
          </cell>
          <cell r="D363">
            <v>0</v>
          </cell>
          <cell r="F363" t="str">
            <v>CALC</v>
          </cell>
          <cell r="H363" t="str">
            <v>139</v>
          </cell>
          <cell r="I363" t="str">
            <v>C</v>
          </cell>
          <cell r="J363" t="str">
            <v>om_exp</v>
          </cell>
          <cell r="K363" t="str">
            <v>alloc_gcp_amt</v>
          </cell>
          <cell r="M363" t="str">
            <v>2010/12/1/8/A/0</v>
          </cell>
        </row>
        <row r="364">
          <cell r="A364" t="str">
            <v>363</v>
          </cell>
          <cell r="B364" t="str">
            <v>OM3_8139</v>
          </cell>
          <cell r="C364" t="str">
            <v>139 - GCP Allocation Factor</v>
          </cell>
          <cell r="D364">
            <v>0</v>
          </cell>
          <cell r="F364" t="str">
            <v>CALC</v>
          </cell>
          <cell r="H364" t="str">
            <v>139</v>
          </cell>
          <cell r="I364" t="str">
            <v>C</v>
          </cell>
          <cell r="J364" t="str">
            <v>om_exp</v>
          </cell>
          <cell r="K364" t="str">
            <v>alloc_gcp</v>
          </cell>
          <cell r="M364" t="str">
            <v>2010/12/1/8/A/0</v>
          </cell>
        </row>
        <row r="365">
          <cell r="A365" t="str">
            <v>364</v>
          </cell>
          <cell r="B365" t="str">
            <v>OMC_8139</v>
          </cell>
          <cell r="C365" t="str">
            <v>139 - GCP Jurisdictional O &amp; M Exp Amount</v>
          </cell>
          <cell r="D365">
            <v>0</v>
          </cell>
          <cell r="F365" t="str">
            <v>CALC</v>
          </cell>
          <cell r="H365" t="str">
            <v>139</v>
          </cell>
          <cell r="I365" t="str">
            <v>C</v>
          </cell>
          <cell r="J365" t="str">
            <v>om_exp</v>
          </cell>
          <cell r="K365" t="str">
            <v>juris_gcp_amt</v>
          </cell>
          <cell r="M365" t="str">
            <v>2010/12/1/8/A/0</v>
          </cell>
        </row>
        <row r="366">
          <cell r="A366" t="str">
            <v>365</v>
          </cell>
          <cell r="B366" t="str">
            <v>OM4_8139</v>
          </cell>
          <cell r="C366" t="str">
            <v>139 - Energy Allocation Factor</v>
          </cell>
          <cell r="D366">
            <v>0</v>
          </cell>
          <cell r="F366" t="str">
            <v>CALC</v>
          </cell>
          <cell r="H366" t="str">
            <v>139</v>
          </cell>
          <cell r="I366" t="str">
            <v>C</v>
          </cell>
          <cell r="J366" t="str">
            <v>om_exp</v>
          </cell>
          <cell r="K366" t="str">
            <v>alloc_energy</v>
          </cell>
          <cell r="M366" t="str">
            <v>2010/12/1/8/A/0</v>
          </cell>
        </row>
        <row r="367">
          <cell r="A367" t="str">
            <v>366</v>
          </cell>
          <cell r="B367" t="str">
            <v>OM7_8139</v>
          </cell>
          <cell r="C367" t="str">
            <v>139 - Energy Allocation O &amp; M Exp Amount</v>
          </cell>
          <cell r="D367">
            <v>0</v>
          </cell>
          <cell r="F367" t="str">
            <v>CALC</v>
          </cell>
          <cell r="H367" t="str">
            <v>139</v>
          </cell>
          <cell r="I367" t="str">
            <v>C</v>
          </cell>
          <cell r="J367" t="str">
            <v>om_exp</v>
          </cell>
          <cell r="K367" t="str">
            <v>alloc_energy_amt</v>
          </cell>
          <cell r="M367" t="str">
            <v>2010/12/1/8/A/0</v>
          </cell>
        </row>
        <row r="368">
          <cell r="A368" t="str">
            <v>367</v>
          </cell>
          <cell r="B368" t="str">
            <v>OMB_8139</v>
          </cell>
          <cell r="C368" t="str">
            <v>139 - CP Jurisdictional O &amp; M Exp Amount</v>
          </cell>
          <cell r="D368">
            <v>57205.029113894998</v>
          </cell>
          <cell r="F368" t="str">
            <v>CALC</v>
          </cell>
          <cell r="H368" t="str">
            <v>139</v>
          </cell>
          <cell r="I368" t="str">
            <v>C</v>
          </cell>
          <cell r="J368" t="str">
            <v>om_exp</v>
          </cell>
          <cell r="K368" t="str">
            <v>juris_cp_amt</v>
          </cell>
          <cell r="M368" t="str">
            <v>2010/12/1/8/A/0</v>
          </cell>
        </row>
        <row r="369">
          <cell r="A369" t="str">
            <v>368</v>
          </cell>
          <cell r="B369" t="str">
            <v>OM8_8139</v>
          </cell>
          <cell r="C369" t="str">
            <v>139 - CP Jurisdictional Factor</v>
          </cell>
          <cell r="D369">
            <v>0.98031049999999997</v>
          </cell>
          <cell r="F369" t="str">
            <v>CALC</v>
          </cell>
          <cell r="H369" t="str">
            <v>139</v>
          </cell>
          <cell r="I369" t="str">
            <v>C</v>
          </cell>
          <cell r="J369" t="str">
            <v>om_exp</v>
          </cell>
          <cell r="K369" t="str">
            <v>juris_cp</v>
          </cell>
          <cell r="M369" t="str">
            <v>2010/12/1/8/A/0</v>
          </cell>
        </row>
        <row r="370">
          <cell r="A370" t="str">
            <v>369</v>
          </cell>
          <cell r="B370" t="str">
            <v>OMA_8139</v>
          </cell>
          <cell r="C370" t="str">
            <v>139 - Energy Jurisdictional Factor</v>
          </cell>
          <cell r="D370">
            <v>0.980271</v>
          </cell>
          <cell r="F370" t="str">
            <v>CALC</v>
          </cell>
          <cell r="H370" t="str">
            <v>139</v>
          </cell>
          <cell r="I370" t="str">
            <v>C</v>
          </cell>
          <cell r="J370" t="str">
            <v>om_exp</v>
          </cell>
          <cell r="K370" t="str">
            <v>juris_energy</v>
          </cell>
          <cell r="M370" t="str">
            <v>2010/12/1/8/A/0</v>
          </cell>
        </row>
        <row r="371">
          <cell r="A371" t="str">
            <v>370</v>
          </cell>
          <cell r="B371" t="str">
            <v>OM1_8139</v>
          </cell>
          <cell r="C371" t="str">
            <v>139 - O &amp; M Expenses Amount</v>
          </cell>
          <cell r="D371">
            <v>58353.99</v>
          </cell>
          <cell r="F371" t="str">
            <v>CALC</v>
          </cell>
          <cell r="H371" t="str">
            <v>139</v>
          </cell>
          <cell r="I371" t="str">
            <v>C</v>
          </cell>
          <cell r="J371" t="str">
            <v>om_exp</v>
          </cell>
          <cell r="K371" t="str">
            <v>beg_bal</v>
          </cell>
          <cell r="M371" t="str">
            <v>2010/12/1/8/A/0</v>
          </cell>
        </row>
        <row r="372">
          <cell r="A372" t="str">
            <v>371</v>
          </cell>
          <cell r="B372" t="str">
            <v>OM9_8139</v>
          </cell>
          <cell r="C372" t="str">
            <v>139 - GCP Jurisdictional Factor</v>
          </cell>
          <cell r="D372">
            <v>1</v>
          </cell>
          <cell r="F372" t="str">
            <v>CALC</v>
          </cell>
          <cell r="H372" t="str">
            <v>139</v>
          </cell>
          <cell r="I372" t="str">
            <v>C</v>
          </cell>
          <cell r="J372" t="str">
            <v>om_exp</v>
          </cell>
          <cell r="K372" t="str">
            <v>juris_gcp</v>
          </cell>
          <cell r="M372" t="str">
            <v>2010/12/1/8/A/0</v>
          </cell>
        </row>
        <row r="373">
          <cell r="A373" t="str">
            <v>372</v>
          </cell>
          <cell r="B373" t="str">
            <v>OMD_8139</v>
          </cell>
          <cell r="C373" t="str">
            <v>139 - Energy Jurisdictional O &amp; M Exp Amount</v>
          </cell>
          <cell r="D373">
            <v>0</v>
          </cell>
          <cell r="F373" t="str">
            <v>CALC</v>
          </cell>
          <cell r="H373" t="str">
            <v>139</v>
          </cell>
          <cell r="I373" t="str">
            <v>C</v>
          </cell>
          <cell r="J373" t="str">
            <v>om_exp</v>
          </cell>
          <cell r="K373" t="str">
            <v>juris_energy_amt</v>
          </cell>
          <cell r="M373" t="str">
            <v>2010/12/1/8/A/0</v>
          </cell>
        </row>
        <row r="374">
          <cell r="A374" t="str">
            <v>373</v>
          </cell>
          <cell r="B374" t="str">
            <v>OME_8139</v>
          </cell>
          <cell r="C374" t="str">
            <v>139 - Total Jurisdictional O &amp; M Exp Amount</v>
          </cell>
          <cell r="D374">
            <v>57205.029113894998</v>
          </cell>
          <cell r="F374" t="str">
            <v>CALC</v>
          </cell>
          <cell r="H374" t="str">
            <v>139</v>
          </cell>
          <cell r="I374" t="str">
            <v>C</v>
          </cell>
          <cell r="J374" t="str">
            <v>om_exp</v>
          </cell>
          <cell r="K374" t="str">
            <v>total_juris_amt</v>
          </cell>
          <cell r="M374" t="str">
            <v>2010/12/1/8/A/0</v>
          </cell>
        </row>
        <row r="375">
          <cell r="A375" t="str">
            <v>374</v>
          </cell>
          <cell r="B375" t="str">
            <v>506_2390</v>
          </cell>
          <cell r="C375" t="str">
            <v xml:space="preserve">MSC STM PWR EXP-SPILL PREVENT CNTL-ECRC           </v>
          </cell>
          <cell r="D375">
            <v>592272.36</v>
          </cell>
          <cell r="E375" t="str">
            <v>506239</v>
          </cell>
          <cell r="F375" t="str">
            <v>WALKER</v>
          </cell>
          <cell r="G375" t="str">
            <v>CM</v>
          </cell>
          <cell r="H375" t="str">
            <v>140</v>
          </cell>
          <cell r="I375" t="str">
            <v>W</v>
          </cell>
          <cell r="M375" t="str">
            <v>2010/12/1/8/A/0</v>
          </cell>
        </row>
        <row r="376">
          <cell r="A376" t="str">
            <v>375</v>
          </cell>
          <cell r="B376" t="str">
            <v>OM5_8140</v>
          </cell>
          <cell r="C376" t="str">
            <v>140 - CP Allocation O &amp; M Exp Amount</v>
          </cell>
          <cell r="D376">
            <v>82753.259999999995</v>
          </cell>
          <cell r="F376" t="str">
            <v>CALC</v>
          </cell>
          <cell r="H376" t="str">
            <v>140</v>
          </cell>
          <cell r="I376" t="str">
            <v>C</v>
          </cell>
          <cell r="J376" t="str">
            <v>om_exp</v>
          </cell>
          <cell r="K376" t="str">
            <v>alloc_cp_amt</v>
          </cell>
          <cell r="M376" t="str">
            <v>2010/12/1/8/A/0</v>
          </cell>
        </row>
        <row r="377">
          <cell r="A377" t="str">
            <v>376</v>
          </cell>
          <cell r="B377" t="str">
            <v>OM5_8140</v>
          </cell>
          <cell r="C377" t="str">
            <v>140 - CP Allocation O &amp; M Exp Amount</v>
          </cell>
          <cell r="D377">
            <v>107850.87</v>
          </cell>
          <cell r="F377" t="str">
            <v>CALC</v>
          </cell>
          <cell r="H377" t="str">
            <v>140</v>
          </cell>
          <cell r="I377" t="str">
            <v>C</v>
          </cell>
          <cell r="J377" t="str">
            <v>om_exp</v>
          </cell>
          <cell r="K377" t="str">
            <v>alloc_cp_amt</v>
          </cell>
          <cell r="M377" t="str">
            <v>2010/12/1/8/A/0</v>
          </cell>
        </row>
        <row r="378">
          <cell r="A378" t="str">
            <v>377</v>
          </cell>
          <cell r="B378" t="str">
            <v>OM5_8140</v>
          </cell>
          <cell r="C378" t="str">
            <v>140 - CP Allocation O &amp; M Exp Amount</v>
          </cell>
          <cell r="D378">
            <v>12695</v>
          </cell>
          <cell r="F378" t="str">
            <v>CALC</v>
          </cell>
          <cell r="H378" t="str">
            <v>140</v>
          </cell>
          <cell r="I378" t="str">
            <v>C</v>
          </cell>
          <cell r="J378" t="str">
            <v>om_exp</v>
          </cell>
          <cell r="K378" t="str">
            <v>alloc_cp_amt</v>
          </cell>
          <cell r="M378" t="str">
            <v>2010/12/1/8/A/0</v>
          </cell>
        </row>
        <row r="379">
          <cell r="A379" t="str">
            <v>378</v>
          </cell>
          <cell r="B379" t="str">
            <v>OM5_8140</v>
          </cell>
          <cell r="C379" t="str">
            <v>140 - CP Allocation O &amp; M Exp Amount</v>
          </cell>
          <cell r="D379">
            <v>22552.46</v>
          </cell>
          <cell r="F379" t="str">
            <v>CALC</v>
          </cell>
          <cell r="H379" t="str">
            <v>140</v>
          </cell>
          <cell r="I379" t="str">
            <v>C</v>
          </cell>
          <cell r="J379" t="str">
            <v>om_exp</v>
          </cell>
          <cell r="K379" t="str">
            <v>alloc_cp_amt</v>
          </cell>
          <cell r="M379" t="str">
            <v>2010/12/1/8/A/0</v>
          </cell>
        </row>
        <row r="380">
          <cell r="A380" t="str">
            <v>379</v>
          </cell>
          <cell r="B380" t="str">
            <v>OM5_8140</v>
          </cell>
          <cell r="C380" t="str">
            <v>140 - CP Allocation O &amp; M Exp Amount</v>
          </cell>
          <cell r="D380">
            <v>0</v>
          </cell>
          <cell r="F380" t="str">
            <v>CALC</v>
          </cell>
          <cell r="H380" t="str">
            <v>140</v>
          </cell>
          <cell r="I380" t="str">
            <v>C</v>
          </cell>
          <cell r="J380" t="str">
            <v>om_exp</v>
          </cell>
          <cell r="K380" t="str">
            <v>alloc_cp_amt</v>
          </cell>
          <cell r="M380" t="str">
            <v>2010/12/1/8/A/0</v>
          </cell>
        </row>
        <row r="381">
          <cell r="A381" t="str">
            <v>380</v>
          </cell>
          <cell r="B381" t="str">
            <v>OM5_8140</v>
          </cell>
          <cell r="C381" t="str">
            <v>140 - CP Allocation O &amp; M Exp Amount</v>
          </cell>
          <cell r="D381">
            <v>0</v>
          </cell>
          <cell r="F381" t="str">
            <v>CALC</v>
          </cell>
          <cell r="H381" t="str">
            <v>140</v>
          </cell>
          <cell r="I381" t="str">
            <v>C</v>
          </cell>
          <cell r="J381" t="str">
            <v>om_exp</v>
          </cell>
          <cell r="K381" t="str">
            <v>alloc_cp_amt</v>
          </cell>
          <cell r="M381" t="str">
            <v>2010/12/1/8/A/0</v>
          </cell>
        </row>
        <row r="382">
          <cell r="A382" t="str">
            <v>381</v>
          </cell>
          <cell r="B382" t="str">
            <v>OM5_8140</v>
          </cell>
          <cell r="C382" t="str">
            <v>140 - CP Allocation O &amp; M Exp Amount</v>
          </cell>
          <cell r="D382">
            <v>0</v>
          </cell>
          <cell r="F382" t="str">
            <v>CALC</v>
          </cell>
          <cell r="H382" t="str">
            <v>140</v>
          </cell>
          <cell r="I382" t="str">
            <v>C</v>
          </cell>
          <cell r="J382" t="str">
            <v>om_exp</v>
          </cell>
          <cell r="K382" t="str">
            <v>alloc_cp_amt</v>
          </cell>
          <cell r="M382" t="str">
            <v>2010/12/1/8/A/0</v>
          </cell>
        </row>
        <row r="383">
          <cell r="A383" t="str">
            <v>382</v>
          </cell>
          <cell r="B383" t="str">
            <v>OM5_8140</v>
          </cell>
          <cell r="C383" t="str">
            <v>140 - CP Allocation O &amp; M Exp Amount</v>
          </cell>
          <cell r="D383">
            <v>35421.360000000001</v>
          </cell>
          <cell r="F383" t="str">
            <v>CALC</v>
          </cell>
          <cell r="H383" t="str">
            <v>140</v>
          </cell>
          <cell r="I383" t="str">
            <v>C</v>
          </cell>
          <cell r="J383" t="str">
            <v>om_exp</v>
          </cell>
          <cell r="K383" t="str">
            <v>alloc_cp_amt</v>
          </cell>
          <cell r="M383" t="str">
            <v>2010/12/1/8/A/0</v>
          </cell>
        </row>
        <row r="384">
          <cell r="A384" t="str">
            <v>383</v>
          </cell>
          <cell r="B384" t="str">
            <v>OM5_8140</v>
          </cell>
          <cell r="C384" t="str">
            <v>140 - CP Allocation O &amp; M Exp Amount</v>
          </cell>
          <cell r="D384">
            <v>592272.36</v>
          </cell>
          <cell r="F384" t="str">
            <v>CALC</v>
          </cell>
          <cell r="H384" t="str">
            <v>140</v>
          </cell>
          <cell r="I384" t="str">
            <v>C</v>
          </cell>
          <cell r="J384" t="str">
            <v>om_exp</v>
          </cell>
          <cell r="K384" t="str">
            <v>alloc_cp_amt</v>
          </cell>
          <cell r="M384" t="str">
            <v>2010/12/1/8/A/0</v>
          </cell>
        </row>
        <row r="385">
          <cell r="A385" t="str">
            <v>384</v>
          </cell>
          <cell r="B385" t="str">
            <v>OM2_8140</v>
          </cell>
          <cell r="C385" t="str">
            <v>140 - CP Allocation Factor</v>
          </cell>
          <cell r="D385">
            <v>1</v>
          </cell>
          <cell r="F385" t="str">
            <v>CALC</v>
          </cell>
          <cell r="H385" t="str">
            <v>140</v>
          </cell>
          <cell r="I385" t="str">
            <v>C</v>
          </cell>
          <cell r="J385" t="str">
            <v>om_exp</v>
          </cell>
          <cell r="K385" t="str">
            <v>alloc_cp</v>
          </cell>
          <cell r="M385" t="str">
            <v>2010/12/1/8/A/0</v>
          </cell>
        </row>
        <row r="386">
          <cell r="A386" t="str">
            <v>385</v>
          </cell>
          <cell r="B386" t="str">
            <v>OM2_8140</v>
          </cell>
          <cell r="C386" t="str">
            <v>140 - CP Allocation Factor</v>
          </cell>
          <cell r="D386">
            <v>1</v>
          </cell>
          <cell r="F386" t="str">
            <v>CALC</v>
          </cell>
          <cell r="H386" t="str">
            <v>140</v>
          </cell>
          <cell r="I386" t="str">
            <v>C</v>
          </cell>
          <cell r="J386" t="str">
            <v>om_exp</v>
          </cell>
          <cell r="K386" t="str">
            <v>alloc_cp</v>
          </cell>
          <cell r="M386" t="str">
            <v>2010/12/1/8/A/0</v>
          </cell>
        </row>
        <row r="387">
          <cell r="A387" t="str">
            <v>386</v>
          </cell>
          <cell r="B387" t="str">
            <v>OM2_8140</v>
          </cell>
          <cell r="C387" t="str">
            <v>140 - CP Allocation Factor</v>
          </cell>
          <cell r="D387">
            <v>1</v>
          </cell>
          <cell r="F387" t="str">
            <v>CALC</v>
          </cell>
          <cell r="H387" t="str">
            <v>140</v>
          </cell>
          <cell r="I387" t="str">
            <v>C</v>
          </cell>
          <cell r="J387" t="str">
            <v>om_exp</v>
          </cell>
          <cell r="K387" t="str">
            <v>alloc_cp</v>
          </cell>
          <cell r="M387" t="str">
            <v>2010/12/1/8/A/0</v>
          </cell>
        </row>
        <row r="388">
          <cell r="A388" t="str">
            <v>387</v>
          </cell>
          <cell r="B388" t="str">
            <v>OM2_8140</v>
          </cell>
          <cell r="C388" t="str">
            <v>140 - CP Allocation Factor</v>
          </cell>
          <cell r="D388">
            <v>1</v>
          </cell>
          <cell r="F388" t="str">
            <v>CALC</v>
          </cell>
          <cell r="H388" t="str">
            <v>140</v>
          </cell>
          <cell r="I388" t="str">
            <v>C</v>
          </cell>
          <cell r="J388" t="str">
            <v>om_exp</v>
          </cell>
          <cell r="K388" t="str">
            <v>alloc_cp</v>
          </cell>
          <cell r="M388" t="str">
            <v>2010/12/1/8/A/0</v>
          </cell>
        </row>
        <row r="389">
          <cell r="A389" t="str">
            <v>388</v>
          </cell>
          <cell r="B389" t="str">
            <v>OM2_8140</v>
          </cell>
          <cell r="C389" t="str">
            <v>140 - CP Allocation Factor</v>
          </cell>
          <cell r="D389">
            <v>1</v>
          </cell>
          <cell r="F389" t="str">
            <v>CALC</v>
          </cell>
          <cell r="H389" t="str">
            <v>140</v>
          </cell>
          <cell r="I389" t="str">
            <v>C</v>
          </cell>
          <cell r="J389" t="str">
            <v>om_exp</v>
          </cell>
          <cell r="K389" t="str">
            <v>alloc_cp</v>
          </cell>
          <cell r="M389" t="str">
            <v>2010/12/1/8/A/0</v>
          </cell>
        </row>
        <row r="390">
          <cell r="A390" t="str">
            <v>389</v>
          </cell>
          <cell r="B390" t="str">
            <v>OM2_8140</v>
          </cell>
          <cell r="C390" t="str">
            <v>140 - CP Allocation Factor</v>
          </cell>
          <cell r="D390">
            <v>1</v>
          </cell>
          <cell r="F390" t="str">
            <v>CALC</v>
          </cell>
          <cell r="H390" t="str">
            <v>140</v>
          </cell>
          <cell r="I390" t="str">
            <v>C</v>
          </cell>
          <cell r="J390" t="str">
            <v>om_exp</v>
          </cell>
          <cell r="K390" t="str">
            <v>alloc_cp</v>
          </cell>
          <cell r="M390" t="str">
            <v>2010/12/1/8/A/0</v>
          </cell>
        </row>
        <row r="391">
          <cell r="A391" t="str">
            <v>390</v>
          </cell>
          <cell r="B391" t="str">
            <v>OM2_8140</v>
          </cell>
          <cell r="C391" t="str">
            <v>140 - CP Allocation Factor</v>
          </cell>
          <cell r="D391">
            <v>1</v>
          </cell>
          <cell r="F391" t="str">
            <v>CALC</v>
          </cell>
          <cell r="H391" t="str">
            <v>140</v>
          </cell>
          <cell r="I391" t="str">
            <v>C</v>
          </cell>
          <cell r="J391" t="str">
            <v>om_exp</v>
          </cell>
          <cell r="K391" t="str">
            <v>alloc_cp</v>
          </cell>
          <cell r="M391" t="str">
            <v>2010/12/1/8/A/0</v>
          </cell>
        </row>
        <row r="392">
          <cell r="A392" t="str">
            <v>391</v>
          </cell>
          <cell r="B392" t="str">
            <v>OM2_8140</v>
          </cell>
          <cell r="C392" t="str">
            <v>140 - CP Allocation Factor</v>
          </cell>
          <cell r="D392">
            <v>1</v>
          </cell>
          <cell r="F392" t="str">
            <v>CALC</v>
          </cell>
          <cell r="H392" t="str">
            <v>140</v>
          </cell>
          <cell r="I392" t="str">
            <v>C</v>
          </cell>
          <cell r="J392" t="str">
            <v>om_exp</v>
          </cell>
          <cell r="K392" t="str">
            <v>alloc_cp</v>
          </cell>
          <cell r="M392" t="str">
            <v>2010/12/1/8/A/0</v>
          </cell>
        </row>
        <row r="393">
          <cell r="A393" t="str">
            <v>392</v>
          </cell>
          <cell r="B393" t="str">
            <v>OM2_8140</v>
          </cell>
          <cell r="C393" t="str">
            <v>140 - CP Allocation Factor</v>
          </cell>
          <cell r="D393">
            <v>1</v>
          </cell>
          <cell r="F393" t="str">
            <v>CALC</v>
          </cell>
          <cell r="H393" t="str">
            <v>140</v>
          </cell>
          <cell r="I393" t="str">
            <v>C</v>
          </cell>
          <cell r="J393" t="str">
            <v>om_exp</v>
          </cell>
          <cell r="K393" t="str">
            <v>alloc_cp</v>
          </cell>
          <cell r="M393" t="str">
            <v>2010/12/1/8/A/0</v>
          </cell>
        </row>
        <row r="394">
          <cell r="A394" t="str">
            <v>393</v>
          </cell>
          <cell r="B394" t="str">
            <v>506_0190</v>
          </cell>
          <cell r="C394" t="str">
            <v xml:space="preserve">MISC STM PWR EXP-AIR PERMIT FEES-ECRC             </v>
          </cell>
          <cell r="D394">
            <v>78966</v>
          </cell>
          <cell r="E394" t="str">
            <v>506019</v>
          </cell>
          <cell r="F394" t="str">
            <v>WALKER</v>
          </cell>
          <cell r="G394" t="str">
            <v>CM</v>
          </cell>
          <cell r="H394" t="str">
            <v>130</v>
          </cell>
          <cell r="I394" t="str">
            <v>W</v>
          </cell>
          <cell r="M394" t="str">
            <v>2010/12/1/8/A/0</v>
          </cell>
        </row>
        <row r="395">
          <cell r="A395" t="str">
            <v>394</v>
          </cell>
          <cell r="B395" t="str">
            <v>OM5_8130</v>
          </cell>
          <cell r="C395" t="str">
            <v>130 - CP Allocation O &amp; M Exp Amount</v>
          </cell>
          <cell r="D395">
            <v>0</v>
          </cell>
          <cell r="F395" t="str">
            <v>CALC</v>
          </cell>
          <cell r="H395" t="str">
            <v>130</v>
          </cell>
          <cell r="I395" t="str">
            <v>C</v>
          </cell>
          <cell r="J395" t="str">
            <v>om_exp</v>
          </cell>
          <cell r="K395" t="str">
            <v>alloc_cp_amt</v>
          </cell>
          <cell r="M395" t="str">
            <v>2010/12/1/8/A/0</v>
          </cell>
        </row>
        <row r="396">
          <cell r="A396" t="str">
            <v>395</v>
          </cell>
          <cell r="B396" t="str">
            <v>OM5_8130</v>
          </cell>
          <cell r="C396" t="str">
            <v>130 - CP Allocation O &amp; M Exp Amount</v>
          </cell>
          <cell r="D396">
            <v>0</v>
          </cell>
          <cell r="F396" t="str">
            <v>CALC</v>
          </cell>
          <cell r="H396" t="str">
            <v>130</v>
          </cell>
          <cell r="I396" t="str">
            <v>C</v>
          </cell>
          <cell r="J396" t="str">
            <v>om_exp</v>
          </cell>
          <cell r="K396" t="str">
            <v>alloc_cp_amt</v>
          </cell>
          <cell r="M396" t="str">
            <v>2010/12/1/8/A/0</v>
          </cell>
        </row>
        <row r="397">
          <cell r="A397" t="str">
            <v>396</v>
          </cell>
          <cell r="B397" t="str">
            <v>OM2_8130</v>
          </cell>
          <cell r="C397" t="str">
            <v>130 - CP Allocation Factor</v>
          </cell>
          <cell r="D397">
            <v>0</v>
          </cell>
          <cell r="F397" t="str">
            <v>CALC</v>
          </cell>
          <cell r="H397" t="str">
            <v>130</v>
          </cell>
          <cell r="I397" t="str">
            <v>C</v>
          </cell>
          <cell r="J397" t="str">
            <v>om_exp</v>
          </cell>
          <cell r="K397" t="str">
            <v>alloc_cp</v>
          </cell>
          <cell r="M397" t="str">
            <v>2010/12/1/8/A/0</v>
          </cell>
        </row>
        <row r="398">
          <cell r="A398" t="str">
            <v>397</v>
          </cell>
          <cell r="B398" t="str">
            <v>OM2_8130</v>
          </cell>
          <cell r="C398" t="str">
            <v>130 - CP Allocation Factor</v>
          </cell>
          <cell r="D398">
            <v>0</v>
          </cell>
          <cell r="F398" t="str">
            <v>CALC</v>
          </cell>
          <cell r="H398" t="str">
            <v>130</v>
          </cell>
          <cell r="I398" t="str">
            <v>C</v>
          </cell>
          <cell r="J398" t="str">
            <v>om_exp</v>
          </cell>
          <cell r="K398" t="str">
            <v>alloc_cp</v>
          </cell>
          <cell r="M398" t="str">
            <v>2010/12/1/8/A/0</v>
          </cell>
        </row>
        <row r="399">
          <cell r="A399" t="str">
            <v>398</v>
          </cell>
          <cell r="B399" t="str">
            <v>OM6_8130</v>
          </cell>
          <cell r="C399" t="str">
            <v>130 - GCP Allocation O &amp; M Exp Amount</v>
          </cell>
          <cell r="D399">
            <v>0</v>
          </cell>
          <cell r="F399" t="str">
            <v>CALC</v>
          </cell>
          <cell r="H399" t="str">
            <v>130</v>
          </cell>
          <cell r="I399" t="str">
            <v>C</v>
          </cell>
          <cell r="J399" t="str">
            <v>om_exp</v>
          </cell>
          <cell r="K399" t="str">
            <v>alloc_gcp_amt</v>
          </cell>
          <cell r="M399" t="str">
            <v>2010/12/1/8/A/0</v>
          </cell>
        </row>
        <row r="400">
          <cell r="A400" t="str">
            <v>399</v>
          </cell>
          <cell r="B400" t="str">
            <v>OM6_8130</v>
          </cell>
          <cell r="C400" t="str">
            <v>130 - GCP Allocation O &amp; M Exp Amount</v>
          </cell>
          <cell r="D400">
            <v>0</v>
          </cell>
          <cell r="F400" t="str">
            <v>CALC</v>
          </cell>
          <cell r="H400" t="str">
            <v>130</v>
          </cell>
          <cell r="I400" t="str">
            <v>C</v>
          </cell>
          <cell r="J400" t="str">
            <v>om_exp</v>
          </cell>
          <cell r="K400" t="str">
            <v>alloc_gcp_amt</v>
          </cell>
          <cell r="M400" t="str">
            <v>2010/12/1/8/A/0</v>
          </cell>
        </row>
        <row r="401">
          <cell r="A401" t="str">
            <v>400</v>
          </cell>
          <cell r="B401" t="str">
            <v>OM3_8130</v>
          </cell>
          <cell r="C401" t="str">
            <v>130 - GCP Allocation Factor</v>
          </cell>
          <cell r="D401">
            <v>0</v>
          </cell>
          <cell r="F401" t="str">
            <v>CALC</v>
          </cell>
          <cell r="H401" t="str">
            <v>130</v>
          </cell>
          <cell r="I401" t="str">
            <v>C</v>
          </cell>
          <cell r="J401" t="str">
            <v>om_exp</v>
          </cell>
          <cell r="K401" t="str">
            <v>alloc_gcp</v>
          </cell>
          <cell r="M401" t="str">
            <v>2010/12/1/8/A/0</v>
          </cell>
        </row>
        <row r="402">
          <cell r="A402" t="str">
            <v>401</v>
          </cell>
          <cell r="B402" t="str">
            <v>OM3_8130</v>
          </cell>
          <cell r="C402" t="str">
            <v>130 - GCP Allocation Factor</v>
          </cell>
          <cell r="D402">
            <v>0</v>
          </cell>
          <cell r="F402" t="str">
            <v>CALC</v>
          </cell>
          <cell r="H402" t="str">
            <v>130</v>
          </cell>
          <cell r="I402" t="str">
            <v>C</v>
          </cell>
          <cell r="J402" t="str">
            <v>om_exp</v>
          </cell>
          <cell r="K402" t="str">
            <v>alloc_gcp</v>
          </cell>
          <cell r="M402" t="str">
            <v>2010/12/1/8/A/0</v>
          </cell>
        </row>
        <row r="403">
          <cell r="A403" t="str">
            <v>402</v>
          </cell>
          <cell r="B403" t="str">
            <v>OMC_8130</v>
          </cell>
          <cell r="C403" t="str">
            <v>130 - GCP Jurisdictional O &amp; M Exp Amount</v>
          </cell>
          <cell r="D403">
            <v>0</v>
          </cell>
          <cell r="F403" t="str">
            <v>CALC</v>
          </cell>
          <cell r="H403" t="str">
            <v>130</v>
          </cell>
          <cell r="I403" t="str">
            <v>C</v>
          </cell>
          <cell r="J403" t="str">
            <v>om_exp</v>
          </cell>
          <cell r="K403" t="str">
            <v>juris_gcp_amt</v>
          </cell>
          <cell r="M403" t="str">
            <v>2010/12/1/8/A/0</v>
          </cell>
        </row>
        <row r="404">
          <cell r="A404" t="str">
            <v>403</v>
          </cell>
          <cell r="B404" t="str">
            <v>OMC_8130</v>
          </cell>
          <cell r="C404" t="str">
            <v>130 - GCP Jurisdictional O &amp; M Exp Amount</v>
          </cell>
          <cell r="D404">
            <v>0</v>
          </cell>
          <cell r="F404" t="str">
            <v>CALC</v>
          </cell>
          <cell r="H404" t="str">
            <v>130</v>
          </cell>
          <cell r="I404" t="str">
            <v>C</v>
          </cell>
          <cell r="J404" t="str">
            <v>om_exp</v>
          </cell>
          <cell r="K404" t="str">
            <v>juris_gcp_amt</v>
          </cell>
          <cell r="M404" t="str">
            <v>2010/12/1/8/A/0</v>
          </cell>
        </row>
        <row r="405">
          <cell r="A405" t="str">
            <v>404</v>
          </cell>
          <cell r="B405" t="str">
            <v>OM4_8130</v>
          </cell>
          <cell r="C405" t="str">
            <v>130 - Energy Allocation Factor</v>
          </cell>
          <cell r="D405">
            <v>1</v>
          </cell>
          <cell r="F405" t="str">
            <v>CALC</v>
          </cell>
          <cell r="H405" t="str">
            <v>130</v>
          </cell>
          <cell r="I405" t="str">
            <v>C</v>
          </cell>
          <cell r="J405" t="str">
            <v>om_exp</v>
          </cell>
          <cell r="K405" t="str">
            <v>alloc_energy</v>
          </cell>
          <cell r="M405" t="str">
            <v>2010/12/1/8/A/0</v>
          </cell>
        </row>
        <row r="406">
          <cell r="A406" t="str">
            <v>405</v>
          </cell>
          <cell r="B406" t="str">
            <v>OM4_8130</v>
          </cell>
          <cell r="C406" t="str">
            <v>130 - Energy Allocation Factor</v>
          </cell>
          <cell r="D406">
            <v>1</v>
          </cell>
          <cell r="F406" t="str">
            <v>CALC</v>
          </cell>
          <cell r="H406" t="str">
            <v>130</v>
          </cell>
          <cell r="I406" t="str">
            <v>C</v>
          </cell>
          <cell r="J406" t="str">
            <v>om_exp</v>
          </cell>
          <cell r="K406" t="str">
            <v>alloc_energy</v>
          </cell>
          <cell r="M406" t="str">
            <v>2010/12/1/8/A/0</v>
          </cell>
        </row>
        <row r="407">
          <cell r="A407" t="str">
            <v>406</v>
          </cell>
          <cell r="B407" t="str">
            <v>OM7_8130</v>
          </cell>
          <cell r="C407" t="str">
            <v>130 - Energy Allocation O &amp; M Exp Amount</v>
          </cell>
          <cell r="D407">
            <v>22494</v>
          </cell>
          <cell r="F407" t="str">
            <v>CALC</v>
          </cell>
          <cell r="H407" t="str">
            <v>130</v>
          </cell>
          <cell r="I407" t="str">
            <v>C</v>
          </cell>
          <cell r="J407" t="str">
            <v>om_exp</v>
          </cell>
          <cell r="K407" t="str">
            <v>alloc_energy_amt</v>
          </cell>
          <cell r="M407" t="str">
            <v>2010/12/1/8/A/0</v>
          </cell>
        </row>
        <row r="408">
          <cell r="A408" t="str">
            <v>407</v>
          </cell>
          <cell r="B408" t="str">
            <v>OM7_8130</v>
          </cell>
          <cell r="C408" t="str">
            <v>130 - Energy Allocation O &amp; M Exp Amount</v>
          </cell>
          <cell r="D408">
            <v>78966</v>
          </cell>
          <cell r="F408" t="str">
            <v>CALC</v>
          </cell>
          <cell r="H408" t="str">
            <v>130</v>
          </cell>
          <cell r="I408" t="str">
            <v>C</v>
          </cell>
          <cell r="J408" t="str">
            <v>om_exp</v>
          </cell>
          <cell r="K408" t="str">
            <v>alloc_energy_amt</v>
          </cell>
          <cell r="M408" t="str">
            <v>2010/12/1/8/A/0</v>
          </cell>
        </row>
        <row r="409">
          <cell r="A409" t="str">
            <v>408</v>
          </cell>
          <cell r="B409" t="str">
            <v>OMB_8130</v>
          </cell>
          <cell r="C409" t="str">
            <v>130 - CP Jurisdictional O &amp; M Exp Amount</v>
          </cell>
          <cell r="D409">
            <v>0</v>
          </cell>
          <cell r="F409" t="str">
            <v>CALC</v>
          </cell>
          <cell r="H409" t="str">
            <v>130</v>
          </cell>
          <cell r="I409" t="str">
            <v>C</v>
          </cell>
          <cell r="J409" t="str">
            <v>om_exp</v>
          </cell>
          <cell r="K409" t="str">
            <v>juris_cp_amt</v>
          </cell>
          <cell r="M409" t="str">
            <v>2010/12/1/8/A/0</v>
          </cell>
        </row>
        <row r="410">
          <cell r="A410" t="str">
            <v>409</v>
          </cell>
          <cell r="B410" t="str">
            <v>OMB_8130</v>
          </cell>
          <cell r="C410" t="str">
            <v>130 - CP Jurisdictional O &amp; M Exp Amount</v>
          </cell>
          <cell r="D410">
            <v>0</v>
          </cell>
          <cell r="F410" t="str">
            <v>CALC</v>
          </cell>
          <cell r="H410" t="str">
            <v>130</v>
          </cell>
          <cell r="I410" t="str">
            <v>C</v>
          </cell>
          <cell r="J410" t="str">
            <v>om_exp</v>
          </cell>
          <cell r="K410" t="str">
            <v>juris_cp_amt</v>
          </cell>
          <cell r="M410" t="str">
            <v>2010/12/1/8/A/0</v>
          </cell>
        </row>
        <row r="411">
          <cell r="A411" t="str">
            <v>410</v>
          </cell>
          <cell r="B411" t="str">
            <v>OM8_8130</v>
          </cell>
          <cell r="C411" t="str">
            <v>130 - CP Jurisdictional Factor</v>
          </cell>
          <cell r="D411">
            <v>0.98031049999999997</v>
          </cell>
          <cell r="F411" t="str">
            <v>CALC</v>
          </cell>
          <cell r="H411" t="str">
            <v>130</v>
          </cell>
          <cell r="I411" t="str">
            <v>C</v>
          </cell>
          <cell r="J411" t="str">
            <v>om_exp</v>
          </cell>
          <cell r="K411" t="str">
            <v>juris_cp</v>
          </cell>
          <cell r="M411" t="str">
            <v>2010/12/1/8/A/0</v>
          </cell>
        </row>
        <row r="412">
          <cell r="A412" t="str">
            <v>411</v>
          </cell>
          <cell r="B412" t="str">
            <v>OM8_8130</v>
          </cell>
          <cell r="C412" t="str">
            <v>130 - CP Jurisdictional Factor</v>
          </cell>
          <cell r="D412">
            <v>0.98031049999999997</v>
          </cell>
          <cell r="F412" t="str">
            <v>CALC</v>
          </cell>
          <cell r="H412" t="str">
            <v>130</v>
          </cell>
          <cell r="I412" t="str">
            <v>C</v>
          </cell>
          <cell r="J412" t="str">
            <v>om_exp</v>
          </cell>
          <cell r="K412" t="str">
            <v>juris_cp</v>
          </cell>
          <cell r="M412" t="str">
            <v>2010/12/1/8/A/0</v>
          </cell>
        </row>
        <row r="413">
          <cell r="A413" t="str">
            <v>412</v>
          </cell>
          <cell r="B413" t="str">
            <v>OMA_8130</v>
          </cell>
          <cell r="C413" t="str">
            <v>130 - Energy Jurisdictional Factor</v>
          </cell>
          <cell r="D413">
            <v>0.980271</v>
          </cell>
          <cell r="F413" t="str">
            <v>CALC</v>
          </cell>
          <cell r="H413" t="str">
            <v>130</v>
          </cell>
          <cell r="I413" t="str">
            <v>C</v>
          </cell>
          <cell r="J413" t="str">
            <v>om_exp</v>
          </cell>
          <cell r="K413" t="str">
            <v>juris_energy</v>
          </cell>
          <cell r="M413" t="str">
            <v>2010/12/1/8/A/0</v>
          </cell>
        </row>
        <row r="414">
          <cell r="A414" t="str">
            <v>413</v>
          </cell>
          <cell r="B414" t="str">
            <v>OMA_8130</v>
          </cell>
          <cell r="C414" t="str">
            <v>130 - Energy Jurisdictional Factor</v>
          </cell>
          <cell r="D414">
            <v>0.980271</v>
          </cell>
          <cell r="F414" t="str">
            <v>CALC</v>
          </cell>
          <cell r="H414" t="str">
            <v>130</v>
          </cell>
          <cell r="I414" t="str">
            <v>C</v>
          </cell>
          <cell r="J414" t="str">
            <v>om_exp</v>
          </cell>
          <cell r="K414" t="str">
            <v>juris_energy</v>
          </cell>
          <cell r="M414" t="str">
            <v>2010/12/1/8/A/0</v>
          </cell>
        </row>
        <row r="415">
          <cell r="A415" t="str">
            <v>414</v>
          </cell>
          <cell r="B415" t="str">
            <v>OM1_8130</v>
          </cell>
          <cell r="C415" t="str">
            <v>130 - O &amp; M Expenses Amount</v>
          </cell>
          <cell r="D415">
            <v>22494</v>
          </cell>
          <cell r="F415" t="str">
            <v>CALC</v>
          </cell>
          <cell r="H415" t="str">
            <v>130</v>
          </cell>
          <cell r="I415" t="str">
            <v>C</v>
          </cell>
          <cell r="J415" t="str">
            <v>om_exp</v>
          </cell>
          <cell r="K415" t="str">
            <v>beg_bal</v>
          </cell>
          <cell r="M415" t="str">
            <v>2010/12/1/8/A/0</v>
          </cell>
        </row>
        <row r="416">
          <cell r="A416" t="str">
            <v>415</v>
          </cell>
          <cell r="B416" t="str">
            <v>OM1_8130</v>
          </cell>
          <cell r="C416" t="str">
            <v>130 - O &amp; M Expenses Amount</v>
          </cell>
          <cell r="D416">
            <v>78966</v>
          </cell>
          <cell r="F416" t="str">
            <v>CALC</v>
          </cell>
          <cell r="H416" t="str">
            <v>130</v>
          </cell>
          <cell r="I416" t="str">
            <v>C</v>
          </cell>
          <cell r="J416" t="str">
            <v>om_exp</v>
          </cell>
          <cell r="K416" t="str">
            <v>beg_bal</v>
          </cell>
          <cell r="M416" t="str">
            <v>2010/12/1/8/A/0</v>
          </cell>
        </row>
        <row r="417">
          <cell r="A417" t="str">
            <v>416</v>
          </cell>
          <cell r="B417" t="str">
            <v>OM9_8130</v>
          </cell>
          <cell r="C417" t="str">
            <v>130 - GCP Jurisdictional Factor</v>
          </cell>
          <cell r="D417">
            <v>1</v>
          </cell>
          <cell r="F417" t="str">
            <v>CALC</v>
          </cell>
          <cell r="H417" t="str">
            <v>130</v>
          </cell>
          <cell r="I417" t="str">
            <v>C</v>
          </cell>
          <cell r="J417" t="str">
            <v>om_exp</v>
          </cell>
          <cell r="K417" t="str">
            <v>juris_gcp</v>
          </cell>
          <cell r="M417" t="str">
            <v>2010/12/1/8/A/0</v>
          </cell>
        </row>
        <row r="418">
          <cell r="A418" t="str">
            <v>417</v>
          </cell>
          <cell r="B418" t="str">
            <v>OM9_8130</v>
          </cell>
          <cell r="C418" t="str">
            <v>130 - GCP Jurisdictional Factor</v>
          </cell>
          <cell r="D418">
            <v>1</v>
          </cell>
          <cell r="F418" t="str">
            <v>CALC</v>
          </cell>
          <cell r="H418" t="str">
            <v>130</v>
          </cell>
          <cell r="I418" t="str">
            <v>C</v>
          </cell>
          <cell r="J418" t="str">
            <v>om_exp</v>
          </cell>
          <cell r="K418" t="str">
            <v>juris_gcp</v>
          </cell>
          <cell r="M418" t="str">
            <v>2010/12/1/8/A/0</v>
          </cell>
        </row>
        <row r="419">
          <cell r="A419" t="str">
            <v>418</v>
          </cell>
          <cell r="B419" t="str">
            <v>OMD_8130</v>
          </cell>
          <cell r="C419" t="str">
            <v>130 - Energy Jurisdictional O &amp; M Exp Amount</v>
          </cell>
          <cell r="D419">
            <v>22050.215874000001</v>
          </cell>
          <cell r="F419" t="str">
            <v>CALC</v>
          </cell>
          <cell r="H419" t="str">
            <v>130</v>
          </cell>
          <cell r="I419" t="str">
            <v>C</v>
          </cell>
          <cell r="J419" t="str">
            <v>om_exp</v>
          </cell>
          <cell r="K419" t="str">
            <v>juris_energy_amt</v>
          </cell>
          <cell r="M419" t="str">
            <v>2010/12/1/8/A/0</v>
          </cell>
        </row>
        <row r="420">
          <cell r="A420" t="str">
            <v>419</v>
          </cell>
          <cell r="B420" t="str">
            <v>OMD_8130</v>
          </cell>
          <cell r="C420" t="str">
            <v>130 - Energy Jurisdictional O &amp; M Exp Amount</v>
          </cell>
          <cell r="D420">
            <v>77408.079786000002</v>
          </cell>
          <cell r="F420" t="str">
            <v>CALC</v>
          </cell>
          <cell r="H420" t="str">
            <v>130</v>
          </cell>
          <cell r="I420" t="str">
            <v>C</v>
          </cell>
          <cell r="J420" t="str">
            <v>om_exp</v>
          </cell>
          <cell r="K420" t="str">
            <v>juris_energy_amt</v>
          </cell>
          <cell r="M420" t="str">
            <v>2010/12/1/8/A/0</v>
          </cell>
        </row>
        <row r="421">
          <cell r="A421" t="str">
            <v>420</v>
          </cell>
          <cell r="B421" t="str">
            <v>OME_8130</v>
          </cell>
          <cell r="C421" t="str">
            <v>130 - Total Jurisdictional O &amp; M Exp Amount</v>
          </cell>
          <cell r="D421">
            <v>22050.215874000001</v>
          </cell>
          <cell r="F421" t="str">
            <v>CALC</v>
          </cell>
          <cell r="H421" t="str">
            <v>130</v>
          </cell>
          <cell r="I421" t="str">
            <v>C</v>
          </cell>
          <cell r="J421" t="str">
            <v>om_exp</v>
          </cell>
          <cell r="K421" t="str">
            <v>total_juris_amt</v>
          </cell>
          <cell r="M421" t="str">
            <v>2010/12/1/8/A/0</v>
          </cell>
        </row>
        <row r="422">
          <cell r="A422" t="str">
            <v>421</v>
          </cell>
          <cell r="B422" t="str">
            <v>OME_8130</v>
          </cell>
          <cell r="C422" t="str">
            <v>130 - Total Jurisdictional O &amp; M Exp Amount</v>
          </cell>
          <cell r="D422">
            <v>77408.079786000002</v>
          </cell>
          <cell r="F422" t="str">
            <v>CALC</v>
          </cell>
          <cell r="H422" t="str">
            <v>130</v>
          </cell>
          <cell r="I422" t="str">
            <v>C</v>
          </cell>
          <cell r="J422" t="str">
            <v>om_exp</v>
          </cell>
          <cell r="K422" t="str">
            <v>total_juris_amt</v>
          </cell>
          <cell r="M422" t="str">
            <v>2010/12/1/8/A/0</v>
          </cell>
        </row>
        <row r="423">
          <cell r="A423" t="str">
            <v>422</v>
          </cell>
          <cell r="B423" t="str">
            <v>549_0190</v>
          </cell>
          <cell r="C423" t="str">
            <v xml:space="preserve">MSC OTH PWR GEN EXP-AIR PERMIT FEE-ECRC           </v>
          </cell>
          <cell r="D423">
            <v>22494</v>
          </cell>
          <cell r="E423" t="str">
            <v>549019</v>
          </cell>
          <cell r="F423" t="str">
            <v>WALKER</v>
          </cell>
          <cell r="G423" t="str">
            <v>CM</v>
          </cell>
          <cell r="H423" t="str">
            <v>130</v>
          </cell>
          <cell r="I423" t="str">
            <v>W</v>
          </cell>
          <cell r="M423" t="str">
            <v>2010/12/1/8/A/0</v>
          </cell>
        </row>
        <row r="424">
          <cell r="A424" t="str">
            <v>423</v>
          </cell>
          <cell r="B424" t="str">
            <v>512_0390</v>
          </cell>
          <cell r="C424" t="str">
            <v xml:space="preserve">MAINT BOILER PLT-CONT EMISS MON-ECRC              </v>
          </cell>
          <cell r="D424">
            <v>55269.11</v>
          </cell>
          <cell r="E424" t="str">
            <v>512039</v>
          </cell>
          <cell r="F424" t="str">
            <v>WALKER</v>
          </cell>
          <cell r="G424" t="str">
            <v>CM</v>
          </cell>
          <cell r="H424" t="str">
            <v>131</v>
          </cell>
          <cell r="I424" t="str">
            <v>W</v>
          </cell>
          <cell r="M424" t="str">
            <v>2010/12/1/8/A/0</v>
          </cell>
        </row>
        <row r="425">
          <cell r="A425" t="str">
            <v>424</v>
          </cell>
          <cell r="B425" t="str">
            <v>OM5_8131</v>
          </cell>
          <cell r="C425" t="str">
            <v>131 - CP Allocation O &amp; M Exp Amount</v>
          </cell>
          <cell r="D425">
            <v>0</v>
          </cell>
          <cell r="F425" t="str">
            <v>CALC</v>
          </cell>
          <cell r="H425" t="str">
            <v>131</v>
          </cell>
          <cell r="I425" t="str">
            <v>C</v>
          </cell>
          <cell r="J425" t="str">
            <v>om_exp</v>
          </cell>
          <cell r="K425" t="str">
            <v>alloc_cp_amt</v>
          </cell>
          <cell r="M425" t="str">
            <v>2010/12/1/8/A/0</v>
          </cell>
        </row>
        <row r="426">
          <cell r="A426" t="str">
            <v>425</v>
          </cell>
          <cell r="B426" t="str">
            <v>OM5_8131</v>
          </cell>
          <cell r="C426" t="str">
            <v>131 - CP Allocation O &amp; M Exp Amount</v>
          </cell>
          <cell r="D426">
            <v>0</v>
          </cell>
          <cell r="F426" t="str">
            <v>CALC</v>
          </cell>
          <cell r="H426" t="str">
            <v>131</v>
          </cell>
          <cell r="I426" t="str">
            <v>C</v>
          </cell>
          <cell r="J426" t="str">
            <v>om_exp</v>
          </cell>
          <cell r="K426" t="str">
            <v>alloc_cp_amt</v>
          </cell>
          <cell r="M426" t="str">
            <v>2010/12/1/8/A/0</v>
          </cell>
        </row>
        <row r="427">
          <cell r="A427" t="str">
            <v>426</v>
          </cell>
          <cell r="B427" t="str">
            <v>OM2_8131</v>
          </cell>
          <cell r="C427" t="str">
            <v>131 - CP Allocation Factor</v>
          </cell>
          <cell r="D427">
            <v>0</v>
          </cell>
          <cell r="F427" t="str">
            <v>CALC</v>
          </cell>
          <cell r="H427" t="str">
            <v>131</v>
          </cell>
          <cell r="I427" t="str">
            <v>C</v>
          </cell>
          <cell r="J427" t="str">
            <v>om_exp</v>
          </cell>
          <cell r="K427" t="str">
            <v>alloc_cp</v>
          </cell>
          <cell r="M427" t="str">
            <v>2010/12/1/8/A/0</v>
          </cell>
        </row>
        <row r="428">
          <cell r="A428" t="str">
            <v>427</v>
          </cell>
          <cell r="B428" t="str">
            <v>OM2_8131</v>
          </cell>
          <cell r="C428" t="str">
            <v>131 - CP Allocation Factor</v>
          </cell>
          <cell r="D428">
            <v>0</v>
          </cell>
          <cell r="F428" t="str">
            <v>CALC</v>
          </cell>
          <cell r="H428" t="str">
            <v>131</v>
          </cell>
          <cell r="I428" t="str">
            <v>C</v>
          </cell>
          <cell r="J428" t="str">
            <v>om_exp</v>
          </cell>
          <cell r="K428" t="str">
            <v>alloc_cp</v>
          </cell>
          <cell r="M428" t="str">
            <v>2010/12/1/8/A/0</v>
          </cell>
        </row>
        <row r="429">
          <cell r="A429" t="str">
            <v>428</v>
          </cell>
          <cell r="B429" t="str">
            <v>OM6_8131</v>
          </cell>
          <cell r="C429" t="str">
            <v>131 - GCP Allocation O &amp; M Exp Amount</v>
          </cell>
          <cell r="D429">
            <v>0</v>
          </cell>
          <cell r="F429" t="str">
            <v>CALC</v>
          </cell>
          <cell r="H429" t="str">
            <v>131</v>
          </cell>
          <cell r="I429" t="str">
            <v>C</v>
          </cell>
          <cell r="J429" t="str">
            <v>om_exp</v>
          </cell>
          <cell r="K429" t="str">
            <v>alloc_gcp_amt</v>
          </cell>
          <cell r="M429" t="str">
            <v>2010/12/1/8/A/0</v>
          </cell>
        </row>
        <row r="430">
          <cell r="A430" t="str">
            <v>429</v>
          </cell>
          <cell r="B430" t="str">
            <v>OM6_8131</v>
          </cell>
          <cell r="C430" t="str">
            <v>131 - GCP Allocation O &amp; M Exp Amount</v>
          </cell>
          <cell r="D430">
            <v>0</v>
          </cell>
          <cell r="F430" t="str">
            <v>CALC</v>
          </cell>
          <cell r="H430" t="str">
            <v>131</v>
          </cell>
          <cell r="I430" t="str">
            <v>C</v>
          </cell>
          <cell r="J430" t="str">
            <v>om_exp</v>
          </cell>
          <cell r="K430" t="str">
            <v>alloc_gcp_amt</v>
          </cell>
          <cell r="M430" t="str">
            <v>2010/12/1/8/A/0</v>
          </cell>
        </row>
        <row r="431">
          <cell r="A431" t="str">
            <v>430</v>
          </cell>
          <cell r="B431" t="str">
            <v>OM3_8131</v>
          </cell>
          <cell r="C431" t="str">
            <v>131 - GCP Allocation Factor</v>
          </cell>
          <cell r="D431">
            <v>0</v>
          </cell>
          <cell r="F431" t="str">
            <v>CALC</v>
          </cell>
          <cell r="H431" t="str">
            <v>131</v>
          </cell>
          <cell r="I431" t="str">
            <v>C</v>
          </cell>
          <cell r="J431" t="str">
            <v>om_exp</v>
          </cell>
          <cell r="K431" t="str">
            <v>alloc_gcp</v>
          </cell>
          <cell r="M431" t="str">
            <v>2010/12/1/8/A/0</v>
          </cell>
        </row>
        <row r="432">
          <cell r="A432" t="str">
            <v>431</v>
          </cell>
          <cell r="B432" t="str">
            <v>OM3_8131</v>
          </cell>
          <cell r="C432" t="str">
            <v>131 - GCP Allocation Factor</v>
          </cell>
          <cell r="D432">
            <v>0</v>
          </cell>
          <cell r="F432" t="str">
            <v>CALC</v>
          </cell>
          <cell r="H432" t="str">
            <v>131</v>
          </cell>
          <cell r="I432" t="str">
            <v>C</v>
          </cell>
          <cell r="J432" t="str">
            <v>om_exp</v>
          </cell>
          <cell r="K432" t="str">
            <v>alloc_gcp</v>
          </cell>
          <cell r="M432" t="str">
            <v>2010/12/1/8/A/0</v>
          </cell>
        </row>
        <row r="433">
          <cell r="A433" t="str">
            <v>432</v>
          </cell>
          <cell r="B433" t="str">
            <v>OMC_8131</v>
          </cell>
          <cell r="C433" t="str">
            <v>131 - GCP Jurisdictional O &amp; M Exp Amount</v>
          </cell>
          <cell r="D433">
            <v>0</v>
          </cell>
          <cell r="F433" t="str">
            <v>CALC</v>
          </cell>
          <cell r="H433" t="str">
            <v>131</v>
          </cell>
          <cell r="I433" t="str">
            <v>C</v>
          </cell>
          <cell r="J433" t="str">
            <v>om_exp</v>
          </cell>
          <cell r="K433" t="str">
            <v>juris_gcp_amt</v>
          </cell>
          <cell r="M433" t="str">
            <v>2010/12/1/8/A/0</v>
          </cell>
        </row>
        <row r="434">
          <cell r="A434" t="str">
            <v>433</v>
          </cell>
          <cell r="B434" t="str">
            <v>OMC_8131</v>
          </cell>
          <cell r="C434" t="str">
            <v>131 - GCP Jurisdictional O &amp; M Exp Amount</v>
          </cell>
          <cell r="D434">
            <v>0</v>
          </cell>
          <cell r="F434" t="str">
            <v>CALC</v>
          </cell>
          <cell r="H434" t="str">
            <v>131</v>
          </cell>
          <cell r="I434" t="str">
            <v>C</v>
          </cell>
          <cell r="J434" t="str">
            <v>om_exp</v>
          </cell>
          <cell r="K434" t="str">
            <v>juris_gcp_amt</v>
          </cell>
          <cell r="M434" t="str">
            <v>2010/12/1/8/A/0</v>
          </cell>
        </row>
        <row r="435">
          <cell r="A435" t="str">
            <v>434</v>
          </cell>
          <cell r="B435" t="str">
            <v>OM4_8131</v>
          </cell>
          <cell r="C435" t="str">
            <v>131 - Energy Allocation Factor</v>
          </cell>
          <cell r="D435">
            <v>1</v>
          </cell>
          <cell r="F435" t="str">
            <v>CALC</v>
          </cell>
          <cell r="H435" t="str">
            <v>131</v>
          </cell>
          <cell r="I435" t="str">
            <v>C</v>
          </cell>
          <cell r="J435" t="str">
            <v>om_exp</v>
          </cell>
          <cell r="K435" t="str">
            <v>alloc_energy</v>
          </cell>
          <cell r="M435" t="str">
            <v>2010/12/1/8/A/0</v>
          </cell>
        </row>
        <row r="436">
          <cell r="A436" t="str">
            <v>435</v>
          </cell>
          <cell r="B436" t="str">
            <v>OM4_8131</v>
          </cell>
          <cell r="C436" t="str">
            <v>131 - Energy Allocation Factor</v>
          </cell>
          <cell r="D436">
            <v>1</v>
          </cell>
          <cell r="F436" t="str">
            <v>CALC</v>
          </cell>
          <cell r="H436" t="str">
            <v>131</v>
          </cell>
          <cell r="I436" t="str">
            <v>C</v>
          </cell>
          <cell r="J436" t="str">
            <v>om_exp</v>
          </cell>
          <cell r="K436" t="str">
            <v>alloc_energy</v>
          </cell>
          <cell r="M436" t="str">
            <v>2010/12/1/8/A/0</v>
          </cell>
        </row>
        <row r="437">
          <cell r="A437" t="str">
            <v>436</v>
          </cell>
          <cell r="B437" t="str">
            <v>OM7_8131</v>
          </cell>
          <cell r="C437" t="str">
            <v>131 - Energy Allocation O &amp; M Exp Amount</v>
          </cell>
          <cell r="D437">
            <v>55269.11</v>
          </cell>
          <cell r="F437" t="str">
            <v>CALC</v>
          </cell>
          <cell r="H437" t="str">
            <v>131</v>
          </cell>
          <cell r="I437" t="str">
            <v>C</v>
          </cell>
          <cell r="J437" t="str">
            <v>om_exp</v>
          </cell>
          <cell r="K437" t="str">
            <v>alloc_energy_amt</v>
          </cell>
          <cell r="M437" t="str">
            <v>2010/12/1/8/A/0</v>
          </cell>
        </row>
        <row r="438">
          <cell r="A438" t="str">
            <v>437</v>
          </cell>
          <cell r="B438" t="str">
            <v>OM7_8131</v>
          </cell>
          <cell r="C438" t="str">
            <v>131 - Energy Allocation O &amp; M Exp Amount</v>
          </cell>
          <cell r="D438">
            <v>45532.67</v>
          </cell>
          <cell r="F438" t="str">
            <v>CALC</v>
          </cell>
          <cell r="H438" t="str">
            <v>131</v>
          </cell>
          <cell r="I438" t="str">
            <v>C</v>
          </cell>
          <cell r="J438" t="str">
            <v>om_exp</v>
          </cell>
          <cell r="K438" t="str">
            <v>alloc_energy_amt</v>
          </cell>
          <cell r="M438" t="str">
            <v>2010/12/1/8/A/0</v>
          </cell>
        </row>
        <row r="439">
          <cell r="A439" t="str">
            <v>438</v>
          </cell>
          <cell r="B439" t="str">
            <v>OMB_8131</v>
          </cell>
          <cell r="C439" t="str">
            <v>131 - CP Jurisdictional O &amp; M Exp Amount</v>
          </cell>
          <cell r="D439">
            <v>0</v>
          </cell>
          <cell r="F439" t="str">
            <v>CALC</v>
          </cell>
          <cell r="H439" t="str">
            <v>131</v>
          </cell>
          <cell r="I439" t="str">
            <v>C</v>
          </cell>
          <cell r="J439" t="str">
            <v>om_exp</v>
          </cell>
          <cell r="K439" t="str">
            <v>juris_cp_amt</v>
          </cell>
          <cell r="M439" t="str">
            <v>2010/12/1/8/A/0</v>
          </cell>
        </row>
        <row r="440">
          <cell r="A440" t="str">
            <v>439</v>
          </cell>
          <cell r="B440" t="str">
            <v>OMB_8131</v>
          </cell>
          <cell r="C440" t="str">
            <v>131 - CP Jurisdictional O &amp; M Exp Amount</v>
          </cell>
          <cell r="D440">
            <v>0</v>
          </cell>
          <cell r="F440" t="str">
            <v>CALC</v>
          </cell>
          <cell r="H440" t="str">
            <v>131</v>
          </cell>
          <cell r="I440" t="str">
            <v>C</v>
          </cell>
          <cell r="J440" t="str">
            <v>om_exp</v>
          </cell>
          <cell r="K440" t="str">
            <v>juris_cp_amt</v>
          </cell>
          <cell r="M440" t="str">
            <v>2010/12/1/8/A/0</v>
          </cell>
        </row>
        <row r="441">
          <cell r="A441" t="str">
            <v>440</v>
          </cell>
          <cell r="B441" t="str">
            <v>OM8_8131</v>
          </cell>
          <cell r="C441" t="str">
            <v>131 - CP Jurisdictional Factor</v>
          </cell>
          <cell r="D441">
            <v>0.98031049999999997</v>
          </cell>
          <cell r="F441" t="str">
            <v>CALC</v>
          </cell>
          <cell r="H441" t="str">
            <v>131</v>
          </cell>
          <cell r="I441" t="str">
            <v>C</v>
          </cell>
          <cell r="J441" t="str">
            <v>om_exp</v>
          </cell>
          <cell r="K441" t="str">
            <v>juris_cp</v>
          </cell>
          <cell r="M441" t="str">
            <v>2010/12/1/8/A/0</v>
          </cell>
        </row>
        <row r="442">
          <cell r="A442" t="str">
            <v>441</v>
          </cell>
          <cell r="B442" t="str">
            <v>OM8_8131</v>
          </cell>
          <cell r="C442" t="str">
            <v>131 - CP Jurisdictional Factor</v>
          </cell>
          <cell r="D442">
            <v>0.98031049999999997</v>
          </cell>
          <cell r="F442" t="str">
            <v>CALC</v>
          </cell>
          <cell r="H442" t="str">
            <v>131</v>
          </cell>
          <cell r="I442" t="str">
            <v>C</v>
          </cell>
          <cell r="J442" t="str">
            <v>om_exp</v>
          </cell>
          <cell r="K442" t="str">
            <v>juris_cp</v>
          </cell>
          <cell r="M442" t="str">
            <v>2010/12/1/8/A/0</v>
          </cell>
        </row>
        <row r="443">
          <cell r="A443" t="str">
            <v>442</v>
          </cell>
          <cell r="B443" t="str">
            <v>OMA_8131</v>
          </cell>
          <cell r="C443" t="str">
            <v>131 - Energy Jurisdictional Factor</v>
          </cell>
          <cell r="D443">
            <v>0.980271</v>
          </cell>
          <cell r="F443" t="str">
            <v>CALC</v>
          </cell>
          <cell r="H443" t="str">
            <v>131</v>
          </cell>
          <cell r="I443" t="str">
            <v>C</v>
          </cell>
          <cell r="J443" t="str">
            <v>om_exp</v>
          </cell>
          <cell r="K443" t="str">
            <v>juris_energy</v>
          </cell>
          <cell r="M443" t="str">
            <v>2010/12/1/8/A/0</v>
          </cell>
        </row>
        <row r="444">
          <cell r="A444" t="str">
            <v>443</v>
          </cell>
          <cell r="B444" t="str">
            <v>OMA_8131</v>
          </cell>
          <cell r="C444" t="str">
            <v>131 - Energy Jurisdictional Factor</v>
          </cell>
          <cell r="D444">
            <v>0.980271</v>
          </cell>
          <cell r="F444" t="str">
            <v>CALC</v>
          </cell>
          <cell r="H444" t="str">
            <v>131</v>
          </cell>
          <cell r="I444" t="str">
            <v>C</v>
          </cell>
          <cell r="J444" t="str">
            <v>om_exp</v>
          </cell>
          <cell r="K444" t="str">
            <v>juris_energy</v>
          </cell>
          <cell r="M444" t="str">
            <v>2010/12/1/8/A/0</v>
          </cell>
        </row>
        <row r="445">
          <cell r="A445" t="str">
            <v>444</v>
          </cell>
          <cell r="B445" t="str">
            <v>OM1_8131</v>
          </cell>
          <cell r="C445" t="str">
            <v>131 - O &amp; M Expenses Amount</v>
          </cell>
          <cell r="D445">
            <v>55269.11</v>
          </cell>
          <cell r="F445" t="str">
            <v>CALC</v>
          </cell>
          <cell r="H445" t="str">
            <v>131</v>
          </cell>
          <cell r="I445" t="str">
            <v>C</v>
          </cell>
          <cell r="J445" t="str">
            <v>om_exp</v>
          </cell>
          <cell r="K445" t="str">
            <v>beg_bal</v>
          </cell>
          <cell r="M445" t="str">
            <v>2010/12/1/8/A/0</v>
          </cell>
        </row>
        <row r="446">
          <cell r="A446" t="str">
            <v>445</v>
          </cell>
          <cell r="B446" t="str">
            <v>OM1_8131</v>
          </cell>
          <cell r="C446" t="str">
            <v>131 - O &amp; M Expenses Amount</v>
          </cell>
          <cell r="D446">
            <v>45532.67</v>
          </cell>
          <cell r="F446" t="str">
            <v>CALC</v>
          </cell>
          <cell r="H446" t="str">
            <v>131</v>
          </cell>
          <cell r="I446" t="str">
            <v>C</v>
          </cell>
          <cell r="J446" t="str">
            <v>om_exp</v>
          </cell>
          <cell r="K446" t="str">
            <v>beg_bal</v>
          </cell>
          <cell r="M446" t="str">
            <v>2010/12/1/8/A/0</v>
          </cell>
        </row>
        <row r="447">
          <cell r="A447" t="str">
            <v>446</v>
          </cell>
          <cell r="B447" t="str">
            <v>OM9_8131</v>
          </cell>
          <cell r="C447" t="str">
            <v>131 - GCP Jurisdictional Factor</v>
          </cell>
          <cell r="D447">
            <v>1</v>
          </cell>
          <cell r="F447" t="str">
            <v>CALC</v>
          </cell>
          <cell r="H447" t="str">
            <v>131</v>
          </cell>
          <cell r="I447" t="str">
            <v>C</v>
          </cell>
          <cell r="J447" t="str">
            <v>om_exp</v>
          </cell>
          <cell r="K447" t="str">
            <v>juris_gcp</v>
          </cell>
          <cell r="M447" t="str">
            <v>2010/12/1/8/A/0</v>
          </cell>
        </row>
        <row r="448">
          <cell r="A448" t="str">
            <v>447</v>
          </cell>
          <cell r="B448" t="str">
            <v>OM9_8131</v>
          </cell>
          <cell r="C448" t="str">
            <v>131 - GCP Jurisdictional Factor</v>
          </cell>
          <cell r="D448">
            <v>1</v>
          </cell>
          <cell r="F448" t="str">
            <v>CALC</v>
          </cell>
          <cell r="H448" t="str">
            <v>131</v>
          </cell>
          <cell r="I448" t="str">
            <v>C</v>
          </cell>
          <cell r="J448" t="str">
            <v>om_exp</v>
          </cell>
          <cell r="K448" t="str">
            <v>juris_gcp</v>
          </cell>
          <cell r="M448" t="str">
            <v>2010/12/1/8/A/0</v>
          </cell>
        </row>
        <row r="449">
          <cell r="A449" t="str">
            <v>448</v>
          </cell>
          <cell r="B449" t="str">
            <v>OMD_8131</v>
          </cell>
          <cell r="C449" t="str">
            <v>131 - Energy Jurisdictional O &amp; M Exp Amount</v>
          </cell>
          <cell r="D449">
            <v>54178.705728809997</v>
          </cell>
          <cell r="F449" t="str">
            <v>CALC</v>
          </cell>
          <cell r="H449" t="str">
            <v>131</v>
          </cell>
          <cell r="I449" t="str">
            <v>C</v>
          </cell>
          <cell r="J449" t="str">
            <v>om_exp</v>
          </cell>
          <cell r="K449" t="str">
            <v>juris_energy_amt</v>
          </cell>
          <cell r="M449" t="str">
            <v>2010/12/1/8/A/0</v>
          </cell>
        </row>
        <row r="450">
          <cell r="A450" t="str">
            <v>449</v>
          </cell>
          <cell r="B450" t="str">
            <v>OMD_8131</v>
          </cell>
          <cell r="C450" t="str">
            <v>131 - Energy Jurisdictional O &amp; M Exp Amount</v>
          </cell>
          <cell r="D450">
            <v>44634.355953569997</v>
          </cell>
          <cell r="F450" t="str">
            <v>CALC</v>
          </cell>
          <cell r="H450" t="str">
            <v>131</v>
          </cell>
          <cell r="I450" t="str">
            <v>C</v>
          </cell>
          <cell r="J450" t="str">
            <v>om_exp</v>
          </cell>
          <cell r="K450" t="str">
            <v>juris_energy_amt</v>
          </cell>
          <cell r="M450" t="str">
            <v>2010/12/1/8/A/0</v>
          </cell>
        </row>
        <row r="451">
          <cell r="A451" t="str">
            <v>450</v>
          </cell>
          <cell r="B451" t="str">
            <v>OME_8131</v>
          </cell>
          <cell r="C451" t="str">
            <v>131 - Total Jurisdictional O &amp; M Exp Amount</v>
          </cell>
          <cell r="D451">
            <v>54178.705728809997</v>
          </cell>
          <cell r="F451" t="str">
            <v>CALC</v>
          </cell>
          <cell r="H451" t="str">
            <v>131</v>
          </cell>
          <cell r="I451" t="str">
            <v>C</v>
          </cell>
          <cell r="J451" t="str">
            <v>om_exp</v>
          </cell>
          <cell r="K451" t="str">
            <v>total_juris_amt</v>
          </cell>
          <cell r="M451" t="str">
            <v>2010/12/1/8/A/0</v>
          </cell>
        </row>
        <row r="452">
          <cell r="A452" t="str">
            <v>451</v>
          </cell>
          <cell r="B452" t="str">
            <v>OME_8131</v>
          </cell>
          <cell r="C452" t="str">
            <v>131 - Total Jurisdictional O &amp; M Exp Amount</v>
          </cell>
          <cell r="D452">
            <v>44634.355953569997</v>
          </cell>
          <cell r="F452" t="str">
            <v>CALC</v>
          </cell>
          <cell r="H452" t="str">
            <v>131</v>
          </cell>
          <cell r="I452" t="str">
            <v>C</v>
          </cell>
          <cell r="J452" t="str">
            <v>om_exp</v>
          </cell>
          <cell r="K452" t="str">
            <v>total_juris_amt</v>
          </cell>
          <cell r="M452" t="str">
            <v>2010/12/1/8/A/0</v>
          </cell>
        </row>
        <row r="453">
          <cell r="A453" t="str">
            <v>452</v>
          </cell>
          <cell r="B453" t="str">
            <v>553_0390</v>
          </cell>
          <cell r="C453" t="str">
            <v xml:space="preserve">MNT GEN &amp; ELEC PLT-CONT EMISS MON-EC0C            </v>
          </cell>
          <cell r="D453">
            <v>45532.67</v>
          </cell>
          <cell r="E453" t="str">
            <v>553039</v>
          </cell>
          <cell r="F453" t="str">
            <v>WALKER</v>
          </cell>
          <cell r="G453" t="str">
            <v>CM</v>
          </cell>
          <cell r="H453" t="str">
            <v>131</v>
          </cell>
          <cell r="I453" t="str">
            <v>W</v>
          </cell>
          <cell r="M453" t="str">
            <v>2010/12/1/8/A/0</v>
          </cell>
        </row>
        <row r="454">
          <cell r="A454" t="str">
            <v>453</v>
          </cell>
          <cell r="B454" t="str">
            <v>511_0590</v>
          </cell>
          <cell r="C454" t="str">
            <v xml:space="preserve">MAINT OF STRUCTURES-ABOVE GRD STOR-ECRC           </v>
          </cell>
          <cell r="D454">
            <v>201147.49</v>
          </cell>
          <cell r="E454" t="str">
            <v>511059</v>
          </cell>
          <cell r="F454" t="str">
            <v>WALKER</v>
          </cell>
          <cell r="G454" t="str">
            <v>CM</v>
          </cell>
          <cell r="H454" t="str">
            <v>132</v>
          </cell>
          <cell r="I454" t="str">
            <v>W</v>
          </cell>
          <cell r="M454" t="str">
            <v>2010/12/1/8/A/0</v>
          </cell>
        </row>
        <row r="455">
          <cell r="A455" t="str">
            <v>454</v>
          </cell>
          <cell r="B455" t="str">
            <v>OM5_8132</v>
          </cell>
          <cell r="C455" t="str">
            <v>132 - CP Allocation O &amp; M Exp Amount</v>
          </cell>
          <cell r="D455">
            <v>201147.49</v>
          </cell>
          <cell r="F455" t="str">
            <v>CALC</v>
          </cell>
          <cell r="H455" t="str">
            <v>132</v>
          </cell>
          <cell r="I455" t="str">
            <v>C</v>
          </cell>
          <cell r="J455" t="str">
            <v>om_exp</v>
          </cell>
          <cell r="K455" t="str">
            <v>alloc_cp_amt</v>
          </cell>
          <cell r="M455" t="str">
            <v>2010/12/1/8/A/0</v>
          </cell>
        </row>
        <row r="456">
          <cell r="A456" t="str">
            <v>455</v>
          </cell>
          <cell r="B456" t="str">
            <v>OM5_8132</v>
          </cell>
          <cell r="C456" t="str">
            <v>132 - CP Allocation O &amp; M Exp Amount</v>
          </cell>
          <cell r="D456">
            <v>0</v>
          </cell>
          <cell r="F456" t="str">
            <v>CALC</v>
          </cell>
          <cell r="H456" t="str">
            <v>132</v>
          </cell>
          <cell r="I456" t="str">
            <v>C</v>
          </cell>
          <cell r="J456" t="str">
            <v>om_exp</v>
          </cell>
          <cell r="K456" t="str">
            <v>alloc_cp_amt</v>
          </cell>
          <cell r="M456" t="str">
            <v>2010/12/1/8/A/0</v>
          </cell>
        </row>
        <row r="457">
          <cell r="A457" t="str">
            <v>456</v>
          </cell>
          <cell r="B457" t="str">
            <v>OM5_8132</v>
          </cell>
          <cell r="C457" t="str">
            <v>132 - CP Allocation O &amp; M Exp Amount</v>
          </cell>
          <cell r="D457">
            <v>1016.06</v>
          </cell>
          <cell r="F457" t="str">
            <v>CALC</v>
          </cell>
          <cell r="H457" t="str">
            <v>132</v>
          </cell>
          <cell r="I457" t="str">
            <v>C</v>
          </cell>
          <cell r="J457" t="str">
            <v>om_exp</v>
          </cell>
          <cell r="K457" t="str">
            <v>alloc_cp_amt</v>
          </cell>
          <cell r="M457" t="str">
            <v>2010/12/1/8/A/0</v>
          </cell>
        </row>
        <row r="458">
          <cell r="A458" t="str">
            <v>457</v>
          </cell>
          <cell r="B458" t="str">
            <v>OM2_8132</v>
          </cell>
          <cell r="C458" t="str">
            <v>132 - CP Allocation Factor</v>
          </cell>
          <cell r="D458">
            <v>1</v>
          </cell>
          <cell r="F458" t="str">
            <v>CALC</v>
          </cell>
          <cell r="H458" t="str">
            <v>132</v>
          </cell>
          <cell r="I458" t="str">
            <v>C</v>
          </cell>
          <cell r="J458" t="str">
            <v>om_exp</v>
          </cell>
          <cell r="K458" t="str">
            <v>alloc_cp</v>
          </cell>
          <cell r="M458" t="str">
            <v>2010/12/1/8/A/0</v>
          </cell>
        </row>
        <row r="459">
          <cell r="A459" t="str">
            <v>458</v>
          </cell>
          <cell r="B459" t="str">
            <v>OM2_8132</v>
          </cell>
          <cell r="C459" t="str">
            <v>132 - CP Allocation Factor</v>
          </cell>
          <cell r="D459">
            <v>1</v>
          </cell>
          <cell r="F459" t="str">
            <v>CALC</v>
          </cell>
          <cell r="H459" t="str">
            <v>132</v>
          </cell>
          <cell r="I459" t="str">
            <v>C</v>
          </cell>
          <cell r="J459" t="str">
            <v>om_exp</v>
          </cell>
          <cell r="K459" t="str">
            <v>alloc_cp</v>
          </cell>
          <cell r="M459" t="str">
            <v>2010/12/1/8/A/0</v>
          </cell>
        </row>
        <row r="460">
          <cell r="A460" t="str">
            <v>459</v>
          </cell>
          <cell r="B460" t="str">
            <v>OM2_8132</v>
          </cell>
          <cell r="C460" t="str">
            <v>132 - CP Allocation Factor</v>
          </cell>
          <cell r="D460">
            <v>1</v>
          </cell>
          <cell r="F460" t="str">
            <v>CALC</v>
          </cell>
          <cell r="H460" t="str">
            <v>132</v>
          </cell>
          <cell r="I460" t="str">
            <v>C</v>
          </cell>
          <cell r="J460" t="str">
            <v>om_exp</v>
          </cell>
          <cell r="K460" t="str">
            <v>alloc_cp</v>
          </cell>
          <cell r="M460" t="str">
            <v>2010/12/1/8/A/0</v>
          </cell>
        </row>
        <row r="461">
          <cell r="A461" t="str">
            <v>460</v>
          </cell>
          <cell r="B461" t="str">
            <v>OM6_8132</v>
          </cell>
          <cell r="C461" t="str">
            <v>132 - GCP Allocation O &amp; M Exp Amount</v>
          </cell>
          <cell r="D461">
            <v>0</v>
          </cell>
          <cell r="F461" t="str">
            <v>CALC</v>
          </cell>
          <cell r="H461" t="str">
            <v>132</v>
          </cell>
          <cell r="I461" t="str">
            <v>C</v>
          </cell>
          <cell r="J461" t="str">
            <v>om_exp</v>
          </cell>
          <cell r="K461" t="str">
            <v>alloc_gcp_amt</v>
          </cell>
          <cell r="M461" t="str">
            <v>2010/12/1/8/A/0</v>
          </cell>
        </row>
        <row r="462">
          <cell r="A462" t="str">
            <v>461</v>
          </cell>
          <cell r="B462" t="str">
            <v>OM6_8132</v>
          </cell>
          <cell r="C462" t="str">
            <v>132 - GCP Allocation O &amp; M Exp Amount</v>
          </cell>
          <cell r="D462">
            <v>0</v>
          </cell>
          <cell r="F462" t="str">
            <v>CALC</v>
          </cell>
          <cell r="H462" t="str">
            <v>132</v>
          </cell>
          <cell r="I462" t="str">
            <v>C</v>
          </cell>
          <cell r="J462" t="str">
            <v>om_exp</v>
          </cell>
          <cell r="K462" t="str">
            <v>alloc_gcp_amt</v>
          </cell>
          <cell r="M462" t="str">
            <v>2010/12/1/8/A/0</v>
          </cell>
        </row>
        <row r="463">
          <cell r="A463" t="str">
            <v>462</v>
          </cell>
          <cell r="B463" t="str">
            <v>OM6_8132</v>
          </cell>
          <cell r="C463" t="str">
            <v>132 - GCP Allocation O &amp; M Exp Amount</v>
          </cell>
          <cell r="D463">
            <v>0</v>
          </cell>
          <cell r="F463" t="str">
            <v>CALC</v>
          </cell>
          <cell r="H463" t="str">
            <v>132</v>
          </cell>
          <cell r="I463" t="str">
            <v>C</v>
          </cell>
          <cell r="J463" t="str">
            <v>om_exp</v>
          </cell>
          <cell r="K463" t="str">
            <v>alloc_gcp_amt</v>
          </cell>
          <cell r="M463" t="str">
            <v>2010/12/1/8/A/0</v>
          </cell>
        </row>
        <row r="464">
          <cell r="A464" t="str">
            <v>463</v>
          </cell>
          <cell r="B464" t="str">
            <v>OM3_8132</v>
          </cell>
          <cell r="C464" t="str">
            <v>132 - GCP Allocation Factor</v>
          </cell>
          <cell r="D464">
            <v>0</v>
          </cell>
          <cell r="F464" t="str">
            <v>CALC</v>
          </cell>
          <cell r="H464" t="str">
            <v>132</v>
          </cell>
          <cell r="I464" t="str">
            <v>C</v>
          </cell>
          <cell r="J464" t="str">
            <v>om_exp</v>
          </cell>
          <cell r="K464" t="str">
            <v>alloc_gcp</v>
          </cell>
          <cell r="M464" t="str">
            <v>2010/12/1/8/A/0</v>
          </cell>
        </row>
        <row r="465">
          <cell r="A465" t="str">
            <v>464</v>
          </cell>
          <cell r="B465" t="str">
            <v>OM3_8132</v>
          </cell>
          <cell r="C465" t="str">
            <v>132 - GCP Allocation Factor</v>
          </cell>
          <cell r="D465">
            <v>0</v>
          </cell>
          <cell r="F465" t="str">
            <v>CALC</v>
          </cell>
          <cell r="H465" t="str">
            <v>132</v>
          </cell>
          <cell r="I465" t="str">
            <v>C</v>
          </cell>
          <cell r="J465" t="str">
            <v>om_exp</v>
          </cell>
          <cell r="K465" t="str">
            <v>alloc_gcp</v>
          </cell>
          <cell r="M465" t="str">
            <v>2010/12/1/8/A/0</v>
          </cell>
        </row>
        <row r="466">
          <cell r="A466" t="str">
            <v>465</v>
          </cell>
          <cell r="B466" t="str">
            <v>OM3_8132</v>
          </cell>
          <cell r="C466" t="str">
            <v>132 - GCP Allocation Factor</v>
          </cell>
          <cell r="D466">
            <v>0</v>
          </cell>
          <cell r="F466" t="str">
            <v>CALC</v>
          </cell>
          <cell r="H466" t="str">
            <v>132</v>
          </cell>
          <cell r="I466" t="str">
            <v>C</v>
          </cell>
          <cell r="J466" t="str">
            <v>om_exp</v>
          </cell>
          <cell r="K466" t="str">
            <v>alloc_gcp</v>
          </cell>
          <cell r="M466" t="str">
            <v>2010/12/1/8/A/0</v>
          </cell>
        </row>
        <row r="467">
          <cell r="A467" t="str">
            <v>466</v>
          </cell>
          <cell r="B467" t="str">
            <v>OMC_8132</v>
          </cell>
          <cell r="C467" t="str">
            <v>132 - GCP Jurisdictional O &amp; M Exp Amount</v>
          </cell>
          <cell r="D467">
            <v>0</v>
          </cell>
          <cell r="F467" t="str">
            <v>CALC</v>
          </cell>
          <cell r="H467" t="str">
            <v>132</v>
          </cell>
          <cell r="I467" t="str">
            <v>C</v>
          </cell>
          <cell r="J467" t="str">
            <v>om_exp</v>
          </cell>
          <cell r="K467" t="str">
            <v>juris_gcp_amt</v>
          </cell>
          <cell r="M467" t="str">
            <v>2010/12/1/8/A/0</v>
          </cell>
        </row>
        <row r="468">
          <cell r="A468" t="str">
            <v>467</v>
          </cell>
          <cell r="B468" t="str">
            <v>OMC_8132</v>
          </cell>
          <cell r="C468" t="str">
            <v>132 - GCP Jurisdictional O &amp; M Exp Amount</v>
          </cell>
          <cell r="D468">
            <v>0</v>
          </cell>
          <cell r="F468" t="str">
            <v>CALC</v>
          </cell>
          <cell r="H468" t="str">
            <v>132</v>
          </cell>
          <cell r="I468" t="str">
            <v>C</v>
          </cell>
          <cell r="J468" t="str">
            <v>om_exp</v>
          </cell>
          <cell r="K468" t="str">
            <v>juris_gcp_amt</v>
          </cell>
          <cell r="M468" t="str">
            <v>2010/12/1/8/A/0</v>
          </cell>
        </row>
        <row r="469">
          <cell r="A469" t="str">
            <v>468</v>
          </cell>
          <cell r="B469" t="str">
            <v>OMC_8132</v>
          </cell>
          <cell r="C469" t="str">
            <v>132 - GCP Jurisdictional O &amp; M Exp Amount</v>
          </cell>
          <cell r="D469">
            <v>0</v>
          </cell>
          <cell r="F469" t="str">
            <v>CALC</v>
          </cell>
          <cell r="H469" t="str">
            <v>132</v>
          </cell>
          <cell r="I469" t="str">
            <v>C</v>
          </cell>
          <cell r="J469" t="str">
            <v>om_exp</v>
          </cell>
          <cell r="K469" t="str">
            <v>juris_gcp_amt</v>
          </cell>
          <cell r="M469" t="str">
            <v>2010/12/1/8/A/0</v>
          </cell>
        </row>
        <row r="470">
          <cell r="A470" t="str">
            <v>469</v>
          </cell>
          <cell r="B470" t="str">
            <v>OM4_8132</v>
          </cell>
          <cell r="C470" t="str">
            <v>132 - Energy Allocation Factor</v>
          </cell>
          <cell r="D470">
            <v>0</v>
          </cell>
          <cell r="F470" t="str">
            <v>CALC</v>
          </cell>
          <cell r="H470" t="str">
            <v>132</v>
          </cell>
          <cell r="I470" t="str">
            <v>C</v>
          </cell>
          <cell r="J470" t="str">
            <v>om_exp</v>
          </cell>
          <cell r="K470" t="str">
            <v>alloc_energy</v>
          </cell>
          <cell r="M470" t="str">
            <v>2010/12/1/8/A/0</v>
          </cell>
        </row>
        <row r="471">
          <cell r="A471" t="str">
            <v>470</v>
          </cell>
          <cell r="B471" t="str">
            <v>OM4_8132</v>
          </cell>
          <cell r="C471" t="str">
            <v>132 - Energy Allocation Factor</v>
          </cell>
          <cell r="D471">
            <v>0</v>
          </cell>
          <cell r="F471" t="str">
            <v>CALC</v>
          </cell>
          <cell r="H471" t="str">
            <v>132</v>
          </cell>
          <cell r="I471" t="str">
            <v>C</v>
          </cell>
          <cell r="J471" t="str">
            <v>om_exp</v>
          </cell>
          <cell r="K471" t="str">
            <v>alloc_energy</v>
          </cell>
          <cell r="M471" t="str">
            <v>2010/12/1/8/A/0</v>
          </cell>
        </row>
        <row r="472">
          <cell r="A472" t="str">
            <v>471</v>
          </cell>
          <cell r="B472" t="str">
            <v>OM4_8132</v>
          </cell>
          <cell r="C472" t="str">
            <v>132 - Energy Allocation Factor</v>
          </cell>
          <cell r="D472">
            <v>0</v>
          </cell>
          <cell r="F472" t="str">
            <v>CALC</v>
          </cell>
          <cell r="H472" t="str">
            <v>132</v>
          </cell>
          <cell r="I472" t="str">
            <v>C</v>
          </cell>
          <cell r="J472" t="str">
            <v>om_exp</v>
          </cell>
          <cell r="K472" t="str">
            <v>alloc_energy</v>
          </cell>
          <cell r="M472" t="str">
            <v>2010/12/1/8/A/0</v>
          </cell>
        </row>
        <row r="473">
          <cell r="A473" t="str">
            <v>472</v>
          </cell>
          <cell r="B473" t="str">
            <v>OM7_8132</v>
          </cell>
          <cell r="C473" t="str">
            <v>132 - Energy Allocation O &amp; M Exp Amount</v>
          </cell>
          <cell r="D473">
            <v>0</v>
          </cell>
          <cell r="F473" t="str">
            <v>CALC</v>
          </cell>
          <cell r="H473" t="str">
            <v>132</v>
          </cell>
          <cell r="I473" t="str">
            <v>C</v>
          </cell>
          <cell r="J473" t="str">
            <v>om_exp</v>
          </cell>
          <cell r="K473" t="str">
            <v>alloc_energy_amt</v>
          </cell>
          <cell r="M473" t="str">
            <v>2010/12/1/8/A/0</v>
          </cell>
        </row>
        <row r="474">
          <cell r="A474" t="str">
            <v>473</v>
          </cell>
          <cell r="B474" t="str">
            <v>OM7_8132</v>
          </cell>
          <cell r="C474" t="str">
            <v>132 - Energy Allocation O &amp; M Exp Amount</v>
          </cell>
          <cell r="D474">
            <v>0</v>
          </cell>
          <cell r="F474" t="str">
            <v>CALC</v>
          </cell>
          <cell r="H474" t="str">
            <v>132</v>
          </cell>
          <cell r="I474" t="str">
            <v>C</v>
          </cell>
          <cell r="J474" t="str">
            <v>om_exp</v>
          </cell>
          <cell r="K474" t="str">
            <v>alloc_energy_amt</v>
          </cell>
          <cell r="M474" t="str">
            <v>2010/12/1/8/A/0</v>
          </cell>
        </row>
        <row r="475">
          <cell r="A475" t="str">
            <v>474</v>
          </cell>
          <cell r="B475" t="str">
            <v>OM7_8132</v>
          </cell>
          <cell r="C475" t="str">
            <v>132 - Energy Allocation O &amp; M Exp Amount</v>
          </cell>
          <cell r="D475">
            <v>0</v>
          </cell>
          <cell r="F475" t="str">
            <v>CALC</v>
          </cell>
          <cell r="H475" t="str">
            <v>132</v>
          </cell>
          <cell r="I475" t="str">
            <v>C</v>
          </cell>
          <cell r="J475" t="str">
            <v>om_exp</v>
          </cell>
          <cell r="K475" t="str">
            <v>alloc_energy_amt</v>
          </cell>
          <cell r="M475" t="str">
            <v>2010/12/1/8/A/0</v>
          </cell>
        </row>
        <row r="476">
          <cell r="A476" t="str">
            <v>475</v>
          </cell>
          <cell r="B476" t="str">
            <v>OMB_8132</v>
          </cell>
          <cell r="C476" t="str">
            <v>132 - CP Jurisdictional O &amp; M Exp Amount</v>
          </cell>
          <cell r="D476">
            <v>197186.996495645</v>
          </cell>
          <cell r="F476" t="str">
            <v>CALC</v>
          </cell>
          <cell r="H476" t="str">
            <v>132</v>
          </cell>
          <cell r="I476" t="str">
            <v>C</v>
          </cell>
          <cell r="J476" t="str">
            <v>om_exp</v>
          </cell>
          <cell r="K476" t="str">
            <v>juris_cp_amt</v>
          </cell>
          <cell r="M476" t="str">
            <v>2010/12/1/8/A/0</v>
          </cell>
        </row>
        <row r="477">
          <cell r="A477" t="str">
            <v>476</v>
          </cell>
          <cell r="B477" t="str">
            <v>OMB_8132</v>
          </cell>
          <cell r="C477" t="str">
            <v>132 - CP Jurisdictional O &amp; M Exp Amount</v>
          </cell>
          <cell r="D477">
            <v>0</v>
          </cell>
          <cell r="F477" t="str">
            <v>CALC</v>
          </cell>
          <cell r="H477" t="str">
            <v>132</v>
          </cell>
          <cell r="I477" t="str">
            <v>C</v>
          </cell>
          <cell r="J477" t="str">
            <v>om_exp</v>
          </cell>
          <cell r="K477" t="str">
            <v>juris_cp_amt</v>
          </cell>
          <cell r="M477" t="str">
            <v>2010/12/1/8/A/0</v>
          </cell>
        </row>
        <row r="478">
          <cell r="A478" t="str">
            <v>477</v>
          </cell>
          <cell r="B478" t="str">
            <v>OMB_8132</v>
          </cell>
          <cell r="C478" t="str">
            <v>132 - CP Jurisdictional O &amp; M Exp Amount</v>
          </cell>
          <cell r="D478">
            <v>996.05428662999998</v>
          </cell>
          <cell r="F478" t="str">
            <v>CALC</v>
          </cell>
          <cell r="H478" t="str">
            <v>132</v>
          </cell>
          <cell r="I478" t="str">
            <v>C</v>
          </cell>
          <cell r="J478" t="str">
            <v>om_exp</v>
          </cell>
          <cell r="K478" t="str">
            <v>juris_cp_amt</v>
          </cell>
          <cell r="M478" t="str">
            <v>2010/12/1/8/A/0</v>
          </cell>
        </row>
        <row r="479">
          <cell r="A479" t="str">
            <v>478</v>
          </cell>
          <cell r="B479" t="str">
            <v>OM8_8132</v>
          </cell>
          <cell r="C479" t="str">
            <v>132 - CP Jurisdictional Factor</v>
          </cell>
          <cell r="D479">
            <v>0.98031049999999997</v>
          </cell>
          <cell r="F479" t="str">
            <v>CALC</v>
          </cell>
          <cell r="H479" t="str">
            <v>132</v>
          </cell>
          <cell r="I479" t="str">
            <v>C</v>
          </cell>
          <cell r="J479" t="str">
            <v>om_exp</v>
          </cell>
          <cell r="K479" t="str">
            <v>juris_cp</v>
          </cell>
          <cell r="M479" t="str">
            <v>2010/12/1/8/A/0</v>
          </cell>
        </row>
        <row r="480">
          <cell r="A480" t="str">
            <v>479</v>
          </cell>
          <cell r="B480" t="str">
            <v>OM8_8132</v>
          </cell>
          <cell r="C480" t="str">
            <v>132 - CP Jurisdictional Factor</v>
          </cell>
          <cell r="D480">
            <v>0.98031049999999997</v>
          </cell>
          <cell r="F480" t="str">
            <v>CALC</v>
          </cell>
          <cell r="H480" t="str">
            <v>132</v>
          </cell>
          <cell r="I480" t="str">
            <v>C</v>
          </cell>
          <cell r="J480" t="str">
            <v>om_exp</v>
          </cell>
          <cell r="K480" t="str">
            <v>juris_cp</v>
          </cell>
          <cell r="M480" t="str">
            <v>2010/12/1/8/A/0</v>
          </cell>
        </row>
        <row r="481">
          <cell r="A481" t="str">
            <v>480</v>
          </cell>
          <cell r="B481" t="str">
            <v>OM8_8132</v>
          </cell>
          <cell r="C481" t="str">
            <v>132 - CP Jurisdictional Factor</v>
          </cell>
          <cell r="D481">
            <v>0.98031049999999997</v>
          </cell>
          <cell r="F481" t="str">
            <v>CALC</v>
          </cell>
          <cell r="H481" t="str">
            <v>132</v>
          </cell>
          <cell r="I481" t="str">
            <v>C</v>
          </cell>
          <cell r="J481" t="str">
            <v>om_exp</v>
          </cell>
          <cell r="K481" t="str">
            <v>juris_cp</v>
          </cell>
          <cell r="M481" t="str">
            <v>2010/12/1/8/A/0</v>
          </cell>
        </row>
        <row r="482">
          <cell r="A482" t="str">
            <v>481</v>
          </cell>
          <cell r="B482" t="str">
            <v>OMA_8132</v>
          </cell>
          <cell r="C482" t="str">
            <v>132 - Energy Jurisdictional Factor</v>
          </cell>
          <cell r="D482">
            <v>0.980271</v>
          </cell>
          <cell r="F482" t="str">
            <v>CALC</v>
          </cell>
          <cell r="H482" t="str">
            <v>132</v>
          </cell>
          <cell r="I482" t="str">
            <v>C</v>
          </cell>
          <cell r="J482" t="str">
            <v>om_exp</v>
          </cell>
          <cell r="K482" t="str">
            <v>juris_energy</v>
          </cell>
          <cell r="M482" t="str">
            <v>2010/12/1/8/A/0</v>
          </cell>
        </row>
        <row r="483">
          <cell r="A483" t="str">
            <v>482</v>
          </cell>
          <cell r="B483" t="str">
            <v>OMA_8132</v>
          </cell>
          <cell r="C483" t="str">
            <v>132 - Energy Jurisdictional Factor</v>
          </cell>
          <cell r="D483">
            <v>0.980271</v>
          </cell>
          <cell r="F483" t="str">
            <v>CALC</v>
          </cell>
          <cell r="H483" t="str">
            <v>132</v>
          </cell>
          <cell r="I483" t="str">
            <v>C</v>
          </cell>
          <cell r="J483" t="str">
            <v>om_exp</v>
          </cell>
          <cell r="K483" t="str">
            <v>juris_energy</v>
          </cell>
          <cell r="M483" t="str">
            <v>2010/12/1/8/A/0</v>
          </cell>
        </row>
        <row r="484">
          <cell r="A484" t="str">
            <v>483</v>
          </cell>
          <cell r="B484" t="str">
            <v>OMA_8132</v>
          </cell>
          <cell r="C484" t="str">
            <v>132 - Energy Jurisdictional Factor</v>
          </cell>
          <cell r="D484">
            <v>0.980271</v>
          </cell>
          <cell r="F484" t="str">
            <v>CALC</v>
          </cell>
          <cell r="H484" t="str">
            <v>132</v>
          </cell>
          <cell r="I484" t="str">
            <v>C</v>
          </cell>
          <cell r="J484" t="str">
            <v>om_exp</v>
          </cell>
          <cell r="K484" t="str">
            <v>juris_energy</v>
          </cell>
          <cell r="M484" t="str">
            <v>2010/12/1/8/A/0</v>
          </cell>
        </row>
        <row r="485">
          <cell r="A485" t="str">
            <v>484</v>
          </cell>
          <cell r="B485" t="str">
            <v>OM1_8132</v>
          </cell>
          <cell r="C485" t="str">
            <v>132 - O &amp; M Expenses Amount</v>
          </cell>
          <cell r="D485">
            <v>201147.49</v>
          </cell>
          <cell r="F485" t="str">
            <v>CALC</v>
          </cell>
          <cell r="H485" t="str">
            <v>132</v>
          </cell>
          <cell r="I485" t="str">
            <v>C</v>
          </cell>
          <cell r="J485" t="str">
            <v>om_exp</v>
          </cell>
          <cell r="K485" t="str">
            <v>beg_bal</v>
          </cell>
          <cell r="M485" t="str">
            <v>2010/12/1/8/A/0</v>
          </cell>
        </row>
        <row r="486">
          <cell r="A486" t="str">
            <v>485</v>
          </cell>
          <cell r="B486" t="str">
            <v>OM1_8132</v>
          </cell>
          <cell r="C486" t="str">
            <v>132 - O &amp; M Expenses Amount</v>
          </cell>
          <cell r="D486">
            <v>0</v>
          </cell>
          <cell r="F486" t="str">
            <v>CALC</v>
          </cell>
          <cell r="H486" t="str">
            <v>132</v>
          </cell>
          <cell r="I486" t="str">
            <v>C</v>
          </cell>
          <cell r="J486" t="str">
            <v>om_exp</v>
          </cell>
          <cell r="K486" t="str">
            <v>beg_bal</v>
          </cell>
          <cell r="M486" t="str">
            <v>2010/12/1/8/A/0</v>
          </cell>
        </row>
        <row r="487">
          <cell r="A487" t="str">
            <v>486</v>
          </cell>
          <cell r="B487" t="str">
            <v>OM1_8132</v>
          </cell>
          <cell r="C487" t="str">
            <v>132 - O &amp; M Expenses Amount</v>
          </cell>
          <cell r="D487">
            <v>1016.06</v>
          </cell>
          <cell r="F487" t="str">
            <v>CALC</v>
          </cell>
          <cell r="H487" t="str">
            <v>132</v>
          </cell>
          <cell r="I487" t="str">
            <v>C</v>
          </cell>
          <cell r="J487" t="str">
            <v>om_exp</v>
          </cell>
          <cell r="K487" t="str">
            <v>beg_bal</v>
          </cell>
          <cell r="M487" t="str">
            <v>2010/12/1/8/A/0</v>
          </cell>
        </row>
        <row r="488">
          <cell r="A488" t="str">
            <v>487</v>
          </cell>
          <cell r="B488" t="str">
            <v>OM9_8132</v>
          </cell>
          <cell r="C488" t="str">
            <v>132 - GCP Jurisdictional Factor</v>
          </cell>
          <cell r="D488">
            <v>1</v>
          </cell>
          <cell r="F488" t="str">
            <v>CALC</v>
          </cell>
          <cell r="H488" t="str">
            <v>132</v>
          </cell>
          <cell r="I488" t="str">
            <v>C</v>
          </cell>
          <cell r="J488" t="str">
            <v>om_exp</v>
          </cell>
          <cell r="K488" t="str">
            <v>juris_gcp</v>
          </cell>
          <cell r="M488" t="str">
            <v>2010/12/1/8/A/0</v>
          </cell>
        </row>
        <row r="489">
          <cell r="A489" t="str">
            <v>488</v>
          </cell>
          <cell r="B489" t="str">
            <v>OM9_8132</v>
          </cell>
          <cell r="C489" t="str">
            <v>132 - GCP Jurisdictional Factor</v>
          </cell>
          <cell r="D489">
            <v>1</v>
          </cell>
          <cell r="F489" t="str">
            <v>CALC</v>
          </cell>
          <cell r="H489" t="str">
            <v>132</v>
          </cell>
          <cell r="I489" t="str">
            <v>C</v>
          </cell>
          <cell r="J489" t="str">
            <v>om_exp</v>
          </cell>
          <cell r="K489" t="str">
            <v>juris_gcp</v>
          </cell>
          <cell r="M489" t="str">
            <v>2010/12/1/8/A/0</v>
          </cell>
        </row>
        <row r="490">
          <cell r="A490" t="str">
            <v>489</v>
          </cell>
          <cell r="B490" t="str">
            <v>OM9_8132</v>
          </cell>
          <cell r="C490" t="str">
            <v>132 - GCP Jurisdictional Factor</v>
          </cell>
          <cell r="D490">
            <v>1</v>
          </cell>
          <cell r="F490" t="str">
            <v>CALC</v>
          </cell>
          <cell r="H490" t="str">
            <v>132</v>
          </cell>
          <cell r="I490" t="str">
            <v>C</v>
          </cell>
          <cell r="J490" t="str">
            <v>om_exp</v>
          </cell>
          <cell r="K490" t="str">
            <v>juris_gcp</v>
          </cell>
          <cell r="M490" t="str">
            <v>2010/12/1/8/A/0</v>
          </cell>
        </row>
        <row r="491">
          <cell r="A491" t="str">
            <v>490</v>
          </cell>
          <cell r="B491" t="str">
            <v>OMD_8132</v>
          </cell>
          <cell r="C491" t="str">
            <v>132 - Energy Jurisdictional O &amp; M Exp Amount</v>
          </cell>
          <cell r="D491">
            <v>0</v>
          </cell>
          <cell r="F491" t="str">
            <v>CALC</v>
          </cell>
          <cell r="H491" t="str">
            <v>132</v>
          </cell>
          <cell r="I491" t="str">
            <v>C</v>
          </cell>
          <cell r="J491" t="str">
            <v>om_exp</v>
          </cell>
          <cell r="K491" t="str">
            <v>juris_energy_amt</v>
          </cell>
          <cell r="M491" t="str">
            <v>2010/12/1/8/A/0</v>
          </cell>
        </row>
        <row r="492">
          <cell r="A492" t="str">
            <v>491</v>
          </cell>
          <cell r="B492" t="str">
            <v>OMD_8132</v>
          </cell>
          <cell r="C492" t="str">
            <v>132 - Energy Jurisdictional O &amp; M Exp Amount</v>
          </cell>
          <cell r="D492">
            <v>0</v>
          </cell>
          <cell r="F492" t="str">
            <v>CALC</v>
          </cell>
          <cell r="H492" t="str">
            <v>132</v>
          </cell>
          <cell r="I492" t="str">
            <v>C</v>
          </cell>
          <cell r="J492" t="str">
            <v>om_exp</v>
          </cell>
          <cell r="K492" t="str">
            <v>juris_energy_amt</v>
          </cell>
          <cell r="M492" t="str">
            <v>2010/12/1/8/A/0</v>
          </cell>
        </row>
        <row r="493">
          <cell r="A493" t="str">
            <v>492</v>
          </cell>
          <cell r="B493" t="str">
            <v>OMD_8132</v>
          </cell>
          <cell r="C493" t="str">
            <v>132 - Energy Jurisdictional O &amp; M Exp Amount</v>
          </cell>
          <cell r="D493">
            <v>0</v>
          </cell>
          <cell r="F493" t="str">
            <v>CALC</v>
          </cell>
          <cell r="H493" t="str">
            <v>132</v>
          </cell>
          <cell r="I493" t="str">
            <v>C</v>
          </cell>
          <cell r="J493" t="str">
            <v>om_exp</v>
          </cell>
          <cell r="K493" t="str">
            <v>juris_energy_amt</v>
          </cell>
          <cell r="M493" t="str">
            <v>2010/12/1/8/A/0</v>
          </cell>
        </row>
        <row r="494">
          <cell r="A494" t="str">
            <v>493</v>
          </cell>
          <cell r="B494" t="str">
            <v>OME_8132</v>
          </cell>
          <cell r="C494" t="str">
            <v>132 - Total Jurisdictional O &amp; M Exp Amount</v>
          </cell>
          <cell r="D494">
            <v>197186.996495645</v>
          </cell>
          <cell r="F494" t="str">
            <v>CALC</v>
          </cell>
          <cell r="H494" t="str">
            <v>132</v>
          </cell>
          <cell r="I494" t="str">
            <v>C</v>
          </cell>
          <cell r="J494" t="str">
            <v>om_exp</v>
          </cell>
          <cell r="K494" t="str">
            <v>total_juris_amt</v>
          </cell>
          <cell r="M494" t="str">
            <v>2010/12/1/8/A/0</v>
          </cell>
        </row>
        <row r="495">
          <cell r="A495" t="str">
            <v>494</v>
          </cell>
          <cell r="B495" t="str">
            <v>OME_8132</v>
          </cell>
          <cell r="C495" t="str">
            <v>132 - Total Jurisdictional O &amp; M Exp Amount</v>
          </cell>
          <cell r="D495">
            <v>0</v>
          </cell>
          <cell r="F495" t="str">
            <v>CALC</v>
          </cell>
          <cell r="H495" t="str">
            <v>132</v>
          </cell>
          <cell r="I495" t="str">
            <v>C</v>
          </cell>
          <cell r="J495" t="str">
            <v>om_exp</v>
          </cell>
          <cell r="K495" t="str">
            <v>total_juris_amt</v>
          </cell>
          <cell r="M495" t="str">
            <v>2010/12/1/8/A/0</v>
          </cell>
        </row>
        <row r="496">
          <cell r="A496" t="str">
            <v>495</v>
          </cell>
          <cell r="B496" t="str">
            <v>OME_8132</v>
          </cell>
          <cell r="C496" t="str">
            <v>132 - Total Jurisdictional O &amp; M Exp Amount</v>
          </cell>
          <cell r="D496">
            <v>996.05428662999998</v>
          </cell>
          <cell r="F496" t="str">
            <v>CALC</v>
          </cell>
          <cell r="H496" t="str">
            <v>132</v>
          </cell>
          <cell r="I496" t="str">
            <v>C</v>
          </cell>
          <cell r="J496" t="str">
            <v>om_exp</v>
          </cell>
          <cell r="K496" t="str">
            <v>total_juris_amt</v>
          </cell>
          <cell r="M496" t="str">
            <v>2010/12/1/8/A/0</v>
          </cell>
        </row>
        <row r="497">
          <cell r="A497" t="str">
            <v>496</v>
          </cell>
          <cell r="B497" t="str">
            <v>506_0890</v>
          </cell>
          <cell r="C497" t="str">
            <v xml:space="preserve">MISC STM PWR EXP-OIL SPILL CLEAN-ECRC             </v>
          </cell>
          <cell r="D497">
            <v>39364.019999999997</v>
          </cell>
          <cell r="E497" t="str">
            <v>506089</v>
          </cell>
          <cell r="F497" t="str">
            <v>WALKER</v>
          </cell>
          <cell r="G497" t="str">
            <v>CM</v>
          </cell>
          <cell r="H497" t="str">
            <v>133</v>
          </cell>
          <cell r="I497" t="str">
            <v>W</v>
          </cell>
          <cell r="M497" t="str">
            <v>2010/12/1/8/A/0</v>
          </cell>
        </row>
        <row r="498">
          <cell r="A498" t="str">
            <v>497</v>
          </cell>
          <cell r="B498" t="str">
            <v>OM5_8133</v>
          </cell>
          <cell r="C498" t="str">
            <v>133 - CP Allocation O &amp; M Exp Amount</v>
          </cell>
          <cell r="D498">
            <v>0</v>
          </cell>
          <cell r="F498" t="str">
            <v>CALC</v>
          </cell>
          <cell r="H498" t="str">
            <v>133</v>
          </cell>
          <cell r="I498" t="str">
            <v>C</v>
          </cell>
          <cell r="J498" t="str">
            <v>om_exp</v>
          </cell>
          <cell r="K498" t="str">
            <v>alloc_cp_amt</v>
          </cell>
          <cell r="M498" t="str">
            <v>2010/12/1/8/A/0</v>
          </cell>
        </row>
        <row r="499">
          <cell r="A499" t="str">
            <v>498</v>
          </cell>
          <cell r="B499" t="str">
            <v>OM5_8133</v>
          </cell>
          <cell r="C499" t="str">
            <v>133 - CP Allocation O &amp; M Exp Amount</v>
          </cell>
          <cell r="D499">
            <v>0</v>
          </cell>
          <cell r="F499" t="str">
            <v>CALC</v>
          </cell>
          <cell r="H499" t="str">
            <v>133</v>
          </cell>
          <cell r="I499" t="str">
            <v>C</v>
          </cell>
          <cell r="J499" t="str">
            <v>om_exp</v>
          </cell>
          <cell r="K499" t="str">
            <v>alloc_cp_amt</v>
          </cell>
          <cell r="M499" t="str">
            <v>2010/12/1/8/A/0</v>
          </cell>
        </row>
        <row r="500">
          <cell r="A500" t="str">
            <v>499</v>
          </cell>
          <cell r="B500" t="str">
            <v>OM2_8133</v>
          </cell>
          <cell r="C500" t="str">
            <v>133 - CP Allocation Factor</v>
          </cell>
          <cell r="D500">
            <v>0</v>
          </cell>
          <cell r="F500" t="str">
            <v>CALC</v>
          </cell>
          <cell r="H500" t="str">
            <v>133</v>
          </cell>
          <cell r="I500" t="str">
            <v>C</v>
          </cell>
          <cell r="J500" t="str">
            <v>om_exp</v>
          </cell>
          <cell r="K500" t="str">
            <v>alloc_cp</v>
          </cell>
          <cell r="M500" t="str">
            <v>2010/12/1/8/A/0</v>
          </cell>
        </row>
        <row r="501">
          <cell r="A501" t="str">
            <v>500</v>
          </cell>
          <cell r="B501" t="str">
            <v>OM2_8133</v>
          </cell>
          <cell r="C501" t="str">
            <v>133 - CP Allocation Factor</v>
          </cell>
          <cell r="D501">
            <v>0</v>
          </cell>
          <cell r="F501" t="str">
            <v>CALC</v>
          </cell>
          <cell r="H501" t="str">
            <v>133</v>
          </cell>
          <cell r="I501" t="str">
            <v>C</v>
          </cell>
          <cell r="J501" t="str">
            <v>om_exp</v>
          </cell>
          <cell r="K501" t="str">
            <v>alloc_cp</v>
          </cell>
          <cell r="M501" t="str">
            <v>2010/12/1/8/A/0</v>
          </cell>
        </row>
        <row r="502">
          <cell r="A502" t="str">
            <v>501</v>
          </cell>
          <cell r="B502" t="str">
            <v>OM6_8133</v>
          </cell>
          <cell r="C502" t="str">
            <v>133 - GCP Allocation O &amp; M Exp Amount</v>
          </cell>
          <cell r="D502">
            <v>0</v>
          </cell>
          <cell r="F502" t="str">
            <v>CALC</v>
          </cell>
          <cell r="H502" t="str">
            <v>133</v>
          </cell>
          <cell r="I502" t="str">
            <v>C</v>
          </cell>
          <cell r="J502" t="str">
            <v>om_exp</v>
          </cell>
          <cell r="K502" t="str">
            <v>alloc_gcp_amt</v>
          </cell>
          <cell r="M502" t="str">
            <v>2010/12/1/8/A/0</v>
          </cell>
        </row>
        <row r="503">
          <cell r="A503" t="str">
            <v>502</v>
          </cell>
          <cell r="B503" t="str">
            <v>OM6_8133</v>
          </cell>
          <cell r="C503" t="str">
            <v>133 - GCP Allocation O &amp; M Exp Amount</v>
          </cell>
          <cell r="D503">
            <v>0</v>
          </cell>
          <cell r="F503" t="str">
            <v>CALC</v>
          </cell>
          <cell r="H503" t="str">
            <v>133</v>
          </cell>
          <cell r="I503" t="str">
            <v>C</v>
          </cell>
          <cell r="J503" t="str">
            <v>om_exp</v>
          </cell>
          <cell r="K503" t="str">
            <v>alloc_gcp_amt</v>
          </cell>
          <cell r="M503" t="str">
            <v>2010/12/1/8/A/0</v>
          </cell>
        </row>
        <row r="504">
          <cell r="A504" t="str">
            <v>503</v>
          </cell>
          <cell r="B504" t="str">
            <v>OM3_8133</v>
          </cell>
          <cell r="C504" t="str">
            <v>133 - GCP Allocation Factor</v>
          </cell>
          <cell r="D504">
            <v>0</v>
          </cell>
          <cell r="F504" t="str">
            <v>CALC</v>
          </cell>
          <cell r="H504" t="str">
            <v>133</v>
          </cell>
          <cell r="I504" t="str">
            <v>C</v>
          </cell>
          <cell r="J504" t="str">
            <v>om_exp</v>
          </cell>
          <cell r="K504" t="str">
            <v>alloc_gcp</v>
          </cell>
          <cell r="M504" t="str">
            <v>2010/12/1/8/A/0</v>
          </cell>
        </row>
        <row r="505">
          <cell r="A505" t="str">
            <v>504</v>
          </cell>
          <cell r="B505" t="str">
            <v>OM3_8133</v>
          </cell>
          <cell r="C505" t="str">
            <v>133 - GCP Allocation Factor</v>
          </cell>
          <cell r="D505">
            <v>0</v>
          </cell>
          <cell r="F505" t="str">
            <v>CALC</v>
          </cell>
          <cell r="H505" t="str">
            <v>133</v>
          </cell>
          <cell r="I505" t="str">
            <v>C</v>
          </cell>
          <cell r="J505" t="str">
            <v>om_exp</v>
          </cell>
          <cell r="K505" t="str">
            <v>alloc_gcp</v>
          </cell>
          <cell r="M505" t="str">
            <v>2010/12/1/8/A/0</v>
          </cell>
        </row>
        <row r="506">
          <cell r="A506" t="str">
            <v>505</v>
          </cell>
          <cell r="B506" t="str">
            <v>OMC_8133</v>
          </cell>
          <cell r="C506" t="str">
            <v>133 - GCP Jurisdictional O &amp; M Exp Amount</v>
          </cell>
          <cell r="D506">
            <v>0</v>
          </cell>
          <cell r="F506" t="str">
            <v>CALC</v>
          </cell>
          <cell r="H506" t="str">
            <v>133</v>
          </cell>
          <cell r="I506" t="str">
            <v>C</v>
          </cell>
          <cell r="J506" t="str">
            <v>om_exp</v>
          </cell>
          <cell r="K506" t="str">
            <v>juris_gcp_amt</v>
          </cell>
          <cell r="M506" t="str">
            <v>2010/12/1/8/A/0</v>
          </cell>
        </row>
        <row r="507">
          <cell r="A507" t="str">
            <v>506</v>
          </cell>
          <cell r="B507" t="str">
            <v>OMC_8133</v>
          </cell>
          <cell r="C507" t="str">
            <v>133 - GCP Jurisdictional O &amp; M Exp Amount</v>
          </cell>
          <cell r="D507">
            <v>0</v>
          </cell>
          <cell r="F507" t="str">
            <v>CALC</v>
          </cell>
          <cell r="H507" t="str">
            <v>133</v>
          </cell>
          <cell r="I507" t="str">
            <v>C</v>
          </cell>
          <cell r="J507" t="str">
            <v>om_exp</v>
          </cell>
          <cell r="K507" t="str">
            <v>juris_gcp_amt</v>
          </cell>
          <cell r="M507" t="str">
            <v>2010/12/1/8/A/0</v>
          </cell>
        </row>
        <row r="508">
          <cell r="A508" t="str">
            <v>507</v>
          </cell>
          <cell r="B508" t="str">
            <v>OM4_8133</v>
          </cell>
          <cell r="C508" t="str">
            <v>133 - Energy Allocation Factor</v>
          </cell>
          <cell r="D508">
            <v>1</v>
          </cell>
          <cell r="F508" t="str">
            <v>CALC</v>
          </cell>
          <cell r="H508" t="str">
            <v>133</v>
          </cell>
          <cell r="I508" t="str">
            <v>C</v>
          </cell>
          <cell r="J508" t="str">
            <v>om_exp</v>
          </cell>
          <cell r="K508" t="str">
            <v>alloc_energy</v>
          </cell>
          <cell r="M508" t="str">
            <v>2010/12/1/8/A/0</v>
          </cell>
        </row>
        <row r="509">
          <cell r="A509" t="str">
            <v>508</v>
          </cell>
          <cell r="B509" t="str">
            <v>OM4_8133</v>
          </cell>
          <cell r="C509" t="str">
            <v>133 - Energy Allocation Factor</v>
          </cell>
          <cell r="D509">
            <v>1</v>
          </cell>
          <cell r="F509" t="str">
            <v>CALC</v>
          </cell>
          <cell r="H509" t="str">
            <v>133</v>
          </cell>
          <cell r="I509" t="str">
            <v>C</v>
          </cell>
          <cell r="J509" t="str">
            <v>om_exp</v>
          </cell>
          <cell r="K509" t="str">
            <v>alloc_energy</v>
          </cell>
          <cell r="M509" t="str">
            <v>2010/12/1/8/A/0</v>
          </cell>
        </row>
        <row r="510">
          <cell r="A510" t="str">
            <v>509</v>
          </cell>
          <cell r="B510" t="str">
            <v>OM7_8133</v>
          </cell>
          <cell r="C510" t="str">
            <v>133 - Energy Allocation O &amp; M Exp Amount</v>
          </cell>
          <cell r="D510">
            <v>95.2</v>
          </cell>
          <cell r="F510" t="str">
            <v>CALC</v>
          </cell>
          <cell r="H510" t="str">
            <v>133</v>
          </cell>
          <cell r="I510" t="str">
            <v>C</v>
          </cell>
          <cell r="J510" t="str">
            <v>om_exp</v>
          </cell>
          <cell r="K510" t="str">
            <v>alloc_energy_amt</v>
          </cell>
          <cell r="M510" t="str">
            <v>2010/12/1/8/A/0</v>
          </cell>
        </row>
        <row r="511">
          <cell r="A511" t="str">
            <v>510</v>
          </cell>
          <cell r="B511" t="str">
            <v>OM7_8133</v>
          </cell>
          <cell r="C511" t="str">
            <v>133 - Energy Allocation O &amp; M Exp Amount</v>
          </cell>
          <cell r="D511">
            <v>39364.019999999997</v>
          </cell>
          <cell r="F511" t="str">
            <v>CALC</v>
          </cell>
          <cell r="H511" t="str">
            <v>133</v>
          </cell>
          <cell r="I511" t="str">
            <v>C</v>
          </cell>
          <cell r="J511" t="str">
            <v>om_exp</v>
          </cell>
          <cell r="K511" t="str">
            <v>alloc_energy_amt</v>
          </cell>
          <cell r="M511" t="str">
            <v>2010/12/1/8/A/0</v>
          </cell>
        </row>
        <row r="512">
          <cell r="A512" t="str">
            <v>511</v>
          </cell>
          <cell r="B512" t="str">
            <v>OMB_8133</v>
          </cell>
          <cell r="C512" t="str">
            <v>133 - CP Jurisdictional O &amp; M Exp Amount</v>
          </cell>
          <cell r="D512">
            <v>0</v>
          </cell>
          <cell r="F512" t="str">
            <v>CALC</v>
          </cell>
          <cell r="H512" t="str">
            <v>133</v>
          </cell>
          <cell r="I512" t="str">
            <v>C</v>
          </cell>
          <cell r="J512" t="str">
            <v>om_exp</v>
          </cell>
          <cell r="K512" t="str">
            <v>juris_cp_amt</v>
          </cell>
          <cell r="M512" t="str">
            <v>2010/12/1/8/A/0</v>
          </cell>
        </row>
        <row r="513">
          <cell r="A513" t="str">
            <v>512</v>
          </cell>
          <cell r="B513" t="str">
            <v>OMB_8133</v>
          </cell>
          <cell r="C513" t="str">
            <v>133 - CP Jurisdictional O &amp; M Exp Amount</v>
          </cell>
          <cell r="D513">
            <v>0</v>
          </cell>
          <cell r="F513" t="str">
            <v>CALC</v>
          </cell>
          <cell r="H513" t="str">
            <v>133</v>
          </cell>
          <cell r="I513" t="str">
            <v>C</v>
          </cell>
          <cell r="J513" t="str">
            <v>om_exp</v>
          </cell>
          <cell r="K513" t="str">
            <v>juris_cp_amt</v>
          </cell>
          <cell r="M513" t="str">
            <v>2010/12/1/8/A/0</v>
          </cell>
        </row>
        <row r="514">
          <cell r="A514" t="str">
            <v>513</v>
          </cell>
          <cell r="B514" t="str">
            <v>OM8_8133</v>
          </cell>
          <cell r="C514" t="str">
            <v>133 - CP Jurisdictional Factor</v>
          </cell>
          <cell r="D514">
            <v>0.98031049999999997</v>
          </cell>
          <cell r="F514" t="str">
            <v>CALC</v>
          </cell>
          <cell r="H514" t="str">
            <v>133</v>
          </cell>
          <cell r="I514" t="str">
            <v>C</v>
          </cell>
          <cell r="J514" t="str">
            <v>om_exp</v>
          </cell>
          <cell r="K514" t="str">
            <v>juris_cp</v>
          </cell>
          <cell r="M514" t="str">
            <v>2010/12/1/8/A/0</v>
          </cell>
        </row>
        <row r="515">
          <cell r="A515" t="str">
            <v>514</v>
          </cell>
          <cell r="B515" t="str">
            <v>OM8_8133</v>
          </cell>
          <cell r="C515" t="str">
            <v>133 - CP Jurisdictional Factor</v>
          </cell>
          <cell r="D515">
            <v>0.98031049999999997</v>
          </cell>
          <cell r="F515" t="str">
            <v>CALC</v>
          </cell>
          <cell r="H515" t="str">
            <v>133</v>
          </cell>
          <cell r="I515" t="str">
            <v>C</v>
          </cell>
          <cell r="J515" t="str">
            <v>om_exp</v>
          </cell>
          <cell r="K515" t="str">
            <v>juris_cp</v>
          </cell>
          <cell r="M515" t="str">
            <v>2010/12/1/8/A/0</v>
          </cell>
        </row>
        <row r="516">
          <cell r="A516" t="str">
            <v>515</v>
          </cell>
          <cell r="B516" t="str">
            <v>OMA_8133</v>
          </cell>
          <cell r="C516" t="str">
            <v>133 - Energy Jurisdictional Factor</v>
          </cell>
          <cell r="D516">
            <v>0.980271</v>
          </cell>
          <cell r="F516" t="str">
            <v>CALC</v>
          </cell>
          <cell r="H516" t="str">
            <v>133</v>
          </cell>
          <cell r="I516" t="str">
            <v>C</v>
          </cell>
          <cell r="J516" t="str">
            <v>om_exp</v>
          </cell>
          <cell r="K516" t="str">
            <v>juris_energy</v>
          </cell>
          <cell r="M516" t="str">
            <v>2010/12/1/8/A/0</v>
          </cell>
        </row>
        <row r="517">
          <cell r="A517" t="str">
            <v>516</v>
          </cell>
          <cell r="B517" t="str">
            <v>OMA_8133</v>
          </cell>
          <cell r="C517" t="str">
            <v>133 - Energy Jurisdictional Factor</v>
          </cell>
          <cell r="D517">
            <v>0.980271</v>
          </cell>
          <cell r="F517" t="str">
            <v>CALC</v>
          </cell>
          <cell r="H517" t="str">
            <v>133</v>
          </cell>
          <cell r="I517" t="str">
            <v>C</v>
          </cell>
          <cell r="J517" t="str">
            <v>om_exp</v>
          </cell>
          <cell r="K517" t="str">
            <v>juris_energy</v>
          </cell>
          <cell r="M517" t="str">
            <v>2010/12/1/8/A/0</v>
          </cell>
        </row>
        <row r="518">
          <cell r="A518" t="str">
            <v>517</v>
          </cell>
          <cell r="B518" t="str">
            <v>OM1_8133</v>
          </cell>
          <cell r="C518" t="str">
            <v>133 - O &amp; M Expenses Amount</v>
          </cell>
          <cell r="D518">
            <v>95.2</v>
          </cell>
          <cell r="F518" t="str">
            <v>CALC</v>
          </cell>
          <cell r="H518" t="str">
            <v>133</v>
          </cell>
          <cell r="I518" t="str">
            <v>C</v>
          </cell>
          <cell r="J518" t="str">
            <v>om_exp</v>
          </cell>
          <cell r="K518" t="str">
            <v>beg_bal</v>
          </cell>
          <cell r="M518" t="str">
            <v>2010/12/1/8/A/0</v>
          </cell>
        </row>
        <row r="519">
          <cell r="A519" t="str">
            <v>518</v>
          </cell>
          <cell r="B519" t="str">
            <v>OM1_8133</v>
          </cell>
          <cell r="C519" t="str">
            <v>133 - O &amp; M Expenses Amount</v>
          </cell>
          <cell r="D519">
            <v>39364.019999999997</v>
          </cell>
          <cell r="F519" t="str">
            <v>CALC</v>
          </cell>
          <cell r="H519" t="str">
            <v>133</v>
          </cell>
          <cell r="I519" t="str">
            <v>C</v>
          </cell>
          <cell r="J519" t="str">
            <v>om_exp</v>
          </cell>
          <cell r="K519" t="str">
            <v>beg_bal</v>
          </cell>
          <cell r="M519" t="str">
            <v>2010/12/1/8/A/0</v>
          </cell>
        </row>
        <row r="520">
          <cell r="A520" t="str">
            <v>519</v>
          </cell>
          <cell r="B520" t="str">
            <v>OM9_8133</v>
          </cell>
          <cell r="C520" t="str">
            <v>133 - GCP Jurisdictional Factor</v>
          </cell>
          <cell r="D520">
            <v>1</v>
          </cell>
          <cell r="F520" t="str">
            <v>CALC</v>
          </cell>
          <cell r="H520" t="str">
            <v>133</v>
          </cell>
          <cell r="I520" t="str">
            <v>C</v>
          </cell>
          <cell r="J520" t="str">
            <v>om_exp</v>
          </cell>
          <cell r="K520" t="str">
            <v>juris_gcp</v>
          </cell>
          <cell r="M520" t="str">
            <v>2010/12/1/8/A/0</v>
          </cell>
        </row>
        <row r="521">
          <cell r="A521" t="str">
            <v>520</v>
          </cell>
          <cell r="B521" t="str">
            <v>OM9_8133</v>
          </cell>
          <cell r="C521" t="str">
            <v>133 - GCP Jurisdictional Factor</v>
          </cell>
          <cell r="D521">
            <v>1</v>
          </cell>
          <cell r="F521" t="str">
            <v>CALC</v>
          </cell>
          <cell r="H521" t="str">
            <v>133</v>
          </cell>
          <cell r="I521" t="str">
            <v>C</v>
          </cell>
          <cell r="J521" t="str">
            <v>om_exp</v>
          </cell>
          <cell r="K521" t="str">
            <v>juris_gcp</v>
          </cell>
          <cell r="M521" t="str">
            <v>2010/12/1/8/A/0</v>
          </cell>
        </row>
        <row r="522">
          <cell r="A522" t="str">
            <v>521</v>
          </cell>
          <cell r="B522" t="str">
            <v>OMD_8133</v>
          </cell>
          <cell r="C522" t="str">
            <v>133 - Energy Jurisdictional O &amp; M Exp Amount</v>
          </cell>
          <cell r="D522">
            <v>93.321799200000001</v>
          </cell>
          <cell r="F522" t="str">
            <v>CALC</v>
          </cell>
          <cell r="H522" t="str">
            <v>133</v>
          </cell>
          <cell r="I522" t="str">
            <v>C</v>
          </cell>
          <cell r="J522" t="str">
            <v>om_exp</v>
          </cell>
          <cell r="K522" t="str">
            <v>juris_energy_amt</v>
          </cell>
          <cell r="M522" t="str">
            <v>2010/12/1/8/A/0</v>
          </cell>
        </row>
        <row r="523">
          <cell r="A523" t="str">
            <v>522</v>
          </cell>
          <cell r="B523" t="str">
            <v>OMD_8133</v>
          </cell>
          <cell r="C523" t="str">
            <v>133 - Energy Jurisdictional O &amp; M Exp Amount</v>
          </cell>
          <cell r="D523">
            <v>38587.407249420001</v>
          </cell>
          <cell r="F523" t="str">
            <v>CALC</v>
          </cell>
          <cell r="H523" t="str">
            <v>133</v>
          </cell>
          <cell r="I523" t="str">
            <v>C</v>
          </cell>
          <cell r="J523" t="str">
            <v>om_exp</v>
          </cell>
          <cell r="K523" t="str">
            <v>juris_energy_amt</v>
          </cell>
          <cell r="M523" t="str">
            <v>2010/12/1/8/A/0</v>
          </cell>
        </row>
        <row r="524">
          <cell r="A524" t="str">
            <v>523</v>
          </cell>
          <cell r="B524" t="str">
            <v>OME_8133</v>
          </cell>
          <cell r="C524" t="str">
            <v>133 - Total Jurisdictional O &amp; M Exp Amount</v>
          </cell>
          <cell r="D524">
            <v>93.321799200000001</v>
          </cell>
          <cell r="F524" t="str">
            <v>CALC</v>
          </cell>
          <cell r="H524" t="str">
            <v>133</v>
          </cell>
          <cell r="I524" t="str">
            <v>C</v>
          </cell>
          <cell r="J524" t="str">
            <v>om_exp</v>
          </cell>
          <cell r="K524" t="str">
            <v>total_juris_amt</v>
          </cell>
          <cell r="M524" t="str">
            <v>2010/12/1/8/A/0</v>
          </cell>
        </row>
        <row r="525">
          <cell r="A525" t="str">
            <v>524</v>
          </cell>
          <cell r="B525" t="str">
            <v>OME_8133</v>
          </cell>
          <cell r="C525" t="str">
            <v>133 - Total Jurisdictional O &amp; M Exp Amount</v>
          </cell>
          <cell r="D525">
            <v>38587.407249420001</v>
          </cell>
          <cell r="F525" t="str">
            <v>CALC</v>
          </cell>
          <cell r="H525" t="str">
            <v>133</v>
          </cell>
          <cell r="I525" t="str">
            <v>C</v>
          </cell>
          <cell r="J525" t="str">
            <v>om_exp</v>
          </cell>
          <cell r="K525" t="str">
            <v>total_juris_amt</v>
          </cell>
          <cell r="M525" t="str">
            <v>2010/12/1/8/A/0</v>
          </cell>
        </row>
        <row r="526">
          <cell r="A526" t="str">
            <v>525</v>
          </cell>
          <cell r="B526" t="str">
            <v>514_0890</v>
          </cell>
          <cell r="C526" t="str">
            <v xml:space="preserve">MAINT MISC PLT-OIL SPILL CLEAN-ECRC               </v>
          </cell>
          <cell r="D526">
            <v>95.2</v>
          </cell>
          <cell r="E526" t="str">
            <v>514089</v>
          </cell>
          <cell r="F526" t="str">
            <v>WALKER</v>
          </cell>
          <cell r="G526" t="str">
            <v>CM</v>
          </cell>
          <cell r="H526" t="str">
            <v>133</v>
          </cell>
          <cell r="I526" t="str">
            <v>W</v>
          </cell>
          <cell r="M526" t="str">
            <v>2010/12/1/8/A/0</v>
          </cell>
        </row>
        <row r="527">
          <cell r="A527" t="str">
            <v>526</v>
          </cell>
          <cell r="B527" t="str">
            <v>OM5_8134</v>
          </cell>
          <cell r="C527" t="str">
            <v>134 - CP Allocation O &amp; M Exp Amount</v>
          </cell>
          <cell r="D527">
            <v>0</v>
          </cell>
          <cell r="F527" t="str">
            <v>CALC</v>
          </cell>
          <cell r="H527" t="str">
            <v>134</v>
          </cell>
          <cell r="I527" t="str">
            <v>C</v>
          </cell>
          <cell r="J527" t="str">
            <v>om_exp</v>
          </cell>
          <cell r="K527" t="str">
            <v>alloc_cp_amt</v>
          </cell>
          <cell r="M527" t="str">
            <v>2010/12/1/8/A/0</v>
          </cell>
        </row>
        <row r="528">
          <cell r="A528" t="str">
            <v>527</v>
          </cell>
          <cell r="B528" t="str">
            <v>OM5_8134</v>
          </cell>
          <cell r="C528" t="str">
            <v>134 - CP Allocation O &amp; M Exp Amount</v>
          </cell>
          <cell r="D528">
            <v>0</v>
          </cell>
          <cell r="F528" t="str">
            <v>CALC</v>
          </cell>
          <cell r="H528" t="str">
            <v>134</v>
          </cell>
          <cell r="I528" t="str">
            <v>C</v>
          </cell>
          <cell r="J528" t="str">
            <v>om_exp</v>
          </cell>
          <cell r="K528" t="str">
            <v>alloc_cp_amt</v>
          </cell>
          <cell r="M528" t="str">
            <v>2010/12/1/8/A/0</v>
          </cell>
        </row>
        <row r="529">
          <cell r="A529" t="str">
            <v>528</v>
          </cell>
          <cell r="B529" t="str">
            <v>OM5_8134</v>
          </cell>
          <cell r="C529" t="str">
            <v>134 - CP Allocation O &amp; M Exp Amount</v>
          </cell>
          <cell r="D529">
            <v>0</v>
          </cell>
          <cell r="F529" t="str">
            <v>CALC</v>
          </cell>
          <cell r="H529" t="str">
            <v>134</v>
          </cell>
          <cell r="I529" t="str">
            <v>C</v>
          </cell>
          <cell r="J529" t="str">
            <v>om_exp</v>
          </cell>
          <cell r="K529" t="str">
            <v>alloc_cp_amt</v>
          </cell>
          <cell r="M529" t="str">
            <v>2010/12/1/8/A/0</v>
          </cell>
        </row>
        <row r="530">
          <cell r="A530" t="str">
            <v>529</v>
          </cell>
          <cell r="B530" t="str">
            <v>OM5_8134</v>
          </cell>
          <cell r="C530" t="str">
            <v>134 - CP Allocation O &amp; M Exp Amount</v>
          </cell>
          <cell r="D530">
            <v>0</v>
          </cell>
          <cell r="F530" t="str">
            <v>CALC</v>
          </cell>
          <cell r="H530" t="str">
            <v>134</v>
          </cell>
          <cell r="I530" t="str">
            <v>C</v>
          </cell>
          <cell r="J530" t="str">
            <v>om_exp</v>
          </cell>
          <cell r="K530" t="str">
            <v>alloc_cp_amt</v>
          </cell>
          <cell r="M530" t="str">
            <v>2010/12/1/8/A/0</v>
          </cell>
        </row>
        <row r="531">
          <cell r="A531" t="str">
            <v>530</v>
          </cell>
          <cell r="B531" t="str">
            <v>OM2_8134</v>
          </cell>
          <cell r="C531" t="str">
            <v>134 - CP Allocation Factor</v>
          </cell>
          <cell r="D531">
            <v>1</v>
          </cell>
          <cell r="F531" t="str">
            <v>CALC</v>
          </cell>
          <cell r="H531" t="str">
            <v>134</v>
          </cell>
          <cell r="I531" t="str">
            <v>C</v>
          </cell>
          <cell r="J531" t="str">
            <v>om_exp</v>
          </cell>
          <cell r="K531" t="str">
            <v>alloc_cp</v>
          </cell>
          <cell r="M531" t="str">
            <v>2010/12/1/8/A/0</v>
          </cell>
        </row>
        <row r="532">
          <cell r="A532" t="str">
            <v>531</v>
          </cell>
          <cell r="B532" t="str">
            <v>OM2_8134</v>
          </cell>
          <cell r="C532" t="str">
            <v>134 - CP Allocation Factor</v>
          </cell>
          <cell r="D532">
            <v>1</v>
          </cell>
          <cell r="F532" t="str">
            <v>CALC</v>
          </cell>
          <cell r="H532" t="str">
            <v>134</v>
          </cell>
          <cell r="I532" t="str">
            <v>C</v>
          </cell>
          <cell r="J532" t="str">
            <v>om_exp</v>
          </cell>
          <cell r="K532" t="str">
            <v>alloc_cp</v>
          </cell>
          <cell r="M532" t="str">
            <v>2010/12/1/8/A/0</v>
          </cell>
        </row>
        <row r="533">
          <cell r="A533" t="str">
            <v>532</v>
          </cell>
          <cell r="B533" t="str">
            <v>OM2_8134</v>
          </cell>
          <cell r="C533" t="str">
            <v>134 - CP Allocation Factor</v>
          </cell>
          <cell r="D533">
            <v>1</v>
          </cell>
          <cell r="F533" t="str">
            <v>CALC</v>
          </cell>
          <cell r="H533" t="str">
            <v>134</v>
          </cell>
          <cell r="I533" t="str">
            <v>C</v>
          </cell>
          <cell r="J533" t="str">
            <v>om_exp</v>
          </cell>
          <cell r="K533" t="str">
            <v>alloc_cp</v>
          </cell>
          <cell r="M533" t="str">
            <v>2010/12/1/8/A/0</v>
          </cell>
        </row>
        <row r="534">
          <cell r="A534" t="str">
            <v>533</v>
          </cell>
          <cell r="B534" t="str">
            <v>OM2_8134</v>
          </cell>
          <cell r="C534" t="str">
            <v>134 - CP Allocation Factor</v>
          </cell>
          <cell r="D534">
            <v>1</v>
          </cell>
          <cell r="F534" t="str">
            <v>CALC</v>
          </cell>
          <cell r="H534" t="str">
            <v>134</v>
          </cell>
          <cell r="I534" t="str">
            <v>C</v>
          </cell>
          <cell r="J534" t="str">
            <v>om_exp</v>
          </cell>
          <cell r="K534" t="str">
            <v>alloc_cp</v>
          </cell>
          <cell r="M534" t="str">
            <v>2010/12/1/8/A/0</v>
          </cell>
        </row>
        <row r="535">
          <cell r="A535" t="str">
            <v>534</v>
          </cell>
          <cell r="B535" t="str">
            <v>OM6_8134</v>
          </cell>
          <cell r="C535" t="str">
            <v>134 - GCP Allocation O &amp; M Exp Amount</v>
          </cell>
          <cell r="D535">
            <v>0</v>
          </cell>
          <cell r="F535" t="str">
            <v>CALC</v>
          </cell>
          <cell r="H535" t="str">
            <v>134</v>
          </cell>
          <cell r="I535" t="str">
            <v>C</v>
          </cell>
          <cell r="J535" t="str">
            <v>om_exp</v>
          </cell>
          <cell r="K535" t="str">
            <v>alloc_gcp_amt</v>
          </cell>
          <cell r="M535" t="str">
            <v>2010/12/1/8/A/0</v>
          </cell>
        </row>
        <row r="536">
          <cell r="A536" t="str">
            <v>535</v>
          </cell>
          <cell r="B536" t="str">
            <v>OM6_8134</v>
          </cell>
          <cell r="C536" t="str">
            <v>134 - GCP Allocation O &amp; M Exp Amount</v>
          </cell>
          <cell r="D536">
            <v>0</v>
          </cell>
          <cell r="F536" t="str">
            <v>CALC</v>
          </cell>
          <cell r="H536" t="str">
            <v>134</v>
          </cell>
          <cell r="I536" t="str">
            <v>C</v>
          </cell>
          <cell r="J536" t="str">
            <v>om_exp</v>
          </cell>
          <cell r="K536" t="str">
            <v>alloc_gcp_amt</v>
          </cell>
          <cell r="M536" t="str">
            <v>2010/12/1/8/A/0</v>
          </cell>
        </row>
        <row r="537">
          <cell r="A537" t="str">
            <v>536</v>
          </cell>
          <cell r="B537" t="str">
            <v>OM6_8134</v>
          </cell>
          <cell r="C537" t="str">
            <v>134 - GCP Allocation O &amp; M Exp Amount</v>
          </cell>
          <cell r="D537">
            <v>0</v>
          </cell>
          <cell r="F537" t="str">
            <v>CALC</v>
          </cell>
          <cell r="H537" t="str">
            <v>134</v>
          </cell>
          <cell r="I537" t="str">
            <v>C</v>
          </cell>
          <cell r="J537" t="str">
            <v>om_exp</v>
          </cell>
          <cell r="K537" t="str">
            <v>alloc_gcp_amt</v>
          </cell>
          <cell r="M537" t="str">
            <v>2010/12/1/8/A/0</v>
          </cell>
        </row>
        <row r="538">
          <cell r="A538" t="str">
            <v>537</v>
          </cell>
          <cell r="B538" t="str">
            <v>OM6_8134</v>
          </cell>
          <cell r="C538" t="str">
            <v>134 - GCP Allocation O &amp; M Exp Amount</v>
          </cell>
          <cell r="D538">
            <v>0</v>
          </cell>
          <cell r="F538" t="str">
            <v>CALC</v>
          </cell>
          <cell r="H538" t="str">
            <v>134</v>
          </cell>
          <cell r="I538" t="str">
            <v>C</v>
          </cell>
          <cell r="J538" t="str">
            <v>om_exp</v>
          </cell>
          <cell r="K538" t="str">
            <v>alloc_gcp_amt</v>
          </cell>
          <cell r="M538" t="str">
            <v>2010/12/1/8/A/0</v>
          </cell>
        </row>
        <row r="539">
          <cell r="A539" t="str">
            <v>538</v>
          </cell>
          <cell r="B539" t="str">
            <v>OM3_8134</v>
          </cell>
          <cell r="C539" t="str">
            <v>134 - GCP Allocation Factor</v>
          </cell>
          <cell r="D539">
            <v>0</v>
          </cell>
          <cell r="F539" t="str">
            <v>CALC</v>
          </cell>
          <cell r="H539" t="str">
            <v>134</v>
          </cell>
          <cell r="I539" t="str">
            <v>C</v>
          </cell>
          <cell r="J539" t="str">
            <v>om_exp</v>
          </cell>
          <cell r="K539" t="str">
            <v>alloc_gcp</v>
          </cell>
          <cell r="M539" t="str">
            <v>2010/12/1/8/A/0</v>
          </cell>
        </row>
        <row r="540">
          <cell r="A540" t="str">
            <v>539</v>
          </cell>
          <cell r="B540" t="str">
            <v>OM3_8134</v>
          </cell>
          <cell r="C540" t="str">
            <v>134 - GCP Allocation Factor</v>
          </cell>
          <cell r="D540">
            <v>0</v>
          </cell>
          <cell r="F540" t="str">
            <v>CALC</v>
          </cell>
          <cell r="H540" t="str">
            <v>134</v>
          </cell>
          <cell r="I540" t="str">
            <v>C</v>
          </cell>
          <cell r="J540" t="str">
            <v>om_exp</v>
          </cell>
          <cell r="K540" t="str">
            <v>alloc_gcp</v>
          </cell>
          <cell r="M540" t="str">
            <v>2010/12/1/8/A/0</v>
          </cell>
        </row>
        <row r="541">
          <cell r="A541" t="str">
            <v>540</v>
          </cell>
          <cell r="B541" t="str">
            <v>OM3_8134</v>
          </cell>
          <cell r="C541" t="str">
            <v>134 - GCP Allocation Factor</v>
          </cell>
          <cell r="D541">
            <v>0</v>
          </cell>
          <cell r="F541" t="str">
            <v>CALC</v>
          </cell>
          <cell r="H541" t="str">
            <v>134</v>
          </cell>
          <cell r="I541" t="str">
            <v>C</v>
          </cell>
          <cell r="J541" t="str">
            <v>om_exp</v>
          </cell>
          <cell r="K541" t="str">
            <v>alloc_gcp</v>
          </cell>
          <cell r="M541" t="str">
            <v>2010/12/1/8/A/0</v>
          </cell>
        </row>
        <row r="542">
          <cell r="A542" t="str">
            <v>541</v>
          </cell>
          <cell r="B542" t="str">
            <v>OM3_8134</v>
          </cell>
          <cell r="C542" t="str">
            <v>134 - GCP Allocation Factor</v>
          </cell>
          <cell r="D542">
            <v>0</v>
          </cell>
          <cell r="F542" t="str">
            <v>CALC</v>
          </cell>
          <cell r="H542" t="str">
            <v>134</v>
          </cell>
          <cell r="I542" t="str">
            <v>C</v>
          </cell>
          <cell r="J542" t="str">
            <v>om_exp</v>
          </cell>
          <cell r="K542" t="str">
            <v>alloc_gcp</v>
          </cell>
          <cell r="M542" t="str">
            <v>2010/12/1/8/A/0</v>
          </cell>
        </row>
        <row r="543">
          <cell r="A543" t="str">
            <v>542</v>
          </cell>
          <cell r="B543" t="str">
            <v>OMC_8134</v>
          </cell>
          <cell r="C543" t="str">
            <v>134 - GCP Jurisdictional O &amp; M Exp Amount</v>
          </cell>
          <cell r="D543">
            <v>0</v>
          </cell>
          <cell r="F543" t="str">
            <v>CALC</v>
          </cell>
          <cell r="H543" t="str">
            <v>134</v>
          </cell>
          <cell r="I543" t="str">
            <v>C</v>
          </cell>
          <cell r="J543" t="str">
            <v>om_exp</v>
          </cell>
          <cell r="K543" t="str">
            <v>juris_gcp_amt</v>
          </cell>
          <cell r="M543" t="str">
            <v>2010/12/1/8/A/0</v>
          </cell>
        </row>
        <row r="544">
          <cell r="A544" t="str">
            <v>543</v>
          </cell>
          <cell r="B544" t="str">
            <v>OMC_8134</v>
          </cell>
          <cell r="C544" t="str">
            <v>134 - GCP Jurisdictional O &amp; M Exp Amount</v>
          </cell>
          <cell r="D544">
            <v>0</v>
          </cell>
          <cell r="F544" t="str">
            <v>CALC</v>
          </cell>
          <cell r="H544" t="str">
            <v>134</v>
          </cell>
          <cell r="I544" t="str">
            <v>C</v>
          </cell>
          <cell r="J544" t="str">
            <v>om_exp</v>
          </cell>
          <cell r="K544" t="str">
            <v>juris_gcp_amt</v>
          </cell>
          <cell r="M544" t="str">
            <v>2010/12/1/8/A/0</v>
          </cell>
        </row>
        <row r="545">
          <cell r="A545" t="str">
            <v>544</v>
          </cell>
          <cell r="B545" t="str">
            <v>OMC_8134</v>
          </cell>
          <cell r="C545" t="str">
            <v>134 - GCP Jurisdictional O &amp; M Exp Amount</v>
          </cell>
          <cell r="D545">
            <v>0</v>
          </cell>
          <cell r="F545" t="str">
            <v>CALC</v>
          </cell>
          <cell r="H545" t="str">
            <v>134</v>
          </cell>
          <cell r="I545" t="str">
            <v>C</v>
          </cell>
          <cell r="J545" t="str">
            <v>om_exp</v>
          </cell>
          <cell r="K545" t="str">
            <v>juris_gcp_amt</v>
          </cell>
          <cell r="M545" t="str">
            <v>2010/12/1/8/A/0</v>
          </cell>
        </row>
        <row r="546">
          <cell r="A546" t="str">
            <v>545</v>
          </cell>
          <cell r="B546" t="str">
            <v>OMC_8134</v>
          </cell>
          <cell r="C546" t="str">
            <v>134 - GCP Jurisdictional O &amp; M Exp Amount</v>
          </cell>
          <cell r="D546">
            <v>0</v>
          </cell>
          <cell r="F546" t="str">
            <v>CALC</v>
          </cell>
          <cell r="H546" t="str">
            <v>134</v>
          </cell>
          <cell r="I546" t="str">
            <v>C</v>
          </cell>
          <cell r="J546" t="str">
            <v>om_exp</v>
          </cell>
          <cell r="K546" t="str">
            <v>juris_gcp_amt</v>
          </cell>
          <cell r="M546" t="str">
            <v>2010/12/1/8/A/0</v>
          </cell>
        </row>
        <row r="547">
          <cell r="A547" t="str">
            <v>546</v>
          </cell>
          <cell r="B547" t="str">
            <v>OM4_8134</v>
          </cell>
          <cell r="C547" t="str">
            <v>134 - Energy Allocation Factor</v>
          </cell>
          <cell r="D547">
            <v>0</v>
          </cell>
          <cell r="F547" t="str">
            <v>CALC</v>
          </cell>
          <cell r="H547" t="str">
            <v>134</v>
          </cell>
          <cell r="I547" t="str">
            <v>C</v>
          </cell>
          <cell r="J547" t="str">
            <v>om_exp</v>
          </cell>
          <cell r="K547" t="str">
            <v>alloc_energy</v>
          </cell>
          <cell r="M547" t="str">
            <v>2010/12/1/8/A/0</v>
          </cell>
        </row>
        <row r="548">
          <cell r="A548" t="str">
            <v>547</v>
          </cell>
          <cell r="B548" t="str">
            <v>OM4_8134</v>
          </cell>
          <cell r="C548" t="str">
            <v>134 - Energy Allocation Factor</v>
          </cell>
          <cell r="D548">
            <v>0</v>
          </cell>
          <cell r="F548" t="str">
            <v>CALC</v>
          </cell>
          <cell r="H548" t="str">
            <v>134</v>
          </cell>
          <cell r="I548" t="str">
            <v>C</v>
          </cell>
          <cell r="J548" t="str">
            <v>om_exp</v>
          </cell>
          <cell r="K548" t="str">
            <v>alloc_energy</v>
          </cell>
          <cell r="M548" t="str">
            <v>2010/12/1/8/A/0</v>
          </cell>
        </row>
        <row r="549">
          <cell r="A549" t="str">
            <v>548</v>
          </cell>
          <cell r="B549" t="str">
            <v>OM4_8134</v>
          </cell>
          <cell r="C549" t="str">
            <v>134 - Energy Allocation Factor</v>
          </cell>
          <cell r="D549">
            <v>0</v>
          </cell>
          <cell r="F549" t="str">
            <v>CALC</v>
          </cell>
          <cell r="H549" t="str">
            <v>134</v>
          </cell>
          <cell r="I549" t="str">
            <v>C</v>
          </cell>
          <cell r="J549" t="str">
            <v>om_exp</v>
          </cell>
          <cell r="K549" t="str">
            <v>alloc_energy</v>
          </cell>
          <cell r="M549" t="str">
            <v>2010/12/1/8/A/0</v>
          </cell>
        </row>
        <row r="550">
          <cell r="A550" t="str">
            <v>549</v>
          </cell>
          <cell r="B550" t="str">
            <v>OM4_8134</v>
          </cell>
          <cell r="C550" t="str">
            <v>134 - Energy Allocation Factor</v>
          </cell>
          <cell r="D550">
            <v>0</v>
          </cell>
          <cell r="F550" t="str">
            <v>CALC</v>
          </cell>
          <cell r="H550" t="str">
            <v>134</v>
          </cell>
          <cell r="I550" t="str">
            <v>C</v>
          </cell>
          <cell r="J550" t="str">
            <v>om_exp</v>
          </cell>
          <cell r="K550" t="str">
            <v>alloc_energy</v>
          </cell>
          <cell r="M550" t="str">
            <v>2010/12/1/8/A/0</v>
          </cell>
        </row>
        <row r="551">
          <cell r="A551" t="str">
            <v>550</v>
          </cell>
          <cell r="B551" t="str">
            <v>OM7_8134</v>
          </cell>
          <cell r="C551" t="str">
            <v>134 - Energy Allocation O &amp; M Exp Amount</v>
          </cell>
          <cell r="D551">
            <v>0</v>
          </cell>
          <cell r="F551" t="str">
            <v>CALC</v>
          </cell>
          <cell r="H551" t="str">
            <v>134</v>
          </cell>
          <cell r="I551" t="str">
            <v>C</v>
          </cell>
          <cell r="J551" t="str">
            <v>om_exp</v>
          </cell>
          <cell r="K551" t="str">
            <v>alloc_energy_amt</v>
          </cell>
          <cell r="M551" t="str">
            <v>2010/12/1/8/A/0</v>
          </cell>
        </row>
        <row r="552">
          <cell r="A552" t="str">
            <v>551</v>
          </cell>
          <cell r="B552" t="str">
            <v>OM7_8134</v>
          </cell>
          <cell r="C552" t="str">
            <v>134 - Energy Allocation O &amp; M Exp Amount</v>
          </cell>
          <cell r="D552">
            <v>0</v>
          </cell>
          <cell r="F552" t="str">
            <v>CALC</v>
          </cell>
          <cell r="H552" t="str">
            <v>134</v>
          </cell>
          <cell r="I552" t="str">
            <v>C</v>
          </cell>
          <cell r="J552" t="str">
            <v>om_exp</v>
          </cell>
          <cell r="K552" t="str">
            <v>alloc_energy_amt</v>
          </cell>
          <cell r="M552" t="str">
            <v>2010/12/1/8/A/0</v>
          </cell>
        </row>
        <row r="553">
          <cell r="A553" t="str">
            <v>552</v>
          </cell>
          <cell r="B553" t="str">
            <v>OM7_8134</v>
          </cell>
          <cell r="C553" t="str">
            <v>134 - Energy Allocation O &amp; M Exp Amount</v>
          </cell>
          <cell r="D553">
            <v>0</v>
          </cell>
          <cell r="F553" t="str">
            <v>CALC</v>
          </cell>
          <cell r="H553" t="str">
            <v>134</v>
          </cell>
          <cell r="I553" t="str">
            <v>C</v>
          </cell>
          <cell r="J553" t="str">
            <v>om_exp</v>
          </cell>
          <cell r="K553" t="str">
            <v>alloc_energy_amt</v>
          </cell>
          <cell r="M553" t="str">
            <v>2010/12/1/8/A/0</v>
          </cell>
        </row>
        <row r="554">
          <cell r="A554" t="str">
            <v>553</v>
          </cell>
          <cell r="B554" t="str">
            <v>OM7_8134</v>
          </cell>
          <cell r="C554" t="str">
            <v>134 - Energy Allocation O &amp; M Exp Amount</v>
          </cell>
          <cell r="D554">
            <v>0</v>
          </cell>
          <cell r="F554" t="str">
            <v>CALC</v>
          </cell>
          <cell r="H554" t="str">
            <v>134</v>
          </cell>
          <cell r="I554" t="str">
            <v>C</v>
          </cell>
          <cell r="J554" t="str">
            <v>om_exp</v>
          </cell>
          <cell r="K554" t="str">
            <v>alloc_energy_amt</v>
          </cell>
          <cell r="M554" t="str">
            <v>2010/12/1/8/A/0</v>
          </cell>
        </row>
        <row r="555">
          <cell r="A555" t="str">
            <v>554</v>
          </cell>
          <cell r="B555" t="str">
            <v>OMB_8134</v>
          </cell>
          <cell r="C555" t="str">
            <v>134 - CP Jurisdictional O &amp; M Exp Amount</v>
          </cell>
          <cell r="D555">
            <v>0</v>
          </cell>
          <cell r="F555" t="str">
            <v>CALC</v>
          </cell>
          <cell r="H555" t="str">
            <v>134</v>
          </cell>
          <cell r="I555" t="str">
            <v>C</v>
          </cell>
          <cell r="J555" t="str">
            <v>om_exp</v>
          </cell>
          <cell r="K555" t="str">
            <v>juris_cp_amt</v>
          </cell>
          <cell r="M555" t="str">
            <v>2010/12/1/8/A/0</v>
          </cell>
        </row>
        <row r="556">
          <cell r="A556" t="str">
            <v>555</v>
          </cell>
          <cell r="B556" t="str">
            <v>OMB_8134</v>
          </cell>
          <cell r="C556" t="str">
            <v>134 - CP Jurisdictional O &amp; M Exp Amount</v>
          </cell>
          <cell r="D556">
            <v>0</v>
          </cell>
          <cell r="F556" t="str">
            <v>CALC</v>
          </cell>
          <cell r="H556" t="str">
            <v>134</v>
          </cell>
          <cell r="I556" t="str">
            <v>C</v>
          </cell>
          <cell r="J556" t="str">
            <v>om_exp</v>
          </cell>
          <cell r="K556" t="str">
            <v>juris_cp_amt</v>
          </cell>
          <cell r="M556" t="str">
            <v>2010/12/1/8/A/0</v>
          </cell>
        </row>
        <row r="557">
          <cell r="A557" t="str">
            <v>556</v>
          </cell>
          <cell r="B557" t="str">
            <v>OMB_8134</v>
          </cell>
          <cell r="C557" t="str">
            <v>134 - CP Jurisdictional O &amp; M Exp Amount</v>
          </cell>
          <cell r="D557">
            <v>0</v>
          </cell>
          <cell r="F557" t="str">
            <v>CALC</v>
          </cell>
          <cell r="H557" t="str">
            <v>134</v>
          </cell>
          <cell r="I557" t="str">
            <v>C</v>
          </cell>
          <cell r="J557" t="str">
            <v>om_exp</v>
          </cell>
          <cell r="K557" t="str">
            <v>juris_cp_amt</v>
          </cell>
          <cell r="M557" t="str">
            <v>2010/12/1/8/A/0</v>
          </cell>
        </row>
        <row r="558">
          <cell r="A558" t="str">
            <v>557</v>
          </cell>
          <cell r="B558" t="str">
            <v>OMB_8134</v>
          </cell>
          <cell r="C558" t="str">
            <v>134 - CP Jurisdictional O &amp; M Exp Amount</v>
          </cell>
          <cell r="D558">
            <v>0</v>
          </cell>
          <cell r="F558" t="str">
            <v>CALC</v>
          </cell>
          <cell r="H558" t="str">
            <v>134</v>
          </cell>
          <cell r="I558" t="str">
            <v>C</v>
          </cell>
          <cell r="J558" t="str">
            <v>om_exp</v>
          </cell>
          <cell r="K558" t="str">
            <v>juris_cp_amt</v>
          </cell>
          <cell r="M558" t="str">
            <v>2010/12/1/8/A/0</v>
          </cell>
        </row>
        <row r="559">
          <cell r="A559" t="str">
            <v>558</v>
          </cell>
          <cell r="B559" t="str">
            <v>OM8_8134</v>
          </cell>
          <cell r="C559" t="str">
            <v>134 - CP Jurisdictional Factor</v>
          </cell>
          <cell r="D559">
            <v>0.98031049999999997</v>
          </cell>
          <cell r="F559" t="str">
            <v>CALC</v>
          </cell>
          <cell r="H559" t="str">
            <v>134</v>
          </cell>
          <cell r="I559" t="str">
            <v>C</v>
          </cell>
          <cell r="J559" t="str">
            <v>om_exp</v>
          </cell>
          <cell r="K559" t="str">
            <v>juris_cp</v>
          </cell>
          <cell r="M559" t="str">
            <v>2010/12/1/8/A/0</v>
          </cell>
        </row>
        <row r="560">
          <cell r="A560" t="str">
            <v>559</v>
          </cell>
          <cell r="B560" t="str">
            <v>OM8_8134</v>
          </cell>
          <cell r="C560" t="str">
            <v>134 - CP Jurisdictional Factor</v>
          </cell>
          <cell r="D560">
            <v>0.98031049999999997</v>
          </cell>
          <cell r="F560" t="str">
            <v>CALC</v>
          </cell>
          <cell r="H560" t="str">
            <v>134</v>
          </cell>
          <cell r="I560" t="str">
            <v>C</v>
          </cell>
          <cell r="J560" t="str">
            <v>om_exp</v>
          </cell>
          <cell r="K560" t="str">
            <v>juris_cp</v>
          </cell>
          <cell r="M560" t="str">
            <v>2010/12/1/8/A/0</v>
          </cell>
        </row>
        <row r="561">
          <cell r="A561" t="str">
            <v>560</v>
          </cell>
          <cell r="B561" t="str">
            <v>OM8_8134</v>
          </cell>
          <cell r="C561" t="str">
            <v>134 - CP Jurisdictional Factor</v>
          </cell>
          <cell r="D561">
            <v>0.98031049999999997</v>
          </cell>
          <cell r="F561" t="str">
            <v>CALC</v>
          </cell>
          <cell r="H561" t="str">
            <v>134</v>
          </cell>
          <cell r="I561" t="str">
            <v>C</v>
          </cell>
          <cell r="J561" t="str">
            <v>om_exp</v>
          </cell>
          <cell r="K561" t="str">
            <v>juris_cp</v>
          </cell>
          <cell r="M561" t="str">
            <v>2010/12/1/8/A/0</v>
          </cell>
        </row>
        <row r="562">
          <cell r="A562" t="str">
            <v>561</v>
          </cell>
          <cell r="B562" t="str">
            <v>OM8_8134</v>
          </cell>
          <cell r="C562" t="str">
            <v>134 - CP Jurisdictional Factor</v>
          </cell>
          <cell r="D562">
            <v>0.98031049999999997</v>
          </cell>
          <cell r="F562" t="str">
            <v>CALC</v>
          </cell>
          <cell r="H562" t="str">
            <v>134</v>
          </cell>
          <cell r="I562" t="str">
            <v>C</v>
          </cell>
          <cell r="J562" t="str">
            <v>om_exp</v>
          </cell>
          <cell r="K562" t="str">
            <v>juris_cp</v>
          </cell>
          <cell r="M562" t="str">
            <v>2010/12/1/8/A/0</v>
          </cell>
        </row>
        <row r="563">
          <cell r="A563" t="str">
            <v>562</v>
          </cell>
          <cell r="B563" t="str">
            <v>OMA_8134</v>
          </cell>
          <cell r="C563" t="str">
            <v>134 - Energy Jurisdictional Factor</v>
          </cell>
          <cell r="D563">
            <v>0.980271</v>
          </cell>
          <cell r="F563" t="str">
            <v>CALC</v>
          </cell>
          <cell r="H563" t="str">
            <v>134</v>
          </cell>
          <cell r="I563" t="str">
            <v>C</v>
          </cell>
          <cell r="J563" t="str">
            <v>om_exp</v>
          </cell>
          <cell r="K563" t="str">
            <v>juris_energy</v>
          </cell>
          <cell r="M563" t="str">
            <v>2010/12/1/8/A/0</v>
          </cell>
        </row>
        <row r="564">
          <cell r="A564" t="str">
            <v>563</v>
          </cell>
          <cell r="B564" t="str">
            <v>OMA_8134</v>
          </cell>
          <cell r="C564" t="str">
            <v>134 - Energy Jurisdictional Factor</v>
          </cell>
          <cell r="D564">
            <v>0.980271</v>
          </cell>
          <cell r="F564" t="str">
            <v>CALC</v>
          </cell>
          <cell r="H564" t="str">
            <v>134</v>
          </cell>
          <cell r="I564" t="str">
            <v>C</v>
          </cell>
          <cell r="J564" t="str">
            <v>om_exp</v>
          </cell>
          <cell r="K564" t="str">
            <v>juris_energy</v>
          </cell>
          <cell r="M564" t="str">
            <v>2010/12/1/8/A/0</v>
          </cell>
        </row>
        <row r="565">
          <cell r="A565" t="str">
            <v>564</v>
          </cell>
          <cell r="B565" t="str">
            <v>OMA_8134</v>
          </cell>
          <cell r="C565" t="str">
            <v>134 - Energy Jurisdictional Factor</v>
          </cell>
          <cell r="D565">
            <v>0.980271</v>
          </cell>
          <cell r="F565" t="str">
            <v>CALC</v>
          </cell>
          <cell r="H565" t="str">
            <v>134</v>
          </cell>
          <cell r="I565" t="str">
            <v>C</v>
          </cell>
          <cell r="J565" t="str">
            <v>om_exp</v>
          </cell>
          <cell r="K565" t="str">
            <v>juris_energy</v>
          </cell>
          <cell r="M565" t="str">
            <v>2010/12/1/8/A/0</v>
          </cell>
        </row>
        <row r="566">
          <cell r="A566" t="str">
            <v>565</v>
          </cell>
          <cell r="B566" t="str">
            <v>OMA_8134</v>
          </cell>
          <cell r="C566" t="str">
            <v>134 - Energy Jurisdictional Factor</v>
          </cell>
          <cell r="D566">
            <v>0.980271</v>
          </cell>
          <cell r="F566" t="str">
            <v>CALC</v>
          </cell>
          <cell r="H566" t="str">
            <v>134</v>
          </cell>
          <cell r="I566" t="str">
            <v>C</v>
          </cell>
          <cell r="J566" t="str">
            <v>om_exp</v>
          </cell>
          <cell r="K566" t="str">
            <v>juris_energy</v>
          </cell>
          <cell r="M566" t="str">
            <v>2010/12/1/8/A/0</v>
          </cell>
        </row>
        <row r="567">
          <cell r="A567" t="str">
            <v>566</v>
          </cell>
          <cell r="B567" t="str">
            <v>OM1_8134</v>
          </cell>
          <cell r="C567" t="str">
            <v>134 - O &amp; M Expenses Amount</v>
          </cell>
          <cell r="D567">
            <v>0</v>
          </cell>
          <cell r="F567" t="str">
            <v>CALC</v>
          </cell>
          <cell r="H567" t="str">
            <v>134</v>
          </cell>
          <cell r="I567" t="str">
            <v>C</v>
          </cell>
          <cell r="J567" t="str">
            <v>om_exp</v>
          </cell>
          <cell r="K567" t="str">
            <v>beg_bal</v>
          </cell>
          <cell r="M567" t="str">
            <v>2010/12/1/8/A/0</v>
          </cell>
        </row>
        <row r="568">
          <cell r="A568" t="str">
            <v>567</v>
          </cell>
          <cell r="B568" t="str">
            <v>OM1_8134</v>
          </cell>
          <cell r="C568" t="str">
            <v>134 - O &amp; M Expenses Amount</v>
          </cell>
          <cell r="D568">
            <v>0</v>
          </cell>
          <cell r="F568" t="str">
            <v>CALC</v>
          </cell>
          <cell r="H568" t="str">
            <v>134</v>
          </cell>
          <cell r="I568" t="str">
            <v>C</v>
          </cell>
          <cell r="J568" t="str">
            <v>om_exp</v>
          </cell>
          <cell r="K568" t="str">
            <v>beg_bal</v>
          </cell>
          <cell r="M568" t="str">
            <v>2010/12/1/8/A/0</v>
          </cell>
        </row>
        <row r="569">
          <cell r="A569" t="str">
            <v>568</v>
          </cell>
          <cell r="B569" t="str">
            <v>OM1_8134</v>
          </cell>
          <cell r="C569" t="str">
            <v>134 - O &amp; M Expenses Amount</v>
          </cell>
          <cell r="D569">
            <v>0</v>
          </cell>
          <cell r="F569" t="str">
            <v>CALC</v>
          </cell>
          <cell r="H569" t="str">
            <v>134</v>
          </cell>
          <cell r="I569" t="str">
            <v>C</v>
          </cell>
          <cell r="J569" t="str">
            <v>om_exp</v>
          </cell>
          <cell r="K569" t="str">
            <v>beg_bal</v>
          </cell>
          <cell r="M569" t="str">
            <v>2010/12/1/8/A/0</v>
          </cell>
        </row>
        <row r="570">
          <cell r="A570" t="str">
            <v>569</v>
          </cell>
          <cell r="B570" t="str">
            <v>OM1_8134</v>
          </cell>
          <cell r="C570" t="str">
            <v>134 - O &amp; M Expenses Amount</v>
          </cell>
          <cell r="D570">
            <v>0</v>
          </cell>
          <cell r="F570" t="str">
            <v>CALC</v>
          </cell>
          <cell r="H570" t="str">
            <v>134</v>
          </cell>
          <cell r="I570" t="str">
            <v>C</v>
          </cell>
          <cell r="J570" t="str">
            <v>om_exp</v>
          </cell>
          <cell r="K570" t="str">
            <v>beg_bal</v>
          </cell>
          <cell r="M570" t="str">
            <v>2010/12/1/8/A/0</v>
          </cell>
        </row>
        <row r="571">
          <cell r="A571" t="str">
            <v>570</v>
          </cell>
          <cell r="B571" t="str">
            <v>OM9_8134</v>
          </cell>
          <cell r="C571" t="str">
            <v>134 - GCP Jurisdictional Factor</v>
          </cell>
          <cell r="D571">
            <v>1</v>
          </cell>
          <cell r="F571" t="str">
            <v>CALC</v>
          </cell>
          <cell r="H571" t="str">
            <v>134</v>
          </cell>
          <cell r="I571" t="str">
            <v>C</v>
          </cell>
          <cell r="J571" t="str">
            <v>om_exp</v>
          </cell>
          <cell r="K571" t="str">
            <v>juris_gcp</v>
          </cell>
          <cell r="M571" t="str">
            <v>2010/12/1/8/A/0</v>
          </cell>
        </row>
        <row r="572">
          <cell r="A572" t="str">
            <v>571</v>
          </cell>
          <cell r="B572" t="str">
            <v>OM9_8134</v>
          </cell>
          <cell r="C572" t="str">
            <v>134 - GCP Jurisdictional Factor</v>
          </cell>
          <cell r="D572">
            <v>1</v>
          </cell>
          <cell r="F572" t="str">
            <v>CALC</v>
          </cell>
          <cell r="H572" t="str">
            <v>134</v>
          </cell>
          <cell r="I572" t="str">
            <v>C</v>
          </cell>
          <cell r="J572" t="str">
            <v>om_exp</v>
          </cell>
          <cell r="K572" t="str">
            <v>juris_gcp</v>
          </cell>
          <cell r="M572" t="str">
            <v>2010/12/1/8/A/0</v>
          </cell>
        </row>
        <row r="573">
          <cell r="A573" t="str">
            <v>572</v>
          </cell>
          <cell r="B573" t="str">
            <v>OM9_8134</v>
          </cell>
          <cell r="C573" t="str">
            <v>134 - GCP Jurisdictional Factor</v>
          </cell>
          <cell r="D573">
            <v>1</v>
          </cell>
          <cell r="F573" t="str">
            <v>CALC</v>
          </cell>
          <cell r="H573" t="str">
            <v>134</v>
          </cell>
          <cell r="I573" t="str">
            <v>C</v>
          </cell>
          <cell r="J573" t="str">
            <v>om_exp</v>
          </cell>
          <cell r="K573" t="str">
            <v>juris_gcp</v>
          </cell>
          <cell r="M573" t="str">
            <v>2010/12/1/8/A/0</v>
          </cell>
        </row>
        <row r="574">
          <cell r="A574" t="str">
            <v>573</v>
          </cell>
          <cell r="B574" t="str">
            <v>OM9_8134</v>
          </cell>
          <cell r="C574" t="str">
            <v>134 - GCP Jurisdictional Factor</v>
          </cell>
          <cell r="D574">
            <v>1</v>
          </cell>
          <cell r="F574" t="str">
            <v>CALC</v>
          </cell>
          <cell r="H574" t="str">
            <v>134</v>
          </cell>
          <cell r="I574" t="str">
            <v>C</v>
          </cell>
          <cell r="J574" t="str">
            <v>om_exp</v>
          </cell>
          <cell r="K574" t="str">
            <v>juris_gcp</v>
          </cell>
          <cell r="M574" t="str">
            <v>2010/12/1/8/A/0</v>
          </cell>
        </row>
        <row r="575">
          <cell r="A575" t="str">
            <v>574</v>
          </cell>
          <cell r="B575" t="str">
            <v>OMD_8134</v>
          </cell>
          <cell r="C575" t="str">
            <v>134 - Energy Jurisdictional O &amp; M Exp Amount</v>
          </cell>
          <cell r="D575">
            <v>0</v>
          </cell>
          <cell r="F575" t="str">
            <v>CALC</v>
          </cell>
          <cell r="H575" t="str">
            <v>134</v>
          </cell>
          <cell r="I575" t="str">
            <v>C</v>
          </cell>
          <cell r="J575" t="str">
            <v>om_exp</v>
          </cell>
          <cell r="K575" t="str">
            <v>juris_energy_amt</v>
          </cell>
          <cell r="M575" t="str">
            <v>2010/12/1/8/A/0</v>
          </cell>
        </row>
        <row r="576">
          <cell r="A576" t="str">
            <v>575</v>
          </cell>
          <cell r="B576" t="str">
            <v>OMD_8134</v>
          </cell>
          <cell r="C576" t="str">
            <v>134 - Energy Jurisdictional O &amp; M Exp Amount</v>
          </cell>
          <cell r="D576">
            <v>0</v>
          </cell>
          <cell r="F576" t="str">
            <v>CALC</v>
          </cell>
          <cell r="H576" t="str">
            <v>134</v>
          </cell>
          <cell r="I576" t="str">
            <v>C</v>
          </cell>
          <cell r="J576" t="str">
            <v>om_exp</v>
          </cell>
          <cell r="K576" t="str">
            <v>juris_energy_amt</v>
          </cell>
          <cell r="M576" t="str">
            <v>2010/12/1/8/A/0</v>
          </cell>
        </row>
        <row r="577">
          <cell r="A577" t="str">
            <v>576</v>
          </cell>
          <cell r="B577" t="str">
            <v>OMD_8134</v>
          </cell>
          <cell r="C577" t="str">
            <v>134 - Energy Jurisdictional O &amp; M Exp Amount</v>
          </cell>
          <cell r="D577">
            <v>0</v>
          </cell>
          <cell r="F577" t="str">
            <v>CALC</v>
          </cell>
          <cell r="H577" t="str">
            <v>134</v>
          </cell>
          <cell r="I577" t="str">
            <v>C</v>
          </cell>
          <cell r="J577" t="str">
            <v>om_exp</v>
          </cell>
          <cell r="K577" t="str">
            <v>juris_energy_amt</v>
          </cell>
          <cell r="M577" t="str">
            <v>2010/12/1/8/A/0</v>
          </cell>
        </row>
        <row r="578">
          <cell r="A578" t="str">
            <v>577</v>
          </cell>
          <cell r="B578" t="str">
            <v>OMD_8134</v>
          </cell>
          <cell r="C578" t="str">
            <v>134 - Energy Jurisdictional O &amp; M Exp Amount</v>
          </cell>
          <cell r="D578">
            <v>0</v>
          </cell>
          <cell r="F578" t="str">
            <v>CALC</v>
          </cell>
          <cell r="H578" t="str">
            <v>134</v>
          </cell>
          <cell r="I578" t="str">
            <v>C</v>
          </cell>
          <cell r="J578" t="str">
            <v>om_exp</v>
          </cell>
          <cell r="K578" t="str">
            <v>juris_energy_amt</v>
          </cell>
          <cell r="M578" t="str">
            <v>2010/12/1/8/A/0</v>
          </cell>
        </row>
        <row r="579">
          <cell r="A579" t="str">
            <v>578</v>
          </cell>
          <cell r="B579" t="str">
            <v>OME_8134</v>
          </cell>
          <cell r="C579" t="str">
            <v>134 - Total Jurisdictional O &amp; M Exp Amount</v>
          </cell>
          <cell r="D579">
            <v>0</v>
          </cell>
          <cell r="F579" t="str">
            <v>CALC</v>
          </cell>
          <cell r="H579" t="str">
            <v>134</v>
          </cell>
          <cell r="I579" t="str">
            <v>C</v>
          </cell>
          <cell r="J579" t="str">
            <v>om_exp</v>
          </cell>
          <cell r="K579" t="str">
            <v>total_juris_amt</v>
          </cell>
          <cell r="M579" t="str">
            <v>2010/12/1/8/A/0</v>
          </cell>
        </row>
        <row r="580">
          <cell r="A580" t="str">
            <v>579</v>
          </cell>
          <cell r="B580" t="str">
            <v>OME_8134</v>
          </cell>
          <cell r="C580" t="str">
            <v>134 - Total Jurisdictional O &amp; M Exp Amount</v>
          </cell>
          <cell r="D580">
            <v>0</v>
          </cell>
          <cell r="F580" t="str">
            <v>CALC</v>
          </cell>
          <cell r="H580" t="str">
            <v>134</v>
          </cell>
          <cell r="I580" t="str">
            <v>C</v>
          </cell>
          <cell r="J580" t="str">
            <v>om_exp</v>
          </cell>
          <cell r="K580" t="str">
            <v>total_juris_amt</v>
          </cell>
          <cell r="M580" t="str">
            <v>2010/12/1/8/A/0</v>
          </cell>
        </row>
        <row r="581">
          <cell r="A581" t="str">
            <v>580</v>
          </cell>
          <cell r="B581" t="str">
            <v>OME_8134</v>
          </cell>
          <cell r="C581" t="str">
            <v>134 - Total Jurisdictional O &amp; M Exp Amount</v>
          </cell>
          <cell r="D581">
            <v>0</v>
          </cell>
          <cell r="F581" t="str">
            <v>CALC</v>
          </cell>
          <cell r="H581" t="str">
            <v>134</v>
          </cell>
          <cell r="I581" t="str">
            <v>C</v>
          </cell>
          <cell r="J581" t="str">
            <v>om_exp</v>
          </cell>
          <cell r="K581" t="str">
            <v>total_juris_amt</v>
          </cell>
          <cell r="M581" t="str">
            <v>2010/12/1/8/A/0</v>
          </cell>
        </row>
        <row r="582">
          <cell r="A582" t="str">
            <v>581</v>
          </cell>
          <cell r="B582" t="str">
            <v>OME_8134</v>
          </cell>
          <cell r="C582" t="str">
            <v>134 - Total Jurisdictional O &amp; M Exp Amount</v>
          </cell>
          <cell r="D582">
            <v>0</v>
          </cell>
          <cell r="F582" t="str">
            <v>CALC</v>
          </cell>
          <cell r="H582" t="str">
            <v>134</v>
          </cell>
          <cell r="I582" t="str">
            <v>C</v>
          </cell>
          <cell r="J582" t="str">
            <v>om_exp</v>
          </cell>
          <cell r="K582" t="str">
            <v>total_juris_amt</v>
          </cell>
          <cell r="M582" t="str">
            <v>2010/12/1/8/A/0</v>
          </cell>
        </row>
        <row r="583">
          <cell r="A583" t="str">
            <v>582</v>
          </cell>
          <cell r="B583" t="str">
            <v>506_1490</v>
          </cell>
          <cell r="C583" t="str">
            <v xml:space="preserve">MISC STM PWR EXP-WATER PERMIT FEES-ECRC           </v>
          </cell>
          <cell r="D583">
            <v>0</v>
          </cell>
          <cell r="E583" t="str">
            <v>506149</v>
          </cell>
          <cell r="F583" t="str">
            <v>WALKER</v>
          </cell>
          <cell r="G583" t="str">
            <v>CM</v>
          </cell>
          <cell r="H583" t="str">
            <v>135</v>
          </cell>
          <cell r="I583" t="str">
            <v>W</v>
          </cell>
          <cell r="M583" t="str">
            <v>2010/12/1/8/A/0</v>
          </cell>
        </row>
        <row r="584">
          <cell r="A584" t="str">
            <v>583</v>
          </cell>
          <cell r="B584" t="str">
            <v>OM5_8135</v>
          </cell>
          <cell r="C584" t="str">
            <v>135 - CP Allocation O &amp; M Exp Amount</v>
          </cell>
          <cell r="D584">
            <v>0</v>
          </cell>
          <cell r="F584" t="str">
            <v>CALC</v>
          </cell>
          <cell r="H584" t="str">
            <v>135</v>
          </cell>
          <cell r="I584" t="str">
            <v>C</v>
          </cell>
          <cell r="J584" t="str">
            <v>om_exp</v>
          </cell>
          <cell r="K584" t="str">
            <v>alloc_cp_amt</v>
          </cell>
          <cell r="M584" t="str">
            <v>2010/12/1/8/A/0</v>
          </cell>
        </row>
        <row r="585">
          <cell r="A585" t="str">
            <v>584</v>
          </cell>
          <cell r="B585" t="str">
            <v>OM5_8135</v>
          </cell>
          <cell r="C585" t="str">
            <v>135 - CP Allocation O &amp; M Exp Amount</v>
          </cell>
          <cell r="D585">
            <v>0</v>
          </cell>
          <cell r="F585" t="str">
            <v>CALC</v>
          </cell>
          <cell r="H585" t="str">
            <v>135</v>
          </cell>
          <cell r="I585" t="str">
            <v>C</v>
          </cell>
          <cell r="J585" t="str">
            <v>om_exp</v>
          </cell>
          <cell r="K585" t="str">
            <v>alloc_cp_amt</v>
          </cell>
          <cell r="M585" t="str">
            <v>2010/12/1/8/A/0</v>
          </cell>
        </row>
        <row r="586">
          <cell r="A586" t="str">
            <v>585</v>
          </cell>
          <cell r="B586" t="str">
            <v>OM5_8135</v>
          </cell>
          <cell r="C586" t="str">
            <v>135 - CP Allocation O &amp; M Exp Amount</v>
          </cell>
          <cell r="D586">
            <v>0</v>
          </cell>
          <cell r="F586" t="str">
            <v>CALC</v>
          </cell>
          <cell r="H586" t="str">
            <v>135</v>
          </cell>
          <cell r="I586" t="str">
            <v>C</v>
          </cell>
          <cell r="J586" t="str">
            <v>om_exp</v>
          </cell>
          <cell r="K586" t="str">
            <v>alloc_cp_amt</v>
          </cell>
          <cell r="M586" t="str">
            <v>2010/12/1/8/A/0</v>
          </cell>
        </row>
        <row r="587">
          <cell r="A587" t="str">
            <v>586</v>
          </cell>
          <cell r="B587" t="str">
            <v>OM2_8135</v>
          </cell>
          <cell r="C587" t="str">
            <v>135 - CP Allocation Factor</v>
          </cell>
          <cell r="D587">
            <v>1</v>
          </cell>
          <cell r="F587" t="str">
            <v>CALC</v>
          </cell>
          <cell r="H587" t="str">
            <v>135</v>
          </cell>
          <cell r="I587" t="str">
            <v>C</v>
          </cell>
          <cell r="J587" t="str">
            <v>om_exp</v>
          </cell>
          <cell r="K587" t="str">
            <v>alloc_cp</v>
          </cell>
          <cell r="M587" t="str">
            <v>2010/12/1/8/A/0</v>
          </cell>
        </row>
        <row r="588">
          <cell r="A588" t="str">
            <v>587</v>
          </cell>
          <cell r="B588" t="str">
            <v>OM2_8135</v>
          </cell>
          <cell r="C588" t="str">
            <v>135 - CP Allocation Factor</v>
          </cell>
          <cell r="D588">
            <v>1</v>
          </cell>
          <cell r="F588" t="str">
            <v>CALC</v>
          </cell>
          <cell r="H588" t="str">
            <v>135</v>
          </cell>
          <cell r="I588" t="str">
            <v>C</v>
          </cell>
          <cell r="J588" t="str">
            <v>om_exp</v>
          </cell>
          <cell r="K588" t="str">
            <v>alloc_cp</v>
          </cell>
          <cell r="M588" t="str">
            <v>2010/12/1/8/A/0</v>
          </cell>
        </row>
        <row r="589">
          <cell r="A589" t="str">
            <v>588</v>
          </cell>
          <cell r="B589" t="str">
            <v>OM2_8135</v>
          </cell>
          <cell r="C589" t="str">
            <v>135 - CP Allocation Factor</v>
          </cell>
          <cell r="D589">
            <v>1</v>
          </cell>
          <cell r="F589" t="str">
            <v>CALC</v>
          </cell>
          <cell r="H589" t="str">
            <v>135</v>
          </cell>
          <cell r="I589" t="str">
            <v>C</v>
          </cell>
          <cell r="J589" t="str">
            <v>om_exp</v>
          </cell>
          <cell r="K589" t="str">
            <v>alloc_cp</v>
          </cell>
          <cell r="M589" t="str">
            <v>2010/12/1/8/A/0</v>
          </cell>
        </row>
        <row r="590">
          <cell r="A590" t="str">
            <v>589</v>
          </cell>
          <cell r="B590" t="str">
            <v>OM6_8135</v>
          </cell>
          <cell r="C590" t="str">
            <v>135 - GCP Allocation O &amp; M Exp Amount</v>
          </cell>
          <cell r="D590">
            <v>0</v>
          </cell>
          <cell r="F590" t="str">
            <v>CALC</v>
          </cell>
          <cell r="H590" t="str">
            <v>135</v>
          </cell>
          <cell r="I590" t="str">
            <v>C</v>
          </cell>
          <cell r="J590" t="str">
            <v>om_exp</v>
          </cell>
          <cell r="K590" t="str">
            <v>alloc_gcp_amt</v>
          </cell>
          <cell r="M590" t="str">
            <v>2010/12/1/8/A/0</v>
          </cell>
        </row>
        <row r="591">
          <cell r="A591" t="str">
            <v>590</v>
          </cell>
          <cell r="B591" t="str">
            <v>OM6_8135</v>
          </cell>
          <cell r="C591" t="str">
            <v>135 - GCP Allocation O &amp; M Exp Amount</v>
          </cell>
          <cell r="D591">
            <v>0</v>
          </cell>
          <cell r="F591" t="str">
            <v>CALC</v>
          </cell>
          <cell r="H591" t="str">
            <v>135</v>
          </cell>
          <cell r="I591" t="str">
            <v>C</v>
          </cell>
          <cell r="J591" t="str">
            <v>om_exp</v>
          </cell>
          <cell r="K591" t="str">
            <v>alloc_gcp_amt</v>
          </cell>
          <cell r="M591" t="str">
            <v>2010/12/1/8/A/0</v>
          </cell>
        </row>
        <row r="592">
          <cell r="A592" t="str">
            <v>591</v>
          </cell>
          <cell r="B592" t="str">
            <v>OM6_8135</v>
          </cell>
          <cell r="C592" t="str">
            <v>135 - GCP Allocation O &amp; M Exp Amount</v>
          </cell>
          <cell r="D592">
            <v>0</v>
          </cell>
          <cell r="F592" t="str">
            <v>CALC</v>
          </cell>
          <cell r="H592" t="str">
            <v>135</v>
          </cell>
          <cell r="I592" t="str">
            <v>C</v>
          </cell>
          <cell r="J592" t="str">
            <v>om_exp</v>
          </cell>
          <cell r="K592" t="str">
            <v>alloc_gcp_amt</v>
          </cell>
          <cell r="M592" t="str">
            <v>2010/12/1/8/A/0</v>
          </cell>
        </row>
        <row r="593">
          <cell r="A593" t="str">
            <v>592</v>
          </cell>
          <cell r="B593" t="str">
            <v>OM3_8135</v>
          </cell>
          <cell r="C593" t="str">
            <v>135 - GCP Allocation Factor</v>
          </cell>
          <cell r="D593">
            <v>0</v>
          </cell>
          <cell r="F593" t="str">
            <v>CALC</v>
          </cell>
          <cell r="H593" t="str">
            <v>135</v>
          </cell>
          <cell r="I593" t="str">
            <v>C</v>
          </cell>
          <cell r="J593" t="str">
            <v>om_exp</v>
          </cell>
          <cell r="K593" t="str">
            <v>alloc_gcp</v>
          </cell>
          <cell r="M593" t="str">
            <v>2010/12/1/8/A/0</v>
          </cell>
        </row>
        <row r="594">
          <cell r="A594" t="str">
            <v>593</v>
          </cell>
          <cell r="B594" t="str">
            <v>OM3_8135</v>
          </cell>
          <cell r="C594" t="str">
            <v>135 - GCP Allocation Factor</v>
          </cell>
          <cell r="D594">
            <v>0</v>
          </cell>
          <cell r="F594" t="str">
            <v>CALC</v>
          </cell>
          <cell r="H594" t="str">
            <v>135</v>
          </cell>
          <cell r="I594" t="str">
            <v>C</v>
          </cell>
          <cell r="J594" t="str">
            <v>om_exp</v>
          </cell>
          <cell r="K594" t="str">
            <v>alloc_gcp</v>
          </cell>
          <cell r="M594" t="str">
            <v>2010/12/1/8/A/0</v>
          </cell>
        </row>
        <row r="595">
          <cell r="A595" t="str">
            <v>594</v>
          </cell>
          <cell r="B595" t="str">
            <v>OM3_8135</v>
          </cell>
          <cell r="C595" t="str">
            <v>135 - GCP Allocation Factor</v>
          </cell>
          <cell r="D595">
            <v>0</v>
          </cell>
          <cell r="F595" t="str">
            <v>CALC</v>
          </cell>
          <cell r="H595" t="str">
            <v>135</v>
          </cell>
          <cell r="I595" t="str">
            <v>C</v>
          </cell>
          <cell r="J595" t="str">
            <v>om_exp</v>
          </cell>
          <cell r="K595" t="str">
            <v>alloc_gcp</v>
          </cell>
          <cell r="M595" t="str">
            <v>2010/12/1/8/A/0</v>
          </cell>
        </row>
        <row r="596">
          <cell r="A596" t="str">
            <v>595</v>
          </cell>
          <cell r="B596" t="str">
            <v>OMC_8135</v>
          </cell>
          <cell r="C596" t="str">
            <v>135 - GCP Jurisdictional O &amp; M Exp Amount</v>
          </cell>
          <cell r="D596">
            <v>0</v>
          </cell>
          <cell r="F596" t="str">
            <v>CALC</v>
          </cell>
          <cell r="H596" t="str">
            <v>135</v>
          </cell>
          <cell r="I596" t="str">
            <v>C</v>
          </cell>
          <cell r="J596" t="str">
            <v>om_exp</v>
          </cell>
          <cell r="K596" t="str">
            <v>juris_gcp_amt</v>
          </cell>
          <cell r="M596" t="str">
            <v>2010/12/1/8/A/0</v>
          </cell>
        </row>
        <row r="597">
          <cell r="A597" t="str">
            <v>596</v>
          </cell>
          <cell r="B597" t="str">
            <v>OMC_8135</v>
          </cell>
          <cell r="C597" t="str">
            <v>135 - GCP Jurisdictional O &amp; M Exp Amount</v>
          </cell>
          <cell r="D597">
            <v>0</v>
          </cell>
          <cell r="F597" t="str">
            <v>CALC</v>
          </cell>
          <cell r="H597" t="str">
            <v>135</v>
          </cell>
          <cell r="I597" t="str">
            <v>C</v>
          </cell>
          <cell r="J597" t="str">
            <v>om_exp</v>
          </cell>
          <cell r="K597" t="str">
            <v>juris_gcp_amt</v>
          </cell>
          <cell r="M597" t="str">
            <v>2010/12/1/8/A/0</v>
          </cell>
        </row>
        <row r="598">
          <cell r="A598" t="str">
            <v>597</v>
          </cell>
          <cell r="B598" t="str">
            <v>OMC_8135</v>
          </cell>
          <cell r="C598" t="str">
            <v>135 - GCP Jurisdictional O &amp; M Exp Amount</v>
          </cell>
          <cell r="D598">
            <v>0</v>
          </cell>
          <cell r="F598" t="str">
            <v>CALC</v>
          </cell>
          <cell r="H598" t="str">
            <v>135</v>
          </cell>
          <cell r="I598" t="str">
            <v>C</v>
          </cell>
          <cell r="J598" t="str">
            <v>om_exp</v>
          </cell>
          <cell r="K598" t="str">
            <v>juris_gcp_amt</v>
          </cell>
          <cell r="M598" t="str">
            <v>2010/12/1/8/A/0</v>
          </cell>
        </row>
        <row r="599">
          <cell r="A599" t="str">
            <v>598</v>
          </cell>
          <cell r="B599" t="str">
            <v>OM4_8135</v>
          </cell>
          <cell r="C599" t="str">
            <v>135 - Energy Allocation Factor</v>
          </cell>
          <cell r="D599">
            <v>0</v>
          </cell>
          <cell r="F599" t="str">
            <v>CALC</v>
          </cell>
          <cell r="H599" t="str">
            <v>135</v>
          </cell>
          <cell r="I599" t="str">
            <v>C</v>
          </cell>
          <cell r="J599" t="str">
            <v>om_exp</v>
          </cell>
          <cell r="K599" t="str">
            <v>alloc_energy</v>
          </cell>
          <cell r="M599" t="str">
            <v>2010/12/1/8/A/0</v>
          </cell>
        </row>
        <row r="600">
          <cell r="A600" t="str">
            <v>599</v>
          </cell>
          <cell r="B600" t="str">
            <v>OM4_8135</v>
          </cell>
          <cell r="C600" t="str">
            <v>135 - Energy Allocation Factor</v>
          </cell>
          <cell r="D600">
            <v>0</v>
          </cell>
          <cell r="F600" t="str">
            <v>CALC</v>
          </cell>
          <cell r="H600" t="str">
            <v>135</v>
          </cell>
          <cell r="I600" t="str">
            <v>C</v>
          </cell>
          <cell r="J600" t="str">
            <v>om_exp</v>
          </cell>
          <cell r="K600" t="str">
            <v>alloc_energy</v>
          </cell>
          <cell r="M600" t="str">
            <v>2010/12/1/8/A/0</v>
          </cell>
        </row>
        <row r="601">
          <cell r="A601" t="str">
            <v>600</v>
          </cell>
          <cell r="B601" t="str">
            <v>OM4_8135</v>
          </cell>
          <cell r="C601" t="str">
            <v>135 - Energy Allocation Factor</v>
          </cell>
          <cell r="D601">
            <v>0</v>
          </cell>
          <cell r="F601" t="str">
            <v>CALC</v>
          </cell>
          <cell r="H601" t="str">
            <v>135</v>
          </cell>
          <cell r="I601" t="str">
            <v>C</v>
          </cell>
          <cell r="J601" t="str">
            <v>om_exp</v>
          </cell>
          <cell r="K601" t="str">
            <v>alloc_energy</v>
          </cell>
          <cell r="M601" t="str">
            <v>2010/12/1/8/A/0</v>
          </cell>
        </row>
        <row r="602">
          <cell r="A602" t="str">
            <v>601</v>
          </cell>
          <cell r="B602" t="str">
            <v>OM7_8135</v>
          </cell>
          <cell r="C602" t="str">
            <v>135 - Energy Allocation O &amp; M Exp Amount</v>
          </cell>
          <cell r="D602">
            <v>0</v>
          </cell>
          <cell r="F602" t="str">
            <v>CALC</v>
          </cell>
          <cell r="H602" t="str">
            <v>135</v>
          </cell>
          <cell r="I602" t="str">
            <v>C</v>
          </cell>
          <cell r="J602" t="str">
            <v>om_exp</v>
          </cell>
          <cell r="K602" t="str">
            <v>alloc_energy_amt</v>
          </cell>
          <cell r="M602" t="str">
            <v>2010/12/1/8/A/0</v>
          </cell>
        </row>
        <row r="603">
          <cell r="A603" t="str">
            <v>602</v>
          </cell>
          <cell r="B603" t="str">
            <v>OM7_8135</v>
          </cell>
          <cell r="C603" t="str">
            <v>135 - Energy Allocation O &amp; M Exp Amount</v>
          </cell>
          <cell r="D603">
            <v>0</v>
          </cell>
          <cell r="F603" t="str">
            <v>CALC</v>
          </cell>
          <cell r="H603" t="str">
            <v>135</v>
          </cell>
          <cell r="I603" t="str">
            <v>C</v>
          </cell>
          <cell r="J603" t="str">
            <v>om_exp</v>
          </cell>
          <cell r="K603" t="str">
            <v>alloc_energy_amt</v>
          </cell>
          <cell r="M603" t="str">
            <v>2010/12/1/8/A/0</v>
          </cell>
        </row>
        <row r="604">
          <cell r="A604" t="str">
            <v>603</v>
          </cell>
          <cell r="B604" t="str">
            <v>OM7_8135</v>
          </cell>
          <cell r="C604" t="str">
            <v>135 - Energy Allocation O &amp; M Exp Amount</v>
          </cell>
          <cell r="D604">
            <v>0</v>
          </cell>
          <cell r="F604" t="str">
            <v>CALC</v>
          </cell>
          <cell r="H604" t="str">
            <v>135</v>
          </cell>
          <cell r="I604" t="str">
            <v>C</v>
          </cell>
          <cell r="J604" t="str">
            <v>om_exp</v>
          </cell>
          <cell r="K604" t="str">
            <v>alloc_energy_amt</v>
          </cell>
          <cell r="M604" t="str">
            <v>2010/12/1/8/A/0</v>
          </cell>
        </row>
        <row r="605">
          <cell r="A605" t="str">
            <v>604</v>
          </cell>
          <cell r="B605" t="str">
            <v>OMB_8135</v>
          </cell>
          <cell r="C605" t="str">
            <v>135 - CP Jurisdictional O &amp; M Exp Amount</v>
          </cell>
          <cell r="D605">
            <v>0</v>
          </cell>
          <cell r="F605" t="str">
            <v>CALC</v>
          </cell>
          <cell r="H605" t="str">
            <v>135</v>
          </cell>
          <cell r="I605" t="str">
            <v>C</v>
          </cell>
          <cell r="J605" t="str">
            <v>om_exp</v>
          </cell>
          <cell r="K605" t="str">
            <v>juris_cp_amt</v>
          </cell>
          <cell r="M605" t="str">
            <v>2010/12/1/8/A/0</v>
          </cell>
        </row>
        <row r="606">
          <cell r="A606" t="str">
            <v>605</v>
          </cell>
          <cell r="B606" t="str">
            <v>OMB_8135</v>
          </cell>
          <cell r="C606" t="str">
            <v>135 - CP Jurisdictional O &amp; M Exp Amount</v>
          </cell>
          <cell r="D606">
            <v>0</v>
          </cell>
          <cell r="F606" t="str">
            <v>CALC</v>
          </cell>
          <cell r="H606" t="str">
            <v>135</v>
          </cell>
          <cell r="I606" t="str">
            <v>C</v>
          </cell>
          <cell r="J606" t="str">
            <v>om_exp</v>
          </cell>
          <cell r="K606" t="str">
            <v>juris_cp_amt</v>
          </cell>
          <cell r="M606" t="str">
            <v>2010/12/1/8/A/0</v>
          </cell>
        </row>
        <row r="607">
          <cell r="A607" t="str">
            <v>606</v>
          </cell>
          <cell r="B607" t="str">
            <v>OMB_8135</v>
          </cell>
          <cell r="C607" t="str">
            <v>135 - CP Jurisdictional O &amp; M Exp Amount</v>
          </cell>
          <cell r="D607">
            <v>0</v>
          </cell>
          <cell r="F607" t="str">
            <v>CALC</v>
          </cell>
          <cell r="H607" t="str">
            <v>135</v>
          </cell>
          <cell r="I607" t="str">
            <v>C</v>
          </cell>
          <cell r="J607" t="str">
            <v>om_exp</v>
          </cell>
          <cell r="K607" t="str">
            <v>juris_cp_amt</v>
          </cell>
          <cell r="M607" t="str">
            <v>2010/12/1/8/A/0</v>
          </cell>
        </row>
        <row r="608">
          <cell r="A608" t="str">
            <v>607</v>
          </cell>
          <cell r="B608" t="str">
            <v>OM8_8135</v>
          </cell>
          <cell r="C608" t="str">
            <v>135 - CP Jurisdictional Factor</v>
          </cell>
          <cell r="D608">
            <v>0.98031049999999997</v>
          </cell>
          <cell r="F608" t="str">
            <v>CALC</v>
          </cell>
          <cell r="H608" t="str">
            <v>135</v>
          </cell>
          <cell r="I608" t="str">
            <v>C</v>
          </cell>
          <cell r="J608" t="str">
            <v>om_exp</v>
          </cell>
          <cell r="K608" t="str">
            <v>juris_cp</v>
          </cell>
          <cell r="M608" t="str">
            <v>2010/12/1/8/A/0</v>
          </cell>
        </row>
        <row r="609">
          <cell r="A609" t="str">
            <v>608</v>
          </cell>
          <cell r="B609" t="str">
            <v>OM8_8135</v>
          </cell>
          <cell r="C609" t="str">
            <v>135 - CP Jurisdictional Factor</v>
          </cell>
          <cell r="D609">
            <v>0.98031049999999997</v>
          </cell>
          <cell r="F609" t="str">
            <v>CALC</v>
          </cell>
          <cell r="H609" t="str">
            <v>135</v>
          </cell>
          <cell r="I609" t="str">
            <v>C</v>
          </cell>
          <cell r="J609" t="str">
            <v>om_exp</v>
          </cell>
          <cell r="K609" t="str">
            <v>juris_cp</v>
          </cell>
          <cell r="M609" t="str">
            <v>2010/12/1/8/A/0</v>
          </cell>
        </row>
        <row r="610">
          <cell r="A610" t="str">
            <v>609</v>
          </cell>
          <cell r="B610" t="str">
            <v>OM8_8135</v>
          </cell>
          <cell r="C610" t="str">
            <v>135 - CP Jurisdictional Factor</v>
          </cell>
          <cell r="D610">
            <v>0.98031049999999997</v>
          </cell>
          <cell r="F610" t="str">
            <v>CALC</v>
          </cell>
          <cell r="H610" t="str">
            <v>135</v>
          </cell>
          <cell r="I610" t="str">
            <v>C</v>
          </cell>
          <cell r="J610" t="str">
            <v>om_exp</v>
          </cell>
          <cell r="K610" t="str">
            <v>juris_cp</v>
          </cell>
          <cell r="M610" t="str">
            <v>2010/12/1/8/A/0</v>
          </cell>
        </row>
        <row r="611">
          <cell r="A611" t="str">
            <v>610</v>
          </cell>
          <cell r="B611" t="str">
            <v>OMA_8135</v>
          </cell>
          <cell r="C611" t="str">
            <v>135 - Energy Jurisdictional Factor</v>
          </cell>
          <cell r="D611">
            <v>0.980271</v>
          </cell>
          <cell r="F611" t="str">
            <v>CALC</v>
          </cell>
          <cell r="H611" t="str">
            <v>135</v>
          </cell>
          <cell r="I611" t="str">
            <v>C</v>
          </cell>
          <cell r="J611" t="str">
            <v>om_exp</v>
          </cell>
          <cell r="K611" t="str">
            <v>juris_energy</v>
          </cell>
          <cell r="M611" t="str">
            <v>2010/12/1/8/A/0</v>
          </cell>
        </row>
        <row r="612">
          <cell r="A612" t="str">
            <v>611</v>
          </cell>
          <cell r="B612" t="str">
            <v>OMA_8135</v>
          </cell>
          <cell r="C612" t="str">
            <v>135 - Energy Jurisdictional Factor</v>
          </cell>
          <cell r="D612">
            <v>0.980271</v>
          </cell>
          <cell r="F612" t="str">
            <v>CALC</v>
          </cell>
          <cell r="H612" t="str">
            <v>135</v>
          </cell>
          <cell r="I612" t="str">
            <v>C</v>
          </cell>
          <cell r="J612" t="str">
            <v>om_exp</v>
          </cell>
          <cell r="K612" t="str">
            <v>juris_energy</v>
          </cell>
          <cell r="M612" t="str">
            <v>2010/12/1/8/A/0</v>
          </cell>
        </row>
        <row r="613">
          <cell r="A613" t="str">
            <v>612</v>
          </cell>
          <cell r="B613" t="str">
            <v>OMA_8135</v>
          </cell>
          <cell r="C613" t="str">
            <v>135 - Energy Jurisdictional Factor</v>
          </cell>
          <cell r="D613">
            <v>0.980271</v>
          </cell>
          <cell r="F613" t="str">
            <v>CALC</v>
          </cell>
          <cell r="H613" t="str">
            <v>135</v>
          </cell>
          <cell r="I613" t="str">
            <v>C</v>
          </cell>
          <cell r="J613" t="str">
            <v>om_exp</v>
          </cell>
          <cell r="K613" t="str">
            <v>juris_energy</v>
          </cell>
          <cell r="M613" t="str">
            <v>2010/12/1/8/A/0</v>
          </cell>
        </row>
        <row r="614">
          <cell r="A614" t="str">
            <v>613</v>
          </cell>
          <cell r="B614" t="str">
            <v>OM1_8135</v>
          </cell>
          <cell r="C614" t="str">
            <v>135 - O &amp; M Expenses Amount</v>
          </cell>
          <cell r="D614">
            <v>0</v>
          </cell>
          <cell r="F614" t="str">
            <v>CALC</v>
          </cell>
          <cell r="H614" t="str">
            <v>135</v>
          </cell>
          <cell r="I614" t="str">
            <v>C</v>
          </cell>
          <cell r="J614" t="str">
            <v>om_exp</v>
          </cell>
          <cell r="K614" t="str">
            <v>beg_bal</v>
          </cell>
          <cell r="M614" t="str">
            <v>2010/12/1/8/A/0</v>
          </cell>
        </row>
        <row r="615">
          <cell r="A615" t="str">
            <v>614</v>
          </cell>
          <cell r="B615" t="str">
            <v>OM1_8135</v>
          </cell>
          <cell r="C615" t="str">
            <v>135 - O &amp; M Expenses Amount</v>
          </cell>
          <cell r="D615">
            <v>0</v>
          </cell>
          <cell r="F615" t="str">
            <v>CALC</v>
          </cell>
          <cell r="H615" t="str">
            <v>135</v>
          </cell>
          <cell r="I615" t="str">
            <v>C</v>
          </cell>
          <cell r="J615" t="str">
            <v>om_exp</v>
          </cell>
          <cell r="K615" t="str">
            <v>beg_bal</v>
          </cell>
          <cell r="M615" t="str">
            <v>2010/12/1/8/A/0</v>
          </cell>
        </row>
        <row r="616">
          <cell r="A616" t="str">
            <v>615</v>
          </cell>
          <cell r="B616" t="str">
            <v>OM1_8135</v>
          </cell>
          <cell r="C616" t="str">
            <v>135 - O &amp; M Expenses Amount</v>
          </cell>
          <cell r="D616">
            <v>0</v>
          </cell>
          <cell r="F616" t="str">
            <v>CALC</v>
          </cell>
          <cell r="H616" t="str">
            <v>135</v>
          </cell>
          <cell r="I616" t="str">
            <v>C</v>
          </cell>
          <cell r="J616" t="str">
            <v>om_exp</v>
          </cell>
          <cell r="K616" t="str">
            <v>beg_bal</v>
          </cell>
          <cell r="M616" t="str">
            <v>2010/12/1/8/A/0</v>
          </cell>
        </row>
        <row r="617">
          <cell r="A617" t="str">
            <v>616</v>
          </cell>
          <cell r="B617" t="str">
            <v>OM9_8135</v>
          </cell>
          <cell r="C617" t="str">
            <v>135 - GCP Jurisdictional Factor</v>
          </cell>
          <cell r="D617">
            <v>1</v>
          </cell>
          <cell r="F617" t="str">
            <v>CALC</v>
          </cell>
          <cell r="H617" t="str">
            <v>135</v>
          </cell>
          <cell r="I617" t="str">
            <v>C</v>
          </cell>
          <cell r="J617" t="str">
            <v>om_exp</v>
          </cell>
          <cell r="K617" t="str">
            <v>juris_gcp</v>
          </cell>
          <cell r="M617" t="str">
            <v>2010/12/1/8/A/0</v>
          </cell>
        </row>
        <row r="618">
          <cell r="A618" t="str">
            <v>617</v>
          </cell>
          <cell r="B618" t="str">
            <v>OM9_8135</v>
          </cell>
          <cell r="C618" t="str">
            <v>135 - GCP Jurisdictional Factor</v>
          </cell>
          <cell r="D618">
            <v>1</v>
          </cell>
          <cell r="F618" t="str">
            <v>CALC</v>
          </cell>
          <cell r="H618" t="str">
            <v>135</v>
          </cell>
          <cell r="I618" t="str">
            <v>C</v>
          </cell>
          <cell r="J618" t="str">
            <v>om_exp</v>
          </cell>
          <cell r="K618" t="str">
            <v>juris_gcp</v>
          </cell>
          <cell r="M618" t="str">
            <v>2010/12/1/8/A/0</v>
          </cell>
        </row>
        <row r="619">
          <cell r="A619" t="str">
            <v>618</v>
          </cell>
          <cell r="B619" t="str">
            <v>OM9_8135</v>
          </cell>
          <cell r="C619" t="str">
            <v>135 - GCP Jurisdictional Factor</v>
          </cell>
          <cell r="D619">
            <v>1</v>
          </cell>
          <cell r="F619" t="str">
            <v>CALC</v>
          </cell>
          <cell r="H619" t="str">
            <v>135</v>
          </cell>
          <cell r="I619" t="str">
            <v>C</v>
          </cell>
          <cell r="J619" t="str">
            <v>om_exp</v>
          </cell>
          <cell r="K619" t="str">
            <v>juris_gcp</v>
          </cell>
          <cell r="M619" t="str">
            <v>2010/12/1/8/A/0</v>
          </cell>
        </row>
        <row r="620">
          <cell r="A620" t="str">
            <v>619</v>
          </cell>
          <cell r="B620" t="str">
            <v>OMA_8143</v>
          </cell>
          <cell r="C620" t="str">
            <v>143 - Energy Jurisdictional Factor</v>
          </cell>
          <cell r="D620">
            <v>0.980271</v>
          </cell>
          <cell r="F620" t="str">
            <v>CALC</v>
          </cell>
          <cell r="H620" t="str">
            <v>143</v>
          </cell>
          <cell r="I620" t="str">
            <v>C</v>
          </cell>
          <cell r="J620" t="str">
            <v>om_exp</v>
          </cell>
          <cell r="K620" t="str">
            <v>juris_energy</v>
          </cell>
          <cell r="M620" t="str">
            <v>2010/12/1/8/A/0</v>
          </cell>
        </row>
        <row r="621">
          <cell r="A621" t="str">
            <v>620</v>
          </cell>
          <cell r="B621" t="str">
            <v>OMA_8143</v>
          </cell>
          <cell r="C621" t="str">
            <v>143 - Energy Jurisdictional Factor</v>
          </cell>
          <cell r="D621">
            <v>0.980271</v>
          </cell>
          <cell r="F621" t="str">
            <v>CALC</v>
          </cell>
          <cell r="H621" t="str">
            <v>143</v>
          </cell>
          <cell r="I621" t="str">
            <v>C</v>
          </cell>
          <cell r="J621" t="str">
            <v>om_exp</v>
          </cell>
          <cell r="K621" t="str">
            <v>juris_energy</v>
          </cell>
          <cell r="M621" t="str">
            <v>2010/12/1/8/A/0</v>
          </cell>
        </row>
        <row r="622">
          <cell r="A622" t="str">
            <v>621</v>
          </cell>
          <cell r="B622" t="str">
            <v>OM1_8143</v>
          </cell>
          <cell r="C622" t="str">
            <v>143 - O &amp; M Expenses Amount</v>
          </cell>
          <cell r="D622">
            <v>0</v>
          </cell>
          <cell r="F622" t="str">
            <v>CALC</v>
          </cell>
          <cell r="H622" t="str">
            <v>143</v>
          </cell>
          <cell r="I622" t="str">
            <v>C</v>
          </cell>
          <cell r="J622" t="str">
            <v>om_exp</v>
          </cell>
          <cell r="K622" t="str">
            <v>beg_bal</v>
          </cell>
          <cell r="M622" t="str">
            <v>2010/12/1/8/A/0</v>
          </cell>
        </row>
        <row r="623">
          <cell r="A623" t="str">
            <v>622</v>
          </cell>
          <cell r="B623" t="str">
            <v>OM1_8143</v>
          </cell>
          <cell r="C623" t="str">
            <v>143 - O &amp; M Expenses Amount</v>
          </cell>
          <cell r="D623">
            <v>26102.47</v>
          </cell>
          <cell r="F623" t="str">
            <v>CALC</v>
          </cell>
          <cell r="H623" t="str">
            <v>143</v>
          </cell>
          <cell r="I623" t="str">
            <v>C</v>
          </cell>
          <cell r="J623" t="str">
            <v>om_exp</v>
          </cell>
          <cell r="K623" t="str">
            <v>beg_bal</v>
          </cell>
          <cell r="M623" t="str">
            <v>2010/12/1/8/A/0</v>
          </cell>
        </row>
        <row r="624">
          <cell r="A624" t="str">
            <v>623</v>
          </cell>
          <cell r="B624" t="str">
            <v>OM9_8143</v>
          </cell>
          <cell r="C624" t="str">
            <v>143 - GCP Jurisdictional Factor</v>
          </cell>
          <cell r="D624">
            <v>1</v>
          </cell>
          <cell r="F624" t="str">
            <v>CALC</v>
          </cell>
          <cell r="H624" t="str">
            <v>143</v>
          </cell>
          <cell r="I624" t="str">
            <v>C</v>
          </cell>
          <cell r="J624" t="str">
            <v>om_exp</v>
          </cell>
          <cell r="K624" t="str">
            <v>juris_gcp</v>
          </cell>
          <cell r="M624" t="str">
            <v>2010/12/1/8/A/0</v>
          </cell>
        </row>
        <row r="625">
          <cell r="A625" t="str">
            <v>624</v>
          </cell>
          <cell r="B625" t="str">
            <v>OM9_8143</v>
          </cell>
          <cell r="C625" t="str">
            <v>143 - GCP Jurisdictional Factor</v>
          </cell>
          <cell r="D625">
            <v>1</v>
          </cell>
          <cell r="F625" t="str">
            <v>CALC</v>
          </cell>
          <cell r="H625" t="str">
            <v>143</v>
          </cell>
          <cell r="I625" t="str">
            <v>C</v>
          </cell>
          <cell r="J625" t="str">
            <v>om_exp</v>
          </cell>
          <cell r="K625" t="str">
            <v>juris_gcp</v>
          </cell>
          <cell r="M625" t="str">
            <v>2010/12/1/8/A/0</v>
          </cell>
        </row>
        <row r="626">
          <cell r="A626" t="str">
            <v>625</v>
          </cell>
          <cell r="B626" t="str">
            <v>OMD_8143</v>
          </cell>
          <cell r="C626" t="str">
            <v>143 - Energy Jurisdictional O &amp; M Exp Amount</v>
          </cell>
          <cell r="D626">
            <v>0</v>
          </cell>
          <cell r="F626" t="str">
            <v>CALC</v>
          </cell>
          <cell r="H626" t="str">
            <v>143</v>
          </cell>
          <cell r="I626" t="str">
            <v>C</v>
          </cell>
          <cell r="J626" t="str">
            <v>om_exp</v>
          </cell>
          <cell r="K626" t="str">
            <v>juris_energy_amt</v>
          </cell>
          <cell r="M626" t="str">
            <v>2010/12/1/8/A/0</v>
          </cell>
        </row>
        <row r="627">
          <cell r="A627" t="str">
            <v>626</v>
          </cell>
          <cell r="B627" t="str">
            <v>OMD_8143</v>
          </cell>
          <cell r="C627" t="str">
            <v>143 - Energy Jurisdictional O &amp; M Exp Amount</v>
          </cell>
          <cell r="D627">
            <v>0</v>
          </cell>
          <cell r="F627" t="str">
            <v>CALC</v>
          </cell>
          <cell r="H627" t="str">
            <v>143</v>
          </cell>
          <cell r="I627" t="str">
            <v>C</v>
          </cell>
          <cell r="J627" t="str">
            <v>om_exp</v>
          </cell>
          <cell r="K627" t="str">
            <v>juris_energy_amt</v>
          </cell>
          <cell r="M627" t="str">
            <v>2010/12/1/8/A/0</v>
          </cell>
        </row>
        <row r="628">
          <cell r="A628" t="str">
            <v>627</v>
          </cell>
          <cell r="B628" t="str">
            <v>OME_8143</v>
          </cell>
          <cell r="C628" t="str">
            <v>143 - Total Jurisdictional O &amp; M Exp Amount</v>
          </cell>
          <cell r="D628">
            <v>0</v>
          </cell>
          <cell r="F628" t="str">
            <v>CALC</v>
          </cell>
          <cell r="H628" t="str">
            <v>143</v>
          </cell>
          <cell r="I628" t="str">
            <v>C</v>
          </cell>
          <cell r="J628" t="str">
            <v>om_exp</v>
          </cell>
          <cell r="K628" t="str">
            <v>total_juris_amt</v>
          </cell>
          <cell r="M628" t="str">
            <v>2010/12/1/8/A/0</v>
          </cell>
        </row>
        <row r="629">
          <cell r="A629" t="str">
            <v>628</v>
          </cell>
          <cell r="B629" t="str">
            <v>OME_8143</v>
          </cell>
          <cell r="C629" t="str">
            <v>143 - Total Jurisdictional O &amp; M Exp Amount</v>
          </cell>
          <cell r="D629">
            <v>25588.525416935001</v>
          </cell>
          <cell r="F629" t="str">
            <v>CALC</v>
          </cell>
          <cell r="H629" t="str">
            <v>143</v>
          </cell>
          <cell r="I629" t="str">
            <v>C</v>
          </cell>
          <cell r="J629" t="str">
            <v>om_exp</v>
          </cell>
          <cell r="K629" t="str">
            <v>total_juris_amt</v>
          </cell>
          <cell r="M629" t="str">
            <v>2010/12/1/8/A/0</v>
          </cell>
        </row>
        <row r="630">
          <cell r="A630" t="str">
            <v>629</v>
          </cell>
          <cell r="B630" t="str">
            <v>549_2790</v>
          </cell>
          <cell r="C630" t="str">
            <v xml:space="preserve">MSC OTH PWR GEN EXP-LOWST QLTY WTR-ECRC           </v>
          </cell>
          <cell r="D630">
            <v>26102.47</v>
          </cell>
          <cell r="E630" t="str">
            <v>549279</v>
          </cell>
          <cell r="F630" t="str">
            <v>WALKER</v>
          </cell>
          <cell r="G630" t="str">
            <v>CM</v>
          </cell>
          <cell r="H630" t="str">
            <v>143</v>
          </cell>
          <cell r="I630" t="str">
            <v>W</v>
          </cell>
          <cell r="M630" t="str">
            <v>2010/12/1/8/A/0</v>
          </cell>
        </row>
        <row r="631">
          <cell r="A631" t="str">
            <v>630</v>
          </cell>
          <cell r="B631" t="str">
            <v>506_2890</v>
          </cell>
          <cell r="C631" t="str">
            <v xml:space="preserve">MISC_STM_PWR_EXP-316_B_COMPLIANCE-ECRC 3          </v>
          </cell>
          <cell r="D631">
            <v>7609.15</v>
          </cell>
          <cell r="E631" t="str">
            <v>506289</v>
          </cell>
          <cell r="F631" t="str">
            <v>WALKER</v>
          </cell>
          <cell r="G631" t="str">
            <v>CM</v>
          </cell>
          <cell r="H631" t="str">
            <v>144</v>
          </cell>
          <cell r="I631" t="str">
            <v>W</v>
          </cell>
          <cell r="M631" t="str">
            <v>2010/12/1/8/A/0</v>
          </cell>
        </row>
        <row r="632">
          <cell r="A632" t="str">
            <v>631</v>
          </cell>
          <cell r="B632" t="str">
            <v>OM5_8144</v>
          </cell>
          <cell r="C632" t="str">
            <v>144 - CP Allocation O &amp; M Exp Amount</v>
          </cell>
          <cell r="D632">
            <v>7609.15</v>
          </cell>
          <cell r="F632" t="str">
            <v>CALC</v>
          </cell>
          <cell r="H632" t="str">
            <v>144</v>
          </cell>
          <cell r="I632" t="str">
            <v>C</v>
          </cell>
          <cell r="J632" t="str">
            <v>om_exp</v>
          </cell>
          <cell r="K632" t="str">
            <v>alloc_cp_amt</v>
          </cell>
          <cell r="M632" t="str">
            <v>2010/12/1/8/A/0</v>
          </cell>
        </row>
        <row r="633">
          <cell r="A633" t="str">
            <v>632</v>
          </cell>
          <cell r="B633" t="str">
            <v>OM5_8144</v>
          </cell>
          <cell r="C633" t="str">
            <v>144 - CP Allocation O &amp; M Exp Amount</v>
          </cell>
          <cell r="D633">
            <v>3734.4</v>
          </cell>
          <cell r="F633" t="str">
            <v>CALC</v>
          </cell>
          <cell r="H633" t="str">
            <v>144</v>
          </cell>
          <cell r="I633" t="str">
            <v>C</v>
          </cell>
          <cell r="J633" t="str">
            <v>om_exp</v>
          </cell>
          <cell r="K633" t="str">
            <v>alloc_cp_amt</v>
          </cell>
          <cell r="M633" t="str">
            <v>2010/12/1/8/A/0</v>
          </cell>
        </row>
        <row r="634">
          <cell r="A634" t="str">
            <v>633</v>
          </cell>
          <cell r="B634" t="str">
            <v>OM5_8144</v>
          </cell>
          <cell r="C634" t="str">
            <v>144 - CP Allocation O &amp; M Exp Amount</v>
          </cell>
          <cell r="D634">
            <v>0</v>
          </cell>
          <cell r="F634" t="str">
            <v>CALC</v>
          </cell>
          <cell r="H634" t="str">
            <v>144</v>
          </cell>
          <cell r="I634" t="str">
            <v>C</v>
          </cell>
          <cell r="J634" t="str">
            <v>om_exp</v>
          </cell>
          <cell r="K634" t="str">
            <v>alloc_cp_amt</v>
          </cell>
          <cell r="M634" t="str">
            <v>2010/12/1/8/A/0</v>
          </cell>
        </row>
        <row r="635">
          <cell r="A635" t="str">
            <v>634</v>
          </cell>
          <cell r="B635" t="str">
            <v>OM2_8144</v>
          </cell>
          <cell r="C635" t="str">
            <v>144 - CP Allocation Factor</v>
          </cell>
          <cell r="D635">
            <v>1</v>
          </cell>
          <cell r="F635" t="str">
            <v>CALC</v>
          </cell>
          <cell r="H635" t="str">
            <v>144</v>
          </cell>
          <cell r="I635" t="str">
            <v>C</v>
          </cell>
          <cell r="J635" t="str">
            <v>om_exp</v>
          </cell>
          <cell r="K635" t="str">
            <v>alloc_cp</v>
          </cell>
          <cell r="M635" t="str">
            <v>2010/12/1/8/A/0</v>
          </cell>
        </row>
        <row r="636">
          <cell r="A636" t="str">
            <v>635</v>
          </cell>
          <cell r="B636" t="str">
            <v>OM2_8144</v>
          </cell>
          <cell r="C636" t="str">
            <v>144 - CP Allocation Factor</v>
          </cell>
          <cell r="D636">
            <v>1</v>
          </cell>
          <cell r="F636" t="str">
            <v>CALC</v>
          </cell>
          <cell r="H636" t="str">
            <v>144</v>
          </cell>
          <cell r="I636" t="str">
            <v>C</v>
          </cell>
          <cell r="J636" t="str">
            <v>om_exp</v>
          </cell>
          <cell r="K636" t="str">
            <v>alloc_cp</v>
          </cell>
          <cell r="M636" t="str">
            <v>2010/12/1/8/A/0</v>
          </cell>
        </row>
        <row r="637">
          <cell r="A637" t="str">
            <v>636</v>
          </cell>
          <cell r="B637" t="str">
            <v>OM2_8144</v>
          </cell>
          <cell r="C637" t="str">
            <v>144 - CP Allocation Factor</v>
          </cell>
          <cell r="D637">
            <v>1</v>
          </cell>
          <cell r="F637" t="str">
            <v>CALC</v>
          </cell>
          <cell r="H637" t="str">
            <v>144</v>
          </cell>
          <cell r="I637" t="str">
            <v>C</v>
          </cell>
          <cell r="J637" t="str">
            <v>om_exp</v>
          </cell>
          <cell r="K637" t="str">
            <v>alloc_cp</v>
          </cell>
          <cell r="M637" t="str">
            <v>2010/12/1/8/A/0</v>
          </cell>
        </row>
        <row r="638">
          <cell r="A638" t="str">
            <v>637</v>
          </cell>
          <cell r="B638" t="str">
            <v>OM6_8144</v>
          </cell>
          <cell r="C638" t="str">
            <v>144 - GCP Allocation O &amp; M Exp Amount</v>
          </cell>
          <cell r="D638">
            <v>0</v>
          </cell>
          <cell r="F638" t="str">
            <v>CALC</v>
          </cell>
          <cell r="H638" t="str">
            <v>144</v>
          </cell>
          <cell r="I638" t="str">
            <v>C</v>
          </cell>
          <cell r="J638" t="str">
            <v>om_exp</v>
          </cell>
          <cell r="K638" t="str">
            <v>alloc_gcp_amt</v>
          </cell>
          <cell r="M638" t="str">
            <v>2010/12/1/8/A/0</v>
          </cell>
        </row>
        <row r="639">
          <cell r="A639" t="str">
            <v>638</v>
          </cell>
          <cell r="B639" t="str">
            <v>OM6_8144</v>
          </cell>
          <cell r="C639" t="str">
            <v>144 - GCP Allocation O &amp; M Exp Amount</v>
          </cell>
          <cell r="D639">
            <v>0</v>
          </cell>
          <cell r="F639" t="str">
            <v>CALC</v>
          </cell>
          <cell r="H639" t="str">
            <v>144</v>
          </cell>
          <cell r="I639" t="str">
            <v>C</v>
          </cell>
          <cell r="J639" t="str">
            <v>om_exp</v>
          </cell>
          <cell r="K639" t="str">
            <v>alloc_gcp_amt</v>
          </cell>
          <cell r="M639" t="str">
            <v>2010/12/1/8/A/0</v>
          </cell>
        </row>
        <row r="640">
          <cell r="A640" t="str">
            <v>639</v>
          </cell>
          <cell r="B640" t="str">
            <v>OM6_8144</v>
          </cell>
          <cell r="C640" t="str">
            <v>144 - GCP Allocation O &amp; M Exp Amount</v>
          </cell>
          <cell r="D640">
            <v>0</v>
          </cell>
          <cell r="F640" t="str">
            <v>CALC</v>
          </cell>
          <cell r="H640" t="str">
            <v>144</v>
          </cell>
          <cell r="I640" t="str">
            <v>C</v>
          </cell>
          <cell r="J640" t="str">
            <v>om_exp</v>
          </cell>
          <cell r="K640" t="str">
            <v>alloc_gcp_amt</v>
          </cell>
          <cell r="M640" t="str">
            <v>2010/12/1/8/A/0</v>
          </cell>
        </row>
        <row r="641">
          <cell r="A641" t="str">
            <v>640</v>
          </cell>
          <cell r="B641" t="str">
            <v>OM3_8144</v>
          </cell>
          <cell r="C641" t="str">
            <v>144 - GCP Allocation Factor</v>
          </cell>
          <cell r="D641">
            <v>0</v>
          </cell>
          <cell r="F641" t="str">
            <v>CALC</v>
          </cell>
          <cell r="H641" t="str">
            <v>144</v>
          </cell>
          <cell r="I641" t="str">
            <v>C</v>
          </cell>
          <cell r="J641" t="str">
            <v>om_exp</v>
          </cell>
          <cell r="K641" t="str">
            <v>alloc_gcp</v>
          </cell>
          <cell r="M641" t="str">
            <v>2010/12/1/8/A/0</v>
          </cell>
        </row>
        <row r="642">
          <cell r="A642" t="str">
            <v>641</v>
          </cell>
          <cell r="B642" t="str">
            <v>OM3_8144</v>
          </cell>
          <cell r="C642" t="str">
            <v>144 - GCP Allocation Factor</v>
          </cell>
          <cell r="D642">
            <v>0</v>
          </cell>
          <cell r="F642" t="str">
            <v>CALC</v>
          </cell>
          <cell r="H642" t="str">
            <v>144</v>
          </cell>
          <cell r="I642" t="str">
            <v>C</v>
          </cell>
          <cell r="J642" t="str">
            <v>om_exp</v>
          </cell>
          <cell r="K642" t="str">
            <v>alloc_gcp</v>
          </cell>
          <cell r="M642" t="str">
            <v>2010/12/1/8/A/0</v>
          </cell>
        </row>
        <row r="643">
          <cell r="A643" t="str">
            <v>642</v>
          </cell>
          <cell r="B643" t="str">
            <v>OM3_8144</v>
          </cell>
          <cell r="C643" t="str">
            <v>144 - GCP Allocation Factor</v>
          </cell>
          <cell r="D643">
            <v>0</v>
          </cell>
          <cell r="F643" t="str">
            <v>CALC</v>
          </cell>
          <cell r="H643" t="str">
            <v>144</v>
          </cell>
          <cell r="I643" t="str">
            <v>C</v>
          </cell>
          <cell r="J643" t="str">
            <v>om_exp</v>
          </cell>
          <cell r="K643" t="str">
            <v>alloc_gcp</v>
          </cell>
          <cell r="M643" t="str">
            <v>2010/12/1/8/A/0</v>
          </cell>
        </row>
        <row r="644">
          <cell r="A644" t="str">
            <v>643</v>
          </cell>
          <cell r="B644" t="str">
            <v>OMC_8144</v>
          </cell>
          <cell r="C644" t="str">
            <v>144 - GCP Jurisdictional O &amp; M Exp Amount</v>
          </cell>
          <cell r="D644">
            <v>0</v>
          </cell>
          <cell r="F644" t="str">
            <v>CALC</v>
          </cell>
          <cell r="H644" t="str">
            <v>144</v>
          </cell>
          <cell r="I644" t="str">
            <v>C</v>
          </cell>
          <cell r="J644" t="str">
            <v>om_exp</v>
          </cell>
          <cell r="K644" t="str">
            <v>juris_gcp_amt</v>
          </cell>
          <cell r="M644" t="str">
            <v>2010/12/1/8/A/0</v>
          </cell>
        </row>
        <row r="645">
          <cell r="A645" t="str">
            <v>644</v>
          </cell>
          <cell r="B645" t="str">
            <v>OMC_8144</v>
          </cell>
          <cell r="C645" t="str">
            <v>144 - GCP Jurisdictional O &amp; M Exp Amount</v>
          </cell>
          <cell r="D645">
            <v>0</v>
          </cell>
          <cell r="F645" t="str">
            <v>CALC</v>
          </cell>
          <cell r="H645" t="str">
            <v>144</v>
          </cell>
          <cell r="I645" t="str">
            <v>C</v>
          </cell>
          <cell r="J645" t="str">
            <v>om_exp</v>
          </cell>
          <cell r="K645" t="str">
            <v>juris_gcp_amt</v>
          </cell>
          <cell r="M645" t="str">
            <v>2010/12/1/8/A/0</v>
          </cell>
        </row>
        <row r="646">
          <cell r="A646" t="str">
            <v>645</v>
          </cell>
          <cell r="B646" t="str">
            <v>OMC_8144</v>
          </cell>
          <cell r="C646" t="str">
            <v>144 - GCP Jurisdictional O &amp; M Exp Amount</v>
          </cell>
          <cell r="D646">
            <v>0</v>
          </cell>
          <cell r="F646" t="str">
            <v>CALC</v>
          </cell>
          <cell r="H646" t="str">
            <v>144</v>
          </cell>
          <cell r="I646" t="str">
            <v>C</v>
          </cell>
          <cell r="J646" t="str">
            <v>om_exp</v>
          </cell>
          <cell r="K646" t="str">
            <v>juris_gcp_amt</v>
          </cell>
          <cell r="M646" t="str">
            <v>2010/12/1/8/A/0</v>
          </cell>
        </row>
        <row r="647">
          <cell r="A647" t="str">
            <v>646</v>
          </cell>
          <cell r="B647" t="str">
            <v>OM4_8144</v>
          </cell>
          <cell r="C647" t="str">
            <v>144 - Energy Allocation Factor</v>
          </cell>
          <cell r="D647">
            <v>0</v>
          </cell>
          <cell r="F647" t="str">
            <v>CALC</v>
          </cell>
          <cell r="H647" t="str">
            <v>144</v>
          </cell>
          <cell r="I647" t="str">
            <v>C</v>
          </cell>
          <cell r="J647" t="str">
            <v>om_exp</v>
          </cell>
          <cell r="K647" t="str">
            <v>alloc_energy</v>
          </cell>
          <cell r="M647" t="str">
            <v>2010/12/1/8/A/0</v>
          </cell>
        </row>
        <row r="648">
          <cell r="A648" t="str">
            <v>647</v>
          </cell>
          <cell r="B648" t="str">
            <v>OM4_8144</v>
          </cell>
          <cell r="C648" t="str">
            <v>144 - Energy Allocation Factor</v>
          </cell>
          <cell r="D648">
            <v>0</v>
          </cell>
          <cell r="F648" t="str">
            <v>CALC</v>
          </cell>
          <cell r="H648" t="str">
            <v>144</v>
          </cell>
          <cell r="I648" t="str">
            <v>C</v>
          </cell>
          <cell r="J648" t="str">
            <v>om_exp</v>
          </cell>
          <cell r="K648" t="str">
            <v>alloc_energy</v>
          </cell>
          <cell r="M648" t="str">
            <v>2010/12/1/8/A/0</v>
          </cell>
        </row>
        <row r="649">
          <cell r="A649" t="str">
            <v>648</v>
          </cell>
          <cell r="B649" t="str">
            <v>OM4_8144</v>
          </cell>
          <cell r="C649" t="str">
            <v>144 - Energy Allocation Factor</v>
          </cell>
          <cell r="D649">
            <v>0</v>
          </cell>
          <cell r="F649" t="str">
            <v>CALC</v>
          </cell>
          <cell r="H649" t="str">
            <v>144</v>
          </cell>
          <cell r="I649" t="str">
            <v>C</v>
          </cell>
          <cell r="J649" t="str">
            <v>om_exp</v>
          </cell>
          <cell r="K649" t="str">
            <v>alloc_energy</v>
          </cell>
          <cell r="M649" t="str">
            <v>2010/12/1/8/A/0</v>
          </cell>
        </row>
        <row r="650">
          <cell r="A650" t="str">
            <v>649</v>
          </cell>
          <cell r="B650" t="str">
            <v>OM7_8144</v>
          </cell>
          <cell r="C650" t="str">
            <v>144 - Energy Allocation O &amp; M Exp Amount</v>
          </cell>
          <cell r="D650">
            <v>0</v>
          </cell>
          <cell r="F650" t="str">
            <v>CALC</v>
          </cell>
          <cell r="H650" t="str">
            <v>144</v>
          </cell>
          <cell r="I650" t="str">
            <v>C</v>
          </cell>
          <cell r="J650" t="str">
            <v>om_exp</v>
          </cell>
          <cell r="K650" t="str">
            <v>alloc_energy_amt</v>
          </cell>
          <cell r="M650" t="str">
            <v>2010/12/1/8/A/0</v>
          </cell>
        </row>
        <row r="651">
          <cell r="A651" t="str">
            <v>650</v>
          </cell>
          <cell r="B651" t="str">
            <v>OM7_8144</v>
          </cell>
          <cell r="C651" t="str">
            <v>144 - Energy Allocation O &amp; M Exp Amount</v>
          </cell>
          <cell r="D651">
            <v>0</v>
          </cell>
          <cell r="F651" t="str">
            <v>CALC</v>
          </cell>
          <cell r="H651" t="str">
            <v>144</v>
          </cell>
          <cell r="I651" t="str">
            <v>C</v>
          </cell>
          <cell r="J651" t="str">
            <v>om_exp</v>
          </cell>
          <cell r="K651" t="str">
            <v>alloc_energy_amt</v>
          </cell>
          <cell r="M651" t="str">
            <v>2010/12/1/8/A/0</v>
          </cell>
        </row>
        <row r="652">
          <cell r="A652" t="str">
            <v>651</v>
          </cell>
          <cell r="B652" t="str">
            <v>OM7_8144</v>
          </cell>
          <cell r="C652" t="str">
            <v>144 - Energy Allocation O &amp; M Exp Amount</v>
          </cell>
          <cell r="D652">
            <v>0</v>
          </cell>
          <cell r="F652" t="str">
            <v>CALC</v>
          </cell>
          <cell r="H652" t="str">
            <v>144</v>
          </cell>
          <cell r="I652" t="str">
            <v>C</v>
          </cell>
          <cell r="J652" t="str">
            <v>om_exp</v>
          </cell>
          <cell r="K652" t="str">
            <v>alloc_energy_amt</v>
          </cell>
          <cell r="M652" t="str">
            <v>2010/12/1/8/A/0</v>
          </cell>
        </row>
        <row r="653">
          <cell r="A653" t="str">
            <v>652</v>
          </cell>
          <cell r="B653" t="str">
            <v>OMB_8144</v>
          </cell>
          <cell r="C653" t="str">
            <v>144 - CP Jurisdictional O &amp; M Exp Amount</v>
          </cell>
          <cell r="D653">
            <v>7459.3296410749999</v>
          </cell>
          <cell r="F653" t="str">
            <v>CALC</v>
          </cell>
          <cell r="H653" t="str">
            <v>144</v>
          </cell>
          <cell r="I653" t="str">
            <v>C</v>
          </cell>
          <cell r="J653" t="str">
            <v>om_exp</v>
          </cell>
          <cell r="K653" t="str">
            <v>juris_cp_amt</v>
          </cell>
          <cell r="M653" t="str">
            <v>2010/12/1/8/A/0</v>
          </cell>
        </row>
        <row r="654">
          <cell r="A654" t="str">
            <v>653</v>
          </cell>
          <cell r="B654" t="str">
            <v>OMB_8144</v>
          </cell>
          <cell r="C654" t="str">
            <v>144 - CP Jurisdictional O &amp; M Exp Amount</v>
          </cell>
          <cell r="D654">
            <v>3660.8715311999999</v>
          </cell>
          <cell r="F654" t="str">
            <v>CALC</v>
          </cell>
          <cell r="H654" t="str">
            <v>144</v>
          </cell>
          <cell r="I654" t="str">
            <v>C</v>
          </cell>
          <cell r="J654" t="str">
            <v>om_exp</v>
          </cell>
          <cell r="K654" t="str">
            <v>juris_cp_amt</v>
          </cell>
          <cell r="M654" t="str">
            <v>2010/12/1/8/A/0</v>
          </cell>
        </row>
        <row r="655">
          <cell r="A655" t="str">
            <v>654</v>
          </cell>
          <cell r="B655" t="str">
            <v>OMB_8144</v>
          </cell>
          <cell r="C655" t="str">
            <v>144 - CP Jurisdictional O &amp; M Exp Amount</v>
          </cell>
          <cell r="D655">
            <v>0</v>
          </cell>
          <cell r="F655" t="str">
            <v>CALC</v>
          </cell>
          <cell r="H655" t="str">
            <v>144</v>
          </cell>
          <cell r="I655" t="str">
            <v>C</v>
          </cell>
          <cell r="J655" t="str">
            <v>om_exp</v>
          </cell>
          <cell r="K655" t="str">
            <v>juris_cp_amt</v>
          </cell>
          <cell r="M655" t="str">
            <v>2010/12/1/8/A/0</v>
          </cell>
        </row>
        <row r="656">
          <cell r="A656" t="str">
            <v>655</v>
          </cell>
          <cell r="B656" t="str">
            <v>OM8_8144</v>
          </cell>
          <cell r="C656" t="str">
            <v>144 - CP Jurisdictional Factor</v>
          </cell>
          <cell r="D656">
            <v>0.98031049999999997</v>
          </cell>
          <cell r="F656" t="str">
            <v>CALC</v>
          </cell>
          <cell r="H656" t="str">
            <v>144</v>
          </cell>
          <cell r="I656" t="str">
            <v>C</v>
          </cell>
          <cell r="J656" t="str">
            <v>om_exp</v>
          </cell>
          <cell r="K656" t="str">
            <v>juris_cp</v>
          </cell>
          <cell r="M656" t="str">
            <v>2010/12/1/8/A/0</v>
          </cell>
        </row>
        <row r="657">
          <cell r="A657" t="str">
            <v>656</v>
          </cell>
          <cell r="B657" t="str">
            <v>OM8_8144</v>
          </cell>
          <cell r="C657" t="str">
            <v>144 - CP Jurisdictional Factor</v>
          </cell>
          <cell r="D657">
            <v>0.98031049999999997</v>
          </cell>
          <cell r="F657" t="str">
            <v>CALC</v>
          </cell>
          <cell r="H657" t="str">
            <v>144</v>
          </cell>
          <cell r="I657" t="str">
            <v>C</v>
          </cell>
          <cell r="J657" t="str">
            <v>om_exp</v>
          </cell>
          <cell r="K657" t="str">
            <v>juris_cp</v>
          </cell>
          <cell r="M657" t="str">
            <v>2010/12/1/8/A/0</v>
          </cell>
        </row>
        <row r="658">
          <cell r="A658" t="str">
            <v>657</v>
          </cell>
          <cell r="B658" t="str">
            <v>OM8_8144</v>
          </cell>
          <cell r="C658" t="str">
            <v>144 - CP Jurisdictional Factor</v>
          </cell>
          <cell r="D658">
            <v>0.98031049999999997</v>
          </cell>
          <cell r="F658" t="str">
            <v>CALC</v>
          </cell>
          <cell r="H658" t="str">
            <v>144</v>
          </cell>
          <cell r="I658" t="str">
            <v>C</v>
          </cell>
          <cell r="J658" t="str">
            <v>om_exp</v>
          </cell>
          <cell r="K658" t="str">
            <v>juris_cp</v>
          </cell>
          <cell r="M658" t="str">
            <v>2010/12/1/8/A/0</v>
          </cell>
        </row>
        <row r="659">
          <cell r="A659" t="str">
            <v>658</v>
          </cell>
          <cell r="B659" t="str">
            <v>OMA_8144</v>
          </cell>
          <cell r="C659" t="str">
            <v>144 - Energy Jurisdictional Factor</v>
          </cell>
          <cell r="D659">
            <v>0.980271</v>
          </cell>
          <cell r="F659" t="str">
            <v>CALC</v>
          </cell>
          <cell r="H659" t="str">
            <v>144</v>
          </cell>
          <cell r="I659" t="str">
            <v>C</v>
          </cell>
          <cell r="J659" t="str">
            <v>om_exp</v>
          </cell>
          <cell r="K659" t="str">
            <v>juris_energy</v>
          </cell>
          <cell r="M659" t="str">
            <v>2010/12/1/8/A/0</v>
          </cell>
        </row>
        <row r="660">
          <cell r="A660" t="str">
            <v>659</v>
          </cell>
          <cell r="B660" t="str">
            <v>OMA_8144</v>
          </cell>
          <cell r="C660" t="str">
            <v>144 - Energy Jurisdictional Factor</v>
          </cell>
          <cell r="D660">
            <v>0.980271</v>
          </cell>
          <cell r="F660" t="str">
            <v>CALC</v>
          </cell>
          <cell r="H660" t="str">
            <v>144</v>
          </cell>
          <cell r="I660" t="str">
            <v>C</v>
          </cell>
          <cell r="J660" t="str">
            <v>om_exp</v>
          </cell>
          <cell r="K660" t="str">
            <v>juris_energy</v>
          </cell>
          <cell r="M660" t="str">
            <v>2010/12/1/8/A/0</v>
          </cell>
        </row>
        <row r="661">
          <cell r="A661" t="str">
            <v>660</v>
          </cell>
          <cell r="B661" t="str">
            <v>OMA_8144</v>
          </cell>
          <cell r="C661" t="str">
            <v>144 - Energy Jurisdictional Factor</v>
          </cell>
          <cell r="D661">
            <v>0.980271</v>
          </cell>
          <cell r="F661" t="str">
            <v>CALC</v>
          </cell>
          <cell r="H661" t="str">
            <v>144</v>
          </cell>
          <cell r="I661" t="str">
            <v>C</v>
          </cell>
          <cell r="J661" t="str">
            <v>om_exp</v>
          </cell>
          <cell r="K661" t="str">
            <v>juris_energy</v>
          </cell>
          <cell r="M661" t="str">
            <v>2010/12/1/8/A/0</v>
          </cell>
        </row>
        <row r="662">
          <cell r="A662" t="str">
            <v>661</v>
          </cell>
          <cell r="B662" t="str">
            <v>OM1_8144</v>
          </cell>
          <cell r="C662" t="str">
            <v>144 - O &amp; M Expenses Amount</v>
          </cell>
          <cell r="D662">
            <v>7609.15</v>
          </cell>
          <cell r="F662" t="str">
            <v>CALC</v>
          </cell>
          <cell r="H662" t="str">
            <v>144</v>
          </cell>
          <cell r="I662" t="str">
            <v>C</v>
          </cell>
          <cell r="J662" t="str">
            <v>om_exp</v>
          </cell>
          <cell r="K662" t="str">
            <v>beg_bal</v>
          </cell>
          <cell r="M662" t="str">
            <v>2010/12/1/8/A/0</v>
          </cell>
        </row>
        <row r="663">
          <cell r="A663" t="str">
            <v>662</v>
          </cell>
          <cell r="B663" t="str">
            <v>OM1_8144</v>
          </cell>
          <cell r="C663" t="str">
            <v>144 - O &amp; M Expenses Amount</v>
          </cell>
          <cell r="D663">
            <v>3734.4</v>
          </cell>
          <cell r="F663" t="str">
            <v>CALC</v>
          </cell>
          <cell r="H663" t="str">
            <v>144</v>
          </cell>
          <cell r="I663" t="str">
            <v>C</v>
          </cell>
          <cell r="J663" t="str">
            <v>om_exp</v>
          </cell>
          <cell r="K663" t="str">
            <v>beg_bal</v>
          </cell>
          <cell r="M663" t="str">
            <v>2010/12/1/8/A/0</v>
          </cell>
        </row>
        <row r="664">
          <cell r="A664" t="str">
            <v>663</v>
          </cell>
          <cell r="B664" t="str">
            <v>OM1_8144</v>
          </cell>
          <cell r="C664" t="str">
            <v>144 - O &amp; M Expenses Amount</v>
          </cell>
          <cell r="D664">
            <v>0</v>
          </cell>
          <cell r="F664" t="str">
            <v>CALC</v>
          </cell>
          <cell r="H664" t="str">
            <v>144</v>
          </cell>
          <cell r="I664" t="str">
            <v>C</v>
          </cell>
          <cell r="J664" t="str">
            <v>om_exp</v>
          </cell>
          <cell r="K664" t="str">
            <v>beg_bal</v>
          </cell>
          <cell r="M664" t="str">
            <v>2010/12/1/8/A/0</v>
          </cell>
        </row>
        <row r="665">
          <cell r="A665" t="str">
            <v>664</v>
          </cell>
          <cell r="B665" t="str">
            <v>OM9_8144</v>
          </cell>
          <cell r="C665" t="str">
            <v>144 - GCP Jurisdictional Factor</v>
          </cell>
          <cell r="D665">
            <v>1</v>
          </cell>
          <cell r="F665" t="str">
            <v>CALC</v>
          </cell>
          <cell r="H665" t="str">
            <v>144</v>
          </cell>
          <cell r="I665" t="str">
            <v>C</v>
          </cell>
          <cell r="J665" t="str">
            <v>om_exp</v>
          </cell>
          <cell r="K665" t="str">
            <v>juris_gcp</v>
          </cell>
          <cell r="M665" t="str">
            <v>2010/12/1/8/A/0</v>
          </cell>
        </row>
        <row r="666">
          <cell r="A666" t="str">
            <v>665</v>
          </cell>
          <cell r="B666" t="str">
            <v>OM9_8144</v>
          </cell>
          <cell r="C666" t="str">
            <v>144 - GCP Jurisdictional Factor</v>
          </cell>
          <cell r="D666">
            <v>1</v>
          </cell>
          <cell r="F666" t="str">
            <v>CALC</v>
          </cell>
          <cell r="H666" t="str">
            <v>144</v>
          </cell>
          <cell r="I666" t="str">
            <v>C</v>
          </cell>
          <cell r="J666" t="str">
            <v>om_exp</v>
          </cell>
          <cell r="K666" t="str">
            <v>juris_gcp</v>
          </cell>
          <cell r="M666" t="str">
            <v>2010/12/1/8/A/0</v>
          </cell>
        </row>
        <row r="667">
          <cell r="A667" t="str">
            <v>666</v>
          </cell>
          <cell r="B667" t="str">
            <v>OM9_8144</v>
          </cell>
          <cell r="C667" t="str">
            <v>144 - GCP Jurisdictional Factor</v>
          </cell>
          <cell r="D667">
            <v>1</v>
          </cell>
          <cell r="F667" t="str">
            <v>CALC</v>
          </cell>
          <cell r="H667" t="str">
            <v>144</v>
          </cell>
          <cell r="I667" t="str">
            <v>C</v>
          </cell>
          <cell r="J667" t="str">
            <v>om_exp</v>
          </cell>
          <cell r="K667" t="str">
            <v>juris_gcp</v>
          </cell>
          <cell r="M667" t="str">
            <v>2010/12/1/8/A/0</v>
          </cell>
        </row>
        <row r="668">
          <cell r="A668" t="str">
            <v>667</v>
          </cell>
          <cell r="B668" t="str">
            <v>OMD_8144</v>
          </cell>
          <cell r="C668" t="str">
            <v>144 - Energy Jurisdictional O &amp; M Exp Amount</v>
          </cell>
          <cell r="D668">
            <v>0</v>
          </cell>
          <cell r="F668" t="str">
            <v>CALC</v>
          </cell>
          <cell r="H668" t="str">
            <v>144</v>
          </cell>
          <cell r="I668" t="str">
            <v>C</v>
          </cell>
          <cell r="J668" t="str">
            <v>om_exp</v>
          </cell>
          <cell r="K668" t="str">
            <v>juris_energy_amt</v>
          </cell>
          <cell r="M668" t="str">
            <v>2010/12/1/8/A/0</v>
          </cell>
        </row>
        <row r="669">
          <cell r="A669" t="str">
            <v>668</v>
          </cell>
          <cell r="B669" t="str">
            <v>OMD_8144</v>
          </cell>
          <cell r="C669" t="str">
            <v>144 - Energy Jurisdictional O &amp; M Exp Amount</v>
          </cell>
          <cell r="D669">
            <v>0</v>
          </cell>
          <cell r="F669" t="str">
            <v>CALC</v>
          </cell>
          <cell r="H669" t="str">
            <v>144</v>
          </cell>
          <cell r="I669" t="str">
            <v>C</v>
          </cell>
          <cell r="J669" t="str">
            <v>om_exp</v>
          </cell>
          <cell r="K669" t="str">
            <v>juris_energy_amt</v>
          </cell>
          <cell r="M669" t="str">
            <v>2010/12/1/8/A/0</v>
          </cell>
        </row>
        <row r="670">
          <cell r="A670" t="str">
            <v>669</v>
          </cell>
          <cell r="B670" t="str">
            <v>OMD_8144</v>
          </cell>
          <cell r="C670" t="str">
            <v>144 - Energy Jurisdictional O &amp; M Exp Amount</v>
          </cell>
          <cell r="D670">
            <v>0</v>
          </cell>
          <cell r="F670" t="str">
            <v>CALC</v>
          </cell>
          <cell r="H670" t="str">
            <v>144</v>
          </cell>
          <cell r="I670" t="str">
            <v>C</v>
          </cell>
          <cell r="J670" t="str">
            <v>om_exp</v>
          </cell>
          <cell r="K670" t="str">
            <v>juris_energy_amt</v>
          </cell>
          <cell r="M670" t="str">
            <v>2010/12/1/8/A/0</v>
          </cell>
        </row>
        <row r="671">
          <cell r="A671" t="str">
            <v>670</v>
          </cell>
          <cell r="B671" t="str">
            <v>OME_8144</v>
          </cell>
          <cell r="C671" t="str">
            <v>144 - Total Jurisdictional O &amp; M Exp Amount</v>
          </cell>
          <cell r="D671">
            <v>7459.3296410749999</v>
          </cell>
          <cell r="F671" t="str">
            <v>CALC</v>
          </cell>
          <cell r="H671" t="str">
            <v>144</v>
          </cell>
          <cell r="I671" t="str">
            <v>C</v>
          </cell>
          <cell r="J671" t="str">
            <v>om_exp</v>
          </cell>
          <cell r="K671" t="str">
            <v>total_juris_amt</v>
          </cell>
          <cell r="M671" t="str">
            <v>2010/12/1/8/A/0</v>
          </cell>
        </row>
        <row r="672">
          <cell r="A672" t="str">
            <v>671</v>
          </cell>
          <cell r="B672" t="str">
            <v>OME_8144</v>
          </cell>
          <cell r="C672" t="str">
            <v>144 - Total Jurisdictional O &amp; M Exp Amount</v>
          </cell>
          <cell r="D672">
            <v>3660.8715311999999</v>
          </cell>
          <cell r="F672" t="str">
            <v>CALC</v>
          </cell>
          <cell r="H672" t="str">
            <v>144</v>
          </cell>
          <cell r="I672" t="str">
            <v>C</v>
          </cell>
          <cell r="J672" t="str">
            <v>om_exp</v>
          </cell>
          <cell r="K672" t="str">
            <v>total_juris_amt</v>
          </cell>
          <cell r="M672" t="str">
            <v>2010/12/1/8/A/0</v>
          </cell>
        </row>
        <row r="673">
          <cell r="A673" t="str">
            <v>672</v>
          </cell>
          <cell r="B673" t="str">
            <v>OME_8144</v>
          </cell>
          <cell r="C673" t="str">
            <v>144 - Total Jurisdictional O &amp; M Exp Amount</v>
          </cell>
          <cell r="D673">
            <v>0</v>
          </cell>
          <cell r="F673" t="str">
            <v>CALC</v>
          </cell>
          <cell r="H673" t="str">
            <v>144</v>
          </cell>
          <cell r="I673" t="str">
            <v>C</v>
          </cell>
          <cell r="J673" t="str">
            <v>om_exp</v>
          </cell>
          <cell r="K673" t="str">
            <v>total_juris_amt</v>
          </cell>
          <cell r="M673" t="str">
            <v>2010/12/1/8/A/0</v>
          </cell>
        </row>
        <row r="674">
          <cell r="A674" t="str">
            <v>673</v>
          </cell>
          <cell r="B674" t="str">
            <v>524_2890</v>
          </cell>
          <cell r="C674" t="str">
            <v xml:space="preserve">MISC_NUCL_PWR_EXP-316_B_COMPLIANC-ECRC 3          </v>
          </cell>
          <cell r="D674">
            <v>0</v>
          </cell>
          <cell r="E674" t="str">
            <v>524289</v>
          </cell>
          <cell r="F674" t="str">
            <v>WALKER</v>
          </cell>
          <cell r="G674" t="str">
            <v>CM</v>
          </cell>
          <cell r="H674" t="str">
            <v>144</v>
          </cell>
          <cell r="I674" t="str">
            <v>W</v>
          </cell>
          <cell r="M674" t="str">
            <v>2010/12/1/8/A/0</v>
          </cell>
        </row>
        <row r="675">
          <cell r="A675" t="str">
            <v>674</v>
          </cell>
          <cell r="B675" t="str">
            <v>549_2890</v>
          </cell>
          <cell r="C675" t="str">
            <v xml:space="preserve">MSC_OTH_PWR_GEN_EX-316_B_COMPLIANC-ECRC           </v>
          </cell>
          <cell r="D675">
            <v>3734.4</v>
          </cell>
          <cell r="E675" t="str">
            <v>549289</v>
          </cell>
          <cell r="F675" t="str">
            <v>WALKER</v>
          </cell>
          <cell r="G675" t="str">
            <v>CM</v>
          </cell>
          <cell r="H675" t="str">
            <v>144</v>
          </cell>
          <cell r="I675" t="str">
            <v>W</v>
          </cell>
          <cell r="M675" t="str">
            <v>2010/12/1/8/A/0</v>
          </cell>
        </row>
        <row r="676">
          <cell r="A676" t="str">
            <v>675</v>
          </cell>
          <cell r="B676" t="str">
            <v>549_2990</v>
          </cell>
          <cell r="C676" t="str">
            <v xml:space="preserve">MSC OTH PWR GEN EXP-SCR CONSUMABLS-ECRC           </v>
          </cell>
          <cell r="D676">
            <v>27957.38</v>
          </cell>
          <cell r="E676" t="str">
            <v>549299</v>
          </cell>
          <cell r="F676" t="str">
            <v>WALKER</v>
          </cell>
          <cell r="G676" t="str">
            <v>CM</v>
          </cell>
          <cell r="H676" t="str">
            <v>145</v>
          </cell>
          <cell r="I676" t="str">
            <v>W</v>
          </cell>
          <cell r="M676" t="str">
            <v>2010/12/1/8/A/0</v>
          </cell>
        </row>
        <row r="677">
          <cell r="A677" t="str">
            <v>676</v>
          </cell>
          <cell r="B677" t="str">
            <v>OM5_8145</v>
          </cell>
          <cell r="C677" t="str">
            <v>145 - CP Allocation O &amp; M Exp Amount</v>
          </cell>
          <cell r="D677">
            <v>0</v>
          </cell>
          <cell r="F677" t="str">
            <v>CALC</v>
          </cell>
          <cell r="H677" t="str">
            <v>145</v>
          </cell>
          <cell r="I677" t="str">
            <v>C</v>
          </cell>
          <cell r="J677" t="str">
            <v>om_exp</v>
          </cell>
          <cell r="K677" t="str">
            <v>alloc_cp_amt</v>
          </cell>
          <cell r="M677" t="str">
            <v>2010/12/1/8/A/0</v>
          </cell>
        </row>
        <row r="678">
          <cell r="A678" t="str">
            <v>677</v>
          </cell>
          <cell r="B678" t="str">
            <v>OM2_8145</v>
          </cell>
          <cell r="C678" t="str">
            <v>145 - CP Allocation Factor</v>
          </cell>
          <cell r="D678">
            <v>0</v>
          </cell>
          <cell r="F678" t="str">
            <v>CALC</v>
          </cell>
          <cell r="H678" t="str">
            <v>145</v>
          </cell>
          <cell r="I678" t="str">
            <v>C</v>
          </cell>
          <cell r="J678" t="str">
            <v>om_exp</v>
          </cell>
          <cell r="K678" t="str">
            <v>alloc_cp</v>
          </cell>
          <cell r="M678" t="str">
            <v>2010/12/1/8/A/0</v>
          </cell>
        </row>
        <row r="679">
          <cell r="A679" t="str">
            <v>678</v>
          </cell>
          <cell r="B679" t="str">
            <v>OM6_8145</v>
          </cell>
          <cell r="C679" t="str">
            <v>145 - GCP Allocation O &amp; M Exp Amount</v>
          </cell>
          <cell r="D679">
            <v>0</v>
          </cell>
          <cell r="F679" t="str">
            <v>CALC</v>
          </cell>
          <cell r="H679" t="str">
            <v>145</v>
          </cell>
          <cell r="I679" t="str">
            <v>C</v>
          </cell>
          <cell r="J679" t="str">
            <v>om_exp</v>
          </cell>
          <cell r="K679" t="str">
            <v>alloc_gcp_amt</v>
          </cell>
          <cell r="M679" t="str">
            <v>2010/12/1/8/A/0</v>
          </cell>
        </row>
        <row r="680">
          <cell r="A680" t="str">
            <v>679</v>
          </cell>
          <cell r="B680" t="str">
            <v>OM3_8145</v>
          </cell>
          <cell r="C680" t="str">
            <v>145 - GCP Allocation Factor</v>
          </cell>
          <cell r="D680">
            <v>0</v>
          </cell>
          <cell r="F680" t="str">
            <v>CALC</v>
          </cell>
          <cell r="H680" t="str">
            <v>145</v>
          </cell>
          <cell r="I680" t="str">
            <v>C</v>
          </cell>
          <cell r="J680" t="str">
            <v>om_exp</v>
          </cell>
          <cell r="K680" t="str">
            <v>alloc_gcp</v>
          </cell>
          <cell r="M680" t="str">
            <v>2010/12/1/8/A/0</v>
          </cell>
        </row>
        <row r="681">
          <cell r="A681" t="str">
            <v>680</v>
          </cell>
          <cell r="B681" t="str">
            <v>OMC_8145</v>
          </cell>
          <cell r="C681" t="str">
            <v>145 - GCP Jurisdictional O &amp; M Exp Amount</v>
          </cell>
          <cell r="D681">
            <v>0</v>
          </cell>
          <cell r="F681" t="str">
            <v>CALC</v>
          </cell>
          <cell r="H681" t="str">
            <v>145</v>
          </cell>
          <cell r="I681" t="str">
            <v>C</v>
          </cell>
          <cell r="J681" t="str">
            <v>om_exp</v>
          </cell>
          <cell r="K681" t="str">
            <v>juris_gcp_amt</v>
          </cell>
          <cell r="M681" t="str">
            <v>2010/12/1/8/A/0</v>
          </cell>
        </row>
        <row r="682">
          <cell r="A682" t="str">
            <v>681</v>
          </cell>
          <cell r="B682" t="str">
            <v>OM4_8145</v>
          </cell>
          <cell r="C682" t="str">
            <v>145 - Energy Allocation Factor</v>
          </cell>
          <cell r="D682">
            <v>1</v>
          </cell>
          <cell r="F682" t="str">
            <v>CALC</v>
          </cell>
          <cell r="H682" t="str">
            <v>145</v>
          </cell>
          <cell r="I682" t="str">
            <v>C</v>
          </cell>
          <cell r="J682" t="str">
            <v>om_exp</v>
          </cell>
          <cell r="K682" t="str">
            <v>alloc_energy</v>
          </cell>
          <cell r="M682" t="str">
            <v>2010/12/1/8/A/0</v>
          </cell>
        </row>
        <row r="683">
          <cell r="A683" t="str">
            <v>682</v>
          </cell>
          <cell r="B683" t="str">
            <v>OM7_8145</v>
          </cell>
          <cell r="C683" t="str">
            <v>145 - Energy Allocation O &amp; M Exp Amount</v>
          </cell>
          <cell r="D683">
            <v>27957.38</v>
          </cell>
          <cell r="F683" t="str">
            <v>CALC</v>
          </cell>
          <cell r="H683" t="str">
            <v>145</v>
          </cell>
          <cell r="I683" t="str">
            <v>C</v>
          </cell>
          <cell r="J683" t="str">
            <v>om_exp</v>
          </cell>
          <cell r="K683" t="str">
            <v>alloc_energy_amt</v>
          </cell>
          <cell r="M683" t="str">
            <v>2010/12/1/8/A/0</v>
          </cell>
        </row>
        <row r="684">
          <cell r="A684" t="str">
            <v>683</v>
          </cell>
          <cell r="B684" t="str">
            <v>OMB_8145</v>
          </cell>
          <cell r="C684" t="str">
            <v>145 - CP Jurisdictional O &amp; M Exp Amount</v>
          </cell>
          <cell r="D684">
            <v>0</v>
          </cell>
          <cell r="F684" t="str">
            <v>CALC</v>
          </cell>
          <cell r="H684" t="str">
            <v>145</v>
          </cell>
          <cell r="I684" t="str">
            <v>C</v>
          </cell>
          <cell r="J684" t="str">
            <v>om_exp</v>
          </cell>
          <cell r="K684" t="str">
            <v>juris_cp_amt</v>
          </cell>
          <cell r="M684" t="str">
            <v>2010/12/1/8/A/0</v>
          </cell>
        </row>
        <row r="685">
          <cell r="A685" t="str">
            <v>684</v>
          </cell>
          <cell r="B685" t="str">
            <v>OM8_8145</v>
          </cell>
          <cell r="C685" t="str">
            <v>145 - CP Jurisdictional Factor</v>
          </cell>
          <cell r="D685">
            <v>0.98031049999999997</v>
          </cell>
          <cell r="F685" t="str">
            <v>CALC</v>
          </cell>
          <cell r="H685" t="str">
            <v>145</v>
          </cell>
          <cell r="I685" t="str">
            <v>C</v>
          </cell>
          <cell r="J685" t="str">
            <v>om_exp</v>
          </cell>
          <cell r="K685" t="str">
            <v>juris_cp</v>
          </cell>
          <cell r="M685" t="str">
            <v>2010/12/1/8/A/0</v>
          </cell>
        </row>
        <row r="686">
          <cell r="A686" t="str">
            <v>685</v>
          </cell>
          <cell r="B686" t="str">
            <v>OMA_8145</v>
          </cell>
          <cell r="C686" t="str">
            <v>145 - Energy Jurisdictional Factor</v>
          </cell>
          <cell r="D686">
            <v>0.980271</v>
          </cell>
          <cell r="F686" t="str">
            <v>CALC</v>
          </cell>
          <cell r="H686" t="str">
            <v>145</v>
          </cell>
          <cell r="I686" t="str">
            <v>C</v>
          </cell>
          <cell r="J686" t="str">
            <v>om_exp</v>
          </cell>
          <cell r="K686" t="str">
            <v>juris_energy</v>
          </cell>
          <cell r="M686" t="str">
            <v>2010/12/1/8/A/0</v>
          </cell>
        </row>
        <row r="687">
          <cell r="A687" t="str">
            <v>686</v>
          </cell>
          <cell r="B687" t="str">
            <v>OM1_8145</v>
          </cell>
          <cell r="C687" t="str">
            <v>145 - O &amp; M Expenses Amount</v>
          </cell>
          <cell r="D687">
            <v>27957.38</v>
          </cell>
          <cell r="F687" t="str">
            <v>CALC</v>
          </cell>
          <cell r="H687" t="str">
            <v>145</v>
          </cell>
          <cell r="I687" t="str">
            <v>C</v>
          </cell>
          <cell r="J687" t="str">
            <v>om_exp</v>
          </cell>
          <cell r="K687" t="str">
            <v>beg_bal</v>
          </cell>
          <cell r="M687" t="str">
            <v>2010/12/1/8/A/0</v>
          </cell>
        </row>
        <row r="688">
          <cell r="A688" t="str">
            <v>687</v>
          </cell>
          <cell r="B688" t="str">
            <v>OM9_8145</v>
          </cell>
          <cell r="C688" t="str">
            <v>145 - GCP Jurisdictional Factor</v>
          </cell>
          <cell r="D688">
            <v>1</v>
          </cell>
          <cell r="F688" t="str">
            <v>CALC</v>
          </cell>
          <cell r="H688" t="str">
            <v>145</v>
          </cell>
          <cell r="I688" t="str">
            <v>C</v>
          </cell>
          <cell r="J688" t="str">
            <v>om_exp</v>
          </cell>
          <cell r="K688" t="str">
            <v>juris_gcp</v>
          </cell>
          <cell r="M688" t="str">
            <v>2010/12/1/8/A/0</v>
          </cell>
        </row>
        <row r="689">
          <cell r="A689" t="str">
            <v>688</v>
          </cell>
          <cell r="B689" t="str">
            <v>OMD_8145</v>
          </cell>
          <cell r="C689" t="str">
            <v>145 - Energy Jurisdictional O &amp; M Exp Amount</v>
          </cell>
          <cell r="D689">
            <v>27405.80884998</v>
          </cell>
          <cell r="F689" t="str">
            <v>CALC</v>
          </cell>
          <cell r="H689" t="str">
            <v>145</v>
          </cell>
          <cell r="I689" t="str">
            <v>C</v>
          </cell>
          <cell r="J689" t="str">
            <v>om_exp</v>
          </cell>
          <cell r="K689" t="str">
            <v>juris_energy_amt</v>
          </cell>
          <cell r="M689" t="str">
            <v>2010/12/1/8/A/0</v>
          </cell>
        </row>
        <row r="690">
          <cell r="A690" t="str">
            <v>689</v>
          </cell>
          <cell r="B690" t="str">
            <v>OME_8145</v>
          </cell>
          <cell r="C690" t="str">
            <v>145 - Total Jurisdictional O &amp; M Exp Amount</v>
          </cell>
          <cell r="D690">
            <v>27405.80884998</v>
          </cell>
          <cell r="F690" t="str">
            <v>CALC</v>
          </cell>
          <cell r="H690" t="str">
            <v>145</v>
          </cell>
          <cell r="I690" t="str">
            <v>C</v>
          </cell>
          <cell r="J690" t="str">
            <v>om_exp</v>
          </cell>
          <cell r="K690" t="str">
            <v>total_juris_amt</v>
          </cell>
          <cell r="M690" t="str">
            <v>2010/12/1/8/A/0</v>
          </cell>
        </row>
        <row r="691">
          <cell r="A691" t="str">
            <v>690</v>
          </cell>
          <cell r="B691" t="str">
            <v>549_3090</v>
          </cell>
          <cell r="C691" t="str">
            <v xml:space="preserve">MISC OTH PWR GEN EXP-MANATEE HBMP-ECRC            </v>
          </cell>
          <cell r="D691">
            <v>1720.33</v>
          </cell>
          <cell r="E691" t="str">
            <v>549309</v>
          </cell>
          <cell r="F691" t="str">
            <v>WALKER</v>
          </cell>
          <cell r="G691" t="str">
            <v>CM</v>
          </cell>
          <cell r="H691" t="str">
            <v>146</v>
          </cell>
          <cell r="I691" t="str">
            <v>W</v>
          </cell>
          <cell r="M691" t="str">
            <v>2010/12/1/8/A/0</v>
          </cell>
        </row>
        <row r="692">
          <cell r="A692" t="str">
            <v>691</v>
          </cell>
          <cell r="B692" t="str">
            <v>OM5_8146</v>
          </cell>
          <cell r="C692" t="str">
            <v>146 - CP Allocation O &amp; M Exp Amount</v>
          </cell>
          <cell r="D692">
            <v>1720.33</v>
          </cell>
          <cell r="F692" t="str">
            <v>CALC</v>
          </cell>
          <cell r="H692" t="str">
            <v>146</v>
          </cell>
          <cell r="I692" t="str">
            <v>C</v>
          </cell>
          <cell r="J692" t="str">
            <v>om_exp</v>
          </cell>
          <cell r="K692" t="str">
            <v>alloc_cp_amt</v>
          </cell>
          <cell r="M692" t="str">
            <v>2010/12/1/8/A/0</v>
          </cell>
        </row>
        <row r="693">
          <cell r="A693" t="str">
            <v>692</v>
          </cell>
          <cell r="B693" t="str">
            <v>OM2_8146</v>
          </cell>
          <cell r="C693" t="str">
            <v>146 - CP Allocation Factor</v>
          </cell>
          <cell r="D693">
            <v>1</v>
          </cell>
          <cell r="F693" t="str">
            <v>CALC</v>
          </cell>
          <cell r="H693" t="str">
            <v>146</v>
          </cell>
          <cell r="I693" t="str">
            <v>C</v>
          </cell>
          <cell r="J693" t="str">
            <v>om_exp</v>
          </cell>
          <cell r="K693" t="str">
            <v>alloc_cp</v>
          </cell>
          <cell r="M693" t="str">
            <v>2010/12/1/8/A/0</v>
          </cell>
        </row>
        <row r="694">
          <cell r="A694" t="str">
            <v>693</v>
          </cell>
          <cell r="B694" t="str">
            <v>OM6_8146</v>
          </cell>
          <cell r="C694" t="str">
            <v>146 - GCP Allocation O &amp; M Exp Amount</v>
          </cell>
          <cell r="D694">
            <v>0</v>
          </cell>
          <cell r="F694" t="str">
            <v>CALC</v>
          </cell>
          <cell r="H694" t="str">
            <v>146</v>
          </cell>
          <cell r="I694" t="str">
            <v>C</v>
          </cell>
          <cell r="J694" t="str">
            <v>om_exp</v>
          </cell>
          <cell r="K694" t="str">
            <v>alloc_gcp_amt</v>
          </cell>
          <cell r="M694" t="str">
            <v>2010/12/1/8/A/0</v>
          </cell>
        </row>
        <row r="695">
          <cell r="A695" t="str">
            <v>694</v>
          </cell>
          <cell r="B695" t="str">
            <v>OM3_8146</v>
          </cell>
          <cell r="C695" t="str">
            <v>146 - GCP Allocation Factor</v>
          </cell>
          <cell r="D695">
            <v>0</v>
          </cell>
          <cell r="F695" t="str">
            <v>CALC</v>
          </cell>
          <cell r="H695" t="str">
            <v>146</v>
          </cell>
          <cell r="I695" t="str">
            <v>C</v>
          </cell>
          <cell r="J695" t="str">
            <v>om_exp</v>
          </cell>
          <cell r="K695" t="str">
            <v>alloc_gcp</v>
          </cell>
          <cell r="M695" t="str">
            <v>2010/12/1/8/A/0</v>
          </cell>
        </row>
        <row r="696">
          <cell r="A696" t="str">
            <v>695</v>
          </cell>
          <cell r="B696" t="str">
            <v>OMC_8146</v>
          </cell>
          <cell r="C696" t="str">
            <v>146 - GCP Jurisdictional O &amp; M Exp Amount</v>
          </cell>
          <cell r="D696">
            <v>0</v>
          </cell>
          <cell r="F696" t="str">
            <v>CALC</v>
          </cell>
          <cell r="H696" t="str">
            <v>146</v>
          </cell>
          <cell r="I696" t="str">
            <v>C</v>
          </cell>
          <cell r="J696" t="str">
            <v>om_exp</v>
          </cell>
          <cell r="K696" t="str">
            <v>juris_gcp_amt</v>
          </cell>
          <cell r="M696" t="str">
            <v>2010/12/1/8/A/0</v>
          </cell>
        </row>
        <row r="697">
          <cell r="A697" t="str">
            <v>696</v>
          </cell>
          <cell r="B697" t="str">
            <v>OM4_8146</v>
          </cell>
          <cell r="C697" t="str">
            <v>146 - Energy Allocation Factor</v>
          </cell>
          <cell r="D697">
            <v>0</v>
          </cell>
          <cell r="F697" t="str">
            <v>CALC</v>
          </cell>
          <cell r="H697" t="str">
            <v>146</v>
          </cell>
          <cell r="I697" t="str">
            <v>C</v>
          </cell>
          <cell r="J697" t="str">
            <v>om_exp</v>
          </cell>
          <cell r="K697" t="str">
            <v>alloc_energy</v>
          </cell>
          <cell r="M697" t="str">
            <v>2010/12/1/8/A/0</v>
          </cell>
        </row>
        <row r="698">
          <cell r="A698" t="str">
            <v>697</v>
          </cell>
          <cell r="B698" t="str">
            <v>OM7_8146</v>
          </cell>
          <cell r="C698" t="str">
            <v>146 - Energy Allocation O &amp; M Exp Amount</v>
          </cell>
          <cell r="D698">
            <v>0</v>
          </cell>
          <cell r="F698" t="str">
            <v>CALC</v>
          </cell>
          <cell r="H698" t="str">
            <v>146</v>
          </cell>
          <cell r="I698" t="str">
            <v>C</v>
          </cell>
          <cell r="J698" t="str">
            <v>om_exp</v>
          </cell>
          <cell r="K698" t="str">
            <v>alloc_energy_amt</v>
          </cell>
          <cell r="M698" t="str">
            <v>2010/12/1/8/A/0</v>
          </cell>
        </row>
        <row r="699">
          <cell r="A699" t="str">
            <v>698</v>
          </cell>
          <cell r="B699" t="str">
            <v>OMB_8146</v>
          </cell>
          <cell r="C699" t="str">
            <v>146 - CP Jurisdictional O &amp; M Exp Amount</v>
          </cell>
          <cell r="D699">
            <v>1686.4575624649999</v>
          </cell>
          <cell r="F699" t="str">
            <v>CALC</v>
          </cell>
          <cell r="H699" t="str">
            <v>146</v>
          </cell>
          <cell r="I699" t="str">
            <v>C</v>
          </cell>
          <cell r="J699" t="str">
            <v>om_exp</v>
          </cell>
          <cell r="K699" t="str">
            <v>juris_cp_amt</v>
          </cell>
          <cell r="M699" t="str">
            <v>2010/12/1/8/A/0</v>
          </cell>
        </row>
        <row r="700">
          <cell r="A700" t="str">
            <v>699</v>
          </cell>
          <cell r="B700" t="str">
            <v>OM8_8146</v>
          </cell>
          <cell r="C700" t="str">
            <v>146 - CP Jurisdictional Factor</v>
          </cell>
          <cell r="D700">
            <v>0.98031049999999997</v>
          </cell>
          <cell r="F700" t="str">
            <v>CALC</v>
          </cell>
          <cell r="H700" t="str">
            <v>146</v>
          </cell>
          <cell r="I700" t="str">
            <v>C</v>
          </cell>
          <cell r="J700" t="str">
            <v>om_exp</v>
          </cell>
          <cell r="K700" t="str">
            <v>juris_cp</v>
          </cell>
          <cell r="M700" t="str">
            <v>2010/12/1/8/A/0</v>
          </cell>
        </row>
        <row r="701">
          <cell r="A701" t="str">
            <v>700</v>
          </cell>
          <cell r="B701" t="str">
            <v>OMA_8146</v>
          </cell>
          <cell r="C701" t="str">
            <v>146 - Energy Jurisdictional Factor</v>
          </cell>
          <cell r="D701">
            <v>0.980271</v>
          </cell>
          <cell r="F701" t="str">
            <v>CALC</v>
          </cell>
          <cell r="H701" t="str">
            <v>146</v>
          </cell>
          <cell r="I701" t="str">
            <v>C</v>
          </cell>
          <cell r="J701" t="str">
            <v>om_exp</v>
          </cell>
          <cell r="K701" t="str">
            <v>juris_energy</v>
          </cell>
          <cell r="M701" t="str">
            <v>2010/12/1/8/A/0</v>
          </cell>
        </row>
        <row r="702">
          <cell r="A702" t="str">
            <v>701</v>
          </cell>
          <cell r="B702" t="str">
            <v>OM1_8146</v>
          </cell>
          <cell r="C702" t="str">
            <v>146 - O &amp; M Expenses Amount</v>
          </cell>
          <cell r="D702">
            <v>1720.33</v>
          </cell>
          <cell r="F702" t="str">
            <v>CALC</v>
          </cell>
          <cell r="H702" t="str">
            <v>146</v>
          </cell>
          <cell r="I702" t="str">
            <v>C</v>
          </cell>
          <cell r="J702" t="str">
            <v>om_exp</v>
          </cell>
          <cell r="K702" t="str">
            <v>beg_bal</v>
          </cell>
          <cell r="M702" t="str">
            <v>2010/12/1/8/A/0</v>
          </cell>
        </row>
        <row r="703">
          <cell r="A703" t="str">
            <v>702</v>
          </cell>
          <cell r="B703" t="str">
            <v>OM9_8146</v>
          </cell>
          <cell r="C703" t="str">
            <v>146 - GCP Jurisdictional Factor</v>
          </cell>
          <cell r="D703">
            <v>1</v>
          </cell>
          <cell r="F703" t="str">
            <v>CALC</v>
          </cell>
          <cell r="H703" t="str">
            <v>146</v>
          </cell>
          <cell r="I703" t="str">
            <v>C</v>
          </cell>
          <cell r="J703" t="str">
            <v>om_exp</v>
          </cell>
          <cell r="K703" t="str">
            <v>juris_gcp</v>
          </cell>
          <cell r="M703" t="str">
            <v>2010/12/1/8/A/0</v>
          </cell>
        </row>
        <row r="704">
          <cell r="A704" t="str">
            <v>703</v>
          </cell>
          <cell r="B704" t="str">
            <v>OMD_8146</v>
          </cell>
          <cell r="C704" t="str">
            <v>146 - Energy Jurisdictional O &amp; M Exp Amount</v>
          </cell>
          <cell r="D704">
            <v>0</v>
          </cell>
          <cell r="F704" t="str">
            <v>CALC</v>
          </cell>
          <cell r="H704" t="str">
            <v>146</v>
          </cell>
          <cell r="I704" t="str">
            <v>C</v>
          </cell>
          <cell r="J704" t="str">
            <v>om_exp</v>
          </cell>
          <cell r="K704" t="str">
            <v>juris_energy_amt</v>
          </cell>
          <cell r="M704" t="str">
            <v>2010/12/1/8/A/0</v>
          </cell>
        </row>
        <row r="705">
          <cell r="A705" t="str">
            <v>704</v>
          </cell>
          <cell r="B705" t="str">
            <v>OME_8146</v>
          </cell>
          <cell r="C705" t="str">
            <v>146 - Total Jurisdictional O &amp; M Exp Amount</v>
          </cell>
          <cell r="D705">
            <v>1686.4575624649999</v>
          </cell>
          <cell r="F705" t="str">
            <v>CALC</v>
          </cell>
          <cell r="H705" t="str">
            <v>146</v>
          </cell>
          <cell r="I705" t="str">
            <v>C</v>
          </cell>
          <cell r="J705" t="str">
            <v>om_exp</v>
          </cell>
          <cell r="K705" t="str">
            <v>total_juris_amt</v>
          </cell>
          <cell r="M705" t="str">
            <v>2010/12/1/8/A/0</v>
          </cell>
        </row>
        <row r="706">
          <cell r="A706" t="str">
            <v>705</v>
          </cell>
          <cell r="B706" t="str">
            <v>506_3190</v>
          </cell>
          <cell r="C706" t="str">
            <v xml:space="preserve">MISC STM PWR EXP-CAIR COMPLIANCE-ECRC             </v>
          </cell>
          <cell r="D706">
            <v>173200.28</v>
          </cell>
          <cell r="E706" t="str">
            <v>506319</v>
          </cell>
          <cell r="F706" t="str">
            <v>WALKER</v>
          </cell>
          <cell r="G706" t="str">
            <v>CM</v>
          </cell>
          <cell r="H706" t="str">
            <v>147</v>
          </cell>
          <cell r="I706" t="str">
            <v>W</v>
          </cell>
          <cell r="M706" t="str">
            <v>2010/12/1/8/A/0</v>
          </cell>
        </row>
        <row r="707">
          <cell r="A707" t="str">
            <v>706</v>
          </cell>
          <cell r="B707" t="str">
            <v>OM5_8147</v>
          </cell>
          <cell r="C707" t="str">
            <v>147 - CP Allocation O &amp; M Exp Amount</v>
          </cell>
          <cell r="D707">
            <v>0</v>
          </cell>
          <cell r="F707" t="str">
            <v>CALC</v>
          </cell>
          <cell r="H707" t="str">
            <v>147</v>
          </cell>
          <cell r="I707" t="str">
            <v>C</v>
          </cell>
          <cell r="J707" t="str">
            <v>om_exp</v>
          </cell>
          <cell r="K707" t="str">
            <v>alloc_cp_amt</v>
          </cell>
          <cell r="M707" t="str">
            <v>2010/12/1/8/A/0</v>
          </cell>
        </row>
        <row r="708">
          <cell r="A708" t="str">
            <v>707</v>
          </cell>
          <cell r="B708" t="str">
            <v>OM5_8147</v>
          </cell>
          <cell r="C708" t="str">
            <v>147 - CP Allocation O &amp; M Exp Amount</v>
          </cell>
          <cell r="D708">
            <v>0</v>
          </cell>
          <cell r="F708" t="str">
            <v>CALC</v>
          </cell>
          <cell r="H708" t="str">
            <v>147</v>
          </cell>
          <cell r="I708" t="str">
            <v>C</v>
          </cell>
          <cell r="J708" t="str">
            <v>om_exp</v>
          </cell>
          <cell r="K708" t="str">
            <v>alloc_cp_amt</v>
          </cell>
          <cell r="M708" t="str">
            <v>2010/12/1/8/A/0</v>
          </cell>
        </row>
        <row r="709">
          <cell r="A709" t="str">
            <v>708</v>
          </cell>
          <cell r="B709" t="str">
            <v>OM5_8147</v>
          </cell>
          <cell r="C709" t="str">
            <v>147 - CP Allocation O &amp; M Exp Amount</v>
          </cell>
          <cell r="D709">
            <v>0</v>
          </cell>
          <cell r="F709" t="str">
            <v>CALC</v>
          </cell>
          <cell r="H709" t="str">
            <v>147</v>
          </cell>
          <cell r="I709" t="str">
            <v>C</v>
          </cell>
          <cell r="J709" t="str">
            <v>om_exp</v>
          </cell>
          <cell r="K709" t="str">
            <v>alloc_cp_amt</v>
          </cell>
          <cell r="M709" t="str">
            <v>2010/12/1/8/A/0</v>
          </cell>
        </row>
        <row r="710">
          <cell r="A710" t="str">
            <v>709</v>
          </cell>
          <cell r="B710" t="str">
            <v>OM5_8147</v>
          </cell>
          <cell r="C710" t="str">
            <v>147 - CP Allocation O &amp; M Exp Amount</v>
          </cell>
          <cell r="D710">
            <v>0</v>
          </cell>
          <cell r="F710" t="str">
            <v>CALC</v>
          </cell>
          <cell r="H710" t="str">
            <v>147</v>
          </cell>
          <cell r="I710" t="str">
            <v>C</v>
          </cell>
          <cell r="J710" t="str">
            <v>om_exp</v>
          </cell>
          <cell r="K710" t="str">
            <v>alloc_cp_amt</v>
          </cell>
          <cell r="M710" t="str">
            <v>2010/12/1/8/A/0</v>
          </cell>
        </row>
        <row r="711">
          <cell r="A711" t="str">
            <v>710</v>
          </cell>
          <cell r="B711" t="str">
            <v>OM5_8147</v>
          </cell>
          <cell r="C711" t="str">
            <v>147 - CP Allocation O &amp; M Exp Amount</v>
          </cell>
          <cell r="D711">
            <v>0</v>
          </cell>
          <cell r="F711" t="str">
            <v>CALC</v>
          </cell>
          <cell r="H711" t="str">
            <v>147</v>
          </cell>
          <cell r="I711" t="str">
            <v>C</v>
          </cell>
          <cell r="J711" t="str">
            <v>om_exp</v>
          </cell>
          <cell r="K711" t="str">
            <v>alloc_cp_amt</v>
          </cell>
          <cell r="M711" t="str">
            <v>2010/12/1/8/A/0</v>
          </cell>
        </row>
        <row r="712">
          <cell r="A712" t="str">
            <v>711</v>
          </cell>
          <cell r="B712" t="str">
            <v>OM5_8147</v>
          </cell>
          <cell r="C712" t="str">
            <v>147 - CP Allocation O &amp; M Exp Amount</v>
          </cell>
          <cell r="D712">
            <v>0</v>
          </cell>
          <cell r="F712" t="str">
            <v>CALC</v>
          </cell>
          <cell r="H712" t="str">
            <v>147</v>
          </cell>
          <cell r="I712" t="str">
            <v>C</v>
          </cell>
          <cell r="J712" t="str">
            <v>om_exp</v>
          </cell>
          <cell r="K712" t="str">
            <v>alloc_cp_amt</v>
          </cell>
          <cell r="M712" t="str">
            <v>2010/12/1/8/A/0</v>
          </cell>
        </row>
        <row r="713">
          <cell r="A713" t="str">
            <v>712</v>
          </cell>
          <cell r="B713" t="str">
            <v>OM5_8147</v>
          </cell>
          <cell r="C713" t="str">
            <v>147 - CP Allocation O &amp; M Exp Amount</v>
          </cell>
          <cell r="D713">
            <v>0</v>
          </cell>
          <cell r="F713" t="str">
            <v>CALC</v>
          </cell>
          <cell r="H713" t="str">
            <v>147</v>
          </cell>
          <cell r="I713" t="str">
            <v>C</v>
          </cell>
          <cell r="J713" t="str">
            <v>om_exp</v>
          </cell>
          <cell r="K713" t="str">
            <v>alloc_cp_amt</v>
          </cell>
          <cell r="M713" t="str">
            <v>2010/12/1/8/A/0</v>
          </cell>
        </row>
        <row r="714">
          <cell r="A714" t="str">
            <v>713</v>
          </cell>
          <cell r="B714" t="str">
            <v>OM5_8147</v>
          </cell>
          <cell r="C714" t="str">
            <v>147 - CP Allocation O &amp; M Exp Amount</v>
          </cell>
          <cell r="D714">
            <v>0</v>
          </cell>
          <cell r="F714" t="str">
            <v>CALC</v>
          </cell>
          <cell r="H714" t="str">
            <v>147</v>
          </cell>
          <cell r="I714" t="str">
            <v>C</v>
          </cell>
          <cell r="J714" t="str">
            <v>om_exp</v>
          </cell>
          <cell r="K714" t="str">
            <v>alloc_cp_amt</v>
          </cell>
          <cell r="M714" t="str">
            <v>2010/12/1/8/A/0</v>
          </cell>
        </row>
        <row r="715">
          <cell r="A715" t="str">
            <v>714</v>
          </cell>
          <cell r="B715" t="str">
            <v>OM2_8147</v>
          </cell>
          <cell r="C715" t="str">
            <v>147 - CP Allocation Factor</v>
          </cell>
          <cell r="D715">
            <v>0</v>
          </cell>
          <cell r="F715" t="str">
            <v>CALC</v>
          </cell>
          <cell r="H715" t="str">
            <v>147</v>
          </cell>
          <cell r="I715" t="str">
            <v>C</v>
          </cell>
          <cell r="J715" t="str">
            <v>om_exp</v>
          </cell>
          <cell r="K715" t="str">
            <v>alloc_cp</v>
          </cell>
          <cell r="M715" t="str">
            <v>2010/12/1/8/A/0</v>
          </cell>
        </row>
        <row r="716">
          <cell r="A716" t="str">
            <v>715</v>
          </cell>
          <cell r="B716" t="str">
            <v>OM2_8147</v>
          </cell>
          <cell r="C716" t="str">
            <v>147 - CP Allocation Factor</v>
          </cell>
          <cell r="D716">
            <v>0</v>
          </cell>
          <cell r="F716" t="str">
            <v>CALC</v>
          </cell>
          <cell r="H716" t="str">
            <v>147</v>
          </cell>
          <cell r="I716" t="str">
            <v>C</v>
          </cell>
          <cell r="J716" t="str">
            <v>om_exp</v>
          </cell>
          <cell r="K716" t="str">
            <v>alloc_cp</v>
          </cell>
          <cell r="M716" t="str">
            <v>2010/12/1/8/A/0</v>
          </cell>
        </row>
        <row r="717">
          <cell r="A717" t="str">
            <v>716</v>
          </cell>
          <cell r="B717" t="str">
            <v>OM2_8147</v>
          </cell>
          <cell r="C717" t="str">
            <v>147 - CP Allocation Factor</v>
          </cell>
          <cell r="D717">
            <v>0</v>
          </cell>
          <cell r="F717" t="str">
            <v>CALC</v>
          </cell>
          <cell r="H717" t="str">
            <v>147</v>
          </cell>
          <cell r="I717" t="str">
            <v>C</v>
          </cell>
          <cell r="J717" t="str">
            <v>om_exp</v>
          </cell>
          <cell r="K717" t="str">
            <v>alloc_cp</v>
          </cell>
          <cell r="M717" t="str">
            <v>2010/12/1/8/A/0</v>
          </cell>
        </row>
        <row r="718">
          <cell r="A718" t="str">
            <v>717</v>
          </cell>
          <cell r="B718" t="str">
            <v>OM2_8147</v>
          </cell>
          <cell r="C718" t="str">
            <v>147 - CP Allocation Factor</v>
          </cell>
          <cell r="D718">
            <v>0</v>
          </cell>
          <cell r="F718" t="str">
            <v>CALC</v>
          </cell>
          <cell r="H718" t="str">
            <v>147</v>
          </cell>
          <cell r="I718" t="str">
            <v>C</v>
          </cell>
          <cell r="J718" t="str">
            <v>om_exp</v>
          </cell>
          <cell r="K718" t="str">
            <v>alloc_cp</v>
          </cell>
          <cell r="M718" t="str">
            <v>2010/12/1/8/A/0</v>
          </cell>
        </row>
        <row r="719">
          <cell r="A719" t="str">
            <v>718</v>
          </cell>
          <cell r="B719" t="str">
            <v>OM2_8147</v>
          </cell>
          <cell r="C719" t="str">
            <v>147 - CP Allocation Factor</v>
          </cell>
          <cell r="D719">
            <v>0</v>
          </cell>
          <cell r="F719" t="str">
            <v>CALC</v>
          </cell>
          <cell r="H719" t="str">
            <v>147</v>
          </cell>
          <cell r="I719" t="str">
            <v>C</v>
          </cell>
          <cell r="J719" t="str">
            <v>om_exp</v>
          </cell>
          <cell r="K719" t="str">
            <v>alloc_cp</v>
          </cell>
          <cell r="M719" t="str">
            <v>2010/12/1/8/A/0</v>
          </cell>
        </row>
        <row r="720">
          <cell r="A720" t="str">
            <v>719</v>
          </cell>
          <cell r="B720" t="str">
            <v>OM2_8147</v>
          </cell>
          <cell r="C720" t="str">
            <v>147 - CP Allocation Factor</v>
          </cell>
          <cell r="D720">
            <v>0</v>
          </cell>
          <cell r="F720" t="str">
            <v>CALC</v>
          </cell>
          <cell r="H720" t="str">
            <v>147</v>
          </cell>
          <cell r="I720" t="str">
            <v>C</v>
          </cell>
          <cell r="J720" t="str">
            <v>om_exp</v>
          </cell>
          <cell r="K720" t="str">
            <v>alloc_cp</v>
          </cell>
          <cell r="M720" t="str">
            <v>2010/12/1/8/A/0</v>
          </cell>
        </row>
        <row r="721">
          <cell r="A721" t="str">
            <v>720</v>
          </cell>
          <cell r="B721" t="str">
            <v>OM2_8147</v>
          </cell>
          <cell r="C721" t="str">
            <v>147 - CP Allocation Factor</v>
          </cell>
          <cell r="D721">
            <v>0</v>
          </cell>
          <cell r="F721" t="str">
            <v>CALC</v>
          </cell>
          <cell r="H721" t="str">
            <v>147</v>
          </cell>
          <cell r="I721" t="str">
            <v>C</v>
          </cell>
          <cell r="J721" t="str">
            <v>om_exp</v>
          </cell>
          <cell r="K721" t="str">
            <v>alloc_cp</v>
          </cell>
          <cell r="M721" t="str">
            <v>2010/12/1/8/A/0</v>
          </cell>
        </row>
        <row r="722">
          <cell r="A722" t="str">
            <v>721</v>
          </cell>
          <cell r="B722" t="str">
            <v>OM2_8147</v>
          </cell>
          <cell r="C722" t="str">
            <v>147 - CP Allocation Factor</v>
          </cell>
          <cell r="D722">
            <v>0</v>
          </cell>
          <cell r="F722" t="str">
            <v>CALC</v>
          </cell>
          <cell r="H722" t="str">
            <v>147</v>
          </cell>
          <cell r="I722" t="str">
            <v>C</v>
          </cell>
          <cell r="J722" t="str">
            <v>om_exp</v>
          </cell>
          <cell r="K722" t="str">
            <v>alloc_cp</v>
          </cell>
          <cell r="M722" t="str">
            <v>2010/12/1/8/A/0</v>
          </cell>
        </row>
        <row r="723">
          <cell r="A723" t="str">
            <v>722</v>
          </cell>
          <cell r="B723" t="str">
            <v>OM6_8147</v>
          </cell>
          <cell r="C723" t="str">
            <v>147 - GCP Allocation O &amp; M Exp Amount</v>
          </cell>
          <cell r="D723">
            <v>0</v>
          </cell>
          <cell r="F723" t="str">
            <v>CALC</v>
          </cell>
          <cell r="H723" t="str">
            <v>147</v>
          </cell>
          <cell r="I723" t="str">
            <v>C</v>
          </cell>
          <cell r="J723" t="str">
            <v>om_exp</v>
          </cell>
          <cell r="K723" t="str">
            <v>alloc_gcp_amt</v>
          </cell>
          <cell r="M723" t="str">
            <v>2010/12/1/8/A/0</v>
          </cell>
        </row>
        <row r="724">
          <cell r="A724" t="str">
            <v>723</v>
          </cell>
          <cell r="B724" t="str">
            <v>OM6_8147</v>
          </cell>
          <cell r="C724" t="str">
            <v>147 - GCP Allocation O &amp; M Exp Amount</v>
          </cell>
          <cell r="D724">
            <v>0</v>
          </cell>
          <cell r="F724" t="str">
            <v>CALC</v>
          </cell>
          <cell r="H724" t="str">
            <v>147</v>
          </cell>
          <cell r="I724" t="str">
            <v>C</v>
          </cell>
          <cell r="J724" t="str">
            <v>om_exp</v>
          </cell>
          <cell r="K724" t="str">
            <v>alloc_gcp_amt</v>
          </cell>
          <cell r="M724" t="str">
            <v>2010/12/1/8/A/0</v>
          </cell>
        </row>
        <row r="725">
          <cell r="A725" t="str">
            <v>724</v>
          </cell>
          <cell r="B725" t="str">
            <v>OM6_8147</v>
          </cell>
          <cell r="C725" t="str">
            <v>147 - GCP Allocation O &amp; M Exp Amount</v>
          </cell>
          <cell r="D725">
            <v>0</v>
          </cell>
          <cell r="F725" t="str">
            <v>CALC</v>
          </cell>
          <cell r="H725" t="str">
            <v>147</v>
          </cell>
          <cell r="I725" t="str">
            <v>C</v>
          </cell>
          <cell r="J725" t="str">
            <v>om_exp</v>
          </cell>
          <cell r="K725" t="str">
            <v>alloc_gcp_amt</v>
          </cell>
          <cell r="M725" t="str">
            <v>2010/12/1/8/A/0</v>
          </cell>
        </row>
        <row r="726">
          <cell r="A726" t="str">
            <v>725</v>
          </cell>
          <cell r="B726" t="str">
            <v>OM6_8147</v>
          </cell>
          <cell r="C726" t="str">
            <v>147 - GCP Allocation O &amp; M Exp Amount</v>
          </cell>
          <cell r="D726">
            <v>0</v>
          </cell>
          <cell r="F726" t="str">
            <v>CALC</v>
          </cell>
          <cell r="H726" t="str">
            <v>147</v>
          </cell>
          <cell r="I726" t="str">
            <v>C</v>
          </cell>
          <cell r="J726" t="str">
            <v>om_exp</v>
          </cell>
          <cell r="K726" t="str">
            <v>alloc_gcp_amt</v>
          </cell>
          <cell r="M726" t="str">
            <v>2010/12/1/8/A/0</v>
          </cell>
        </row>
        <row r="727">
          <cell r="A727" t="str">
            <v>726</v>
          </cell>
          <cell r="B727" t="str">
            <v>OM6_8147</v>
          </cell>
          <cell r="C727" t="str">
            <v>147 - GCP Allocation O &amp; M Exp Amount</v>
          </cell>
          <cell r="D727">
            <v>0</v>
          </cell>
          <cell r="F727" t="str">
            <v>CALC</v>
          </cell>
          <cell r="H727" t="str">
            <v>147</v>
          </cell>
          <cell r="I727" t="str">
            <v>C</v>
          </cell>
          <cell r="J727" t="str">
            <v>om_exp</v>
          </cell>
          <cell r="K727" t="str">
            <v>alloc_gcp_amt</v>
          </cell>
          <cell r="M727" t="str">
            <v>2010/12/1/8/A/0</v>
          </cell>
        </row>
        <row r="728">
          <cell r="A728" t="str">
            <v>727</v>
          </cell>
          <cell r="B728" t="str">
            <v>OM6_8147</v>
          </cell>
          <cell r="C728" t="str">
            <v>147 - GCP Allocation O &amp; M Exp Amount</v>
          </cell>
          <cell r="D728">
            <v>0</v>
          </cell>
          <cell r="F728" t="str">
            <v>CALC</v>
          </cell>
          <cell r="H728" t="str">
            <v>147</v>
          </cell>
          <cell r="I728" t="str">
            <v>C</v>
          </cell>
          <cell r="J728" t="str">
            <v>om_exp</v>
          </cell>
          <cell r="K728" t="str">
            <v>alloc_gcp_amt</v>
          </cell>
          <cell r="M728" t="str">
            <v>2010/12/1/8/A/0</v>
          </cell>
        </row>
        <row r="729">
          <cell r="A729" t="str">
            <v>728</v>
          </cell>
          <cell r="B729" t="str">
            <v>OM6_8147</v>
          </cell>
          <cell r="C729" t="str">
            <v>147 - GCP Allocation O &amp; M Exp Amount</v>
          </cell>
          <cell r="D729">
            <v>0</v>
          </cell>
          <cell r="F729" t="str">
            <v>CALC</v>
          </cell>
          <cell r="H729" t="str">
            <v>147</v>
          </cell>
          <cell r="I729" t="str">
            <v>C</v>
          </cell>
          <cell r="J729" t="str">
            <v>om_exp</v>
          </cell>
          <cell r="K729" t="str">
            <v>alloc_gcp_amt</v>
          </cell>
          <cell r="M729" t="str">
            <v>2010/12/1/8/A/0</v>
          </cell>
        </row>
        <row r="730">
          <cell r="A730" t="str">
            <v>729</v>
          </cell>
          <cell r="B730" t="str">
            <v>OM6_8147</v>
          </cell>
          <cell r="C730" t="str">
            <v>147 - GCP Allocation O &amp; M Exp Amount</v>
          </cell>
          <cell r="D730">
            <v>0</v>
          </cell>
          <cell r="F730" t="str">
            <v>CALC</v>
          </cell>
          <cell r="H730" t="str">
            <v>147</v>
          </cell>
          <cell r="I730" t="str">
            <v>C</v>
          </cell>
          <cell r="J730" t="str">
            <v>om_exp</v>
          </cell>
          <cell r="K730" t="str">
            <v>alloc_gcp_amt</v>
          </cell>
          <cell r="M730" t="str">
            <v>2010/12/1/8/A/0</v>
          </cell>
        </row>
        <row r="731">
          <cell r="A731" t="str">
            <v>730</v>
          </cell>
          <cell r="B731" t="str">
            <v>OM3_8147</v>
          </cell>
          <cell r="C731" t="str">
            <v>147 - GCP Allocation Factor</v>
          </cell>
          <cell r="D731">
            <v>0</v>
          </cell>
          <cell r="F731" t="str">
            <v>CALC</v>
          </cell>
          <cell r="H731" t="str">
            <v>147</v>
          </cell>
          <cell r="I731" t="str">
            <v>C</v>
          </cell>
          <cell r="J731" t="str">
            <v>om_exp</v>
          </cell>
          <cell r="K731" t="str">
            <v>alloc_gcp</v>
          </cell>
          <cell r="M731" t="str">
            <v>2010/12/1/8/A/0</v>
          </cell>
        </row>
        <row r="732">
          <cell r="A732" t="str">
            <v>731</v>
          </cell>
          <cell r="B732" t="str">
            <v>OM3_8147</v>
          </cell>
          <cell r="C732" t="str">
            <v>147 - GCP Allocation Factor</v>
          </cell>
          <cell r="D732">
            <v>0</v>
          </cell>
          <cell r="F732" t="str">
            <v>CALC</v>
          </cell>
          <cell r="H732" t="str">
            <v>147</v>
          </cell>
          <cell r="I732" t="str">
            <v>C</v>
          </cell>
          <cell r="J732" t="str">
            <v>om_exp</v>
          </cell>
          <cell r="K732" t="str">
            <v>alloc_gcp</v>
          </cell>
          <cell r="M732" t="str">
            <v>2010/12/1/8/A/0</v>
          </cell>
        </row>
        <row r="733">
          <cell r="A733" t="str">
            <v>732</v>
          </cell>
          <cell r="B733" t="str">
            <v>OM3_8147</v>
          </cell>
          <cell r="C733" t="str">
            <v>147 - GCP Allocation Factor</v>
          </cell>
          <cell r="D733">
            <v>0</v>
          </cell>
          <cell r="F733" t="str">
            <v>CALC</v>
          </cell>
          <cell r="H733" t="str">
            <v>147</v>
          </cell>
          <cell r="I733" t="str">
            <v>C</v>
          </cell>
          <cell r="J733" t="str">
            <v>om_exp</v>
          </cell>
          <cell r="K733" t="str">
            <v>alloc_gcp</v>
          </cell>
          <cell r="M733" t="str">
            <v>2010/12/1/8/A/0</v>
          </cell>
        </row>
        <row r="734">
          <cell r="A734" t="str">
            <v>733</v>
          </cell>
          <cell r="B734" t="str">
            <v>OM3_8147</v>
          </cell>
          <cell r="C734" t="str">
            <v>147 - GCP Allocation Factor</v>
          </cell>
          <cell r="D734">
            <v>0</v>
          </cell>
          <cell r="F734" t="str">
            <v>CALC</v>
          </cell>
          <cell r="H734" t="str">
            <v>147</v>
          </cell>
          <cell r="I734" t="str">
            <v>C</v>
          </cell>
          <cell r="J734" t="str">
            <v>om_exp</v>
          </cell>
          <cell r="K734" t="str">
            <v>alloc_gcp</v>
          </cell>
          <cell r="M734" t="str">
            <v>2010/12/1/8/A/0</v>
          </cell>
        </row>
        <row r="735">
          <cell r="A735" t="str">
            <v>734</v>
          </cell>
          <cell r="B735" t="str">
            <v>OM3_8147</v>
          </cell>
          <cell r="C735" t="str">
            <v>147 - GCP Allocation Factor</v>
          </cell>
          <cell r="D735">
            <v>0</v>
          </cell>
          <cell r="F735" t="str">
            <v>CALC</v>
          </cell>
          <cell r="H735" t="str">
            <v>147</v>
          </cell>
          <cell r="I735" t="str">
            <v>C</v>
          </cell>
          <cell r="J735" t="str">
            <v>om_exp</v>
          </cell>
          <cell r="K735" t="str">
            <v>alloc_gcp</v>
          </cell>
          <cell r="M735" t="str">
            <v>2010/12/1/8/A/0</v>
          </cell>
        </row>
        <row r="736">
          <cell r="A736" t="str">
            <v>735</v>
          </cell>
          <cell r="B736" t="str">
            <v>OM3_8147</v>
          </cell>
          <cell r="C736" t="str">
            <v>147 - GCP Allocation Factor</v>
          </cell>
          <cell r="D736">
            <v>0</v>
          </cell>
          <cell r="F736" t="str">
            <v>CALC</v>
          </cell>
          <cell r="H736" t="str">
            <v>147</v>
          </cell>
          <cell r="I736" t="str">
            <v>C</v>
          </cell>
          <cell r="J736" t="str">
            <v>om_exp</v>
          </cell>
          <cell r="K736" t="str">
            <v>alloc_gcp</v>
          </cell>
          <cell r="M736" t="str">
            <v>2010/12/1/8/A/0</v>
          </cell>
        </row>
        <row r="737">
          <cell r="A737" t="str">
            <v>736</v>
          </cell>
          <cell r="B737" t="str">
            <v>OM3_8147</v>
          </cell>
          <cell r="C737" t="str">
            <v>147 - GCP Allocation Factor</v>
          </cell>
          <cell r="D737">
            <v>0</v>
          </cell>
          <cell r="F737" t="str">
            <v>CALC</v>
          </cell>
          <cell r="H737" t="str">
            <v>147</v>
          </cell>
          <cell r="I737" t="str">
            <v>C</v>
          </cell>
          <cell r="J737" t="str">
            <v>om_exp</v>
          </cell>
          <cell r="K737" t="str">
            <v>alloc_gcp</v>
          </cell>
          <cell r="M737" t="str">
            <v>2010/12/1/8/A/0</v>
          </cell>
        </row>
        <row r="738">
          <cell r="A738" t="str">
            <v>737</v>
          </cell>
          <cell r="B738" t="str">
            <v>OM3_8147</v>
          </cell>
          <cell r="C738" t="str">
            <v>147 - GCP Allocation Factor</v>
          </cell>
          <cell r="D738">
            <v>0</v>
          </cell>
          <cell r="F738" t="str">
            <v>CALC</v>
          </cell>
          <cell r="H738" t="str">
            <v>147</v>
          </cell>
          <cell r="I738" t="str">
            <v>C</v>
          </cell>
          <cell r="J738" t="str">
            <v>om_exp</v>
          </cell>
          <cell r="K738" t="str">
            <v>alloc_gcp</v>
          </cell>
          <cell r="M738" t="str">
            <v>2010/12/1/8/A/0</v>
          </cell>
        </row>
        <row r="739">
          <cell r="A739" t="str">
            <v>738</v>
          </cell>
          <cell r="B739" t="str">
            <v>OMC_8147</v>
          </cell>
          <cell r="C739" t="str">
            <v>147 - GCP Jurisdictional O &amp; M Exp Amount</v>
          </cell>
          <cell r="D739">
            <v>0</v>
          </cell>
          <cell r="F739" t="str">
            <v>CALC</v>
          </cell>
          <cell r="H739" t="str">
            <v>147</v>
          </cell>
          <cell r="I739" t="str">
            <v>C</v>
          </cell>
          <cell r="J739" t="str">
            <v>om_exp</v>
          </cell>
          <cell r="K739" t="str">
            <v>juris_gcp_amt</v>
          </cell>
          <cell r="M739" t="str">
            <v>2010/12/1/8/A/0</v>
          </cell>
        </row>
        <row r="740">
          <cell r="A740" t="str">
            <v>739</v>
          </cell>
          <cell r="B740" t="str">
            <v>OMC_8147</v>
          </cell>
          <cell r="C740" t="str">
            <v>147 - GCP Jurisdictional O &amp; M Exp Amount</v>
          </cell>
          <cell r="D740">
            <v>0</v>
          </cell>
          <cell r="F740" t="str">
            <v>CALC</v>
          </cell>
          <cell r="H740" t="str">
            <v>147</v>
          </cell>
          <cell r="I740" t="str">
            <v>C</v>
          </cell>
          <cell r="J740" t="str">
            <v>om_exp</v>
          </cell>
          <cell r="K740" t="str">
            <v>juris_gcp_amt</v>
          </cell>
          <cell r="M740" t="str">
            <v>2010/12/1/8/A/0</v>
          </cell>
        </row>
        <row r="741">
          <cell r="A741" t="str">
            <v>740</v>
          </cell>
          <cell r="B741" t="str">
            <v>OMC_8147</v>
          </cell>
          <cell r="C741" t="str">
            <v>147 - GCP Jurisdictional O &amp; M Exp Amount</v>
          </cell>
          <cell r="D741">
            <v>0</v>
          </cell>
          <cell r="F741" t="str">
            <v>CALC</v>
          </cell>
          <cell r="H741" t="str">
            <v>147</v>
          </cell>
          <cell r="I741" t="str">
            <v>C</v>
          </cell>
          <cell r="J741" t="str">
            <v>om_exp</v>
          </cell>
          <cell r="K741" t="str">
            <v>juris_gcp_amt</v>
          </cell>
          <cell r="M741" t="str">
            <v>2010/12/1/8/A/0</v>
          </cell>
        </row>
        <row r="742">
          <cell r="A742" t="str">
            <v>741</v>
          </cell>
          <cell r="B742" t="str">
            <v>OMC_8147</v>
          </cell>
          <cell r="C742" t="str">
            <v>147 - GCP Jurisdictional O &amp; M Exp Amount</v>
          </cell>
          <cell r="D742">
            <v>0</v>
          </cell>
          <cell r="F742" t="str">
            <v>CALC</v>
          </cell>
          <cell r="H742" t="str">
            <v>147</v>
          </cell>
          <cell r="I742" t="str">
            <v>C</v>
          </cell>
          <cell r="J742" t="str">
            <v>om_exp</v>
          </cell>
          <cell r="K742" t="str">
            <v>juris_gcp_amt</v>
          </cell>
          <cell r="M742" t="str">
            <v>2010/12/1/8/A/0</v>
          </cell>
        </row>
        <row r="743">
          <cell r="A743" t="str">
            <v>742</v>
          </cell>
          <cell r="B743" t="str">
            <v>OMC_8147</v>
          </cell>
          <cell r="C743" t="str">
            <v>147 - GCP Jurisdictional O &amp; M Exp Amount</v>
          </cell>
          <cell r="D743">
            <v>0</v>
          </cell>
          <cell r="F743" t="str">
            <v>CALC</v>
          </cell>
          <cell r="H743" t="str">
            <v>147</v>
          </cell>
          <cell r="I743" t="str">
            <v>C</v>
          </cell>
          <cell r="J743" t="str">
            <v>om_exp</v>
          </cell>
          <cell r="K743" t="str">
            <v>juris_gcp_amt</v>
          </cell>
          <cell r="M743" t="str">
            <v>2010/12/1/8/A/0</v>
          </cell>
        </row>
        <row r="744">
          <cell r="A744" t="str">
            <v>743</v>
          </cell>
          <cell r="B744" t="str">
            <v>OMC_8147</v>
          </cell>
          <cell r="C744" t="str">
            <v>147 - GCP Jurisdictional O &amp; M Exp Amount</v>
          </cell>
          <cell r="D744">
            <v>0</v>
          </cell>
          <cell r="F744" t="str">
            <v>CALC</v>
          </cell>
          <cell r="H744" t="str">
            <v>147</v>
          </cell>
          <cell r="I744" t="str">
            <v>C</v>
          </cell>
          <cell r="J744" t="str">
            <v>om_exp</v>
          </cell>
          <cell r="K744" t="str">
            <v>juris_gcp_amt</v>
          </cell>
          <cell r="M744" t="str">
            <v>2010/12/1/8/A/0</v>
          </cell>
        </row>
        <row r="745">
          <cell r="A745" t="str">
            <v>744</v>
          </cell>
          <cell r="B745" t="str">
            <v>OMC_8147</v>
          </cell>
          <cell r="C745" t="str">
            <v>147 - GCP Jurisdictional O &amp; M Exp Amount</v>
          </cell>
          <cell r="D745">
            <v>0</v>
          </cell>
          <cell r="F745" t="str">
            <v>CALC</v>
          </cell>
          <cell r="H745" t="str">
            <v>147</v>
          </cell>
          <cell r="I745" t="str">
            <v>C</v>
          </cell>
          <cell r="J745" t="str">
            <v>om_exp</v>
          </cell>
          <cell r="K745" t="str">
            <v>juris_gcp_amt</v>
          </cell>
          <cell r="M745" t="str">
            <v>2010/12/1/8/A/0</v>
          </cell>
        </row>
        <row r="746">
          <cell r="A746" t="str">
            <v>745</v>
          </cell>
          <cell r="B746" t="str">
            <v>OMC_8147</v>
          </cell>
          <cell r="C746" t="str">
            <v>147 - GCP Jurisdictional O &amp; M Exp Amount</v>
          </cell>
          <cell r="D746">
            <v>0</v>
          </cell>
          <cell r="F746" t="str">
            <v>CALC</v>
          </cell>
          <cell r="H746" t="str">
            <v>147</v>
          </cell>
          <cell r="I746" t="str">
            <v>C</v>
          </cell>
          <cell r="J746" t="str">
            <v>om_exp</v>
          </cell>
          <cell r="K746" t="str">
            <v>juris_gcp_amt</v>
          </cell>
          <cell r="M746" t="str">
            <v>2010/12/1/8/A/0</v>
          </cell>
        </row>
        <row r="747">
          <cell r="A747" t="str">
            <v>746</v>
          </cell>
          <cell r="B747" t="str">
            <v>OM4_8147</v>
          </cell>
          <cell r="C747" t="str">
            <v>147 - Energy Allocation Factor</v>
          </cell>
          <cell r="D747">
            <v>1</v>
          </cell>
          <cell r="F747" t="str">
            <v>CALC</v>
          </cell>
          <cell r="H747" t="str">
            <v>147</v>
          </cell>
          <cell r="I747" t="str">
            <v>C</v>
          </cell>
          <cell r="J747" t="str">
            <v>om_exp</v>
          </cell>
          <cell r="K747" t="str">
            <v>alloc_energy</v>
          </cell>
          <cell r="M747" t="str">
            <v>2010/12/1/8/A/0</v>
          </cell>
        </row>
        <row r="748">
          <cell r="A748" t="str">
            <v>747</v>
          </cell>
          <cell r="B748" t="str">
            <v>OM4_8147</v>
          </cell>
          <cell r="C748" t="str">
            <v>147 - Energy Allocation Factor</v>
          </cell>
          <cell r="D748">
            <v>1</v>
          </cell>
          <cell r="F748" t="str">
            <v>CALC</v>
          </cell>
          <cell r="H748" t="str">
            <v>147</v>
          </cell>
          <cell r="I748" t="str">
            <v>C</v>
          </cell>
          <cell r="J748" t="str">
            <v>om_exp</v>
          </cell>
          <cell r="K748" t="str">
            <v>alloc_energy</v>
          </cell>
          <cell r="M748" t="str">
            <v>2010/12/1/8/A/0</v>
          </cell>
        </row>
        <row r="749">
          <cell r="A749" t="str">
            <v>748</v>
          </cell>
          <cell r="B749" t="str">
            <v>OM4_8147</v>
          </cell>
          <cell r="C749" t="str">
            <v>147 - Energy Allocation Factor</v>
          </cell>
          <cell r="D749">
            <v>1</v>
          </cell>
          <cell r="F749" t="str">
            <v>CALC</v>
          </cell>
          <cell r="H749" t="str">
            <v>147</v>
          </cell>
          <cell r="I749" t="str">
            <v>C</v>
          </cell>
          <cell r="J749" t="str">
            <v>om_exp</v>
          </cell>
          <cell r="K749" t="str">
            <v>alloc_energy</v>
          </cell>
          <cell r="M749" t="str">
            <v>2010/12/1/8/A/0</v>
          </cell>
        </row>
        <row r="750">
          <cell r="A750" t="str">
            <v>749</v>
          </cell>
          <cell r="B750" t="str">
            <v>OM4_8147</v>
          </cell>
          <cell r="C750" t="str">
            <v>147 - Energy Allocation Factor</v>
          </cell>
          <cell r="D750">
            <v>1</v>
          </cell>
          <cell r="F750" t="str">
            <v>CALC</v>
          </cell>
          <cell r="H750" t="str">
            <v>147</v>
          </cell>
          <cell r="I750" t="str">
            <v>C</v>
          </cell>
          <cell r="J750" t="str">
            <v>om_exp</v>
          </cell>
          <cell r="K750" t="str">
            <v>alloc_energy</v>
          </cell>
          <cell r="M750" t="str">
            <v>2010/12/1/8/A/0</v>
          </cell>
        </row>
        <row r="751">
          <cell r="A751" t="str">
            <v>750</v>
          </cell>
          <cell r="B751" t="str">
            <v>OM4_8147</v>
          </cell>
          <cell r="C751" t="str">
            <v>147 - Energy Allocation Factor</v>
          </cell>
          <cell r="D751">
            <v>1</v>
          </cell>
          <cell r="F751" t="str">
            <v>CALC</v>
          </cell>
          <cell r="H751" t="str">
            <v>147</v>
          </cell>
          <cell r="I751" t="str">
            <v>C</v>
          </cell>
          <cell r="J751" t="str">
            <v>om_exp</v>
          </cell>
          <cell r="K751" t="str">
            <v>alloc_energy</v>
          </cell>
          <cell r="M751" t="str">
            <v>2010/12/1/8/A/0</v>
          </cell>
        </row>
        <row r="752">
          <cell r="A752" t="str">
            <v>751</v>
          </cell>
          <cell r="B752" t="str">
            <v>OM4_8147</v>
          </cell>
          <cell r="C752" t="str">
            <v>147 - Energy Allocation Factor</v>
          </cell>
          <cell r="D752">
            <v>1</v>
          </cell>
          <cell r="F752" t="str">
            <v>CALC</v>
          </cell>
          <cell r="H752" t="str">
            <v>147</v>
          </cell>
          <cell r="I752" t="str">
            <v>C</v>
          </cell>
          <cell r="J752" t="str">
            <v>om_exp</v>
          </cell>
          <cell r="K752" t="str">
            <v>alloc_energy</v>
          </cell>
          <cell r="M752" t="str">
            <v>2010/12/1/8/A/0</v>
          </cell>
        </row>
        <row r="753">
          <cell r="A753" t="str">
            <v>752</v>
          </cell>
          <cell r="B753" t="str">
            <v>OM4_8147</v>
          </cell>
          <cell r="C753" t="str">
            <v>147 - Energy Allocation Factor</v>
          </cell>
          <cell r="D753">
            <v>1</v>
          </cell>
          <cell r="F753" t="str">
            <v>CALC</v>
          </cell>
          <cell r="H753" t="str">
            <v>147</v>
          </cell>
          <cell r="I753" t="str">
            <v>C</v>
          </cell>
          <cell r="J753" t="str">
            <v>om_exp</v>
          </cell>
          <cell r="K753" t="str">
            <v>alloc_energy</v>
          </cell>
          <cell r="M753" t="str">
            <v>2010/12/1/8/A/0</v>
          </cell>
        </row>
        <row r="754">
          <cell r="A754" t="str">
            <v>753</v>
          </cell>
          <cell r="B754" t="str">
            <v>OM4_8147</v>
          </cell>
          <cell r="C754" t="str">
            <v>147 - Energy Allocation Factor</v>
          </cell>
          <cell r="D754">
            <v>1</v>
          </cell>
          <cell r="F754" t="str">
            <v>CALC</v>
          </cell>
          <cell r="H754" t="str">
            <v>147</v>
          </cell>
          <cell r="I754" t="str">
            <v>C</v>
          </cell>
          <cell r="J754" t="str">
            <v>om_exp</v>
          </cell>
          <cell r="K754" t="str">
            <v>alloc_energy</v>
          </cell>
          <cell r="M754" t="str">
            <v>2010/12/1/8/A/0</v>
          </cell>
        </row>
        <row r="755">
          <cell r="A755" t="str">
            <v>754</v>
          </cell>
          <cell r="B755" t="str">
            <v>OM7_8147</v>
          </cell>
          <cell r="C755" t="str">
            <v>147 - Energy Allocation O &amp; M Exp Amount</v>
          </cell>
          <cell r="D755">
            <v>0</v>
          </cell>
          <cell r="F755" t="str">
            <v>CALC</v>
          </cell>
          <cell r="H755" t="str">
            <v>147</v>
          </cell>
          <cell r="I755" t="str">
            <v>C</v>
          </cell>
          <cell r="J755" t="str">
            <v>om_exp</v>
          </cell>
          <cell r="K755" t="str">
            <v>alloc_energy_amt</v>
          </cell>
          <cell r="M755" t="str">
            <v>2010/12/1/8/A/0</v>
          </cell>
        </row>
        <row r="756">
          <cell r="A756" t="str">
            <v>755</v>
          </cell>
          <cell r="B756" t="str">
            <v>OM7_8147</v>
          </cell>
          <cell r="C756" t="str">
            <v>147 - Energy Allocation O &amp; M Exp Amount</v>
          </cell>
          <cell r="D756">
            <v>173200.28</v>
          </cell>
          <cell r="F756" t="str">
            <v>CALC</v>
          </cell>
          <cell r="H756" t="str">
            <v>147</v>
          </cell>
          <cell r="I756" t="str">
            <v>C</v>
          </cell>
          <cell r="J756" t="str">
            <v>om_exp</v>
          </cell>
          <cell r="K756" t="str">
            <v>alloc_energy_amt</v>
          </cell>
          <cell r="M756" t="str">
            <v>2010/12/1/8/A/0</v>
          </cell>
        </row>
        <row r="757">
          <cell r="A757" t="str">
            <v>756</v>
          </cell>
          <cell r="B757" t="str">
            <v>OM7_8147</v>
          </cell>
          <cell r="C757" t="str">
            <v>147 - Energy Allocation O &amp; M Exp Amount</v>
          </cell>
          <cell r="D757">
            <v>0</v>
          </cell>
          <cell r="F757" t="str">
            <v>CALC</v>
          </cell>
          <cell r="H757" t="str">
            <v>147</v>
          </cell>
          <cell r="I757" t="str">
            <v>C</v>
          </cell>
          <cell r="J757" t="str">
            <v>om_exp</v>
          </cell>
          <cell r="K757" t="str">
            <v>alloc_energy_amt</v>
          </cell>
          <cell r="M757" t="str">
            <v>2010/12/1/8/A/0</v>
          </cell>
        </row>
        <row r="758">
          <cell r="A758" t="str">
            <v>757</v>
          </cell>
          <cell r="B758" t="str">
            <v>OM7_8147</v>
          </cell>
          <cell r="C758" t="str">
            <v>147 - Energy Allocation O &amp; M Exp Amount</v>
          </cell>
          <cell r="D758">
            <v>902.96</v>
          </cell>
          <cell r="F758" t="str">
            <v>CALC</v>
          </cell>
          <cell r="H758" t="str">
            <v>147</v>
          </cell>
          <cell r="I758" t="str">
            <v>C</v>
          </cell>
          <cell r="J758" t="str">
            <v>om_exp</v>
          </cell>
          <cell r="K758" t="str">
            <v>alloc_energy_amt</v>
          </cell>
          <cell r="M758" t="str">
            <v>2010/12/1/8/A/0</v>
          </cell>
        </row>
        <row r="759">
          <cell r="A759" t="str">
            <v>758</v>
          </cell>
          <cell r="B759" t="str">
            <v>OM7_8147</v>
          </cell>
          <cell r="C759" t="str">
            <v>147 - Energy Allocation O &amp; M Exp Amount</v>
          </cell>
          <cell r="D759">
            <v>0</v>
          </cell>
          <cell r="F759" t="str">
            <v>CALC</v>
          </cell>
          <cell r="H759" t="str">
            <v>147</v>
          </cell>
          <cell r="I759" t="str">
            <v>C</v>
          </cell>
          <cell r="J759" t="str">
            <v>om_exp</v>
          </cell>
          <cell r="K759" t="str">
            <v>alloc_energy_amt</v>
          </cell>
          <cell r="M759" t="str">
            <v>2010/12/1/8/A/0</v>
          </cell>
        </row>
        <row r="760">
          <cell r="A760" t="str">
            <v>759</v>
          </cell>
          <cell r="B760" t="str">
            <v>OM7_8147</v>
          </cell>
          <cell r="C760" t="str">
            <v>147 - Energy Allocation O &amp; M Exp Amount</v>
          </cell>
          <cell r="D760">
            <v>0</v>
          </cell>
          <cell r="F760" t="str">
            <v>CALC</v>
          </cell>
          <cell r="H760" t="str">
            <v>147</v>
          </cell>
          <cell r="I760" t="str">
            <v>C</v>
          </cell>
          <cell r="J760" t="str">
            <v>om_exp</v>
          </cell>
          <cell r="K760" t="str">
            <v>alloc_energy_amt</v>
          </cell>
          <cell r="M760" t="str">
            <v>2010/12/1/8/A/0</v>
          </cell>
        </row>
        <row r="761">
          <cell r="A761" t="str">
            <v>760</v>
          </cell>
          <cell r="B761" t="str">
            <v>OM7_8147</v>
          </cell>
          <cell r="C761" t="str">
            <v>147 - Energy Allocation O &amp; M Exp Amount</v>
          </cell>
          <cell r="D761">
            <v>0</v>
          </cell>
          <cell r="F761" t="str">
            <v>CALC</v>
          </cell>
          <cell r="H761" t="str">
            <v>147</v>
          </cell>
          <cell r="I761" t="str">
            <v>C</v>
          </cell>
          <cell r="J761" t="str">
            <v>om_exp</v>
          </cell>
          <cell r="K761" t="str">
            <v>alloc_energy_amt</v>
          </cell>
          <cell r="M761" t="str">
            <v>2010/12/1/8/A/0</v>
          </cell>
        </row>
        <row r="762">
          <cell r="A762" t="str">
            <v>761</v>
          </cell>
          <cell r="B762" t="str">
            <v>OM7_8147</v>
          </cell>
          <cell r="C762" t="str">
            <v>147 - Energy Allocation O &amp; M Exp Amount</v>
          </cell>
          <cell r="D762">
            <v>0</v>
          </cell>
          <cell r="F762" t="str">
            <v>CALC</v>
          </cell>
          <cell r="H762" t="str">
            <v>147</v>
          </cell>
          <cell r="I762" t="str">
            <v>C</v>
          </cell>
          <cell r="J762" t="str">
            <v>om_exp</v>
          </cell>
          <cell r="K762" t="str">
            <v>alloc_energy_amt</v>
          </cell>
          <cell r="M762" t="str">
            <v>2010/12/1/8/A/0</v>
          </cell>
        </row>
        <row r="763">
          <cell r="A763" t="str">
            <v>762</v>
          </cell>
          <cell r="B763" t="str">
            <v>OMB_8147</v>
          </cell>
          <cell r="C763" t="str">
            <v>147 - CP Jurisdictional O &amp; M Exp Amount</v>
          </cell>
          <cell r="D763">
            <v>0</v>
          </cell>
          <cell r="F763" t="str">
            <v>CALC</v>
          </cell>
          <cell r="H763" t="str">
            <v>147</v>
          </cell>
          <cell r="I763" t="str">
            <v>C</v>
          </cell>
          <cell r="J763" t="str">
            <v>om_exp</v>
          </cell>
          <cell r="K763" t="str">
            <v>juris_cp_amt</v>
          </cell>
          <cell r="M763" t="str">
            <v>2010/12/1/8/A/0</v>
          </cell>
        </row>
        <row r="764">
          <cell r="A764" t="str">
            <v>763</v>
          </cell>
          <cell r="B764" t="str">
            <v>OMB_8147</v>
          </cell>
          <cell r="C764" t="str">
            <v>147 - CP Jurisdictional O &amp; M Exp Amount</v>
          </cell>
          <cell r="D764">
            <v>0</v>
          </cell>
          <cell r="F764" t="str">
            <v>CALC</v>
          </cell>
          <cell r="H764" t="str">
            <v>147</v>
          </cell>
          <cell r="I764" t="str">
            <v>C</v>
          </cell>
          <cell r="J764" t="str">
            <v>om_exp</v>
          </cell>
          <cell r="K764" t="str">
            <v>juris_cp_amt</v>
          </cell>
          <cell r="M764" t="str">
            <v>2010/12/1/8/A/0</v>
          </cell>
        </row>
        <row r="765">
          <cell r="A765" t="str">
            <v>764</v>
          </cell>
          <cell r="B765" t="str">
            <v>OMB_8147</v>
          </cell>
          <cell r="C765" t="str">
            <v>147 - CP Jurisdictional O &amp; M Exp Amount</v>
          </cell>
          <cell r="D765">
            <v>0</v>
          </cell>
          <cell r="F765" t="str">
            <v>CALC</v>
          </cell>
          <cell r="H765" t="str">
            <v>147</v>
          </cell>
          <cell r="I765" t="str">
            <v>C</v>
          </cell>
          <cell r="J765" t="str">
            <v>om_exp</v>
          </cell>
          <cell r="K765" t="str">
            <v>juris_cp_amt</v>
          </cell>
          <cell r="M765" t="str">
            <v>2010/12/1/8/A/0</v>
          </cell>
        </row>
        <row r="766">
          <cell r="A766" t="str">
            <v>765</v>
          </cell>
          <cell r="B766" t="str">
            <v>OMB_8147</v>
          </cell>
          <cell r="C766" t="str">
            <v>147 - CP Jurisdictional O &amp; M Exp Amount</v>
          </cell>
          <cell r="D766">
            <v>0</v>
          </cell>
          <cell r="F766" t="str">
            <v>CALC</v>
          </cell>
          <cell r="H766" t="str">
            <v>147</v>
          </cell>
          <cell r="I766" t="str">
            <v>C</v>
          </cell>
          <cell r="J766" t="str">
            <v>om_exp</v>
          </cell>
          <cell r="K766" t="str">
            <v>juris_cp_amt</v>
          </cell>
          <cell r="M766" t="str">
            <v>2010/12/1/8/A/0</v>
          </cell>
        </row>
        <row r="767">
          <cell r="A767" t="str">
            <v>766</v>
          </cell>
          <cell r="B767" t="str">
            <v>OMB_8147</v>
          </cell>
          <cell r="C767" t="str">
            <v>147 - CP Jurisdictional O &amp; M Exp Amount</v>
          </cell>
          <cell r="D767">
            <v>0</v>
          </cell>
          <cell r="F767" t="str">
            <v>CALC</v>
          </cell>
          <cell r="H767" t="str">
            <v>147</v>
          </cell>
          <cell r="I767" t="str">
            <v>C</v>
          </cell>
          <cell r="J767" t="str">
            <v>om_exp</v>
          </cell>
          <cell r="K767" t="str">
            <v>juris_cp_amt</v>
          </cell>
          <cell r="M767" t="str">
            <v>2010/12/1/8/A/0</v>
          </cell>
        </row>
        <row r="768">
          <cell r="A768" t="str">
            <v>767</v>
          </cell>
          <cell r="B768" t="str">
            <v>OMB_8147</v>
          </cell>
          <cell r="C768" t="str">
            <v>147 - CP Jurisdictional O &amp; M Exp Amount</v>
          </cell>
          <cell r="D768">
            <v>0</v>
          </cell>
          <cell r="F768" t="str">
            <v>CALC</v>
          </cell>
          <cell r="H768" t="str">
            <v>147</v>
          </cell>
          <cell r="I768" t="str">
            <v>C</v>
          </cell>
          <cell r="J768" t="str">
            <v>om_exp</v>
          </cell>
          <cell r="K768" t="str">
            <v>juris_cp_amt</v>
          </cell>
          <cell r="M768" t="str">
            <v>2010/12/1/8/A/0</v>
          </cell>
        </row>
        <row r="769">
          <cell r="A769" t="str">
            <v>768</v>
          </cell>
          <cell r="B769" t="str">
            <v>OMB_8147</v>
          </cell>
          <cell r="C769" t="str">
            <v>147 - CP Jurisdictional O &amp; M Exp Amount</v>
          </cell>
          <cell r="D769">
            <v>0</v>
          </cell>
          <cell r="F769" t="str">
            <v>CALC</v>
          </cell>
          <cell r="H769" t="str">
            <v>147</v>
          </cell>
          <cell r="I769" t="str">
            <v>C</v>
          </cell>
          <cell r="J769" t="str">
            <v>om_exp</v>
          </cell>
          <cell r="K769" t="str">
            <v>juris_cp_amt</v>
          </cell>
          <cell r="M769" t="str">
            <v>2010/12/1/8/A/0</v>
          </cell>
        </row>
        <row r="770">
          <cell r="A770" t="str">
            <v>769</v>
          </cell>
          <cell r="B770" t="str">
            <v>OMB_8147</v>
          </cell>
          <cell r="C770" t="str">
            <v>147 - CP Jurisdictional O &amp; M Exp Amount</v>
          </cell>
          <cell r="D770">
            <v>0</v>
          </cell>
          <cell r="F770" t="str">
            <v>CALC</v>
          </cell>
          <cell r="H770" t="str">
            <v>147</v>
          </cell>
          <cell r="I770" t="str">
            <v>C</v>
          </cell>
          <cell r="J770" t="str">
            <v>om_exp</v>
          </cell>
          <cell r="K770" t="str">
            <v>juris_cp_amt</v>
          </cell>
          <cell r="M770" t="str">
            <v>2010/12/1/8/A/0</v>
          </cell>
        </row>
        <row r="771">
          <cell r="A771" t="str">
            <v>770</v>
          </cell>
          <cell r="B771" t="str">
            <v>OM8_8147</v>
          </cell>
          <cell r="C771" t="str">
            <v>147 - CP Jurisdictional Factor</v>
          </cell>
          <cell r="D771">
            <v>0.98031049999999997</v>
          </cell>
          <cell r="F771" t="str">
            <v>CALC</v>
          </cell>
          <cell r="H771" t="str">
            <v>147</v>
          </cell>
          <cell r="I771" t="str">
            <v>C</v>
          </cell>
          <cell r="J771" t="str">
            <v>om_exp</v>
          </cell>
          <cell r="K771" t="str">
            <v>juris_cp</v>
          </cell>
          <cell r="M771" t="str">
            <v>2010/12/1/8/A/0</v>
          </cell>
        </row>
        <row r="772">
          <cell r="A772" t="str">
            <v>771</v>
          </cell>
          <cell r="B772" t="str">
            <v>OM8_8147</v>
          </cell>
          <cell r="C772" t="str">
            <v>147 - CP Jurisdictional Factor</v>
          </cell>
          <cell r="D772">
            <v>0.98031049999999997</v>
          </cell>
          <cell r="F772" t="str">
            <v>CALC</v>
          </cell>
          <cell r="H772" t="str">
            <v>147</v>
          </cell>
          <cell r="I772" t="str">
            <v>C</v>
          </cell>
          <cell r="J772" t="str">
            <v>om_exp</v>
          </cell>
          <cell r="K772" t="str">
            <v>juris_cp</v>
          </cell>
          <cell r="M772" t="str">
            <v>2010/12/1/8/A/0</v>
          </cell>
        </row>
        <row r="773">
          <cell r="A773" t="str">
            <v>772</v>
          </cell>
          <cell r="B773" t="str">
            <v>OM8_8147</v>
          </cell>
          <cell r="C773" t="str">
            <v>147 - CP Jurisdictional Factor</v>
          </cell>
          <cell r="D773">
            <v>0.98031049999999997</v>
          </cell>
          <cell r="F773" t="str">
            <v>CALC</v>
          </cell>
          <cell r="H773" t="str">
            <v>147</v>
          </cell>
          <cell r="I773" t="str">
            <v>C</v>
          </cell>
          <cell r="J773" t="str">
            <v>om_exp</v>
          </cell>
          <cell r="K773" t="str">
            <v>juris_cp</v>
          </cell>
          <cell r="M773" t="str">
            <v>2010/12/1/8/A/0</v>
          </cell>
        </row>
        <row r="774">
          <cell r="A774" t="str">
            <v>773</v>
          </cell>
          <cell r="B774" t="str">
            <v>OM8_8147</v>
          </cell>
          <cell r="C774" t="str">
            <v>147 - CP Jurisdictional Factor</v>
          </cell>
          <cell r="D774">
            <v>0.98031049999999997</v>
          </cell>
          <cell r="F774" t="str">
            <v>CALC</v>
          </cell>
          <cell r="H774" t="str">
            <v>147</v>
          </cell>
          <cell r="I774" t="str">
            <v>C</v>
          </cell>
          <cell r="J774" t="str">
            <v>om_exp</v>
          </cell>
          <cell r="K774" t="str">
            <v>juris_cp</v>
          </cell>
          <cell r="M774" t="str">
            <v>2010/12/1/8/A/0</v>
          </cell>
        </row>
        <row r="775">
          <cell r="A775" t="str">
            <v>774</v>
          </cell>
          <cell r="B775" t="str">
            <v>OM8_8147</v>
          </cell>
          <cell r="C775" t="str">
            <v>147 - CP Jurisdictional Factor</v>
          </cell>
          <cell r="D775">
            <v>0.98031049999999997</v>
          </cell>
          <cell r="F775" t="str">
            <v>CALC</v>
          </cell>
          <cell r="H775" t="str">
            <v>147</v>
          </cell>
          <cell r="I775" t="str">
            <v>C</v>
          </cell>
          <cell r="J775" t="str">
            <v>om_exp</v>
          </cell>
          <cell r="K775" t="str">
            <v>juris_cp</v>
          </cell>
          <cell r="M775" t="str">
            <v>2010/12/1/8/A/0</v>
          </cell>
        </row>
        <row r="776">
          <cell r="A776" t="str">
            <v>775</v>
          </cell>
          <cell r="B776" t="str">
            <v>OM8_8147</v>
          </cell>
          <cell r="C776" t="str">
            <v>147 - CP Jurisdictional Factor</v>
          </cell>
          <cell r="D776">
            <v>0.98031049999999997</v>
          </cell>
          <cell r="F776" t="str">
            <v>CALC</v>
          </cell>
          <cell r="H776" t="str">
            <v>147</v>
          </cell>
          <cell r="I776" t="str">
            <v>C</v>
          </cell>
          <cell r="J776" t="str">
            <v>om_exp</v>
          </cell>
          <cell r="K776" t="str">
            <v>juris_cp</v>
          </cell>
          <cell r="M776" t="str">
            <v>2010/12/1/8/A/0</v>
          </cell>
        </row>
        <row r="777">
          <cell r="A777" t="str">
            <v>776</v>
          </cell>
          <cell r="B777" t="str">
            <v>OM8_8147</v>
          </cell>
          <cell r="C777" t="str">
            <v>147 - CP Jurisdictional Factor</v>
          </cell>
          <cell r="D777">
            <v>0.98031049999999997</v>
          </cell>
          <cell r="F777" t="str">
            <v>CALC</v>
          </cell>
          <cell r="H777" t="str">
            <v>147</v>
          </cell>
          <cell r="I777" t="str">
            <v>C</v>
          </cell>
          <cell r="J777" t="str">
            <v>om_exp</v>
          </cell>
          <cell r="K777" t="str">
            <v>juris_cp</v>
          </cell>
          <cell r="M777" t="str">
            <v>2010/12/1/8/A/0</v>
          </cell>
        </row>
        <row r="778">
          <cell r="A778" t="str">
            <v>777</v>
          </cell>
          <cell r="B778" t="str">
            <v>OM8_8147</v>
          </cell>
          <cell r="C778" t="str">
            <v>147 - CP Jurisdictional Factor</v>
          </cell>
          <cell r="D778">
            <v>0.98031049999999997</v>
          </cell>
          <cell r="F778" t="str">
            <v>CALC</v>
          </cell>
          <cell r="H778" t="str">
            <v>147</v>
          </cell>
          <cell r="I778" t="str">
            <v>C</v>
          </cell>
          <cell r="J778" t="str">
            <v>om_exp</v>
          </cell>
          <cell r="K778" t="str">
            <v>juris_cp</v>
          </cell>
          <cell r="M778" t="str">
            <v>2010/12/1/8/A/0</v>
          </cell>
        </row>
        <row r="779">
          <cell r="A779" t="str">
            <v>778</v>
          </cell>
          <cell r="B779" t="str">
            <v>OMA_8147</v>
          </cell>
          <cell r="C779" t="str">
            <v>147 - Energy Jurisdictional Factor</v>
          </cell>
          <cell r="D779">
            <v>0.980271</v>
          </cell>
          <cell r="F779" t="str">
            <v>CALC</v>
          </cell>
          <cell r="H779" t="str">
            <v>147</v>
          </cell>
          <cell r="I779" t="str">
            <v>C</v>
          </cell>
          <cell r="J779" t="str">
            <v>om_exp</v>
          </cell>
          <cell r="K779" t="str">
            <v>juris_energy</v>
          </cell>
          <cell r="M779" t="str">
            <v>2010/12/1/8/A/0</v>
          </cell>
        </row>
        <row r="780">
          <cell r="A780" t="str">
            <v>779</v>
          </cell>
          <cell r="B780" t="str">
            <v>OMA_8147</v>
          </cell>
          <cell r="C780" t="str">
            <v>147 - Energy Jurisdictional Factor</v>
          </cell>
          <cell r="D780">
            <v>0.980271</v>
          </cell>
          <cell r="F780" t="str">
            <v>CALC</v>
          </cell>
          <cell r="H780" t="str">
            <v>147</v>
          </cell>
          <cell r="I780" t="str">
            <v>C</v>
          </cell>
          <cell r="J780" t="str">
            <v>om_exp</v>
          </cell>
          <cell r="K780" t="str">
            <v>juris_energy</v>
          </cell>
          <cell r="M780" t="str">
            <v>2010/12/1/8/A/0</v>
          </cell>
        </row>
        <row r="781">
          <cell r="A781" t="str">
            <v>780</v>
          </cell>
          <cell r="B781" t="str">
            <v>OMA_8147</v>
          </cell>
          <cell r="C781" t="str">
            <v>147 - Energy Jurisdictional Factor</v>
          </cell>
          <cell r="D781">
            <v>0.980271</v>
          </cell>
          <cell r="F781" t="str">
            <v>CALC</v>
          </cell>
          <cell r="H781" t="str">
            <v>147</v>
          </cell>
          <cell r="I781" t="str">
            <v>C</v>
          </cell>
          <cell r="J781" t="str">
            <v>om_exp</v>
          </cell>
          <cell r="K781" t="str">
            <v>juris_energy</v>
          </cell>
          <cell r="M781" t="str">
            <v>2010/12/1/8/A/0</v>
          </cell>
        </row>
        <row r="782">
          <cell r="A782" t="str">
            <v>781</v>
          </cell>
          <cell r="B782" t="str">
            <v>OMA_8147</v>
          </cell>
          <cell r="C782" t="str">
            <v>147 - Energy Jurisdictional Factor</v>
          </cell>
          <cell r="D782">
            <v>0.980271</v>
          </cell>
          <cell r="F782" t="str">
            <v>CALC</v>
          </cell>
          <cell r="H782" t="str">
            <v>147</v>
          </cell>
          <cell r="I782" t="str">
            <v>C</v>
          </cell>
          <cell r="J782" t="str">
            <v>om_exp</v>
          </cell>
          <cell r="K782" t="str">
            <v>juris_energy</v>
          </cell>
          <cell r="M782" t="str">
            <v>2010/12/1/8/A/0</v>
          </cell>
        </row>
        <row r="783">
          <cell r="A783" t="str">
            <v>782</v>
          </cell>
          <cell r="B783" t="str">
            <v>OMA_8147</v>
          </cell>
          <cell r="C783" t="str">
            <v>147 - Energy Jurisdictional Factor</v>
          </cell>
          <cell r="D783">
            <v>0.980271</v>
          </cell>
          <cell r="F783" t="str">
            <v>CALC</v>
          </cell>
          <cell r="H783" t="str">
            <v>147</v>
          </cell>
          <cell r="I783" t="str">
            <v>C</v>
          </cell>
          <cell r="J783" t="str">
            <v>om_exp</v>
          </cell>
          <cell r="K783" t="str">
            <v>juris_energy</v>
          </cell>
          <cell r="M783" t="str">
            <v>2010/12/1/8/A/0</v>
          </cell>
        </row>
        <row r="784">
          <cell r="A784" t="str">
            <v>783</v>
          </cell>
          <cell r="B784" t="str">
            <v>OMA_8147</v>
          </cell>
          <cell r="C784" t="str">
            <v>147 - Energy Jurisdictional Factor</v>
          </cell>
          <cell r="D784">
            <v>0.980271</v>
          </cell>
          <cell r="F784" t="str">
            <v>CALC</v>
          </cell>
          <cell r="H784" t="str">
            <v>147</v>
          </cell>
          <cell r="I784" t="str">
            <v>C</v>
          </cell>
          <cell r="J784" t="str">
            <v>om_exp</v>
          </cell>
          <cell r="K784" t="str">
            <v>juris_energy</v>
          </cell>
          <cell r="M784" t="str">
            <v>2010/12/1/8/A/0</v>
          </cell>
        </row>
        <row r="785">
          <cell r="A785" t="str">
            <v>784</v>
          </cell>
          <cell r="B785" t="str">
            <v>OMA_8147</v>
          </cell>
          <cell r="C785" t="str">
            <v>147 - Energy Jurisdictional Factor</v>
          </cell>
          <cell r="D785">
            <v>0.980271</v>
          </cell>
          <cell r="F785" t="str">
            <v>CALC</v>
          </cell>
          <cell r="H785" t="str">
            <v>147</v>
          </cell>
          <cell r="I785" t="str">
            <v>C</v>
          </cell>
          <cell r="J785" t="str">
            <v>om_exp</v>
          </cell>
          <cell r="K785" t="str">
            <v>juris_energy</v>
          </cell>
          <cell r="M785" t="str">
            <v>2010/12/1/8/A/0</v>
          </cell>
        </row>
        <row r="786">
          <cell r="A786" t="str">
            <v>785</v>
          </cell>
          <cell r="B786" t="str">
            <v>OMA_8147</v>
          </cell>
          <cell r="C786" t="str">
            <v>147 - Energy Jurisdictional Factor</v>
          </cell>
          <cell r="D786">
            <v>0.980271</v>
          </cell>
          <cell r="F786" t="str">
            <v>CALC</v>
          </cell>
          <cell r="H786" t="str">
            <v>147</v>
          </cell>
          <cell r="I786" t="str">
            <v>C</v>
          </cell>
          <cell r="J786" t="str">
            <v>om_exp</v>
          </cell>
          <cell r="K786" t="str">
            <v>juris_energy</v>
          </cell>
          <cell r="M786" t="str">
            <v>2010/12/1/8/A/0</v>
          </cell>
        </row>
        <row r="787">
          <cell r="A787" t="str">
            <v>786</v>
          </cell>
          <cell r="B787" t="str">
            <v>OM1_8147</v>
          </cell>
          <cell r="C787" t="str">
            <v>147 - O &amp; M Expenses Amount</v>
          </cell>
          <cell r="D787">
            <v>0</v>
          </cell>
          <cell r="F787" t="str">
            <v>CALC</v>
          </cell>
          <cell r="H787" t="str">
            <v>147</v>
          </cell>
          <cell r="I787" t="str">
            <v>C</v>
          </cell>
          <cell r="J787" t="str">
            <v>om_exp</v>
          </cell>
          <cell r="K787" t="str">
            <v>beg_bal</v>
          </cell>
          <cell r="M787" t="str">
            <v>2010/12/1/8/A/0</v>
          </cell>
        </row>
        <row r="788">
          <cell r="A788" t="str">
            <v>787</v>
          </cell>
          <cell r="B788" t="str">
            <v>OM1_8147</v>
          </cell>
          <cell r="C788" t="str">
            <v>147 - O &amp; M Expenses Amount</v>
          </cell>
          <cell r="D788">
            <v>173200.28</v>
          </cell>
          <cell r="F788" t="str">
            <v>CALC</v>
          </cell>
          <cell r="H788" t="str">
            <v>147</v>
          </cell>
          <cell r="I788" t="str">
            <v>C</v>
          </cell>
          <cell r="J788" t="str">
            <v>om_exp</v>
          </cell>
          <cell r="K788" t="str">
            <v>beg_bal</v>
          </cell>
          <cell r="M788" t="str">
            <v>2010/12/1/8/A/0</v>
          </cell>
        </row>
        <row r="789">
          <cell r="A789" t="str">
            <v>788</v>
          </cell>
          <cell r="B789" t="str">
            <v>OM1_8147</v>
          </cell>
          <cell r="C789" t="str">
            <v>147 - O &amp; M Expenses Amount</v>
          </cell>
          <cell r="D789">
            <v>0</v>
          </cell>
          <cell r="F789" t="str">
            <v>CALC</v>
          </cell>
          <cell r="H789" t="str">
            <v>147</v>
          </cell>
          <cell r="I789" t="str">
            <v>C</v>
          </cell>
          <cell r="J789" t="str">
            <v>om_exp</v>
          </cell>
          <cell r="K789" t="str">
            <v>beg_bal</v>
          </cell>
          <cell r="M789" t="str">
            <v>2010/12/1/8/A/0</v>
          </cell>
        </row>
        <row r="790">
          <cell r="A790" t="str">
            <v>789</v>
          </cell>
          <cell r="B790" t="str">
            <v>OM1_8147</v>
          </cell>
          <cell r="C790" t="str">
            <v>147 - O &amp; M Expenses Amount</v>
          </cell>
          <cell r="D790">
            <v>902.96</v>
          </cell>
          <cell r="F790" t="str">
            <v>CALC</v>
          </cell>
          <cell r="H790" t="str">
            <v>147</v>
          </cell>
          <cell r="I790" t="str">
            <v>C</v>
          </cell>
          <cell r="J790" t="str">
            <v>om_exp</v>
          </cell>
          <cell r="K790" t="str">
            <v>beg_bal</v>
          </cell>
          <cell r="M790" t="str">
            <v>2010/12/1/8/A/0</v>
          </cell>
        </row>
        <row r="791">
          <cell r="A791" t="str">
            <v>790</v>
          </cell>
          <cell r="B791" t="str">
            <v>OM1_8147</v>
          </cell>
          <cell r="C791" t="str">
            <v>147 - O &amp; M Expenses Amount</v>
          </cell>
          <cell r="D791">
            <v>0</v>
          </cell>
          <cell r="F791" t="str">
            <v>CALC</v>
          </cell>
          <cell r="H791" t="str">
            <v>147</v>
          </cell>
          <cell r="I791" t="str">
            <v>C</v>
          </cell>
          <cell r="J791" t="str">
            <v>om_exp</v>
          </cell>
          <cell r="K791" t="str">
            <v>beg_bal</v>
          </cell>
          <cell r="M791" t="str">
            <v>2010/12/1/8/A/0</v>
          </cell>
        </row>
        <row r="792">
          <cell r="A792" t="str">
            <v>791</v>
          </cell>
          <cell r="B792" t="str">
            <v>OM1_8147</v>
          </cell>
          <cell r="C792" t="str">
            <v>147 - O &amp; M Expenses Amount</v>
          </cell>
          <cell r="D792">
            <v>0</v>
          </cell>
          <cell r="F792" t="str">
            <v>CALC</v>
          </cell>
          <cell r="H792" t="str">
            <v>147</v>
          </cell>
          <cell r="I792" t="str">
            <v>C</v>
          </cell>
          <cell r="J792" t="str">
            <v>om_exp</v>
          </cell>
          <cell r="K792" t="str">
            <v>beg_bal</v>
          </cell>
          <cell r="M792" t="str">
            <v>2010/12/1/8/A/0</v>
          </cell>
        </row>
        <row r="793">
          <cell r="A793" t="str">
            <v>792</v>
          </cell>
          <cell r="B793" t="str">
            <v>OM1_8147</v>
          </cell>
          <cell r="C793" t="str">
            <v>147 - O &amp; M Expenses Amount</v>
          </cell>
          <cell r="D793">
            <v>0</v>
          </cell>
          <cell r="F793" t="str">
            <v>CALC</v>
          </cell>
          <cell r="H793" t="str">
            <v>147</v>
          </cell>
          <cell r="I793" t="str">
            <v>C</v>
          </cell>
          <cell r="J793" t="str">
            <v>om_exp</v>
          </cell>
          <cell r="K793" t="str">
            <v>beg_bal</v>
          </cell>
          <cell r="M793" t="str">
            <v>2010/12/1/8/A/0</v>
          </cell>
        </row>
        <row r="794">
          <cell r="A794" t="str">
            <v>793</v>
          </cell>
          <cell r="B794" t="str">
            <v>OM1_8147</v>
          </cell>
          <cell r="C794" t="str">
            <v>147 - O &amp; M Expenses Amount</v>
          </cell>
          <cell r="D794">
            <v>0</v>
          </cell>
          <cell r="F794" t="str">
            <v>CALC</v>
          </cell>
          <cell r="H794" t="str">
            <v>147</v>
          </cell>
          <cell r="I794" t="str">
            <v>C</v>
          </cell>
          <cell r="J794" t="str">
            <v>om_exp</v>
          </cell>
          <cell r="K794" t="str">
            <v>beg_bal</v>
          </cell>
          <cell r="M794" t="str">
            <v>2010/12/1/8/A/0</v>
          </cell>
        </row>
        <row r="795">
          <cell r="A795" t="str">
            <v>794</v>
          </cell>
          <cell r="B795" t="str">
            <v>OM9_8147</v>
          </cell>
          <cell r="C795" t="str">
            <v>147 - GCP Jurisdictional Factor</v>
          </cell>
          <cell r="D795">
            <v>1</v>
          </cell>
          <cell r="F795" t="str">
            <v>CALC</v>
          </cell>
          <cell r="H795" t="str">
            <v>147</v>
          </cell>
          <cell r="I795" t="str">
            <v>C</v>
          </cell>
          <cell r="J795" t="str">
            <v>om_exp</v>
          </cell>
          <cell r="K795" t="str">
            <v>juris_gcp</v>
          </cell>
          <cell r="M795" t="str">
            <v>2010/12/1/8/A/0</v>
          </cell>
        </row>
        <row r="796">
          <cell r="A796" t="str">
            <v>795</v>
          </cell>
          <cell r="B796" t="str">
            <v>OM9_8147</v>
          </cell>
          <cell r="C796" t="str">
            <v>147 - GCP Jurisdictional Factor</v>
          </cell>
          <cell r="D796">
            <v>1</v>
          </cell>
          <cell r="F796" t="str">
            <v>CALC</v>
          </cell>
          <cell r="H796" t="str">
            <v>147</v>
          </cell>
          <cell r="I796" t="str">
            <v>C</v>
          </cell>
          <cell r="J796" t="str">
            <v>om_exp</v>
          </cell>
          <cell r="K796" t="str">
            <v>juris_gcp</v>
          </cell>
          <cell r="M796" t="str">
            <v>2010/12/1/8/A/0</v>
          </cell>
        </row>
        <row r="797">
          <cell r="A797" t="str">
            <v>796</v>
          </cell>
          <cell r="B797" t="str">
            <v>OM9_8147</v>
          </cell>
          <cell r="C797" t="str">
            <v>147 - GCP Jurisdictional Factor</v>
          </cell>
          <cell r="D797">
            <v>1</v>
          </cell>
          <cell r="F797" t="str">
            <v>CALC</v>
          </cell>
          <cell r="H797" t="str">
            <v>147</v>
          </cell>
          <cell r="I797" t="str">
            <v>C</v>
          </cell>
          <cell r="J797" t="str">
            <v>om_exp</v>
          </cell>
          <cell r="K797" t="str">
            <v>juris_gcp</v>
          </cell>
          <cell r="M797" t="str">
            <v>2010/12/1/8/A/0</v>
          </cell>
        </row>
        <row r="798">
          <cell r="A798" t="str">
            <v>797</v>
          </cell>
          <cell r="B798" t="str">
            <v>OM9_8147</v>
          </cell>
          <cell r="C798" t="str">
            <v>147 - GCP Jurisdictional Factor</v>
          </cell>
          <cell r="D798">
            <v>1</v>
          </cell>
          <cell r="F798" t="str">
            <v>CALC</v>
          </cell>
          <cell r="H798" t="str">
            <v>147</v>
          </cell>
          <cell r="I798" t="str">
            <v>C</v>
          </cell>
          <cell r="J798" t="str">
            <v>om_exp</v>
          </cell>
          <cell r="K798" t="str">
            <v>juris_gcp</v>
          </cell>
          <cell r="M798" t="str">
            <v>2010/12/1/8/A/0</v>
          </cell>
        </row>
        <row r="799">
          <cell r="A799" t="str">
            <v>798</v>
          </cell>
          <cell r="B799" t="str">
            <v>OM9_8147</v>
          </cell>
          <cell r="C799" t="str">
            <v>147 - GCP Jurisdictional Factor</v>
          </cell>
          <cell r="D799">
            <v>1</v>
          </cell>
          <cell r="F799" t="str">
            <v>CALC</v>
          </cell>
          <cell r="H799" t="str">
            <v>147</v>
          </cell>
          <cell r="I799" t="str">
            <v>C</v>
          </cell>
          <cell r="J799" t="str">
            <v>om_exp</v>
          </cell>
          <cell r="K799" t="str">
            <v>juris_gcp</v>
          </cell>
          <cell r="M799" t="str">
            <v>2010/12/1/8/A/0</v>
          </cell>
        </row>
        <row r="800">
          <cell r="A800" t="str">
            <v>799</v>
          </cell>
          <cell r="B800" t="str">
            <v>OM9_8147</v>
          </cell>
          <cell r="C800" t="str">
            <v>147 - GCP Jurisdictional Factor</v>
          </cell>
          <cell r="D800">
            <v>1</v>
          </cell>
          <cell r="F800" t="str">
            <v>CALC</v>
          </cell>
          <cell r="H800" t="str">
            <v>147</v>
          </cell>
          <cell r="I800" t="str">
            <v>C</v>
          </cell>
          <cell r="J800" t="str">
            <v>om_exp</v>
          </cell>
          <cell r="K800" t="str">
            <v>juris_gcp</v>
          </cell>
          <cell r="M800" t="str">
            <v>2010/12/1/8/A/0</v>
          </cell>
        </row>
        <row r="801">
          <cell r="A801" t="str">
            <v>800</v>
          </cell>
          <cell r="B801" t="str">
            <v>OM9_8147</v>
          </cell>
          <cell r="C801" t="str">
            <v>147 - GCP Jurisdictional Factor</v>
          </cell>
          <cell r="D801">
            <v>1</v>
          </cell>
          <cell r="F801" t="str">
            <v>CALC</v>
          </cell>
          <cell r="H801" t="str">
            <v>147</v>
          </cell>
          <cell r="I801" t="str">
            <v>C</v>
          </cell>
          <cell r="J801" t="str">
            <v>om_exp</v>
          </cell>
          <cell r="K801" t="str">
            <v>juris_gcp</v>
          </cell>
          <cell r="M801" t="str">
            <v>2010/12/1/8/A/0</v>
          </cell>
        </row>
        <row r="802">
          <cell r="A802" t="str">
            <v>801</v>
          </cell>
          <cell r="B802" t="str">
            <v>OM9_8147</v>
          </cell>
          <cell r="C802" t="str">
            <v>147 - GCP Jurisdictional Factor</v>
          </cell>
          <cell r="D802">
            <v>1</v>
          </cell>
          <cell r="F802" t="str">
            <v>CALC</v>
          </cell>
          <cell r="H802" t="str">
            <v>147</v>
          </cell>
          <cell r="I802" t="str">
            <v>C</v>
          </cell>
          <cell r="J802" t="str">
            <v>om_exp</v>
          </cell>
          <cell r="K802" t="str">
            <v>juris_gcp</v>
          </cell>
          <cell r="M802" t="str">
            <v>2010/12/1/8/A/0</v>
          </cell>
        </row>
        <row r="803">
          <cell r="A803" t="str">
            <v>802</v>
          </cell>
          <cell r="B803" t="str">
            <v>OMD_8147</v>
          </cell>
          <cell r="C803" t="str">
            <v>147 - Energy Jurisdictional O &amp; M Exp Amount</v>
          </cell>
          <cell r="D803">
            <v>0</v>
          </cell>
          <cell r="F803" t="str">
            <v>CALC</v>
          </cell>
          <cell r="H803" t="str">
            <v>147</v>
          </cell>
          <cell r="I803" t="str">
            <v>C</v>
          </cell>
          <cell r="J803" t="str">
            <v>om_exp</v>
          </cell>
          <cell r="K803" t="str">
            <v>juris_energy_amt</v>
          </cell>
          <cell r="M803" t="str">
            <v>2010/12/1/8/A/0</v>
          </cell>
        </row>
        <row r="804">
          <cell r="A804" t="str">
            <v>803</v>
          </cell>
          <cell r="B804" t="str">
            <v>OMD_8147</v>
          </cell>
          <cell r="C804" t="str">
            <v>147 - Energy Jurisdictional O &amp; M Exp Amount</v>
          </cell>
          <cell r="D804">
            <v>169783.21167588001</v>
          </cell>
          <cell r="F804" t="str">
            <v>CALC</v>
          </cell>
          <cell r="H804" t="str">
            <v>147</v>
          </cell>
          <cell r="I804" t="str">
            <v>C</v>
          </cell>
          <cell r="J804" t="str">
            <v>om_exp</v>
          </cell>
          <cell r="K804" t="str">
            <v>juris_energy_amt</v>
          </cell>
          <cell r="M804" t="str">
            <v>2010/12/1/8/A/0</v>
          </cell>
        </row>
        <row r="805">
          <cell r="A805" t="str">
            <v>804</v>
          </cell>
          <cell r="B805" t="str">
            <v>OMD_8147</v>
          </cell>
          <cell r="C805" t="str">
            <v>147 - Energy Jurisdictional O &amp; M Exp Amount</v>
          </cell>
          <cell r="D805">
            <v>0</v>
          </cell>
          <cell r="F805" t="str">
            <v>CALC</v>
          </cell>
          <cell r="H805" t="str">
            <v>147</v>
          </cell>
          <cell r="I805" t="str">
            <v>C</v>
          </cell>
          <cell r="J805" t="str">
            <v>om_exp</v>
          </cell>
          <cell r="K805" t="str">
            <v>juris_energy_amt</v>
          </cell>
          <cell r="M805" t="str">
            <v>2010/12/1/8/A/0</v>
          </cell>
        </row>
        <row r="806">
          <cell r="A806" t="str">
            <v>805</v>
          </cell>
          <cell r="B806" t="str">
            <v>OMD_8147</v>
          </cell>
          <cell r="C806" t="str">
            <v>147 - Energy Jurisdictional O &amp; M Exp Amount</v>
          </cell>
          <cell r="D806">
            <v>885.14550215999998</v>
          </cell>
          <cell r="F806" t="str">
            <v>CALC</v>
          </cell>
          <cell r="H806" t="str">
            <v>147</v>
          </cell>
          <cell r="I806" t="str">
            <v>C</v>
          </cell>
          <cell r="J806" t="str">
            <v>om_exp</v>
          </cell>
          <cell r="K806" t="str">
            <v>juris_energy_amt</v>
          </cell>
          <cell r="M806" t="str">
            <v>2010/12/1/8/A/0</v>
          </cell>
        </row>
        <row r="807">
          <cell r="A807" t="str">
            <v>806</v>
          </cell>
          <cell r="B807" t="str">
            <v>OMD_8147</v>
          </cell>
          <cell r="C807" t="str">
            <v>147 - Energy Jurisdictional O &amp; M Exp Amount</v>
          </cell>
          <cell r="D807">
            <v>0</v>
          </cell>
          <cell r="F807" t="str">
            <v>CALC</v>
          </cell>
          <cell r="H807" t="str">
            <v>147</v>
          </cell>
          <cell r="I807" t="str">
            <v>C</v>
          </cell>
          <cell r="J807" t="str">
            <v>om_exp</v>
          </cell>
          <cell r="K807" t="str">
            <v>juris_energy_amt</v>
          </cell>
          <cell r="M807" t="str">
            <v>2010/12/1/8/A/0</v>
          </cell>
        </row>
        <row r="808">
          <cell r="A808" t="str">
            <v>807</v>
          </cell>
          <cell r="B808" t="str">
            <v>OMD_8147</v>
          </cell>
          <cell r="C808" t="str">
            <v>147 - Energy Jurisdictional O &amp; M Exp Amount</v>
          </cell>
          <cell r="D808">
            <v>0</v>
          </cell>
          <cell r="F808" t="str">
            <v>CALC</v>
          </cell>
          <cell r="H808" t="str">
            <v>147</v>
          </cell>
          <cell r="I808" t="str">
            <v>C</v>
          </cell>
          <cell r="J808" t="str">
            <v>om_exp</v>
          </cell>
          <cell r="K808" t="str">
            <v>juris_energy_amt</v>
          </cell>
          <cell r="M808" t="str">
            <v>2010/12/1/8/A/0</v>
          </cell>
        </row>
        <row r="809">
          <cell r="A809" t="str">
            <v>808</v>
          </cell>
          <cell r="B809" t="str">
            <v>OMD_8147</v>
          </cell>
          <cell r="C809" t="str">
            <v>147 - Energy Jurisdictional O &amp; M Exp Amount</v>
          </cell>
          <cell r="D809">
            <v>0</v>
          </cell>
          <cell r="F809" t="str">
            <v>CALC</v>
          </cell>
          <cell r="H809" t="str">
            <v>147</v>
          </cell>
          <cell r="I809" t="str">
            <v>C</v>
          </cell>
          <cell r="J809" t="str">
            <v>om_exp</v>
          </cell>
          <cell r="K809" t="str">
            <v>juris_energy_amt</v>
          </cell>
          <cell r="M809" t="str">
            <v>2010/12/1/8/A/0</v>
          </cell>
        </row>
        <row r="810">
          <cell r="A810" t="str">
            <v>809</v>
          </cell>
          <cell r="B810" t="str">
            <v>OMD_8147</v>
          </cell>
          <cell r="C810" t="str">
            <v>147 - Energy Jurisdictional O &amp; M Exp Amount</v>
          </cell>
          <cell r="D810">
            <v>0</v>
          </cell>
          <cell r="F810" t="str">
            <v>CALC</v>
          </cell>
          <cell r="H810" t="str">
            <v>147</v>
          </cell>
          <cell r="I810" t="str">
            <v>C</v>
          </cell>
          <cell r="J810" t="str">
            <v>om_exp</v>
          </cell>
          <cell r="K810" t="str">
            <v>juris_energy_amt</v>
          </cell>
          <cell r="M810" t="str">
            <v>2010/12/1/8/A/0</v>
          </cell>
        </row>
        <row r="811">
          <cell r="A811" t="str">
            <v>810</v>
          </cell>
          <cell r="B811" t="str">
            <v>OME_8147</v>
          </cell>
          <cell r="C811" t="str">
            <v>147 - Total Jurisdictional O &amp; M Exp Amount</v>
          </cell>
          <cell r="D811">
            <v>0</v>
          </cell>
          <cell r="F811" t="str">
            <v>CALC</v>
          </cell>
          <cell r="H811" t="str">
            <v>147</v>
          </cell>
          <cell r="I811" t="str">
            <v>C</v>
          </cell>
          <cell r="J811" t="str">
            <v>om_exp</v>
          </cell>
          <cell r="K811" t="str">
            <v>total_juris_amt</v>
          </cell>
          <cell r="M811" t="str">
            <v>2010/12/1/8/A/0</v>
          </cell>
        </row>
        <row r="812">
          <cell r="A812" t="str">
            <v>811</v>
          </cell>
          <cell r="B812" t="str">
            <v>OME_8147</v>
          </cell>
          <cell r="C812" t="str">
            <v>147 - Total Jurisdictional O &amp; M Exp Amount</v>
          </cell>
          <cell r="D812">
            <v>169783.21167588001</v>
          </cell>
          <cell r="F812" t="str">
            <v>CALC</v>
          </cell>
          <cell r="H812" t="str">
            <v>147</v>
          </cell>
          <cell r="I812" t="str">
            <v>C</v>
          </cell>
          <cell r="J812" t="str">
            <v>om_exp</v>
          </cell>
          <cell r="K812" t="str">
            <v>total_juris_amt</v>
          </cell>
          <cell r="M812" t="str">
            <v>2010/12/1/8/A/0</v>
          </cell>
        </row>
        <row r="813">
          <cell r="A813" t="str">
            <v>812</v>
          </cell>
          <cell r="B813" t="str">
            <v>OME_8147</v>
          </cell>
          <cell r="C813" t="str">
            <v>147 - Total Jurisdictional O &amp; M Exp Amount</v>
          </cell>
          <cell r="D813">
            <v>0</v>
          </cell>
          <cell r="F813" t="str">
            <v>CALC</v>
          </cell>
          <cell r="H813" t="str">
            <v>147</v>
          </cell>
          <cell r="I813" t="str">
            <v>C</v>
          </cell>
          <cell r="J813" t="str">
            <v>om_exp</v>
          </cell>
          <cell r="K813" t="str">
            <v>total_juris_amt</v>
          </cell>
          <cell r="M813" t="str">
            <v>2010/12/1/8/A/0</v>
          </cell>
        </row>
        <row r="814">
          <cell r="A814" t="str">
            <v>813</v>
          </cell>
          <cell r="B814" t="str">
            <v>OME_8147</v>
          </cell>
          <cell r="C814" t="str">
            <v>147 - Total Jurisdictional O &amp; M Exp Amount</v>
          </cell>
          <cell r="D814">
            <v>885.14550215999998</v>
          </cell>
          <cell r="F814" t="str">
            <v>CALC</v>
          </cell>
          <cell r="H814" t="str">
            <v>147</v>
          </cell>
          <cell r="I814" t="str">
            <v>C</v>
          </cell>
          <cell r="J814" t="str">
            <v>om_exp</v>
          </cell>
          <cell r="K814" t="str">
            <v>total_juris_amt</v>
          </cell>
          <cell r="M814" t="str">
            <v>2010/12/1/8/A/0</v>
          </cell>
        </row>
        <row r="815">
          <cell r="A815" t="str">
            <v>814</v>
          </cell>
          <cell r="B815" t="str">
            <v>OME_8147</v>
          </cell>
          <cell r="C815" t="str">
            <v>147 - Total Jurisdictional O &amp; M Exp Amount</v>
          </cell>
          <cell r="D815">
            <v>0</v>
          </cell>
          <cell r="F815" t="str">
            <v>CALC</v>
          </cell>
          <cell r="H815" t="str">
            <v>147</v>
          </cell>
          <cell r="I815" t="str">
            <v>C</v>
          </cell>
          <cell r="J815" t="str">
            <v>om_exp</v>
          </cell>
          <cell r="K815" t="str">
            <v>total_juris_amt</v>
          </cell>
          <cell r="M815" t="str">
            <v>2010/12/1/8/A/0</v>
          </cell>
        </row>
        <row r="816">
          <cell r="A816" t="str">
            <v>815</v>
          </cell>
          <cell r="B816" t="str">
            <v>OME_8147</v>
          </cell>
          <cell r="C816" t="str">
            <v>147 - Total Jurisdictional O &amp; M Exp Amount</v>
          </cell>
          <cell r="D816">
            <v>0</v>
          </cell>
          <cell r="F816" t="str">
            <v>CALC</v>
          </cell>
          <cell r="H816" t="str">
            <v>147</v>
          </cell>
          <cell r="I816" t="str">
            <v>C</v>
          </cell>
          <cell r="J816" t="str">
            <v>om_exp</v>
          </cell>
          <cell r="K816" t="str">
            <v>total_juris_amt</v>
          </cell>
          <cell r="M816" t="str">
            <v>2010/12/1/8/A/0</v>
          </cell>
        </row>
        <row r="817">
          <cell r="A817" t="str">
            <v>816</v>
          </cell>
          <cell r="B817" t="str">
            <v>OME_8147</v>
          </cell>
          <cell r="C817" t="str">
            <v>147 - Total Jurisdictional O &amp; M Exp Amount</v>
          </cell>
          <cell r="D817">
            <v>0</v>
          </cell>
          <cell r="F817" t="str">
            <v>CALC</v>
          </cell>
          <cell r="H817" t="str">
            <v>147</v>
          </cell>
          <cell r="I817" t="str">
            <v>C</v>
          </cell>
          <cell r="J817" t="str">
            <v>om_exp</v>
          </cell>
          <cell r="K817" t="str">
            <v>total_juris_amt</v>
          </cell>
          <cell r="M817" t="str">
            <v>2010/12/1/8/A/0</v>
          </cell>
        </row>
        <row r="818">
          <cell r="A818" t="str">
            <v>817</v>
          </cell>
          <cell r="B818" t="str">
            <v>OME_8147</v>
          </cell>
          <cell r="C818" t="str">
            <v>147 - Total Jurisdictional O &amp; M Exp Amount</v>
          </cell>
          <cell r="D818">
            <v>0</v>
          </cell>
          <cell r="F818" t="str">
            <v>CALC</v>
          </cell>
          <cell r="H818" t="str">
            <v>147</v>
          </cell>
          <cell r="I818" t="str">
            <v>C</v>
          </cell>
          <cell r="J818" t="str">
            <v>om_exp</v>
          </cell>
          <cell r="K818" t="str">
            <v>total_juris_amt</v>
          </cell>
          <cell r="M818" t="str">
            <v>2010/12/1/8/A/0</v>
          </cell>
        </row>
        <row r="819">
          <cell r="A819" t="str">
            <v>818</v>
          </cell>
          <cell r="B819" t="str">
            <v>411_8000</v>
          </cell>
          <cell r="C819" t="str">
            <v xml:space="preserve">GAIN FROM DISPOSITION OF ALLOWANCE-ECRC           </v>
          </cell>
          <cell r="D819">
            <v>-20772.439999999999</v>
          </cell>
          <cell r="E819" t="str">
            <v>411800</v>
          </cell>
          <cell r="F819" t="str">
            <v>WALKER</v>
          </cell>
          <cell r="G819" t="str">
            <v>CM</v>
          </cell>
          <cell r="H819" t="str">
            <v>148</v>
          </cell>
          <cell r="I819" t="str">
            <v>W</v>
          </cell>
          <cell r="M819" t="str">
            <v>2010/12/1/8/A/0</v>
          </cell>
        </row>
        <row r="820">
          <cell r="A820" t="str">
            <v>819</v>
          </cell>
          <cell r="B820" t="str">
            <v>OM5_8148</v>
          </cell>
          <cell r="C820" t="str">
            <v>148 - CP Allocation O &amp; M Exp Amount</v>
          </cell>
          <cell r="D820">
            <v>0</v>
          </cell>
          <cell r="F820" t="str">
            <v>CALC</v>
          </cell>
          <cell r="H820" t="str">
            <v>148</v>
          </cell>
          <cell r="I820" t="str">
            <v>C</v>
          </cell>
          <cell r="J820" t="str">
            <v>om_exp</v>
          </cell>
          <cell r="K820" t="str">
            <v>alloc_cp_amt</v>
          </cell>
          <cell r="M820" t="str">
            <v>2010/12/1/8/A/0</v>
          </cell>
        </row>
        <row r="821">
          <cell r="A821" t="str">
            <v>820</v>
          </cell>
          <cell r="B821" t="str">
            <v>OM2_8148</v>
          </cell>
          <cell r="C821" t="str">
            <v>148 - CP Allocation Factor</v>
          </cell>
          <cell r="D821">
            <v>0</v>
          </cell>
          <cell r="F821" t="str">
            <v>CALC</v>
          </cell>
          <cell r="H821" t="str">
            <v>148</v>
          </cell>
          <cell r="I821" t="str">
            <v>C</v>
          </cell>
          <cell r="J821" t="str">
            <v>om_exp</v>
          </cell>
          <cell r="K821" t="str">
            <v>alloc_cp</v>
          </cell>
          <cell r="M821" t="str">
            <v>2010/12/1/8/A/0</v>
          </cell>
        </row>
        <row r="822">
          <cell r="A822" t="str">
            <v>821</v>
          </cell>
          <cell r="B822" t="str">
            <v>OM6_8148</v>
          </cell>
          <cell r="C822" t="str">
            <v>148 - GCP Allocation O &amp; M Exp Amount</v>
          </cell>
          <cell r="D822">
            <v>0</v>
          </cell>
          <cell r="F822" t="str">
            <v>CALC</v>
          </cell>
          <cell r="H822" t="str">
            <v>148</v>
          </cell>
          <cell r="I822" t="str">
            <v>C</v>
          </cell>
          <cell r="J822" t="str">
            <v>om_exp</v>
          </cell>
          <cell r="K822" t="str">
            <v>alloc_gcp_amt</v>
          </cell>
          <cell r="M822" t="str">
            <v>2010/12/1/8/A/0</v>
          </cell>
        </row>
        <row r="823">
          <cell r="A823" t="str">
            <v>822</v>
          </cell>
          <cell r="B823" t="str">
            <v>OM3_8148</v>
          </cell>
          <cell r="C823" t="str">
            <v>148 - GCP Allocation Factor</v>
          </cell>
          <cell r="D823">
            <v>0</v>
          </cell>
          <cell r="F823" t="str">
            <v>CALC</v>
          </cell>
          <cell r="H823" t="str">
            <v>148</v>
          </cell>
          <cell r="I823" t="str">
            <v>C</v>
          </cell>
          <cell r="J823" t="str">
            <v>om_exp</v>
          </cell>
          <cell r="K823" t="str">
            <v>alloc_gcp</v>
          </cell>
          <cell r="M823" t="str">
            <v>2010/12/1/8/A/0</v>
          </cell>
        </row>
        <row r="824">
          <cell r="A824" t="str">
            <v>823</v>
          </cell>
          <cell r="B824" t="str">
            <v>OMC_8148</v>
          </cell>
          <cell r="C824" t="str">
            <v>148 - GCP Jurisdictional O &amp; M Exp Amount</v>
          </cell>
          <cell r="D824">
            <v>0</v>
          </cell>
          <cell r="F824" t="str">
            <v>CALC</v>
          </cell>
          <cell r="H824" t="str">
            <v>148</v>
          </cell>
          <cell r="I824" t="str">
            <v>C</v>
          </cell>
          <cell r="J824" t="str">
            <v>om_exp</v>
          </cell>
          <cell r="K824" t="str">
            <v>juris_gcp_amt</v>
          </cell>
          <cell r="M824" t="str">
            <v>2010/12/1/8/A/0</v>
          </cell>
        </row>
        <row r="825">
          <cell r="A825" t="str">
            <v>824</v>
          </cell>
          <cell r="B825" t="str">
            <v>OM4_8148</v>
          </cell>
          <cell r="C825" t="str">
            <v>148 - Energy Allocation Factor</v>
          </cell>
          <cell r="D825">
            <v>1</v>
          </cell>
          <cell r="F825" t="str">
            <v>CALC</v>
          </cell>
          <cell r="H825" t="str">
            <v>148</v>
          </cell>
          <cell r="I825" t="str">
            <v>C</v>
          </cell>
          <cell r="J825" t="str">
            <v>om_exp</v>
          </cell>
          <cell r="K825" t="str">
            <v>alloc_energy</v>
          </cell>
          <cell r="M825" t="str">
            <v>2010/12/1/8/A/0</v>
          </cell>
        </row>
        <row r="826">
          <cell r="A826" t="str">
            <v>825</v>
          </cell>
          <cell r="B826" t="str">
            <v>OM7_8148</v>
          </cell>
          <cell r="C826" t="str">
            <v>148 - Energy Allocation O &amp; M Exp Amount</v>
          </cell>
          <cell r="D826">
            <v>-20772.439999999999</v>
          </cell>
          <cell r="F826" t="str">
            <v>CALC</v>
          </cell>
          <cell r="H826" t="str">
            <v>148</v>
          </cell>
          <cell r="I826" t="str">
            <v>C</v>
          </cell>
          <cell r="J826" t="str">
            <v>om_exp</v>
          </cell>
          <cell r="K826" t="str">
            <v>alloc_energy_amt</v>
          </cell>
          <cell r="M826" t="str">
            <v>2010/12/1/8/A/0</v>
          </cell>
        </row>
        <row r="827">
          <cell r="A827" t="str">
            <v>826</v>
          </cell>
          <cell r="B827" t="str">
            <v>OMB_8148</v>
          </cell>
          <cell r="C827" t="str">
            <v>148 - CP Jurisdictional O &amp; M Exp Amount</v>
          </cell>
          <cell r="D827">
            <v>0</v>
          </cell>
          <cell r="F827" t="str">
            <v>CALC</v>
          </cell>
          <cell r="H827" t="str">
            <v>148</v>
          </cell>
          <cell r="I827" t="str">
            <v>C</v>
          </cell>
          <cell r="J827" t="str">
            <v>om_exp</v>
          </cell>
          <cell r="K827" t="str">
            <v>juris_cp_amt</v>
          </cell>
          <cell r="M827" t="str">
            <v>2010/12/1/8/A/0</v>
          </cell>
        </row>
        <row r="828">
          <cell r="A828" t="str">
            <v>827</v>
          </cell>
          <cell r="B828" t="str">
            <v>OM8_8148</v>
          </cell>
          <cell r="C828" t="str">
            <v>148 - CP Jurisdictional Factor</v>
          </cell>
          <cell r="D828">
            <v>0.98031049999999997</v>
          </cell>
          <cell r="F828" t="str">
            <v>CALC</v>
          </cell>
          <cell r="H828" t="str">
            <v>148</v>
          </cell>
          <cell r="I828" t="str">
            <v>C</v>
          </cell>
          <cell r="J828" t="str">
            <v>om_exp</v>
          </cell>
          <cell r="K828" t="str">
            <v>juris_cp</v>
          </cell>
          <cell r="M828" t="str">
            <v>2010/12/1/8/A/0</v>
          </cell>
        </row>
        <row r="829">
          <cell r="A829" t="str">
            <v>828</v>
          </cell>
          <cell r="B829" t="str">
            <v>OMA_8148</v>
          </cell>
          <cell r="C829" t="str">
            <v>148 - Energy Jurisdictional Factor</v>
          </cell>
          <cell r="D829">
            <v>0.980271</v>
          </cell>
          <cell r="F829" t="str">
            <v>CALC</v>
          </cell>
          <cell r="H829" t="str">
            <v>148</v>
          </cell>
          <cell r="I829" t="str">
            <v>C</v>
          </cell>
          <cell r="J829" t="str">
            <v>om_exp</v>
          </cell>
          <cell r="K829" t="str">
            <v>juris_energy</v>
          </cell>
          <cell r="M829" t="str">
            <v>2010/12/1/8/A/0</v>
          </cell>
        </row>
        <row r="830">
          <cell r="A830" t="str">
            <v>829</v>
          </cell>
          <cell r="B830" t="str">
            <v>OM1_8148</v>
          </cell>
          <cell r="C830" t="str">
            <v>148 - O &amp; M Expenses Amount</v>
          </cell>
          <cell r="D830">
            <v>-20772.439999999999</v>
          </cell>
          <cell r="F830" t="str">
            <v>CALC</v>
          </cell>
          <cell r="H830" t="str">
            <v>148</v>
          </cell>
          <cell r="I830" t="str">
            <v>C</v>
          </cell>
          <cell r="J830" t="str">
            <v>om_exp</v>
          </cell>
          <cell r="K830" t="str">
            <v>beg_bal</v>
          </cell>
          <cell r="M830" t="str">
            <v>2010/12/1/8/A/0</v>
          </cell>
        </row>
        <row r="831">
          <cell r="A831" t="str">
            <v>830</v>
          </cell>
          <cell r="B831" t="str">
            <v>OM9_8148</v>
          </cell>
          <cell r="C831" t="str">
            <v>148 - GCP Jurisdictional Factor</v>
          </cell>
          <cell r="D831">
            <v>1</v>
          </cell>
          <cell r="F831" t="str">
            <v>CALC</v>
          </cell>
          <cell r="H831" t="str">
            <v>148</v>
          </cell>
          <cell r="I831" t="str">
            <v>C</v>
          </cell>
          <cell r="J831" t="str">
            <v>om_exp</v>
          </cell>
          <cell r="K831" t="str">
            <v>juris_gcp</v>
          </cell>
          <cell r="M831" t="str">
            <v>2010/12/1/8/A/0</v>
          </cell>
        </row>
        <row r="832">
          <cell r="A832" t="str">
            <v>831</v>
          </cell>
          <cell r="B832" t="str">
            <v>OMD_8148</v>
          </cell>
          <cell r="C832" t="str">
            <v>148 - Energy Jurisdictional O &amp; M Exp Amount</v>
          </cell>
          <cell r="D832">
            <v>-20362.620531240002</v>
          </cell>
          <cell r="F832" t="str">
            <v>CALC</v>
          </cell>
          <cell r="H832" t="str">
            <v>148</v>
          </cell>
          <cell r="I832" t="str">
            <v>C</v>
          </cell>
          <cell r="J832" t="str">
            <v>om_exp</v>
          </cell>
          <cell r="K832" t="str">
            <v>juris_energy_amt</v>
          </cell>
          <cell r="M832" t="str">
            <v>2010/12/1/8/A/0</v>
          </cell>
        </row>
        <row r="833">
          <cell r="A833" t="str">
            <v>832</v>
          </cell>
          <cell r="B833" t="str">
            <v>OME_8148</v>
          </cell>
          <cell r="C833" t="str">
            <v>148 - Total Jurisdictional O &amp; M Exp Amount</v>
          </cell>
          <cell r="D833">
            <v>-20362.620531240002</v>
          </cell>
          <cell r="F833" t="str">
            <v>CALC</v>
          </cell>
          <cell r="H833" t="str">
            <v>148</v>
          </cell>
          <cell r="I833" t="str">
            <v>C</v>
          </cell>
          <cell r="J833" t="str">
            <v>om_exp</v>
          </cell>
          <cell r="K833" t="str">
            <v>total_juris_amt</v>
          </cell>
          <cell r="M833" t="str">
            <v>2010/12/1/8/A/0</v>
          </cell>
        </row>
        <row r="834">
          <cell r="A834" t="str">
            <v>833</v>
          </cell>
          <cell r="B834" t="str">
            <v>CI1_8002</v>
          </cell>
          <cell r="C834" t="str">
            <v>8002 - Depreciation Expense</v>
          </cell>
          <cell r="D834">
            <v>19775.29</v>
          </cell>
          <cell r="F834" t="str">
            <v>CATS</v>
          </cell>
          <cell r="H834" t="str">
            <v>8002</v>
          </cell>
          <cell r="I834" t="str">
            <v>A</v>
          </cell>
          <cell r="J834" t="str">
            <v>cap_exp</v>
          </cell>
          <cell r="K834" t="str">
            <v>depr_exp</v>
          </cell>
          <cell r="M834" t="str">
            <v>2010/12/1/8/A/0</v>
          </cell>
        </row>
        <row r="835">
          <cell r="A835" t="str">
            <v>834</v>
          </cell>
          <cell r="B835" t="str">
            <v>CI5_8002</v>
          </cell>
          <cell r="C835" t="str">
            <v>8002 - End of Month CWIP Balance</v>
          </cell>
          <cell r="D835">
            <v>50764.55</v>
          </cell>
          <cell r="F835" t="str">
            <v>CALC</v>
          </cell>
          <cell r="H835" t="str">
            <v>8002</v>
          </cell>
          <cell r="J835" t="str">
            <v>cap_exp</v>
          </cell>
          <cell r="K835" t="str">
            <v>end_cwip_bal</v>
          </cell>
          <cell r="M835" t="str">
            <v>2010/12/1/8/A/0</v>
          </cell>
        </row>
        <row r="836">
          <cell r="A836" t="str">
            <v>835</v>
          </cell>
          <cell r="B836" t="str">
            <v>CI7_8002</v>
          </cell>
          <cell r="C836" t="str">
            <v>8002 - Plant Additions</v>
          </cell>
          <cell r="D836">
            <v>0</v>
          </cell>
          <cell r="F836" t="str">
            <v>CATS</v>
          </cell>
          <cell r="H836" t="str">
            <v>8002</v>
          </cell>
          <cell r="I836" t="str">
            <v>A</v>
          </cell>
          <cell r="J836" t="str">
            <v>cap_exp</v>
          </cell>
          <cell r="K836" t="str">
            <v>plt_add</v>
          </cell>
          <cell r="M836" t="str">
            <v>2010/12/1/8/A/0</v>
          </cell>
        </row>
        <row r="837">
          <cell r="A837" t="str">
            <v>836</v>
          </cell>
          <cell r="B837" t="str">
            <v>CI8_8002</v>
          </cell>
          <cell r="C837" t="str">
            <v>8002 - Retirements</v>
          </cell>
          <cell r="D837">
            <v>0</v>
          </cell>
          <cell r="F837" t="str">
            <v>CATS</v>
          </cell>
          <cell r="H837" t="str">
            <v>8002</v>
          </cell>
          <cell r="I837" t="str">
            <v>A</v>
          </cell>
          <cell r="J837" t="str">
            <v>cap_exp</v>
          </cell>
          <cell r="K837" t="str">
            <v>ret</v>
          </cell>
          <cell r="M837" t="str">
            <v>2010/12/1/8/A/0</v>
          </cell>
        </row>
        <row r="838">
          <cell r="A838" t="str">
            <v>837</v>
          </cell>
          <cell r="B838" t="str">
            <v>CI9_8002</v>
          </cell>
          <cell r="C838" t="str">
            <v>8002 - Plant Trans and Adjs</v>
          </cell>
          <cell r="D838">
            <v>0</v>
          </cell>
          <cell r="F838" t="str">
            <v>CATS</v>
          </cell>
          <cell r="H838" t="str">
            <v>8002</v>
          </cell>
          <cell r="I838" t="str">
            <v>A</v>
          </cell>
          <cell r="J838" t="str">
            <v>cap_exp</v>
          </cell>
          <cell r="K838" t="str">
            <v>plt_tradjs</v>
          </cell>
          <cell r="M838" t="str">
            <v>2010/12/1/8/A/0</v>
          </cell>
        </row>
        <row r="839">
          <cell r="A839" t="str">
            <v>838</v>
          </cell>
          <cell r="B839" t="str">
            <v>CIA_8002</v>
          </cell>
          <cell r="C839" t="str">
            <v>8002 - Reserve Removal Cost</v>
          </cell>
          <cell r="D839">
            <v>0</v>
          </cell>
          <cell r="F839" t="str">
            <v>CATS</v>
          </cell>
          <cell r="H839" t="str">
            <v>8002</v>
          </cell>
          <cell r="I839" t="str">
            <v>A</v>
          </cell>
          <cell r="J839" t="str">
            <v>cap_exp</v>
          </cell>
          <cell r="K839" t="str">
            <v>resv_rem_cost</v>
          </cell>
          <cell r="M839" t="str">
            <v>2010/12/1/8/A/0</v>
          </cell>
        </row>
        <row r="840">
          <cell r="A840" t="str">
            <v>839</v>
          </cell>
          <cell r="B840" t="str">
            <v>CIB_8002</v>
          </cell>
          <cell r="C840" t="str">
            <v>8002 - Reserve Salvage</v>
          </cell>
          <cell r="D840">
            <v>0</v>
          </cell>
          <cell r="F840" t="str">
            <v>CATS</v>
          </cell>
          <cell r="H840" t="str">
            <v>8002</v>
          </cell>
          <cell r="I840" t="str">
            <v>A</v>
          </cell>
          <cell r="J840" t="str">
            <v>cap_exp</v>
          </cell>
          <cell r="K840" t="str">
            <v>resv_salv</v>
          </cell>
          <cell r="M840" t="str">
            <v>2010/12/1/8/A/0</v>
          </cell>
        </row>
        <row r="841">
          <cell r="A841" t="str">
            <v>840</v>
          </cell>
          <cell r="B841" t="str">
            <v>CIC_8002</v>
          </cell>
          <cell r="C841" t="str">
            <v>8002 - Reserve Trans and Adjs</v>
          </cell>
          <cell r="D841">
            <v>0</v>
          </cell>
          <cell r="F841" t="str">
            <v>CATS</v>
          </cell>
          <cell r="H841" t="str">
            <v>8002</v>
          </cell>
          <cell r="I841" t="str">
            <v>A</v>
          </cell>
          <cell r="J841" t="str">
            <v>cap_exp</v>
          </cell>
          <cell r="K841" t="str">
            <v>resv_tradjs</v>
          </cell>
          <cell r="M841" t="str">
            <v>2010/12/1/8/A/0</v>
          </cell>
        </row>
        <row r="842">
          <cell r="A842" t="str">
            <v>841</v>
          </cell>
          <cell r="B842" t="str">
            <v>CIP_8002</v>
          </cell>
          <cell r="C842" t="str">
            <v>8002 - Beginning of Month Plant Balance</v>
          </cell>
          <cell r="D842">
            <v>9896802.9000000004</v>
          </cell>
          <cell r="F842" t="str">
            <v>PRIOR_JV</v>
          </cell>
          <cell r="H842" t="str">
            <v>8002</v>
          </cell>
          <cell r="I842" t="str">
            <v>P</v>
          </cell>
          <cell r="J842" t="str">
            <v>cap_exp</v>
          </cell>
          <cell r="K842" t="str">
            <v>beg_plant_bal</v>
          </cell>
          <cell r="M842" t="str">
            <v>2010/12/1/8/A/0</v>
          </cell>
        </row>
        <row r="843">
          <cell r="A843" t="str">
            <v>842</v>
          </cell>
          <cell r="B843" t="str">
            <v>CIQ_8002</v>
          </cell>
          <cell r="C843" t="str">
            <v>8002 - Beginning of Month Reserve Balance</v>
          </cell>
          <cell r="D843">
            <v>8793468.1600000001</v>
          </cell>
          <cell r="F843" t="str">
            <v>PRIOR_JV</v>
          </cell>
          <cell r="H843" t="str">
            <v>8002</v>
          </cell>
          <cell r="I843" t="str">
            <v>P</v>
          </cell>
          <cell r="J843" t="str">
            <v>cap_exp</v>
          </cell>
          <cell r="K843" t="str">
            <v>beg_resv_bal</v>
          </cell>
          <cell r="M843" t="str">
            <v>2010/12/1/8/A/0</v>
          </cell>
        </row>
        <row r="844">
          <cell r="A844" t="str">
            <v>843</v>
          </cell>
          <cell r="B844" t="str">
            <v>CIR_8002</v>
          </cell>
          <cell r="C844" t="str">
            <v>8002 - End of Month Plant Balance</v>
          </cell>
          <cell r="D844">
            <v>9896802.9000000004</v>
          </cell>
          <cell r="F844" t="str">
            <v>CALC</v>
          </cell>
          <cell r="H844" t="str">
            <v>8002</v>
          </cell>
          <cell r="J844" t="str">
            <v>cap_exp</v>
          </cell>
          <cell r="K844" t="str">
            <v>end_plant_bal</v>
          </cell>
          <cell r="M844" t="str">
            <v>2010/12/1/8/A/0</v>
          </cell>
        </row>
        <row r="845">
          <cell r="A845" t="str">
            <v>844</v>
          </cell>
          <cell r="B845" t="str">
            <v>CIS_8002</v>
          </cell>
          <cell r="C845" t="str">
            <v>8002 - End of Month Reserve Balance</v>
          </cell>
          <cell r="D845">
            <v>8813243.4499999993</v>
          </cell>
          <cell r="F845" t="str">
            <v>CALC</v>
          </cell>
          <cell r="H845" t="str">
            <v>8002</v>
          </cell>
          <cell r="J845" t="str">
            <v>cap_exp</v>
          </cell>
          <cell r="K845" t="str">
            <v>end_resv_bal</v>
          </cell>
          <cell r="M845" t="str">
            <v>2010/12/1/8/A/0</v>
          </cell>
        </row>
        <row r="846">
          <cell r="A846" t="str">
            <v>845</v>
          </cell>
          <cell r="B846" t="str">
            <v>CO1_8002</v>
          </cell>
          <cell r="C846" t="str">
            <v>8002 - Beginning of Month Net Book</v>
          </cell>
          <cell r="D846">
            <v>1103334.74</v>
          </cell>
          <cell r="F846" t="str">
            <v>CALC</v>
          </cell>
          <cell r="H846" t="str">
            <v>8002</v>
          </cell>
          <cell r="J846" t="str">
            <v>cap_exp</v>
          </cell>
          <cell r="K846" t="str">
            <v>beg_net_book</v>
          </cell>
          <cell r="M846" t="str">
            <v>2010/12/1/8/A/0</v>
          </cell>
        </row>
        <row r="847">
          <cell r="A847" t="str">
            <v>846</v>
          </cell>
          <cell r="B847" t="str">
            <v>CO2_8002</v>
          </cell>
          <cell r="C847" t="str">
            <v>8002 - End of Month Net Book</v>
          </cell>
          <cell r="D847">
            <v>1083559.45</v>
          </cell>
          <cell r="F847" t="str">
            <v>CALC</v>
          </cell>
          <cell r="H847" t="str">
            <v>8002</v>
          </cell>
          <cell r="J847" t="str">
            <v>cap_exp</v>
          </cell>
          <cell r="K847" t="str">
            <v>end_net_book</v>
          </cell>
          <cell r="M847" t="str">
            <v>2010/12/1/8/A/0</v>
          </cell>
        </row>
        <row r="848">
          <cell r="A848" t="str">
            <v>847</v>
          </cell>
          <cell r="B848" t="str">
            <v>CO3_8002</v>
          </cell>
          <cell r="C848" t="str">
            <v>8002 - Average Net Book</v>
          </cell>
          <cell r="D848">
            <v>1093447.095</v>
          </cell>
          <cell r="F848" t="str">
            <v>CALC</v>
          </cell>
          <cell r="H848" t="str">
            <v>8002</v>
          </cell>
          <cell r="J848" t="str">
            <v>cap_exp</v>
          </cell>
          <cell r="K848" t="str">
            <v>avg_net_book</v>
          </cell>
          <cell r="M848" t="str">
            <v>2010/12/1/8/A/0</v>
          </cell>
        </row>
        <row r="849">
          <cell r="A849" t="str">
            <v>848</v>
          </cell>
          <cell r="B849" t="str">
            <v>CO4_8002</v>
          </cell>
          <cell r="C849" t="str">
            <v>8002 - Annual Equity Rate</v>
          </cell>
          <cell r="D849">
            <v>4.7018999999999998E-2</v>
          </cell>
          <cell r="F849" t="str">
            <v>CALC</v>
          </cell>
          <cell r="H849" t="str">
            <v>8002</v>
          </cell>
          <cell r="J849" t="str">
            <v>cap_exp</v>
          </cell>
          <cell r="K849" t="str">
            <v>equity_ror</v>
          </cell>
          <cell r="M849" t="str">
            <v>2010/12/1/8/A/0</v>
          </cell>
        </row>
        <row r="850">
          <cell r="A850" t="str">
            <v>849</v>
          </cell>
          <cell r="B850" t="str">
            <v>CO5_8002</v>
          </cell>
          <cell r="C850" t="str">
            <v>8002 - Annual Debt Rate</v>
          </cell>
          <cell r="D850">
            <v>1.9473000000000001E-2</v>
          </cell>
          <cell r="F850" t="str">
            <v>CALC</v>
          </cell>
          <cell r="H850" t="str">
            <v>8002</v>
          </cell>
          <cell r="J850" t="str">
            <v>cap_exp</v>
          </cell>
          <cell r="K850" t="str">
            <v>debt_ror</v>
          </cell>
          <cell r="M850" t="str">
            <v>2010/12/1/8/A/0</v>
          </cell>
        </row>
        <row r="851">
          <cell r="A851" t="str">
            <v>850</v>
          </cell>
          <cell r="B851" t="str">
            <v>CO6_8002</v>
          </cell>
          <cell r="C851" t="str">
            <v>8002 - State Tax Rate</v>
          </cell>
          <cell r="D851">
            <v>5.5E-2</v>
          </cell>
          <cell r="F851" t="str">
            <v>CALC</v>
          </cell>
          <cell r="H851" t="str">
            <v>8002</v>
          </cell>
          <cell r="J851" t="str">
            <v>cap_exp</v>
          </cell>
          <cell r="K851" t="str">
            <v>state_tax_rate</v>
          </cell>
          <cell r="M851" t="str">
            <v>2010/12/1/8/A/0</v>
          </cell>
        </row>
        <row r="852">
          <cell r="A852" t="str">
            <v>851</v>
          </cell>
          <cell r="B852" t="str">
            <v>CO7_8002</v>
          </cell>
          <cell r="C852" t="str">
            <v>8002 - Federal Tax Rate</v>
          </cell>
          <cell r="D852">
            <v>0.35</v>
          </cell>
          <cell r="F852" t="str">
            <v>CALC</v>
          </cell>
          <cell r="H852" t="str">
            <v>8002</v>
          </cell>
          <cell r="J852" t="str">
            <v>cap_exp</v>
          </cell>
          <cell r="K852" t="str">
            <v>fed_tax_rate</v>
          </cell>
          <cell r="M852" t="str">
            <v>2010/12/1/8/A/0</v>
          </cell>
        </row>
        <row r="853">
          <cell r="A853" t="str">
            <v>852</v>
          </cell>
          <cell r="B853" t="str">
            <v>CO8_8002</v>
          </cell>
          <cell r="C853" t="str">
            <v>8002 - Grossed State Tax Rate</v>
          </cell>
          <cell r="D853">
            <v>5.8201058201058198E-2</v>
          </cell>
          <cell r="F853" t="str">
            <v>CALC</v>
          </cell>
          <cell r="H853" t="str">
            <v>8002</v>
          </cell>
          <cell r="J853" t="str">
            <v>cap_exp</v>
          </cell>
          <cell r="K853" t="str">
            <v>gross_state_tax_rate</v>
          </cell>
          <cell r="M853" t="str">
            <v>2010/12/1/8/A/0</v>
          </cell>
        </row>
        <row r="854">
          <cell r="A854" t="str">
            <v>853</v>
          </cell>
          <cell r="B854" t="str">
            <v>CO9_8002</v>
          </cell>
          <cell r="C854" t="str">
            <v>8002 - Grossed Federal Tax Rate</v>
          </cell>
          <cell r="D854">
            <v>0.53846153846153799</v>
          </cell>
          <cell r="F854" t="str">
            <v>CALC</v>
          </cell>
          <cell r="H854" t="str">
            <v>8002</v>
          </cell>
          <cell r="J854" t="str">
            <v>cap_exp</v>
          </cell>
          <cell r="K854" t="str">
            <v>gross_fed_tax_rate</v>
          </cell>
          <cell r="M854" t="str">
            <v>2010/12/1/8/A/0</v>
          </cell>
        </row>
        <row r="855">
          <cell r="A855" t="str">
            <v>854</v>
          </cell>
          <cell r="B855" t="str">
            <v>COA_8002</v>
          </cell>
          <cell r="C855" t="str">
            <v>8002 - Return on Equity Amount</v>
          </cell>
          <cell r="D855">
            <v>4284.4537523384997</v>
          </cell>
          <cell r="F855" t="str">
            <v>CALC</v>
          </cell>
          <cell r="H855" t="str">
            <v>8002</v>
          </cell>
          <cell r="J855" t="str">
            <v>cap_exp</v>
          </cell>
          <cell r="K855" t="str">
            <v>equity_ror_amt</v>
          </cell>
          <cell r="M855" t="str">
            <v>2010/12/1/8/A/0</v>
          </cell>
        </row>
        <row r="856">
          <cell r="A856" t="str">
            <v>855</v>
          </cell>
          <cell r="B856" t="str">
            <v>COB_8002</v>
          </cell>
          <cell r="C856" t="str">
            <v>8002 - State Tax Amount</v>
          </cell>
          <cell r="D856">
            <v>249.35974219959499</v>
          </cell>
          <cell r="F856" t="str">
            <v>CALC</v>
          </cell>
          <cell r="H856" t="str">
            <v>8002</v>
          </cell>
          <cell r="J856" t="str">
            <v>cap_exp</v>
          </cell>
          <cell r="K856" t="str">
            <v>state_tax_amt</v>
          </cell>
          <cell r="M856" t="str">
            <v>2010/12/1/8/A/0</v>
          </cell>
        </row>
        <row r="857">
          <cell r="A857" t="str">
            <v>856</v>
          </cell>
          <cell r="B857" t="str">
            <v>COC_8002</v>
          </cell>
          <cell r="C857" t="str">
            <v>8002 - Federal Tax Amount</v>
          </cell>
          <cell r="D857">
            <v>2441.28418936666</v>
          </cell>
          <cell r="F857" t="str">
            <v>CALC</v>
          </cell>
          <cell r="H857" t="str">
            <v>8002</v>
          </cell>
          <cell r="J857" t="str">
            <v>cap_exp</v>
          </cell>
          <cell r="K857" t="str">
            <v>fed_tax_amt</v>
          </cell>
          <cell r="M857" t="str">
            <v>2010/12/1/8/A/0</v>
          </cell>
        </row>
        <row r="858">
          <cell r="A858" t="str">
            <v>857</v>
          </cell>
          <cell r="B858" t="str">
            <v>COD_8002</v>
          </cell>
          <cell r="C858" t="str">
            <v>8002 - Return on Debt Amount</v>
          </cell>
          <cell r="D858">
            <v>1774.445945766</v>
          </cell>
          <cell r="F858" t="str">
            <v>CALC</v>
          </cell>
          <cell r="H858" t="str">
            <v>8002</v>
          </cell>
          <cell r="J858" t="str">
            <v>cap_exp</v>
          </cell>
          <cell r="K858" t="str">
            <v>debt_ror_amt</v>
          </cell>
          <cell r="M858" t="str">
            <v>2010/12/1/8/A/0</v>
          </cell>
        </row>
        <row r="859">
          <cell r="A859" t="str">
            <v>858</v>
          </cell>
          <cell r="B859" t="str">
            <v>COE_8002</v>
          </cell>
          <cell r="C859" t="str">
            <v>8002 - Total Cap Exp Amount</v>
          </cell>
          <cell r="D859">
            <v>28524.833629670698</v>
          </cell>
          <cell r="F859" t="str">
            <v>CALC</v>
          </cell>
          <cell r="H859" t="str">
            <v>8002</v>
          </cell>
          <cell r="J859" t="str">
            <v>cap_exp</v>
          </cell>
          <cell r="K859" t="str">
            <v>total_amt</v>
          </cell>
          <cell r="M859" t="str">
            <v>2010/12/1/8/A/0</v>
          </cell>
        </row>
        <row r="860">
          <cell r="A860" t="str">
            <v>859</v>
          </cell>
          <cell r="B860" t="str">
            <v>COF_8002</v>
          </cell>
          <cell r="C860" t="str">
            <v>8002 - CP Allocation Factor</v>
          </cell>
          <cell r="D860">
            <v>0</v>
          </cell>
          <cell r="F860" t="str">
            <v>CALC</v>
          </cell>
          <cell r="H860" t="str">
            <v>8002</v>
          </cell>
          <cell r="J860" t="str">
            <v>cap_exp</v>
          </cell>
          <cell r="K860" t="str">
            <v>alloc_cp</v>
          </cell>
          <cell r="M860" t="str">
            <v>2010/12/1/8/A/0</v>
          </cell>
        </row>
        <row r="861">
          <cell r="A861" t="str">
            <v>860</v>
          </cell>
          <cell r="B861" t="str">
            <v>COG_8002</v>
          </cell>
          <cell r="C861" t="str">
            <v>8002 - GCP Allocation Factor</v>
          </cell>
          <cell r="D861">
            <v>0</v>
          </cell>
          <cell r="F861" t="str">
            <v>CALC</v>
          </cell>
          <cell r="H861" t="str">
            <v>8002</v>
          </cell>
          <cell r="J861" t="str">
            <v>cap_exp</v>
          </cell>
          <cell r="K861" t="str">
            <v>alloc_gcp</v>
          </cell>
          <cell r="M861" t="str">
            <v>2010/12/1/8/A/0</v>
          </cell>
        </row>
        <row r="862">
          <cell r="A862" t="str">
            <v>861</v>
          </cell>
          <cell r="B862" t="str">
            <v>COH_8002</v>
          </cell>
          <cell r="C862" t="str">
            <v>8002 - Energy Allocation Factor</v>
          </cell>
          <cell r="D862">
            <v>1</v>
          </cell>
          <cell r="F862" t="str">
            <v>CALC</v>
          </cell>
          <cell r="H862" t="str">
            <v>8002</v>
          </cell>
          <cell r="J862" t="str">
            <v>cap_exp</v>
          </cell>
          <cell r="K862" t="str">
            <v>alloc_engy</v>
          </cell>
          <cell r="M862" t="str">
            <v>2010/12/1/8/A/0</v>
          </cell>
        </row>
        <row r="863">
          <cell r="A863" t="str">
            <v>862</v>
          </cell>
          <cell r="B863" t="str">
            <v>COI_8002</v>
          </cell>
          <cell r="C863" t="str">
            <v>8002 - CP Allocation Cap Exp Amount</v>
          </cell>
          <cell r="D863">
            <v>0</v>
          </cell>
          <cell r="F863" t="str">
            <v>CALC</v>
          </cell>
          <cell r="H863" t="str">
            <v>8002</v>
          </cell>
          <cell r="J863" t="str">
            <v>cap_exp</v>
          </cell>
          <cell r="K863" t="str">
            <v>alloc_cp_amt</v>
          </cell>
          <cell r="M863" t="str">
            <v>2010/12/1/8/A/0</v>
          </cell>
        </row>
        <row r="864">
          <cell r="A864" t="str">
            <v>863</v>
          </cell>
          <cell r="B864" t="str">
            <v>COJ_8002</v>
          </cell>
          <cell r="C864" t="str">
            <v>8002 - GCP Allocation Cap Exp Amount</v>
          </cell>
          <cell r="D864">
            <v>0</v>
          </cell>
          <cell r="F864" t="str">
            <v>CALC</v>
          </cell>
          <cell r="H864" t="str">
            <v>8002</v>
          </cell>
          <cell r="J864" t="str">
            <v>cap_exp</v>
          </cell>
          <cell r="K864" t="str">
            <v>alloc_gcp_amt</v>
          </cell>
          <cell r="M864" t="str">
            <v>2010/12/1/8/A/0</v>
          </cell>
        </row>
        <row r="865">
          <cell r="A865" t="str">
            <v>864</v>
          </cell>
          <cell r="B865" t="str">
            <v>COK_8002</v>
          </cell>
          <cell r="C865" t="str">
            <v>8002 - Energy Allocation Cap Exp Amount</v>
          </cell>
          <cell r="D865">
            <v>28524.833629670698</v>
          </cell>
          <cell r="F865" t="str">
            <v>CALC</v>
          </cell>
          <cell r="H865" t="str">
            <v>8002</v>
          </cell>
          <cell r="J865" t="str">
            <v>cap_exp</v>
          </cell>
          <cell r="K865" t="str">
            <v>alloc_engy_amt</v>
          </cell>
          <cell r="M865" t="str">
            <v>2010/12/1/8/A/0</v>
          </cell>
        </row>
        <row r="866">
          <cell r="A866" t="str">
            <v>865</v>
          </cell>
          <cell r="B866" t="str">
            <v>COL_8002</v>
          </cell>
          <cell r="C866" t="str">
            <v>8002 - CP Jurisdictional Factor</v>
          </cell>
          <cell r="D866">
            <v>0.98031049999999997</v>
          </cell>
          <cell r="F866" t="str">
            <v>CALC</v>
          </cell>
          <cell r="H866" t="str">
            <v>8002</v>
          </cell>
          <cell r="J866" t="str">
            <v>cap_exp</v>
          </cell>
          <cell r="K866" t="str">
            <v>juris_cp_factor</v>
          </cell>
          <cell r="M866" t="str">
            <v>2010/12/1/8/A/0</v>
          </cell>
        </row>
        <row r="867">
          <cell r="A867" t="str">
            <v>866</v>
          </cell>
          <cell r="B867" t="str">
            <v>COM_8002</v>
          </cell>
          <cell r="C867" t="str">
            <v>8002 - GCP Jurisdictional Factor</v>
          </cell>
          <cell r="D867">
            <v>1</v>
          </cell>
          <cell r="F867" t="str">
            <v>CALC</v>
          </cell>
          <cell r="H867" t="str">
            <v>8002</v>
          </cell>
          <cell r="J867" t="str">
            <v>cap_exp</v>
          </cell>
          <cell r="K867" t="str">
            <v>juris_gcp_factor</v>
          </cell>
          <cell r="M867" t="str">
            <v>2010/12/1/8/A/0</v>
          </cell>
        </row>
        <row r="868">
          <cell r="A868" t="str">
            <v>867</v>
          </cell>
          <cell r="B868" t="str">
            <v>CON_8002</v>
          </cell>
          <cell r="C868" t="str">
            <v>8002 - Energy Jurisdictional Factor</v>
          </cell>
          <cell r="D868">
            <v>0.980271</v>
          </cell>
          <cell r="F868" t="str">
            <v>CALC</v>
          </cell>
          <cell r="H868" t="str">
            <v>8002</v>
          </cell>
          <cell r="J868" t="str">
            <v>cap_exp</v>
          </cell>
          <cell r="K868" t="str">
            <v>juris_engy_factor</v>
          </cell>
          <cell r="M868" t="str">
            <v>2010/12/1/8/A/0</v>
          </cell>
        </row>
        <row r="869">
          <cell r="A869" t="str">
            <v>868</v>
          </cell>
          <cell r="B869" t="str">
            <v>COO_8002</v>
          </cell>
          <cell r="C869" t="str">
            <v>8002 - CP Jurisdictional Cap Exp Amount</v>
          </cell>
          <cell r="D869">
            <v>0</v>
          </cell>
          <cell r="F869" t="str">
            <v>CALC</v>
          </cell>
          <cell r="H869" t="str">
            <v>8002</v>
          </cell>
          <cell r="J869" t="str">
            <v>cap_exp</v>
          </cell>
          <cell r="K869" t="str">
            <v>juris_cp_amt</v>
          </cell>
          <cell r="M869" t="str">
            <v>2010/12/1/8/A/0</v>
          </cell>
        </row>
        <row r="870">
          <cell r="A870" t="str">
            <v>869</v>
          </cell>
          <cell r="B870" t="str">
            <v>COP_8002</v>
          </cell>
          <cell r="C870" t="str">
            <v>8002 - GCP Jurisdictional Cap Exp Amount</v>
          </cell>
          <cell r="D870">
            <v>0</v>
          </cell>
          <cell r="F870" t="str">
            <v>CALC</v>
          </cell>
          <cell r="H870" t="str">
            <v>8002</v>
          </cell>
          <cell r="J870" t="str">
            <v>cap_exp</v>
          </cell>
          <cell r="K870" t="str">
            <v>juris_gcp_amt</v>
          </cell>
          <cell r="M870" t="str">
            <v>2010/12/1/8/A/0</v>
          </cell>
        </row>
        <row r="871">
          <cell r="A871" t="str">
            <v>870</v>
          </cell>
          <cell r="B871" t="str">
            <v>COQ_8002</v>
          </cell>
          <cell r="C871" t="str">
            <v>8002 - Energy Jurisdictional Cap Exp Amount</v>
          </cell>
          <cell r="D871">
            <v>27962.067186990898</v>
          </cell>
          <cell r="F871" t="str">
            <v>CALC</v>
          </cell>
          <cell r="H871" t="str">
            <v>8002</v>
          </cell>
          <cell r="J871" t="str">
            <v>cap_exp</v>
          </cell>
          <cell r="K871" t="str">
            <v>juris_engy_amt</v>
          </cell>
          <cell r="M871" t="str">
            <v>2010/12/1/8/A/0</v>
          </cell>
        </row>
        <row r="872">
          <cell r="A872" t="str">
            <v>871</v>
          </cell>
          <cell r="B872" t="str">
            <v>COR_8002</v>
          </cell>
          <cell r="C872" t="str">
            <v>8002 - Total Jurisdictional Cap Exp Amount</v>
          </cell>
          <cell r="D872">
            <v>27962.067186990898</v>
          </cell>
          <cell r="F872" t="str">
            <v>CALC</v>
          </cell>
          <cell r="H872" t="str">
            <v>8002</v>
          </cell>
          <cell r="J872" t="str">
            <v>cap_exp</v>
          </cell>
          <cell r="K872" t="str">
            <v>total_juris_amt</v>
          </cell>
          <cell r="M872" t="str">
            <v>2010/12/1/8/A/0</v>
          </cell>
        </row>
        <row r="873">
          <cell r="A873" t="str">
            <v>872</v>
          </cell>
          <cell r="B873" t="str">
            <v>CI1_8003</v>
          </cell>
          <cell r="C873" t="str">
            <v>8003 - Depreciation Expense</v>
          </cell>
          <cell r="D873">
            <v>24401.57</v>
          </cell>
          <cell r="F873" t="str">
            <v>CATS</v>
          </cell>
          <cell r="H873" t="str">
            <v>8003</v>
          </cell>
          <cell r="I873" t="str">
            <v>A</v>
          </cell>
          <cell r="J873" t="str">
            <v>cap_exp</v>
          </cell>
          <cell r="K873" t="str">
            <v>depr_exp</v>
          </cell>
          <cell r="M873" t="str">
            <v>2010/12/1/8/A/0</v>
          </cell>
        </row>
        <row r="874">
          <cell r="A874" t="str">
            <v>873</v>
          </cell>
          <cell r="B874" t="str">
            <v>CI5_8003</v>
          </cell>
          <cell r="C874" t="str">
            <v>8003 - End of Month CWIP Balance</v>
          </cell>
          <cell r="D874">
            <v>24196.59</v>
          </cell>
          <cell r="F874" t="str">
            <v>CALC</v>
          </cell>
          <cell r="H874" t="str">
            <v>8003</v>
          </cell>
          <cell r="J874" t="str">
            <v>cap_exp</v>
          </cell>
          <cell r="K874" t="str">
            <v>end_cwip_bal</v>
          </cell>
          <cell r="M874" t="str">
            <v>2010/12/1/8/A/0</v>
          </cell>
        </row>
        <row r="875">
          <cell r="A875" t="str">
            <v>874</v>
          </cell>
          <cell r="B875" t="str">
            <v>CI7_8003</v>
          </cell>
          <cell r="C875" t="str">
            <v>8003 - Plant Additions</v>
          </cell>
          <cell r="D875">
            <v>0</v>
          </cell>
          <cell r="F875" t="str">
            <v>CATS</v>
          </cell>
          <cell r="H875" t="str">
            <v>8003</v>
          </cell>
          <cell r="I875" t="str">
            <v>A</v>
          </cell>
          <cell r="J875" t="str">
            <v>cap_exp</v>
          </cell>
          <cell r="K875" t="str">
            <v>plt_add</v>
          </cell>
          <cell r="M875" t="str">
            <v>2010/12/1/8/A/0</v>
          </cell>
        </row>
        <row r="876">
          <cell r="A876" t="str">
            <v>875</v>
          </cell>
          <cell r="B876" t="str">
            <v>CI8_8003</v>
          </cell>
          <cell r="C876" t="str">
            <v>8003 - Retirements</v>
          </cell>
          <cell r="D876">
            <v>0</v>
          </cell>
          <cell r="F876" t="str">
            <v>CATS</v>
          </cell>
          <cell r="H876" t="str">
            <v>8003</v>
          </cell>
          <cell r="I876" t="str">
            <v>A</v>
          </cell>
          <cell r="J876" t="str">
            <v>cap_exp</v>
          </cell>
          <cell r="K876" t="str">
            <v>ret</v>
          </cell>
          <cell r="M876" t="str">
            <v>2010/12/1/8/A/0</v>
          </cell>
        </row>
        <row r="877">
          <cell r="A877" t="str">
            <v>876</v>
          </cell>
          <cell r="B877" t="str">
            <v>CI9_8003</v>
          </cell>
          <cell r="C877" t="str">
            <v>8003 - Plant Trans and Adjs</v>
          </cell>
          <cell r="D877">
            <v>0</v>
          </cell>
          <cell r="F877" t="str">
            <v>CATS</v>
          </cell>
          <cell r="H877" t="str">
            <v>8003</v>
          </cell>
          <cell r="I877" t="str">
            <v>A</v>
          </cell>
          <cell r="J877" t="str">
            <v>cap_exp</v>
          </cell>
          <cell r="K877" t="str">
            <v>plt_tradjs</v>
          </cell>
          <cell r="M877" t="str">
            <v>2010/12/1/8/A/0</v>
          </cell>
        </row>
        <row r="878">
          <cell r="A878" t="str">
            <v>877</v>
          </cell>
          <cell r="B878" t="str">
            <v>CIA_8003</v>
          </cell>
          <cell r="C878" t="str">
            <v>8003 - Reserve Removal Cost</v>
          </cell>
          <cell r="D878">
            <v>0</v>
          </cell>
          <cell r="F878" t="str">
            <v>CATS</v>
          </cell>
          <cell r="H878" t="str">
            <v>8003</v>
          </cell>
          <cell r="I878" t="str">
            <v>A</v>
          </cell>
          <cell r="J878" t="str">
            <v>cap_exp</v>
          </cell>
          <cell r="K878" t="str">
            <v>resv_rem_cost</v>
          </cell>
          <cell r="M878" t="str">
            <v>2010/12/1/8/A/0</v>
          </cell>
        </row>
        <row r="879">
          <cell r="A879" t="str">
            <v>878</v>
          </cell>
          <cell r="B879" t="str">
            <v>CIB_8003</v>
          </cell>
          <cell r="C879" t="str">
            <v>8003 - Reserve Salvage</v>
          </cell>
          <cell r="D879">
            <v>0</v>
          </cell>
          <cell r="F879" t="str">
            <v>CATS</v>
          </cell>
          <cell r="H879" t="str">
            <v>8003</v>
          </cell>
          <cell r="I879" t="str">
            <v>A</v>
          </cell>
          <cell r="J879" t="str">
            <v>cap_exp</v>
          </cell>
          <cell r="K879" t="str">
            <v>resv_salv</v>
          </cell>
          <cell r="M879" t="str">
            <v>2010/12/1/8/A/0</v>
          </cell>
        </row>
        <row r="880">
          <cell r="A880" t="str">
            <v>879</v>
          </cell>
          <cell r="B880" t="str">
            <v>CIC_8003</v>
          </cell>
          <cell r="C880" t="str">
            <v>8003 - Reserve Trans and Adjs</v>
          </cell>
          <cell r="D880">
            <v>0</v>
          </cell>
          <cell r="F880" t="str">
            <v>CATS</v>
          </cell>
          <cell r="H880" t="str">
            <v>8003</v>
          </cell>
          <cell r="I880" t="str">
            <v>A</v>
          </cell>
          <cell r="J880" t="str">
            <v>cap_exp</v>
          </cell>
          <cell r="K880" t="str">
            <v>resv_tradjs</v>
          </cell>
          <cell r="M880" t="str">
            <v>2010/12/1/8/A/0</v>
          </cell>
        </row>
        <row r="881">
          <cell r="A881" t="str">
            <v>880</v>
          </cell>
          <cell r="B881" t="str">
            <v>CIP_8003</v>
          </cell>
          <cell r="C881" t="str">
            <v>8003 - Beginning of Month Plant Balance</v>
          </cell>
          <cell r="D881">
            <v>10232475.17</v>
          </cell>
          <cell r="F881" t="str">
            <v>PRIOR_JV</v>
          </cell>
          <cell r="H881" t="str">
            <v>8003</v>
          </cell>
          <cell r="I881" t="str">
            <v>P</v>
          </cell>
          <cell r="J881" t="str">
            <v>cap_exp</v>
          </cell>
          <cell r="K881" t="str">
            <v>beg_plant_bal</v>
          </cell>
          <cell r="M881" t="str">
            <v>2010/12/1/8/A/0</v>
          </cell>
        </row>
        <row r="882">
          <cell r="A882" t="str">
            <v>881</v>
          </cell>
          <cell r="B882" t="str">
            <v>CIQ_8003</v>
          </cell>
          <cell r="C882" t="str">
            <v>8003 - Beginning of Month Reserve Balance</v>
          </cell>
          <cell r="D882">
            <v>6068557.0099999998</v>
          </cell>
          <cell r="F882" t="str">
            <v>PRIOR_JV</v>
          </cell>
          <cell r="H882" t="str">
            <v>8003</v>
          </cell>
          <cell r="I882" t="str">
            <v>P</v>
          </cell>
          <cell r="J882" t="str">
            <v>cap_exp</v>
          </cell>
          <cell r="K882" t="str">
            <v>beg_resv_bal</v>
          </cell>
          <cell r="M882" t="str">
            <v>2010/12/1/8/A/0</v>
          </cell>
        </row>
        <row r="883">
          <cell r="A883" t="str">
            <v>882</v>
          </cell>
          <cell r="B883" t="str">
            <v>CIR_8003</v>
          </cell>
          <cell r="C883" t="str">
            <v>8003 - End of Month Plant Balance</v>
          </cell>
          <cell r="D883">
            <v>10232475.17</v>
          </cell>
          <cell r="F883" t="str">
            <v>CALC</v>
          </cell>
          <cell r="H883" t="str">
            <v>8003</v>
          </cell>
          <cell r="J883" t="str">
            <v>cap_exp</v>
          </cell>
          <cell r="K883" t="str">
            <v>end_plant_bal</v>
          </cell>
          <cell r="M883" t="str">
            <v>2010/12/1/8/A/0</v>
          </cell>
        </row>
        <row r="884">
          <cell r="A884" t="str">
            <v>883</v>
          </cell>
          <cell r="B884" t="str">
            <v>CIS_8003</v>
          </cell>
          <cell r="C884" t="str">
            <v>8003 - End of Month Reserve Balance</v>
          </cell>
          <cell r="D884">
            <v>6092958.5800000001</v>
          </cell>
          <cell r="F884" t="str">
            <v>CALC</v>
          </cell>
          <cell r="H884" t="str">
            <v>8003</v>
          </cell>
          <cell r="J884" t="str">
            <v>cap_exp</v>
          </cell>
          <cell r="K884" t="str">
            <v>end_resv_bal</v>
          </cell>
          <cell r="M884" t="str">
            <v>2010/12/1/8/A/0</v>
          </cell>
        </row>
        <row r="885">
          <cell r="A885" t="str">
            <v>884</v>
          </cell>
          <cell r="B885" t="str">
            <v>CO1_8003</v>
          </cell>
          <cell r="C885" t="str">
            <v>8003 - Beginning of Month Net Book</v>
          </cell>
          <cell r="D885">
            <v>4163918.16</v>
          </cell>
          <cell r="F885" t="str">
            <v>CALC</v>
          </cell>
          <cell r="H885" t="str">
            <v>8003</v>
          </cell>
          <cell r="J885" t="str">
            <v>cap_exp</v>
          </cell>
          <cell r="K885" t="str">
            <v>beg_net_book</v>
          </cell>
          <cell r="M885" t="str">
            <v>2010/12/1/8/A/0</v>
          </cell>
        </row>
        <row r="886">
          <cell r="A886" t="str">
            <v>885</v>
          </cell>
          <cell r="B886" t="str">
            <v>CO2_8003</v>
          </cell>
          <cell r="C886" t="str">
            <v>8003 - End of Month Net Book</v>
          </cell>
          <cell r="D886">
            <v>4139516.59</v>
          </cell>
          <cell r="F886" t="str">
            <v>CALC</v>
          </cell>
          <cell r="H886" t="str">
            <v>8003</v>
          </cell>
          <cell r="J886" t="str">
            <v>cap_exp</v>
          </cell>
          <cell r="K886" t="str">
            <v>end_net_book</v>
          </cell>
          <cell r="M886" t="str">
            <v>2010/12/1/8/A/0</v>
          </cell>
        </row>
        <row r="887">
          <cell r="A887" t="str">
            <v>886</v>
          </cell>
          <cell r="B887" t="str">
            <v>CO3_8003</v>
          </cell>
          <cell r="C887" t="str">
            <v>8003 - Average Net Book</v>
          </cell>
          <cell r="D887">
            <v>4151717.375</v>
          </cell>
          <cell r="F887" t="str">
            <v>CALC</v>
          </cell>
          <cell r="H887" t="str">
            <v>8003</v>
          </cell>
          <cell r="J887" t="str">
            <v>cap_exp</v>
          </cell>
          <cell r="K887" t="str">
            <v>avg_net_book</v>
          </cell>
          <cell r="M887" t="str">
            <v>2010/12/1/8/A/0</v>
          </cell>
        </row>
        <row r="888">
          <cell r="A888" t="str">
            <v>887</v>
          </cell>
          <cell r="B888" t="str">
            <v>CO4_8003</v>
          </cell>
          <cell r="C888" t="str">
            <v>8003 - Annual Equity Rate</v>
          </cell>
          <cell r="D888">
            <v>4.7018999999999998E-2</v>
          </cell>
          <cell r="F888" t="str">
            <v>CALC</v>
          </cell>
          <cell r="H888" t="str">
            <v>8003</v>
          </cell>
          <cell r="J888" t="str">
            <v>cap_exp</v>
          </cell>
          <cell r="K888" t="str">
            <v>equity_ror</v>
          </cell>
          <cell r="M888" t="str">
            <v>2010/12/1/8/A/0</v>
          </cell>
        </row>
        <row r="889">
          <cell r="A889" t="str">
            <v>888</v>
          </cell>
          <cell r="B889" t="str">
            <v>CO5_8003</v>
          </cell>
          <cell r="C889" t="str">
            <v>8003 - Annual Debt Rate</v>
          </cell>
          <cell r="D889">
            <v>1.9473000000000001E-2</v>
          </cell>
          <cell r="F889" t="str">
            <v>CALC</v>
          </cell>
          <cell r="H889" t="str">
            <v>8003</v>
          </cell>
          <cell r="J889" t="str">
            <v>cap_exp</v>
          </cell>
          <cell r="K889" t="str">
            <v>debt_ror</v>
          </cell>
          <cell r="M889" t="str">
            <v>2010/12/1/8/A/0</v>
          </cell>
        </row>
        <row r="890">
          <cell r="A890" t="str">
            <v>889</v>
          </cell>
          <cell r="B890" t="str">
            <v>CO6_8003</v>
          </cell>
          <cell r="C890" t="str">
            <v>8003 - State Tax Rate</v>
          </cell>
          <cell r="D890">
            <v>5.5E-2</v>
          </cell>
          <cell r="F890" t="str">
            <v>CALC</v>
          </cell>
          <cell r="H890" t="str">
            <v>8003</v>
          </cell>
          <cell r="J890" t="str">
            <v>cap_exp</v>
          </cell>
          <cell r="K890" t="str">
            <v>state_tax_rate</v>
          </cell>
          <cell r="M890" t="str">
            <v>2010/12/1/8/A/0</v>
          </cell>
        </row>
        <row r="891">
          <cell r="A891" t="str">
            <v>890</v>
          </cell>
          <cell r="B891" t="str">
            <v>CO7_8003</v>
          </cell>
          <cell r="C891" t="str">
            <v>8003 - Federal Tax Rate</v>
          </cell>
          <cell r="D891">
            <v>0.35</v>
          </cell>
          <cell r="F891" t="str">
            <v>CALC</v>
          </cell>
          <cell r="H891" t="str">
            <v>8003</v>
          </cell>
          <cell r="J891" t="str">
            <v>cap_exp</v>
          </cell>
          <cell r="K891" t="str">
            <v>fed_tax_rate</v>
          </cell>
          <cell r="M891" t="str">
            <v>2010/12/1/8/A/0</v>
          </cell>
        </row>
        <row r="892">
          <cell r="A892" t="str">
            <v>891</v>
          </cell>
          <cell r="B892" t="str">
            <v>CO8_8003</v>
          </cell>
          <cell r="C892" t="str">
            <v>8003 - Grossed State Tax Rate</v>
          </cell>
          <cell r="D892">
            <v>5.8201058201058198E-2</v>
          </cell>
          <cell r="F892" t="str">
            <v>CALC</v>
          </cell>
          <cell r="H892" t="str">
            <v>8003</v>
          </cell>
          <cell r="J892" t="str">
            <v>cap_exp</v>
          </cell>
          <cell r="K892" t="str">
            <v>gross_state_tax_rate</v>
          </cell>
          <cell r="M892" t="str">
            <v>2010/12/1/8/A/0</v>
          </cell>
        </row>
        <row r="893">
          <cell r="A893" t="str">
            <v>892</v>
          </cell>
          <cell r="B893" t="str">
            <v>CO9_8003</v>
          </cell>
          <cell r="C893" t="str">
            <v>8003 - Grossed Federal Tax Rate</v>
          </cell>
          <cell r="D893">
            <v>0.53846153846153799</v>
          </cell>
          <cell r="F893" t="str">
            <v>CALC</v>
          </cell>
          <cell r="H893" t="str">
            <v>8003</v>
          </cell>
          <cell r="J893" t="str">
            <v>cap_exp</v>
          </cell>
          <cell r="K893" t="str">
            <v>gross_fed_tax_rate</v>
          </cell>
          <cell r="M893" t="str">
            <v>2010/12/1/8/A/0</v>
          </cell>
        </row>
        <row r="894">
          <cell r="A894" t="str">
            <v>893</v>
          </cell>
          <cell r="B894" t="str">
            <v>COA_8003</v>
          </cell>
          <cell r="C894" t="str">
            <v>8003 - Return on Equity Amount</v>
          </cell>
          <cell r="D894">
            <v>16267.6741904625</v>
          </cell>
          <cell r="F894" t="str">
            <v>CALC</v>
          </cell>
          <cell r="H894" t="str">
            <v>8003</v>
          </cell>
          <cell r="J894" t="str">
            <v>cap_exp</v>
          </cell>
          <cell r="K894" t="str">
            <v>equity_ror_amt</v>
          </cell>
          <cell r="M894" t="str">
            <v>2010/12/1/8/A/0</v>
          </cell>
        </row>
        <row r="895">
          <cell r="A895" t="str">
            <v>894</v>
          </cell>
          <cell r="B895" t="str">
            <v>COB_8003</v>
          </cell>
          <cell r="C895" t="str">
            <v>8003 - State Tax Amount</v>
          </cell>
          <cell r="D895">
            <v>946.79585235495995</v>
          </cell>
          <cell r="F895" t="str">
            <v>CALC</v>
          </cell>
          <cell r="H895" t="str">
            <v>8003</v>
          </cell>
          <cell r="J895" t="str">
            <v>cap_exp</v>
          </cell>
          <cell r="K895" t="str">
            <v>state_tax_amt</v>
          </cell>
          <cell r="M895" t="str">
            <v>2010/12/1/8/A/0</v>
          </cell>
        </row>
        <row r="896">
          <cell r="A896" t="str">
            <v>895</v>
          </cell>
          <cell r="B896" t="str">
            <v>COC_8003</v>
          </cell>
          <cell r="C896" t="str">
            <v>8003 - Federal Tax Amount</v>
          </cell>
          <cell r="D896">
            <v>9269.3300230555506</v>
          </cell>
          <cell r="F896" t="str">
            <v>CALC</v>
          </cell>
          <cell r="H896" t="str">
            <v>8003</v>
          </cell>
          <cell r="J896" t="str">
            <v>cap_exp</v>
          </cell>
          <cell r="K896" t="str">
            <v>fed_tax_amt</v>
          </cell>
          <cell r="M896" t="str">
            <v>2010/12/1/8/A/0</v>
          </cell>
        </row>
        <row r="897">
          <cell r="A897" t="str">
            <v>896</v>
          </cell>
          <cell r="B897" t="str">
            <v>COD_8003</v>
          </cell>
          <cell r="C897" t="str">
            <v>8003 - Return on Debt Amount</v>
          </cell>
          <cell r="D897">
            <v>6737.40695615</v>
          </cell>
          <cell r="F897" t="str">
            <v>CALC</v>
          </cell>
          <cell r="H897" t="str">
            <v>8003</v>
          </cell>
          <cell r="J897" t="str">
            <v>cap_exp</v>
          </cell>
          <cell r="K897" t="str">
            <v>debt_ror_amt</v>
          </cell>
          <cell r="M897" t="str">
            <v>2010/12/1/8/A/0</v>
          </cell>
        </row>
        <row r="898">
          <cell r="A898" t="str">
            <v>897</v>
          </cell>
          <cell r="B898" t="str">
            <v>COE_8003</v>
          </cell>
          <cell r="C898" t="str">
            <v>8003 - Total Cap Exp Amount</v>
          </cell>
          <cell r="D898">
            <v>57622.777022023001</v>
          </cell>
          <cell r="F898" t="str">
            <v>CALC</v>
          </cell>
          <cell r="H898" t="str">
            <v>8003</v>
          </cell>
          <cell r="J898" t="str">
            <v>cap_exp</v>
          </cell>
          <cell r="K898" t="str">
            <v>total_amt</v>
          </cell>
          <cell r="M898" t="str">
            <v>2010/12/1/8/A/0</v>
          </cell>
        </row>
        <row r="899">
          <cell r="A899" t="str">
            <v>898</v>
          </cell>
          <cell r="B899" t="str">
            <v>COF_8003</v>
          </cell>
          <cell r="C899" t="str">
            <v>8003 - CP Allocation Factor</v>
          </cell>
          <cell r="D899">
            <v>0</v>
          </cell>
          <cell r="F899" t="str">
            <v>CALC</v>
          </cell>
          <cell r="H899" t="str">
            <v>8003</v>
          </cell>
          <cell r="J899" t="str">
            <v>cap_exp</v>
          </cell>
          <cell r="K899" t="str">
            <v>alloc_cp</v>
          </cell>
          <cell r="M899" t="str">
            <v>2010/12/1/8/A/0</v>
          </cell>
        </row>
        <row r="900">
          <cell r="A900" t="str">
            <v>899</v>
          </cell>
          <cell r="B900" t="str">
            <v>COG_8003</v>
          </cell>
          <cell r="C900" t="str">
            <v>8003 - GCP Allocation Factor</v>
          </cell>
          <cell r="D900">
            <v>0</v>
          </cell>
          <cell r="F900" t="str">
            <v>CALC</v>
          </cell>
          <cell r="H900" t="str">
            <v>8003</v>
          </cell>
          <cell r="J900" t="str">
            <v>cap_exp</v>
          </cell>
          <cell r="K900" t="str">
            <v>alloc_gcp</v>
          </cell>
          <cell r="M900" t="str">
            <v>2010/12/1/8/A/0</v>
          </cell>
        </row>
        <row r="901">
          <cell r="A901" t="str">
            <v>900</v>
          </cell>
          <cell r="B901" t="str">
            <v>COH_8003</v>
          </cell>
          <cell r="C901" t="str">
            <v>8003 - Energy Allocation Factor</v>
          </cell>
          <cell r="D901">
            <v>1</v>
          </cell>
          <cell r="F901" t="str">
            <v>CALC</v>
          </cell>
          <cell r="H901" t="str">
            <v>8003</v>
          </cell>
          <cell r="J901" t="str">
            <v>cap_exp</v>
          </cell>
          <cell r="K901" t="str">
            <v>alloc_engy</v>
          </cell>
          <cell r="M901" t="str">
            <v>2010/12/1/8/A/0</v>
          </cell>
        </row>
        <row r="902">
          <cell r="A902" t="str">
            <v>901</v>
          </cell>
          <cell r="B902" t="str">
            <v>COI_8003</v>
          </cell>
          <cell r="C902" t="str">
            <v>8003 - CP Allocation Cap Exp Amount</v>
          </cell>
          <cell r="D902">
            <v>0</v>
          </cell>
          <cell r="F902" t="str">
            <v>CALC</v>
          </cell>
          <cell r="H902" t="str">
            <v>8003</v>
          </cell>
          <cell r="J902" t="str">
            <v>cap_exp</v>
          </cell>
          <cell r="K902" t="str">
            <v>alloc_cp_amt</v>
          </cell>
          <cell r="M902" t="str">
            <v>2010/12/1/8/A/0</v>
          </cell>
        </row>
        <row r="903">
          <cell r="A903" t="str">
            <v>902</v>
          </cell>
          <cell r="B903" t="str">
            <v>COJ_8003</v>
          </cell>
          <cell r="C903" t="str">
            <v>8003 - GCP Allocation Cap Exp Amount</v>
          </cell>
          <cell r="D903">
            <v>0</v>
          </cell>
          <cell r="F903" t="str">
            <v>CALC</v>
          </cell>
          <cell r="H903" t="str">
            <v>8003</v>
          </cell>
          <cell r="J903" t="str">
            <v>cap_exp</v>
          </cell>
          <cell r="K903" t="str">
            <v>alloc_gcp_amt</v>
          </cell>
          <cell r="M903" t="str">
            <v>2010/12/1/8/A/0</v>
          </cell>
        </row>
        <row r="904">
          <cell r="A904" t="str">
            <v>903</v>
          </cell>
          <cell r="B904" t="str">
            <v>COK_8003</v>
          </cell>
          <cell r="C904" t="str">
            <v>8003 - Energy Allocation Cap Exp Amount</v>
          </cell>
          <cell r="D904">
            <v>57622.777022023001</v>
          </cell>
          <cell r="F904" t="str">
            <v>CALC</v>
          </cell>
          <cell r="H904" t="str">
            <v>8003</v>
          </cell>
          <cell r="J904" t="str">
            <v>cap_exp</v>
          </cell>
          <cell r="K904" t="str">
            <v>alloc_engy_amt</v>
          </cell>
          <cell r="M904" t="str">
            <v>2010/12/1/8/A/0</v>
          </cell>
        </row>
        <row r="905">
          <cell r="A905" t="str">
            <v>904</v>
          </cell>
          <cell r="B905" t="str">
            <v>COL_8003</v>
          </cell>
          <cell r="C905" t="str">
            <v>8003 - CP Jurisdictional Factor</v>
          </cell>
          <cell r="D905">
            <v>0.98031049999999997</v>
          </cell>
          <cell r="F905" t="str">
            <v>CALC</v>
          </cell>
          <cell r="H905" t="str">
            <v>8003</v>
          </cell>
          <cell r="J905" t="str">
            <v>cap_exp</v>
          </cell>
          <cell r="K905" t="str">
            <v>juris_cp_factor</v>
          </cell>
          <cell r="M905" t="str">
            <v>2010/12/1/8/A/0</v>
          </cell>
        </row>
        <row r="906">
          <cell r="A906" t="str">
            <v>905</v>
          </cell>
          <cell r="B906" t="str">
            <v>COM_8003</v>
          </cell>
          <cell r="C906" t="str">
            <v>8003 - GCP Jurisdictional Factor</v>
          </cell>
          <cell r="D906">
            <v>1</v>
          </cell>
          <cell r="F906" t="str">
            <v>CALC</v>
          </cell>
          <cell r="H906" t="str">
            <v>8003</v>
          </cell>
          <cell r="J906" t="str">
            <v>cap_exp</v>
          </cell>
          <cell r="K906" t="str">
            <v>juris_gcp_factor</v>
          </cell>
          <cell r="M906" t="str">
            <v>2010/12/1/8/A/0</v>
          </cell>
        </row>
        <row r="907">
          <cell r="A907" t="str">
            <v>906</v>
          </cell>
          <cell r="B907" t="str">
            <v>CON_8003</v>
          </cell>
          <cell r="C907" t="str">
            <v>8003 - Energy Jurisdictional Factor</v>
          </cell>
          <cell r="D907">
            <v>0.980271</v>
          </cell>
          <cell r="F907" t="str">
            <v>CALC</v>
          </cell>
          <cell r="H907" t="str">
            <v>8003</v>
          </cell>
          <cell r="J907" t="str">
            <v>cap_exp</v>
          </cell>
          <cell r="K907" t="str">
            <v>juris_engy_factor</v>
          </cell>
          <cell r="M907" t="str">
            <v>2010/12/1/8/A/0</v>
          </cell>
        </row>
        <row r="908">
          <cell r="A908" t="str">
            <v>907</v>
          </cell>
          <cell r="B908" t="str">
            <v>COO_8003</v>
          </cell>
          <cell r="C908" t="str">
            <v>8003 - CP Jurisdictional Cap Exp Amount</v>
          </cell>
          <cell r="D908">
            <v>0</v>
          </cell>
          <cell r="F908" t="str">
            <v>CALC</v>
          </cell>
          <cell r="H908" t="str">
            <v>8003</v>
          </cell>
          <cell r="J908" t="str">
            <v>cap_exp</v>
          </cell>
          <cell r="K908" t="str">
            <v>juris_cp_amt</v>
          </cell>
          <cell r="M908" t="str">
            <v>2010/12/1/8/A/0</v>
          </cell>
        </row>
        <row r="909">
          <cell r="A909" t="str">
            <v>908</v>
          </cell>
          <cell r="B909" t="str">
            <v>COP_8003</v>
          </cell>
          <cell r="C909" t="str">
            <v>8003 - GCP Jurisdictional Cap Exp Amount</v>
          </cell>
          <cell r="D909">
            <v>0</v>
          </cell>
          <cell r="F909" t="str">
            <v>CALC</v>
          </cell>
          <cell r="H909" t="str">
            <v>8003</v>
          </cell>
          <cell r="J909" t="str">
            <v>cap_exp</v>
          </cell>
          <cell r="K909" t="str">
            <v>juris_gcp_amt</v>
          </cell>
          <cell r="M909" t="str">
            <v>2010/12/1/8/A/0</v>
          </cell>
        </row>
        <row r="910">
          <cell r="A910" t="str">
            <v>909</v>
          </cell>
          <cell r="B910" t="str">
            <v>COQ_8003</v>
          </cell>
          <cell r="C910" t="str">
            <v>8003 - Energy Jurisdictional Cap Exp Amount</v>
          </cell>
          <cell r="D910">
            <v>56485.937254155499</v>
          </cell>
          <cell r="F910" t="str">
            <v>CALC</v>
          </cell>
          <cell r="H910" t="str">
            <v>8003</v>
          </cell>
          <cell r="J910" t="str">
            <v>cap_exp</v>
          </cell>
          <cell r="K910" t="str">
            <v>juris_engy_amt</v>
          </cell>
          <cell r="M910" t="str">
            <v>2010/12/1/8/A/0</v>
          </cell>
        </row>
        <row r="911">
          <cell r="A911" t="str">
            <v>910</v>
          </cell>
          <cell r="B911" t="str">
            <v>COR_8003</v>
          </cell>
          <cell r="C911" t="str">
            <v>8003 - Total Jurisdictional Cap Exp Amount</v>
          </cell>
          <cell r="D911">
            <v>56485.937254155499</v>
          </cell>
          <cell r="F911" t="str">
            <v>CALC</v>
          </cell>
          <cell r="H911" t="str">
            <v>8003</v>
          </cell>
          <cell r="J911" t="str">
            <v>cap_exp</v>
          </cell>
          <cell r="K911" t="str">
            <v>total_juris_amt</v>
          </cell>
          <cell r="M911" t="str">
            <v>2010/12/1/8/A/0</v>
          </cell>
        </row>
        <row r="912">
          <cell r="A912" t="str">
            <v>911</v>
          </cell>
          <cell r="B912" t="str">
            <v>CI1_8004</v>
          </cell>
          <cell r="C912" t="str">
            <v>8004 - Depreciation Expense</v>
          </cell>
          <cell r="D912">
            <v>69.510000000000005</v>
          </cell>
          <cell r="F912" t="str">
            <v>CATS</v>
          </cell>
          <cell r="H912" t="str">
            <v>8004</v>
          </cell>
          <cell r="I912" t="str">
            <v>A</v>
          </cell>
          <cell r="J912" t="str">
            <v>cap_exp</v>
          </cell>
          <cell r="K912" t="str">
            <v>depr_exp</v>
          </cell>
          <cell r="M912" t="str">
            <v>2010/12/1/8/A/0</v>
          </cell>
        </row>
        <row r="913">
          <cell r="A913" t="str">
            <v>912</v>
          </cell>
          <cell r="B913" t="str">
            <v>CI5_8004</v>
          </cell>
          <cell r="C913" t="str">
            <v>8004 - End of Month CWIP Balance</v>
          </cell>
          <cell r="D913">
            <v>0</v>
          </cell>
          <cell r="F913" t="str">
            <v>CALC</v>
          </cell>
          <cell r="H913" t="str">
            <v>8004</v>
          </cell>
          <cell r="J913" t="str">
            <v>cap_exp</v>
          </cell>
          <cell r="K913" t="str">
            <v>end_cwip_bal</v>
          </cell>
          <cell r="M913" t="str">
            <v>2010/12/1/8/A/0</v>
          </cell>
        </row>
        <row r="914">
          <cell r="A914" t="str">
            <v>913</v>
          </cell>
          <cell r="B914" t="str">
            <v>CI7_8004</v>
          </cell>
          <cell r="C914" t="str">
            <v>8004 - Plant Additions</v>
          </cell>
          <cell r="D914">
            <v>0</v>
          </cell>
          <cell r="F914" t="str">
            <v>CATS</v>
          </cell>
          <cell r="H914" t="str">
            <v>8004</v>
          </cell>
          <cell r="I914" t="str">
            <v>A</v>
          </cell>
          <cell r="J914" t="str">
            <v>cap_exp</v>
          </cell>
          <cell r="K914" t="str">
            <v>plt_add</v>
          </cell>
          <cell r="M914" t="str">
            <v>2010/12/1/8/A/0</v>
          </cell>
        </row>
        <row r="915">
          <cell r="A915" t="str">
            <v>914</v>
          </cell>
          <cell r="B915" t="str">
            <v>CI8_8004</v>
          </cell>
          <cell r="C915" t="str">
            <v>8004 - Retirements</v>
          </cell>
          <cell r="D915">
            <v>0</v>
          </cell>
          <cell r="F915" t="str">
            <v>CATS</v>
          </cell>
          <cell r="H915" t="str">
            <v>8004</v>
          </cell>
          <cell r="I915" t="str">
            <v>A</v>
          </cell>
          <cell r="J915" t="str">
            <v>cap_exp</v>
          </cell>
          <cell r="K915" t="str">
            <v>ret</v>
          </cell>
          <cell r="M915" t="str">
            <v>2010/12/1/8/A/0</v>
          </cell>
        </row>
        <row r="916">
          <cell r="A916" t="str">
            <v>915</v>
          </cell>
          <cell r="B916" t="str">
            <v>CI9_8004</v>
          </cell>
          <cell r="C916" t="str">
            <v>8004 - Plant Trans and Adjs</v>
          </cell>
          <cell r="D916">
            <v>0</v>
          </cell>
          <cell r="F916" t="str">
            <v>CATS</v>
          </cell>
          <cell r="H916" t="str">
            <v>8004</v>
          </cell>
          <cell r="I916" t="str">
            <v>A</v>
          </cell>
          <cell r="J916" t="str">
            <v>cap_exp</v>
          </cell>
          <cell r="K916" t="str">
            <v>plt_tradjs</v>
          </cell>
          <cell r="M916" t="str">
            <v>2010/12/1/8/A/0</v>
          </cell>
        </row>
        <row r="917">
          <cell r="A917" t="str">
            <v>916</v>
          </cell>
          <cell r="B917" t="str">
            <v>CIA_8004</v>
          </cell>
          <cell r="C917" t="str">
            <v>8004 - Reserve Removal Cost</v>
          </cell>
          <cell r="D917">
            <v>0</v>
          </cell>
          <cell r="F917" t="str">
            <v>CATS</v>
          </cell>
          <cell r="H917" t="str">
            <v>8004</v>
          </cell>
          <cell r="I917" t="str">
            <v>A</v>
          </cell>
          <cell r="J917" t="str">
            <v>cap_exp</v>
          </cell>
          <cell r="K917" t="str">
            <v>resv_rem_cost</v>
          </cell>
          <cell r="M917" t="str">
            <v>2010/12/1/8/A/0</v>
          </cell>
        </row>
        <row r="918">
          <cell r="A918" t="str">
            <v>917</v>
          </cell>
          <cell r="B918" t="str">
            <v>CIB_8004</v>
          </cell>
          <cell r="C918" t="str">
            <v>8004 - Reserve Salvage</v>
          </cell>
          <cell r="D918">
            <v>0</v>
          </cell>
          <cell r="F918" t="str">
            <v>CATS</v>
          </cell>
          <cell r="H918" t="str">
            <v>8004</v>
          </cell>
          <cell r="I918" t="str">
            <v>A</v>
          </cell>
          <cell r="J918" t="str">
            <v>cap_exp</v>
          </cell>
          <cell r="K918" t="str">
            <v>resv_salv</v>
          </cell>
          <cell r="M918" t="str">
            <v>2010/12/1/8/A/0</v>
          </cell>
        </row>
        <row r="919">
          <cell r="A919" t="str">
            <v>918</v>
          </cell>
          <cell r="B919" t="str">
            <v>CIC_8004</v>
          </cell>
          <cell r="C919" t="str">
            <v>8004 - Reserve Trans and Adjs</v>
          </cell>
          <cell r="D919">
            <v>0</v>
          </cell>
          <cell r="F919" t="str">
            <v>CATS</v>
          </cell>
          <cell r="H919" t="str">
            <v>8004</v>
          </cell>
          <cell r="I919" t="str">
            <v>A</v>
          </cell>
          <cell r="J919" t="str">
            <v>cap_exp</v>
          </cell>
          <cell r="K919" t="str">
            <v>resv_tradjs</v>
          </cell>
          <cell r="M919" t="str">
            <v>2010/12/1/8/A/0</v>
          </cell>
        </row>
        <row r="920">
          <cell r="A920" t="str">
            <v>919</v>
          </cell>
          <cell r="B920" t="str">
            <v>CIP_8004</v>
          </cell>
          <cell r="C920" t="str">
            <v>8004 - Beginning of Month Plant Balance</v>
          </cell>
          <cell r="D920">
            <v>41611.58</v>
          </cell>
          <cell r="F920" t="str">
            <v>PRIOR_JV</v>
          </cell>
          <cell r="H920" t="str">
            <v>8004</v>
          </cell>
          <cell r="I920" t="str">
            <v>P</v>
          </cell>
          <cell r="J920" t="str">
            <v>cap_exp</v>
          </cell>
          <cell r="K920" t="str">
            <v>beg_plant_bal</v>
          </cell>
          <cell r="M920" t="str">
            <v>2010/12/1/8/A/0</v>
          </cell>
        </row>
        <row r="921">
          <cell r="A921" t="str">
            <v>920</v>
          </cell>
          <cell r="B921" t="str">
            <v>CIQ_8004</v>
          </cell>
          <cell r="C921" t="str">
            <v>8004 - Beginning of Month Reserve Balance</v>
          </cell>
          <cell r="D921">
            <v>28021.61</v>
          </cell>
          <cell r="F921" t="str">
            <v>PRIOR_JV</v>
          </cell>
          <cell r="H921" t="str">
            <v>8004</v>
          </cell>
          <cell r="I921" t="str">
            <v>P</v>
          </cell>
          <cell r="J921" t="str">
            <v>cap_exp</v>
          </cell>
          <cell r="K921" t="str">
            <v>beg_resv_bal</v>
          </cell>
          <cell r="M921" t="str">
            <v>2010/12/1/8/A/0</v>
          </cell>
        </row>
        <row r="922">
          <cell r="A922" t="str">
            <v>921</v>
          </cell>
          <cell r="B922" t="str">
            <v>CIR_8004</v>
          </cell>
          <cell r="C922" t="str">
            <v>8004 - End of Month Plant Balance</v>
          </cell>
          <cell r="D922">
            <v>41611.58</v>
          </cell>
          <cell r="F922" t="str">
            <v>CALC</v>
          </cell>
          <cell r="H922" t="str">
            <v>8004</v>
          </cell>
          <cell r="J922" t="str">
            <v>cap_exp</v>
          </cell>
          <cell r="K922" t="str">
            <v>end_plant_bal</v>
          </cell>
          <cell r="M922" t="str">
            <v>2010/12/1/8/A/0</v>
          </cell>
        </row>
        <row r="923">
          <cell r="A923" t="str">
            <v>922</v>
          </cell>
          <cell r="B923" t="str">
            <v>CIS_8004</v>
          </cell>
          <cell r="C923" t="str">
            <v>8004 - End of Month Reserve Balance</v>
          </cell>
          <cell r="D923">
            <v>28091.119999999999</v>
          </cell>
          <cell r="F923" t="str">
            <v>CALC</v>
          </cell>
          <cell r="H923" t="str">
            <v>8004</v>
          </cell>
          <cell r="J923" t="str">
            <v>cap_exp</v>
          </cell>
          <cell r="K923" t="str">
            <v>end_resv_bal</v>
          </cell>
          <cell r="M923" t="str">
            <v>2010/12/1/8/A/0</v>
          </cell>
        </row>
        <row r="924">
          <cell r="A924" t="str">
            <v>923</v>
          </cell>
          <cell r="B924" t="str">
            <v>CO1_8004</v>
          </cell>
          <cell r="C924" t="str">
            <v>8004 - Beginning of Month Net Book</v>
          </cell>
          <cell r="D924">
            <v>13589.97</v>
          </cell>
          <cell r="F924" t="str">
            <v>CALC</v>
          </cell>
          <cell r="H924" t="str">
            <v>8004</v>
          </cell>
          <cell r="J924" t="str">
            <v>cap_exp</v>
          </cell>
          <cell r="K924" t="str">
            <v>beg_net_book</v>
          </cell>
          <cell r="M924" t="str">
            <v>2010/12/1/8/A/0</v>
          </cell>
        </row>
        <row r="925">
          <cell r="A925" t="str">
            <v>924</v>
          </cell>
          <cell r="B925" t="str">
            <v>CO2_8004</v>
          </cell>
          <cell r="C925" t="str">
            <v>8004 - End of Month Net Book</v>
          </cell>
          <cell r="D925">
            <v>13520.46</v>
          </cell>
          <cell r="F925" t="str">
            <v>CALC</v>
          </cell>
          <cell r="H925" t="str">
            <v>8004</v>
          </cell>
          <cell r="J925" t="str">
            <v>cap_exp</v>
          </cell>
          <cell r="K925" t="str">
            <v>end_net_book</v>
          </cell>
          <cell r="M925" t="str">
            <v>2010/12/1/8/A/0</v>
          </cell>
        </row>
        <row r="926">
          <cell r="A926" t="str">
            <v>925</v>
          </cell>
          <cell r="B926" t="str">
            <v>CO3_8004</v>
          </cell>
          <cell r="C926" t="str">
            <v>8004 - Average Net Book</v>
          </cell>
          <cell r="D926">
            <v>13555.215</v>
          </cell>
          <cell r="F926" t="str">
            <v>CALC</v>
          </cell>
          <cell r="H926" t="str">
            <v>8004</v>
          </cell>
          <cell r="J926" t="str">
            <v>cap_exp</v>
          </cell>
          <cell r="K926" t="str">
            <v>avg_net_book</v>
          </cell>
          <cell r="M926" t="str">
            <v>2010/12/1/8/A/0</v>
          </cell>
        </row>
        <row r="927">
          <cell r="A927" t="str">
            <v>926</v>
          </cell>
          <cell r="B927" t="str">
            <v>CO4_8004</v>
          </cell>
          <cell r="C927" t="str">
            <v>8004 - Annual Equity Rate</v>
          </cell>
          <cell r="D927">
            <v>4.7018999999999998E-2</v>
          </cell>
          <cell r="F927" t="str">
            <v>CALC</v>
          </cell>
          <cell r="H927" t="str">
            <v>8004</v>
          </cell>
          <cell r="J927" t="str">
            <v>cap_exp</v>
          </cell>
          <cell r="K927" t="str">
            <v>equity_ror</v>
          </cell>
          <cell r="M927" t="str">
            <v>2010/12/1/8/A/0</v>
          </cell>
        </row>
        <row r="928">
          <cell r="A928" t="str">
            <v>927</v>
          </cell>
          <cell r="B928" t="str">
            <v>CO5_8004</v>
          </cell>
          <cell r="C928" t="str">
            <v>8004 - Annual Debt Rate</v>
          </cell>
          <cell r="D928">
            <v>1.9473000000000001E-2</v>
          </cell>
          <cell r="F928" t="str">
            <v>CALC</v>
          </cell>
          <cell r="H928" t="str">
            <v>8004</v>
          </cell>
          <cell r="J928" t="str">
            <v>cap_exp</v>
          </cell>
          <cell r="K928" t="str">
            <v>debt_ror</v>
          </cell>
          <cell r="M928" t="str">
            <v>2010/12/1/8/A/0</v>
          </cell>
        </row>
        <row r="929">
          <cell r="A929" t="str">
            <v>928</v>
          </cell>
          <cell r="B929" t="str">
            <v>CO6_8004</v>
          </cell>
          <cell r="C929" t="str">
            <v>8004 - State Tax Rate</v>
          </cell>
          <cell r="D929">
            <v>5.5E-2</v>
          </cell>
          <cell r="F929" t="str">
            <v>CALC</v>
          </cell>
          <cell r="H929" t="str">
            <v>8004</v>
          </cell>
          <cell r="J929" t="str">
            <v>cap_exp</v>
          </cell>
          <cell r="K929" t="str">
            <v>state_tax_rate</v>
          </cell>
          <cell r="M929" t="str">
            <v>2010/12/1/8/A/0</v>
          </cell>
        </row>
        <row r="930">
          <cell r="A930" t="str">
            <v>929</v>
          </cell>
          <cell r="B930" t="str">
            <v>CO7_8004</v>
          </cell>
          <cell r="C930" t="str">
            <v>8004 - Federal Tax Rate</v>
          </cell>
          <cell r="D930">
            <v>0.35</v>
          </cell>
          <cell r="F930" t="str">
            <v>CALC</v>
          </cell>
          <cell r="H930" t="str">
            <v>8004</v>
          </cell>
          <cell r="J930" t="str">
            <v>cap_exp</v>
          </cell>
          <cell r="K930" t="str">
            <v>fed_tax_rate</v>
          </cell>
          <cell r="M930" t="str">
            <v>2010/12/1/8/A/0</v>
          </cell>
        </row>
        <row r="931">
          <cell r="A931" t="str">
            <v>930</v>
          </cell>
          <cell r="B931" t="str">
            <v>CO8_8004</v>
          </cell>
          <cell r="C931" t="str">
            <v>8004 - Grossed State Tax Rate</v>
          </cell>
          <cell r="D931">
            <v>5.8201058201058198E-2</v>
          </cell>
          <cell r="F931" t="str">
            <v>CALC</v>
          </cell>
          <cell r="H931" t="str">
            <v>8004</v>
          </cell>
          <cell r="J931" t="str">
            <v>cap_exp</v>
          </cell>
          <cell r="K931" t="str">
            <v>gross_state_tax_rate</v>
          </cell>
          <cell r="M931" t="str">
            <v>2010/12/1/8/A/0</v>
          </cell>
        </row>
        <row r="932">
          <cell r="A932" t="str">
            <v>931</v>
          </cell>
          <cell r="B932" t="str">
            <v>CO9_8004</v>
          </cell>
          <cell r="C932" t="str">
            <v>8004 - Grossed Federal Tax Rate</v>
          </cell>
          <cell r="D932">
            <v>0.53846153846153799</v>
          </cell>
          <cell r="F932" t="str">
            <v>CALC</v>
          </cell>
          <cell r="H932" t="str">
            <v>8004</v>
          </cell>
          <cell r="J932" t="str">
            <v>cap_exp</v>
          </cell>
          <cell r="K932" t="str">
            <v>gross_fed_tax_rate</v>
          </cell>
          <cell r="M932" t="str">
            <v>2010/12/1/8/A/0</v>
          </cell>
        </row>
        <row r="933">
          <cell r="A933" t="str">
            <v>932</v>
          </cell>
          <cell r="B933" t="str">
            <v>COA_8004</v>
          </cell>
          <cell r="C933" t="str">
            <v>8004 - Return on Equity Amount</v>
          </cell>
          <cell r="D933">
            <v>53.113398934499997</v>
          </cell>
          <cell r="F933" t="str">
            <v>CALC</v>
          </cell>
          <cell r="H933" t="str">
            <v>8004</v>
          </cell>
          <cell r="J933" t="str">
            <v>cap_exp</v>
          </cell>
          <cell r="K933" t="str">
            <v>equity_ror_amt</v>
          </cell>
          <cell r="M933" t="str">
            <v>2010/12/1/8/A/0</v>
          </cell>
        </row>
        <row r="934">
          <cell r="A934" t="str">
            <v>933</v>
          </cell>
          <cell r="B934" t="str">
            <v>COB_8004</v>
          </cell>
          <cell r="C934" t="str">
            <v>8004 - State Tax Amount</v>
          </cell>
          <cell r="D934">
            <v>3.0912560226428498</v>
          </cell>
          <cell r="F934" t="str">
            <v>CALC</v>
          </cell>
          <cell r="H934" t="str">
            <v>8004</v>
          </cell>
          <cell r="J934" t="str">
            <v>cap_exp</v>
          </cell>
          <cell r="K934" t="str">
            <v>state_tax_amt</v>
          </cell>
          <cell r="M934" t="str">
            <v>2010/12/1/8/A/0</v>
          </cell>
        </row>
        <row r="935">
          <cell r="A935" t="str">
            <v>934</v>
          </cell>
          <cell r="B935" t="str">
            <v>COC_8004</v>
          </cell>
          <cell r="C935" t="str">
            <v>8004 - Federal Tax Amount</v>
          </cell>
          <cell r="D935">
            <v>30.264044976923</v>
          </cell>
          <cell r="F935" t="str">
            <v>CALC</v>
          </cell>
          <cell r="H935" t="str">
            <v>8004</v>
          </cell>
          <cell r="J935" t="str">
            <v>cap_exp</v>
          </cell>
          <cell r="K935" t="str">
            <v>fed_tax_amt</v>
          </cell>
          <cell r="M935" t="str">
            <v>2010/12/1/8/A/0</v>
          </cell>
        </row>
        <row r="936">
          <cell r="A936" t="str">
            <v>935</v>
          </cell>
          <cell r="B936" t="str">
            <v>COD_8004</v>
          </cell>
          <cell r="C936" t="str">
            <v>8004 - Return on Debt Amount</v>
          </cell>
          <cell r="D936">
            <v>21.997402902000001</v>
          </cell>
          <cell r="F936" t="str">
            <v>CALC</v>
          </cell>
          <cell r="H936" t="str">
            <v>8004</v>
          </cell>
          <cell r="J936" t="str">
            <v>cap_exp</v>
          </cell>
          <cell r="K936" t="str">
            <v>debt_ror_amt</v>
          </cell>
          <cell r="M936" t="str">
            <v>2010/12/1/8/A/0</v>
          </cell>
        </row>
        <row r="937">
          <cell r="A937" t="str">
            <v>936</v>
          </cell>
          <cell r="B937" t="str">
            <v>COE_8004</v>
          </cell>
          <cell r="C937" t="str">
            <v>8004 - Total Cap Exp Amount</v>
          </cell>
          <cell r="D937">
            <v>177.976102836065</v>
          </cell>
          <cell r="F937" t="str">
            <v>CALC</v>
          </cell>
          <cell r="H937" t="str">
            <v>8004</v>
          </cell>
          <cell r="J937" t="str">
            <v>cap_exp</v>
          </cell>
          <cell r="K937" t="str">
            <v>total_amt</v>
          </cell>
          <cell r="M937" t="str">
            <v>2010/12/1/8/A/0</v>
          </cell>
        </row>
        <row r="938">
          <cell r="A938" t="str">
            <v>937</v>
          </cell>
          <cell r="B938" t="str">
            <v>COF_8004</v>
          </cell>
          <cell r="C938" t="str">
            <v>8004 - CP Allocation Factor</v>
          </cell>
          <cell r="D938">
            <v>0.92307692299999999</v>
          </cell>
          <cell r="F938" t="str">
            <v>CALC</v>
          </cell>
          <cell r="H938" t="str">
            <v>8004</v>
          </cell>
          <cell r="J938" t="str">
            <v>cap_exp</v>
          </cell>
          <cell r="K938" t="str">
            <v>alloc_cp</v>
          </cell>
          <cell r="M938" t="str">
            <v>2010/12/1/8/A/0</v>
          </cell>
        </row>
        <row r="939">
          <cell r="A939" t="str">
            <v>938</v>
          </cell>
          <cell r="B939" t="str">
            <v>COG_8004</v>
          </cell>
          <cell r="C939" t="str">
            <v>8004 - GCP Allocation Factor</v>
          </cell>
          <cell r="D939">
            <v>0</v>
          </cell>
          <cell r="F939" t="str">
            <v>CALC</v>
          </cell>
          <cell r="H939" t="str">
            <v>8004</v>
          </cell>
          <cell r="J939" t="str">
            <v>cap_exp</v>
          </cell>
          <cell r="K939" t="str">
            <v>alloc_gcp</v>
          </cell>
          <cell r="M939" t="str">
            <v>2010/12/1/8/A/0</v>
          </cell>
        </row>
        <row r="940">
          <cell r="A940" t="str">
            <v>939</v>
          </cell>
          <cell r="B940" t="str">
            <v>COH_8004</v>
          </cell>
          <cell r="C940" t="str">
            <v>8004 - Energy Allocation Factor</v>
          </cell>
          <cell r="D940">
            <v>7.6923077000000006E-2</v>
          </cell>
          <cell r="F940" t="str">
            <v>CALC</v>
          </cell>
          <cell r="H940" t="str">
            <v>8004</v>
          </cell>
          <cell r="J940" t="str">
            <v>cap_exp</v>
          </cell>
          <cell r="K940" t="str">
            <v>alloc_engy</v>
          </cell>
          <cell r="M940" t="str">
            <v>2010/12/1/8/A/0</v>
          </cell>
        </row>
        <row r="941">
          <cell r="A941" t="str">
            <v>940</v>
          </cell>
          <cell r="B941" t="str">
            <v>COI_8004</v>
          </cell>
          <cell r="C941" t="str">
            <v>8004 - CP Allocation Cap Exp Amount</v>
          </cell>
          <cell r="D941">
            <v>164.28563337344701</v>
          </cell>
          <cell r="F941" t="str">
            <v>CALC</v>
          </cell>
          <cell r="H941" t="str">
            <v>8004</v>
          </cell>
          <cell r="J941" t="str">
            <v>cap_exp</v>
          </cell>
          <cell r="K941" t="str">
            <v>alloc_cp_amt</v>
          </cell>
          <cell r="M941" t="str">
            <v>2010/12/1/8/A/0</v>
          </cell>
        </row>
        <row r="942">
          <cell r="A942" t="str">
            <v>941</v>
          </cell>
          <cell r="B942" t="str">
            <v>COJ_8004</v>
          </cell>
          <cell r="C942" t="str">
            <v>8004 - GCP Allocation Cap Exp Amount</v>
          </cell>
          <cell r="D942">
            <v>0</v>
          </cell>
          <cell r="F942" t="str">
            <v>CALC</v>
          </cell>
          <cell r="H942" t="str">
            <v>8004</v>
          </cell>
          <cell r="J942" t="str">
            <v>cap_exp</v>
          </cell>
          <cell r="K942" t="str">
            <v>alloc_gcp_amt</v>
          </cell>
          <cell r="M942" t="str">
            <v>2010/12/1/8/A/0</v>
          </cell>
        </row>
        <row r="943">
          <cell r="A943" t="str">
            <v>942</v>
          </cell>
          <cell r="B943" t="str">
            <v>COK_8004</v>
          </cell>
          <cell r="C943" t="str">
            <v>8004 - Energy Allocation Cap Exp Amount</v>
          </cell>
          <cell r="D943">
            <v>13.6904694626186</v>
          </cell>
          <cell r="F943" t="str">
            <v>CALC</v>
          </cell>
          <cell r="H943" t="str">
            <v>8004</v>
          </cell>
          <cell r="J943" t="str">
            <v>cap_exp</v>
          </cell>
          <cell r="K943" t="str">
            <v>alloc_engy_amt</v>
          </cell>
          <cell r="M943" t="str">
            <v>2010/12/1/8/A/0</v>
          </cell>
        </row>
        <row r="944">
          <cell r="A944" t="str">
            <v>943</v>
          </cell>
          <cell r="B944" t="str">
            <v>COL_8004</v>
          </cell>
          <cell r="C944" t="str">
            <v>8004 - CP Jurisdictional Factor</v>
          </cell>
          <cell r="D944">
            <v>0.98031049999999997</v>
          </cell>
          <cell r="F944" t="str">
            <v>CALC</v>
          </cell>
          <cell r="H944" t="str">
            <v>8004</v>
          </cell>
          <cell r="J944" t="str">
            <v>cap_exp</v>
          </cell>
          <cell r="K944" t="str">
            <v>juris_cp_factor</v>
          </cell>
          <cell r="M944" t="str">
            <v>2010/12/1/8/A/0</v>
          </cell>
        </row>
        <row r="945">
          <cell r="A945" t="str">
            <v>944</v>
          </cell>
          <cell r="B945" t="str">
            <v>COM_8004</v>
          </cell>
          <cell r="C945" t="str">
            <v>8004 - GCP Jurisdictional Factor</v>
          </cell>
          <cell r="D945">
            <v>1</v>
          </cell>
          <cell r="F945" t="str">
            <v>CALC</v>
          </cell>
          <cell r="H945" t="str">
            <v>8004</v>
          </cell>
          <cell r="J945" t="str">
            <v>cap_exp</v>
          </cell>
          <cell r="K945" t="str">
            <v>juris_gcp_factor</v>
          </cell>
          <cell r="M945" t="str">
            <v>2010/12/1/8/A/0</v>
          </cell>
        </row>
        <row r="946">
          <cell r="A946" t="str">
            <v>945</v>
          </cell>
          <cell r="B946" t="str">
            <v>CON_8004</v>
          </cell>
          <cell r="C946" t="str">
            <v>8004 - Energy Jurisdictional Factor</v>
          </cell>
          <cell r="D946">
            <v>0.980271</v>
          </cell>
          <cell r="F946" t="str">
            <v>CALC</v>
          </cell>
          <cell r="H946" t="str">
            <v>8004</v>
          </cell>
          <cell r="J946" t="str">
            <v>cap_exp</v>
          </cell>
          <cell r="K946" t="str">
            <v>juris_engy_factor</v>
          </cell>
          <cell r="M946" t="str">
            <v>2010/12/1/8/A/0</v>
          </cell>
        </row>
        <row r="947">
          <cell r="A947" t="str">
            <v>946</v>
          </cell>
          <cell r="B947" t="str">
            <v>COO_8004</v>
          </cell>
          <cell r="C947" t="str">
            <v>8004 - CP Jurisdictional Cap Exp Amount</v>
          </cell>
          <cell r="D947">
            <v>161.05093139514</v>
          </cell>
          <cell r="F947" t="str">
            <v>CALC</v>
          </cell>
          <cell r="H947" t="str">
            <v>8004</v>
          </cell>
          <cell r="J947" t="str">
            <v>cap_exp</v>
          </cell>
          <cell r="K947" t="str">
            <v>juris_cp_amt</v>
          </cell>
          <cell r="M947" t="str">
            <v>2010/12/1/8/A/0</v>
          </cell>
        </row>
        <row r="948">
          <cell r="A948" t="str">
            <v>947</v>
          </cell>
          <cell r="B948" t="str">
            <v>COP_8004</v>
          </cell>
          <cell r="C948" t="str">
            <v>8004 - GCP Jurisdictional Cap Exp Amount</v>
          </cell>
          <cell r="D948">
            <v>0</v>
          </cell>
          <cell r="F948" t="str">
            <v>CALC</v>
          </cell>
          <cell r="H948" t="str">
            <v>8004</v>
          </cell>
          <cell r="J948" t="str">
            <v>cap_exp</v>
          </cell>
          <cell r="K948" t="str">
            <v>juris_gcp_amt</v>
          </cell>
          <cell r="M948" t="str">
            <v>2010/12/1/8/A/0</v>
          </cell>
        </row>
        <row r="949">
          <cell r="A949" t="str">
            <v>948</v>
          </cell>
          <cell r="B949" t="str">
            <v>COQ_8004</v>
          </cell>
          <cell r="C949" t="str">
            <v>8004 - Energy Jurisdictional Cap Exp Amount</v>
          </cell>
          <cell r="D949">
            <v>13.420370190590599</v>
          </cell>
          <cell r="F949" t="str">
            <v>CALC</v>
          </cell>
          <cell r="H949" t="str">
            <v>8004</v>
          </cell>
          <cell r="J949" t="str">
            <v>cap_exp</v>
          </cell>
          <cell r="K949" t="str">
            <v>juris_engy_amt</v>
          </cell>
          <cell r="M949" t="str">
            <v>2010/12/1/8/A/0</v>
          </cell>
        </row>
        <row r="950">
          <cell r="A950" t="str">
            <v>949</v>
          </cell>
          <cell r="B950" t="str">
            <v>COR_8004</v>
          </cell>
          <cell r="C950" t="str">
            <v>8004 - Total Jurisdictional Cap Exp Amount</v>
          </cell>
          <cell r="D950">
            <v>174.471301585731</v>
          </cell>
          <cell r="F950" t="str">
            <v>CALC</v>
          </cell>
          <cell r="H950" t="str">
            <v>8004</v>
          </cell>
          <cell r="J950" t="str">
            <v>cap_exp</v>
          </cell>
          <cell r="K950" t="str">
            <v>total_juris_amt</v>
          </cell>
          <cell r="M950" t="str">
            <v>2010/12/1/8/A/0</v>
          </cell>
        </row>
        <row r="951">
          <cell r="A951" t="str">
            <v>950</v>
          </cell>
          <cell r="B951" t="str">
            <v>CI1_8005</v>
          </cell>
          <cell r="C951" t="str">
            <v>8005 - Depreciation Expense</v>
          </cell>
          <cell r="D951">
            <v>23490.02</v>
          </cell>
          <cell r="F951" t="str">
            <v>CATS</v>
          </cell>
          <cell r="H951" t="str">
            <v>8005</v>
          </cell>
          <cell r="I951" t="str">
            <v>A</v>
          </cell>
          <cell r="J951" t="str">
            <v>cap_exp</v>
          </cell>
          <cell r="K951" t="str">
            <v>depr_exp</v>
          </cell>
          <cell r="M951" t="str">
            <v>2010/12/1/8/A/0</v>
          </cell>
        </row>
        <row r="952">
          <cell r="A952" t="str">
            <v>951</v>
          </cell>
          <cell r="B952" t="str">
            <v>CI5_8005</v>
          </cell>
          <cell r="C952" t="str">
            <v>8005 - End of Month CWIP Balance</v>
          </cell>
          <cell r="D952">
            <v>55822.46</v>
          </cell>
          <cell r="F952" t="str">
            <v>CALC</v>
          </cell>
          <cell r="H952" t="str">
            <v>8005</v>
          </cell>
          <cell r="J952" t="str">
            <v>cap_exp</v>
          </cell>
          <cell r="K952" t="str">
            <v>end_cwip_bal</v>
          </cell>
          <cell r="M952" t="str">
            <v>2010/12/1/8/A/0</v>
          </cell>
        </row>
        <row r="953">
          <cell r="A953" t="str">
            <v>952</v>
          </cell>
          <cell r="B953" t="str">
            <v>CI7_8005</v>
          </cell>
          <cell r="C953" t="str">
            <v>8005 - Plant Additions</v>
          </cell>
          <cell r="D953">
            <v>9.67</v>
          </cell>
          <cell r="F953" t="str">
            <v>CATS</v>
          </cell>
          <cell r="H953" t="str">
            <v>8005</v>
          </cell>
          <cell r="I953" t="str">
            <v>A</v>
          </cell>
          <cell r="J953" t="str">
            <v>cap_exp</v>
          </cell>
          <cell r="K953" t="str">
            <v>plt_add</v>
          </cell>
          <cell r="M953" t="str">
            <v>2010/12/1/8/A/0</v>
          </cell>
        </row>
        <row r="954">
          <cell r="A954" t="str">
            <v>953</v>
          </cell>
          <cell r="B954" t="str">
            <v>CI8_8005</v>
          </cell>
          <cell r="C954" t="str">
            <v>8005 - Retirements</v>
          </cell>
          <cell r="D954">
            <v>0</v>
          </cell>
          <cell r="F954" t="str">
            <v>CATS</v>
          </cell>
          <cell r="H954" t="str">
            <v>8005</v>
          </cell>
          <cell r="I954" t="str">
            <v>A</v>
          </cell>
          <cell r="J954" t="str">
            <v>cap_exp</v>
          </cell>
          <cell r="K954" t="str">
            <v>ret</v>
          </cell>
          <cell r="M954" t="str">
            <v>2010/12/1/8/A/0</v>
          </cell>
        </row>
        <row r="955">
          <cell r="A955" t="str">
            <v>954</v>
          </cell>
          <cell r="B955" t="str">
            <v>CI9_8005</v>
          </cell>
          <cell r="C955" t="str">
            <v>8005 - Plant Trans and Adjs</v>
          </cell>
          <cell r="D955">
            <v>0</v>
          </cell>
          <cell r="F955" t="str">
            <v>CATS</v>
          </cell>
          <cell r="H955" t="str">
            <v>8005</v>
          </cell>
          <cell r="I955" t="str">
            <v>A</v>
          </cell>
          <cell r="J955" t="str">
            <v>cap_exp</v>
          </cell>
          <cell r="K955" t="str">
            <v>plt_tradjs</v>
          </cell>
          <cell r="M955" t="str">
            <v>2010/12/1/8/A/0</v>
          </cell>
        </row>
        <row r="956">
          <cell r="A956" t="str">
            <v>955</v>
          </cell>
          <cell r="B956" t="str">
            <v>CIA_8005</v>
          </cell>
          <cell r="C956" t="str">
            <v>8005 - Reserve Removal Cost</v>
          </cell>
          <cell r="D956">
            <v>0</v>
          </cell>
          <cell r="F956" t="str">
            <v>CATS</v>
          </cell>
          <cell r="H956" t="str">
            <v>8005</v>
          </cell>
          <cell r="I956" t="str">
            <v>A</v>
          </cell>
          <cell r="J956" t="str">
            <v>cap_exp</v>
          </cell>
          <cell r="K956" t="str">
            <v>resv_rem_cost</v>
          </cell>
          <cell r="M956" t="str">
            <v>2010/12/1/8/A/0</v>
          </cell>
        </row>
        <row r="957">
          <cell r="A957" t="str">
            <v>956</v>
          </cell>
          <cell r="B957" t="str">
            <v>CIB_8005</v>
          </cell>
          <cell r="C957" t="str">
            <v>8005 - Reserve Salvage</v>
          </cell>
          <cell r="D957">
            <v>0</v>
          </cell>
          <cell r="F957" t="str">
            <v>CATS</v>
          </cell>
          <cell r="H957" t="str">
            <v>8005</v>
          </cell>
          <cell r="I957" t="str">
            <v>A</v>
          </cell>
          <cell r="J957" t="str">
            <v>cap_exp</v>
          </cell>
          <cell r="K957" t="str">
            <v>resv_salv</v>
          </cell>
          <cell r="M957" t="str">
            <v>2010/12/1/8/A/0</v>
          </cell>
        </row>
        <row r="958">
          <cell r="A958" t="str">
            <v>957</v>
          </cell>
          <cell r="B958" t="str">
            <v>CIC_8005</v>
          </cell>
          <cell r="C958" t="str">
            <v>8005 - Reserve Trans and Adjs</v>
          </cell>
          <cell r="D958">
            <v>0</v>
          </cell>
          <cell r="F958" t="str">
            <v>CATS</v>
          </cell>
          <cell r="H958" t="str">
            <v>8005</v>
          </cell>
          <cell r="I958" t="str">
            <v>A</v>
          </cell>
          <cell r="J958" t="str">
            <v>cap_exp</v>
          </cell>
          <cell r="K958" t="str">
            <v>resv_tradjs</v>
          </cell>
          <cell r="M958" t="str">
            <v>2010/12/1/8/A/0</v>
          </cell>
        </row>
        <row r="959">
          <cell r="A959" t="str">
            <v>958</v>
          </cell>
          <cell r="B959" t="str">
            <v>CIP_8005</v>
          </cell>
          <cell r="C959" t="str">
            <v>8005 - Beginning of Month Plant Balance</v>
          </cell>
          <cell r="D959">
            <v>11733306.619999999</v>
          </cell>
          <cell r="F959" t="str">
            <v>PRIOR_JV</v>
          </cell>
          <cell r="H959" t="str">
            <v>8005</v>
          </cell>
          <cell r="I959" t="str">
            <v>P</v>
          </cell>
          <cell r="J959" t="str">
            <v>cap_exp</v>
          </cell>
          <cell r="K959" t="str">
            <v>beg_plant_bal</v>
          </cell>
          <cell r="M959" t="str">
            <v>2010/12/1/8/A/0</v>
          </cell>
        </row>
        <row r="960">
          <cell r="A960" t="str">
            <v>959</v>
          </cell>
          <cell r="B960" t="str">
            <v>CIQ_8005</v>
          </cell>
          <cell r="C960" t="str">
            <v>8005 - Beginning of Month Reserve Balance</v>
          </cell>
          <cell r="D960">
            <v>3696170.32</v>
          </cell>
          <cell r="F960" t="str">
            <v>PRIOR_JV</v>
          </cell>
          <cell r="H960" t="str">
            <v>8005</v>
          </cell>
          <cell r="I960" t="str">
            <v>P</v>
          </cell>
          <cell r="J960" t="str">
            <v>cap_exp</v>
          </cell>
          <cell r="K960" t="str">
            <v>beg_resv_bal</v>
          </cell>
          <cell r="M960" t="str">
            <v>2010/12/1/8/A/0</v>
          </cell>
        </row>
        <row r="961">
          <cell r="A961" t="str">
            <v>960</v>
          </cell>
          <cell r="B961" t="str">
            <v>CIR_8005</v>
          </cell>
          <cell r="C961" t="str">
            <v>8005 - End of Month Plant Balance</v>
          </cell>
          <cell r="D961">
            <v>11733316.289999999</v>
          </cell>
          <cell r="F961" t="str">
            <v>CALC</v>
          </cell>
          <cell r="H961" t="str">
            <v>8005</v>
          </cell>
          <cell r="J961" t="str">
            <v>cap_exp</v>
          </cell>
          <cell r="K961" t="str">
            <v>end_plant_bal</v>
          </cell>
          <cell r="M961" t="str">
            <v>2010/12/1/8/A/0</v>
          </cell>
        </row>
        <row r="962">
          <cell r="A962" t="str">
            <v>961</v>
          </cell>
          <cell r="B962" t="str">
            <v>CIS_8005</v>
          </cell>
          <cell r="C962" t="str">
            <v>8005 - End of Month Reserve Balance</v>
          </cell>
          <cell r="D962">
            <v>3719660.34</v>
          </cell>
          <cell r="F962" t="str">
            <v>CALC</v>
          </cell>
          <cell r="H962" t="str">
            <v>8005</v>
          </cell>
          <cell r="J962" t="str">
            <v>cap_exp</v>
          </cell>
          <cell r="K962" t="str">
            <v>end_resv_bal</v>
          </cell>
          <cell r="M962" t="str">
            <v>2010/12/1/8/A/0</v>
          </cell>
        </row>
        <row r="963">
          <cell r="A963" t="str">
            <v>962</v>
          </cell>
          <cell r="B963" t="str">
            <v>CO1_8005</v>
          </cell>
          <cell r="C963" t="str">
            <v>8005 - Beginning of Month Net Book</v>
          </cell>
          <cell r="D963">
            <v>8037136.2999999998</v>
          </cell>
          <cell r="F963" t="str">
            <v>CALC</v>
          </cell>
          <cell r="H963" t="str">
            <v>8005</v>
          </cell>
          <cell r="J963" t="str">
            <v>cap_exp</v>
          </cell>
          <cell r="K963" t="str">
            <v>beg_net_book</v>
          </cell>
          <cell r="M963" t="str">
            <v>2010/12/1/8/A/0</v>
          </cell>
        </row>
        <row r="964">
          <cell r="A964" t="str">
            <v>963</v>
          </cell>
          <cell r="B964" t="str">
            <v>CO2_8005</v>
          </cell>
          <cell r="C964" t="str">
            <v>8005 - End of Month Net Book</v>
          </cell>
          <cell r="D964">
            <v>8013655.9500000002</v>
          </cell>
          <cell r="F964" t="str">
            <v>CALC</v>
          </cell>
          <cell r="H964" t="str">
            <v>8005</v>
          </cell>
          <cell r="J964" t="str">
            <v>cap_exp</v>
          </cell>
          <cell r="K964" t="str">
            <v>end_net_book</v>
          </cell>
          <cell r="M964" t="str">
            <v>2010/12/1/8/A/0</v>
          </cell>
        </row>
        <row r="965">
          <cell r="A965" t="str">
            <v>964</v>
          </cell>
          <cell r="B965" t="str">
            <v>CO3_8005</v>
          </cell>
          <cell r="C965" t="str">
            <v>8005 - Average Net Book</v>
          </cell>
          <cell r="D965">
            <v>8025396.125</v>
          </cell>
          <cell r="F965" t="str">
            <v>CALC</v>
          </cell>
          <cell r="H965" t="str">
            <v>8005</v>
          </cell>
          <cell r="J965" t="str">
            <v>cap_exp</v>
          </cell>
          <cell r="K965" t="str">
            <v>avg_net_book</v>
          </cell>
          <cell r="M965" t="str">
            <v>2010/12/1/8/A/0</v>
          </cell>
        </row>
        <row r="966">
          <cell r="A966" t="str">
            <v>965</v>
          </cell>
          <cell r="B966" t="str">
            <v>CO4_8005</v>
          </cell>
          <cell r="C966" t="str">
            <v>8005 - Annual Equity Rate</v>
          </cell>
          <cell r="D966">
            <v>4.7018999999999998E-2</v>
          </cell>
          <cell r="F966" t="str">
            <v>CALC</v>
          </cell>
          <cell r="H966" t="str">
            <v>8005</v>
          </cell>
          <cell r="J966" t="str">
            <v>cap_exp</v>
          </cell>
          <cell r="K966" t="str">
            <v>equity_ror</v>
          </cell>
          <cell r="M966" t="str">
            <v>2010/12/1/8/A/0</v>
          </cell>
        </row>
        <row r="967">
          <cell r="A967" t="str">
            <v>966</v>
          </cell>
          <cell r="B967" t="str">
            <v>CO5_8005</v>
          </cell>
          <cell r="C967" t="str">
            <v>8005 - Annual Debt Rate</v>
          </cell>
          <cell r="D967">
            <v>1.9473000000000001E-2</v>
          </cell>
          <cell r="F967" t="str">
            <v>CALC</v>
          </cell>
          <cell r="H967" t="str">
            <v>8005</v>
          </cell>
          <cell r="J967" t="str">
            <v>cap_exp</v>
          </cell>
          <cell r="K967" t="str">
            <v>debt_ror</v>
          </cell>
          <cell r="M967" t="str">
            <v>2010/12/1/8/A/0</v>
          </cell>
        </row>
        <row r="968">
          <cell r="A968" t="str">
            <v>967</v>
          </cell>
          <cell r="B968" t="str">
            <v>CO6_8005</v>
          </cell>
          <cell r="C968" t="str">
            <v>8005 - State Tax Rate</v>
          </cell>
          <cell r="D968">
            <v>5.5E-2</v>
          </cell>
          <cell r="F968" t="str">
            <v>CALC</v>
          </cell>
          <cell r="H968" t="str">
            <v>8005</v>
          </cell>
          <cell r="J968" t="str">
            <v>cap_exp</v>
          </cell>
          <cell r="K968" t="str">
            <v>state_tax_rate</v>
          </cell>
          <cell r="M968" t="str">
            <v>2010/12/1/8/A/0</v>
          </cell>
        </row>
        <row r="969">
          <cell r="A969" t="str">
            <v>968</v>
          </cell>
          <cell r="B969" t="str">
            <v>CO7_8005</v>
          </cell>
          <cell r="C969" t="str">
            <v>8005 - Federal Tax Rate</v>
          </cell>
          <cell r="D969">
            <v>0.35</v>
          </cell>
          <cell r="F969" t="str">
            <v>CALC</v>
          </cell>
          <cell r="H969" t="str">
            <v>8005</v>
          </cell>
          <cell r="J969" t="str">
            <v>cap_exp</v>
          </cell>
          <cell r="K969" t="str">
            <v>fed_tax_rate</v>
          </cell>
          <cell r="M969" t="str">
            <v>2010/12/1/8/A/0</v>
          </cell>
        </row>
        <row r="970">
          <cell r="A970" t="str">
            <v>969</v>
          </cell>
          <cell r="B970" t="str">
            <v>CO8_8005</v>
          </cell>
          <cell r="C970" t="str">
            <v>8005 - Grossed State Tax Rate</v>
          </cell>
          <cell r="D970">
            <v>5.8201058201058198E-2</v>
          </cell>
          <cell r="F970" t="str">
            <v>CALC</v>
          </cell>
          <cell r="H970" t="str">
            <v>8005</v>
          </cell>
          <cell r="J970" t="str">
            <v>cap_exp</v>
          </cell>
          <cell r="K970" t="str">
            <v>gross_state_tax_rate</v>
          </cell>
          <cell r="M970" t="str">
            <v>2010/12/1/8/A/0</v>
          </cell>
        </row>
        <row r="971">
          <cell r="A971" t="str">
            <v>970</v>
          </cell>
          <cell r="B971" t="str">
            <v>CO9_8005</v>
          </cell>
          <cell r="C971" t="str">
            <v>8005 - Grossed Federal Tax Rate</v>
          </cell>
          <cell r="D971">
            <v>0.53846153846153799</v>
          </cell>
          <cell r="F971" t="str">
            <v>CALC</v>
          </cell>
          <cell r="H971" t="str">
            <v>8005</v>
          </cell>
          <cell r="J971" t="str">
            <v>cap_exp</v>
          </cell>
          <cell r="K971" t="str">
            <v>gross_fed_tax_rate</v>
          </cell>
          <cell r="M971" t="str">
            <v>2010/12/1/8/A/0</v>
          </cell>
        </row>
        <row r="972">
          <cell r="A972" t="str">
            <v>971</v>
          </cell>
          <cell r="B972" t="str">
            <v>COA_8005</v>
          </cell>
          <cell r="C972" t="str">
            <v>8005 - Return on Equity Amount</v>
          </cell>
          <cell r="D972">
            <v>31445.909636587501</v>
          </cell>
          <cell r="F972" t="str">
            <v>CALC</v>
          </cell>
          <cell r="H972" t="str">
            <v>8005</v>
          </cell>
          <cell r="J972" t="str">
            <v>cap_exp</v>
          </cell>
          <cell r="K972" t="str">
            <v>equity_ror_amt</v>
          </cell>
          <cell r="M972" t="str">
            <v>2010/12/1/8/A/0</v>
          </cell>
        </row>
        <row r="973">
          <cell r="A973" t="str">
            <v>972</v>
          </cell>
          <cell r="B973" t="str">
            <v>COB_8005</v>
          </cell>
          <cell r="C973" t="str">
            <v>8005 - State Tax Amount</v>
          </cell>
          <cell r="D973">
            <v>1830.18521694424</v>
          </cell>
          <cell r="F973" t="str">
            <v>CALC</v>
          </cell>
          <cell r="H973" t="str">
            <v>8005</v>
          </cell>
          <cell r="J973" t="str">
            <v>cap_exp</v>
          </cell>
          <cell r="K973" t="str">
            <v>state_tax_amt</v>
          </cell>
          <cell r="M973" t="str">
            <v>2010/12/1/8/A/0</v>
          </cell>
        </row>
        <row r="974">
          <cell r="A974" t="str">
            <v>973</v>
          </cell>
          <cell r="B974" t="str">
            <v>COC_8005</v>
          </cell>
          <cell r="C974" t="str">
            <v>8005 - Federal Tax Amount</v>
          </cell>
          <cell r="D974">
            <v>17917.897228824699</v>
          </cell>
          <cell r="F974" t="str">
            <v>CALC</v>
          </cell>
          <cell r="H974" t="str">
            <v>8005</v>
          </cell>
          <cell r="J974" t="str">
            <v>cap_exp</v>
          </cell>
          <cell r="K974" t="str">
            <v>fed_tax_amt</v>
          </cell>
          <cell r="M974" t="str">
            <v>2010/12/1/8/A/0</v>
          </cell>
        </row>
        <row r="975">
          <cell r="A975" t="str">
            <v>974</v>
          </cell>
          <cell r="B975" t="str">
            <v>COD_8005</v>
          </cell>
          <cell r="C975" t="str">
            <v>8005 - Return on Debt Amount</v>
          </cell>
          <cell r="D975">
            <v>13023.61283165</v>
          </cell>
          <cell r="F975" t="str">
            <v>CALC</v>
          </cell>
          <cell r="H975" t="str">
            <v>8005</v>
          </cell>
          <cell r="J975" t="str">
            <v>cap_exp</v>
          </cell>
          <cell r="K975" t="str">
            <v>debt_ror_amt</v>
          </cell>
          <cell r="M975" t="str">
            <v>2010/12/1/8/A/0</v>
          </cell>
        </row>
        <row r="976">
          <cell r="A976" t="str">
            <v>975</v>
          </cell>
          <cell r="B976" t="str">
            <v>COE_8005</v>
          </cell>
          <cell r="C976" t="str">
            <v>8005 - Total Cap Exp Amount</v>
          </cell>
          <cell r="D976">
            <v>87707.624914006505</v>
          </cell>
          <cell r="F976" t="str">
            <v>CALC</v>
          </cell>
          <cell r="H976" t="str">
            <v>8005</v>
          </cell>
          <cell r="J976" t="str">
            <v>cap_exp</v>
          </cell>
          <cell r="K976" t="str">
            <v>total_amt</v>
          </cell>
          <cell r="M976" t="str">
            <v>2010/12/1/8/A/0</v>
          </cell>
        </row>
        <row r="977">
          <cell r="A977" t="str">
            <v>976</v>
          </cell>
          <cell r="B977" t="str">
            <v>COF_8005</v>
          </cell>
          <cell r="C977" t="str">
            <v>8005 - CP Allocation Factor</v>
          </cell>
          <cell r="D977">
            <v>0.92307692299999999</v>
          </cell>
          <cell r="F977" t="str">
            <v>CALC</v>
          </cell>
          <cell r="H977" t="str">
            <v>8005</v>
          </cell>
          <cell r="J977" t="str">
            <v>cap_exp</v>
          </cell>
          <cell r="K977" t="str">
            <v>alloc_cp</v>
          </cell>
          <cell r="M977" t="str">
            <v>2010/12/1/8/A/0</v>
          </cell>
        </row>
        <row r="978">
          <cell r="A978" t="str">
            <v>977</v>
          </cell>
          <cell r="B978" t="str">
            <v>COG_8005</v>
          </cell>
          <cell r="C978" t="str">
            <v>8005 - GCP Allocation Factor</v>
          </cell>
          <cell r="D978">
            <v>0</v>
          </cell>
          <cell r="F978" t="str">
            <v>CALC</v>
          </cell>
          <cell r="H978" t="str">
            <v>8005</v>
          </cell>
          <cell r="J978" t="str">
            <v>cap_exp</v>
          </cell>
          <cell r="K978" t="str">
            <v>alloc_gcp</v>
          </cell>
          <cell r="M978" t="str">
            <v>2010/12/1/8/A/0</v>
          </cell>
        </row>
        <row r="979">
          <cell r="A979" t="str">
            <v>978</v>
          </cell>
          <cell r="B979" t="str">
            <v>COH_8005</v>
          </cell>
          <cell r="C979" t="str">
            <v>8005 - Energy Allocation Factor</v>
          </cell>
          <cell r="D979">
            <v>7.6923077000000006E-2</v>
          </cell>
          <cell r="F979" t="str">
            <v>CALC</v>
          </cell>
          <cell r="H979" t="str">
            <v>8005</v>
          </cell>
          <cell r="J979" t="str">
            <v>cap_exp</v>
          </cell>
          <cell r="K979" t="str">
            <v>alloc_engy</v>
          </cell>
          <cell r="M979" t="str">
            <v>2010/12/1/8/A/0</v>
          </cell>
        </row>
        <row r="980">
          <cell r="A980" t="str">
            <v>979</v>
          </cell>
          <cell r="B980" t="str">
            <v>COI_8005</v>
          </cell>
          <cell r="C980" t="str">
            <v>8005 - CP Allocation Cap Exp Amount</v>
          </cell>
          <cell r="D980">
            <v>80960.884529259201</v>
          </cell>
          <cell r="F980" t="str">
            <v>CALC</v>
          </cell>
          <cell r="H980" t="str">
            <v>8005</v>
          </cell>
          <cell r="J980" t="str">
            <v>cap_exp</v>
          </cell>
          <cell r="K980" t="str">
            <v>alloc_cp_amt</v>
          </cell>
          <cell r="M980" t="str">
            <v>2010/12/1/8/A/0</v>
          </cell>
        </row>
        <row r="981">
          <cell r="A981" t="str">
            <v>980</v>
          </cell>
          <cell r="B981" t="str">
            <v>COJ_8005</v>
          </cell>
          <cell r="C981" t="str">
            <v>8005 - GCP Allocation Cap Exp Amount</v>
          </cell>
          <cell r="D981">
            <v>0</v>
          </cell>
          <cell r="F981" t="str">
            <v>CALC</v>
          </cell>
          <cell r="H981" t="str">
            <v>8005</v>
          </cell>
          <cell r="J981" t="str">
            <v>cap_exp</v>
          </cell>
          <cell r="K981" t="str">
            <v>alloc_gcp_amt</v>
          </cell>
          <cell r="M981" t="str">
            <v>2010/12/1/8/A/0</v>
          </cell>
        </row>
        <row r="982">
          <cell r="A982" t="str">
            <v>981</v>
          </cell>
          <cell r="B982" t="str">
            <v>COK_8005</v>
          </cell>
          <cell r="C982" t="str">
            <v>8005 - Energy Allocation Cap Exp Amount</v>
          </cell>
          <cell r="D982">
            <v>6746.7403847472397</v>
          </cell>
          <cell r="F982" t="str">
            <v>CALC</v>
          </cell>
          <cell r="H982" t="str">
            <v>8005</v>
          </cell>
          <cell r="J982" t="str">
            <v>cap_exp</v>
          </cell>
          <cell r="K982" t="str">
            <v>alloc_engy_amt</v>
          </cell>
          <cell r="M982" t="str">
            <v>2010/12/1/8/A/0</v>
          </cell>
        </row>
        <row r="983">
          <cell r="A983" t="str">
            <v>982</v>
          </cell>
          <cell r="B983" t="str">
            <v>COL_8005</v>
          </cell>
          <cell r="C983" t="str">
            <v>8005 - CP Jurisdictional Factor</v>
          </cell>
          <cell r="D983">
            <v>0.98031049999999997</v>
          </cell>
          <cell r="F983" t="str">
            <v>CALC</v>
          </cell>
          <cell r="H983" t="str">
            <v>8005</v>
          </cell>
          <cell r="J983" t="str">
            <v>cap_exp</v>
          </cell>
          <cell r="K983" t="str">
            <v>juris_cp_factor</v>
          </cell>
          <cell r="M983" t="str">
            <v>2010/12/1/8/A/0</v>
          </cell>
        </row>
        <row r="984">
          <cell r="A984" t="str">
            <v>983</v>
          </cell>
          <cell r="B984" t="str">
            <v>COM_8005</v>
          </cell>
          <cell r="C984" t="str">
            <v>8005 - GCP Jurisdictional Factor</v>
          </cell>
          <cell r="D984">
            <v>1</v>
          </cell>
          <cell r="F984" t="str">
            <v>CALC</v>
          </cell>
          <cell r="H984" t="str">
            <v>8005</v>
          </cell>
          <cell r="J984" t="str">
            <v>cap_exp</v>
          </cell>
          <cell r="K984" t="str">
            <v>juris_gcp_factor</v>
          </cell>
          <cell r="M984" t="str">
            <v>2010/12/1/8/A/0</v>
          </cell>
        </row>
        <row r="985">
          <cell r="A985" t="str">
            <v>984</v>
          </cell>
          <cell r="B985" t="str">
            <v>CON_8005</v>
          </cell>
          <cell r="C985" t="str">
            <v>8005 - Energy Jurisdictional Factor</v>
          </cell>
          <cell r="D985">
            <v>0.980271</v>
          </cell>
          <cell r="F985" t="str">
            <v>CALC</v>
          </cell>
          <cell r="H985" t="str">
            <v>8005</v>
          </cell>
          <cell r="J985" t="str">
            <v>cap_exp</v>
          </cell>
          <cell r="K985" t="str">
            <v>juris_engy_factor</v>
          </cell>
          <cell r="M985" t="str">
            <v>2010/12/1/8/A/0</v>
          </cell>
        </row>
        <row r="986">
          <cell r="A986" t="str">
            <v>985</v>
          </cell>
          <cell r="B986" t="str">
            <v>COO_8005</v>
          </cell>
          <cell r="C986" t="str">
            <v>8005 - CP Jurisdictional Cap Exp Amount</v>
          </cell>
          <cell r="D986">
            <v>79366.805193320397</v>
          </cell>
          <cell r="F986" t="str">
            <v>CALC</v>
          </cell>
          <cell r="H986" t="str">
            <v>8005</v>
          </cell>
          <cell r="J986" t="str">
            <v>cap_exp</v>
          </cell>
          <cell r="K986" t="str">
            <v>juris_cp_amt</v>
          </cell>
          <cell r="M986" t="str">
            <v>2010/12/1/8/A/0</v>
          </cell>
        </row>
        <row r="987">
          <cell r="A987" t="str">
            <v>986</v>
          </cell>
          <cell r="B987" t="str">
            <v>COP_8005</v>
          </cell>
          <cell r="C987" t="str">
            <v>8005 - GCP Jurisdictional Cap Exp Amount</v>
          </cell>
          <cell r="D987">
            <v>0</v>
          </cell>
          <cell r="F987" t="str">
            <v>CALC</v>
          </cell>
          <cell r="H987" t="str">
            <v>8005</v>
          </cell>
          <cell r="J987" t="str">
            <v>cap_exp</v>
          </cell>
          <cell r="K987" t="str">
            <v>juris_gcp_amt</v>
          </cell>
          <cell r="M987" t="str">
            <v>2010/12/1/8/A/0</v>
          </cell>
        </row>
        <row r="988">
          <cell r="A988" t="str">
            <v>987</v>
          </cell>
          <cell r="B988" t="str">
            <v>COQ_8005</v>
          </cell>
          <cell r="C988" t="str">
            <v>8005 - Energy Jurisdictional Cap Exp Amount</v>
          </cell>
          <cell r="D988">
            <v>6613.63394369656</v>
          </cell>
          <cell r="F988" t="str">
            <v>CALC</v>
          </cell>
          <cell r="H988" t="str">
            <v>8005</v>
          </cell>
          <cell r="J988" t="str">
            <v>cap_exp</v>
          </cell>
          <cell r="K988" t="str">
            <v>juris_engy_amt</v>
          </cell>
          <cell r="M988" t="str">
            <v>2010/12/1/8/A/0</v>
          </cell>
        </row>
        <row r="989">
          <cell r="A989" t="str">
            <v>988</v>
          </cell>
          <cell r="B989" t="str">
            <v>COR_8005</v>
          </cell>
          <cell r="C989" t="str">
            <v>8005 - Total Jurisdictional Cap Exp Amount</v>
          </cell>
          <cell r="D989">
            <v>85980.439137017005</v>
          </cell>
          <cell r="F989" t="str">
            <v>CALC</v>
          </cell>
          <cell r="H989" t="str">
            <v>8005</v>
          </cell>
          <cell r="J989" t="str">
            <v>cap_exp</v>
          </cell>
          <cell r="K989" t="str">
            <v>total_juris_amt</v>
          </cell>
          <cell r="M989" t="str">
            <v>2010/12/1/8/A/0</v>
          </cell>
        </row>
        <row r="990">
          <cell r="A990" t="str">
            <v>989</v>
          </cell>
          <cell r="B990" t="str">
            <v>CI1_8007</v>
          </cell>
          <cell r="C990" t="str">
            <v>8007 - Depreciation Expense</v>
          </cell>
          <cell r="D990">
            <v>62.06</v>
          </cell>
          <cell r="F990" t="str">
            <v>CATS</v>
          </cell>
          <cell r="H990" t="str">
            <v>8007</v>
          </cell>
          <cell r="I990" t="str">
            <v>A</v>
          </cell>
          <cell r="J990" t="str">
            <v>cap_exp</v>
          </cell>
          <cell r="K990" t="str">
            <v>depr_exp</v>
          </cell>
          <cell r="M990" t="str">
            <v>2010/12/1/8/A/0</v>
          </cell>
        </row>
        <row r="991">
          <cell r="A991" t="str">
            <v>990</v>
          </cell>
          <cell r="B991" t="str">
            <v>CI5_8007</v>
          </cell>
          <cell r="C991" t="str">
            <v>8007 - End of Month CWIP Balance</v>
          </cell>
          <cell r="D991">
            <v>0</v>
          </cell>
          <cell r="F991" t="str">
            <v>CALC</v>
          </cell>
          <cell r="H991" t="str">
            <v>8007</v>
          </cell>
          <cell r="J991" t="str">
            <v>cap_exp</v>
          </cell>
          <cell r="K991" t="str">
            <v>end_cwip_bal</v>
          </cell>
          <cell r="M991" t="str">
            <v>2010/12/1/8/A/0</v>
          </cell>
        </row>
        <row r="992">
          <cell r="A992" t="str">
            <v>991</v>
          </cell>
          <cell r="B992" t="str">
            <v>CI7_8007</v>
          </cell>
          <cell r="C992" t="str">
            <v>8007 - Plant Additions</v>
          </cell>
          <cell r="D992">
            <v>0</v>
          </cell>
          <cell r="F992" t="str">
            <v>CATS</v>
          </cell>
          <cell r="H992" t="str">
            <v>8007</v>
          </cell>
          <cell r="I992" t="str">
            <v>A</v>
          </cell>
          <cell r="J992" t="str">
            <v>cap_exp</v>
          </cell>
          <cell r="K992" t="str">
            <v>plt_add</v>
          </cell>
          <cell r="M992" t="str">
            <v>2010/12/1/8/A/0</v>
          </cell>
        </row>
        <row r="993">
          <cell r="A993" t="str">
            <v>992</v>
          </cell>
          <cell r="B993" t="str">
            <v>CI8_8007</v>
          </cell>
          <cell r="C993" t="str">
            <v>8007 - Retirements</v>
          </cell>
          <cell r="D993">
            <v>0</v>
          </cell>
          <cell r="F993" t="str">
            <v>CATS</v>
          </cell>
          <cell r="H993" t="str">
            <v>8007</v>
          </cell>
          <cell r="I993" t="str">
            <v>A</v>
          </cell>
          <cell r="J993" t="str">
            <v>cap_exp</v>
          </cell>
          <cell r="K993" t="str">
            <v>ret</v>
          </cell>
          <cell r="M993" t="str">
            <v>2010/12/1/8/A/0</v>
          </cell>
        </row>
        <row r="994">
          <cell r="A994" t="str">
            <v>993</v>
          </cell>
          <cell r="B994" t="str">
            <v>CI9_8007</v>
          </cell>
          <cell r="C994" t="str">
            <v>8007 - Plant Trans and Adjs</v>
          </cell>
          <cell r="D994">
            <v>0</v>
          </cell>
          <cell r="F994" t="str">
            <v>CATS</v>
          </cell>
          <cell r="H994" t="str">
            <v>8007</v>
          </cell>
          <cell r="I994" t="str">
            <v>A</v>
          </cell>
          <cell r="J994" t="str">
            <v>cap_exp</v>
          </cell>
          <cell r="K994" t="str">
            <v>plt_tradjs</v>
          </cell>
          <cell r="M994" t="str">
            <v>2010/12/1/8/A/0</v>
          </cell>
        </row>
        <row r="995">
          <cell r="A995" t="str">
            <v>994</v>
          </cell>
          <cell r="B995" t="str">
            <v>CIA_8007</v>
          </cell>
          <cell r="C995" t="str">
            <v>8007 - Reserve Removal Cost</v>
          </cell>
          <cell r="D995">
            <v>0</v>
          </cell>
          <cell r="F995" t="str">
            <v>CATS</v>
          </cell>
          <cell r="H995" t="str">
            <v>8007</v>
          </cell>
          <cell r="I995" t="str">
            <v>A</v>
          </cell>
          <cell r="J995" t="str">
            <v>cap_exp</v>
          </cell>
          <cell r="K995" t="str">
            <v>resv_rem_cost</v>
          </cell>
          <cell r="M995" t="str">
            <v>2010/12/1/8/A/0</v>
          </cell>
        </row>
        <row r="996">
          <cell r="A996" t="str">
            <v>995</v>
          </cell>
          <cell r="B996" t="str">
            <v>CIB_8007</v>
          </cell>
          <cell r="C996" t="str">
            <v>8007 - Reserve Salvage</v>
          </cell>
          <cell r="D996">
            <v>0</v>
          </cell>
          <cell r="F996" t="str">
            <v>CATS</v>
          </cell>
          <cell r="H996" t="str">
            <v>8007</v>
          </cell>
          <cell r="I996" t="str">
            <v>A</v>
          </cell>
          <cell r="J996" t="str">
            <v>cap_exp</v>
          </cell>
          <cell r="K996" t="str">
            <v>resv_salv</v>
          </cell>
          <cell r="M996" t="str">
            <v>2010/12/1/8/A/0</v>
          </cell>
        </row>
        <row r="997">
          <cell r="A997" t="str">
            <v>996</v>
          </cell>
          <cell r="B997" t="str">
            <v>CIC_8007</v>
          </cell>
          <cell r="C997" t="str">
            <v>8007 - Reserve Trans and Adjs</v>
          </cell>
          <cell r="D997">
            <v>0</v>
          </cell>
          <cell r="F997" t="str">
            <v>CATS</v>
          </cell>
          <cell r="H997" t="str">
            <v>8007</v>
          </cell>
          <cell r="I997" t="str">
            <v>A</v>
          </cell>
          <cell r="J997" t="str">
            <v>cap_exp</v>
          </cell>
          <cell r="K997" t="str">
            <v>resv_tradjs</v>
          </cell>
          <cell r="M997" t="str">
            <v>2010/12/1/8/A/0</v>
          </cell>
        </row>
        <row r="998">
          <cell r="A998" t="str">
            <v>997</v>
          </cell>
          <cell r="B998" t="str">
            <v>CIP_8007</v>
          </cell>
          <cell r="C998" t="str">
            <v>8007 - Beginning of Month Plant Balance</v>
          </cell>
          <cell r="D998">
            <v>31030</v>
          </cell>
          <cell r="F998" t="str">
            <v>PRIOR_JV</v>
          </cell>
          <cell r="H998" t="str">
            <v>8007</v>
          </cell>
          <cell r="I998" t="str">
            <v>P</v>
          </cell>
          <cell r="J998" t="str">
            <v>cap_exp</v>
          </cell>
          <cell r="K998" t="str">
            <v>beg_plant_bal</v>
          </cell>
          <cell r="M998" t="str">
            <v>2010/12/1/8/A/0</v>
          </cell>
        </row>
        <row r="999">
          <cell r="A999" t="str">
            <v>998</v>
          </cell>
          <cell r="B999" t="str">
            <v>CIQ_8007</v>
          </cell>
          <cell r="C999" t="str">
            <v>8007 - Beginning of Month Reserve Balance</v>
          </cell>
          <cell r="D999">
            <v>21581.37</v>
          </cell>
          <cell r="F999" t="str">
            <v>PRIOR_JV</v>
          </cell>
          <cell r="H999" t="str">
            <v>8007</v>
          </cell>
          <cell r="I999" t="str">
            <v>P</v>
          </cell>
          <cell r="J999" t="str">
            <v>cap_exp</v>
          </cell>
          <cell r="K999" t="str">
            <v>beg_resv_bal</v>
          </cell>
          <cell r="M999" t="str">
            <v>2010/12/1/8/A/0</v>
          </cell>
        </row>
        <row r="1000">
          <cell r="A1000" t="str">
            <v>999</v>
          </cell>
          <cell r="B1000" t="str">
            <v>CIR_8007</v>
          </cell>
          <cell r="C1000" t="str">
            <v>8007 - End of Month Plant Balance</v>
          </cell>
          <cell r="D1000">
            <v>31030</v>
          </cell>
          <cell r="F1000" t="str">
            <v>CALC</v>
          </cell>
          <cell r="H1000" t="str">
            <v>8007</v>
          </cell>
          <cell r="J1000" t="str">
            <v>cap_exp</v>
          </cell>
          <cell r="K1000" t="str">
            <v>end_plant_bal</v>
          </cell>
          <cell r="M1000" t="str">
            <v>2010/12/1/8/A/0</v>
          </cell>
        </row>
        <row r="1001">
          <cell r="A1001" t="str">
            <v>1000</v>
          </cell>
          <cell r="B1001" t="str">
            <v>CIS_8007</v>
          </cell>
          <cell r="C1001" t="str">
            <v>8007 - End of Month Reserve Balance</v>
          </cell>
          <cell r="D1001">
            <v>21643.43</v>
          </cell>
          <cell r="F1001" t="str">
            <v>CALC</v>
          </cell>
          <cell r="H1001" t="str">
            <v>8007</v>
          </cell>
          <cell r="J1001" t="str">
            <v>cap_exp</v>
          </cell>
          <cell r="K1001" t="str">
            <v>end_resv_bal</v>
          </cell>
          <cell r="M1001" t="str">
            <v>2010/12/1/8/A/0</v>
          </cell>
        </row>
        <row r="1002">
          <cell r="A1002" t="str">
            <v>1001</v>
          </cell>
          <cell r="B1002" t="str">
            <v>CO1_8007</v>
          </cell>
          <cell r="C1002" t="str">
            <v>8007 - Beginning of Month Net Book</v>
          </cell>
          <cell r="D1002">
            <v>9448.6299999999992</v>
          </cell>
          <cell r="F1002" t="str">
            <v>CALC</v>
          </cell>
          <cell r="H1002" t="str">
            <v>8007</v>
          </cell>
          <cell r="J1002" t="str">
            <v>cap_exp</v>
          </cell>
          <cell r="K1002" t="str">
            <v>beg_net_book</v>
          </cell>
          <cell r="M1002" t="str">
            <v>2010/12/1/8/A/0</v>
          </cell>
        </row>
        <row r="1003">
          <cell r="A1003" t="str">
            <v>1002</v>
          </cell>
          <cell r="B1003" t="str">
            <v>CO2_8007</v>
          </cell>
          <cell r="C1003" t="str">
            <v>8007 - End of Month Net Book</v>
          </cell>
          <cell r="D1003">
            <v>9386.57</v>
          </cell>
          <cell r="F1003" t="str">
            <v>CALC</v>
          </cell>
          <cell r="H1003" t="str">
            <v>8007</v>
          </cell>
          <cell r="J1003" t="str">
            <v>cap_exp</v>
          </cell>
          <cell r="K1003" t="str">
            <v>end_net_book</v>
          </cell>
          <cell r="M1003" t="str">
            <v>2010/12/1/8/A/0</v>
          </cell>
        </row>
        <row r="1004">
          <cell r="A1004" t="str">
            <v>1003</v>
          </cell>
          <cell r="B1004" t="str">
            <v>CO3_8007</v>
          </cell>
          <cell r="C1004" t="str">
            <v>8007 - Average Net Book</v>
          </cell>
          <cell r="D1004">
            <v>9417.6</v>
          </cell>
          <cell r="F1004" t="str">
            <v>CALC</v>
          </cell>
          <cell r="H1004" t="str">
            <v>8007</v>
          </cell>
          <cell r="J1004" t="str">
            <v>cap_exp</v>
          </cell>
          <cell r="K1004" t="str">
            <v>avg_net_book</v>
          </cell>
          <cell r="M1004" t="str">
            <v>2010/12/1/8/A/0</v>
          </cell>
        </row>
        <row r="1005">
          <cell r="A1005" t="str">
            <v>1004</v>
          </cell>
          <cell r="B1005" t="str">
            <v>CO4_8007</v>
          </cell>
          <cell r="C1005" t="str">
            <v>8007 - Annual Equity Rate</v>
          </cell>
          <cell r="D1005">
            <v>4.7018999999999998E-2</v>
          </cell>
          <cell r="F1005" t="str">
            <v>CALC</v>
          </cell>
          <cell r="H1005" t="str">
            <v>8007</v>
          </cell>
          <cell r="J1005" t="str">
            <v>cap_exp</v>
          </cell>
          <cell r="K1005" t="str">
            <v>equity_ror</v>
          </cell>
          <cell r="M1005" t="str">
            <v>2010/12/1/8/A/0</v>
          </cell>
        </row>
        <row r="1006">
          <cell r="A1006" t="str">
            <v>1005</v>
          </cell>
          <cell r="B1006" t="str">
            <v>CO5_8007</v>
          </cell>
          <cell r="C1006" t="str">
            <v>8007 - Annual Debt Rate</v>
          </cell>
          <cell r="D1006">
            <v>1.9473000000000001E-2</v>
          </cell>
          <cell r="F1006" t="str">
            <v>CALC</v>
          </cell>
          <cell r="H1006" t="str">
            <v>8007</v>
          </cell>
          <cell r="J1006" t="str">
            <v>cap_exp</v>
          </cell>
          <cell r="K1006" t="str">
            <v>debt_ror</v>
          </cell>
          <cell r="M1006" t="str">
            <v>2010/12/1/8/A/0</v>
          </cell>
        </row>
        <row r="1007">
          <cell r="A1007" t="str">
            <v>1006</v>
          </cell>
          <cell r="B1007" t="str">
            <v>CO6_8007</v>
          </cell>
          <cell r="C1007" t="str">
            <v>8007 - State Tax Rate</v>
          </cell>
          <cell r="D1007">
            <v>5.5E-2</v>
          </cell>
          <cell r="F1007" t="str">
            <v>CALC</v>
          </cell>
          <cell r="H1007" t="str">
            <v>8007</v>
          </cell>
          <cell r="J1007" t="str">
            <v>cap_exp</v>
          </cell>
          <cell r="K1007" t="str">
            <v>state_tax_rate</v>
          </cell>
          <cell r="M1007" t="str">
            <v>2010/12/1/8/A/0</v>
          </cell>
        </row>
        <row r="1008">
          <cell r="A1008" t="str">
            <v>1007</v>
          </cell>
          <cell r="B1008" t="str">
            <v>CO7_8007</v>
          </cell>
          <cell r="C1008" t="str">
            <v>8007 - Federal Tax Rate</v>
          </cell>
          <cell r="D1008">
            <v>0.35</v>
          </cell>
          <cell r="F1008" t="str">
            <v>CALC</v>
          </cell>
          <cell r="H1008" t="str">
            <v>8007</v>
          </cell>
          <cell r="J1008" t="str">
            <v>cap_exp</v>
          </cell>
          <cell r="K1008" t="str">
            <v>fed_tax_rate</v>
          </cell>
          <cell r="M1008" t="str">
            <v>2010/12/1/8/A/0</v>
          </cell>
        </row>
        <row r="1009">
          <cell r="A1009" t="str">
            <v>1008</v>
          </cell>
          <cell r="B1009" t="str">
            <v>CO8_8007</v>
          </cell>
          <cell r="C1009" t="str">
            <v>8007 - Grossed State Tax Rate</v>
          </cell>
          <cell r="D1009">
            <v>5.8201058201058198E-2</v>
          </cell>
          <cell r="F1009" t="str">
            <v>CALC</v>
          </cell>
          <cell r="H1009" t="str">
            <v>8007</v>
          </cell>
          <cell r="J1009" t="str">
            <v>cap_exp</v>
          </cell>
          <cell r="K1009" t="str">
            <v>gross_state_tax_rate</v>
          </cell>
          <cell r="M1009" t="str">
            <v>2010/12/1/8/A/0</v>
          </cell>
        </row>
        <row r="1010">
          <cell r="A1010" t="str">
            <v>1009</v>
          </cell>
          <cell r="B1010" t="str">
            <v>CO9_8007</v>
          </cell>
          <cell r="C1010" t="str">
            <v>8007 - Grossed Federal Tax Rate</v>
          </cell>
          <cell r="D1010">
            <v>0.53846153846153799</v>
          </cell>
          <cell r="F1010" t="str">
            <v>CALC</v>
          </cell>
          <cell r="H1010" t="str">
            <v>8007</v>
          </cell>
          <cell r="J1010" t="str">
            <v>cap_exp</v>
          </cell>
          <cell r="K1010" t="str">
            <v>gross_fed_tax_rate</v>
          </cell>
          <cell r="M1010" t="str">
            <v>2010/12/1/8/A/0</v>
          </cell>
        </row>
        <row r="1011">
          <cell r="A1011" t="str">
            <v>1010</v>
          </cell>
          <cell r="B1011" t="str">
            <v>COA_8007</v>
          </cell>
          <cell r="C1011" t="str">
            <v>8007 - Return on Equity Amount</v>
          </cell>
          <cell r="D1011">
            <v>36.900982079999999</v>
          </cell>
          <cell r="F1011" t="str">
            <v>CALC</v>
          </cell>
          <cell r="H1011" t="str">
            <v>8007</v>
          </cell>
          <cell r="J1011" t="str">
            <v>cap_exp</v>
          </cell>
          <cell r="K1011" t="str">
            <v>equity_ror_amt</v>
          </cell>
          <cell r="M1011" t="str">
            <v>2010/12/1/8/A/0</v>
          </cell>
        </row>
        <row r="1012">
          <cell r="A1012" t="str">
            <v>1011</v>
          </cell>
          <cell r="B1012" t="str">
            <v>COB_8007</v>
          </cell>
          <cell r="C1012" t="str">
            <v>8007 - State Tax Amount</v>
          </cell>
          <cell r="D1012">
            <v>2.14767620571428</v>
          </cell>
          <cell r="F1012" t="str">
            <v>CALC</v>
          </cell>
          <cell r="H1012" t="str">
            <v>8007</v>
          </cell>
          <cell r="J1012" t="str">
            <v>cap_exp</v>
          </cell>
          <cell r="K1012" t="str">
            <v>state_tax_amt</v>
          </cell>
          <cell r="M1012" t="str">
            <v>2010/12/1/8/A/0</v>
          </cell>
        </row>
        <row r="1013">
          <cell r="A1013" t="str">
            <v>1012</v>
          </cell>
          <cell r="B1013" t="str">
            <v>COC_8007</v>
          </cell>
          <cell r="C1013" t="str">
            <v>8007 - Federal Tax Amount</v>
          </cell>
          <cell r="D1013">
            <v>21.0262006153846</v>
          </cell>
          <cell r="F1013" t="str">
            <v>CALC</v>
          </cell>
          <cell r="H1013" t="str">
            <v>8007</v>
          </cell>
          <cell r="J1013" t="str">
            <v>cap_exp</v>
          </cell>
          <cell r="K1013" t="str">
            <v>fed_tax_amt</v>
          </cell>
          <cell r="M1013" t="str">
            <v>2010/12/1/8/A/0</v>
          </cell>
        </row>
        <row r="1014">
          <cell r="A1014" t="str">
            <v>1013</v>
          </cell>
          <cell r="B1014" t="str">
            <v>COD_8007</v>
          </cell>
          <cell r="C1014" t="str">
            <v>8007 - Return on Debt Amount</v>
          </cell>
          <cell r="D1014">
            <v>15.28288128</v>
          </cell>
          <cell r="F1014" t="str">
            <v>CALC</v>
          </cell>
          <cell r="H1014" t="str">
            <v>8007</v>
          </cell>
          <cell r="J1014" t="str">
            <v>cap_exp</v>
          </cell>
          <cell r="K1014" t="str">
            <v>debt_ror_amt</v>
          </cell>
          <cell r="M1014" t="str">
            <v>2010/12/1/8/A/0</v>
          </cell>
        </row>
        <row r="1015">
          <cell r="A1015" t="str">
            <v>1014</v>
          </cell>
          <cell r="B1015" t="str">
            <v>COE_8007</v>
          </cell>
          <cell r="C1015" t="str">
            <v>8007 - Total Cap Exp Amount</v>
          </cell>
          <cell r="D1015">
            <v>137.417740181098</v>
          </cell>
          <cell r="F1015" t="str">
            <v>CALC</v>
          </cell>
          <cell r="H1015" t="str">
            <v>8007</v>
          </cell>
          <cell r="J1015" t="str">
            <v>cap_exp</v>
          </cell>
          <cell r="K1015" t="str">
            <v>total_amt</v>
          </cell>
          <cell r="M1015" t="str">
            <v>2010/12/1/8/A/0</v>
          </cell>
        </row>
        <row r="1016">
          <cell r="A1016" t="str">
            <v>1015</v>
          </cell>
          <cell r="B1016" t="str">
            <v>COF_8007</v>
          </cell>
          <cell r="C1016" t="str">
            <v>8007 - CP Allocation Factor</v>
          </cell>
          <cell r="D1016">
            <v>0.92307692299999999</v>
          </cell>
          <cell r="F1016" t="str">
            <v>CALC</v>
          </cell>
          <cell r="H1016" t="str">
            <v>8007</v>
          </cell>
          <cell r="J1016" t="str">
            <v>cap_exp</v>
          </cell>
          <cell r="K1016" t="str">
            <v>alloc_cp</v>
          </cell>
          <cell r="M1016" t="str">
            <v>2010/12/1/8/A/0</v>
          </cell>
        </row>
        <row r="1017">
          <cell r="A1017" t="str">
            <v>1016</v>
          </cell>
          <cell r="B1017" t="str">
            <v>COG_8007</v>
          </cell>
          <cell r="C1017" t="str">
            <v>8007 - GCP Allocation Factor</v>
          </cell>
          <cell r="D1017">
            <v>0</v>
          </cell>
          <cell r="F1017" t="str">
            <v>CALC</v>
          </cell>
          <cell r="H1017" t="str">
            <v>8007</v>
          </cell>
          <cell r="J1017" t="str">
            <v>cap_exp</v>
          </cell>
          <cell r="K1017" t="str">
            <v>alloc_gcp</v>
          </cell>
          <cell r="M1017" t="str">
            <v>2010/12/1/8/A/0</v>
          </cell>
        </row>
        <row r="1018">
          <cell r="A1018" t="str">
            <v>1017</v>
          </cell>
          <cell r="B1018" t="str">
            <v>COH_8007</v>
          </cell>
          <cell r="C1018" t="str">
            <v>8007 - Energy Allocation Factor</v>
          </cell>
          <cell r="D1018">
            <v>7.6923077000000006E-2</v>
          </cell>
          <cell r="F1018" t="str">
            <v>CALC</v>
          </cell>
          <cell r="H1018" t="str">
            <v>8007</v>
          </cell>
          <cell r="J1018" t="str">
            <v>cap_exp</v>
          </cell>
          <cell r="K1018" t="str">
            <v>alloc_engy</v>
          </cell>
          <cell r="M1018" t="str">
            <v>2010/12/1/8/A/0</v>
          </cell>
        </row>
        <row r="1019">
          <cell r="A1019" t="str">
            <v>1018</v>
          </cell>
          <cell r="B1019" t="str">
            <v>COI_8007</v>
          </cell>
          <cell r="C1019" t="str">
            <v>8007 - CP Allocation Cap Exp Amount</v>
          </cell>
          <cell r="D1019">
            <v>126.847144771982</v>
          </cell>
          <cell r="F1019" t="str">
            <v>CALC</v>
          </cell>
          <cell r="H1019" t="str">
            <v>8007</v>
          </cell>
          <cell r="J1019" t="str">
            <v>cap_exp</v>
          </cell>
          <cell r="K1019" t="str">
            <v>alloc_cp_amt</v>
          </cell>
          <cell r="M1019" t="str">
            <v>2010/12/1/8/A/0</v>
          </cell>
        </row>
        <row r="1020">
          <cell r="A1020" t="str">
            <v>1019</v>
          </cell>
          <cell r="B1020" t="str">
            <v>COJ_8007</v>
          </cell>
          <cell r="C1020" t="str">
            <v>8007 - GCP Allocation Cap Exp Amount</v>
          </cell>
          <cell r="D1020">
            <v>0</v>
          </cell>
          <cell r="F1020" t="str">
            <v>CALC</v>
          </cell>
          <cell r="H1020" t="str">
            <v>8007</v>
          </cell>
          <cell r="J1020" t="str">
            <v>cap_exp</v>
          </cell>
          <cell r="K1020" t="str">
            <v>alloc_gcp_amt</v>
          </cell>
          <cell r="M1020" t="str">
            <v>2010/12/1/8/A/0</v>
          </cell>
        </row>
        <row r="1021">
          <cell r="A1021" t="str">
            <v>1020</v>
          </cell>
          <cell r="B1021" t="str">
            <v>COK_8007</v>
          </cell>
          <cell r="C1021" t="str">
            <v>8007 - Energy Allocation Cap Exp Amount</v>
          </cell>
          <cell r="D1021">
            <v>10.570595409116599</v>
          </cell>
          <cell r="F1021" t="str">
            <v>CALC</v>
          </cell>
          <cell r="H1021" t="str">
            <v>8007</v>
          </cell>
          <cell r="J1021" t="str">
            <v>cap_exp</v>
          </cell>
          <cell r="K1021" t="str">
            <v>alloc_engy_amt</v>
          </cell>
          <cell r="M1021" t="str">
            <v>2010/12/1/8/A/0</v>
          </cell>
        </row>
        <row r="1022">
          <cell r="A1022" t="str">
            <v>1021</v>
          </cell>
          <cell r="B1022" t="str">
            <v>COL_8007</v>
          </cell>
          <cell r="C1022" t="str">
            <v>8007 - CP Jurisdictional Factor</v>
          </cell>
          <cell r="D1022">
            <v>0.98031049999999997</v>
          </cell>
          <cell r="F1022" t="str">
            <v>CALC</v>
          </cell>
          <cell r="H1022" t="str">
            <v>8007</v>
          </cell>
          <cell r="J1022" t="str">
            <v>cap_exp</v>
          </cell>
          <cell r="K1022" t="str">
            <v>juris_cp_factor</v>
          </cell>
          <cell r="M1022" t="str">
            <v>2010/12/1/8/A/0</v>
          </cell>
        </row>
        <row r="1023">
          <cell r="A1023" t="str">
            <v>1022</v>
          </cell>
          <cell r="B1023" t="str">
            <v>COM_8007</v>
          </cell>
          <cell r="C1023" t="str">
            <v>8007 - GCP Jurisdictional Factor</v>
          </cell>
          <cell r="D1023">
            <v>1</v>
          </cell>
          <cell r="F1023" t="str">
            <v>CALC</v>
          </cell>
          <cell r="H1023" t="str">
            <v>8007</v>
          </cell>
          <cell r="J1023" t="str">
            <v>cap_exp</v>
          </cell>
          <cell r="K1023" t="str">
            <v>juris_gcp_factor</v>
          </cell>
          <cell r="M1023" t="str">
            <v>2010/12/1/8/A/0</v>
          </cell>
        </row>
        <row r="1024">
          <cell r="A1024" t="str">
            <v>1023</v>
          </cell>
          <cell r="B1024" t="str">
            <v>CON_8007</v>
          </cell>
          <cell r="C1024" t="str">
            <v>8007 - Energy Jurisdictional Factor</v>
          </cell>
          <cell r="D1024">
            <v>0.980271</v>
          </cell>
          <cell r="F1024" t="str">
            <v>CALC</v>
          </cell>
          <cell r="H1024" t="str">
            <v>8007</v>
          </cell>
          <cell r="J1024" t="str">
            <v>cap_exp</v>
          </cell>
          <cell r="K1024" t="str">
            <v>juris_engy_factor</v>
          </cell>
          <cell r="M1024" t="str">
            <v>2010/12/1/8/A/0</v>
          </cell>
        </row>
        <row r="1025">
          <cell r="A1025" t="str">
            <v>1024</v>
          </cell>
          <cell r="B1025" t="str">
            <v>COO_8007</v>
          </cell>
          <cell r="C1025" t="str">
            <v>8007 - CP Jurisdictional Cap Exp Amount</v>
          </cell>
          <cell r="D1025">
            <v>124.349587914994</v>
          </cell>
          <cell r="F1025" t="str">
            <v>CALC</v>
          </cell>
          <cell r="H1025" t="str">
            <v>8007</v>
          </cell>
          <cell r="J1025" t="str">
            <v>cap_exp</v>
          </cell>
          <cell r="K1025" t="str">
            <v>juris_cp_amt</v>
          </cell>
          <cell r="M1025" t="str">
            <v>2010/12/1/8/A/0</v>
          </cell>
        </row>
        <row r="1026">
          <cell r="A1026" t="str">
            <v>1025</v>
          </cell>
          <cell r="B1026" t="str">
            <v>COP_8007</v>
          </cell>
          <cell r="C1026" t="str">
            <v>8007 - GCP Jurisdictional Cap Exp Amount</v>
          </cell>
          <cell r="D1026">
            <v>0</v>
          </cell>
          <cell r="F1026" t="str">
            <v>CALC</v>
          </cell>
          <cell r="H1026" t="str">
            <v>8007</v>
          </cell>
          <cell r="J1026" t="str">
            <v>cap_exp</v>
          </cell>
          <cell r="K1026" t="str">
            <v>juris_gcp_amt</v>
          </cell>
          <cell r="M1026" t="str">
            <v>2010/12/1/8/A/0</v>
          </cell>
        </row>
        <row r="1027">
          <cell r="A1027" t="str">
            <v>1026</v>
          </cell>
          <cell r="B1027" t="str">
            <v>COQ_8007</v>
          </cell>
          <cell r="C1027" t="str">
            <v>8007 - Energy Jurisdictional Cap Exp Amount</v>
          </cell>
          <cell r="D1027">
            <v>10.3620481322902</v>
          </cell>
          <cell r="F1027" t="str">
            <v>CALC</v>
          </cell>
          <cell r="H1027" t="str">
            <v>8007</v>
          </cell>
          <cell r="J1027" t="str">
            <v>cap_exp</v>
          </cell>
          <cell r="K1027" t="str">
            <v>juris_engy_amt</v>
          </cell>
          <cell r="M1027" t="str">
            <v>2010/12/1/8/A/0</v>
          </cell>
        </row>
        <row r="1028">
          <cell r="A1028" t="str">
            <v>1027</v>
          </cell>
          <cell r="B1028" t="str">
            <v>COR_8007</v>
          </cell>
          <cell r="C1028" t="str">
            <v>8007 - Total Jurisdictional Cap Exp Amount</v>
          </cell>
          <cell r="D1028">
            <v>134.711636047284</v>
          </cell>
          <cell r="F1028" t="str">
            <v>CALC</v>
          </cell>
          <cell r="H1028" t="str">
            <v>8007</v>
          </cell>
          <cell r="J1028" t="str">
            <v>cap_exp</v>
          </cell>
          <cell r="K1028" t="str">
            <v>total_juris_amt</v>
          </cell>
          <cell r="M1028" t="str">
            <v>2010/12/1/8/A/0</v>
          </cell>
        </row>
        <row r="1029">
          <cell r="A1029" t="str">
            <v>1028</v>
          </cell>
          <cell r="B1029" t="str">
            <v>CI1_8008</v>
          </cell>
          <cell r="C1029" t="str">
            <v>8008 - Depreciation Expense</v>
          </cell>
          <cell r="D1029">
            <v>6710.34</v>
          </cell>
          <cell r="F1029" t="str">
            <v>CATS</v>
          </cell>
          <cell r="H1029" t="str">
            <v>8008</v>
          </cell>
          <cell r="I1029" t="str">
            <v>A</v>
          </cell>
          <cell r="J1029" t="str">
            <v>cap_exp</v>
          </cell>
          <cell r="K1029" t="str">
            <v>depr_exp</v>
          </cell>
          <cell r="M1029" t="str">
            <v>2010/12/1/8/A/0</v>
          </cell>
        </row>
        <row r="1030">
          <cell r="A1030" t="str">
            <v>1029</v>
          </cell>
          <cell r="B1030" t="str">
            <v>CI5_8008</v>
          </cell>
          <cell r="C1030" t="str">
            <v>8008 - End of Month CWIP Balance</v>
          </cell>
          <cell r="D1030">
            <v>1287.5899999999999</v>
          </cell>
          <cell r="F1030" t="str">
            <v>CALC</v>
          </cell>
          <cell r="H1030" t="str">
            <v>8008</v>
          </cell>
          <cell r="J1030" t="str">
            <v>cap_exp</v>
          </cell>
          <cell r="K1030" t="str">
            <v>end_cwip_bal</v>
          </cell>
          <cell r="M1030" t="str">
            <v>2010/12/1/8/A/0</v>
          </cell>
        </row>
        <row r="1031">
          <cell r="A1031" t="str">
            <v>1030</v>
          </cell>
          <cell r="B1031" t="str">
            <v>CI7_8008</v>
          </cell>
          <cell r="C1031" t="str">
            <v>8008 - Plant Additions</v>
          </cell>
          <cell r="D1031">
            <v>8829.3700000000008</v>
          </cell>
          <cell r="F1031" t="str">
            <v>CATS</v>
          </cell>
          <cell r="H1031" t="str">
            <v>8008</v>
          </cell>
          <cell r="I1031" t="str">
            <v>A</v>
          </cell>
          <cell r="J1031" t="str">
            <v>cap_exp</v>
          </cell>
          <cell r="K1031" t="str">
            <v>plt_add</v>
          </cell>
          <cell r="M1031" t="str">
            <v>2010/12/1/8/A/0</v>
          </cell>
        </row>
        <row r="1032">
          <cell r="A1032" t="str">
            <v>1031</v>
          </cell>
          <cell r="B1032" t="str">
            <v>CI8_8008</v>
          </cell>
          <cell r="C1032" t="str">
            <v>8008 - Retirements</v>
          </cell>
          <cell r="D1032">
            <v>-3364</v>
          </cell>
          <cell r="F1032" t="str">
            <v>CATS</v>
          </cell>
          <cell r="H1032" t="str">
            <v>8008</v>
          </cell>
          <cell r="I1032" t="str">
            <v>A</v>
          </cell>
          <cell r="J1032" t="str">
            <v>cap_exp</v>
          </cell>
          <cell r="K1032" t="str">
            <v>ret</v>
          </cell>
          <cell r="M1032" t="str">
            <v>2010/12/1/8/A/0</v>
          </cell>
        </row>
        <row r="1033">
          <cell r="A1033" t="str">
            <v>1032</v>
          </cell>
          <cell r="B1033" t="str">
            <v>CI9_8008</v>
          </cell>
          <cell r="C1033" t="str">
            <v>8008 - Plant Trans and Adjs</v>
          </cell>
          <cell r="D1033">
            <v>0</v>
          </cell>
          <cell r="F1033" t="str">
            <v>CATS</v>
          </cell>
          <cell r="H1033" t="str">
            <v>8008</v>
          </cell>
          <cell r="I1033" t="str">
            <v>A</v>
          </cell>
          <cell r="J1033" t="str">
            <v>cap_exp</v>
          </cell>
          <cell r="K1033" t="str">
            <v>plt_tradjs</v>
          </cell>
          <cell r="M1033" t="str">
            <v>2010/12/1/8/A/0</v>
          </cell>
        </row>
        <row r="1034">
          <cell r="A1034" t="str">
            <v>1033</v>
          </cell>
          <cell r="B1034" t="str">
            <v>CIA_8008</v>
          </cell>
          <cell r="C1034" t="str">
            <v>8008 - Reserve Removal Cost</v>
          </cell>
          <cell r="D1034">
            <v>0</v>
          </cell>
          <cell r="F1034" t="str">
            <v>CATS</v>
          </cell>
          <cell r="H1034" t="str">
            <v>8008</v>
          </cell>
          <cell r="I1034" t="str">
            <v>A</v>
          </cell>
          <cell r="J1034" t="str">
            <v>cap_exp</v>
          </cell>
          <cell r="K1034" t="str">
            <v>resv_rem_cost</v>
          </cell>
          <cell r="M1034" t="str">
            <v>2010/12/1/8/A/0</v>
          </cell>
        </row>
        <row r="1035">
          <cell r="A1035" t="str">
            <v>1034</v>
          </cell>
          <cell r="B1035" t="str">
            <v>CIB_8008</v>
          </cell>
          <cell r="C1035" t="str">
            <v>8008 - Reserve Salvage</v>
          </cell>
          <cell r="D1035">
            <v>0</v>
          </cell>
          <cell r="F1035" t="str">
            <v>CATS</v>
          </cell>
          <cell r="H1035" t="str">
            <v>8008</v>
          </cell>
          <cell r="I1035" t="str">
            <v>A</v>
          </cell>
          <cell r="J1035" t="str">
            <v>cap_exp</v>
          </cell>
          <cell r="K1035" t="str">
            <v>resv_salv</v>
          </cell>
          <cell r="M1035" t="str">
            <v>2010/12/1/8/A/0</v>
          </cell>
        </row>
        <row r="1036">
          <cell r="A1036" t="str">
            <v>1035</v>
          </cell>
          <cell r="B1036" t="str">
            <v>CIC_8008</v>
          </cell>
          <cell r="C1036" t="str">
            <v>8008 - Reserve Trans and Adjs</v>
          </cell>
          <cell r="D1036">
            <v>0</v>
          </cell>
          <cell r="F1036" t="str">
            <v>CATS</v>
          </cell>
          <cell r="H1036" t="str">
            <v>8008</v>
          </cell>
          <cell r="I1036" t="str">
            <v>A</v>
          </cell>
          <cell r="J1036" t="str">
            <v>cap_exp</v>
          </cell>
          <cell r="K1036" t="str">
            <v>resv_tradjs</v>
          </cell>
          <cell r="M1036" t="str">
            <v>2010/12/1/8/A/0</v>
          </cell>
        </row>
        <row r="1037">
          <cell r="A1037" t="str">
            <v>1036</v>
          </cell>
          <cell r="B1037" t="str">
            <v>CIP_8008</v>
          </cell>
          <cell r="C1037" t="str">
            <v>8008 - Beginning of Month Plant Balance</v>
          </cell>
          <cell r="D1037">
            <v>534677.69999999995</v>
          </cell>
          <cell r="F1037" t="str">
            <v>PRIOR_JV</v>
          </cell>
          <cell r="H1037" t="str">
            <v>8008</v>
          </cell>
          <cell r="I1037" t="str">
            <v>P</v>
          </cell>
          <cell r="J1037" t="str">
            <v>cap_exp</v>
          </cell>
          <cell r="K1037" t="str">
            <v>beg_plant_bal</v>
          </cell>
          <cell r="M1037" t="str">
            <v>2010/12/1/8/A/0</v>
          </cell>
        </row>
        <row r="1038">
          <cell r="A1038" t="str">
            <v>1037</v>
          </cell>
          <cell r="B1038" t="str">
            <v>CIQ_8008</v>
          </cell>
          <cell r="C1038" t="str">
            <v>8008 - Beginning of Month Reserve Balance</v>
          </cell>
          <cell r="D1038">
            <v>266330.64</v>
          </cell>
          <cell r="F1038" t="str">
            <v>PRIOR_JV</v>
          </cell>
          <cell r="H1038" t="str">
            <v>8008</v>
          </cell>
          <cell r="I1038" t="str">
            <v>P</v>
          </cell>
          <cell r="J1038" t="str">
            <v>cap_exp</v>
          </cell>
          <cell r="K1038" t="str">
            <v>beg_resv_bal</v>
          </cell>
          <cell r="M1038" t="str">
            <v>2010/12/1/8/A/0</v>
          </cell>
        </row>
        <row r="1039">
          <cell r="A1039" t="str">
            <v>1038</v>
          </cell>
          <cell r="B1039" t="str">
            <v>CIR_8008</v>
          </cell>
          <cell r="C1039" t="str">
            <v>8008 - End of Month Plant Balance</v>
          </cell>
          <cell r="D1039">
            <v>540143.06999999995</v>
          </cell>
          <cell r="F1039" t="str">
            <v>CALC</v>
          </cell>
          <cell r="H1039" t="str">
            <v>8008</v>
          </cell>
          <cell r="J1039" t="str">
            <v>cap_exp</v>
          </cell>
          <cell r="K1039" t="str">
            <v>end_plant_bal</v>
          </cell>
          <cell r="M1039" t="str">
            <v>2010/12/1/8/A/0</v>
          </cell>
        </row>
        <row r="1040">
          <cell r="A1040" t="str">
            <v>1039</v>
          </cell>
          <cell r="B1040" t="str">
            <v>CIS_8008</v>
          </cell>
          <cell r="C1040" t="str">
            <v>8008 - End of Month Reserve Balance</v>
          </cell>
          <cell r="D1040">
            <v>269676.98</v>
          </cell>
          <cell r="F1040" t="str">
            <v>CALC</v>
          </cell>
          <cell r="H1040" t="str">
            <v>8008</v>
          </cell>
          <cell r="J1040" t="str">
            <v>cap_exp</v>
          </cell>
          <cell r="K1040" t="str">
            <v>end_resv_bal</v>
          </cell>
          <cell r="M1040" t="str">
            <v>2010/12/1/8/A/0</v>
          </cell>
        </row>
        <row r="1041">
          <cell r="A1041" t="str">
            <v>1040</v>
          </cell>
          <cell r="B1041" t="str">
            <v>CO1_8008</v>
          </cell>
          <cell r="C1041" t="str">
            <v>8008 - Beginning of Month Net Book</v>
          </cell>
          <cell r="D1041">
            <v>268347.06</v>
          </cell>
          <cell r="F1041" t="str">
            <v>CALC</v>
          </cell>
          <cell r="H1041" t="str">
            <v>8008</v>
          </cell>
          <cell r="J1041" t="str">
            <v>cap_exp</v>
          </cell>
          <cell r="K1041" t="str">
            <v>beg_net_book</v>
          </cell>
          <cell r="M1041" t="str">
            <v>2010/12/1/8/A/0</v>
          </cell>
        </row>
        <row r="1042">
          <cell r="A1042" t="str">
            <v>1041</v>
          </cell>
          <cell r="B1042" t="str">
            <v>CO2_8008</v>
          </cell>
          <cell r="C1042" t="str">
            <v>8008 - End of Month Net Book</v>
          </cell>
          <cell r="D1042">
            <v>270466.09000000003</v>
          </cell>
          <cell r="F1042" t="str">
            <v>CALC</v>
          </cell>
          <cell r="H1042" t="str">
            <v>8008</v>
          </cell>
          <cell r="J1042" t="str">
            <v>cap_exp</v>
          </cell>
          <cell r="K1042" t="str">
            <v>end_net_book</v>
          </cell>
          <cell r="M1042" t="str">
            <v>2010/12/1/8/A/0</v>
          </cell>
        </row>
        <row r="1043">
          <cell r="A1043" t="str">
            <v>1042</v>
          </cell>
          <cell r="B1043" t="str">
            <v>CO3_8008</v>
          </cell>
          <cell r="C1043" t="str">
            <v>8008 - Average Net Book</v>
          </cell>
          <cell r="D1043">
            <v>269406.57500000001</v>
          </cell>
          <cell r="F1043" t="str">
            <v>CALC</v>
          </cell>
          <cell r="H1043" t="str">
            <v>8008</v>
          </cell>
          <cell r="J1043" t="str">
            <v>cap_exp</v>
          </cell>
          <cell r="K1043" t="str">
            <v>avg_net_book</v>
          </cell>
          <cell r="M1043" t="str">
            <v>2010/12/1/8/A/0</v>
          </cell>
        </row>
        <row r="1044">
          <cell r="A1044" t="str">
            <v>1043</v>
          </cell>
          <cell r="B1044" t="str">
            <v>CO4_8008</v>
          </cell>
          <cell r="C1044" t="str">
            <v>8008 - Annual Equity Rate</v>
          </cell>
          <cell r="D1044">
            <v>4.7018999999999998E-2</v>
          </cell>
          <cell r="F1044" t="str">
            <v>CALC</v>
          </cell>
          <cell r="H1044" t="str">
            <v>8008</v>
          </cell>
          <cell r="J1044" t="str">
            <v>cap_exp</v>
          </cell>
          <cell r="K1044" t="str">
            <v>equity_ror</v>
          </cell>
          <cell r="M1044" t="str">
            <v>2010/12/1/8/A/0</v>
          </cell>
        </row>
        <row r="1045">
          <cell r="A1045" t="str">
            <v>1044</v>
          </cell>
          <cell r="B1045" t="str">
            <v>CO5_8008</v>
          </cell>
          <cell r="C1045" t="str">
            <v>8008 - Annual Debt Rate</v>
          </cell>
          <cell r="D1045">
            <v>1.9473000000000001E-2</v>
          </cell>
          <cell r="F1045" t="str">
            <v>CALC</v>
          </cell>
          <cell r="H1045" t="str">
            <v>8008</v>
          </cell>
          <cell r="J1045" t="str">
            <v>cap_exp</v>
          </cell>
          <cell r="K1045" t="str">
            <v>debt_ror</v>
          </cell>
          <cell r="M1045" t="str">
            <v>2010/12/1/8/A/0</v>
          </cell>
        </row>
        <row r="1046">
          <cell r="A1046" t="str">
            <v>1045</v>
          </cell>
          <cell r="B1046" t="str">
            <v>CO6_8008</v>
          </cell>
          <cell r="C1046" t="str">
            <v>8008 - State Tax Rate</v>
          </cell>
          <cell r="D1046">
            <v>5.5E-2</v>
          </cell>
          <cell r="F1046" t="str">
            <v>CALC</v>
          </cell>
          <cell r="H1046" t="str">
            <v>8008</v>
          </cell>
          <cell r="J1046" t="str">
            <v>cap_exp</v>
          </cell>
          <cell r="K1046" t="str">
            <v>state_tax_rate</v>
          </cell>
          <cell r="M1046" t="str">
            <v>2010/12/1/8/A/0</v>
          </cell>
        </row>
        <row r="1047">
          <cell r="A1047" t="str">
            <v>1046</v>
          </cell>
          <cell r="B1047" t="str">
            <v>CO7_8008</v>
          </cell>
          <cell r="C1047" t="str">
            <v>8008 - Federal Tax Rate</v>
          </cell>
          <cell r="D1047">
            <v>0.35</v>
          </cell>
          <cell r="F1047" t="str">
            <v>CALC</v>
          </cell>
          <cell r="H1047" t="str">
            <v>8008</v>
          </cell>
          <cell r="J1047" t="str">
            <v>cap_exp</v>
          </cell>
          <cell r="K1047" t="str">
            <v>fed_tax_rate</v>
          </cell>
          <cell r="M1047" t="str">
            <v>2010/12/1/8/A/0</v>
          </cell>
        </row>
        <row r="1048">
          <cell r="A1048" t="str">
            <v>1047</v>
          </cell>
          <cell r="B1048" t="str">
            <v>CO8_8008</v>
          </cell>
          <cell r="C1048" t="str">
            <v>8008 - Grossed State Tax Rate</v>
          </cell>
          <cell r="D1048">
            <v>5.8201058201058198E-2</v>
          </cell>
          <cell r="F1048" t="str">
            <v>CALC</v>
          </cell>
          <cell r="H1048" t="str">
            <v>8008</v>
          </cell>
          <cell r="J1048" t="str">
            <v>cap_exp</v>
          </cell>
          <cell r="K1048" t="str">
            <v>gross_state_tax_rate</v>
          </cell>
          <cell r="M1048" t="str">
            <v>2010/12/1/8/A/0</v>
          </cell>
        </row>
        <row r="1049">
          <cell r="A1049" t="str">
            <v>1048</v>
          </cell>
          <cell r="B1049" t="str">
            <v>CO9_8008</v>
          </cell>
          <cell r="C1049" t="str">
            <v>8008 - Grossed Federal Tax Rate</v>
          </cell>
          <cell r="D1049">
            <v>0.53846153846153799</v>
          </cell>
          <cell r="F1049" t="str">
            <v>CALC</v>
          </cell>
          <cell r="H1049" t="str">
            <v>8008</v>
          </cell>
          <cell r="J1049" t="str">
            <v>cap_exp</v>
          </cell>
          <cell r="K1049" t="str">
            <v>gross_fed_tax_rate</v>
          </cell>
          <cell r="M1049" t="str">
            <v>2010/12/1/8/A/0</v>
          </cell>
        </row>
        <row r="1050">
          <cell r="A1050" t="str">
            <v>1049</v>
          </cell>
          <cell r="B1050" t="str">
            <v>COA_8008</v>
          </cell>
          <cell r="C1050" t="str">
            <v>8008 - Return on Equity Amount</v>
          </cell>
          <cell r="D1050">
            <v>1055.6157828225</v>
          </cell>
          <cell r="F1050" t="str">
            <v>CALC</v>
          </cell>
          <cell r="H1050" t="str">
            <v>8008</v>
          </cell>
          <cell r="J1050" t="str">
            <v>cap_exp</v>
          </cell>
          <cell r="K1050" t="str">
            <v>equity_ror_amt</v>
          </cell>
          <cell r="M1050" t="str">
            <v>2010/12/1/8/A/0</v>
          </cell>
        </row>
        <row r="1051">
          <cell r="A1051" t="str">
            <v>1050</v>
          </cell>
          <cell r="B1051" t="str">
            <v>COB_8008</v>
          </cell>
          <cell r="C1051" t="str">
            <v>8008 - State Tax Amount</v>
          </cell>
          <cell r="D1051">
            <v>61.437955614007898</v>
          </cell>
          <cell r="F1051" t="str">
            <v>CALC</v>
          </cell>
          <cell r="H1051" t="str">
            <v>8008</v>
          </cell>
          <cell r="J1051" t="str">
            <v>cap_exp</v>
          </cell>
          <cell r="K1051" t="str">
            <v>state_tax_amt</v>
          </cell>
          <cell r="M1051" t="str">
            <v>2010/12/1/8/A/0</v>
          </cell>
        </row>
        <row r="1052">
          <cell r="A1052" t="str">
            <v>1051</v>
          </cell>
          <cell r="B1052" t="str">
            <v>COC_8008</v>
          </cell>
          <cell r="C1052" t="str">
            <v>8008 - Federal Tax Amount</v>
          </cell>
          <cell r="D1052">
            <v>601.490474542735</v>
          </cell>
          <cell r="F1052" t="str">
            <v>CALC</v>
          </cell>
          <cell r="H1052" t="str">
            <v>8008</v>
          </cell>
          <cell r="J1052" t="str">
            <v>cap_exp</v>
          </cell>
          <cell r="K1052" t="str">
            <v>fed_tax_amt</v>
          </cell>
          <cell r="M1052" t="str">
            <v>2010/12/1/8/A/0</v>
          </cell>
        </row>
        <row r="1053">
          <cell r="A1053" t="str">
            <v>1052</v>
          </cell>
          <cell r="B1053" t="str">
            <v>COD_8008</v>
          </cell>
          <cell r="C1053" t="str">
            <v>8008 - Return on Debt Amount</v>
          </cell>
          <cell r="D1053">
            <v>437.19298990999999</v>
          </cell>
          <cell r="F1053" t="str">
            <v>CALC</v>
          </cell>
          <cell r="H1053" t="str">
            <v>8008</v>
          </cell>
          <cell r="J1053" t="str">
            <v>cap_exp</v>
          </cell>
          <cell r="K1053" t="str">
            <v>debt_ror_amt</v>
          </cell>
          <cell r="M1053" t="str">
            <v>2010/12/1/8/A/0</v>
          </cell>
        </row>
        <row r="1054">
          <cell r="A1054" t="str">
            <v>1053</v>
          </cell>
          <cell r="B1054" t="str">
            <v>COE_8008</v>
          </cell>
          <cell r="C1054" t="str">
            <v>8008 - Total Cap Exp Amount</v>
          </cell>
          <cell r="D1054">
            <v>8866.0772028892407</v>
          </cell>
          <cell r="F1054" t="str">
            <v>CALC</v>
          </cell>
          <cell r="H1054" t="str">
            <v>8008</v>
          </cell>
          <cell r="J1054" t="str">
            <v>cap_exp</v>
          </cell>
          <cell r="K1054" t="str">
            <v>total_amt</v>
          </cell>
          <cell r="M1054" t="str">
            <v>2010/12/1/8/A/0</v>
          </cell>
        </row>
        <row r="1055">
          <cell r="A1055" t="str">
            <v>1054</v>
          </cell>
          <cell r="B1055" t="str">
            <v>COF_8008</v>
          </cell>
          <cell r="C1055" t="str">
            <v>8008 - CP Allocation Factor</v>
          </cell>
          <cell r="D1055">
            <v>0.92307692299999999</v>
          </cell>
          <cell r="F1055" t="str">
            <v>CALC</v>
          </cell>
          <cell r="H1055" t="str">
            <v>8008</v>
          </cell>
          <cell r="J1055" t="str">
            <v>cap_exp</v>
          </cell>
          <cell r="K1055" t="str">
            <v>alloc_cp</v>
          </cell>
          <cell r="M1055" t="str">
            <v>2010/12/1/8/A/0</v>
          </cell>
        </row>
        <row r="1056">
          <cell r="A1056" t="str">
            <v>1055</v>
          </cell>
          <cell r="B1056" t="str">
            <v>COG_8008</v>
          </cell>
          <cell r="C1056" t="str">
            <v>8008 - GCP Allocation Factor</v>
          </cell>
          <cell r="D1056">
            <v>0</v>
          </cell>
          <cell r="F1056" t="str">
            <v>CALC</v>
          </cell>
          <cell r="H1056" t="str">
            <v>8008</v>
          </cell>
          <cell r="J1056" t="str">
            <v>cap_exp</v>
          </cell>
          <cell r="K1056" t="str">
            <v>alloc_gcp</v>
          </cell>
          <cell r="M1056" t="str">
            <v>2010/12/1/8/A/0</v>
          </cell>
        </row>
        <row r="1057">
          <cell r="A1057" t="str">
            <v>1056</v>
          </cell>
          <cell r="B1057" t="str">
            <v>COH_8008</v>
          </cell>
          <cell r="C1057" t="str">
            <v>8008 - Energy Allocation Factor</v>
          </cell>
          <cell r="D1057">
            <v>7.6923077000000006E-2</v>
          </cell>
          <cell r="F1057" t="str">
            <v>CALC</v>
          </cell>
          <cell r="H1057" t="str">
            <v>8008</v>
          </cell>
          <cell r="J1057" t="str">
            <v>cap_exp</v>
          </cell>
          <cell r="K1057" t="str">
            <v>alloc_engy</v>
          </cell>
          <cell r="M1057" t="str">
            <v>2010/12/1/8/A/0</v>
          </cell>
        </row>
        <row r="1058">
          <cell r="A1058" t="str">
            <v>1057</v>
          </cell>
          <cell r="B1058" t="str">
            <v>COI_8008</v>
          </cell>
          <cell r="C1058" t="str">
            <v>8008 - CP Allocation Cap Exp Amount</v>
          </cell>
          <cell r="D1058">
            <v>8184.0712635234404</v>
          </cell>
          <cell r="F1058" t="str">
            <v>CALC</v>
          </cell>
          <cell r="H1058" t="str">
            <v>8008</v>
          </cell>
          <cell r="J1058" t="str">
            <v>cap_exp</v>
          </cell>
          <cell r="K1058" t="str">
            <v>alloc_cp_amt</v>
          </cell>
          <cell r="M1058" t="str">
            <v>2010/12/1/8/A/0</v>
          </cell>
        </row>
        <row r="1059">
          <cell r="A1059" t="str">
            <v>1058</v>
          </cell>
          <cell r="B1059" t="str">
            <v>COJ_8008</v>
          </cell>
          <cell r="C1059" t="str">
            <v>8008 - GCP Allocation Cap Exp Amount</v>
          </cell>
          <cell r="D1059">
            <v>0</v>
          </cell>
          <cell r="F1059" t="str">
            <v>CALC</v>
          </cell>
          <cell r="H1059" t="str">
            <v>8008</v>
          </cell>
          <cell r="J1059" t="str">
            <v>cap_exp</v>
          </cell>
          <cell r="K1059" t="str">
            <v>alloc_gcp_amt</v>
          </cell>
          <cell r="M1059" t="str">
            <v>2010/12/1/8/A/0</v>
          </cell>
        </row>
        <row r="1060">
          <cell r="A1060" t="str">
            <v>1059</v>
          </cell>
          <cell r="B1060" t="str">
            <v>COK_8008</v>
          </cell>
          <cell r="C1060" t="str">
            <v>8008 - Energy Allocation Cap Exp Amount</v>
          </cell>
          <cell r="D1060">
            <v>682.00593936579298</v>
          </cell>
          <cell r="F1060" t="str">
            <v>CALC</v>
          </cell>
          <cell r="H1060" t="str">
            <v>8008</v>
          </cell>
          <cell r="J1060" t="str">
            <v>cap_exp</v>
          </cell>
          <cell r="K1060" t="str">
            <v>alloc_engy_amt</v>
          </cell>
          <cell r="M1060" t="str">
            <v>2010/12/1/8/A/0</v>
          </cell>
        </row>
        <row r="1061">
          <cell r="A1061" t="str">
            <v>1060</v>
          </cell>
          <cell r="B1061" t="str">
            <v>COL_8008</v>
          </cell>
          <cell r="C1061" t="str">
            <v>8008 - CP Jurisdictional Factor</v>
          </cell>
          <cell r="D1061">
            <v>0.98031049999999997</v>
          </cell>
          <cell r="F1061" t="str">
            <v>CALC</v>
          </cell>
          <cell r="H1061" t="str">
            <v>8008</v>
          </cell>
          <cell r="J1061" t="str">
            <v>cap_exp</v>
          </cell>
          <cell r="K1061" t="str">
            <v>juris_cp_factor</v>
          </cell>
          <cell r="M1061" t="str">
            <v>2010/12/1/8/A/0</v>
          </cell>
        </row>
        <row r="1062">
          <cell r="A1062" t="str">
            <v>1061</v>
          </cell>
          <cell r="B1062" t="str">
            <v>COM_8008</v>
          </cell>
          <cell r="C1062" t="str">
            <v>8008 - GCP Jurisdictional Factor</v>
          </cell>
          <cell r="D1062">
            <v>1</v>
          </cell>
          <cell r="F1062" t="str">
            <v>CALC</v>
          </cell>
          <cell r="H1062" t="str">
            <v>8008</v>
          </cell>
          <cell r="J1062" t="str">
            <v>cap_exp</v>
          </cell>
          <cell r="K1062" t="str">
            <v>juris_gcp_factor</v>
          </cell>
          <cell r="M1062" t="str">
            <v>2010/12/1/8/A/0</v>
          </cell>
        </row>
        <row r="1063">
          <cell r="A1063" t="str">
            <v>1062</v>
          </cell>
          <cell r="B1063" t="str">
            <v>CON_8008</v>
          </cell>
          <cell r="C1063" t="str">
            <v>8008 - Energy Jurisdictional Factor</v>
          </cell>
          <cell r="D1063">
            <v>0.980271</v>
          </cell>
          <cell r="F1063" t="str">
            <v>CALC</v>
          </cell>
          <cell r="H1063" t="str">
            <v>8008</v>
          </cell>
          <cell r="J1063" t="str">
            <v>cap_exp</v>
          </cell>
          <cell r="K1063" t="str">
            <v>juris_engy_factor</v>
          </cell>
          <cell r="M1063" t="str">
            <v>2010/12/1/8/A/0</v>
          </cell>
        </row>
        <row r="1064">
          <cell r="A1064" t="str">
            <v>1063</v>
          </cell>
          <cell r="B1064" t="str">
            <v>COO_8008</v>
          </cell>
          <cell r="C1064" t="str">
            <v>8008 - CP Jurisdictional Cap Exp Amount</v>
          </cell>
          <cell r="D1064">
            <v>8022.9309923803003</v>
          </cell>
          <cell r="F1064" t="str">
            <v>CALC</v>
          </cell>
          <cell r="H1064" t="str">
            <v>8008</v>
          </cell>
          <cell r="J1064" t="str">
            <v>cap_exp</v>
          </cell>
          <cell r="K1064" t="str">
            <v>juris_cp_amt</v>
          </cell>
          <cell r="M1064" t="str">
            <v>2010/12/1/8/A/0</v>
          </cell>
        </row>
        <row r="1065">
          <cell r="A1065" t="str">
            <v>1064</v>
          </cell>
          <cell r="B1065" t="str">
            <v>COP_8008</v>
          </cell>
          <cell r="C1065" t="str">
            <v>8008 - GCP Jurisdictional Cap Exp Amount</v>
          </cell>
          <cell r="D1065">
            <v>0</v>
          </cell>
          <cell r="F1065" t="str">
            <v>CALC</v>
          </cell>
          <cell r="H1065" t="str">
            <v>8008</v>
          </cell>
          <cell r="J1065" t="str">
            <v>cap_exp</v>
          </cell>
          <cell r="K1065" t="str">
            <v>juris_gcp_amt</v>
          </cell>
          <cell r="M1065" t="str">
            <v>2010/12/1/8/A/0</v>
          </cell>
        </row>
        <row r="1066">
          <cell r="A1066" t="str">
            <v>1065</v>
          </cell>
          <cell r="B1066" t="str">
            <v>COQ_8008</v>
          </cell>
          <cell r="C1066" t="str">
            <v>8008 - Energy Jurisdictional Cap Exp Amount</v>
          </cell>
          <cell r="D1066">
            <v>668.55064418804602</v>
          </cell>
          <cell r="F1066" t="str">
            <v>CALC</v>
          </cell>
          <cell r="H1066" t="str">
            <v>8008</v>
          </cell>
          <cell r="J1066" t="str">
            <v>cap_exp</v>
          </cell>
          <cell r="K1066" t="str">
            <v>juris_engy_amt</v>
          </cell>
          <cell r="M1066" t="str">
            <v>2010/12/1/8/A/0</v>
          </cell>
        </row>
        <row r="1067">
          <cell r="A1067" t="str">
            <v>1066</v>
          </cell>
          <cell r="B1067" t="str">
            <v>COR_8008</v>
          </cell>
          <cell r="C1067" t="str">
            <v>8008 - Total Jurisdictional Cap Exp Amount</v>
          </cell>
          <cell r="D1067">
            <v>8691.4816365683491</v>
          </cell>
          <cell r="F1067" t="str">
            <v>CALC</v>
          </cell>
          <cell r="H1067" t="str">
            <v>8008</v>
          </cell>
          <cell r="J1067" t="str">
            <v>cap_exp</v>
          </cell>
          <cell r="K1067" t="str">
            <v>total_juris_amt</v>
          </cell>
          <cell r="M1067" t="str">
            <v>2010/12/1/8/A/0</v>
          </cell>
        </row>
        <row r="1068">
          <cell r="A1068" t="str">
            <v>1067</v>
          </cell>
          <cell r="B1068" t="str">
            <v>CI1_8010</v>
          </cell>
          <cell r="C1068" t="str">
            <v>8010 - Depreciation Expense</v>
          </cell>
          <cell r="D1068">
            <v>176.69</v>
          </cell>
          <cell r="F1068" t="str">
            <v>CATS</v>
          </cell>
          <cell r="H1068" t="str">
            <v>8010</v>
          </cell>
          <cell r="I1068" t="str">
            <v>A</v>
          </cell>
          <cell r="J1068" t="str">
            <v>cap_exp</v>
          </cell>
          <cell r="K1068" t="str">
            <v>depr_exp</v>
          </cell>
          <cell r="M1068" t="str">
            <v>2010/12/1/8/A/0</v>
          </cell>
        </row>
        <row r="1069">
          <cell r="A1069" t="str">
            <v>1068</v>
          </cell>
          <cell r="B1069" t="str">
            <v>CI5_8010</v>
          </cell>
          <cell r="C1069" t="str">
            <v>8010 - End of Month CWIP Balance</v>
          </cell>
          <cell r="D1069">
            <v>0</v>
          </cell>
          <cell r="F1069" t="str">
            <v>CALC</v>
          </cell>
          <cell r="H1069" t="str">
            <v>8010</v>
          </cell>
          <cell r="J1069" t="str">
            <v>cap_exp</v>
          </cell>
          <cell r="K1069" t="str">
            <v>end_cwip_bal</v>
          </cell>
          <cell r="M1069" t="str">
            <v>2010/12/1/8/A/0</v>
          </cell>
        </row>
        <row r="1070">
          <cell r="A1070" t="str">
            <v>1069</v>
          </cell>
          <cell r="B1070" t="str">
            <v>CI7_8010</v>
          </cell>
          <cell r="C1070" t="str">
            <v>8010 - Plant Additions</v>
          </cell>
          <cell r="D1070">
            <v>0</v>
          </cell>
          <cell r="F1070" t="str">
            <v>CATS</v>
          </cell>
          <cell r="H1070" t="str">
            <v>8010</v>
          </cell>
          <cell r="I1070" t="str">
            <v>A</v>
          </cell>
          <cell r="J1070" t="str">
            <v>cap_exp</v>
          </cell>
          <cell r="K1070" t="str">
            <v>plt_add</v>
          </cell>
          <cell r="M1070" t="str">
            <v>2010/12/1/8/A/0</v>
          </cell>
        </row>
        <row r="1071">
          <cell r="A1071" t="str">
            <v>1070</v>
          </cell>
          <cell r="B1071" t="str">
            <v>CI8_8010</v>
          </cell>
          <cell r="C1071" t="str">
            <v>8010 - Retirements</v>
          </cell>
          <cell r="D1071">
            <v>0</v>
          </cell>
          <cell r="F1071" t="str">
            <v>CATS</v>
          </cell>
          <cell r="H1071" t="str">
            <v>8010</v>
          </cell>
          <cell r="I1071" t="str">
            <v>A</v>
          </cell>
          <cell r="J1071" t="str">
            <v>cap_exp</v>
          </cell>
          <cell r="K1071" t="str">
            <v>ret</v>
          </cell>
          <cell r="M1071" t="str">
            <v>2010/12/1/8/A/0</v>
          </cell>
        </row>
        <row r="1072">
          <cell r="A1072" t="str">
            <v>1071</v>
          </cell>
          <cell r="B1072" t="str">
            <v>CI9_8010</v>
          </cell>
          <cell r="C1072" t="str">
            <v>8010 - Plant Trans and Adjs</v>
          </cell>
          <cell r="D1072">
            <v>0</v>
          </cell>
          <cell r="F1072" t="str">
            <v>CATS</v>
          </cell>
          <cell r="H1072" t="str">
            <v>8010</v>
          </cell>
          <cell r="I1072" t="str">
            <v>A</v>
          </cell>
          <cell r="J1072" t="str">
            <v>cap_exp</v>
          </cell>
          <cell r="K1072" t="str">
            <v>plt_tradjs</v>
          </cell>
          <cell r="M1072" t="str">
            <v>2010/12/1/8/A/0</v>
          </cell>
        </row>
        <row r="1073">
          <cell r="A1073" t="str">
            <v>1072</v>
          </cell>
          <cell r="B1073" t="str">
            <v>CIA_8010</v>
          </cell>
          <cell r="C1073" t="str">
            <v>8010 - Reserve Removal Cost</v>
          </cell>
          <cell r="D1073">
            <v>0</v>
          </cell>
          <cell r="F1073" t="str">
            <v>CATS</v>
          </cell>
          <cell r="H1073" t="str">
            <v>8010</v>
          </cell>
          <cell r="I1073" t="str">
            <v>A</v>
          </cell>
          <cell r="J1073" t="str">
            <v>cap_exp</v>
          </cell>
          <cell r="K1073" t="str">
            <v>resv_rem_cost</v>
          </cell>
          <cell r="M1073" t="str">
            <v>2010/12/1/8/A/0</v>
          </cell>
        </row>
        <row r="1074">
          <cell r="A1074" t="str">
            <v>1073</v>
          </cell>
          <cell r="B1074" t="str">
            <v>CIB_8010</v>
          </cell>
          <cell r="C1074" t="str">
            <v>8010 - Reserve Salvage</v>
          </cell>
          <cell r="D1074">
            <v>0</v>
          </cell>
          <cell r="F1074" t="str">
            <v>CATS</v>
          </cell>
          <cell r="H1074" t="str">
            <v>8010</v>
          </cell>
          <cell r="I1074" t="str">
            <v>A</v>
          </cell>
          <cell r="J1074" t="str">
            <v>cap_exp</v>
          </cell>
          <cell r="K1074" t="str">
            <v>resv_salv</v>
          </cell>
          <cell r="M1074" t="str">
            <v>2010/12/1/8/A/0</v>
          </cell>
        </row>
        <row r="1075">
          <cell r="A1075" t="str">
            <v>1074</v>
          </cell>
          <cell r="B1075" t="str">
            <v>CIC_8010</v>
          </cell>
          <cell r="C1075" t="str">
            <v>8010 - Reserve Trans and Adjs</v>
          </cell>
          <cell r="D1075">
            <v>0</v>
          </cell>
          <cell r="F1075" t="str">
            <v>CATS</v>
          </cell>
          <cell r="H1075" t="str">
            <v>8010</v>
          </cell>
          <cell r="I1075" t="str">
            <v>A</v>
          </cell>
          <cell r="J1075" t="str">
            <v>cap_exp</v>
          </cell>
          <cell r="K1075" t="str">
            <v>resv_tradjs</v>
          </cell>
          <cell r="M1075" t="str">
            <v>2010/12/1/8/A/0</v>
          </cell>
        </row>
        <row r="1076">
          <cell r="A1076" t="str">
            <v>1075</v>
          </cell>
          <cell r="B1076" t="str">
            <v>CIP_8010</v>
          </cell>
          <cell r="C1076" t="str">
            <v>8010 - Beginning of Month Plant Balance</v>
          </cell>
          <cell r="D1076">
            <v>117793.83</v>
          </cell>
          <cell r="F1076" t="str">
            <v>PRIOR_JV</v>
          </cell>
          <cell r="H1076" t="str">
            <v>8010</v>
          </cell>
          <cell r="I1076" t="str">
            <v>P</v>
          </cell>
          <cell r="J1076" t="str">
            <v>cap_exp</v>
          </cell>
          <cell r="K1076" t="str">
            <v>beg_plant_bal</v>
          </cell>
          <cell r="M1076" t="str">
            <v>2010/12/1/8/A/0</v>
          </cell>
        </row>
        <row r="1077">
          <cell r="A1077" t="str">
            <v>1076</v>
          </cell>
          <cell r="B1077" t="str">
            <v>CIQ_8010</v>
          </cell>
          <cell r="C1077" t="str">
            <v>8010 - Beginning of Month Reserve Balance</v>
          </cell>
          <cell r="D1077">
            <v>50928.92</v>
          </cell>
          <cell r="F1077" t="str">
            <v>PRIOR_JV</v>
          </cell>
          <cell r="H1077" t="str">
            <v>8010</v>
          </cell>
          <cell r="I1077" t="str">
            <v>P</v>
          </cell>
          <cell r="J1077" t="str">
            <v>cap_exp</v>
          </cell>
          <cell r="K1077" t="str">
            <v>beg_resv_bal</v>
          </cell>
          <cell r="M1077" t="str">
            <v>2010/12/1/8/A/0</v>
          </cell>
        </row>
        <row r="1078">
          <cell r="A1078" t="str">
            <v>1077</v>
          </cell>
          <cell r="B1078" t="str">
            <v>CIR_8010</v>
          </cell>
          <cell r="C1078" t="str">
            <v>8010 - End of Month Plant Balance</v>
          </cell>
          <cell r="D1078">
            <v>117793.83</v>
          </cell>
          <cell r="F1078" t="str">
            <v>CALC</v>
          </cell>
          <cell r="H1078" t="str">
            <v>8010</v>
          </cell>
          <cell r="J1078" t="str">
            <v>cap_exp</v>
          </cell>
          <cell r="K1078" t="str">
            <v>end_plant_bal</v>
          </cell>
          <cell r="M1078" t="str">
            <v>2010/12/1/8/A/0</v>
          </cell>
        </row>
        <row r="1079">
          <cell r="A1079" t="str">
            <v>1078</v>
          </cell>
          <cell r="B1079" t="str">
            <v>CIS_8010</v>
          </cell>
          <cell r="C1079" t="str">
            <v>8010 - End of Month Reserve Balance</v>
          </cell>
          <cell r="D1079">
            <v>51105.61</v>
          </cell>
          <cell r="F1079" t="str">
            <v>CALC</v>
          </cell>
          <cell r="H1079" t="str">
            <v>8010</v>
          </cell>
          <cell r="J1079" t="str">
            <v>cap_exp</v>
          </cell>
          <cell r="K1079" t="str">
            <v>end_resv_bal</v>
          </cell>
          <cell r="M1079" t="str">
            <v>2010/12/1/8/A/0</v>
          </cell>
        </row>
        <row r="1080">
          <cell r="A1080" t="str">
            <v>1079</v>
          </cell>
          <cell r="B1080" t="str">
            <v>CO1_8010</v>
          </cell>
          <cell r="C1080" t="str">
            <v>8010 - Beginning of Month Net Book</v>
          </cell>
          <cell r="D1080">
            <v>66864.91</v>
          </cell>
          <cell r="F1080" t="str">
            <v>CALC</v>
          </cell>
          <cell r="H1080" t="str">
            <v>8010</v>
          </cell>
          <cell r="J1080" t="str">
            <v>cap_exp</v>
          </cell>
          <cell r="K1080" t="str">
            <v>beg_net_book</v>
          </cell>
          <cell r="M1080" t="str">
            <v>2010/12/1/8/A/0</v>
          </cell>
        </row>
        <row r="1081">
          <cell r="A1081" t="str">
            <v>1080</v>
          </cell>
          <cell r="B1081" t="str">
            <v>CO2_8010</v>
          </cell>
          <cell r="C1081" t="str">
            <v>8010 - End of Month Net Book</v>
          </cell>
          <cell r="D1081">
            <v>66688.22</v>
          </cell>
          <cell r="F1081" t="str">
            <v>CALC</v>
          </cell>
          <cell r="H1081" t="str">
            <v>8010</v>
          </cell>
          <cell r="J1081" t="str">
            <v>cap_exp</v>
          </cell>
          <cell r="K1081" t="str">
            <v>end_net_book</v>
          </cell>
          <cell r="M1081" t="str">
            <v>2010/12/1/8/A/0</v>
          </cell>
        </row>
        <row r="1082">
          <cell r="A1082" t="str">
            <v>1081</v>
          </cell>
          <cell r="B1082" t="str">
            <v>CO3_8010</v>
          </cell>
          <cell r="C1082" t="str">
            <v>8010 - Average Net Book</v>
          </cell>
          <cell r="D1082">
            <v>66776.565000000002</v>
          </cell>
          <cell r="F1082" t="str">
            <v>CALC</v>
          </cell>
          <cell r="H1082" t="str">
            <v>8010</v>
          </cell>
          <cell r="J1082" t="str">
            <v>cap_exp</v>
          </cell>
          <cell r="K1082" t="str">
            <v>avg_net_book</v>
          </cell>
          <cell r="M1082" t="str">
            <v>2010/12/1/8/A/0</v>
          </cell>
        </row>
        <row r="1083">
          <cell r="A1083" t="str">
            <v>1082</v>
          </cell>
          <cell r="B1083" t="str">
            <v>CO4_8010</v>
          </cell>
          <cell r="C1083" t="str">
            <v>8010 - Annual Equity Rate</v>
          </cell>
          <cell r="D1083">
            <v>4.7018999999999998E-2</v>
          </cell>
          <cell r="F1083" t="str">
            <v>CALC</v>
          </cell>
          <cell r="H1083" t="str">
            <v>8010</v>
          </cell>
          <cell r="J1083" t="str">
            <v>cap_exp</v>
          </cell>
          <cell r="K1083" t="str">
            <v>equity_ror</v>
          </cell>
          <cell r="M1083" t="str">
            <v>2010/12/1/8/A/0</v>
          </cell>
        </row>
        <row r="1084">
          <cell r="A1084" t="str">
            <v>1083</v>
          </cell>
          <cell r="B1084" t="str">
            <v>CO5_8010</v>
          </cell>
          <cell r="C1084" t="str">
            <v>8010 - Annual Debt Rate</v>
          </cell>
          <cell r="D1084">
            <v>1.9473000000000001E-2</v>
          </cell>
          <cell r="F1084" t="str">
            <v>CALC</v>
          </cell>
          <cell r="H1084" t="str">
            <v>8010</v>
          </cell>
          <cell r="J1084" t="str">
            <v>cap_exp</v>
          </cell>
          <cell r="K1084" t="str">
            <v>debt_ror</v>
          </cell>
          <cell r="M1084" t="str">
            <v>2010/12/1/8/A/0</v>
          </cell>
        </row>
        <row r="1085">
          <cell r="A1085" t="str">
            <v>1084</v>
          </cell>
          <cell r="B1085" t="str">
            <v>CO6_8010</v>
          </cell>
          <cell r="C1085" t="str">
            <v>8010 - State Tax Rate</v>
          </cell>
          <cell r="D1085">
            <v>5.5E-2</v>
          </cell>
          <cell r="F1085" t="str">
            <v>CALC</v>
          </cell>
          <cell r="H1085" t="str">
            <v>8010</v>
          </cell>
          <cell r="J1085" t="str">
            <v>cap_exp</v>
          </cell>
          <cell r="K1085" t="str">
            <v>state_tax_rate</v>
          </cell>
          <cell r="M1085" t="str">
            <v>2010/12/1/8/A/0</v>
          </cell>
        </row>
        <row r="1086">
          <cell r="A1086" t="str">
            <v>1085</v>
          </cell>
          <cell r="B1086" t="str">
            <v>CO7_8010</v>
          </cell>
          <cell r="C1086" t="str">
            <v>8010 - Federal Tax Rate</v>
          </cell>
          <cell r="D1086">
            <v>0.35</v>
          </cell>
          <cell r="F1086" t="str">
            <v>CALC</v>
          </cell>
          <cell r="H1086" t="str">
            <v>8010</v>
          </cell>
          <cell r="J1086" t="str">
            <v>cap_exp</v>
          </cell>
          <cell r="K1086" t="str">
            <v>fed_tax_rate</v>
          </cell>
          <cell r="M1086" t="str">
            <v>2010/12/1/8/A/0</v>
          </cell>
        </row>
        <row r="1087">
          <cell r="A1087" t="str">
            <v>1086</v>
          </cell>
          <cell r="B1087" t="str">
            <v>CO8_8010</v>
          </cell>
          <cell r="C1087" t="str">
            <v>8010 - Grossed State Tax Rate</v>
          </cell>
          <cell r="D1087">
            <v>5.8201058201058198E-2</v>
          </cell>
          <cell r="F1087" t="str">
            <v>CALC</v>
          </cell>
          <cell r="H1087" t="str">
            <v>8010</v>
          </cell>
          <cell r="J1087" t="str">
            <v>cap_exp</v>
          </cell>
          <cell r="K1087" t="str">
            <v>gross_state_tax_rate</v>
          </cell>
          <cell r="M1087" t="str">
            <v>2010/12/1/8/A/0</v>
          </cell>
        </row>
        <row r="1088">
          <cell r="A1088" t="str">
            <v>1087</v>
          </cell>
          <cell r="B1088" t="str">
            <v>CO9_8010</v>
          </cell>
          <cell r="C1088" t="str">
            <v>8010 - Grossed Federal Tax Rate</v>
          </cell>
          <cell r="D1088">
            <v>0.53846153846153799</v>
          </cell>
          <cell r="F1088" t="str">
            <v>CALC</v>
          </cell>
          <cell r="H1088" t="str">
            <v>8010</v>
          </cell>
          <cell r="J1088" t="str">
            <v>cap_exp</v>
          </cell>
          <cell r="K1088" t="str">
            <v>gross_fed_tax_rate</v>
          </cell>
          <cell r="M1088" t="str">
            <v>2010/12/1/8/A/0</v>
          </cell>
        </row>
        <row r="1089">
          <cell r="A1089" t="str">
            <v>1088</v>
          </cell>
          <cell r="B1089" t="str">
            <v>COA_8010</v>
          </cell>
          <cell r="C1089" t="str">
            <v>8010 - Return on Equity Amount</v>
          </cell>
          <cell r="D1089">
            <v>261.65061463950002</v>
          </cell>
          <cell r="F1089" t="str">
            <v>CALC</v>
          </cell>
          <cell r="H1089" t="str">
            <v>8010</v>
          </cell>
          <cell r="J1089" t="str">
            <v>cap_exp</v>
          </cell>
          <cell r="K1089" t="str">
            <v>equity_ror_amt</v>
          </cell>
          <cell r="M1089" t="str">
            <v>2010/12/1/8/A/0</v>
          </cell>
        </row>
        <row r="1090">
          <cell r="A1090" t="str">
            <v>1089</v>
          </cell>
          <cell r="B1090" t="str">
            <v>COB_8010</v>
          </cell>
          <cell r="C1090" t="str">
            <v>8010 - State Tax Amount</v>
          </cell>
          <cell r="D1090">
            <v>15.228342650976099</v>
          </cell>
          <cell r="F1090" t="str">
            <v>CALC</v>
          </cell>
          <cell r="H1090" t="str">
            <v>8010</v>
          </cell>
          <cell r="J1090" t="str">
            <v>cap_exp</v>
          </cell>
          <cell r="K1090" t="str">
            <v>state_tax_amt</v>
          </cell>
          <cell r="M1090" t="str">
            <v>2010/12/1/8/A/0</v>
          </cell>
        </row>
        <row r="1091">
          <cell r="A1091" t="str">
            <v>1090</v>
          </cell>
          <cell r="B1091" t="str">
            <v>COC_8010</v>
          </cell>
          <cell r="C1091" t="str">
            <v>8010 - Federal Tax Amount</v>
          </cell>
          <cell r="D1091">
            <v>149.08866931025599</v>
          </cell>
          <cell r="F1091" t="str">
            <v>CALC</v>
          </cell>
          <cell r="H1091" t="str">
            <v>8010</v>
          </cell>
          <cell r="J1091" t="str">
            <v>cap_exp</v>
          </cell>
          <cell r="K1091" t="str">
            <v>fed_tax_amt</v>
          </cell>
          <cell r="M1091" t="str">
            <v>2010/12/1/8/A/0</v>
          </cell>
        </row>
        <row r="1092">
          <cell r="A1092" t="str">
            <v>1091</v>
          </cell>
          <cell r="B1092" t="str">
            <v>COD_8010</v>
          </cell>
          <cell r="C1092" t="str">
            <v>8010 - Return on Debt Amount</v>
          </cell>
          <cell r="D1092">
            <v>108.36500968199999</v>
          </cell>
          <cell r="F1092" t="str">
            <v>CALC</v>
          </cell>
          <cell r="H1092" t="str">
            <v>8010</v>
          </cell>
          <cell r="J1092" t="str">
            <v>cap_exp</v>
          </cell>
          <cell r="K1092" t="str">
            <v>debt_ror_amt</v>
          </cell>
          <cell r="M1092" t="str">
            <v>2010/12/1/8/A/0</v>
          </cell>
        </row>
        <row r="1093">
          <cell r="A1093" t="str">
            <v>1092</v>
          </cell>
          <cell r="B1093" t="str">
            <v>COE_8010</v>
          </cell>
          <cell r="C1093" t="str">
            <v>8010 - Total Cap Exp Amount</v>
          </cell>
          <cell r="D1093">
            <v>711.02263628273204</v>
          </cell>
          <cell r="F1093" t="str">
            <v>CALC</v>
          </cell>
          <cell r="H1093" t="str">
            <v>8010</v>
          </cell>
          <cell r="J1093" t="str">
            <v>cap_exp</v>
          </cell>
          <cell r="K1093" t="str">
            <v>total_amt</v>
          </cell>
          <cell r="M1093" t="str">
            <v>2010/12/1/8/A/0</v>
          </cell>
        </row>
        <row r="1094">
          <cell r="A1094" t="str">
            <v>1093</v>
          </cell>
          <cell r="B1094" t="str">
            <v>COF_8010</v>
          </cell>
          <cell r="C1094" t="str">
            <v>8010 - CP Allocation Factor</v>
          </cell>
          <cell r="D1094">
            <v>0.92307692299999999</v>
          </cell>
          <cell r="F1094" t="str">
            <v>CALC</v>
          </cell>
          <cell r="H1094" t="str">
            <v>8010</v>
          </cell>
          <cell r="J1094" t="str">
            <v>cap_exp</v>
          </cell>
          <cell r="K1094" t="str">
            <v>alloc_cp</v>
          </cell>
          <cell r="M1094" t="str">
            <v>2010/12/1/8/A/0</v>
          </cell>
        </row>
        <row r="1095">
          <cell r="A1095" t="str">
            <v>1094</v>
          </cell>
          <cell r="B1095" t="str">
            <v>COG_8010</v>
          </cell>
          <cell r="C1095" t="str">
            <v>8010 - GCP Allocation Factor</v>
          </cell>
          <cell r="D1095">
            <v>0</v>
          </cell>
          <cell r="F1095" t="str">
            <v>CALC</v>
          </cell>
          <cell r="H1095" t="str">
            <v>8010</v>
          </cell>
          <cell r="J1095" t="str">
            <v>cap_exp</v>
          </cell>
          <cell r="K1095" t="str">
            <v>alloc_gcp</v>
          </cell>
          <cell r="M1095" t="str">
            <v>2010/12/1/8/A/0</v>
          </cell>
        </row>
        <row r="1096">
          <cell r="A1096" t="str">
            <v>1095</v>
          </cell>
          <cell r="B1096" t="str">
            <v>COH_8010</v>
          </cell>
          <cell r="C1096" t="str">
            <v>8010 - Energy Allocation Factor</v>
          </cell>
          <cell r="D1096">
            <v>7.6923077000000006E-2</v>
          </cell>
          <cell r="F1096" t="str">
            <v>CALC</v>
          </cell>
          <cell r="H1096" t="str">
            <v>8010</v>
          </cell>
          <cell r="J1096" t="str">
            <v>cap_exp</v>
          </cell>
          <cell r="K1096" t="str">
            <v>alloc_engy</v>
          </cell>
          <cell r="M1096" t="str">
            <v>2010/12/1/8/A/0</v>
          </cell>
        </row>
        <row r="1097">
          <cell r="A1097" t="str">
            <v>1096</v>
          </cell>
          <cell r="B1097" t="str">
            <v>COI_8010</v>
          </cell>
          <cell r="C1097" t="str">
            <v>8010 - CP Allocation Cap Exp Amount</v>
          </cell>
          <cell r="D1097">
            <v>656.32858728321196</v>
          </cell>
          <cell r="F1097" t="str">
            <v>CALC</v>
          </cell>
          <cell r="H1097" t="str">
            <v>8010</v>
          </cell>
          <cell r="J1097" t="str">
            <v>cap_exp</v>
          </cell>
          <cell r="K1097" t="str">
            <v>alloc_cp_amt</v>
          </cell>
          <cell r="M1097" t="str">
            <v>2010/12/1/8/A/0</v>
          </cell>
        </row>
        <row r="1098">
          <cell r="A1098" t="str">
            <v>1097</v>
          </cell>
          <cell r="B1098" t="str">
            <v>COJ_8010</v>
          </cell>
          <cell r="C1098" t="str">
            <v>8010 - GCP Allocation Cap Exp Amount</v>
          </cell>
          <cell r="D1098">
            <v>0</v>
          </cell>
          <cell r="F1098" t="str">
            <v>CALC</v>
          </cell>
          <cell r="H1098" t="str">
            <v>8010</v>
          </cell>
          <cell r="J1098" t="str">
            <v>cap_exp</v>
          </cell>
          <cell r="K1098" t="str">
            <v>alloc_gcp_amt</v>
          </cell>
          <cell r="M1098" t="str">
            <v>2010/12/1/8/A/0</v>
          </cell>
        </row>
        <row r="1099">
          <cell r="A1099" t="str">
            <v>1098</v>
          </cell>
          <cell r="B1099" t="str">
            <v>COK_8010</v>
          </cell>
          <cell r="C1099" t="str">
            <v>8010 - Energy Allocation Cap Exp Amount</v>
          </cell>
          <cell r="D1099">
            <v>54.694048999519602</v>
          </cell>
          <cell r="F1099" t="str">
            <v>CALC</v>
          </cell>
          <cell r="H1099" t="str">
            <v>8010</v>
          </cell>
          <cell r="J1099" t="str">
            <v>cap_exp</v>
          </cell>
          <cell r="K1099" t="str">
            <v>alloc_engy_amt</v>
          </cell>
          <cell r="M1099" t="str">
            <v>2010/12/1/8/A/0</v>
          </cell>
        </row>
        <row r="1100">
          <cell r="A1100" t="str">
            <v>1099</v>
          </cell>
          <cell r="B1100" t="str">
            <v>COL_8010</v>
          </cell>
          <cell r="C1100" t="str">
            <v>8010 - CP Jurisdictional Factor</v>
          </cell>
          <cell r="D1100">
            <v>0.98031049999999997</v>
          </cell>
          <cell r="F1100" t="str">
            <v>CALC</v>
          </cell>
          <cell r="H1100" t="str">
            <v>8010</v>
          </cell>
          <cell r="J1100" t="str">
            <v>cap_exp</v>
          </cell>
          <cell r="K1100" t="str">
            <v>juris_cp_factor</v>
          </cell>
          <cell r="M1100" t="str">
            <v>2010/12/1/8/A/0</v>
          </cell>
        </row>
        <row r="1101">
          <cell r="A1101" t="str">
            <v>1100</v>
          </cell>
          <cell r="B1101" t="str">
            <v>COM_8010</v>
          </cell>
          <cell r="C1101" t="str">
            <v>8010 - GCP Jurisdictional Factor</v>
          </cell>
          <cell r="D1101">
            <v>1</v>
          </cell>
          <cell r="F1101" t="str">
            <v>CALC</v>
          </cell>
          <cell r="H1101" t="str">
            <v>8010</v>
          </cell>
          <cell r="J1101" t="str">
            <v>cap_exp</v>
          </cell>
          <cell r="K1101" t="str">
            <v>juris_gcp_factor</v>
          </cell>
          <cell r="M1101" t="str">
            <v>2010/12/1/8/A/0</v>
          </cell>
        </row>
        <row r="1102">
          <cell r="A1102" t="str">
            <v>1101</v>
          </cell>
          <cell r="B1102" t="str">
            <v>CON_8010</v>
          </cell>
          <cell r="C1102" t="str">
            <v>8010 - Energy Jurisdictional Factor</v>
          </cell>
          <cell r="D1102">
            <v>0.980271</v>
          </cell>
          <cell r="F1102" t="str">
            <v>CALC</v>
          </cell>
          <cell r="H1102" t="str">
            <v>8010</v>
          </cell>
          <cell r="J1102" t="str">
            <v>cap_exp</v>
          </cell>
          <cell r="K1102" t="str">
            <v>juris_engy_factor</v>
          </cell>
          <cell r="M1102" t="str">
            <v>2010/12/1/8/A/0</v>
          </cell>
        </row>
        <row r="1103">
          <cell r="A1103" t="str">
            <v>1102</v>
          </cell>
          <cell r="B1103" t="str">
            <v>COO_8010</v>
          </cell>
          <cell r="C1103" t="str">
            <v>8010 - CP Jurisdictional Cap Exp Amount</v>
          </cell>
          <cell r="D1103">
            <v>643.4058055639</v>
          </cell>
          <cell r="F1103" t="str">
            <v>CALC</v>
          </cell>
          <cell r="H1103" t="str">
            <v>8010</v>
          </cell>
          <cell r="J1103" t="str">
            <v>cap_exp</v>
          </cell>
          <cell r="K1103" t="str">
            <v>juris_cp_amt</v>
          </cell>
          <cell r="M1103" t="str">
            <v>2010/12/1/8/A/0</v>
          </cell>
        </row>
        <row r="1104">
          <cell r="A1104" t="str">
            <v>1103</v>
          </cell>
          <cell r="B1104" t="str">
            <v>COP_8010</v>
          </cell>
          <cell r="C1104" t="str">
            <v>8010 - GCP Jurisdictional Cap Exp Amount</v>
          </cell>
          <cell r="D1104">
            <v>0</v>
          </cell>
          <cell r="F1104" t="str">
            <v>CALC</v>
          </cell>
          <cell r="H1104" t="str">
            <v>8010</v>
          </cell>
          <cell r="J1104" t="str">
            <v>cap_exp</v>
          </cell>
          <cell r="K1104" t="str">
            <v>juris_gcp_amt</v>
          </cell>
          <cell r="M1104" t="str">
            <v>2010/12/1/8/A/0</v>
          </cell>
        </row>
        <row r="1105">
          <cell r="A1105" t="str">
            <v>1104</v>
          </cell>
          <cell r="B1105" t="str">
            <v>COQ_8010</v>
          </cell>
          <cell r="C1105" t="str">
            <v>8010 - Energy Jurisdictional Cap Exp Amount</v>
          </cell>
          <cell r="D1105">
            <v>53.614990106808101</v>
          </cell>
          <cell r="F1105" t="str">
            <v>CALC</v>
          </cell>
          <cell r="H1105" t="str">
            <v>8010</v>
          </cell>
          <cell r="J1105" t="str">
            <v>cap_exp</v>
          </cell>
          <cell r="K1105" t="str">
            <v>juris_engy_amt</v>
          </cell>
          <cell r="M1105" t="str">
            <v>2010/12/1/8/A/0</v>
          </cell>
        </row>
        <row r="1106">
          <cell r="A1106" t="str">
            <v>1105</v>
          </cell>
          <cell r="B1106" t="str">
            <v>COR_8010</v>
          </cell>
          <cell r="C1106" t="str">
            <v>8010 - Total Jurisdictional Cap Exp Amount</v>
          </cell>
          <cell r="D1106">
            <v>697.02079567070803</v>
          </cell>
          <cell r="F1106" t="str">
            <v>CALC</v>
          </cell>
          <cell r="H1106" t="str">
            <v>8010</v>
          </cell>
          <cell r="J1106" t="str">
            <v>cap_exp</v>
          </cell>
          <cell r="K1106" t="str">
            <v>total_juris_amt</v>
          </cell>
          <cell r="M1106" t="str">
            <v>2010/12/1/8/A/0</v>
          </cell>
        </row>
        <row r="1107">
          <cell r="A1107" t="str">
            <v>1106</v>
          </cell>
          <cell r="B1107" t="str">
            <v>CI1_8012</v>
          </cell>
          <cell r="C1107" t="str">
            <v>8012 - Depreciation Expense</v>
          </cell>
          <cell r="D1107">
            <v>1632.33</v>
          </cell>
          <cell r="F1107" t="str">
            <v>CATS</v>
          </cell>
          <cell r="H1107" t="str">
            <v>8012</v>
          </cell>
          <cell r="I1107" t="str">
            <v>A</v>
          </cell>
          <cell r="J1107" t="str">
            <v>cap_exp</v>
          </cell>
          <cell r="K1107" t="str">
            <v>depr_exp</v>
          </cell>
          <cell r="M1107" t="str">
            <v>2010/12/1/8/A/0</v>
          </cell>
        </row>
        <row r="1108">
          <cell r="A1108" t="str">
            <v>1107</v>
          </cell>
          <cell r="B1108" t="str">
            <v>CI5_8012</v>
          </cell>
          <cell r="C1108" t="str">
            <v>8012 - End of Month CWIP Balance</v>
          </cell>
          <cell r="D1108">
            <v>0</v>
          </cell>
          <cell r="F1108" t="str">
            <v>CALC</v>
          </cell>
          <cell r="H1108" t="str">
            <v>8012</v>
          </cell>
          <cell r="J1108" t="str">
            <v>cap_exp</v>
          </cell>
          <cell r="K1108" t="str">
            <v>end_cwip_bal</v>
          </cell>
          <cell r="M1108" t="str">
            <v>2010/12/1/8/A/0</v>
          </cell>
        </row>
        <row r="1109">
          <cell r="A1109" t="str">
            <v>1108</v>
          </cell>
          <cell r="B1109" t="str">
            <v>CI7_8012</v>
          </cell>
          <cell r="C1109" t="str">
            <v>8012 - Plant Additions</v>
          </cell>
          <cell r="D1109">
            <v>0</v>
          </cell>
          <cell r="F1109" t="str">
            <v>CATS</v>
          </cell>
          <cell r="H1109" t="str">
            <v>8012</v>
          </cell>
          <cell r="I1109" t="str">
            <v>A</v>
          </cell>
          <cell r="J1109" t="str">
            <v>cap_exp</v>
          </cell>
          <cell r="K1109" t="str">
            <v>plt_add</v>
          </cell>
          <cell r="M1109" t="str">
            <v>2010/12/1/8/A/0</v>
          </cell>
        </row>
        <row r="1110">
          <cell r="A1110" t="str">
            <v>1109</v>
          </cell>
          <cell r="B1110" t="str">
            <v>CI8_8012</v>
          </cell>
          <cell r="C1110" t="str">
            <v>8012 - Retirements</v>
          </cell>
          <cell r="D1110">
            <v>0</v>
          </cell>
          <cell r="F1110" t="str">
            <v>CATS</v>
          </cell>
          <cell r="H1110" t="str">
            <v>8012</v>
          </cell>
          <cell r="I1110" t="str">
            <v>A</v>
          </cell>
          <cell r="J1110" t="str">
            <v>cap_exp</v>
          </cell>
          <cell r="K1110" t="str">
            <v>ret</v>
          </cell>
          <cell r="M1110" t="str">
            <v>2010/12/1/8/A/0</v>
          </cell>
        </row>
        <row r="1111">
          <cell r="A1111" t="str">
            <v>1110</v>
          </cell>
          <cell r="B1111" t="str">
            <v>CI9_8012</v>
          </cell>
          <cell r="C1111" t="str">
            <v>8012 - Plant Trans and Adjs</v>
          </cell>
          <cell r="D1111">
            <v>0</v>
          </cell>
          <cell r="F1111" t="str">
            <v>CATS</v>
          </cell>
          <cell r="H1111" t="str">
            <v>8012</v>
          </cell>
          <cell r="I1111" t="str">
            <v>A</v>
          </cell>
          <cell r="J1111" t="str">
            <v>cap_exp</v>
          </cell>
          <cell r="K1111" t="str">
            <v>plt_tradjs</v>
          </cell>
          <cell r="M1111" t="str">
            <v>2010/12/1/8/A/0</v>
          </cell>
        </row>
        <row r="1112">
          <cell r="A1112" t="str">
            <v>1111</v>
          </cell>
          <cell r="B1112" t="str">
            <v>CIA_8012</v>
          </cell>
          <cell r="C1112" t="str">
            <v>8012 - Reserve Removal Cost</v>
          </cell>
          <cell r="D1112">
            <v>0</v>
          </cell>
          <cell r="F1112" t="str">
            <v>CATS</v>
          </cell>
          <cell r="H1112" t="str">
            <v>8012</v>
          </cell>
          <cell r="I1112" t="str">
            <v>A</v>
          </cell>
          <cell r="J1112" t="str">
            <v>cap_exp</v>
          </cell>
          <cell r="K1112" t="str">
            <v>resv_rem_cost</v>
          </cell>
          <cell r="M1112" t="str">
            <v>2010/12/1/8/A/0</v>
          </cell>
        </row>
        <row r="1113">
          <cell r="A1113" t="str">
            <v>1112</v>
          </cell>
          <cell r="B1113" t="str">
            <v>CIB_8012</v>
          </cell>
          <cell r="C1113" t="str">
            <v>8012 - Reserve Salvage</v>
          </cell>
          <cell r="D1113">
            <v>0</v>
          </cell>
          <cell r="F1113" t="str">
            <v>CATS</v>
          </cell>
          <cell r="H1113" t="str">
            <v>8012</v>
          </cell>
          <cell r="I1113" t="str">
            <v>A</v>
          </cell>
          <cell r="J1113" t="str">
            <v>cap_exp</v>
          </cell>
          <cell r="K1113" t="str">
            <v>resv_salv</v>
          </cell>
          <cell r="M1113" t="str">
            <v>2010/12/1/8/A/0</v>
          </cell>
        </row>
        <row r="1114">
          <cell r="A1114" t="str">
            <v>1113</v>
          </cell>
          <cell r="B1114" t="str">
            <v>CIC_8012</v>
          </cell>
          <cell r="C1114" t="str">
            <v>8012 - Reserve Trans and Adjs</v>
          </cell>
          <cell r="D1114">
            <v>0</v>
          </cell>
          <cell r="F1114" t="str">
            <v>CATS</v>
          </cell>
          <cell r="H1114" t="str">
            <v>8012</v>
          </cell>
          <cell r="I1114" t="str">
            <v>A</v>
          </cell>
          <cell r="J1114" t="str">
            <v>cap_exp</v>
          </cell>
          <cell r="K1114" t="str">
            <v>resv_tradjs</v>
          </cell>
          <cell r="M1114" t="str">
            <v>2010/12/1/8/A/0</v>
          </cell>
        </row>
        <row r="1115">
          <cell r="A1115" t="str">
            <v>1114</v>
          </cell>
          <cell r="B1115" t="str">
            <v>CIP_8012</v>
          </cell>
          <cell r="C1115" t="str">
            <v>8012 - Beginning of Month Plant Balance</v>
          </cell>
          <cell r="D1115">
            <v>864260.42</v>
          </cell>
          <cell r="F1115" t="str">
            <v>PRIOR_JV</v>
          </cell>
          <cell r="H1115" t="str">
            <v>8012</v>
          </cell>
          <cell r="I1115" t="str">
            <v>P</v>
          </cell>
          <cell r="J1115" t="str">
            <v>cap_exp</v>
          </cell>
          <cell r="K1115" t="str">
            <v>beg_plant_bal</v>
          </cell>
          <cell r="M1115" t="str">
            <v>2010/12/1/8/A/0</v>
          </cell>
        </row>
        <row r="1116">
          <cell r="A1116" t="str">
            <v>1115</v>
          </cell>
          <cell r="B1116" t="str">
            <v>CIQ_8012</v>
          </cell>
          <cell r="C1116" t="str">
            <v>8012 - Beginning of Month Reserve Balance</v>
          </cell>
          <cell r="D1116">
            <v>459992.27</v>
          </cell>
          <cell r="F1116" t="str">
            <v>PRIOR_JV</v>
          </cell>
          <cell r="H1116" t="str">
            <v>8012</v>
          </cell>
          <cell r="I1116" t="str">
            <v>P</v>
          </cell>
          <cell r="J1116" t="str">
            <v>cap_exp</v>
          </cell>
          <cell r="K1116" t="str">
            <v>beg_resv_bal</v>
          </cell>
          <cell r="M1116" t="str">
            <v>2010/12/1/8/A/0</v>
          </cell>
        </row>
        <row r="1117">
          <cell r="A1117" t="str">
            <v>1116</v>
          </cell>
          <cell r="B1117" t="str">
            <v>CIR_8012</v>
          </cell>
          <cell r="C1117" t="str">
            <v>8012 - End of Month Plant Balance</v>
          </cell>
          <cell r="D1117">
            <v>864260.42</v>
          </cell>
          <cell r="F1117" t="str">
            <v>CALC</v>
          </cell>
          <cell r="H1117" t="str">
            <v>8012</v>
          </cell>
          <cell r="J1117" t="str">
            <v>cap_exp</v>
          </cell>
          <cell r="K1117" t="str">
            <v>end_plant_bal</v>
          </cell>
          <cell r="M1117" t="str">
            <v>2010/12/1/8/A/0</v>
          </cell>
        </row>
        <row r="1118">
          <cell r="A1118" t="str">
            <v>1117</v>
          </cell>
          <cell r="B1118" t="str">
            <v>CIS_8012</v>
          </cell>
          <cell r="C1118" t="str">
            <v>8012 - End of Month Reserve Balance</v>
          </cell>
          <cell r="D1118">
            <v>461624.6</v>
          </cell>
          <cell r="F1118" t="str">
            <v>CALC</v>
          </cell>
          <cell r="H1118" t="str">
            <v>8012</v>
          </cell>
          <cell r="J1118" t="str">
            <v>cap_exp</v>
          </cell>
          <cell r="K1118" t="str">
            <v>end_resv_bal</v>
          </cell>
          <cell r="M1118" t="str">
            <v>2010/12/1/8/A/0</v>
          </cell>
        </row>
        <row r="1119">
          <cell r="A1119" t="str">
            <v>1118</v>
          </cell>
          <cell r="B1119" t="str">
            <v>CO1_8012</v>
          </cell>
          <cell r="C1119" t="str">
            <v>8012 - Beginning of Month Net Book</v>
          </cell>
          <cell r="D1119">
            <v>404268.15</v>
          </cell>
          <cell r="F1119" t="str">
            <v>CALC</v>
          </cell>
          <cell r="H1119" t="str">
            <v>8012</v>
          </cell>
          <cell r="J1119" t="str">
            <v>cap_exp</v>
          </cell>
          <cell r="K1119" t="str">
            <v>beg_net_book</v>
          </cell>
          <cell r="M1119" t="str">
            <v>2010/12/1/8/A/0</v>
          </cell>
        </row>
        <row r="1120">
          <cell r="A1120" t="str">
            <v>1119</v>
          </cell>
          <cell r="B1120" t="str">
            <v>CO2_8012</v>
          </cell>
          <cell r="C1120" t="str">
            <v>8012 - End of Month Net Book</v>
          </cell>
          <cell r="D1120">
            <v>402635.82</v>
          </cell>
          <cell r="F1120" t="str">
            <v>CALC</v>
          </cell>
          <cell r="H1120" t="str">
            <v>8012</v>
          </cell>
          <cell r="J1120" t="str">
            <v>cap_exp</v>
          </cell>
          <cell r="K1120" t="str">
            <v>end_net_book</v>
          </cell>
          <cell r="M1120" t="str">
            <v>2010/12/1/8/A/0</v>
          </cell>
        </row>
        <row r="1121">
          <cell r="A1121" t="str">
            <v>1120</v>
          </cell>
          <cell r="B1121" t="str">
            <v>CO3_8012</v>
          </cell>
          <cell r="C1121" t="str">
            <v>8012 - Average Net Book</v>
          </cell>
          <cell r="D1121">
            <v>403451.98499999999</v>
          </cell>
          <cell r="F1121" t="str">
            <v>CALC</v>
          </cell>
          <cell r="H1121" t="str">
            <v>8012</v>
          </cell>
          <cell r="J1121" t="str">
            <v>cap_exp</v>
          </cell>
          <cell r="K1121" t="str">
            <v>avg_net_book</v>
          </cell>
          <cell r="M1121" t="str">
            <v>2010/12/1/8/A/0</v>
          </cell>
        </row>
        <row r="1122">
          <cell r="A1122" t="str">
            <v>1121</v>
          </cell>
          <cell r="B1122" t="str">
            <v>CO4_8012</v>
          </cell>
          <cell r="C1122" t="str">
            <v>8012 - Annual Equity Rate</v>
          </cell>
          <cell r="D1122">
            <v>4.7018999999999998E-2</v>
          </cell>
          <cell r="F1122" t="str">
            <v>CALC</v>
          </cell>
          <cell r="H1122" t="str">
            <v>8012</v>
          </cell>
          <cell r="J1122" t="str">
            <v>cap_exp</v>
          </cell>
          <cell r="K1122" t="str">
            <v>equity_ror</v>
          </cell>
          <cell r="M1122" t="str">
            <v>2010/12/1/8/A/0</v>
          </cell>
        </row>
        <row r="1123">
          <cell r="A1123" t="str">
            <v>1122</v>
          </cell>
          <cell r="B1123" t="str">
            <v>CO5_8012</v>
          </cell>
          <cell r="C1123" t="str">
            <v>8012 - Annual Debt Rate</v>
          </cell>
          <cell r="D1123">
            <v>1.9473000000000001E-2</v>
          </cell>
          <cell r="F1123" t="str">
            <v>CALC</v>
          </cell>
          <cell r="H1123" t="str">
            <v>8012</v>
          </cell>
          <cell r="J1123" t="str">
            <v>cap_exp</v>
          </cell>
          <cell r="K1123" t="str">
            <v>debt_ror</v>
          </cell>
          <cell r="M1123" t="str">
            <v>2010/12/1/8/A/0</v>
          </cell>
        </row>
        <row r="1124">
          <cell r="A1124" t="str">
            <v>1123</v>
          </cell>
          <cell r="B1124" t="str">
            <v>CO6_8012</v>
          </cell>
          <cell r="C1124" t="str">
            <v>8012 - State Tax Rate</v>
          </cell>
          <cell r="D1124">
            <v>5.5E-2</v>
          </cell>
          <cell r="F1124" t="str">
            <v>CALC</v>
          </cell>
          <cell r="H1124" t="str">
            <v>8012</v>
          </cell>
          <cell r="J1124" t="str">
            <v>cap_exp</v>
          </cell>
          <cell r="K1124" t="str">
            <v>state_tax_rate</v>
          </cell>
          <cell r="M1124" t="str">
            <v>2010/12/1/8/A/0</v>
          </cell>
        </row>
        <row r="1125">
          <cell r="A1125" t="str">
            <v>1124</v>
          </cell>
          <cell r="B1125" t="str">
            <v>CO7_8012</v>
          </cell>
          <cell r="C1125" t="str">
            <v>8012 - Federal Tax Rate</v>
          </cell>
          <cell r="D1125">
            <v>0.35</v>
          </cell>
          <cell r="F1125" t="str">
            <v>CALC</v>
          </cell>
          <cell r="H1125" t="str">
            <v>8012</v>
          </cell>
          <cell r="J1125" t="str">
            <v>cap_exp</v>
          </cell>
          <cell r="K1125" t="str">
            <v>fed_tax_rate</v>
          </cell>
          <cell r="M1125" t="str">
            <v>2010/12/1/8/A/0</v>
          </cell>
        </row>
        <row r="1126">
          <cell r="A1126" t="str">
            <v>1125</v>
          </cell>
          <cell r="B1126" t="str">
            <v>CO8_8012</v>
          </cell>
          <cell r="C1126" t="str">
            <v>8012 - Grossed State Tax Rate</v>
          </cell>
          <cell r="D1126">
            <v>5.8201058201058198E-2</v>
          </cell>
          <cell r="F1126" t="str">
            <v>CALC</v>
          </cell>
          <cell r="H1126" t="str">
            <v>8012</v>
          </cell>
          <cell r="J1126" t="str">
            <v>cap_exp</v>
          </cell>
          <cell r="K1126" t="str">
            <v>gross_state_tax_rate</v>
          </cell>
          <cell r="M1126" t="str">
            <v>2010/12/1/8/A/0</v>
          </cell>
        </row>
        <row r="1127">
          <cell r="A1127" t="str">
            <v>1126</v>
          </cell>
          <cell r="B1127" t="str">
            <v>CO9_8012</v>
          </cell>
          <cell r="C1127" t="str">
            <v>8012 - Grossed Federal Tax Rate</v>
          </cell>
          <cell r="D1127">
            <v>0.53846153846153799</v>
          </cell>
          <cell r="F1127" t="str">
            <v>CALC</v>
          </cell>
          <cell r="H1127" t="str">
            <v>8012</v>
          </cell>
          <cell r="J1127" t="str">
            <v>cap_exp</v>
          </cell>
          <cell r="K1127" t="str">
            <v>gross_fed_tax_rate</v>
          </cell>
          <cell r="M1127" t="str">
            <v>2010/12/1/8/A/0</v>
          </cell>
        </row>
        <row r="1128">
          <cell r="A1128" t="str">
            <v>1127</v>
          </cell>
          <cell r="B1128" t="str">
            <v>COA_8012</v>
          </cell>
          <cell r="C1128" t="str">
            <v>8012 - Return on Equity Amount</v>
          </cell>
          <cell r="D1128">
            <v>1580.8459128254999</v>
          </cell>
          <cell r="F1128" t="str">
            <v>CALC</v>
          </cell>
          <cell r="H1128" t="str">
            <v>8012</v>
          </cell>
          <cell r="J1128" t="str">
            <v>cap_exp</v>
          </cell>
          <cell r="K1128" t="str">
            <v>equity_ror_amt</v>
          </cell>
          <cell r="M1128" t="str">
            <v>2010/12/1/8/A/0</v>
          </cell>
        </row>
        <row r="1129">
          <cell r="A1129" t="str">
            <v>1128</v>
          </cell>
          <cell r="B1129" t="str">
            <v>COB_8012</v>
          </cell>
          <cell r="C1129" t="str">
            <v>8012 - State Tax Amount</v>
          </cell>
          <cell r="D1129">
            <v>92.006904979261904</v>
          </cell>
          <cell r="F1129" t="str">
            <v>CALC</v>
          </cell>
          <cell r="H1129" t="str">
            <v>8012</v>
          </cell>
          <cell r="J1129" t="str">
            <v>cap_exp</v>
          </cell>
          <cell r="K1129" t="str">
            <v>state_tax_amt</v>
          </cell>
          <cell r="M1129" t="str">
            <v>2010/12/1/8/A/0</v>
          </cell>
        </row>
        <row r="1130">
          <cell r="A1130" t="str">
            <v>1129</v>
          </cell>
          <cell r="B1130" t="str">
            <v>COC_8012</v>
          </cell>
          <cell r="C1130" t="str">
            <v>8012 - Federal Tax Amount</v>
          </cell>
          <cell r="D1130">
            <v>900.76690189487101</v>
          </cell>
          <cell r="F1130" t="str">
            <v>CALC</v>
          </cell>
          <cell r="H1130" t="str">
            <v>8012</v>
          </cell>
          <cell r="J1130" t="str">
            <v>cap_exp</v>
          </cell>
          <cell r="K1130" t="str">
            <v>fed_tax_amt</v>
          </cell>
          <cell r="M1130" t="str">
            <v>2010/12/1/8/A/0</v>
          </cell>
        </row>
        <row r="1131">
          <cell r="A1131" t="str">
            <v>1130</v>
          </cell>
          <cell r="B1131" t="str">
            <v>COD_8012</v>
          </cell>
          <cell r="C1131" t="str">
            <v>8012 - Return on Debt Amount</v>
          </cell>
          <cell r="D1131">
            <v>654.72188125800005</v>
          </cell>
          <cell r="F1131" t="str">
            <v>CALC</v>
          </cell>
          <cell r="H1131" t="str">
            <v>8012</v>
          </cell>
          <cell r="J1131" t="str">
            <v>cap_exp</v>
          </cell>
          <cell r="K1131" t="str">
            <v>debt_ror_amt</v>
          </cell>
          <cell r="M1131" t="str">
            <v>2010/12/1/8/A/0</v>
          </cell>
        </row>
        <row r="1132">
          <cell r="A1132" t="str">
            <v>1131</v>
          </cell>
          <cell r="B1132" t="str">
            <v>COE_8012</v>
          </cell>
          <cell r="C1132" t="str">
            <v>8012 - Total Cap Exp Amount</v>
          </cell>
          <cell r="D1132">
            <v>4860.6716009576303</v>
          </cell>
          <cell r="F1132" t="str">
            <v>CALC</v>
          </cell>
          <cell r="H1132" t="str">
            <v>8012</v>
          </cell>
          <cell r="J1132" t="str">
            <v>cap_exp</v>
          </cell>
          <cell r="K1132" t="str">
            <v>total_amt</v>
          </cell>
          <cell r="M1132" t="str">
            <v>2010/12/1/8/A/0</v>
          </cell>
        </row>
        <row r="1133">
          <cell r="A1133" t="str">
            <v>1132</v>
          </cell>
          <cell r="B1133" t="str">
            <v>COF_8012</v>
          </cell>
          <cell r="C1133" t="str">
            <v>8012 - CP Allocation Factor</v>
          </cell>
          <cell r="D1133">
            <v>0.92307692299999999</v>
          </cell>
          <cell r="F1133" t="str">
            <v>CALC</v>
          </cell>
          <cell r="H1133" t="str">
            <v>8012</v>
          </cell>
          <cell r="J1133" t="str">
            <v>cap_exp</v>
          </cell>
          <cell r="K1133" t="str">
            <v>alloc_cp</v>
          </cell>
          <cell r="M1133" t="str">
            <v>2010/12/1/8/A/0</v>
          </cell>
        </row>
        <row r="1134">
          <cell r="A1134" t="str">
            <v>1133</v>
          </cell>
          <cell r="B1134" t="str">
            <v>COG_8012</v>
          </cell>
          <cell r="C1134" t="str">
            <v>8012 - GCP Allocation Factor</v>
          </cell>
          <cell r="D1134">
            <v>0</v>
          </cell>
          <cell r="F1134" t="str">
            <v>CALC</v>
          </cell>
          <cell r="H1134" t="str">
            <v>8012</v>
          </cell>
          <cell r="J1134" t="str">
            <v>cap_exp</v>
          </cell>
          <cell r="K1134" t="str">
            <v>alloc_gcp</v>
          </cell>
          <cell r="M1134" t="str">
            <v>2010/12/1/8/A/0</v>
          </cell>
        </row>
        <row r="1135">
          <cell r="A1135" t="str">
            <v>1134</v>
          </cell>
          <cell r="B1135" t="str">
            <v>COH_8012</v>
          </cell>
          <cell r="C1135" t="str">
            <v>8012 - Energy Allocation Factor</v>
          </cell>
          <cell r="D1135">
            <v>7.6923077000000006E-2</v>
          </cell>
          <cell r="F1135" t="str">
            <v>CALC</v>
          </cell>
          <cell r="H1135" t="str">
            <v>8012</v>
          </cell>
          <cell r="J1135" t="str">
            <v>cap_exp</v>
          </cell>
          <cell r="K1135" t="str">
            <v>alloc_engy</v>
          </cell>
          <cell r="M1135" t="str">
            <v>2010/12/1/8/A/0</v>
          </cell>
        </row>
        <row r="1136">
          <cell r="A1136" t="str">
            <v>1135</v>
          </cell>
          <cell r="B1136" t="str">
            <v>COI_8012</v>
          </cell>
          <cell r="C1136" t="str">
            <v>8012 - CP Allocation Cap Exp Amount</v>
          </cell>
          <cell r="D1136">
            <v>4486.7737851254496</v>
          </cell>
          <cell r="F1136" t="str">
            <v>CALC</v>
          </cell>
          <cell r="H1136" t="str">
            <v>8012</v>
          </cell>
          <cell r="J1136" t="str">
            <v>cap_exp</v>
          </cell>
          <cell r="K1136" t="str">
            <v>alloc_cp_amt</v>
          </cell>
          <cell r="M1136" t="str">
            <v>2010/12/1/8/A/0</v>
          </cell>
        </row>
        <row r="1137">
          <cell r="A1137" t="str">
            <v>1136</v>
          </cell>
          <cell r="B1137" t="str">
            <v>COJ_8012</v>
          </cell>
          <cell r="C1137" t="str">
            <v>8012 - GCP Allocation Cap Exp Amount</v>
          </cell>
          <cell r="D1137">
            <v>0</v>
          </cell>
          <cell r="F1137" t="str">
            <v>CALC</v>
          </cell>
          <cell r="H1137" t="str">
            <v>8012</v>
          </cell>
          <cell r="J1137" t="str">
            <v>cap_exp</v>
          </cell>
          <cell r="K1137" t="str">
            <v>alloc_gcp_amt</v>
          </cell>
          <cell r="M1137" t="str">
            <v>2010/12/1/8/A/0</v>
          </cell>
        </row>
        <row r="1138">
          <cell r="A1138" t="str">
            <v>1137</v>
          </cell>
          <cell r="B1138" t="str">
            <v>COK_8012</v>
          </cell>
          <cell r="C1138" t="str">
            <v>8012 - Energy Allocation Cap Exp Amount</v>
          </cell>
          <cell r="D1138">
            <v>373.897815832177</v>
          </cell>
          <cell r="F1138" t="str">
            <v>CALC</v>
          </cell>
          <cell r="H1138" t="str">
            <v>8012</v>
          </cell>
          <cell r="J1138" t="str">
            <v>cap_exp</v>
          </cell>
          <cell r="K1138" t="str">
            <v>alloc_engy_amt</v>
          </cell>
          <cell r="M1138" t="str">
            <v>2010/12/1/8/A/0</v>
          </cell>
        </row>
        <row r="1139">
          <cell r="A1139" t="str">
            <v>1138</v>
          </cell>
          <cell r="B1139" t="str">
            <v>COL_8012</v>
          </cell>
          <cell r="C1139" t="str">
            <v>8012 - CP Jurisdictional Factor</v>
          </cell>
          <cell r="D1139">
            <v>0.98031049999999997</v>
          </cell>
          <cell r="F1139" t="str">
            <v>CALC</v>
          </cell>
          <cell r="H1139" t="str">
            <v>8012</v>
          </cell>
          <cell r="J1139" t="str">
            <v>cap_exp</v>
          </cell>
          <cell r="K1139" t="str">
            <v>juris_cp_factor</v>
          </cell>
          <cell r="M1139" t="str">
            <v>2010/12/1/8/A/0</v>
          </cell>
        </row>
        <row r="1140">
          <cell r="A1140" t="str">
            <v>1139</v>
          </cell>
          <cell r="B1140" t="str">
            <v>COM_8012</v>
          </cell>
          <cell r="C1140" t="str">
            <v>8012 - GCP Jurisdictional Factor</v>
          </cell>
          <cell r="D1140">
            <v>1</v>
          </cell>
          <cell r="F1140" t="str">
            <v>CALC</v>
          </cell>
          <cell r="H1140" t="str">
            <v>8012</v>
          </cell>
          <cell r="J1140" t="str">
            <v>cap_exp</v>
          </cell>
          <cell r="K1140" t="str">
            <v>juris_gcp_factor</v>
          </cell>
          <cell r="M1140" t="str">
            <v>2010/12/1/8/A/0</v>
          </cell>
        </row>
        <row r="1141">
          <cell r="A1141" t="str">
            <v>1140</v>
          </cell>
          <cell r="B1141" t="str">
            <v>CON_8012</v>
          </cell>
          <cell r="C1141" t="str">
            <v>8012 - Energy Jurisdictional Factor</v>
          </cell>
          <cell r="D1141">
            <v>0.980271</v>
          </cell>
          <cell r="F1141" t="str">
            <v>CALC</v>
          </cell>
          <cell r="H1141" t="str">
            <v>8012</v>
          </cell>
          <cell r="J1141" t="str">
            <v>cap_exp</v>
          </cell>
          <cell r="K1141" t="str">
            <v>juris_engy_factor</v>
          </cell>
          <cell r="M1141" t="str">
            <v>2010/12/1/8/A/0</v>
          </cell>
        </row>
        <row r="1142">
          <cell r="A1142" t="str">
            <v>1141</v>
          </cell>
          <cell r="B1142" t="str">
            <v>COO_8012</v>
          </cell>
          <cell r="C1142" t="str">
            <v>8012 - CP Jurisdictional Cap Exp Amount</v>
          </cell>
          <cell r="D1142">
            <v>4398.4314526832204</v>
          </cell>
          <cell r="F1142" t="str">
            <v>CALC</v>
          </cell>
          <cell r="H1142" t="str">
            <v>8012</v>
          </cell>
          <cell r="J1142" t="str">
            <v>cap_exp</v>
          </cell>
          <cell r="K1142" t="str">
            <v>juris_cp_amt</v>
          </cell>
          <cell r="M1142" t="str">
            <v>2010/12/1/8/A/0</v>
          </cell>
        </row>
        <row r="1143">
          <cell r="A1143" t="str">
            <v>1142</v>
          </cell>
          <cell r="B1143" t="str">
            <v>COP_8012</v>
          </cell>
          <cell r="C1143" t="str">
            <v>8012 - GCP Jurisdictional Cap Exp Amount</v>
          </cell>
          <cell r="D1143">
            <v>0</v>
          </cell>
          <cell r="F1143" t="str">
            <v>CALC</v>
          </cell>
          <cell r="H1143" t="str">
            <v>8012</v>
          </cell>
          <cell r="J1143" t="str">
            <v>cap_exp</v>
          </cell>
          <cell r="K1143" t="str">
            <v>juris_gcp_amt</v>
          </cell>
          <cell r="M1143" t="str">
            <v>2010/12/1/8/A/0</v>
          </cell>
        </row>
        <row r="1144">
          <cell r="A1144" t="str">
            <v>1143</v>
          </cell>
          <cell r="B1144" t="str">
            <v>COQ_8012</v>
          </cell>
          <cell r="C1144" t="str">
            <v>8012 - Energy Jurisdictional Cap Exp Amount</v>
          </cell>
          <cell r="D1144">
            <v>366.52118582362402</v>
          </cell>
          <cell r="F1144" t="str">
            <v>CALC</v>
          </cell>
          <cell r="H1144" t="str">
            <v>8012</v>
          </cell>
          <cell r="J1144" t="str">
            <v>cap_exp</v>
          </cell>
          <cell r="K1144" t="str">
            <v>juris_engy_amt</v>
          </cell>
          <cell r="M1144" t="str">
            <v>2010/12/1/8/A/0</v>
          </cell>
        </row>
        <row r="1145">
          <cell r="A1145" t="str">
            <v>1144</v>
          </cell>
          <cell r="B1145" t="str">
            <v>COR_8012</v>
          </cell>
          <cell r="C1145" t="str">
            <v>8012 - Total Jurisdictional Cap Exp Amount</v>
          </cell>
          <cell r="D1145">
            <v>4764.9526385068502</v>
          </cell>
          <cell r="F1145" t="str">
            <v>CALC</v>
          </cell>
          <cell r="H1145" t="str">
            <v>8012</v>
          </cell>
          <cell r="J1145" t="str">
            <v>cap_exp</v>
          </cell>
          <cell r="K1145" t="str">
            <v>total_juris_amt</v>
          </cell>
          <cell r="M1145" t="str">
            <v>2010/12/1/8/A/0</v>
          </cell>
        </row>
        <row r="1146">
          <cell r="A1146" t="str">
            <v>1145</v>
          </cell>
          <cell r="B1146" t="str">
            <v>CI1_8016</v>
          </cell>
          <cell r="C1146" t="str">
            <v>8016 - Depreciation Expense</v>
          </cell>
          <cell r="D1146">
            <v>529.41</v>
          </cell>
          <cell r="F1146" t="str">
            <v>CATS</v>
          </cell>
          <cell r="H1146" t="str">
            <v>8016</v>
          </cell>
          <cell r="I1146" t="str">
            <v>A</v>
          </cell>
          <cell r="J1146" t="str">
            <v>cap_exp</v>
          </cell>
          <cell r="K1146" t="str">
            <v>depr_exp</v>
          </cell>
          <cell r="M1146" t="str">
            <v>2010/12/1/8/A/0</v>
          </cell>
        </row>
        <row r="1147">
          <cell r="A1147" t="str">
            <v>1146</v>
          </cell>
          <cell r="B1147" t="str">
            <v>CI4_8016</v>
          </cell>
          <cell r="C1147" t="str">
            <v>8016 - CWIP Current Month</v>
          </cell>
          <cell r="D1147">
            <v>9187.43</v>
          </cell>
          <cell r="F1147" t="str">
            <v>CATS</v>
          </cell>
          <cell r="H1147" t="str">
            <v>8016</v>
          </cell>
          <cell r="J1147" t="str">
            <v>cap_exp</v>
          </cell>
          <cell r="K1147" t="str">
            <v>cwip_curr_mth</v>
          </cell>
          <cell r="M1147" t="str">
            <v>2010/12/1/8/A/0</v>
          </cell>
        </row>
        <row r="1148">
          <cell r="A1148" t="str">
            <v>1147</v>
          </cell>
          <cell r="B1148" t="str">
            <v>CI5_8016</v>
          </cell>
          <cell r="C1148" t="str">
            <v>8016 - End of Month CWIP Balance</v>
          </cell>
          <cell r="D1148">
            <v>1848734</v>
          </cell>
          <cell r="F1148" t="str">
            <v>CATS</v>
          </cell>
          <cell r="H1148" t="str">
            <v>8016</v>
          </cell>
          <cell r="J1148" t="str">
            <v>cap_exp</v>
          </cell>
          <cell r="K1148" t="str">
            <v>end_cwip_bal</v>
          </cell>
          <cell r="M1148" t="str">
            <v>2010/12/1/8/A/0</v>
          </cell>
        </row>
        <row r="1149">
          <cell r="A1149" t="str">
            <v>1148</v>
          </cell>
          <cell r="B1149" t="str">
            <v>CI7_8016</v>
          </cell>
          <cell r="C1149" t="str">
            <v>8016 - Plant Additions</v>
          </cell>
          <cell r="D1149">
            <v>0</v>
          </cell>
          <cell r="F1149" t="str">
            <v>CATS</v>
          </cell>
          <cell r="H1149" t="str">
            <v>8016</v>
          </cell>
          <cell r="I1149" t="str">
            <v>A</v>
          </cell>
          <cell r="J1149" t="str">
            <v>cap_exp</v>
          </cell>
          <cell r="K1149" t="str">
            <v>plt_add</v>
          </cell>
          <cell r="M1149" t="str">
            <v>2010/12/1/8/A/0</v>
          </cell>
        </row>
        <row r="1150">
          <cell r="A1150" t="str">
            <v>1149</v>
          </cell>
          <cell r="B1150" t="str">
            <v>CI8_8016</v>
          </cell>
          <cell r="C1150" t="str">
            <v>8016 - Retirements</v>
          </cell>
          <cell r="D1150">
            <v>0</v>
          </cell>
          <cell r="F1150" t="str">
            <v>CATS</v>
          </cell>
          <cell r="H1150" t="str">
            <v>8016</v>
          </cell>
          <cell r="I1150" t="str">
            <v>A</v>
          </cell>
          <cell r="J1150" t="str">
            <v>cap_exp</v>
          </cell>
          <cell r="K1150" t="str">
            <v>ret</v>
          </cell>
          <cell r="M1150" t="str">
            <v>2010/12/1/8/A/0</v>
          </cell>
        </row>
        <row r="1151">
          <cell r="A1151" t="str">
            <v>1150</v>
          </cell>
          <cell r="B1151" t="str">
            <v>CI9_8016</v>
          </cell>
          <cell r="C1151" t="str">
            <v>8016 - Plant Trans and Adjs</v>
          </cell>
          <cell r="D1151">
            <v>0</v>
          </cell>
          <cell r="F1151" t="str">
            <v>CATS</v>
          </cell>
          <cell r="H1151" t="str">
            <v>8016</v>
          </cell>
          <cell r="I1151" t="str">
            <v>A</v>
          </cell>
          <cell r="J1151" t="str">
            <v>cap_exp</v>
          </cell>
          <cell r="K1151" t="str">
            <v>plt_tradjs</v>
          </cell>
          <cell r="M1151" t="str">
            <v>2010/12/1/8/A/0</v>
          </cell>
        </row>
        <row r="1152">
          <cell r="A1152" t="str">
            <v>1151</v>
          </cell>
          <cell r="B1152" t="str">
            <v>CIA_8016</v>
          </cell>
          <cell r="C1152" t="str">
            <v>8016 - Reserve Removal Cost</v>
          </cell>
          <cell r="D1152">
            <v>0</v>
          </cell>
          <cell r="F1152" t="str">
            <v>CATS</v>
          </cell>
          <cell r="H1152" t="str">
            <v>8016</v>
          </cell>
          <cell r="I1152" t="str">
            <v>A</v>
          </cell>
          <cell r="J1152" t="str">
            <v>cap_exp</v>
          </cell>
          <cell r="K1152" t="str">
            <v>resv_rem_cost</v>
          </cell>
          <cell r="M1152" t="str">
            <v>2010/12/1/8/A/0</v>
          </cell>
        </row>
        <row r="1153">
          <cell r="A1153" t="str">
            <v>1152</v>
          </cell>
          <cell r="B1153" t="str">
            <v>CIB_8016</v>
          </cell>
          <cell r="C1153" t="str">
            <v>8016 - Reserve Salvage</v>
          </cell>
          <cell r="D1153">
            <v>0</v>
          </cell>
          <cell r="F1153" t="str">
            <v>CATS</v>
          </cell>
          <cell r="H1153" t="str">
            <v>8016</v>
          </cell>
          <cell r="I1153" t="str">
            <v>A</v>
          </cell>
          <cell r="J1153" t="str">
            <v>cap_exp</v>
          </cell>
          <cell r="K1153" t="str">
            <v>resv_salv</v>
          </cell>
          <cell r="M1153" t="str">
            <v>2010/12/1/8/A/0</v>
          </cell>
        </row>
        <row r="1154">
          <cell r="A1154" t="str">
            <v>1153</v>
          </cell>
          <cell r="B1154" t="str">
            <v>CIC_8016</v>
          </cell>
          <cell r="C1154" t="str">
            <v>8016 - Reserve Trans and Adjs</v>
          </cell>
          <cell r="D1154">
            <v>0</v>
          </cell>
          <cell r="F1154" t="str">
            <v>CATS</v>
          </cell>
          <cell r="H1154" t="str">
            <v>8016</v>
          </cell>
          <cell r="I1154" t="str">
            <v>A</v>
          </cell>
          <cell r="J1154" t="str">
            <v>cap_exp</v>
          </cell>
          <cell r="K1154" t="str">
            <v>resv_tradjs</v>
          </cell>
          <cell r="M1154" t="str">
            <v>2010/12/1/8/A/0</v>
          </cell>
        </row>
        <row r="1155">
          <cell r="A1155" t="str">
            <v>1154</v>
          </cell>
          <cell r="B1155" t="str">
            <v>CIP_8016</v>
          </cell>
          <cell r="C1155" t="str">
            <v>8016 - Beginning of Month Plant Balance</v>
          </cell>
          <cell r="D1155">
            <v>352942.34</v>
          </cell>
          <cell r="F1155" t="str">
            <v>PRIOR_JV</v>
          </cell>
          <cell r="H1155" t="str">
            <v>8016</v>
          </cell>
          <cell r="I1155" t="str">
            <v>P</v>
          </cell>
          <cell r="J1155" t="str">
            <v>cap_exp</v>
          </cell>
          <cell r="K1155" t="str">
            <v>beg_plant_bal</v>
          </cell>
          <cell r="M1155" t="str">
            <v>2010/12/1/8/A/0</v>
          </cell>
        </row>
        <row r="1156">
          <cell r="A1156" t="str">
            <v>1155</v>
          </cell>
          <cell r="B1156" t="str">
            <v>CIQ_8016</v>
          </cell>
          <cell r="C1156" t="str">
            <v>8016 - Beginning of Month Reserve Balance</v>
          </cell>
          <cell r="D1156">
            <v>-691081.86</v>
          </cell>
          <cell r="F1156" t="str">
            <v>PRIOR_JV</v>
          </cell>
          <cell r="H1156" t="str">
            <v>8016</v>
          </cell>
          <cell r="I1156" t="str">
            <v>P</v>
          </cell>
          <cell r="J1156" t="str">
            <v>cap_exp</v>
          </cell>
          <cell r="K1156" t="str">
            <v>beg_resv_bal</v>
          </cell>
          <cell r="M1156" t="str">
            <v>2010/12/1/8/A/0</v>
          </cell>
        </row>
        <row r="1157">
          <cell r="A1157" t="str">
            <v>1156</v>
          </cell>
          <cell r="B1157" t="str">
            <v>CIR_8016</v>
          </cell>
          <cell r="C1157" t="str">
            <v>8016 - End of Month Plant Balance</v>
          </cell>
          <cell r="D1157">
            <v>352942.34</v>
          </cell>
          <cell r="F1157" t="str">
            <v>CALC</v>
          </cell>
          <cell r="H1157" t="str">
            <v>8016</v>
          </cell>
          <cell r="J1157" t="str">
            <v>cap_exp</v>
          </cell>
          <cell r="K1157" t="str">
            <v>end_plant_bal</v>
          </cell>
          <cell r="M1157" t="str">
            <v>2010/12/1/8/A/0</v>
          </cell>
        </row>
        <row r="1158">
          <cell r="A1158" t="str">
            <v>1157</v>
          </cell>
          <cell r="B1158" t="str">
            <v>CIS_8016</v>
          </cell>
          <cell r="C1158" t="str">
            <v>8016 - End of Month Reserve Balance</v>
          </cell>
          <cell r="D1158">
            <v>-690552.45</v>
          </cell>
          <cell r="F1158" t="str">
            <v>CALC</v>
          </cell>
          <cell r="H1158" t="str">
            <v>8016</v>
          </cell>
          <cell r="J1158" t="str">
            <v>cap_exp</v>
          </cell>
          <cell r="K1158" t="str">
            <v>end_resv_bal</v>
          </cell>
          <cell r="M1158" t="str">
            <v>2010/12/1/8/A/0</v>
          </cell>
        </row>
        <row r="1159">
          <cell r="A1159" t="str">
            <v>1158</v>
          </cell>
          <cell r="B1159" t="str">
            <v>CO1_8016</v>
          </cell>
          <cell r="C1159" t="str">
            <v>8016 - Beginning of Month Net Book</v>
          </cell>
          <cell r="D1159">
            <v>1044024.2</v>
          </cell>
          <cell r="F1159" t="str">
            <v>CALC</v>
          </cell>
          <cell r="H1159" t="str">
            <v>8016</v>
          </cell>
          <cell r="J1159" t="str">
            <v>cap_exp</v>
          </cell>
          <cell r="K1159" t="str">
            <v>beg_net_book</v>
          </cell>
          <cell r="M1159" t="str">
            <v>2010/12/1/8/A/0</v>
          </cell>
        </row>
        <row r="1160">
          <cell r="A1160" t="str">
            <v>1159</v>
          </cell>
          <cell r="B1160" t="str">
            <v>CO2_8016</v>
          </cell>
          <cell r="C1160" t="str">
            <v>8016 - End of Month Net Book</v>
          </cell>
          <cell r="D1160">
            <v>1043494.79</v>
          </cell>
          <cell r="F1160" t="str">
            <v>CALC</v>
          </cell>
          <cell r="H1160" t="str">
            <v>8016</v>
          </cell>
          <cell r="J1160" t="str">
            <v>cap_exp</v>
          </cell>
          <cell r="K1160" t="str">
            <v>end_net_book</v>
          </cell>
          <cell r="M1160" t="str">
            <v>2010/12/1/8/A/0</v>
          </cell>
        </row>
        <row r="1161">
          <cell r="A1161" t="str">
            <v>1160</v>
          </cell>
          <cell r="B1161" t="str">
            <v>CO3_8016</v>
          </cell>
          <cell r="C1161" t="str">
            <v>8016 - Average Net Book</v>
          </cell>
          <cell r="D1161">
            <v>1043759.495</v>
          </cell>
          <cell r="F1161" t="str">
            <v>CALC</v>
          </cell>
          <cell r="H1161" t="str">
            <v>8016</v>
          </cell>
          <cell r="J1161" t="str">
            <v>cap_exp</v>
          </cell>
          <cell r="K1161" t="str">
            <v>avg_net_book</v>
          </cell>
          <cell r="M1161" t="str">
            <v>2010/12/1/8/A/0</v>
          </cell>
        </row>
        <row r="1162">
          <cell r="A1162" t="str">
            <v>1161</v>
          </cell>
          <cell r="B1162" t="str">
            <v>CO4_8016</v>
          </cell>
          <cell r="C1162" t="str">
            <v>8016 - Annual Equity Rate</v>
          </cell>
          <cell r="D1162">
            <v>4.7018999999999998E-2</v>
          </cell>
          <cell r="F1162" t="str">
            <v>CALC</v>
          </cell>
          <cell r="H1162" t="str">
            <v>8016</v>
          </cell>
          <cell r="J1162" t="str">
            <v>cap_exp</v>
          </cell>
          <cell r="K1162" t="str">
            <v>equity_ror</v>
          </cell>
          <cell r="M1162" t="str">
            <v>2010/12/1/8/A/0</v>
          </cell>
        </row>
        <row r="1163">
          <cell r="A1163" t="str">
            <v>1162</v>
          </cell>
          <cell r="B1163" t="str">
            <v>CO5_8016</v>
          </cell>
          <cell r="C1163" t="str">
            <v>8016 - Annual Debt Rate</v>
          </cell>
          <cell r="D1163">
            <v>1.9473000000000001E-2</v>
          </cell>
          <cell r="F1163" t="str">
            <v>CALC</v>
          </cell>
          <cell r="H1163" t="str">
            <v>8016</v>
          </cell>
          <cell r="J1163" t="str">
            <v>cap_exp</v>
          </cell>
          <cell r="K1163" t="str">
            <v>debt_ror</v>
          </cell>
          <cell r="M1163" t="str">
            <v>2010/12/1/8/A/0</v>
          </cell>
        </row>
        <row r="1164">
          <cell r="A1164" t="str">
            <v>1163</v>
          </cell>
          <cell r="B1164" t="str">
            <v>CO6_8016</v>
          </cell>
          <cell r="C1164" t="str">
            <v>8016 - State Tax Rate</v>
          </cell>
          <cell r="D1164">
            <v>5.5E-2</v>
          </cell>
          <cell r="F1164" t="str">
            <v>CALC</v>
          </cell>
          <cell r="H1164" t="str">
            <v>8016</v>
          </cell>
          <cell r="J1164" t="str">
            <v>cap_exp</v>
          </cell>
          <cell r="K1164" t="str">
            <v>state_tax_rate</v>
          </cell>
          <cell r="M1164" t="str">
            <v>2010/12/1/8/A/0</v>
          </cell>
        </row>
        <row r="1165">
          <cell r="A1165" t="str">
            <v>1164</v>
          </cell>
          <cell r="B1165" t="str">
            <v>CO7_8016</v>
          </cell>
          <cell r="C1165" t="str">
            <v>8016 - Federal Tax Rate</v>
          </cell>
          <cell r="D1165">
            <v>0.35</v>
          </cell>
          <cell r="F1165" t="str">
            <v>CALC</v>
          </cell>
          <cell r="H1165" t="str">
            <v>8016</v>
          </cell>
          <cell r="J1165" t="str">
            <v>cap_exp</v>
          </cell>
          <cell r="K1165" t="str">
            <v>fed_tax_rate</v>
          </cell>
          <cell r="M1165" t="str">
            <v>2010/12/1/8/A/0</v>
          </cell>
        </row>
        <row r="1166">
          <cell r="A1166" t="str">
            <v>1165</v>
          </cell>
          <cell r="B1166" t="str">
            <v>CO8_8016</v>
          </cell>
          <cell r="C1166" t="str">
            <v>8016 - Grossed State Tax Rate</v>
          </cell>
          <cell r="D1166">
            <v>5.8201058201058198E-2</v>
          </cell>
          <cell r="F1166" t="str">
            <v>CALC</v>
          </cell>
          <cell r="H1166" t="str">
            <v>8016</v>
          </cell>
          <cell r="J1166" t="str">
            <v>cap_exp</v>
          </cell>
          <cell r="K1166" t="str">
            <v>gross_state_tax_rate</v>
          </cell>
          <cell r="M1166" t="str">
            <v>2010/12/1/8/A/0</v>
          </cell>
        </row>
        <row r="1167">
          <cell r="A1167" t="str">
            <v>1166</v>
          </cell>
          <cell r="B1167" t="str">
            <v>CO9_8016</v>
          </cell>
          <cell r="C1167" t="str">
            <v>8016 - Grossed Federal Tax Rate</v>
          </cell>
          <cell r="D1167">
            <v>0.53846153846153799</v>
          </cell>
          <cell r="F1167" t="str">
            <v>CALC</v>
          </cell>
          <cell r="H1167" t="str">
            <v>8016</v>
          </cell>
          <cell r="J1167" t="str">
            <v>cap_exp</v>
          </cell>
          <cell r="K1167" t="str">
            <v>gross_fed_tax_rate</v>
          </cell>
          <cell r="M1167" t="str">
            <v>2010/12/1/8/A/0</v>
          </cell>
        </row>
        <row r="1168">
          <cell r="A1168" t="str">
            <v>1167</v>
          </cell>
          <cell r="B1168" t="str">
            <v>COA_8016</v>
          </cell>
          <cell r="C1168" t="str">
            <v>8016 - Return on Equity Amount</v>
          </cell>
          <cell r="D1168">
            <v>4089.7628292585</v>
          </cell>
          <cell r="F1168" t="str">
            <v>CALC</v>
          </cell>
          <cell r="H1168" t="str">
            <v>8016</v>
          </cell>
          <cell r="J1168" t="str">
            <v>cap_exp</v>
          </cell>
          <cell r="K1168" t="str">
            <v>equity_ror_amt</v>
          </cell>
          <cell r="M1168" t="str">
            <v>2010/12/1/8/A/0</v>
          </cell>
        </row>
        <row r="1169">
          <cell r="A1169" t="str">
            <v>1168</v>
          </cell>
          <cell r="B1169" t="str">
            <v>COB_8016</v>
          </cell>
          <cell r="C1169" t="str">
            <v>8016 - State Tax Amount</v>
          </cell>
          <cell r="D1169">
            <v>238.02852445419799</v>
          </cell>
          <cell r="F1169" t="str">
            <v>CALC</v>
          </cell>
          <cell r="H1169" t="str">
            <v>8016</v>
          </cell>
          <cell r="J1169" t="str">
            <v>cap_exp</v>
          </cell>
          <cell r="K1169" t="str">
            <v>state_tax_amt</v>
          </cell>
          <cell r="M1169" t="str">
            <v>2010/12/1/8/A/0</v>
          </cell>
        </row>
        <row r="1170">
          <cell r="A1170" t="str">
            <v>1169</v>
          </cell>
          <cell r="B1170" t="str">
            <v>COC_8016</v>
          </cell>
          <cell r="C1170" t="str">
            <v>8016 - Federal Tax Amount</v>
          </cell>
          <cell r="D1170">
            <v>2330.3491904606799</v>
          </cell>
          <cell r="F1170" t="str">
            <v>CALC</v>
          </cell>
          <cell r="H1170" t="str">
            <v>8016</v>
          </cell>
          <cell r="J1170" t="str">
            <v>cap_exp</v>
          </cell>
          <cell r="K1170" t="str">
            <v>fed_tax_amt</v>
          </cell>
          <cell r="M1170" t="str">
            <v>2010/12/1/8/A/0</v>
          </cell>
        </row>
        <row r="1171">
          <cell r="A1171" t="str">
            <v>1170</v>
          </cell>
          <cell r="B1171" t="str">
            <v>COD_8016</v>
          </cell>
          <cell r="C1171" t="str">
            <v>8016 - Return on Debt Amount</v>
          </cell>
          <cell r="D1171">
            <v>1693.812908486</v>
          </cell>
          <cell r="F1171" t="str">
            <v>CALC</v>
          </cell>
          <cell r="H1171" t="str">
            <v>8016</v>
          </cell>
          <cell r="J1171" t="str">
            <v>cap_exp</v>
          </cell>
          <cell r="K1171" t="str">
            <v>debt_ror_amt</v>
          </cell>
          <cell r="M1171" t="str">
            <v>2010/12/1/8/A/0</v>
          </cell>
        </row>
        <row r="1172">
          <cell r="A1172" t="str">
            <v>1171</v>
          </cell>
          <cell r="B1172" t="str">
            <v>COE_8016</v>
          </cell>
          <cell r="C1172" t="str">
            <v>8016 - Total Cap Exp Amount</v>
          </cell>
          <cell r="D1172">
            <v>8881.3634526593796</v>
          </cell>
          <cell r="F1172" t="str">
            <v>CALC</v>
          </cell>
          <cell r="H1172" t="str">
            <v>8016</v>
          </cell>
          <cell r="J1172" t="str">
            <v>cap_exp</v>
          </cell>
          <cell r="K1172" t="str">
            <v>total_amt</v>
          </cell>
          <cell r="M1172" t="str">
            <v>2010/12/1/8/A/0</v>
          </cell>
        </row>
        <row r="1173">
          <cell r="A1173" t="str">
            <v>1172</v>
          </cell>
          <cell r="B1173" t="str">
            <v>COF_8016</v>
          </cell>
          <cell r="C1173" t="str">
            <v>8016 - CP Allocation Factor</v>
          </cell>
          <cell r="D1173">
            <v>0.92307692299999999</v>
          </cell>
          <cell r="F1173" t="str">
            <v>CALC</v>
          </cell>
          <cell r="H1173" t="str">
            <v>8016</v>
          </cell>
          <cell r="J1173" t="str">
            <v>cap_exp</v>
          </cell>
          <cell r="K1173" t="str">
            <v>alloc_cp</v>
          </cell>
          <cell r="M1173" t="str">
            <v>2010/12/1/8/A/0</v>
          </cell>
        </row>
        <row r="1174">
          <cell r="A1174" t="str">
            <v>1173</v>
          </cell>
          <cell r="B1174" t="str">
            <v>COG_8016</v>
          </cell>
          <cell r="C1174" t="str">
            <v>8016 - GCP Allocation Factor</v>
          </cell>
          <cell r="D1174">
            <v>0</v>
          </cell>
          <cell r="F1174" t="str">
            <v>CALC</v>
          </cell>
          <cell r="H1174" t="str">
            <v>8016</v>
          </cell>
          <cell r="J1174" t="str">
            <v>cap_exp</v>
          </cell>
          <cell r="K1174" t="str">
            <v>alloc_gcp</v>
          </cell>
          <cell r="M1174" t="str">
            <v>2010/12/1/8/A/0</v>
          </cell>
        </row>
        <row r="1175">
          <cell r="A1175" t="str">
            <v>1174</v>
          </cell>
          <cell r="B1175" t="str">
            <v>COH_8016</v>
          </cell>
          <cell r="C1175" t="str">
            <v>8016 - Energy Allocation Factor</v>
          </cell>
          <cell r="D1175">
            <v>7.6923077000000006E-2</v>
          </cell>
          <cell r="F1175" t="str">
            <v>CALC</v>
          </cell>
          <cell r="H1175" t="str">
            <v>8016</v>
          </cell>
          <cell r="J1175" t="str">
            <v>cap_exp</v>
          </cell>
          <cell r="K1175" t="str">
            <v>alloc_engy</v>
          </cell>
          <cell r="M1175" t="str">
            <v>2010/12/1/8/A/0</v>
          </cell>
        </row>
        <row r="1176">
          <cell r="A1176" t="str">
            <v>1175</v>
          </cell>
          <cell r="B1176" t="str">
            <v>COI_8016</v>
          </cell>
          <cell r="C1176" t="str">
            <v>8016 - CP Allocation Cap Exp Amount</v>
          </cell>
          <cell r="D1176">
            <v>8198.1816479254703</v>
          </cell>
          <cell r="F1176" t="str">
            <v>CALC</v>
          </cell>
          <cell r="H1176" t="str">
            <v>8016</v>
          </cell>
          <cell r="J1176" t="str">
            <v>cap_exp</v>
          </cell>
          <cell r="K1176" t="str">
            <v>alloc_cp_amt</v>
          </cell>
          <cell r="M1176" t="str">
            <v>2010/12/1/8/A/0</v>
          </cell>
        </row>
        <row r="1177">
          <cell r="A1177" t="str">
            <v>1176</v>
          </cell>
          <cell r="B1177" t="str">
            <v>COJ_8016</v>
          </cell>
          <cell r="C1177" t="str">
            <v>8016 - GCP Allocation Cap Exp Amount</v>
          </cell>
          <cell r="D1177">
            <v>0</v>
          </cell>
          <cell r="F1177" t="str">
            <v>CALC</v>
          </cell>
          <cell r="H1177" t="str">
            <v>8016</v>
          </cell>
          <cell r="J1177" t="str">
            <v>cap_exp</v>
          </cell>
          <cell r="K1177" t="str">
            <v>alloc_gcp_amt</v>
          </cell>
          <cell r="M1177" t="str">
            <v>2010/12/1/8/A/0</v>
          </cell>
        </row>
        <row r="1178">
          <cell r="A1178" t="str">
            <v>1177</v>
          </cell>
          <cell r="B1178" t="str">
            <v>COK_8016</v>
          </cell>
          <cell r="C1178" t="str">
            <v>8016 - Energy Allocation Cap Exp Amount</v>
          </cell>
          <cell r="D1178">
            <v>683.18180473390305</v>
          </cell>
          <cell r="F1178" t="str">
            <v>CALC</v>
          </cell>
          <cell r="H1178" t="str">
            <v>8016</v>
          </cell>
          <cell r="J1178" t="str">
            <v>cap_exp</v>
          </cell>
          <cell r="K1178" t="str">
            <v>alloc_engy_amt</v>
          </cell>
          <cell r="M1178" t="str">
            <v>2010/12/1/8/A/0</v>
          </cell>
        </row>
        <row r="1179">
          <cell r="A1179" t="str">
            <v>1178</v>
          </cell>
          <cell r="B1179" t="str">
            <v>COL_8016</v>
          </cell>
          <cell r="C1179" t="str">
            <v>8016 - CP Jurisdictional Factor</v>
          </cell>
          <cell r="D1179">
            <v>0.98031049999999997</v>
          </cell>
          <cell r="F1179" t="str">
            <v>CALC</v>
          </cell>
          <cell r="H1179" t="str">
            <v>8016</v>
          </cell>
          <cell r="J1179" t="str">
            <v>cap_exp</v>
          </cell>
          <cell r="K1179" t="str">
            <v>juris_cp_factor</v>
          </cell>
          <cell r="M1179" t="str">
            <v>2010/12/1/8/A/0</v>
          </cell>
        </row>
        <row r="1180">
          <cell r="A1180" t="str">
            <v>1179</v>
          </cell>
          <cell r="B1180" t="str">
            <v>COM_8016</v>
          </cell>
          <cell r="C1180" t="str">
            <v>8016 - GCP Jurisdictional Factor</v>
          </cell>
          <cell r="D1180">
            <v>1</v>
          </cell>
          <cell r="F1180" t="str">
            <v>CALC</v>
          </cell>
          <cell r="H1180" t="str">
            <v>8016</v>
          </cell>
          <cell r="J1180" t="str">
            <v>cap_exp</v>
          </cell>
          <cell r="K1180" t="str">
            <v>juris_gcp_factor</v>
          </cell>
          <cell r="M1180" t="str">
            <v>2010/12/1/8/A/0</v>
          </cell>
        </row>
        <row r="1181">
          <cell r="A1181" t="str">
            <v>1180</v>
          </cell>
          <cell r="B1181" t="str">
            <v>CON_8016</v>
          </cell>
          <cell r="C1181" t="str">
            <v>8016 - Energy Jurisdictional Factor</v>
          </cell>
          <cell r="D1181">
            <v>0.980271</v>
          </cell>
          <cell r="F1181" t="str">
            <v>CALC</v>
          </cell>
          <cell r="H1181" t="str">
            <v>8016</v>
          </cell>
          <cell r="J1181" t="str">
            <v>cap_exp</v>
          </cell>
          <cell r="K1181" t="str">
            <v>juris_engy_factor</v>
          </cell>
          <cell r="M1181" t="str">
            <v>2010/12/1/8/A/0</v>
          </cell>
        </row>
        <row r="1182">
          <cell r="A1182" t="str">
            <v>1181</v>
          </cell>
          <cell r="B1182" t="str">
            <v>COO_8016</v>
          </cell>
          <cell r="C1182" t="str">
            <v>8016 - CP Jurisdictional Cap Exp Amount</v>
          </cell>
          <cell r="D1182">
            <v>8036.7635503686497</v>
          </cell>
          <cell r="F1182" t="str">
            <v>CALC</v>
          </cell>
          <cell r="H1182" t="str">
            <v>8016</v>
          </cell>
          <cell r="J1182" t="str">
            <v>cap_exp</v>
          </cell>
          <cell r="K1182" t="str">
            <v>juris_cp_amt</v>
          </cell>
          <cell r="M1182" t="str">
            <v>2010/12/1/8/A/0</v>
          </cell>
        </row>
        <row r="1183">
          <cell r="A1183" t="str">
            <v>1182</v>
          </cell>
          <cell r="B1183" t="str">
            <v>COP_8016</v>
          </cell>
          <cell r="C1183" t="str">
            <v>8016 - GCP Jurisdictional Cap Exp Amount</v>
          </cell>
          <cell r="D1183">
            <v>0</v>
          </cell>
          <cell r="F1183" t="str">
            <v>CALC</v>
          </cell>
          <cell r="H1183" t="str">
            <v>8016</v>
          </cell>
          <cell r="J1183" t="str">
            <v>cap_exp</v>
          </cell>
          <cell r="K1183" t="str">
            <v>juris_gcp_amt</v>
          </cell>
          <cell r="M1183" t="str">
            <v>2010/12/1/8/A/0</v>
          </cell>
        </row>
        <row r="1184">
          <cell r="A1184" t="str">
            <v>1183</v>
          </cell>
          <cell r="B1184" t="str">
            <v>COQ_8016</v>
          </cell>
          <cell r="C1184" t="str">
            <v>8016 - Energy Jurisdictional Cap Exp Amount</v>
          </cell>
          <cell r="D1184">
            <v>669.70331090830803</v>
          </cell>
          <cell r="F1184" t="str">
            <v>CALC</v>
          </cell>
          <cell r="H1184" t="str">
            <v>8016</v>
          </cell>
          <cell r="J1184" t="str">
            <v>cap_exp</v>
          </cell>
          <cell r="K1184" t="str">
            <v>juris_engy_amt</v>
          </cell>
          <cell r="M1184" t="str">
            <v>2010/12/1/8/A/0</v>
          </cell>
        </row>
        <row r="1185">
          <cell r="A1185" t="str">
            <v>1184</v>
          </cell>
          <cell r="B1185" t="str">
            <v>COR_8016</v>
          </cell>
          <cell r="C1185" t="str">
            <v>8016 - Total Jurisdictional Cap Exp Amount</v>
          </cell>
          <cell r="D1185">
            <v>8706.4668612769492</v>
          </cell>
          <cell r="F1185" t="str">
            <v>CALC</v>
          </cell>
          <cell r="H1185" t="str">
            <v>8016</v>
          </cell>
          <cell r="J1185" t="str">
            <v>cap_exp</v>
          </cell>
          <cell r="K1185" t="str">
            <v>total_juris_amt</v>
          </cell>
          <cell r="M1185" t="str">
            <v>2010/12/1/8/A/0</v>
          </cell>
        </row>
        <row r="1186">
          <cell r="A1186" t="str">
            <v>1185</v>
          </cell>
          <cell r="B1186" t="str">
            <v>CI1_8017</v>
          </cell>
          <cell r="C1186" t="str">
            <v>8017 - Depreciation Expense</v>
          </cell>
          <cell r="D1186">
            <v>0</v>
          </cell>
          <cell r="F1186" t="str">
            <v>CATS</v>
          </cell>
          <cell r="H1186" t="str">
            <v>8017</v>
          </cell>
          <cell r="I1186" t="str">
            <v>A</v>
          </cell>
          <cell r="J1186" t="str">
            <v>cap_exp</v>
          </cell>
          <cell r="K1186" t="str">
            <v>depr_exp</v>
          </cell>
          <cell r="M1186" t="str">
            <v>2010/12/1/8/A/0</v>
          </cell>
        </row>
        <row r="1187">
          <cell r="A1187" t="str">
            <v>1186</v>
          </cell>
          <cell r="B1187" t="str">
            <v>CI5_8017</v>
          </cell>
          <cell r="C1187" t="str">
            <v>8017 - End of Month CWIP Balance</v>
          </cell>
          <cell r="D1187">
            <v>0</v>
          </cell>
          <cell r="F1187" t="str">
            <v>CALC</v>
          </cell>
          <cell r="H1187" t="str">
            <v>8017</v>
          </cell>
          <cell r="J1187" t="str">
            <v>cap_exp</v>
          </cell>
          <cell r="K1187" t="str">
            <v>end_cwip_bal</v>
          </cell>
          <cell r="M1187" t="str">
            <v>2010/12/1/8/A/0</v>
          </cell>
        </row>
        <row r="1188">
          <cell r="A1188" t="str">
            <v>1187</v>
          </cell>
          <cell r="B1188" t="str">
            <v>CI7_8017</v>
          </cell>
          <cell r="C1188" t="str">
            <v>8017 - Plant Additions</v>
          </cell>
          <cell r="D1188">
            <v>0</v>
          </cell>
          <cell r="F1188" t="str">
            <v>CATS</v>
          </cell>
          <cell r="H1188" t="str">
            <v>8017</v>
          </cell>
          <cell r="I1188" t="str">
            <v>A</v>
          </cell>
          <cell r="J1188" t="str">
            <v>cap_exp</v>
          </cell>
          <cell r="K1188" t="str">
            <v>plt_add</v>
          </cell>
          <cell r="M1188" t="str">
            <v>2010/12/1/8/A/0</v>
          </cell>
        </row>
        <row r="1189">
          <cell r="A1189" t="str">
            <v>1188</v>
          </cell>
          <cell r="B1189" t="str">
            <v>CI8_8017</v>
          </cell>
          <cell r="C1189" t="str">
            <v>8017 - Retirements</v>
          </cell>
          <cell r="D1189">
            <v>0</v>
          </cell>
          <cell r="F1189" t="str">
            <v>CATS</v>
          </cell>
          <cell r="H1189" t="str">
            <v>8017</v>
          </cell>
          <cell r="I1189" t="str">
            <v>A</v>
          </cell>
          <cell r="J1189" t="str">
            <v>cap_exp</v>
          </cell>
          <cell r="K1189" t="str">
            <v>ret</v>
          </cell>
          <cell r="M1189" t="str">
            <v>2010/12/1/8/A/0</v>
          </cell>
        </row>
        <row r="1190">
          <cell r="A1190" t="str">
            <v>1189</v>
          </cell>
          <cell r="B1190" t="str">
            <v>CI9_8017</v>
          </cell>
          <cell r="C1190" t="str">
            <v>8017 - Plant Trans and Adjs</v>
          </cell>
          <cell r="D1190">
            <v>0</v>
          </cell>
          <cell r="F1190" t="str">
            <v>CATS</v>
          </cell>
          <cell r="H1190" t="str">
            <v>8017</v>
          </cell>
          <cell r="I1190" t="str">
            <v>A</v>
          </cell>
          <cell r="J1190" t="str">
            <v>cap_exp</v>
          </cell>
          <cell r="K1190" t="str">
            <v>plt_tradjs</v>
          </cell>
          <cell r="M1190" t="str">
            <v>2010/12/1/8/A/0</v>
          </cell>
        </row>
        <row r="1191">
          <cell r="A1191" t="str">
            <v>1190</v>
          </cell>
          <cell r="B1191" t="str">
            <v>CIA_8017</v>
          </cell>
          <cell r="C1191" t="str">
            <v>8017 - Reserve Removal Cost</v>
          </cell>
          <cell r="D1191">
            <v>0</v>
          </cell>
          <cell r="F1191" t="str">
            <v>CATS</v>
          </cell>
          <cell r="H1191" t="str">
            <v>8017</v>
          </cell>
          <cell r="I1191" t="str">
            <v>A</v>
          </cell>
          <cell r="J1191" t="str">
            <v>cap_exp</v>
          </cell>
          <cell r="K1191" t="str">
            <v>resv_rem_cost</v>
          </cell>
          <cell r="M1191" t="str">
            <v>2010/12/1/8/A/0</v>
          </cell>
        </row>
        <row r="1192">
          <cell r="A1192" t="str">
            <v>1191</v>
          </cell>
          <cell r="B1192" t="str">
            <v>CIB_8017</v>
          </cell>
          <cell r="C1192" t="str">
            <v>8017 - Reserve Salvage</v>
          </cell>
          <cell r="D1192">
            <v>0</v>
          </cell>
          <cell r="F1192" t="str">
            <v>CATS</v>
          </cell>
          <cell r="H1192" t="str">
            <v>8017</v>
          </cell>
          <cell r="I1192" t="str">
            <v>A</v>
          </cell>
          <cell r="J1192" t="str">
            <v>cap_exp</v>
          </cell>
          <cell r="K1192" t="str">
            <v>resv_salv</v>
          </cell>
          <cell r="M1192" t="str">
            <v>2010/12/1/8/A/0</v>
          </cell>
        </row>
        <row r="1193">
          <cell r="A1193" t="str">
            <v>1192</v>
          </cell>
          <cell r="B1193" t="str">
            <v>CIC_8017</v>
          </cell>
          <cell r="C1193" t="str">
            <v>8017 - Reserve Trans and Adjs</v>
          </cell>
          <cell r="D1193">
            <v>0</v>
          </cell>
          <cell r="F1193" t="str">
            <v>CATS</v>
          </cell>
          <cell r="H1193" t="str">
            <v>8017</v>
          </cell>
          <cell r="I1193" t="str">
            <v>A</v>
          </cell>
          <cell r="J1193" t="str">
            <v>cap_exp</v>
          </cell>
          <cell r="K1193" t="str">
            <v>resv_tradjs</v>
          </cell>
          <cell r="M1193" t="str">
            <v>2010/12/1/8/A/0</v>
          </cell>
        </row>
        <row r="1194">
          <cell r="A1194" t="str">
            <v>1193</v>
          </cell>
          <cell r="B1194" t="str">
            <v>CIP_8017</v>
          </cell>
          <cell r="C1194" t="str">
            <v>8017 - Beginning of Month Plant Balance</v>
          </cell>
          <cell r="D1194">
            <v>0</v>
          </cell>
          <cell r="F1194" t="str">
            <v>PRIOR_JV</v>
          </cell>
          <cell r="H1194" t="str">
            <v>8017</v>
          </cell>
          <cell r="I1194" t="str">
            <v>P</v>
          </cell>
          <cell r="J1194" t="str">
            <v>cap_exp</v>
          </cell>
          <cell r="K1194" t="str">
            <v>beg_plant_bal</v>
          </cell>
          <cell r="M1194" t="str">
            <v>2010/12/1/8/A/0</v>
          </cell>
        </row>
        <row r="1195">
          <cell r="A1195" t="str">
            <v>1194</v>
          </cell>
          <cell r="B1195" t="str">
            <v>CIQ_8017</v>
          </cell>
          <cell r="C1195" t="str">
            <v>8017 - Beginning of Month Reserve Balance</v>
          </cell>
          <cell r="D1195">
            <v>0</v>
          </cell>
          <cell r="F1195" t="str">
            <v>PRIOR_JV</v>
          </cell>
          <cell r="H1195" t="str">
            <v>8017</v>
          </cell>
          <cell r="I1195" t="str">
            <v>P</v>
          </cell>
          <cell r="J1195" t="str">
            <v>cap_exp</v>
          </cell>
          <cell r="K1195" t="str">
            <v>beg_resv_bal</v>
          </cell>
          <cell r="M1195" t="str">
            <v>2010/12/1/8/A/0</v>
          </cell>
        </row>
        <row r="1196">
          <cell r="A1196" t="str">
            <v>1195</v>
          </cell>
          <cell r="B1196" t="str">
            <v>CIR_8017</v>
          </cell>
          <cell r="C1196" t="str">
            <v>8017 - End of Month Plant Balance</v>
          </cell>
          <cell r="D1196">
            <v>0</v>
          </cell>
          <cell r="F1196" t="str">
            <v>CALC</v>
          </cell>
          <cell r="H1196" t="str">
            <v>8017</v>
          </cell>
          <cell r="J1196" t="str">
            <v>cap_exp</v>
          </cell>
          <cell r="K1196" t="str">
            <v>end_plant_bal</v>
          </cell>
          <cell r="M1196" t="str">
            <v>2010/12/1/8/A/0</v>
          </cell>
        </row>
        <row r="1197">
          <cell r="A1197" t="str">
            <v>1196</v>
          </cell>
          <cell r="B1197" t="str">
            <v>CIS_8017</v>
          </cell>
          <cell r="C1197" t="str">
            <v>8017 - End of Month Reserve Balance</v>
          </cell>
          <cell r="D1197">
            <v>0</v>
          </cell>
          <cell r="F1197" t="str">
            <v>CALC</v>
          </cell>
          <cell r="H1197" t="str">
            <v>8017</v>
          </cell>
          <cell r="J1197" t="str">
            <v>cap_exp</v>
          </cell>
          <cell r="K1197" t="str">
            <v>end_resv_bal</v>
          </cell>
          <cell r="M1197" t="str">
            <v>2010/12/1/8/A/0</v>
          </cell>
        </row>
        <row r="1198">
          <cell r="A1198" t="str">
            <v>1197</v>
          </cell>
          <cell r="B1198" t="str">
            <v>CO1_8017</v>
          </cell>
          <cell r="C1198" t="str">
            <v>8017 - Beginning of Month Net Book</v>
          </cell>
          <cell r="D1198">
            <v>0</v>
          </cell>
          <cell r="F1198" t="str">
            <v>CALC</v>
          </cell>
          <cell r="H1198" t="str">
            <v>8017</v>
          </cell>
          <cell r="J1198" t="str">
            <v>cap_exp</v>
          </cell>
          <cell r="K1198" t="str">
            <v>beg_net_book</v>
          </cell>
          <cell r="M1198" t="str">
            <v>2010/12/1/8/A/0</v>
          </cell>
        </row>
        <row r="1199">
          <cell r="A1199" t="str">
            <v>1198</v>
          </cell>
          <cell r="B1199" t="str">
            <v>CO2_8017</v>
          </cell>
          <cell r="C1199" t="str">
            <v>8017 - End of Month Net Book</v>
          </cell>
          <cell r="D1199">
            <v>0</v>
          </cell>
          <cell r="F1199" t="str">
            <v>CALC</v>
          </cell>
          <cell r="H1199" t="str">
            <v>8017</v>
          </cell>
          <cell r="J1199" t="str">
            <v>cap_exp</v>
          </cell>
          <cell r="K1199" t="str">
            <v>end_net_book</v>
          </cell>
          <cell r="M1199" t="str">
            <v>2010/12/1/8/A/0</v>
          </cell>
        </row>
        <row r="1200">
          <cell r="A1200" t="str">
            <v>1199</v>
          </cell>
          <cell r="B1200" t="str">
            <v>CO3_8017</v>
          </cell>
          <cell r="C1200" t="str">
            <v>8017 - Average Net Book</v>
          </cell>
          <cell r="D1200">
            <v>0</v>
          </cell>
          <cell r="F1200" t="str">
            <v>CALC</v>
          </cell>
          <cell r="H1200" t="str">
            <v>8017</v>
          </cell>
          <cell r="J1200" t="str">
            <v>cap_exp</v>
          </cell>
          <cell r="K1200" t="str">
            <v>avg_net_book</v>
          </cell>
          <cell r="M1200" t="str">
            <v>2010/12/1/8/A/0</v>
          </cell>
        </row>
        <row r="1201">
          <cell r="A1201" t="str">
            <v>1200</v>
          </cell>
          <cell r="B1201" t="str">
            <v>CO4_8017</v>
          </cell>
          <cell r="C1201" t="str">
            <v>8017 - Annual Equity Rate</v>
          </cell>
          <cell r="D1201">
            <v>4.7018999999999998E-2</v>
          </cell>
          <cell r="F1201" t="str">
            <v>CALC</v>
          </cell>
          <cell r="H1201" t="str">
            <v>8017</v>
          </cell>
          <cell r="J1201" t="str">
            <v>cap_exp</v>
          </cell>
          <cell r="K1201" t="str">
            <v>equity_ror</v>
          </cell>
          <cell r="M1201" t="str">
            <v>2010/12/1/8/A/0</v>
          </cell>
        </row>
        <row r="1202">
          <cell r="A1202" t="str">
            <v>1201</v>
          </cell>
          <cell r="B1202" t="str">
            <v>CO5_8017</v>
          </cell>
          <cell r="C1202" t="str">
            <v>8017 - Annual Debt Rate</v>
          </cell>
          <cell r="D1202">
            <v>1.9473000000000001E-2</v>
          </cell>
          <cell r="F1202" t="str">
            <v>CALC</v>
          </cell>
          <cell r="H1202" t="str">
            <v>8017</v>
          </cell>
          <cell r="J1202" t="str">
            <v>cap_exp</v>
          </cell>
          <cell r="K1202" t="str">
            <v>debt_ror</v>
          </cell>
          <cell r="M1202" t="str">
            <v>2010/12/1/8/A/0</v>
          </cell>
        </row>
        <row r="1203">
          <cell r="A1203" t="str">
            <v>1202</v>
          </cell>
          <cell r="B1203" t="str">
            <v>CO6_8017</v>
          </cell>
          <cell r="C1203" t="str">
            <v>8017 - State Tax Rate</v>
          </cell>
          <cell r="D1203">
            <v>5.5E-2</v>
          </cell>
          <cell r="F1203" t="str">
            <v>CALC</v>
          </cell>
          <cell r="H1203" t="str">
            <v>8017</v>
          </cell>
          <cell r="J1203" t="str">
            <v>cap_exp</v>
          </cell>
          <cell r="K1203" t="str">
            <v>state_tax_rate</v>
          </cell>
          <cell r="M1203" t="str">
            <v>2010/12/1/8/A/0</v>
          </cell>
        </row>
        <row r="1204">
          <cell r="A1204" t="str">
            <v>1203</v>
          </cell>
          <cell r="B1204" t="str">
            <v>CO7_8017</v>
          </cell>
          <cell r="C1204" t="str">
            <v>8017 - Federal Tax Rate</v>
          </cell>
          <cell r="D1204">
            <v>0.35</v>
          </cell>
          <cell r="F1204" t="str">
            <v>CALC</v>
          </cell>
          <cell r="H1204" t="str">
            <v>8017</v>
          </cell>
          <cell r="J1204" t="str">
            <v>cap_exp</v>
          </cell>
          <cell r="K1204" t="str">
            <v>fed_tax_rate</v>
          </cell>
          <cell r="M1204" t="str">
            <v>2010/12/1/8/A/0</v>
          </cell>
        </row>
        <row r="1205">
          <cell r="A1205" t="str">
            <v>1204</v>
          </cell>
          <cell r="B1205" t="str">
            <v>CO8_8017</v>
          </cell>
          <cell r="C1205" t="str">
            <v>8017 - Grossed State Tax Rate</v>
          </cell>
          <cell r="D1205">
            <v>5.8201058201058198E-2</v>
          </cell>
          <cell r="F1205" t="str">
            <v>CALC</v>
          </cell>
          <cell r="H1205" t="str">
            <v>8017</v>
          </cell>
          <cell r="J1205" t="str">
            <v>cap_exp</v>
          </cell>
          <cell r="K1205" t="str">
            <v>gross_state_tax_rate</v>
          </cell>
          <cell r="M1205" t="str">
            <v>2010/12/1/8/A/0</v>
          </cell>
        </row>
        <row r="1206">
          <cell r="A1206" t="str">
            <v>1205</v>
          </cell>
          <cell r="B1206" t="str">
            <v>CO9_8017</v>
          </cell>
          <cell r="C1206" t="str">
            <v>8017 - Grossed Federal Tax Rate</v>
          </cell>
          <cell r="D1206">
            <v>0.53846153846153799</v>
          </cell>
          <cell r="F1206" t="str">
            <v>CALC</v>
          </cell>
          <cell r="H1206" t="str">
            <v>8017</v>
          </cell>
          <cell r="J1206" t="str">
            <v>cap_exp</v>
          </cell>
          <cell r="K1206" t="str">
            <v>gross_fed_tax_rate</v>
          </cell>
          <cell r="M1206" t="str">
            <v>2010/12/1/8/A/0</v>
          </cell>
        </row>
        <row r="1207">
          <cell r="A1207" t="str">
            <v>1206</v>
          </cell>
          <cell r="B1207" t="str">
            <v>COA_8017</v>
          </cell>
          <cell r="C1207" t="str">
            <v>8017 - Return on Equity Amount</v>
          </cell>
          <cell r="D1207">
            <v>0</v>
          </cell>
          <cell r="F1207" t="str">
            <v>CALC</v>
          </cell>
          <cell r="H1207" t="str">
            <v>8017</v>
          </cell>
          <cell r="J1207" t="str">
            <v>cap_exp</v>
          </cell>
          <cell r="K1207" t="str">
            <v>equity_ror_amt</v>
          </cell>
          <cell r="M1207" t="str">
            <v>2010/12/1/8/A/0</v>
          </cell>
        </row>
        <row r="1208">
          <cell r="A1208" t="str">
            <v>1207</v>
          </cell>
          <cell r="B1208" t="str">
            <v>COB_8017</v>
          </cell>
          <cell r="C1208" t="str">
            <v>8017 - State Tax Amount</v>
          </cell>
          <cell r="D1208">
            <v>0</v>
          </cell>
          <cell r="F1208" t="str">
            <v>CALC</v>
          </cell>
          <cell r="H1208" t="str">
            <v>8017</v>
          </cell>
          <cell r="J1208" t="str">
            <v>cap_exp</v>
          </cell>
          <cell r="K1208" t="str">
            <v>state_tax_amt</v>
          </cell>
          <cell r="M1208" t="str">
            <v>2010/12/1/8/A/0</v>
          </cell>
        </row>
        <row r="1209">
          <cell r="A1209" t="str">
            <v>1208</v>
          </cell>
          <cell r="B1209" t="str">
            <v>COC_8017</v>
          </cell>
          <cell r="C1209" t="str">
            <v>8017 - Federal Tax Amount</v>
          </cell>
          <cell r="D1209">
            <v>0</v>
          </cell>
          <cell r="F1209" t="str">
            <v>CALC</v>
          </cell>
          <cell r="H1209" t="str">
            <v>8017</v>
          </cell>
          <cell r="J1209" t="str">
            <v>cap_exp</v>
          </cell>
          <cell r="K1209" t="str">
            <v>fed_tax_amt</v>
          </cell>
          <cell r="M1209" t="str">
            <v>2010/12/1/8/A/0</v>
          </cell>
        </row>
        <row r="1210">
          <cell r="A1210" t="str">
            <v>1209</v>
          </cell>
          <cell r="B1210" t="str">
            <v>COD_8017</v>
          </cell>
          <cell r="C1210" t="str">
            <v>8017 - Return on Debt Amount</v>
          </cell>
          <cell r="D1210">
            <v>0</v>
          </cell>
          <cell r="F1210" t="str">
            <v>CALC</v>
          </cell>
          <cell r="H1210" t="str">
            <v>8017</v>
          </cell>
          <cell r="J1210" t="str">
            <v>cap_exp</v>
          </cell>
          <cell r="K1210" t="str">
            <v>debt_ror_amt</v>
          </cell>
          <cell r="M1210" t="str">
            <v>2010/12/1/8/A/0</v>
          </cell>
        </row>
        <row r="1211">
          <cell r="A1211" t="str">
            <v>1210</v>
          </cell>
          <cell r="B1211" t="str">
            <v>COE_8017</v>
          </cell>
          <cell r="C1211" t="str">
            <v>8017 - Total Cap Exp Amount</v>
          </cell>
          <cell r="D1211">
            <v>0</v>
          </cell>
          <cell r="F1211" t="str">
            <v>CALC</v>
          </cell>
          <cell r="H1211" t="str">
            <v>8017</v>
          </cell>
          <cell r="J1211" t="str">
            <v>cap_exp</v>
          </cell>
          <cell r="K1211" t="str">
            <v>total_amt</v>
          </cell>
          <cell r="M1211" t="str">
            <v>2010/12/1/8/A/0</v>
          </cell>
        </row>
        <row r="1212">
          <cell r="A1212" t="str">
            <v>1211</v>
          </cell>
          <cell r="B1212" t="str">
            <v>COF_8017</v>
          </cell>
          <cell r="C1212" t="str">
            <v>8017 - CP Allocation Factor</v>
          </cell>
          <cell r="D1212">
            <v>0.92307692299999999</v>
          </cell>
          <cell r="F1212" t="str">
            <v>CALC</v>
          </cell>
          <cell r="H1212" t="str">
            <v>8017</v>
          </cell>
          <cell r="J1212" t="str">
            <v>cap_exp</v>
          </cell>
          <cell r="K1212" t="str">
            <v>alloc_cp</v>
          </cell>
          <cell r="M1212" t="str">
            <v>2010/12/1/8/A/0</v>
          </cell>
        </row>
        <row r="1213">
          <cell r="A1213" t="str">
            <v>1212</v>
          </cell>
          <cell r="B1213" t="str">
            <v>COG_8017</v>
          </cell>
          <cell r="C1213" t="str">
            <v>8017 - GCP Allocation Factor</v>
          </cell>
          <cell r="D1213">
            <v>0</v>
          </cell>
          <cell r="F1213" t="str">
            <v>CALC</v>
          </cell>
          <cell r="H1213" t="str">
            <v>8017</v>
          </cell>
          <cell r="J1213" t="str">
            <v>cap_exp</v>
          </cell>
          <cell r="K1213" t="str">
            <v>alloc_gcp</v>
          </cell>
          <cell r="M1213" t="str">
            <v>2010/12/1/8/A/0</v>
          </cell>
        </row>
        <row r="1214">
          <cell r="A1214" t="str">
            <v>1213</v>
          </cell>
          <cell r="B1214" t="str">
            <v>COH_8017</v>
          </cell>
          <cell r="C1214" t="str">
            <v>8017 - Energy Allocation Factor</v>
          </cell>
          <cell r="D1214">
            <v>7.6923077000000006E-2</v>
          </cell>
          <cell r="F1214" t="str">
            <v>CALC</v>
          </cell>
          <cell r="H1214" t="str">
            <v>8017</v>
          </cell>
          <cell r="J1214" t="str">
            <v>cap_exp</v>
          </cell>
          <cell r="K1214" t="str">
            <v>alloc_engy</v>
          </cell>
          <cell r="M1214" t="str">
            <v>2010/12/1/8/A/0</v>
          </cell>
        </row>
        <row r="1215">
          <cell r="A1215" t="str">
            <v>1214</v>
          </cell>
          <cell r="B1215" t="str">
            <v>COI_8017</v>
          </cell>
          <cell r="C1215" t="str">
            <v>8017 - CP Allocation Cap Exp Amount</v>
          </cell>
          <cell r="D1215">
            <v>0</v>
          </cell>
          <cell r="F1215" t="str">
            <v>CALC</v>
          </cell>
          <cell r="H1215" t="str">
            <v>8017</v>
          </cell>
          <cell r="J1215" t="str">
            <v>cap_exp</v>
          </cell>
          <cell r="K1215" t="str">
            <v>alloc_cp_amt</v>
          </cell>
          <cell r="M1215" t="str">
            <v>2010/12/1/8/A/0</v>
          </cell>
        </row>
        <row r="1216">
          <cell r="A1216" t="str">
            <v>1215</v>
          </cell>
          <cell r="B1216" t="str">
            <v>COJ_8017</v>
          </cell>
          <cell r="C1216" t="str">
            <v>8017 - GCP Allocation Cap Exp Amount</v>
          </cell>
          <cell r="D1216">
            <v>0</v>
          </cell>
          <cell r="F1216" t="str">
            <v>CALC</v>
          </cell>
          <cell r="H1216" t="str">
            <v>8017</v>
          </cell>
          <cell r="J1216" t="str">
            <v>cap_exp</v>
          </cell>
          <cell r="K1216" t="str">
            <v>alloc_gcp_amt</v>
          </cell>
          <cell r="M1216" t="str">
            <v>2010/12/1/8/A/0</v>
          </cell>
        </row>
        <row r="1217">
          <cell r="A1217" t="str">
            <v>1216</v>
          </cell>
          <cell r="B1217" t="str">
            <v>COK_8017</v>
          </cell>
          <cell r="C1217" t="str">
            <v>8017 - Energy Allocation Cap Exp Amount</v>
          </cell>
          <cell r="D1217">
            <v>0</v>
          </cell>
          <cell r="F1217" t="str">
            <v>CALC</v>
          </cell>
          <cell r="H1217" t="str">
            <v>8017</v>
          </cell>
          <cell r="J1217" t="str">
            <v>cap_exp</v>
          </cell>
          <cell r="K1217" t="str">
            <v>alloc_engy_amt</v>
          </cell>
          <cell r="M1217" t="str">
            <v>2010/12/1/8/A/0</v>
          </cell>
        </row>
        <row r="1218">
          <cell r="A1218" t="str">
            <v>1217</v>
          </cell>
          <cell r="B1218" t="str">
            <v>COL_8017</v>
          </cell>
          <cell r="C1218" t="str">
            <v>8017 - CP Jurisdictional Factor</v>
          </cell>
          <cell r="D1218">
            <v>0.98031049999999997</v>
          </cell>
          <cell r="F1218" t="str">
            <v>CALC</v>
          </cell>
          <cell r="H1218" t="str">
            <v>8017</v>
          </cell>
          <cell r="J1218" t="str">
            <v>cap_exp</v>
          </cell>
          <cell r="K1218" t="str">
            <v>juris_cp_factor</v>
          </cell>
          <cell r="M1218" t="str">
            <v>2010/12/1/8/A/0</v>
          </cell>
        </row>
        <row r="1219">
          <cell r="A1219" t="str">
            <v>1218</v>
          </cell>
          <cell r="B1219" t="str">
            <v>COM_8017</v>
          </cell>
          <cell r="C1219" t="str">
            <v>8017 - GCP Jurisdictional Factor</v>
          </cell>
          <cell r="D1219">
            <v>1</v>
          </cell>
          <cell r="F1219" t="str">
            <v>CALC</v>
          </cell>
          <cell r="H1219" t="str">
            <v>8017</v>
          </cell>
          <cell r="J1219" t="str">
            <v>cap_exp</v>
          </cell>
          <cell r="K1219" t="str">
            <v>juris_gcp_factor</v>
          </cell>
          <cell r="M1219" t="str">
            <v>2010/12/1/8/A/0</v>
          </cell>
        </row>
        <row r="1220">
          <cell r="A1220" t="str">
            <v>1219</v>
          </cell>
          <cell r="B1220" t="str">
            <v>CON_8017</v>
          </cell>
          <cell r="C1220" t="str">
            <v>8017 - Energy Jurisdictional Factor</v>
          </cell>
          <cell r="D1220">
            <v>0.980271</v>
          </cell>
          <cell r="F1220" t="str">
            <v>CALC</v>
          </cell>
          <cell r="H1220" t="str">
            <v>8017</v>
          </cell>
          <cell r="J1220" t="str">
            <v>cap_exp</v>
          </cell>
          <cell r="K1220" t="str">
            <v>juris_engy_factor</v>
          </cell>
          <cell r="M1220" t="str">
            <v>2010/12/1/8/A/0</v>
          </cell>
        </row>
        <row r="1221">
          <cell r="A1221" t="str">
            <v>1220</v>
          </cell>
          <cell r="B1221" t="str">
            <v>COO_8017</v>
          </cell>
          <cell r="C1221" t="str">
            <v>8017 - CP Jurisdictional Cap Exp Amount</v>
          </cell>
          <cell r="D1221">
            <v>0</v>
          </cell>
          <cell r="F1221" t="str">
            <v>CALC</v>
          </cell>
          <cell r="H1221" t="str">
            <v>8017</v>
          </cell>
          <cell r="J1221" t="str">
            <v>cap_exp</v>
          </cell>
          <cell r="K1221" t="str">
            <v>juris_cp_amt</v>
          </cell>
          <cell r="M1221" t="str">
            <v>2010/12/1/8/A/0</v>
          </cell>
        </row>
        <row r="1222">
          <cell r="A1222" t="str">
            <v>1221</v>
          </cell>
          <cell r="B1222" t="str">
            <v>COP_8017</v>
          </cell>
          <cell r="C1222" t="str">
            <v>8017 - GCP Jurisdictional Cap Exp Amount</v>
          </cell>
          <cell r="D1222">
            <v>0</v>
          </cell>
          <cell r="F1222" t="str">
            <v>CALC</v>
          </cell>
          <cell r="H1222" t="str">
            <v>8017</v>
          </cell>
          <cell r="J1222" t="str">
            <v>cap_exp</v>
          </cell>
          <cell r="K1222" t="str">
            <v>juris_gcp_amt</v>
          </cell>
          <cell r="M1222" t="str">
            <v>2010/12/1/8/A/0</v>
          </cell>
        </row>
        <row r="1223">
          <cell r="A1223" t="str">
            <v>1222</v>
          </cell>
          <cell r="B1223" t="str">
            <v>COQ_8017</v>
          </cell>
          <cell r="C1223" t="str">
            <v>8017 - Energy Jurisdictional Cap Exp Amount</v>
          </cell>
          <cell r="D1223">
            <v>0</v>
          </cell>
          <cell r="F1223" t="str">
            <v>CALC</v>
          </cell>
          <cell r="H1223" t="str">
            <v>8017</v>
          </cell>
          <cell r="J1223" t="str">
            <v>cap_exp</v>
          </cell>
          <cell r="K1223" t="str">
            <v>juris_engy_amt</v>
          </cell>
          <cell r="M1223" t="str">
            <v>2010/12/1/8/A/0</v>
          </cell>
        </row>
        <row r="1224">
          <cell r="A1224" t="str">
            <v>1223</v>
          </cell>
          <cell r="B1224" t="str">
            <v>COR_8017</v>
          </cell>
          <cell r="C1224" t="str">
            <v>8017 - Total Jurisdictional Cap Exp Amount</v>
          </cell>
          <cell r="D1224">
            <v>0</v>
          </cell>
          <cell r="F1224" t="str">
            <v>CALC</v>
          </cell>
          <cell r="H1224" t="str">
            <v>8017</v>
          </cell>
          <cell r="J1224" t="str">
            <v>cap_exp</v>
          </cell>
          <cell r="K1224" t="str">
            <v>total_juris_amt</v>
          </cell>
          <cell r="M1224" t="str">
            <v>2010/12/1/8/A/0</v>
          </cell>
        </row>
        <row r="1225">
          <cell r="A1225" t="str">
            <v>1224</v>
          </cell>
          <cell r="B1225" t="str">
            <v>CI1_8020</v>
          </cell>
          <cell r="C1225" t="str">
            <v>8020 - Depreciation Expense</v>
          </cell>
          <cell r="D1225">
            <v>2489.79</v>
          </cell>
          <cell r="F1225" t="str">
            <v>CATS</v>
          </cell>
          <cell r="H1225" t="str">
            <v>8020</v>
          </cell>
          <cell r="I1225" t="str">
            <v>A</v>
          </cell>
          <cell r="J1225" t="str">
            <v>cap_exp</v>
          </cell>
          <cell r="K1225" t="str">
            <v>depr_exp</v>
          </cell>
          <cell r="M1225" t="str">
            <v>2010/12/1/8/A/0</v>
          </cell>
        </row>
        <row r="1226">
          <cell r="A1226" t="str">
            <v>1225</v>
          </cell>
          <cell r="B1226" t="str">
            <v>CI5_8020</v>
          </cell>
          <cell r="C1226" t="str">
            <v>8020 - End of Month CWIP Balance</v>
          </cell>
          <cell r="D1226">
            <v>342251.25</v>
          </cell>
          <cell r="F1226" t="str">
            <v>CALC</v>
          </cell>
          <cell r="H1226" t="str">
            <v>8020</v>
          </cell>
          <cell r="J1226" t="str">
            <v>cap_exp</v>
          </cell>
          <cell r="K1226" t="str">
            <v>end_cwip_bal</v>
          </cell>
          <cell r="M1226" t="str">
            <v>2010/12/1/8/A/0</v>
          </cell>
        </row>
        <row r="1227">
          <cell r="A1227" t="str">
            <v>1226</v>
          </cell>
          <cell r="B1227" t="str">
            <v>CI7_8020</v>
          </cell>
          <cell r="C1227" t="str">
            <v>8020 - Plant Additions</v>
          </cell>
          <cell r="D1227">
            <v>368487.98</v>
          </cell>
          <cell r="F1227" t="str">
            <v>CATS</v>
          </cell>
          <cell r="H1227" t="str">
            <v>8020</v>
          </cell>
          <cell r="I1227" t="str">
            <v>A</v>
          </cell>
          <cell r="J1227" t="str">
            <v>cap_exp</v>
          </cell>
          <cell r="K1227" t="str">
            <v>plt_add</v>
          </cell>
          <cell r="M1227" t="str">
            <v>2010/12/1/8/A/0</v>
          </cell>
        </row>
        <row r="1228">
          <cell r="A1228" t="str">
            <v>1227</v>
          </cell>
          <cell r="B1228" t="str">
            <v>CI8_8020</v>
          </cell>
          <cell r="C1228" t="str">
            <v>8020 - Retirements</v>
          </cell>
          <cell r="D1228">
            <v>0</v>
          </cell>
          <cell r="F1228" t="str">
            <v>CATS</v>
          </cell>
          <cell r="H1228" t="str">
            <v>8020</v>
          </cell>
          <cell r="I1228" t="str">
            <v>A</v>
          </cell>
          <cell r="J1228" t="str">
            <v>cap_exp</v>
          </cell>
          <cell r="K1228" t="str">
            <v>ret</v>
          </cell>
          <cell r="M1228" t="str">
            <v>2010/12/1/8/A/0</v>
          </cell>
        </row>
        <row r="1229">
          <cell r="A1229" t="str">
            <v>1228</v>
          </cell>
          <cell r="B1229" t="str">
            <v>CI9_8020</v>
          </cell>
          <cell r="C1229" t="str">
            <v>8020 - Plant Trans and Adjs</v>
          </cell>
          <cell r="D1229">
            <v>0</v>
          </cell>
          <cell r="F1229" t="str">
            <v>CATS</v>
          </cell>
          <cell r="H1229" t="str">
            <v>8020</v>
          </cell>
          <cell r="I1229" t="str">
            <v>A</v>
          </cell>
          <cell r="J1229" t="str">
            <v>cap_exp</v>
          </cell>
          <cell r="K1229" t="str">
            <v>plt_tradjs</v>
          </cell>
          <cell r="M1229" t="str">
            <v>2010/12/1/8/A/0</v>
          </cell>
        </row>
        <row r="1230">
          <cell r="A1230" t="str">
            <v>1229</v>
          </cell>
          <cell r="B1230" t="str">
            <v>CIA_8020</v>
          </cell>
          <cell r="C1230" t="str">
            <v>8020 - Reserve Removal Cost</v>
          </cell>
          <cell r="D1230">
            <v>0</v>
          </cell>
          <cell r="F1230" t="str">
            <v>CATS</v>
          </cell>
          <cell r="H1230" t="str">
            <v>8020</v>
          </cell>
          <cell r="I1230" t="str">
            <v>A</v>
          </cell>
          <cell r="J1230" t="str">
            <v>cap_exp</v>
          </cell>
          <cell r="K1230" t="str">
            <v>resv_rem_cost</v>
          </cell>
          <cell r="M1230" t="str">
            <v>2010/12/1/8/A/0</v>
          </cell>
        </row>
        <row r="1231">
          <cell r="A1231" t="str">
            <v>1230</v>
          </cell>
          <cell r="B1231" t="str">
            <v>CIB_8020</v>
          </cell>
          <cell r="C1231" t="str">
            <v>8020 - Reserve Salvage</v>
          </cell>
          <cell r="D1231">
            <v>0</v>
          </cell>
          <cell r="F1231" t="str">
            <v>CATS</v>
          </cell>
          <cell r="H1231" t="str">
            <v>8020</v>
          </cell>
          <cell r="I1231" t="str">
            <v>A</v>
          </cell>
          <cell r="J1231" t="str">
            <v>cap_exp</v>
          </cell>
          <cell r="K1231" t="str">
            <v>resv_salv</v>
          </cell>
          <cell r="M1231" t="str">
            <v>2010/12/1/8/A/0</v>
          </cell>
        </row>
        <row r="1232">
          <cell r="A1232" t="str">
            <v>1231</v>
          </cell>
          <cell r="B1232" t="str">
            <v>CIC_8020</v>
          </cell>
          <cell r="C1232" t="str">
            <v>8020 - Reserve Trans and Adjs</v>
          </cell>
          <cell r="D1232">
            <v>0</v>
          </cell>
          <cell r="F1232" t="str">
            <v>CATS</v>
          </cell>
          <cell r="H1232" t="str">
            <v>8020</v>
          </cell>
          <cell r="I1232" t="str">
            <v>A</v>
          </cell>
          <cell r="J1232" t="str">
            <v>cap_exp</v>
          </cell>
          <cell r="K1232" t="str">
            <v>resv_tradjs</v>
          </cell>
          <cell r="M1232" t="str">
            <v>2010/12/1/8/A/0</v>
          </cell>
        </row>
        <row r="1233">
          <cell r="A1233" t="str">
            <v>1232</v>
          </cell>
          <cell r="B1233" t="str">
            <v>CIP_8020</v>
          </cell>
          <cell r="C1233" t="str">
            <v>8020 - Beginning of Month Plant Balance</v>
          </cell>
          <cell r="D1233">
            <v>1094374.03</v>
          </cell>
          <cell r="F1233" t="str">
            <v>PRIOR_JV</v>
          </cell>
          <cell r="H1233" t="str">
            <v>8020</v>
          </cell>
          <cell r="I1233" t="str">
            <v>P</v>
          </cell>
          <cell r="J1233" t="str">
            <v>cap_exp</v>
          </cell>
          <cell r="K1233" t="str">
            <v>beg_plant_bal</v>
          </cell>
          <cell r="M1233" t="str">
            <v>2010/12/1/8/A/0</v>
          </cell>
        </row>
        <row r="1234">
          <cell r="A1234" t="str">
            <v>1233</v>
          </cell>
          <cell r="B1234" t="str">
            <v>CIQ_8020</v>
          </cell>
          <cell r="C1234" t="str">
            <v>8020 - Beginning of Month Reserve Balance</v>
          </cell>
          <cell r="D1234">
            <v>211761.64</v>
          </cell>
          <cell r="F1234" t="str">
            <v>PRIOR_JV</v>
          </cell>
          <cell r="H1234" t="str">
            <v>8020</v>
          </cell>
          <cell r="I1234" t="str">
            <v>P</v>
          </cell>
          <cell r="J1234" t="str">
            <v>cap_exp</v>
          </cell>
          <cell r="K1234" t="str">
            <v>beg_resv_bal</v>
          </cell>
          <cell r="M1234" t="str">
            <v>2010/12/1/8/A/0</v>
          </cell>
        </row>
        <row r="1235">
          <cell r="A1235" t="str">
            <v>1234</v>
          </cell>
          <cell r="B1235" t="str">
            <v>CIR_8020</v>
          </cell>
          <cell r="C1235" t="str">
            <v>8020 - End of Month Plant Balance</v>
          </cell>
          <cell r="D1235">
            <v>1462862.01</v>
          </cell>
          <cell r="F1235" t="str">
            <v>CALC</v>
          </cell>
          <cell r="H1235" t="str">
            <v>8020</v>
          </cell>
          <cell r="J1235" t="str">
            <v>cap_exp</v>
          </cell>
          <cell r="K1235" t="str">
            <v>end_plant_bal</v>
          </cell>
          <cell r="M1235" t="str">
            <v>2010/12/1/8/A/0</v>
          </cell>
        </row>
        <row r="1236">
          <cell r="A1236" t="str">
            <v>1235</v>
          </cell>
          <cell r="B1236" t="str">
            <v>CIS_8020</v>
          </cell>
          <cell r="C1236" t="str">
            <v>8020 - End of Month Reserve Balance</v>
          </cell>
          <cell r="D1236">
            <v>214251.43</v>
          </cell>
          <cell r="F1236" t="str">
            <v>CALC</v>
          </cell>
          <cell r="H1236" t="str">
            <v>8020</v>
          </cell>
          <cell r="J1236" t="str">
            <v>cap_exp</v>
          </cell>
          <cell r="K1236" t="str">
            <v>end_resv_bal</v>
          </cell>
          <cell r="M1236" t="str">
            <v>2010/12/1/8/A/0</v>
          </cell>
        </row>
        <row r="1237">
          <cell r="A1237" t="str">
            <v>1236</v>
          </cell>
          <cell r="B1237" t="str">
            <v>CO1_8020</v>
          </cell>
          <cell r="C1237" t="str">
            <v>8020 - Beginning of Month Net Book</v>
          </cell>
          <cell r="D1237">
            <v>882612.39</v>
          </cell>
          <cell r="F1237" t="str">
            <v>CALC</v>
          </cell>
          <cell r="H1237" t="str">
            <v>8020</v>
          </cell>
          <cell r="J1237" t="str">
            <v>cap_exp</v>
          </cell>
          <cell r="K1237" t="str">
            <v>beg_net_book</v>
          </cell>
          <cell r="M1237" t="str">
            <v>2010/12/1/8/A/0</v>
          </cell>
        </row>
        <row r="1238">
          <cell r="A1238" t="str">
            <v>1237</v>
          </cell>
          <cell r="B1238" t="str">
            <v>CO2_8020</v>
          </cell>
          <cell r="C1238" t="str">
            <v>8020 - End of Month Net Book</v>
          </cell>
          <cell r="D1238">
            <v>1248610.58</v>
          </cell>
          <cell r="F1238" t="str">
            <v>CALC</v>
          </cell>
          <cell r="H1238" t="str">
            <v>8020</v>
          </cell>
          <cell r="J1238" t="str">
            <v>cap_exp</v>
          </cell>
          <cell r="K1238" t="str">
            <v>end_net_book</v>
          </cell>
          <cell r="M1238" t="str">
            <v>2010/12/1/8/A/0</v>
          </cell>
        </row>
        <row r="1239">
          <cell r="A1239" t="str">
            <v>1238</v>
          </cell>
          <cell r="B1239" t="str">
            <v>CO3_8020</v>
          </cell>
          <cell r="C1239" t="str">
            <v>8020 - Average Net Book</v>
          </cell>
          <cell r="D1239">
            <v>1065611.4850000001</v>
          </cell>
          <cell r="F1239" t="str">
            <v>CALC</v>
          </cell>
          <cell r="H1239" t="str">
            <v>8020</v>
          </cell>
          <cell r="J1239" t="str">
            <v>cap_exp</v>
          </cell>
          <cell r="K1239" t="str">
            <v>avg_net_book</v>
          </cell>
          <cell r="M1239" t="str">
            <v>2010/12/1/8/A/0</v>
          </cell>
        </row>
        <row r="1240">
          <cell r="A1240" t="str">
            <v>1239</v>
          </cell>
          <cell r="B1240" t="str">
            <v>CO4_8020</v>
          </cell>
          <cell r="C1240" t="str">
            <v>8020 - Annual Equity Rate</v>
          </cell>
          <cell r="D1240">
            <v>4.7018999999999998E-2</v>
          </cell>
          <cell r="F1240" t="str">
            <v>CALC</v>
          </cell>
          <cell r="H1240" t="str">
            <v>8020</v>
          </cell>
          <cell r="J1240" t="str">
            <v>cap_exp</v>
          </cell>
          <cell r="K1240" t="str">
            <v>equity_ror</v>
          </cell>
          <cell r="M1240" t="str">
            <v>2010/12/1/8/A/0</v>
          </cell>
        </row>
        <row r="1241">
          <cell r="A1241" t="str">
            <v>1240</v>
          </cell>
          <cell r="B1241" t="str">
            <v>CO5_8020</v>
          </cell>
          <cell r="C1241" t="str">
            <v>8020 - Annual Debt Rate</v>
          </cell>
          <cell r="D1241">
            <v>1.9473000000000001E-2</v>
          </cell>
          <cell r="F1241" t="str">
            <v>CALC</v>
          </cell>
          <cell r="H1241" t="str">
            <v>8020</v>
          </cell>
          <cell r="J1241" t="str">
            <v>cap_exp</v>
          </cell>
          <cell r="K1241" t="str">
            <v>debt_ror</v>
          </cell>
          <cell r="M1241" t="str">
            <v>2010/12/1/8/A/0</v>
          </cell>
        </row>
        <row r="1242">
          <cell r="A1242" t="str">
            <v>1241</v>
          </cell>
          <cell r="B1242" t="str">
            <v>CO6_8020</v>
          </cell>
          <cell r="C1242" t="str">
            <v>8020 - State Tax Rate</v>
          </cell>
          <cell r="D1242">
            <v>5.5E-2</v>
          </cell>
          <cell r="F1242" t="str">
            <v>CALC</v>
          </cell>
          <cell r="H1242" t="str">
            <v>8020</v>
          </cell>
          <cell r="J1242" t="str">
            <v>cap_exp</v>
          </cell>
          <cell r="K1242" t="str">
            <v>state_tax_rate</v>
          </cell>
          <cell r="M1242" t="str">
            <v>2010/12/1/8/A/0</v>
          </cell>
        </row>
        <row r="1243">
          <cell r="A1243" t="str">
            <v>1242</v>
          </cell>
          <cell r="B1243" t="str">
            <v>CO7_8020</v>
          </cell>
          <cell r="C1243" t="str">
            <v>8020 - Federal Tax Rate</v>
          </cell>
          <cell r="D1243">
            <v>0.35</v>
          </cell>
          <cell r="F1243" t="str">
            <v>CALC</v>
          </cell>
          <cell r="H1243" t="str">
            <v>8020</v>
          </cell>
          <cell r="J1243" t="str">
            <v>cap_exp</v>
          </cell>
          <cell r="K1243" t="str">
            <v>fed_tax_rate</v>
          </cell>
          <cell r="M1243" t="str">
            <v>2010/12/1/8/A/0</v>
          </cell>
        </row>
        <row r="1244">
          <cell r="A1244" t="str">
            <v>1243</v>
          </cell>
          <cell r="B1244" t="str">
            <v>CO8_8020</v>
          </cell>
          <cell r="C1244" t="str">
            <v>8020 - Grossed State Tax Rate</v>
          </cell>
          <cell r="D1244">
            <v>5.8201058201058198E-2</v>
          </cell>
          <cell r="F1244" t="str">
            <v>CALC</v>
          </cell>
          <cell r="H1244" t="str">
            <v>8020</v>
          </cell>
          <cell r="J1244" t="str">
            <v>cap_exp</v>
          </cell>
          <cell r="K1244" t="str">
            <v>gross_state_tax_rate</v>
          </cell>
          <cell r="M1244" t="str">
            <v>2010/12/1/8/A/0</v>
          </cell>
        </row>
        <row r="1245">
          <cell r="A1245" t="str">
            <v>1244</v>
          </cell>
          <cell r="B1245" t="str">
            <v>CO9_8020</v>
          </cell>
          <cell r="C1245" t="str">
            <v>8020 - Grossed Federal Tax Rate</v>
          </cell>
          <cell r="D1245">
            <v>0.53846153846153799</v>
          </cell>
          <cell r="F1245" t="str">
            <v>CALC</v>
          </cell>
          <cell r="H1245" t="str">
            <v>8020</v>
          </cell>
          <cell r="J1245" t="str">
            <v>cap_exp</v>
          </cell>
          <cell r="K1245" t="str">
            <v>gross_fed_tax_rate</v>
          </cell>
          <cell r="M1245" t="str">
            <v>2010/12/1/8/A/0</v>
          </cell>
        </row>
        <row r="1246">
          <cell r="A1246" t="str">
            <v>1245</v>
          </cell>
          <cell r="B1246" t="str">
            <v>COA_8020</v>
          </cell>
          <cell r="C1246" t="str">
            <v>8020 - Return on Equity Amount</v>
          </cell>
          <cell r="D1246">
            <v>4175.3854816755002</v>
          </cell>
          <cell r="F1246" t="str">
            <v>CALC</v>
          </cell>
          <cell r="H1246" t="str">
            <v>8020</v>
          </cell>
          <cell r="J1246" t="str">
            <v>cap_exp</v>
          </cell>
          <cell r="K1246" t="str">
            <v>equity_ror_amt</v>
          </cell>
          <cell r="M1246" t="str">
            <v>2010/12/1/8/A/0</v>
          </cell>
        </row>
        <row r="1247">
          <cell r="A1247" t="str">
            <v>1246</v>
          </cell>
          <cell r="B1247" t="str">
            <v>COB_8020</v>
          </cell>
          <cell r="C1247" t="str">
            <v>8020 - State Tax Amount</v>
          </cell>
          <cell r="D1247">
            <v>243.01185343084899</v>
          </cell>
          <cell r="F1247" t="str">
            <v>CALC</v>
          </cell>
          <cell r="H1247" t="str">
            <v>8020</v>
          </cell>
          <cell r="J1247" t="str">
            <v>cap_exp</v>
          </cell>
          <cell r="K1247" t="str">
            <v>state_tax_amt</v>
          </cell>
          <cell r="M1247" t="str">
            <v>2010/12/1/8/A/0</v>
          </cell>
        </row>
        <row r="1248">
          <cell r="A1248" t="str">
            <v>1247</v>
          </cell>
          <cell r="B1248" t="str">
            <v>COC_8020</v>
          </cell>
          <cell r="C1248" t="str">
            <v>8020 - Federal Tax Amount</v>
          </cell>
          <cell r="D1248">
            <v>2379.1370265957198</v>
          </cell>
          <cell r="F1248" t="str">
            <v>CALC</v>
          </cell>
          <cell r="H1248" t="str">
            <v>8020</v>
          </cell>
          <cell r="J1248" t="str">
            <v>cap_exp</v>
          </cell>
          <cell r="K1248" t="str">
            <v>fed_tax_amt</v>
          </cell>
          <cell r="M1248" t="str">
            <v>2010/12/1/8/A/0</v>
          </cell>
        </row>
        <row r="1249">
          <cell r="A1249" t="str">
            <v>1248</v>
          </cell>
          <cell r="B1249" t="str">
            <v>COD_8020</v>
          </cell>
          <cell r="C1249" t="str">
            <v>8020 - Return on Debt Amount</v>
          </cell>
          <cell r="D1249">
            <v>1729.2743178579999</v>
          </cell>
          <cell r="F1249" t="str">
            <v>CALC</v>
          </cell>
          <cell r="H1249" t="str">
            <v>8020</v>
          </cell>
          <cell r="J1249" t="str">
            <v>cap_exp</v>
          </cell>
          <cell r="K1249" t="str">
            <v>debt_ror_amt</v>
          </cell>
          <cell r="M1249" t="str">
            <v>2010/12/1/8/A/0</v>
          </cell>
        </row>
        <row r="1250">
          <cell r="A1250" t="str">
            <v>1249</v>
          </cell>
          <cell r="B1250" t="str">
            <v>COE_8020</v>
          </cell>
          <cell r="C1250" t="str">
            <v>8020 - Total Cap Exp Amount</v>
          </cell>
          <cell r="D1250">
            <v>11016.59867956</v>
          </cell>
          <cell r="F1250" t="str">
            <v>CALC</v>
          </cell>
          <cell r="H1250" t="str">
            <v>8020</v>
          </cell>
          <cell r="J1250" t="str">
            <v>cap_exp</v>
          </cell>
          <cell r="K1250" t="str">
            <v>total_amt</v>
          </cell>
          <cell r="M1250" t="str">
            <v>2010/12/1/8/A/0</v>
          </cell>
        </row>
        <row r="1251">
          <cell r="A1251" t="str">
            <v>1250</v>
          </cell>
          <cell r="B1251" t="str">
            <v>COF_8020</v>
          </cell>
          <cell r="C1251" t="str">
            <v>8020 - CP Allocation Factor</v>
          </cell>
          <cell r="D1251">
            <v>0.92307692299999999</v>
          </cell>
          <cell r="F1251" t="str">
            <v>CALC</v>
          </cell>
          <cell r="H1251" t="str">
            <v>8020</v>
          </cell>
          <cell r="J1251" t="str">
            <v>cap_exp</v>
          </cell>
          <cell r="K1251" t="str">
            <v>alloc_cp</v>
          </cell>
          <cell r="M1251" t="str">
            <v>2010/12/1/8/A/0</v>
          </cell>
        </row>
        <row r="1252">
          <cell r="A1252" t="str">
            <v>1251</v>
          </cell>
          <cell r="B1252" t="str">
            <v>COG_8020</v>
          </cell>
          <cell r="C1252" t="str">
            <v>8020 - GCP Allocation Factor</v>
          </cell>
          <cell r="D1252">
            <v>0</v>
          </cell>
          <cell r="F1252" t="str">
            <v>CALC</v>
          </cell>
          <cell r="H1252" t="str">
            <v>8020</v>
          </cell>
          <cell r="J1252" t="str">
            <v>cap_exp</v>
          </cell>
          <cell r="K1252" t="str">
            <v>alloc_gcp</v>
          </cell>
          <cell r="M1252" t="str">
            <v>2010/12/1/8/A/0</v>
          </cell>
        </row>
        <row r="1253">
          <cell r="A1253" t="str">
            <v>1252</v>
          </cell>
          <cell r="B1253" t="str">
            <v>COH_8020</v>
          </cell>
          <cell r="C1253" t="str">
            <v>8020 - Energy Allocation Factor</v>
          </cell>
          <cell r="D1253">
            <v>7.6923077000000006E-2</v>
          </cell>
          <cell r="F1253" t="str">
            <v>CALC</v>
          </cell>
          <cell r="H1253" t="str">
            <v>8020</v>
          </cell>
          <cell r="J1253" t="str">
            <v>cap_exp</v>
          </cell>
          <cell r="K1253" t="str">
            <v>alloc_engy</v>
          </cell>
          <cell r="M1253" t="str">
            <v>2010/12/1/8/A/0</v>
          </cell>
        </row>
        <row r="1254">
          <cell r="A1254" t="str">
            <v>1253</v>
          </cell>
          <cell r="B1254" t="str">
            <v>COI_8020</v>
          </cell>
          <cell r="C1254" t="str">
            <v>8020 - CP Allocation Cap Exp Amount</v>
          </cell>
          <cell r="D1254">
            <v>10169.1680110541</v>
          </cell>
          <cell r="F1254" t="str">
            <v>CALC</v>
          </cell>
          <cell r="H1254" t="str">
            <v>8020</v>
          </cell>
          <cell r="J1254" t="str">
            <v>cap_exp</v>
          </cell>
          <cell r="K1254" t="str">
            <v>alloc_cp_amt</v>
          </cell>
          <cell r="M1254" t="str">
            <v>2010/12/1/8/A/0</v>
          </cell>
        </row>
        <row r="1255">
          <cell r="A1255" t="str">
            <v>1254</v>
          </cell>
          <cell r="B1255" t="str">
            <v>COJ_8020</v>
          </cell>
          <cell r="C1255" t="str">
            <v>8020 - GCP Allocation Cap Exp Amount</v>
          </cell>
          <cell r="D1255">
            <v>0</v>
          </cell>
          <cell r="F1255" t="str">
            <v>CALC</v>
          </cell>
          <cell r="H1255" t="str">
            <v>8020</v>
          </cell>
          <cell r="J1255" t="str">
            <v>cap_exp</v>
          </cell>
          <cell r="K1255" t="str">
            <v>alloc_gcp_amt</v>
          </cell>
          <cell r="M1255" t="str">
            <v>2010/12/1/8/A/0</v>
          </cell>
        </row>
        <row r="1256">
          <cell r="A1256" t="str">
            <v>1255</v>
          </cell>
          <cell r="B1256" t="str">
            <v>COK_8020</v>
          </cell>
          <cell r="C1256" t="str">
            <v>8020 - Energy Allocation Cap Exp Amount</v>
          </cell>
          <cell r="D1256">
            <v>847.43066850589798</v>
          </cell>
          <cell r="F1256" t="str">
            <v>CALC</v>
          </cell>
          <cell r="H1256" t="str">
            <v>8020</v>
          </cell>
          <cell r="J1256" t="str">
            <v>cap_exp</v>
          </cell>
          <cell r="K1256" t="str">
            <v>alloc_engy_amt</v>
          </cell>
          <cell r="M1256" t="str">
            <v>2010/12/1/8/A/0</v>
          </cell>
        </row>
        <row r="1257">
          <cell r="A1257" t="str">
            <v>1256</v>
          </cell>
          <cell r="B1257" t="str">
            <v>COL_8020</v>
          </cell>
          <cell r="C1257" t="str">
            <v>8020 - CP Jurisdictional Factor</v>
          </cell>
          <cell r="D1257">
            <v>0.98031049999999997</v>
          </cell>
          <cell r="F1257" t="str">
            <v>CALC</v>
          </cell>
          <cell r="H1257" t="str">
            <v>8020</v>
          </cell>
          <cell r="J1257" t="str">
            <v>cap_exp</v>
          </cell>
          <cell r="K1257" t="str">
            <v>juris_cp_factor</v>
          </cell>
          <cell r="M1257" t="str">
            <v>2010/12/1/8/A/0</v>
          </cell>
        </row>
        <row r="1258">
          <cell r="A1258" t="str">
            <v>1257</v>
          </cell>
          <cell r="B1258" t="str">
            <v>COM_8020</v>
          </cell>
          <cell r="C1258" t="str">
            <v>8020 - GCP Jurisdictional Factor</v>
          </cell>
          <cell r="D1258">
            <v>1</v>
          </cell>
          <cell r="F1258" t="str">
            <v>CALC</v>
          </cell>
          <cell r="H1258" t="str">
            <v>8020</v>
          </cell>
          <cell r="J1258" t="str">
            <v>cap_exp</v>
          </cell>
          <cell r="K1258" t="str">
            <v>juris_gcp_factor</v>
          </cell>
          <cell r="M1258" t="str">
            <v>2010/12/1/8/A/0</v>
          </cell>
        </row>
        <row r="1259">
          <cell r="A1259" t="str">
            <v>1258</v>
          </cell>
          <cell r="B1259" t="str">
            <v>CON_8020</v>
          </cell>
          <cell r="C1259" t="str">
            <v>8020 - Energy Jurisdictional Factor</v>
          </cell>
          <cell r="D1259">
            <v>0.980271</v>
          </cell>
          <cell r="F1259" t="str">
            <v>CALC</v>
          </cell>
          <cell r="H1259" t="str">
            <v>8020</v>
          </cell>
          <cell r="J1259" t="str">
            <v>cap_exp</v>
          </cell>
          <cell r="K1259" t="str">
            <v>juris_engy_factor</v>
          </cell>
          <cell r="M1259" t="str">
            <v>2010/12/1/8/A/0</v>
          </cell>
        </row>
        <row r="1260">
          <cell r="A1260" t="str">
            <v>1259</v>
          </cell>
          <cell r="B1260" t="str">
            <v>COO_8020</v>
          </cell>
          <cell r="C1260" t="str">
            <v>8020 - CP Jurisdictional Cap Exp Amount</v>
          </cell>
          <cell r="D1260">
            <v>9968.9421775005194</v>
          </cell>
          <cell r="F1260" t="str">
            <v>CALC</v>
          </cell>
          <cell r="H1260" t="str">
            <v>8020</v>
          </cell>
          <cell r="J1260" t="str">
            <v>cap_exp</v>
          </cell>
          <cell r="K1260" t="str">
            <v>juris_cp_amt</v>
          </cell>
          <cell r="M1260" t="str">
            <v>2010/12/1/8/A/0</v>
          </cell>
        </row>
        <row r="1261">
          <cell r="A1261" t="str">
            <v>1260</v>
          </cell>
          <cell r="B1261" t="str">
            <v>COP_8020</v>
          </cell>
          <cell r="C1261" t="str">
            <v>8020 - GCP Jurisdictional Cap Exp Amount</v>
          </cell>
          <cell r="D1261">
            <v>0</v>
          </cell>
          <cell r="F1261" t="str">
            <v>CALC</v>
          </cell>
          <cell r="H1261" t="str">
            <v>8020</v>
          </cell>
          <cell r="J1261" t="str">
            <v>cap_exp</v>
          </cell>
          <cell r="K1261" t="str">
            <v>juris_gcp_amt</v>
          </cell>
          <cell r="M1261" t="str">
            <v>2010/12/1/8/A/0</v>
          </cell>
        </row>
        <row r="1262">
          <cell r="A1262" t="str">
            <v>1261</v>
          </cell>
          <cell r="B1262" t="str">
            <v>COQ_8020</v>
          </cell>
          <cell r="C1262" t="str">
            <v>8020 - Energy Jurisdictional Cap Exp Amount</v>
          </cell>
          <cell r="D1262">
            <v>830.71170884694504</v>
          </cell>
          <cell r="F1262" t="str">
            <v>CALC</v>
          </cell>
          <cell r="H1262" t="str">
            <v>8020</v>
          </cell>
          <cell r="J1262" t="str">
            <v>cap_exp</v>
          </cell>
          <cell r="K1262" t="str">
            <v>juris_engy_amt</v>
          </cell>
          <cell r="M1262" t="str">
            <v>2010/12/1/8/A/0</v>
          </cell>
        </row>
        <row r="1263">
          <cell r="A1263" t="str">
            <v>1262</v>
          </cell>
          <cell r="B1263" t="str">
            <v>COR_8020</v>
          </cell>
          <cell r="C1263" t="str">
            <v>8020 - Total Jurisdictional Cap Exp Amount</v>
          </cell>
          <cell r="D1263">
            <v>10799.6538863474</v>
          </cell>
          <cell r="F1263" t="str">
            <v>CALC</v>
          </cell>
          <cell r="H1263" t="str">
            <v>8020</v>
          </cell>
          <cell r="J1263" t="str">
            <v>cap_exp</v>
          </cell>
          <cell r="K1263" t="str">
            <v>total_juris_amt</v>
          </cell>
          <cell r="M1263" t="str">
            <v>2010/12/1/8/A/0</v>
          </cell>
        </row>
        <row r="1264">
          <cell r="A1264" t="str">
            <v>1263</v>
          </cell>
          <cell r="B1264" t="str">
            <v>CI1_8023</v>
          </cell>
          <cell r="C1264" t="str">
            <v>8023 - Depreciation Expense</v>
          </cell>
          <cell r="D1264">
            <v>38120.31</v>
          </cell>
          <cell r="F1264" t="str">
            <v>CATS</v>
          </cell>
          <cell r="H1264" t="str">
            <v>8023</v>
          </cell>
          <cell r="I1264" t="str">
            <v>A</v>
          </cell>
          <cell r="J1264" t="str">
            <v>cap_exp</v>
          </cell>
          <cell r="K1264" t="str">
            <v>depr_exp</v>
          </cell>
          <cell r="M1264" t="str">
            <v>2010/12/1/8/A/0</v>
          </cell>
        </row>
        <row r="1265">
          <cell r="A1265" t="str">
            <v>1264</v>
          </cell>
          <cell r="B1265" t="str">
            <v>CI4_8023</v>
          </cell>
          <cell r="C1265" t="str">
            <v>8023 - CWIP Current Month</v>
          </cell>
          <cell r="D1265">
            <v>75115.429999999993</v>
          </cell>
          <cell r="F1265" t="str">
            <v>CATS</v>
          </cell>
          <cell r="H1265" t="str">
            <v>8023</v>
          </cell>
          <cell r="I1265" t="str">
            <v>A</v>
          </cell>
          <cell r="J1265" t="str">
            <v>cap_exp</v>
          </cell>
          <cell r="K1265" t="str">
            <v>cwip_curr_mth</v>
          </cell>
          <cell r="M1265" t="str">
            <v>2010/12/1/8/A/0</v>
          </cell>
        </row>
        <row r="1266">
          <cell r="A1266" t="str">
            <v>1265</v>
          </cell>
          <cell r="B1266" t="str">
            <v>CI5_8023</v>
          </cell>
          <cell r="C1266" t="str">
            <v>8023 - End of Month CWIP Balance</v>
          </cell>
          <cell r="D1266">
            <v>180790.3</v>
          </cell>
          <cell r="F1266" t="str">
            <v>CATS</v>
          </cell>
          <cell r="H1266" t="str">
            <v>8023</v>
          </cell>
          <cell r="J1266" t="str">
            <v>cap_exp</v>
          </cell>
          <cell r="K1266" t="str">
            <v>end_cwip_bal</v>
          </cell>
          <cell r="M1266" t="str">
            <v>2010/12/1/8/A/0</v>
          </cell>
        </row>
        <row r="1267">
          <cell r="A1267" t="str">
            <v>1266</v>
          </cell>
          <cell r="B1267" t="str">
            <v>CI7_8023</v>
          </cell>
          <cell r="C1267" t="str">
            <v>8023 - Plant Additions</v>
          </cell>
          <cell r="D1267">
            <v>291537.28000000003</v>
          </cell>
          <cell r="F1267" t="str">
            <v>CATS</v>
          </cell>
          <cell r="H1267" t="str">
            <v>8023</v>
          </cell>
          <cell r="I1267" t="str">
            <v>A</v>
          </cell>
          <cell r="J1267" t="str">
            <v>cap_exp</v>
          </cell>
          <cell r="K1267" t="str">
            <v>plt_add</v>
          </cell>
          <cell r="M1267" t="str">
            <v>2010/12/1/8/A/0</v>
          </cell>
        </row>
        <row r="1268">
          <cell r="A1268" t="str">
            <v>1267</v>
          </cell>
          <cell r="B1268" t="str">
            <v>CI8_8023</v>
          </cell>
          <cell r="C1268" t="str">
            <v>8023 - Retirements</v>
          </cell>
          <cell r="D1268">
            <v>0</v>
          </cell>
          <cell r="F1268" t="str">
            <v>CATS</v>
          </cell>
          <cell r="H1268" t="str">
            <v>8023</v>
          </cell>
          <cell r="I1268" t="str">
            <v>A</v>
          </cell>
          <cell r="J1268" t="str">
            <v>cap_exp</v>
          </cell>
          <cell r="K1268" t="str">
            <v>ret</v>
          </cell>
          <cell r="M1268" t="str">
            <v>2010/12/1/8/A/0</v>
          </cell>
        </row>
        <row r="1269">
          <cell r="A1269" t="str">
            <v>1268</v>
          </cell>
          <cell r="B1269" t="str">
            <v>CI9_8023</v>
          </cell>
          <cell r="C1269" t="str">
            <v>8023 - Plant Trans and Adjs</v>
          </cell>
          <cell r="D1269">
            <v>0</v>
          </cell>
          <cell r="F1269" t="str">
            <v>CATS</v>
          </cell>
          <cell r="H1269" t="str">
            <v>8023</v>
          </cell>
          <cell r="I1269" t="str">
            <v>A</v>
          </cell>
          <cell r="J1269" t="str">
            <v>cap_exp</v>
          </cell>
          <cell r="K1269" t="str">
            <v>plt_tradjs</v>
          </cell>
          <cell r="M1269" t="str">
            <v>2010/12/1/8/A/0</v>
          </cell>
        </row>
        <row r="1270">
          <cell r="A1270" t="str">
            <v>1269</v>
          </cell>
          <cell r="B1270" t="str">
            <v>CIA_8023</v>
          </cell>
          <cell r="C1270" t="str">
            <v>8023 - Reserve Removal Cost</v>
          </cell>
          <cell r="D1270">
            <v>0</v>
          </cell>
          <cell r="F1270" t="str">
            <v>CATS</v>
          </cell>
          <cell r="H1270" t="str">
            <v>8023</v>
          </cell>
          <cell r="I1270" t="str">
            <v>A</v>
          </cell>
          <cell r="J1270" t="str">
            <v>cap_exp</v>
          </cell>
          <cell r="K1270" t="str">
            <v>resv_rem_cost</v>
          </cell>
          <cell r="M1270" t="str">
            <v>2010/12/1/8/A/0</v>
          </cell>
        </row>
        <row r="1271">
          <cell r="A1271" t="str">
            <v>1270</v>
          </cell>
          <cell r="B1271" t="str">
            <v>CIB_8023</v>
          </cell>
          <cell r="C1271" t="str">
            <v>8023 - Reserve Salvage</v>
          </cell>
          <cell r="D1271">
            <v>0</v>
          </cell>
          <cell r="F1271" t="str">
            <v>CATS</v>
          </cell>
          <cell r="H1271" t="str">
            <v>8023</v>
          </cell>
          <cell r="I1271" t="str">
            <v>A</v>
          </cell>
          <cell r="J1271" t="str">
            <v>cap_exp</v>
          </cell>
          <cell r="K1271" t="str">
            <v>resv_salv</v>
          </cell>
          <cell r="M1271" t="str">
            <v>2010/12/1/8/A/0</v>
          </cell>
        </row>
        <row r="1272">
          <cell r="A1272" t="str">
            <v>1271</v>
          </cell>
          <cell r="B1272" t="str">
            <v>CIC_8023</v>
          </cell>
          <cell r="C1272" t="str">
            <v>8023 - Reserve Trans and Adjs</v>
          </cell>
          <cell r="D1272">
            <v>0</v>
          </cell>
          <cell r="F1272" t="str">
            <v>CATS</v>
          </cell>
          <cell r="H1272" t="str">
            <v>8023</v>
          </cell>
          <cell r="I1272" t="str">
            <v>A</v>
          </cell>
          <cell r="J1272" t="str">
            <v>cap_exp</v>
          </cell>
          <cell r="K1272" t="str">
            <v>resv_tradjs</v>
          </cell>
          <cell r="M1272" t="str">
            <v>2010/12/1/8/A/0</v>
          </cell>
        </row>
        <row r="1273">
          <cell r="A1273" t="str">
            <v>1272</v>
          </cell>
          <cell r="B1273" t="str">
            <v>CIP_8023</v>
          </cell>
          <cell r="C1273" t="str">
            <v>8023 - Beginning of Month Plant Balance</v>
          </cell>
          <cell r="D1273">
            <v>19055063.579999998</v>
          </cell>
          <cell r="F1273" t="str">
            <v>PRIOR_JV</v>
          </cell>
          <cell r="H1273" t="str">
            <v>8023</v>
          </cell>
          <cell r="I1273" t="str">
            <v>P</v>
          </cell>
          <cell r="J1273" t="str">
            <v>cap_exp</v>
          </cell>
          <cell r="K1273" t="str">
            <v>beg_plant_bal</v>
          </cell>
          <cell r="M1273" t="str">
            <v>2010/12/1/8/A/0</v>
          </cell>
        </row>
        <row r="1274">
          <cell r="A1274" t="str">
            <v>1273</v>
          </cell>
          <cell r="B1274" t="str">
            <v>CIQ_8023</v>
          </cell>
          <cell r="C1274" t="str">
            <v>8023 - Beginning of Month Reserve Balance</v>
          </cell>
          <cell r="D1274">
            <v>2843233.42</v>
          </cell>
          <cell r="F1274" t="str">
            <v>PRIOR_JV</v>
          </cell>
          <cell r="H1274" t="str">
            <v>8023</v>
          </cell>
          <cell r="I1274" t="str">
            <v>P</v>
          </cell>
          <cell r="J1274" t="str">
            <v>cap_exp</v>
          </cell>
          <cell r="K1274" t="str">
            <v>beg_resv_bal</v>
          </cell>
          <cell r="M1274" t="str">
            <v>2010/12/1/8/A/0</v>
          </cell>
        </row>
        <row r="1275">
          <cell r="A1275" t="str">
            <v>1274</v>
          </cell>
          <cell r="B1275" t="str">
            <v>CIR_8023</v>
          </cell>
          <cell r="C1275" t="str">
            <v>8023 - End of Month Plant Balance</v>
          </cell>
          <cell r="D1275">
            <v>19346600.859999999</v>
          </cell>
          <cell r="F1275" t="str">
            <v>CALC</v>
          </cell>
          <cell r="H1275" t="str">
            <v>8023</v>
          </cell>
          <cell r="J1275" t="str">
            <v>cap_exp</v>
          </cell>
          <cell r="K1275" t="str">
            <v>end_plant_bal</v>
          </cell>
          <cell r="M1275" t="str">
            <v>2010/12/1/8/A/0</v>
          </cell>
        </row>
        <row r="1276">
          <cell r="A1276" t="str">
            <v>1275</v>
          </cell>
          <cell r="B1276" t="str">
            <v>CIS_8023</v>
          </cell>
          <cell r="C1276" t="str">
            <v>8023 - End of Month Reserve Balance</v>
          </cell>
          <cell r="D1276">
            <v>2881353.73</v>
          </cell>
          <cell r="F1276" t="str">
            <v>CALC</v>
          </cell>
          <cell r="H1276" t="str">
            <v>8023</v>
          </cell>
          <cell r="J1276" t="str">
            <v>cap_exp</v>
          </cell>
          <cell r="K1276" t="str">
            <v>end_resv_bal</v>
          </cell>
          <cell r="M1276" t="str">
            <v>2010/12/1/8/A/0</v>
          </cell>
        </row>
        <row r="1277">
          <cell r="A1277" t="str">
            <v>1276</v>
          </cell>
          <cell r="B1277" t="str">
            <v>CO1_8023</v>
          </cell>
          <cell r="C1277" t="str">
            <v>8023 - Beginning of Month Net Book</v>
          </cell>
          <cell r="D1277">
            <v>16211830.16</v>
          </cell>
          <cell r="F1277" t="str">
            <v>CALC</v>
          </cell>
          <cell r="H1277" t="str">
            <v>8023</v>
          </cell>
          <cell r="J1277" t="str">
            <v>cap_exp</v>
          </cell>
          <cell r="K1277" t="str">
            <v>beg_net_book</v>
          </cell>
          <cell r="M1277" t="str">
            <v>2010/12/1/8/A/0</v>
          </cell>
        </row>
        <row r="1278">
          <cell r="A1278" t="str">
            <v>1277</v>
          </cell>
          <cell r="B1278" t="str">
            <v>CO2_8023</v>
          </cell>
          <cell r="C1278" t="str">
            <v>8023 - End of Month Net Book</v>
          </cell>
          <cell r="D1278">
            <v>16465247.130000001</v>
          </cell>
          <cell r="F1278" t="str">
            <v>CALC</v>
          </cell>
          <cell r="H1278" t="str">
            <v>8023</v>
          </cell>
          <cell r="J1278" t="str">
            <v>cap_exp</v>
          </cell>
          <cell r="K1278" t="str">
            <v>end_net_book</v>
          </cell>
          <cell r="M1278" t="str">
            <v>2010/12/1/8/A/0</v>
          </cell>
        </row>
        <row r="1279">
          <cell r="A1279" t="str">
            <v>1278</v>
          </cell>
          <cell r="B1279" t="str">
            <v>CO3_8023</v>
          </cell>
          <cell r="C1279" t="str">
            <v>8023 - Average Net Book</v>
          </cell>
          <cell r="D1279">
            <v>16338538.645</v>
          </cell>
          <cell r="F1279" t="str">
            <v>CALC</v>
          </cell>
          <cell r="H1279" t="str">
            <v>8023</v>
          </cell>
          <cell r="J1279" t="str">
            <v>cap_exp</v>
          </cell>
          <cell r="K1279" t="str">
            <v>avg_net_book</v>
          </cell>
          <cell r="M1279" t="str">
            <v>2010/12/1/8/A/0</v>
          </cell>
        </row>
        <row r="1280">
          <cell r="A1280" t="str">
            <v>1279</v>
          </cell>
          <cell r="B1280" t="str">
            <v>CO4_8023</v>
          </cell>
          <cell r="C1280" t="str">
            <v>8023 - Annual Equity Rate</v>
          </cell>
          <cell r="D1280">
            <v>4.7018999999999998E-2</v>
          </cell>
          <cell r="F1280" t="str">
            <v>CALC</v>
          </cell>
          <cell r="H1280" t="str">
            <v>8023</v>
          </cell>
          <cell r="J1280" t="str">
            <v>cap_exp</v>
          </cell>
          <cell r="K1280" t="str">
            <v>equity_ror</v>
          </cell>
          <cell r="M1280" t="str">
            <v>2010/12/1/8/A/0</v>
          </cell>
        </row>
        <row r="1281">
          <cell r="A1281" t="str">
            <v>1280</v>
          </cell>
          <cell r="B1281" t="str">
            <v>CO5_8023</v>
          </cell>
          <cell r="C1281" t="str">
            <v>8023 - Annual Debt Rate</v>
          </cell>
          <cell r="D1281">
            <v>1.9473000000000001E-2</v>
          </cell>
          <cell r="F1281" t="str">
            <v>CALC</v>
          </cell>
          <cell r="H1281" t="str">
            <v>8023</v>
          </cell>
          <cell r="J1281" t="str">
            <v>cap_exp</v>
          </cell>
          <cell r="K1281" t="str">
            <v>debt_ror</v>
          </cell>
          <cell r="M1281" t="str">
            <v>2010/12/1/8/A/0</v>
          </cell>
        </row>
        <row r="1282">
          <cell r="A1282" t="str">
            <v>1281</v>
          </cell>
          <cell r="B1282" t="str">
            <v>CO6_8023</v>
          </cell>
          <cell r="C1282" t="str">
            <v>8023 - State Tax Rate</v>
          </cell>
          <cell r="D1282">
            <v>5.5E-2</v>
          </cell>
          <cell r="F1282" t="str">
            <v>CALC</v>
          </cell>
          <cell r="H1282" t="str">
            <v>8023</v>
          </cell>
          <cell r="J1282" t="str">
            <v>cap_exp</v>
          </cell>
          <cell r="K1282" t="str">
            <v>state_tax_rate</v>
          </cell>
          <cell r="M1282" t="str">
            <v>2010/12/1/8/A/0</v>
          </cell>
        </row>
        <row r="1283">
          <cell r="A1283" t="str">
            <v>1282</v>
          </cell>
          <cell r="B1283" t="str">
            <v>CO7_8023</v>
          </cell>
          <cell r="C1283" t="str">
            <v>8023 - Federal Tax Rate</v>
          </cell>
          <cell r="D1283">
            <v>0.35</v>
          </cell>
          <cell r="F1283" t="str">
            <v>CALC</v>
          </cell>
          <cell r="H1283" t="str">
            <v>8023</v>
          </cell>
          <cell r="J1283" t="str">
            <v>cap_exp</v>
          </cell>
          <cell r="K1283" t="str">
            <v>fed_tax_rate</v>
          </cell>
          <cell r="M1283" t="str">
            <v>2010/12/1/8/A/0</v>
          </cell>
        </row>
        <row r="1284">
          <cell r="A1284" t="str">
            <v>1283</v>
          </cell>
          <cell r="B1284" t="str">
            <v>CO8_8023</v>
          </cell>
          <cell r="C1284" t="str">
            <v>8023 - Grossed State Tax Rate</v>
          </cell>
          <cell r="D1284">
            <v>5.8201058201058198E-2</v>
          </cell>
          <cell r="F1284" t="str">
            <v>CALC</v>
          </cell>
          <cell r="H1284" t="str">
            <v>8023</v>
          </cell>
          <cell r="J1284" t="str">
            <v>cap_exp</v>
          </cell>
          <cell r="K1284" t="str">
            <v>gross_state_tax_rate</v>
          </cell>
          <cell r="M1284" t="str">
            <v>2010/12/1/8/A/0</v>
          </cell>
        </row>
        <row r="1285">
          <cell r="A1285" t="str">
            <v>1284</v>
          </cell>
          <cell r="B1285" t="str">
            <v>CO9_8023</v>
          </cell>
          <cell r="C1285" t="str">
            <v>8023 - Grossed Federal Tax Rate</v>
          </cell>
          <cell r="D1285">
            <v>0.53846153846153799</v>
          </cell>
          <cell r="F1285" t="str">
            <v>CALC</v>
          </cell>
          <cell r="H1285" t="str">
            <v>8023</v>
          </cell>
          <cell r="J1285" t="str">
            <v>cap_exp</v>
          </cell>
          <cell r="K1285" t="str">
            <v>gross_fed_tax_rate</v>
          </cell>
          <cell r="M1285" t="str">
            <v>2010/12/1/8/A/0</v>
          </cell>
        </row>
        <row r="1286">
          <cell r="A1286" t="str">
            <v>1285</v>
          </cell>
          <cell r="B1286" t="str">
            <v>COA_8023</v>
          </cell>
          <cell r="C1286" t="str">
            <v>8023 - Return on Equity Amount</v>
          </cell>
          <cell r="D1286">
            <v>64019.295972703498</v>
          </cell>
          <cell r="F1286" t="str">
            <v>CALC</v>
          </cell>
          <cell r="H1286" t="str">
            <v>8023</v>
          </cell>
          <cell r="J1286" t="str">
            <v>cap_exp</v>
          </cell>
          <cell r="K1286" t="str">
            <v>equity_ror_amt</v>
          </cell>
          <cell r="M1286" t="str">
            <v>2010/12/1/8/A/0</v>
          </cell>
        </row>
        <row r="1287">
          <cell r="A1287" t="str">
            <v>1286</v>
          </cell>
          <cell r="B1287" t="str">
            <v>COB_8023</v>
          </cell>
          <cell r="C1287" t="str">
            <v>8023 - State Tax Amount</v>
          </cell>
          <cell r="D1287">
            <v>3725.99077089808</v>
          </cell>
          <cell r="F1287" t="str">
            <v>CALC</v>
          </cell>
          <cell r="H1287" t="str">
            <v>8023</v>
          </cell>
          <cell r="J1287" t="str">
            <v>cap_exp</v>
          </cell>
          <cell r="K1287" t="str">
            <v>state_tax_amt</v>
          </cell>
          <cell r="M1287" t="str">
            <v>2010/12/1/8/A/0</v>
          </cell>
        </row>
        <row r="1288">
          <cell r="A1288" t="str">
            <v>1287</v>
          </cell>
          <cell r="B1288" t="str">
            <v>COC_8023</v>
          </cell>
          <cell r="C1288" t="str">
            <v>8023 - Federal Tax Amount</v>
          </cell>
          <cell r="D1288">
            <v>36478.231323477703</v>
          </cell>
          <cell r="F1288" t="str">
            <v>CALC</v>
          </cell>
          <cell r="H1288" t="str">
            <v>8023</v>
          </cell>
          <cell r="J1288" t="str">
            <v>cap_exp</v>
          </cell>
          <cell r="K1288" t="str">
            <v>fed_tax_amt</v>
          </cell>
          <cell r="M1288" t="str">
            <v>2010/12/1/8/A/0</v>
          </cell>
        </row>
        <row r="1289">
          <cell r="A1289" t="str">
            <v>1288</v>
          </cell>
          <cell r="B1289" t="str">
            <v>COD_8023</v>
          </cell>
          <cell r="C1289" t="str">
            <v>8023 - Return on Debt Amount</v>
          </cell>
          <cell r="D1289">
            <v>26514.180513105999</v>
          </cell>
          <cell r="F1289" t="str">
            <v>CALC</v>
          </cell>
          <cell r="H1289" t="str">
            <v>8023</v>
          </cell>
          <cell r="J1289" t="str">
            <v>cap_exp</v>
          </cell>
          <cell r="K1289" t="str">
            <v>debt_ror_amt</v>
          </cell>
          <cell r="M1289" t="str">
            <v>2010/12/1/8/A/0</v>
          </cell>
        </row>
        <row r="1290">
          <cell r="A1290" t="str">
            <v>1289</v>
          </cell>
          <cell r="B1290" t="str">
            <v>COE_8023</v>
          </cell>
          <cell r="C1290" t="str">
            <v>8023 - Total Cap Exp Amount</v>
          </cell>
          <cell r="D1290">
            <v>168858.00858018501</v>
          </cell>
          <cell r="F1290" t="str">
            <v>CALC</v>
          </cell>
          <cell r="H1290" t="str">
            <v>8023</v>
          </cell>
          <cell r="J1290" t="str">
            <v>cap_exp</v>
          </cell>
          <cell r="K1290" t="str">
            <v>total_amt</v>
          </cell>
          <cell r="M1290" t="str">
            <v>2010/12/1/8/A/0</v>
          </cell>
        </row>
        <row r="1291">
          <cell r="A1291" t="str">
            <v>1290</v>
          </cell>
          <cell r="B1291" t="str">
            <v>COF_8023</v>
          </cell>
          <cell r="C1291" t="str">
            <v>8023 - CP Allocation Factor</v>
          </cell>
          <cell r="D1291">
            <v>0.92307692299999999</v>
          </cell>
          <cell r="F1291" t="str">
            <v>CALC</v>
          </cell>
          <cell r="H1291" t="str">
            <v>8023</v>
          </cell>
          <cell r="J1291" t="str">
            <v>cap_exp</v>
          </cell>
          <cell r="K1291" t="str">
            <v>alloc_cp</v>
          </cell>
          <cell r="M1291" t="str">
            <v>2010/12/1/8/A/0</v>
          </cell>
        </row>
        <row r="1292">
          <cell r="A1292" t="str">
            <v>1291</v>
          </cell>
          <cell r="B1292" t="str">
            <v>COG_8023</v>
          </cell>
          <cell r="C1292" t="str">
            <v>8023 - GCP Allocation Factor</v>
          </cell>
          <cell r="D1292">
            <v>0</v>
          </cell>
          <cell r="F1292" t="str">
            <v>CALC</v>
          </cell>
          <cell r="H1292" t="str">
            <v>8023</v>
          </cell>
          <cell r="J1292" t="str">
            <v>cap_exp</v>
          </cell>
          <cell r="K1292" t="str">
            <v>alloc_gcp</v>
          </cell>
          <cell r="M1292" t="str">
            <v>2010/12/1/8/A/0</v>
          </cell>
        </row>
        <row r="1293">
          <cell r="A1293" t="str">
            <v>1292</v>
          </cell>
          <cell r="B1293" t="str">
            <v>COH_8023</v>
          </cell>
          <cell r="C1293" t="str">
            <v>8023 - Energy Allocation Factor</v>
          </cell>
          <cell r="D1293">
            <v>7.6923077000000006E-2</v>
          </cell>
          <cell r="F1293" t="str">
            <v>CALC</v>
          </cell>
          <cell r="H1293" t="str">
            <v>8023</v>
          </cell>
          <cell r="J1293" t="str">
            <v>cap_exp</v>
          </cell>
          <cell r="K1293" t="str">
            <v>alloc_engy</v>
          </cell>
          <cell r="M1293" t="str">
            <v>2010/12/1/8/A/0</v>
          </cell>
        </row>
        <row r="1294">
          <cell r="A1294" t="str">
            <v>1293</v>
          </cell>
          <cell r="B1294" t="str">
            <v>COI_8023</v>
          </cell>
          <cell r="C1294" t="str">
            <v>8023 - CP Allocation Cap Exp Amount</v>
          </cell>
          <cell r="D1294">
            <v>155868.93098410501</v>
          </cell>
          <cell r="F1294" t="str">
            <v>CALC</v>
          </cell>
          <cell r="H1294" t="str">
            <v>8023</v>
          </cell>
          <cell r="J1294" t="str">
            <v>cap_exp</v>
          </cell>
          <cell r="K1294" t="str">
            <v>alloc_cp_amt</v>
          </cell>
          <cell r="M1294" t="str">
            <v>2010/12/1/8/A/0</v>
          </cell>
        </row>
        <row r="1295">
          <cell r="A1295" t="str">
            <v>1294</v>
          </cell>
          <cell r="B1295" t="str">
            <v>COJ_8023</v>
          </cell>
          <cell r="C1295" t="str">
            <v>8023 - GCP Allocation Cap Exp Amount</v>
          </cell>
          <cell r="D1295">
            <v>0</v>
          </cell>
          <cell r="F1295" t="str">
            <v>CALC</v>
          </cell>
          <cell r="H1295" t="str">
            <v>8023</v>
          </cell>
          <cell r="J1295" t="str">
            <v>cap_exp</v>
          </cell>
          <cell r="K1295" t="str">
            <v>alloc_gcp_amt</v>
          </cell>
          <cell r="M1295" t="str">
            <v>2010/12/1/8/A/0</v>
          </cell>
        </row>
        <row r="1296">
          <cell r="A1296" t="str">
            <v>1295</v>
          </cell>
          <cell r="B1296" t="str">
            <v>COK_8023</v>
          </cell>
          <cell r="C1296" t="str">
            <v>8023 - Energy Allocation Cap Exp Amount</v>
          </cell>
          <cell r="D1296">
            <v>12989.0775960802</v>
          </cell>
          <cell r="F1296" t="str">
            <v>CALC</v>
          </cell>
          <cell r="H1296" t="str">
            <v>8023</v>
          </cell>
          <cell r="J1296" t="str">
            <v>cap_exp</v>
          </cell>
          <cell r="K1296" t="str">
            <v>alloc_engy_amt</v>
          </cell>
          <cell r="M1296" t="str">
            <v>2010/12/1/8/A/0</v>
          </cell>
        </row>
        <row r="1297">
          <cell r="A1297" t="str">
            <v>1296</v>
          </cell>
          <cell r="B1297" t="str">
            <v>COL_8023</v>
          </cell>
          <cell r="C1297" t="str">
            <v>8023 - CP Jurisdictional Factor</v>
          </cell>
          <cell r="D1297">
            <v>0.98031049999999997</v>
          </cell>
          <cell r="F1297" t="str">
            <v>CALC</v>
          </cell>
          <cell r="H1297" t="str">
            <v>8023</v>
          </cell>
          <cell r="J1297" t="str">
            <v>cap_exp</v>
          </cell>
          <cell r="K1297" t="str">
            <v>juris_cp_factor</v>
          </cell>
          <cell r="M1297" t="str">
            <v>2010/12/1/8/A/0</v>
          </cell>
        </row>
        <row r="1298">
          <cell r="A1298" t="str">
            <v>1297</v>
          </cell>
          <cell r="B1298" t="str">
            <v>COM_8023</v>
          </cell>
          <cell r="C1298" t="str">
            <v>8023 - GCP Jurisdictional Factor</v>
          </cell>
          <cell r="D1298">
            <v>1</v>
          </cell>
          <cell r="F1298" t="str">
            <v>CALC</v>
          </cell>
          <cell r="H1298" t="str">
            <v>8023</v>
          </cell>
          <cell r="J1298" t="str">
            <v>cap_exp</v>
          </cell>
          <cell r="K1298" t="str">
            <v>juris_gcp_factor</v>
          </cell>
          <cell r="M1298" t="str">
            <v>2010/12/1/8/A/0</v>
          </cell>
        </row>
        <row r="1299">
          <cell r="A1299" t="str">
            <v>1298</v>
          </cell>
          <cell r="B1299" t="str">
            <v>CON_8023</v>
          </cell>
          <cell r="C1299" t="str">
            <v>8023 - Energy Jurisdictional Factor</v>
          </cell>
          <cell r="D1299">
            <v>0.980271</v>
          </cell>
          <cell r="F1299" t="str">
            <v>CALC</v>
          </cell>
          <cell r="H1299" t="str">
            <v>8023</v>
          </cell>
          <cell r="J1299" t="str">
            <v>cap_exp</v>
          </cell>
          <cell r="K1299" t="str">
            <v>juris_engy_factor</v>
          </cell>
          <cell r="M1299" t="str">
            <v>2010/12/1/8/A/0</v>
          </cell>
        </row>
        <row r="1300">
          <cell r="A1300" t="str">
            <v>1299</v>
          </cell>
          <cell r="B1300" t="str">
            <v>COO_8023</v>
          </cell>
          <cell r="C1300" t="str">
            <v>8023 - CP Jurisdictional Cap Exp Amount</v>
          </cell>
          <cell r="D1300">
            <v>152799.949667493</v>
          </cell>
          <cell r="F1300" t="str">
            <v>CALC</v>
          </cell>
          <cell r="H1300" t="str">
            <v>8023</v>
          </cell>
          <cell r="J1300" t="str">
            <v>cap_exp</v>
          </cell>
          <cell r="K1300" t="str">
            <v>juris_cp_amt</v>
          </cell>
          <cell r="M1300" t="str">
            <v>2010/12/1/8/A/0</v>
          </cell>
        </row>
        <row r="1301">
          <cell r="A1301" t="str">
            <v>1300</v>
          </cell>
          <cell r="B1301" t="str">
            <v>COP_8023</v>
          </cell>
          <cell r="C1301" t="str">
            <v>8023 - GCP Jurisdictional Cap Exp Amount</v>
          </cell>
          <cell r="D1301">
            <v>0</v>
          </cell>
          <cell r="F1301" t="str">
            <v>CALC</v>
          </cell>
          <cell r="H1301" t="str">
            <v>8023</v>
          </cell>
          <cell r="J1301" t="str">
            <v>cap_exp</v>
          </cell>
          <cell r="K1301" t="str">
            <v>juris_gcp_amt</v>
          </cell>
          <cell r="M1301" t="str">
            <v>2010/12/1/8/A/0</v>
          </cell>
        </row>
        <row r="1302">
          <cell r="A1302" t="str">
            <v>1301</v>
          </cell>
          <cell r="B1302" t="str">
            <v>COQ_8023</v>
          </cell>
          <cell r="C1302" t="str">
            <v>8023 - Energy Jurisdictional Cap Exp Amount</v>
          </cell>
          <cell r="D1302">
            <v>12732.816084187099</v>
          </cell>
          <cell r="F1302" t="str">
            <v>CALC</v>
          </cell>
          <cell r="H1302" t="str">
            <v>8023</v>
          </cell>
          <cell r="J1302" t="str">
            <v>cap_exp</v>
          </cell>
          <cell r="K1302" t="str">
            <v>juris_engy_amt</v>
          </cell>
          <cell r="M1302" t="str">
            <v>2010/12/1/8/A/0</v>
          </cell>
        </row>
        <row r="1303">
          <cell r="A1303" t="str">
            <v>1302</v>
          </cell>
          <cell r="B1303" t="str">
            <v>COR_8023</v>
          </cell>
          <cell r="C1303" t="str">
            <v>8023 - Total Jurisdictional Cap Exp Amount</v>
          </cell>
          <cell r="D1303">
            <v>165532.76575168001</v>
          </cell>
          <cell r="F1303" t="str">
            <v>CALC</v>
          </cell>
          <cell r="H1303" t="str">
            <v>8023</v>
          </cell>
          <cell r="J1303" t="str">
            <v>cap_exp</v>
          </cell>
          <cell r="K1303" t="str">
            <v>total_juris_amt</v>
          </cell>
          <cell r="M1303" t="str">
            <v>2010/12/1/8/A/0</v>
          </cell>
        </row>
        <row r="1304">
          <cell r="A1304" t="str">
            <v>1303</v>
          </cell>
          <cell r="B1304" t="str">
            <v>CI1_8024</v>
          </cell>
          <cell r="C1304" t="str">
            <v>8024 - Depreciation Expense</v>
          </cell>
          <cell r="D1304">
            <v>69417.91</v>
          </cell>
          <cell r="F1304" t="str">
            <v>CATS</v>
          </cell>
          <cell r="H1304" t="str">
            <v>8024</v>
          </cell>
          <cell r="I1304" t="str">
            <v>A</v>
          </cell>
          <cell r="J1304" t="str">
            <v>cap_exp</v>
          </cell>
          <cell r="K1304" t="str">
            <v>depr_exp</v>
          </cell>
          <cell r="M1304" t="str">
            <v>2010/12/1/8/A/0</v>
          </cell>
        </row>
        <row r="1305">
          <cell r="A1305" t="str">
            <v>1304</v>
          </cell>
          <cell r="B1305" t="str">
            <v>CI5_8024</v>
          </cell>
          <cell r="C1305" t="str">
            <v>8024 - End of Month CWIP Balance</v>
          </cell>
          <cell r="D1305">
            <v>0</v>
          </cell>
          <cell r="F1305" t="str">
            <v>CALC</v>
          </cell>
          <cell r="H1305" t="str">
            <v>8024</v>
          </cell>
          <cell r="J1305" t="str">
            <v>cap_exp</v>
          </cell>
          <cell r="K1305" t="str">
            <v>end_cwip_bal</v>
          </cell>
          <cell r="M1305" t="str">
            <v>2010/12/1/8/A/0</v>
          </cell>
        </row>
        <row r="1306">
          <cell r="A1306" t="str">
            <v>1305</v>
          </cell>
          <cell r="B1306" t="str">
            <v>CI7_8024</v>
          </cell>
          <cell r="C1306" t="str">
            <v>8024 - Plant Additions</v>
          </cell>
          <cell r="D1306">
            <v>0</v>
          </cell>
          <cell r="F1306" t="str">
            <v>CATS</v>
          </cell>
          <cell r="H1306" t="str">
            <v>8024</v>
          </cell>
          <cell r="I1306" t="str">
            <v>A</v>
          </cell>
          <cell r="J1306" t="str">
            <v>cap_exp</v>
          </cell>
          <cell r="K1306" t="str">
            <v>plt_add</v>
          </cell>
          <cell r="M1306" t="str">
            <v>2010/12/1/8/A/0</v>
          </cell>
        </row>
        <row r="1307">
          <cell r="A1307" t="str">
            <v>1306</v>
          </cell>
          <cell r="B1307" t="str">
            <v>CI8_8024</v>
          </cell>
          <cell r="C1307" t="str">
            <v>8024 - Retirements</v>
          </cell>
          <cell r="D1307">
            <v>-578975.79</v>
          </cell>
          <cell r="F1307" t="str">
            <v>CATS</v>
          </cell>
          <cell r="H1307" t="str">
            <v>8024</v>
          </cell>
          <cell r="I1307" t="str">
            <v>A</v>
          </cell>
          <cell r="J1307" t="str">
            <v>cap_exp</v>
          </cell>
          <cell r="K1307" t="str">
            <v>ret</v>
          </cell>
          <cell r="M1307" t="str">
            <v>2010/12/1/8/A/0</v>
          </cell>
        </row>
        <row r="1308">
          <cell r="A1308" t="str">
            <v>1307</v>
          </cell>
          <cell r="B1308" t="str">
            <v>CI9_8024</v>
          </cell>
          <cell r="C1308" t="str">
            <v>8024 - Plant Trans and Adjs</v>
          </cell>
          <cell r="D1308">
            <v>0</v>
          </cell>
          <cell r="F1308" t="str">
            <v>CATS</v>
          </cell>
          <cell r="H1308" t="str">
            <v>8024</v>
          </cell>
          <cell r="I1308" t="str">
            <v>A</v>
          </cell>
          <cell r="J1308" t="str">
            <v>cap_exp</v>
          </cell>
          <cell r="K1308" t="str">
            <v>plt_tradjs</v>
          </cell>
          <cell r="M1308" t="str">
            <v>2010/12/1/8/A/0</v>
          </cell>
        </row>
        <row r="1309">
          <cell r="A1309" t="str">
            <v>1308</v>
          </cell>
          <cell r="B1309" t="str">
            <v>CIA_8024</v>
          </cell>
          <cell r="C1309" t="str">
            <v>8024 - Reserve Removal Cost</v>
          </cell>
          <cell r="D1309">
            <v>0</v>
          </cell>
          <cell r="F1309" t="str">
            <v>CATS</v>
          </cell>
          <cell r="H1309" t="str">
            <v>8024</v>
          </cell>
          <cell r="I1309" t="str">
            <v>A</v>
          </cell>
          <cell r="J1309" t="str">
            <v>cap_exp</v>
          </cell>
          <cell r="K1309" t="str">
            <v>resv_rem_cost</v>
          </cell>
          <cell r="M1309" t="str">
            <v>2010/12/1/8/A/0</v>
          </cell>
        </row>
        <row r="1310">
          <cell r="A1310" t="str">
            <v>1309</v>
          </cell>
          <cell r="B1310" t="str">
            <v>CIB_8024</v>
          </cell>
          <cell r="C1310" t="str">
            <v>8024 - Reserve Salvage</v>
          </cell>
          <cell r="D1310">
            <v>0</v>
          </cell>
          <cell r="F1310" t="str">
            <v>CATS</v>
          </cell>
          <cell r="H1310" t="str">
            <v>8024</v>
          </cell>
          <cell r="I1310" t="str">
            <v>A</v>
          </cell>
          <cell r="J1310" t="str">
            <v>cap_exp</v>
          </cell>
          <cell r="K1310" t="str">
            <v>resv_salv</v>
          </cell>
          <cell r="M1310" t="str">
            <v>2010/12/1/8/A/0</v>
          </cell>
        </row>
        <row r="1311">
          <cell r="A1311" t="str">
            <v>1310</v>
          </cell>
          <cell r="B1311" t="str">
            <v>CIC_8024</v>
          </cell>
          <cell r="C1311" t="str">
            <v>8024 - Reserve Trans and Adjs</v>
          </cell>
          <cell r="D1311">
            <v>0</v>
          </cell>
          <cell r="F1311" t="str">
            <v>CATS</v>
          </cell>
          <cell r="H1311" t="str">
            <v>8024</v>
          </cell>
          <cell r="I1311" t="str">
            <v>A</v>
          </cell>
          <cell r="J1311" t="str">
            <v>cap_exp</v>
          </cell>
          <cell r="K1311" t="str">
            <v>resv_tradjs</v>
          </cell>
          <cell r="M1311" t="str">
            <v>2010/12/1/8/A/0</v>
          </cell>
        </row>
        <row r="1312">
          <cell r="A1312" t="str">
            <v>1311</v>
          </cell>
          <cell r="B1312" t="str">
            <v>CIP_8024</v>
          </cell>
          <cell r="C1312" t="str">
            <v>8024 - Beginning of Month Plant Balance</v>
          </cell>
          <cell r="D1312">
            <v>32328522.449999999</v>
          </cell>
          <cell r="F1312" t="str">
            <v>PRIOR_JV</v>
          </cell>
          <cell r="H1312" t="str">
            <v>8024</v>
          </cell>
          <cell r="I1312" t="str">
            <v>P</v>
          </cell>
          <cell r="J1312" t="str">
            <v>cap_exp</v>
          </cell>
          <cell r="K1312" t="str">
            <v>beg_plant_bal</v>
          </cell>
          <cell r="M1312" t="str">
            <v>2010/12/1/8/A/0</v>
          </cell>
        </row>
        <row r="1313">
          <cell r="A1313" t="str">
            <v>1312</v>
          </cell>
          <cell r="B1313" t="str">
            <v>CIQ_8024</v>
          </cell>
          <cell r="C1313" t="str">
            <v>8024 - Beginning of Month Reserve Balance</v>
          </cell>
          <cell r="D1313">
            <v>5333953.25</v>
          </cell>
          <cell r="F1313" t="str">
            <v>PRIOR_JV</v>
          </cell>
          <cell r="H1313" t="str">
            <v>8024</v>
          </cell>
          <cell r="I1313" t="str">
            <v>P</v>
          </cell>
          <cell r="J1313" t="str">
            <v>cap_exp</v>
          </cell>
          <cell r="K1313" t="str">
            <v>beg_resv_bal</v>
          </cell>
          <cell r="M1313" t="str">
            <v>2010/12/1/8/A/0</v>
          </cell>
        </row>
        <row r="1314">
          <cell r="A1314" t="str">
            <v>1313</v>
          </cell>
          <cell r="B1314" t="str">
            <v>CIR_8024</v>
          </cell>
          <cell r="C1314" t="str">
            <v>8024 - End of Month Plant Balance</v>
          </cell>
          <cell r="D1314">
            <v>31749546.66</v>
          </cell>
          <cell r="F1314" t="str">
            <v>CALC</v>
          </cell>
          <cell r="H1314" t="str">
            <v>8024</v>
          </cell>
          <cell r="J1314" t="str">
            <v>cap_exp</v>
          </cell>
          <cell r="K1314" t="str">
            <v>end_plant_bal</v>
          </cell>
          <cell r="M1314" t="str">
            <v>2010/12/1/8/A/0</v>
          </cell>
        </row>
        <row r="1315">
          <cell r="A1315" t="str">
            <v>1314</v>
          </cell>
          <cell r="B1315" t="str">
            <v>CIS_8024</v>
          </cell>
          <cell r="C1315" t="str">
            <v>8024 - End of Month Reserve Balance</v>
          </cell>
          <cell r="D1315">
            <v>4824395.37</v>
          </cell>
          <cell r="F1315" t="str">
            <v>CALC</v>
          </cell>
          <cell r="H1315" t="str">
            <v>8024</v>
          </cell>
          <cell r="J1315" t="str">
            <v>cap_exp</v>
          </cell>
          <cell r="K1315" t="str">
            <v>end_resv_bal</v>
          </cell>
          <cell r="M1315" t="str">
            <v>2010/12/1/8/A/0</v>
          </cell>
        </row>
        <row r="1316">
          <cell r="A1316" t="str">
            <v>1315</v>
          </cell>
          <cell r="B1316" t="str">
            <v>CO1_8024</v>
          </cell>
          <cell r="C1316" t="str">
            <v>8024 - Beginning of Month Net Book</v>
          </cell>
          <cell r="D1316">
            <v>26994569.199999999</v>
          </cell>
          <cell r="F1316" t="str">
            <v>CALC</v>
          </cell>
          <cell r="H1316" t="str">
            <v>8024</v>
          </cell>
          <cell r="J1316" t="str">
            <v>cap_exp</v>
          </cell>
          <cell r="K1316" t="str">
            <v>beg_net_book</v>
          </cell>
          <cell r="M1316" t="str">
            <v>2010/12/1/8/A/0</v>
          </cell>
        </row>
        <row r="1317">
          <cell r="A1317" t="str">
            <v>1316</v>
          </cell>
          <cell r="B1317" t="str">
            <v>CO2_8024</v>
          </cell>
          <cell r="C1317" t="str">
            <v>8024 - End of Month Net Book</v>
          </cell>
          <cell r="D1317">
            <v>26925151.289999999</v>
          </cell>
          <cell r="F1317" t="str">
            <v>CALC</v>
          </cell>
          <cell r="H1317" t="str">
            <v>8024</v>
          </cell>
          <cell r="J1317" t="str">
            <v>cap_exp</v>
          </cell>
          <cell r="K1317" t="str">
            <v>end_net_book</v>
          </cell>
          <cell r="M1317" t="str">
            <v>2010/12/1/8/A/0</v>
          </cell>
        </row>
        <row r="1318">
          <cell r="A1318" t="str">
            <v>1317</v>
          </cell>
          <cell r="B1318" t="str">
            <v>CO3_8024</v>
          </cell>
          <cell r="C1318" t="str">
            <v>8024 - Average Net Book</v>
          </cell>
          <cell r="D1318">
            <v>26959860.245000001</v>
          </cell>
          <cell r="F1318" t="str">
            <v>CALC</v>
          </cell>
          <cell r="H1318" t="str">
            <v>8024</v>
          </cell>
          <cell r="J1318" t="str">
            <v>cap_exp</v>
          </cell>
          <cell r="K1318" t="str">
            <v>avg_net_book</v>
          </cell>
          <cell r="M1318" t="str">
            <v>2010/12/1/8/A/0</v>
          </cell>
        </row>
        <row r="1319">
          <cell r="A1319" t="str">
            <v>1318</v>
          </cell>
          <cell r="B1319" t="str">
            <v>CO4_8024</v>
          </cell>
          <cell r="C1319" t="str">
            <v>8024 - Annual Equity Rate</v>
          </cell>
          <cell r="D1319">
            <v>4.7018999999999998E-2</v>
          </cell>
          <cell r="F1319" t="str">
            <v>CALC</v>
          </cell>
          <cell r="H1319" t="str">
            <v>8024</v>
          </cell>
          <cell r="J1319" t="str">
            <v>cap_exp</v>
          </cell>
          <cell r="K1319" t="str">
            <v>equity_ror</v>
          </cell>
          <cell r="M1319" t="str">
            <v>2010/12/1/8/A/0</v>
          </cell>
        </row>
        <row r="1320">
          <cell r="A1320" t="str">
            <v>1319</v>
          </cell>
          <cell r="B1320" t="str">
            <v>CO5_8024</v>
          </cell>
          <cell r="C1320" t="str">
            <v>8024 - Annual Debt Rate</v>
          </cell>
          <cell r="D1320">
            <v>1.9473000000000001E-2</v>
          </cell>
          <cell r="F1320" t="str">
            <v>CALC</v>
          </cell>
          <cell r="H1320" t="str">
            <v>8024</v>
          </cell>
          <cell r="J1320" t="str">
            <v>cap_exp</v>
          </cell>
          <cell r="K1320" t="str">
            <v>debt_ror</v>
          </cell>
          <cell r="M1320" t="str">
            <v>2010/12/1/8/A/0</v>
          </cell>
        </row>
        <row r="1321">
          <cell r="A1321" t="str">
            <v>1320</v>
          </cell>
          <cell r="B1321" t="str">
            <v>CO6_8024</v>
          </cell>
          <cell r="C1321" t="str">
            <v>8024 - State Tax Rate</v>
          </cell>
          <cell r="D1321">
            <v>5.5E-2</v>
          </cell>
          <cell r="F1321" t="str">
            <v>CALC</v>
          </cell>
          <cell r="H1321" t="str">
            <v>8024</v>
          </cell>
          <cell r="J1321" t="str">
            <v>cap_exp</v>
          </cell>
          <cell r="K1321" t="str">
            <v>state_tax_rate</v>
          </cell>
          <cell r="M1321" t="str">
            <v>2010/12/1/8/A/0</v>
          </cell>
        </row>
        <row r="1322">
          <cell r="A1322" t="str">
            <v>1321</v>
          </cell>
          <cell r="B1322" t="str">
            <v>CO7_8024</v>
          </cell>
          <cell r="C1322" t="str">
            <v>8024 - Federal Tax Rate</v>
          </cell>
          <cell r="D1322">
            <v>0.35</v>
          </cell>
          <cell r="F1322" t="str">
            <v>CALC</v>
          </cell>
          <cell r="H1322" t="str">
            <v>8024</v>
          </cell>
          <cell r="J1322" t="str">
            <v>cap_exp</v>
          </cell>
          <cell r="K1322" t="str">
            <v>fed_tax_rate</v>
          </cell>
          <cell r="M1322" t="str">
            <v>2010/12/1/8/A/0</v>
          </cell>
        </row>
        <row r="1323">
          <cell r="A1323" t="str">
            <v>1322</v>
          </cell>
          <cell r="B1323" t="str">
            <v>CO8_8024</v>
          </cell>
          <cell r="C1323" t="str">
            <v>8024 - Grossed State Tax Rate</v>
          </cell>
          <cell r="D1323">
            <v>5.8201058201058198E-2</v>
          </cell>
          <cell r="F1323" t="str">
            <v>CALC</v>
          </cell>
          <cell r="H1323" t="str">
            <v>8024</v>
          </cell>
          <cell r="J1323" t="str">
            <v>cap_exp</v>
          </cell>
          <cell r="K1323" t="str">
            <v>gross_state_tax_rate</v>
          </cell>
          <cell r="M1323" t="str">
            <v>2010/12/1/8/A/0</v>
          </cell>
        </row>
        <row r="1324">
          <cell r="A1324" t="str">
            <v>1323</v>
          </cell>
          <cell r="B1324" t="str">
            <v>CO9_8024</v>
          </cell>
          <cell r="C1324" t="str">
            <v>8024 - Grossed Federal Tax Rate</v>
          </cell>
          <cell r="D1324">
            <v>0.53846153846153799</v>
          </cell>
          <cell r="F1324" t="str">
            <v>CALC</v>
          </cell>
          <cell r="H1324" t="str">
            <v>8024</v>
          </cell>
          <cell r="J1324" t="str">
            <v>cap_exp</v>
          </cell>
          <cell r="K1324" t="str">
            <v>gross_fed_tax_rate</v>
          </cell>
          <cell r="M1324" t="str">
            <v>2010/12/1/8/A/0</v>
          </cell>
        </row>
        <row r="1325">
          <cell r="A1325" t="str">
            <v>1324</v>
          </cell>
          <cell r="B1325" t="str">
            <v>COA_8024</v>
          </cell>
          <cell r="C1325" t="str">
            <v>8024 - Return on Equity Amount</v>
          </cell>
          <cell r="D1325">
            <v>105636.820397983</v>
          </cell>
          <cell r="F1325" t="str">
            <v>CALC</v>
          </cell>
          <cell r="H1325" t="str">
            <v>8024</v>
          </cell>
          <cell r="J1325" t="str">
            <v>cap_exp</v>
          </cell>
          <cell r="K1325" t="str">
            <v>equity_ror_amt</v>
          </cell>
          <cell r="M1325" t="str">
            <v>2010/12/1/8/A/0</v>
          </cell>
        </row>
        <row r="1326">
          <cell r="A1326" t="str">
            <v>1325</v>
          </cell>
          <cell r="B1326" t="str">
            <v>COB_8024</v>
          </cell>
          <cell r="C1326" t="str">
            <v>8024 - State Tax Amount</v>
          </cell>
          <cell r="D1326">
            <v>6148.1747321577604</v>
          </cell>
          <cell r="F1326" t="str">
            <v>CALC</v>
          </cell>
          <cell r="H1326" t="str">
            <v>8024</v>
          </cell>
          <cell r="J1326" t="str">
            <v>cap_exp</v>
          </cell>
          <cell r="K1326" t="str">
            <v>state_tax_amt</v>
          </cell>
          <cell r="M1326" t="str">
            <v>2010/12/1/8/A/0</v>
          </cell>
        </row>
        <row r="1327">
          <cell r="A1327" t="str">
            <v>1326</v>
          </cell>
          <cell r="B1327" t="str">
            <v>COC_8024</v>
          </cell>
          <cell r="C1327" t="str">
            <v>8024 - Federal Tax Amount</v>
          </cell>
          <cell r="D1327">
            <v>60191.920454691397</v>
          </cell>
          <cell r="F1327" t="str">
            <v>CALC</v>
          </cell>
          <cell r="H1327" t="str">
            <v>8024</v>
          </cell>
          <cell r="J1327" t="str">
            <v>cap_exp</v>
          </cell>
          <cell r="K1327" t="str">
            <v>fed_tax_amt</v>
          </cell>
          <cell r="M1327" t="str">
            <v>2010/12/1/8/A/0</v>
          </cell>
        </row>
        <row r="1328">
          <cell r="A1328" t="str">
            <v>1327</v>
          </cell>
          <cell r="B1328" t="str">
            <v>COD_8024</v>
          </cell>
          <cell r="C1328" t="str">
            <v>8024 - Return on Debt Amount</v>
          </cell>
          <cell r="D1328">
            <v>43750.461205585998</v>
          </cell>
          <cell r="F1328" t="str">
            <v>CALC</v>
          </cell>
          <cell r="H1328" t="str">
            <v>8024</v>
          </cell>
          <cell r="J1328" t="str">
            <v>cap_exp</v>
          </cell>
          <cell r="K1328" t="str">
            <v>debt_ror_amt</v>
          </cell>
          <cell r="M1328" t="str">
            <v>2010/12/1/8/A/0</v>
          </cell>
        </row>
        <row r="1329">
          <cell r="A1329" t="str">
            <v>1328</v>
          </cell>
          <cell r="B1329" t="str">
            <v>COE_8024</v>
          </cell>
          <cell r="C1329" t="str">
            <v>8024 - Total Cap Exp Amount</v>
          </cell>
          <cell r="D1329">
            <v>285145.28679041797</v>
          </cell>
          <cell r="F1329" t="str">
            <v>CALC</v>
          </cell>
          <cell r="H1329" t="str">
            <v>8024</v>
          </cell>
          <cell r="J1329" t="str">
            <v>cap_exp</v>
          </cell>
          <cell r="K1329" t="str">
            <v>total_amt</v>
          </cell>
          <cell r="M1329" t="str">
            <v>2010/12/1/8/A/0</v>
          </cell>
        </row>
        <row r="1330">
          <cell r="A1330" t="str">
            <v>1329</v>
          </cell>
          <cell r="B1330" t="str">
            <v>COF_8024</v>
          </cell>
          <cell r="C1330" t="str">
            <v>8024 - CP Allocation Factor</v>
          </cell>
          <cell r="D1330">
            <v>0</v>
          </cell>
          <cell r="F1330" t="str">
            <v>CALC</v>
          </cell>
          <cell r="H1330" t="str">
            <v>8024</v>
          </cell>
          <cell r="J1330" t="str">
            <v>cap_exp</v>
          </cell>
          <cell r="K1330" t="str">
            <v>alloc_cp</v>
          </cell>
          <cell r="M1330" t="str">
            <v>2010/12/1/8/A/0</v>
          </cell>
        </row>
        <row r="1331">
          <cell r="A1331" t="str">
            <v>1330</v>
          </cell>
          <cell r="B1331" t="str">
            <v>COG_8024</v>
          </cell>
          <cell r="C1331" t="str">
            <v>8024 - GCP Allocation Factor</v>
          </cell>
          <cell r="D1331">
            <v>0</v>
          </cell>
          <cell r="F1331" t="str">
            <v>CALC</v>
          </cell>
          <cell r="H1331" t="str">
            <v>8024</v>
          </cell>
          <cell r="J1331" t="str">
            <v>cap_exp</v>
          </cell>
          <cell r="K1331" t="str">
            <v>alloc_gcp</v>
          </cell>
          <cell r="M1331" t="str">
            <v>2010/12/1/8/A/0</v>
          </cell>
        </row>
        <row r="1332">
          <cell r="A1332" t="str">
            <v>1331</v>
          </cell>
          <cell r="B1332" t="str">
            <v>COH_8024</v>
          </cell>
          <cell r="C1332" t="str">
            <v>8024 - Energy Allocation Factor</v>
          </cell>
          <cell r="D1332">
            <v>1</v>
          </cell>
          <cell r="F1332" t="str">
            <v>CALC</v>
          </cell>
          <cell r="H1332" t="str">
            <v>8024</v>
          </cell>
          <cell r="J1332" t="str">
            <v>cap_exp</v>
          </cell>
          <cell r="K1332" t="str">
            <v>alloc_engy</v>
          </cell>
          <cell r="M1332" t="str">
            <v>2010/12/1/8/A/0</v>
          </cell>
        </row>
        <row r="1333">
          <cell r="A1333" t="str">
            <v>1332</v>
          </cell>
          <cell r="B1333" t="str">
            <v>COI_8024</v>
          </cell>
          <cell r="C1333" t="str">
            <v>8024 - CP Allocation Cap Exp Amount</v>
          </cell>
          <cell r="D1333">
            <v>0</v>
          </cell>
          <cell r="F1333" t="str">
            <v>CALC</v>
          </cell>
          <cell r="H1333" t="str">
            <v>8024</v>
          </cell>
          <cell r="J1333" t="str">
            <v>cap_exp</v>
          </cell>
          <cell r="K1333" t="str">
            <v>alloc_cp_amt</v>
          </cell>
          <cell r="M1333" t="str">
            <v>2010/12/1/8/A/0</v>
          </cell>
        </row>
        <row r="1334">
          <cell r="A1334" t="str">
            <v>1333</v>
          </cell>
          <cell r="B1334" t="str">
            <v>COJ_8024</v>
          </cell>
          <cell r="C1334" t="str">
            <v>8024 - GCP Allocation Cap Exp Amount</v>
          </cell>
          <cell r="D1334">
            <v>0</v>
          </cell>
          <cell r="F1334" t="str">
            <v>CALC</v>
          </cell>
          <cell r="H1334" t="str">
            <v>8024</v>
          </cell>
          <cell r="J1334" t="str">
            <v>cap_exp</v>
          </cell>
          <cell r="K1334" t="str">
            <v>alloc_gcp_amt</v>
          </cell>
          <cell r="M1334" t="str">
            <v>2010/12/1/8/A/0</v>
          </cell>
        </row>
        <row r="1335">
          <cell r="A1335" t="str">
            <v>1334</v>
          </cell>
          <cell r="B1335" t="str">
            <v>COK_8024</v>
          </cell>
          <cell r="C1335" t="str">
            <v>8024 - Energy Allocation Cap Exp Amount</v>
          </cell>
          <cell r="D1335">
            <v>285145.28679041797</v>
          </cell>
          <cell r="F1335" t="str">
            <v>CALC</v>
          </cell>
          <cell r="H1335" t="str">
            <v>8024</v>
          </cell>
          <cell r="J1335" t="str">
            <v>cap_exp</v>
          </cell>
          <cell r="K1335" t="str">
            <v>alloc_engy_amt</v>
          </cell>
          <cell r="M1335" t="str">
            <v>2010/12/1/8/A/0</v>
          </cell>
        </row>
        <row r="1336">
          <cell r="A1336" t="str">
            <v>1335</v>
          </cell>
          <cell r="B1336" t="str">
            <v>COL_8024</v>
          </cell>
          <cell r="C1336" t="str">
            <v>8024 - CP Jurisdictional Factor</v>
          </cell>
          <cell r="D1336">
            <v>0.98031049999999997</v>
          </cell>
          <cell r="F1336" t="str">
            <v>CALC</v>
          </cell>
          <cell r="H1336" t="str">
            <v>8024</v>
          </cell>
          <cell r="J1336" t="str">
            <v>cap_exp</v>
          </cell>
          <cell r="K1336" t="str">
            <v>juris_cp_factor</v>
          </cell>
          <cell r="M1336" t="str">
            <v>2010/12/1/8/A/0</v>
          </cell>
        </row>
        <row r="1337">
          <cell r="A1337" t="str">
            <v>1336</v>
          </cell>
          <cell r="B1337" t="str">
            <v>COM_8024</v>
          </cell>
          <cell r="C1337" t="str">
            <v>8024 - GCP Jurisdictional Factor</v>
          </cell>
          <cell r="D1337">
            <v>1</v>
          </cell>
          <cell r="F1337" t="str">
            <v>CALC</v>
          </cell>
          <cell r="H1337" t="str">
            <v>8024</v>
          </cell>
          <cell r="J1337" t="str">
            <v>cap_exp</v>
          </cell>
          <cell r="K1337" t="str">
            <v>juris_gcp_factor</v>
          </cell>
          <cell r="M1337" t="str">
            <v>2010/12/1/8/A/0</v>
          </cell>
        </row>
        <row r="1338">
          <cell r="A1338" t="str">
            <v>1337</v>
          </cell>
          <cell r="B1338" t="str">
            <v>CON_8024</v>
          </cell>
          <cell r="C1338" t="str">
            <v>8024 - Energy Jurisdictional Factor</v>
          </cell>
          <cell r="D1338">
            <v>0.980271</v>
          </cell>
          <cell r="F1338" t="str">
            <v>CALC</v>
          </cell>
          <cell r="H1338" t="str">
            <v>8024</v>
          </cell>
          <cell r="J1338" t="str">
            <v>cap_exp</v>
          </cell>
          <cell r="K1338" t="str">
            <v>juris_engy_factor</v>
          </cell>
          <cell r="M1338" t="str">
            <v>2010/12/1/8/A/0</v>
          </cell>
        </row>
        <row r="1339">
          <cell r="A1339" t="str">
            <v>1338</v>
          </cell>
          <cell r="B1339" t="str">
            <v>COO_8024</v>
          </cell>
          <cell r="C1339" t="str">
            <v>8024 - CP Jurisdictional Cap Exp Amount</v>
          </cell>
          <cell r="D1339">
            <v>0</v>
          </cell>
          <cell r="F1339" t="str">
            <v>CALC</v>
          </cell>
          <cell r="H1339" t="str">
            <v>8024</v>
          </cell>
          <cell r="J1339" t="str">
            <v>cap_exp</v>
          </cell>
          <cell r="K1339" t="str">
            <v>juris_cp_amt</v>
          </cell>
          <cell r="M1339" t="str">
            <v>2010/12/1/8/A/0</v>
          </cell>
        </row>
        <row r="1340">
          <cell r="A1340" t="str">
            <v>1339</v>
          </cell>
          <cell r="B1340" t="str">
            <v>COP_8024</v>
          </cell>
          <cell r="C1340" t="str">
            <v>8024 - GCP Jurisdictional Cap Exp Amount</v>
          </cell>
          <cell r="D1340">
            <v>0</v>
          </cell>
          <cell r="F1340" t="str">
            <v>CALC</v>
          </cell>
          <cell r="H1340" t="str">
            <v>8024</v>
          </cell>
          <cell r="J1340" t="str">
            <v>cap_exp</v>
          </cell>
          <cell r="K1340" t="str">
            <v>juris_gcp_amt</v>
          </cell>
          <cell r="M1340" t="str">
            <v>2010/12/1/8/A/0</v>
          </cell>
        </row>
        <row r="1341">
          <cell r="A1341" t="str">
            <v>1340</v>
          </cell>
          <cell r="B1341" t="str">
            <v>COQ_8024</v>
          </cell>
          <cell r="C1341" t="str">
            <v>8024 - Energy Jurisdictional Cap Exp Amount</v>
          </cell>
          <cell r="D1341">
            <v>279519.65542733</v>
          </cell>
          <cell r="F1341" t="str">
            <v>CALC</v>
          </cell>
          <cell r="H1341" t="str">
            <v>8024</v>
          </cell>
          <cell r="J1341" t="str">
            <v>cap_exp</v>
          </cell>
          <cell r="K1341" t="str">
            <v>juris_engy_amt</v>
          </cell>
          <cell r="M1341" t="str">
            <v>2010/12/1/8/A/0</v>
          </cell>
        </row>
        <row r="1342">
          <cell r="A1342" t="str">
            <v>1341</v>
          </cell>
          <cell r="B1342" t="str">
            <v>COR_8024</v>
          </cell>
          <cell r="C1342" t="str">
            <v>8024 - Total Jurisdictional Cap Exp Amount</v>
          </cell>
          <cell r="D1342">
            <v>279519.65542733</v>
          </cell>
          <cell r="F1342" t="str">
            <v>CALC</v>
          </cell>
          <cell r="H1342" t="str">
            <v>8024</v>
          </cell>
          <cell r="J1342" t="str">
            <v>cap_exp</v>
          </cell>
          <cell r="K1342" t="str">
            <v>total_juris_amt</v>
          </cell>
          <cell r="M1342" t="str">
            <v>2010/12/1/8/A/0</v>
          </cell>
        </row>
        <row r="1343">
          <cell r="A1343" t="str">
            <v>1342</v>
          </cell>
          <cell r="B1343" t="str">
            <v>CI1_8025</v>
          </cell>
          <cell r="C1343" t="str">
            <v>8025 - Depreciation Expense</v>
          </cell>
          <cell r="D1343">
            <v>151816.6</v>
          </cell>
          <cell r="F1343" t="str">
            <v>CATS</v>
          </cell>
          <cell r="H1343" t="str">
            <v>8025</v>
          </cell>
          <cell r="I1343" t="str">
            <v>A</v>
          </cell>
          <cell r="J1343" t="str">
            <v>cap_exp</v>
          </cell>
          <cell r="K1343" t="str">
            <v>depr_exp</v>
          </cell>
          <cell r="M1343" t="str">
            <v>2010/12/1/8/A/0</v>
          </cell>
        </row>
        <row r="1344">
          <cell r="A1344" t="str">
            <v>1343</v>
          </cell>
          <cell r="B1344" t="str">
            <v>CI5_8025</v>
          </cell>
          <cell r="C1344" t="str">
            <v>8025 - End of Month CWIP Balance</v>
          </cell>
          <cell r="D1344">
            <v>0</v>
          </cell>
          <cell r="F1344" t="str">
            <v>CALC</v>
          </cell>
          <cell r="H1344" t="str">
            <v>8025</v>
          </cell>
          <cell r="J1344" t="str">
            <v>cap_exp</v>
          </cell>
          <cell r="K1344" t="str">
            <v>end_cwip_bal</v>
          </cell>
          <cell r="M1344" t="str">
            <v>2010/12/1/8/A/0</v>
          </cell>
        </row>
        <row r="1345">
          <cell r="A1345" t="str">
            <v>1344</v>
          </cell>
          <cell r="B1345" t="str">
            <v>CI7_8025</v>
          </cell>
          <cell r="C1345" t="str">
            <v>8025 - Plant Additions</v>
          </cell>
          <cell r="D1345">
            <v>0</v>
          </cell>
          <cell r="F1345" t="str">
            <v>CATS</v>
          </cell>
          <cell r="H1345" t="str">
            <v>8025</v>
          </cell>
          <cell r="I1345" t="str">
            <v>A</v>
          </cell>
          <cell r="J1345" t="str">
            <v>cap_exp</v>
          </cell>
          <cell r="K1345" t="str">
            <v>plt_add</v>
          </cell>
          <cell r="M1345" t="str">
            <v>2010/12/1/8/A/0</v>
          </cell>
        </row>
        <row r="1346">
          <cell r="A1346" t="str">
            <v>1345</v>
          </cell>
          <cell r="B1346" t="str">
            <v>CI8_8025</v>
          </cell>
          <cell r="C1346" t="str">
            <v>8025 - Retirements</v>
          </cell>
          <cell r="D1346">
            <v>0</v>
          </cell>
          <cell r="F1346" t="str">
            <v>CATS</v>
          </cell>
          <cell r="H1346" t="str">
            <v>8025</v>
          </cell>
          <cell r="I1346" t="str">
            <v>A</v>
          </cell>
          <cell r="J1346" t="str">
            <v>cap_exp</v>
          </cell>
          <cell r="K1346" t="str">
            <v>ret</v>
          </cell>
          <cell r="M1346" t="str">
            <v>2010/12/1/8/A/0</v>
          </cell>
        </row>
        <row r="1347">
          <cell r="A1347" t="str">
            <v>1346</v>
          </cell>
          <cell r="B1347" t="str">
            <v>CI9_8025</v>
          </cell>
          <cell r="C1347" t="str">
            <v>8025 - Plant Trans and Adjs</v>
          </cell>
          <cell r="D1347">
            <v>0</v>
          </cell>
          <cell r="F1347" t="str">
            <v>CATS</v>
          </cell>
          <cell r="H1347" t="str">
            <v>8025</v>
          </cell>
          <cell r="I1347" t="str">
            <v>A</v>
          </cell>
          <cell r="J1347" t="str">
            <v>cap_exp</v>
          </cell>
          <cell r="K1347" t="str">
            <v>plt_tradjs</v>
          </cell>
          <cell r="M1347" t="str">
            <v>2010/12/1/8/A/0</v>
          </cell>
        </row>
        <row r="1348">
          <cell r="A1348" t="str">
            <v>1347</v>
          </cell>
          <cell r="B1348" t="str">
            <v>CIA_8025</v>
          </cell>
          <cell r="C1348" t="str">
            <v>8025 - Reserve Removal Cost</v>
          </cell>
          <cell r="D1348">
            <v>0</v>
          </cell>
          <cell r="F1348" t="str">
            <v>CATS</v>
          </cell>
          <cell r="H1348" t="str">
            <v>8025</v>
          </cell>
          <cell r="I1348" t="str">
            <v>A</v>
          </cell>
          <cell r="J1348" t="str">
            <v>cap_exp</v>
          </cell>
          <cell r="K1348" t="str">
            <v>resv_rem_cost</v>
          </cell>
          <cell r="M1348" t="str">
            <v>2010/12/1/8/A/0</v>
          </cell>
        </row>
        <row r="1349">
          <cell r="A1349" t="str">
            <v>1348</v>
          </cell>
          <cell r="B1349" t="str">
            <v>CIB_8025</v>
          </cell>
          <cell r="C1349" t="str">
            <v>8025 - Reserve Salvage</v>
          </cell>
          <cell r="D1349">
            <v>0</v>
          </cell>
          <cell r="F1349" t="str">
            <v>CATS</v>
          </cell>
          <cell r="H1349" t="str">
            <v>8025</v>
          </cell>
          <cell r="I1349" t="str">
            <v>A</v>
          </cell>
          <cell r="J1349" t="str">
            <v>cap_exp</v>
          </cell>
          <cell r="K1349" t="str">
            <v>resv_salv</v>
          </cell>
          <cell r="M1349" t="str">
            <v>2010/12/1/8/A/0</v>
          </cell>
        </row>
        <row r="1350">
          <cell r="A1350" t="str">
            <v>1349</v>
          </cell>
          <cell r="B1350" t="str">
            <v>CIC_8025</v>
          </cell>
          <cell r="C1350" t="str">
            <v>8025 - Reserve Trans and Adjs</v>
          </cell>
          <cell r="D1350">
            <v>0</v>
          </cell>
          <cell r="F1350" t="str">
            <v>CATS</v>
          </cell>
          <cell r="H1350" t="str">
            <v>8025</v>
          </cell>
          <cell r="I1350" t="str">
            <v>A</v>
          </cell>
          <cell r="J1350" t="str">
            <v>cap_exp</v>
          </cell>
          <cell r="K1350" t="str">
            <v>resv_tradjs</v>
          </cell>
          <cell r="M1350" t="str">
            <v>2010/12/1/8/A/0</v>
          </cell>
        </row>
        <row r="1351">
          <cell r="A1351" t="str">
            <v>1350</v>
          </cell>
          <cell r="B1351" t="str">
            <v>CIP_8025</v>
          </cell>
          <cell r="C1351" t="str">
            <v>8025 - Beginning of Month Plant Balance</v>
          </cell>
          <cell r="D1351">
            <v>81901169.489999995</v>
          </cell>
          <cell r="F1351" t="str">
            <v>PRIOR_JV</v>
          </cell>
          <cell r="H1351" t="str">
            <v>8025</v>
          </cell>
          <cell r="I1351" t="str">
            <v>P</v>
          </cell>
          <cell r="J1351" t="str">
            <v>cap_exp</v>
          </cell>
          <cell r="K1351" t="str">
            <v>beg_plant_bal</v>
          </cell>
          <cell r="M1351" t="str">
            <v>2010/12/1/8/A/0</v>
          </cell>
        </row>
        <row r="1352">
          <cell r="A1352" t="str">
            <v>1351</v>
          </cell>
          <cell r="B1352" t="str">
            <v>CIQ_8025</v>
          </cell>
          <cell r="C1352" t="str">
            <v>8025 - Beginning of Month Reserve Balance</v>
          </cell>
          <cell r="D1352">
            <v>14099945.859999999</v>
          </cell>
          <cell r="F1352" t="str">
            <v>PRIOR_JV</v>
          </cell>
          <cell r="H1352" t="str">
            <v>8025</v>
          </cell>
          <cell r="I1352" t="str">
            <v>P</v>
          </cell>
          <cell r="J1352" t="str">
            <v>cap_exp</v>
          </cell>
          <cell r="K1352" t="str">
            <v>beg_resv_bal</v>
          </cell>
          <cell r="M1352" t="str">
            <v>2010/12/1/8/A/0</v>
          </cell>
        </row>
        <row r="1353">
          <cell r="A1353" t="str">
            <v>1352</v>
          </cell>
          <cell r="B1353" t="str">
            <v>CIR_8025</v>
          </cell>
          <cell r="C1353" t="str">
            <v>8025 - End of Month Plant Balance</v>
          </cell>
          <cell r="D1353">
            <v>81901169.489999995</v>
          </cell>
          <cell r="F1353" t="str">
            <v>CALC</v>
          </cell>
          <cell r="H1353" t="str">
            <v>8025</v>
          </cell>
          <cell r="J1353" t="str">
            <v>cap_exp</v>
          </cell>
          <cell r="K1353" t="str">
            <v>end_plant_bal</v>
          </cell>
          <cell r="M1353" t="str">
            <v>2010/12/1/8/A/0</v>
          </cell>
        </row>
        <row r="1354">
          <cell r="A1354" t="str">
            <v>1353</v>
          </cell>
          <cell r="B1354" t="str">
            <v>CIS_8025</v>
          </cell>
          <cell r="C1354" t="str">
            <v>8025 - End of Month Reserve Balance</v>
          </cell>
          <cell r="D1354">
            <v>14251762.460000001</v>
          </cell>
          <cell r="F1354" t="str">
            <v>CALC</v>
          </cell>
          <cell r="H1354" t="str">
            <v>8025</v>
          </cell>
          <cell r="J1354" t="str">
            <v>cap_exp</v>
          </cell>
          <cell r="K1354" t="str">
            <v>end_resv_bal</v>
          </cell>
          <cell r="M1354" t="str">
            <v>2010/12/1/8/A/0</v>
          </cell>
        </row>
        <row r="1355">
          <cell r="A1355" t="str">
            <v>1354</v>
          </cell>
          <cell r="B1355" t="str">
            <v>CO1_8025</v>
          </cell>
          <cell r="C1355" t="str">
            <v>8025 - Beginning of Month Net Book</v>
          </cell>
          <cell r="D1355">
            <v>67801223.629999995</v>
          </cell>
          <cell r="F1355" t="str">
            <v>CALC</v>
          </cell>
          <cell r="H1355" t="str">
            <v>8025</v>
          </cell>
          <cell r="J1355" t="str">
            <v>cap_exp</v>
          </cell>
          <cell r="K1355" t="str">
            <v>beg_net_book</v>
          </cell>
          <cell r="M1355" t="str">
            <v>2010/12/1/8/A/0</v>
          </cell>
        </row>
        <row r="1356">
          <cell r="A1356" t="str">
            <v>1355</v>
          </cell>
          <cell r="B1356" t="str">
            <v>CO2_8025</v>
          </cell>
          <cell r="C1356" t="str">
            <v>8025 - End of Month Net Book</v>
          </cell>
          <cell r="D1356">
            <v>67649407.030000001</v>
          </cell>
          <cell r="F1356" t="str">
            <v>CALC</v>
          </cell>
          <cell r="H1356" t="str">
            <v>8025</v>
          </cell>
          <cell r="J1356" t="str">
            <v>cap_exp</v>
          </cell>
          <cell r="K1356" t="str">
            <v>end_net_book</v>
          </cell>
          <cell r="M1356" t="str">
            <v>2010/12/1/8/A/0</v>
          </cell>
        </row>
        <row r="1357">
          <cell r="A1357" t="str">
            <v>1356</v>
          </cell>
          <cell r="B1357" t="str">
            <v>CO3_8025</v>
          </cell>
          <cell r="C1357" t="str">
            <v>8025 - Average Net Book</v>
          </cell>
          <cell r="D1357">
            <v>67725315.329999998</v>
          </cell>
          <cell r="F1357" t="str">
            <v>CALC</v>
          </cell>
          <cell r="H1357" t="str">
            <v>8025</v>
          </cell>
          <cell r="J1357" t="str">
            <v>cap_exp</v>
          </cell>
          <cell r="K1357" t="str">
            <v>avg_net_book</v>
          </cell>
          <cell r="M1357" t="str">
            <v>2010/12/1/8/A/0</v>
          </cell>
        </row>
        <row r="1358">
          <cell r="A1358" t="str">
            <v>1357</v>
          </cell>
          <cell r="B1358" t="str">
            <v>CO4_8025</v>
          </cell>
          <cell r="C1358" t="str">
            <v>8025 - Annual Equity Rate</v>
          </cell>
          <cell r="D1358">
            <v>4.7018999999999998E-2</v>
          </cell>
          <cell r="F1358" t="str">
            <v>CALC</v>
          </cell>
          <cell r="H1358" t="str">
            <v>8025</v>
          </cell>
          <cell r="J1358" t="str">
            <v>cap_exp</v>
          </cell>
          <cell r="K1358" t="str">
            <v>equity_ror</v>
          </cell>
          <cell r="M1358" t="str">
            <v>2010/12/1/8/A/0</v>
          </cell>
        </row>
        <row r="1359">
          <cell r="A1359" t="str">
            <v>1358</v>
          </cell>
          <cell r="B1359" t="str">
            <v>CO5_8025</v>
          </cell>
          <cell r="C1359" t="str">
            <v>8025 - Annual Debt Rate</v>
          </cell>
          <cell r="D1359">
            <v>1.9473000000000001E-2</v>
          </cell>
          <cell r="F1359" t="str">
            <v>CALC</v>
          </cell>
          <cell r="H1359" t="str">
            <v>8025</v>
          </cell>
          <cell r="J1359" t="str">
            <v>cap_exp</v>
          </cell>
          <cell r="K1359" t="str">
            <v>debt_ror</v>
          </cell>
          <cell r="M1359" t="str">
            <v>2010/12/1/8/A/0</v>
          </cell>
        </row>
        <row r="1360">
          <cell r="A1360" t="str">
            <v>1359</v>
          </cell>
          <cell r="B1360" t="str">
            <v>CO6_8025</v>
          </cell>
          <cell r="C1360" t="str">
            <v>8025 - State Tax Rate</v>
          </cell>
          <cell r="D1360">
            <v>5.5E-2</v>
          </cell>
          <cell r="F1360" t="str">
            <v>CALC</v>
          </cell>
          <cell r="H1360" t="str">
            <v>8025</v>
          </cell>
          <cell r="J1360" t="str">
            <v>cap_exp</v>
          </cell>
          <cell r="K1360" t="str">
            <v>state_tax_rate</v>
          </cell>
          <cell r="M1360" t="str">
            <v>2010/12/1/8/A/0</v>
          </cell>
        </row>
        <row r="1361">
          <cell r="A1361" t="str">
            <v>1360</v>
          </cell>
          <cell r="B1361" t="str">
            <v>CO7_8025</v>
          </cell>
          <cell r="C1361" t="str">
            <v>8025 - Federal Tax Rate</v>
          </cell>
          <cell r="D1361">
            <v>0.35</v>
          </cell>
          <cell r="F1361" t="str">
            <v>CALC</v>
          </cell>
          <cell r="H1361" t="str">
            <v>8025</v>
          </cell>
          <cell r="J1361" t="str">
            <v>cap_exp</v>
          </cell>
          <cell r="K1361" t="str">
            <v>fed_tax_rate</v>
          </cell>
          <cell r="M1361" t="str">
            <v>2010/12/1/8/A/0</v>
          </cell>
        </row>
        <row r="1362">
          <cell r="A1362" t="str">
            <v>1361</v>
          </cell>
          <cell r="B1362" t="str">
            <v>CO8_8025</v>
          </cell>
          <cell r="C1362" t="str">
            <v>8025 - Grossed State Tax Rate</v>
          </cell>
          <cell r="D1362">
            <v>5.8201058201058198E-2</v>
          </cell>
          <cell r="F1362" t="str">
            <v>CALC</v>
          </cell>
          <cell r="H1362" t="str">
            <v>8025</v>
          </cell>
          <cell r="J1362" t="str">
            <v>cap_exp</v>
          </cell>
          <cell r="K1362" t="str">
            <v>gross_state_tax_rate</v>
          </cell>
          <cell r="M1362" t="str">
            <v>2010/12/1/8/A/0</v>
          </cell>
        </row>
        <row r="1363">
          <cell r="A1363" t="str">
            <v>1362</v>
          </cell>
          <cell r="B1363" t="str">
            <v>CO9_8025</v>
          </cell>
          <cell r="C1363" t="str">
            <v>8025 - Grossed Federal Tax Rate</v>
          </cell>
          <cell r="D1363">
            <v>0.53846153846153799</v>
          </cell>
          <cell r="F1363" t="str">
            <v>CALC</v>
          </cell>
          <cell r="H1363" t="str">
            <v>8025</v>
          </cell>
          <cell r="J1363" t="str">
            <v>cap_exp</v>
          </cell>
          <cell r="K1363" t="str">
            <v>gross_fed_tax_rate</v>
          </cell>
          <cell r="M1363" t="str">
            <v>2010/12/1/8/A/0</v>
          </cell>
        </row>
        <row r="1364">
          <cell r="A1364" t="str">
            <v>1363</v>
          </cell>
          <cell r="B1364" t="str">
            <v>COA_8025</v>
          </cell>
          <cell r="C1364" t="str">
            <v>8025 - Return on Equity Amount</v>
          </cell>
          <cell r="D1364">
            <v>265368.10305753897</v>
          </cell>
          <cell r="F1364" t="str">
            <v>CALC</v>
          </cell>
          <cell r="H1364" t="str">
            <v>8025</v>
          </cell>
          <cell r="J1364" t="str">
            <v>cap_exp</v>
          </cell>
          <cell r="K1364" t="str">
            <v>equity_ror_amt</v>
          </cell>
          <cell r="M1364" t="str">
            <v>2010/12/1/8/A/0</v>
          </cell>
        </row>
        <row r="1365">
          <cell r="A1365" t="str">
            <v>1364</v>
          </cell>
          <cell r="B1365" t="str">
            <v>COB_8025</v>
          </cell>
          <cell r="C1365" t="str">
            <v>8025 - State Tax Amount</v>
          </cell>
          <cell r="D1365">
            <v>15444.7044107562</v>
          </cell>
          <cell r="F1365" t="str">
            <v>CALC</v>
          </cell>
          <cell r="H1365" t="str">
            <v>8025</v>
          </cell>
          <cell r="J1365" t="str">
            <v>cap_exp</v>
          </cell>
          <cell r="K1365" t="str">
            <v>state_tax_amt</v>
          </cell>
          <cell r="M1365" t="str">
            <v>2010/12/1/8/A/0</v>
          </cell>
        </row>
        <row r="1366">
          <cell r="A1366" t="str">
            <v>1365</v>
          </cell>
          <cell r="B1366" t="str">
            <v>COC_8025</v>
          </cell>
          <cell r="C1366" t="str">
            <v>8025 - Federal Tax Amount</v>
          </cell>
          <cell r="D1366">
            <v>151206.896329082</v>
          </cell>
          <cell r="F1366" t="str">
            <v>CALC</v>
          </cell>
          <cell r="H1366" t="str">
            <v>8025</v>
          </cell>
          <cell r="J1366" t="str">
            <v>cap_exp</v>
          </cell>
          <cell r="K1366" t="str">
            <v>fed_tax_amt</v>
          </cell>
          <cell r="M1366" t="str">
            <v>2010/12/1/8/A/0</v>
          </cell>
        </row>
        <row r="1367">
          <cell r="A1367" t="str">
            <v>1366</v>
          </cell>
          <cell r="B1367" t="str">
            <v>COD_8025</v>
          </cell>
          <cell r="C1367" t="str">
            <v>8025 - Return on Debt Amount</v>
          </cell>
          <cell r="D1367">
            <v>109904.64171752401</v>
          </cell>
          <cell r="F1367" t="str">
            <v>CALC</v>
          </cell>
          <cell r="H1367" t="str">
            <v>8025</v>
          </cell>
          <cell r="J1367" t="str">
            <v>cap_exp</v>
          </cell>
          <cell r="K1367" t="str">
            <v>debt_ror_amt</v>
          </cell>
          <cell r="M1367" t="str">
            <v>2010/12/1/8/A/0</v>
          </cell>
        </row>
        <row r="1368">
          <cell r="A1368" t="str">
            <v>1367</v>
          </cell>
          <cell r="B1368" t="str">
            <v>COE_8025</v>
          </cell>
          <cell r="C1368" t="str">
            <v>8025 - Total Cap Exp Amount</v>
          </cell>
          <cell r="D1368">
            <v>693740.94551490096</v>
          </cell>
          <cell r="F1368" t="str">
            <v>CALC</v>
          </cell>
          <cell r="H1368" t="str">
            <v>8025</v>
          </cell>
          <cell r="J1368" t="str">
            <v>cap_exp</v>
          </cell>
          <cell r="K1368" t="str">
            <v>total_amt</v>
          </cell>
          <cell r="M1368" t="str">
            <v>2010/12/1/8/A/0</v>
          </cell>
        </row>
        <row r="1369">
          <cell r="A1369" t="str">
            <v>1368</v>
          </cell>
          <cell r="B1369" t="str">
            <v>COF_8025</v>
          </cell>
          <cell r="C1369" t="str">
            <v>8025 - CP Allocation Factor</v>
          </cell>
          <cell r="D1369">
            <v>0</v>
          </cell>
          <cell r="F1369" t="str">
            <v>CALC</v>
          </cell>
          <cell r="H1369" t="str">
            <v>8025</v>
          </cell>
          <cell r="J1369" t="str">
            <v>cap_exp</v>
          </cell>
          <cell r="K1369" t="str">
            <v>alloc_cp</v>
          </cell>
          <cell r="M1369" t="str">
            <v>2010/12/1/8/A/0</v>
          </cell>
        </row>
        <row r="1370">
          <cell r="A1370" t="str">
            <v>1369</v>
          </cell>
          <cell r="B1370" t="str">
            <v>COG_8025</v>
          </cell>
          <cell r="C1370" t="str">
            <v>8025 - GCP Allocation Factor</v>
          </cell>
          <cell r="D1370">
            <v>0</v>
          </cell>
          <cell r="F1370" t="str">
            <v>CALC</v>
          </cell>
          <cell r="H1370" t="str">
            <v>8025</v>
          </cell>
          <cell r="J1370" t="str">
            <v>cap_exp</v>
          </cell>
          <cell r="K1370" t="str">
            <v>alloc_gcp</v>
          </cell>
          <cell r="M1370" t="str">
            <v>2010/12/1/8/A/0</v>
          </cell>
        </row>
        <row r="1371">
          <cell r="A1371" t="str">
            <v>1370</v>
          </cell>
          <cell r="B1371" t="str">
            <v>COH_8025</v>
          </cell>
          <cell r="C1371" t="str">
            <v>8025 - Energy Allocation Factor</v>
          </cell>
          <cell r="D1371">
            <v>1</v>
          </cell>
          <cell r="F1371" t="str">
            <v>CALC</v>
          </cell>
          <cell r="H1371" t="str">
            <v>8025</v>
          </cell>
          <cell r="J1371" t="str">
            <v>cap_exp</v>
          </cell>
          <cell r="K1371" t="str">
            <v>alloc_engy</v>
          </cell>
          <cell r="M1371" t="str">
            <v>2010/12/1/8/A/0</v>
          </cell>
        </row>
        <row r="1372">
          <cell r="A1372" t="str">
            <v>1371</v>
          </cell>
          <cell r="B1372" t="str">
            <v>COI_8025</v>
          </cell>
          <cell r="C1372" t="str">
            <v>8025 - CP Allocation Cap Exp Amount</v>
          </cell>
          <cell r="D1372">
            <v>0</v>
          </cell>
          <cell r="F1372" t="str">
            <v>CALC</v>
          </cell>
          <cell r="H1372" t="str">
            <v>8025</v>
          </cell>
          <cell r="J1372" t="str">
            <v>cap_exp</v>
          </cell>
          <cell r="K1372" t="str">
            <v>alloc_cp_amt</v>
          </cell>
          <cell r="M1372" t="str">
            <v>2010/12/1/8/A/0</v>
          </cell>
        </row>
        <row r="1373">
          <cell r="A1373" t="str">
            <v>1372</v>
          </cell>
          <cell r="B1373" t="str">
            <v>COJ_8025</v>
          </cell>
          <cell r="C1373" t="str">
            <v>8025 - GCP Allocation Cap Exp Amount</v>
          </cell>
          <cell r="D1373">
            <v>0</v>
          </cell>
          <cell r="F1373" t="str">
            <v>CALC</v>
          </cell>
          <cell r="H1373" t="str">
            <v>8025</v>
          </cell>
          <cell r="J1373" t="str">
            <v>cap_exp</v>
          </cell>
          <cell r="K1373" t="str">
            <v>alloc_gcp_amt</v>
          </cell>
          <cell r="M1373" t="str">
            <v>2010/12/1/8/A/0</v>
          </cell>
        </row>
        <row r="1374">
          <cell r="A1374" t="str">
            <v>1373</v>
          </cell>
          <cell r="B1374" t="str">
            <v>COK_8025</v>
          </cell>
          <cell r="C1374" t="str">
            <v>8025 - Energy Allocation Cap Exp Amount</v>
          </cell>
          <cell r="D1374">
            <v>693740.94551490096</v>
          </cell>
          <cell r="F1374" t="str">
            <v>CALC</v>
          </cell>
          <cell r="H1374" t="str">
            <v>8025</v>
          </cell>
          <cell r="J1374" t="str">
            <v>cap_exp</v>
          </cell>
          <cell r="K1374" t="str">
            <v>alloc_engy_amt</v>
          </cell>
          <cell r="M1374" t="str">
            <v>2010/12/1/8/A/0</v>
          </cell>
        </row>
        <row r="1375">
          <cell r="A1375" t="str">
            <v>1374</v>
          </cell>
          <cell r="B1375" t="str">
            <v>COL_8025</v>
          </cell>
          <cell r="C1375" t="str">
            <v>8025 - CP Jurisdictional Factor</v>
          </cell>
          <cell r="D1375">
            <v>0.98031049999999997</v>
          </cell>
          <cell r="F1375" t="str">
            <v>CALC</v>
          </cell>
          <cell r="H1375" t="str">
            <v>8025</v>
          </cell>
          <cell r="J1375" t="str">
            <v>cap_exp</v>
          </cell>
          <cell r="K1375" t="str">
            <v>juris_cp_factor</v>
          </cell>
          <cell r="M1375" t="str">
            <v>2010/12/1/8/A/0</v>
          </cell>
        </row>
        <row r="1376">
          <cell r="A1376" t="str">
            <v>1375</v>
          </cell>
          <cell r="B1376" t="str">
            <v>COM_8025</v>
          </cell>
          <cell r="C1376" t="str">
            <v>8025 - GCP Jurisdictional Factor</v>
          </cell>
          <cell r="D1376">
            <v>1</v>
          </cell>
          <cell r="F1376" t="str">
            <v>CALC</v>
          </cell>
          <cell r="H1376" t="str">
            <v>8025</v>
          </cell>
          <cell r="J1376" t="str">
            <v>cap_exp</v>
          </cell>
          <cell r="K1376" t="str">
            <v>juris_gcp_factor</v>
          </cell>
          <cell r="M1376" t="str">
            <v>2010/12/1/8/A/0</v>
          </cell>
        </row>
        <row r="1377">
          <cell r="A1377" t="str">
            <v>1376</v>
          </cell>
          <cell r="B1377" t="str">
            <v>CON_8025</v>
          </cell>
          <cell r="C1377" t="str">
            <v>8025 - Energy Jurisdictional Factor</v>
          </cell>
          <cell r="D1377">
            <v>0.980271</v>
          </cell>
          <cell r="F1377" t="str">
            <v>CALC</v>
          </cell>
          <cell r="H1377" t="str">
            <v>8025</v>
          </cell>
          <cell r="J1377" t="str">
            <v>cap_exp</v>
          </cell>
          <cell r="K1377" t="str">
            <v>juris_engy_factor</v>
          </cell>
          <cell r="M1377" t="str">
            <v>2010/12/1/8/A/0</v>
          </cell>
        </row>
        <row r="1378">
          <cell r="A1378" t="str">
            <v>1377</v>
          </cell>
          <cell r="B1378" t="str">
            <v>COO_8025</v>
          </cell>
          <cell r="C1378" t="str">
            <v>8025 - CP Jurisdictional Cap Exp Amount</v>
          </cell>
          <cell r="D1378">
            <v>0</v>
          </cell>
          <cell r="F1378" t="str">
            <v>CALC</v>
          </cell>
          <cell r="H1378" t="str">
            <v>8025</v>
          </cell>
          <cell r="J1378" t="str">
            <v>cap_exp</v>
          </cell>
          <cell r="K1378" t="str">
            <v>juris_cp_amt</v>
          </cell>
          <cell r="M1378" t="str">
            <v>2010/12/1/8/A/0</v>
          </cell>
        </row>
        <row r="1379">
          <cell r="A1379" t="str">
            <v>1378</v>
          </cell>
          <cell r="B1379" t="str">
            <v>COP_8025</v>
          </cell>
          <cell r="C1379" t="str">
            <v>8025 - GCP Jurisdictional Cap Exp Amount</v>
          </cell>
          <cell r="D1379">
            <v>0</v>
          </cell>
          <cell r="F1379" t="str">
            <v>CALC</v>
          </cell>
          <cell r="H1379" t="str">
            <v>8025</v>
          </cell>
          <cell r="J1379" t="str">
            <v>cap_exp</v>
          </cell>
          <cell r="K1379" t="str">
            <v>juris_gcp_amt</v>
          </cell>
          <cell r="M1379" t="str">
            <v>2010/12/1/8/A/0</v>
          </cell>
        </row>
        <row r="1380">
          <cell r="A1380" t="str">
            <v>1379</v>
          </cell>
          <cell r="B1380" t="str">
            <v>COQ_8025</v>
          </cell>
          <cell r="C1380" t="str">
            <v>8025 - Energy Jurisdictional Cap Exp Amount</v>
          </cell>
          <cell r="D1380">
            <v>680054.13040083705</v>
          </cell>
          <cell r="F1380" t="str">
            <v>CALC</v>
          </cell>
          <cell r="H1380" t="str">
            <v>8025</v>
          </cell>
          <cell r="J1380" t="str">
            <v>cap_exp</v>
          </cell>
          <cell r="K1380" t="str">
            <v>juris_engy_amt</v>
          </cell>
          <cell r="M1380" t="str">
            <v>2010/12/1/8/A/0</v>
          </cell>
        </row>
        <row r="1381">
          <cell r="A1381" t="str">
            <v>1380</v>
          </cell>
          <cell r="B1381" t="str">
            <v>COR_8025</v>
          </cell>
          <cell r="C1381" t="str">
            <v>8025 - Total Jurisdictional Cap Exp Amount</v>
          </cell>
          <cell r="D1381">
            <v>680054.13040083705</v>
          </cell>
          <cell r="F1381" t="str">
            <v>CALC</v>
          </cell>
          <cell r="H1381" t="str">
            <v>8025</v>
          </cell>
          <cell r="J1381" t="str">
            <v>cap_exp</v>
          </cell>
          <cell r="K1381" t="str">
            <v>total_juris_amt</v>
          </cell>
          <cell r="M1381" t="str">
            <v>2010/12/1/8/A/0</v>
          </cell>
        </row>
        <row r="1382">
          <cell r="A1382" t="str">
            <v>1381</v>
          </cell>
          <cell r="B1382" t="str">
            <v>254_9000</v>
          </cell>
          <cell r="C1382" t="str">
            <v xml:space="preserve">OTH REG LIAB-GAIN ON SALE EMISSN ALLOWN           </v>
          </cell>
          <cell r="D1382">
            <v>20772.439999999999</v>
          </cell>
          <cell r="E1382" t="str">
            <v>254900</v>
          </cell>
          <cell r="F1382" t="str">
            <v>WALKER</v>
          </cell>
          <cell r="G1382" t="str">
            <v>CM</v>
          </cell>
          <cell r="H1382" t="str">
            <v>149</v>
          </cell>
          <cell r="I1382" t="str">
            <v>W</v>
          </cell>
          <cell r="M1382" t="str">
            <v>2010/12/1/8/A/0</v>
          </cell>
        </row>
        <row r="1383">
          <cell r="A1383" t="str">
            <v>1382</v>
          </cell>
          <cell r="B1383" t="str">
            <v>RR5_8149</v>
          </cell>
          <cell r="C1383" t="str">
            <v>149 - Annual Equity Rate</v>
          </cell>
          <cell r="D1383">
            <v>4.7018999999999998E-2</v>
          </cell>
          <cell r="F1383" t="str">
            <v>CALC</v>
          </cell>
          <cell r="H1383" t="str">
            <v>149</v>
          </cell>
          <cell r="I1383" t="str">
            <v>C</v>
          </cell>
          <cell r="J1383" t="str">
            <v>ret_req</v>
          </cell>
          <cell r="K1383" t="str">
            <v>equity_ror</v>
          </cell>
          <cell r="M1383" t="str">
            <v>2010/12/1/8/A/0</v>
          </cell>
        </row>
        <row r="1384">
          <cell r="A1384" t="str">
            <v>1383</v>
          </cell>
          <cell r="B1384" t="str">
            <v>RR2_8149</v>
          </cell>
          <cell r="C1384" t="str">
            <v>149 - Current Month Activity</v>
          </cell>
          <cell r="D1384">
            <v>20772.439999999999</v>
          </cell>
          <cell r="F1384" t="str">
            <v>CALC</v>
          </cell>
          <cell r="H1384" t="str">
            <v>149</v>
          </cell>
          <cell r="I1384" t="str">
            <v>C</v>
          </cell>
          <cell r="J1384" t="str">
            <v>ret_req</v>
          </cell>
          <cell r="K1384" t="str">
            <v>curr_mth</v>
          </cell>
          <cell r="M1384" t="str">
            <v>2010/12/1/8/A/0</v>
          </cell>
        </row>
        <row r="1385">
          <cell r="A1385" t="str">
            <v>1384</v>
          </cell>
          <cell r="B1385" t="str">
            <v>RR6_8149</v>
          </cell>
          <cell r="C1385" t="str">
            <v>149 - Annual Debt Rate</v>
          </cell>
          <cell r="D1385">
            <v>1.9473000000000001E-2</v>
          </cell>
          <cell r="F1385" t="str">
            <v>CALC</v>
          </cell>
          <cell r="H1385" t="str">
            <v>149</v>
          </cell>
          <cell r="I1385" t="str">
            <v>C</v>
          </cell>
          <cell r="J1385" t="str">
            <v>ret_req</v>
          </cell>
          <cell r="K1385" t="str">
            <v>debt_ror</v>
          </cell>
          <cell r="M1385" t="str">
            <v>2010/12/1/8/A/0</v>
          </cell>
        </row>
        <row r="1386">
          <cell r="A1386" t="str">
            <v>1385</v>
          </cell>
          <cell r="B1386" t="str">
            <v>RR3_8149</v>
          </cell>
          <cell r="C1386" t="str">
            <v>149 - End of Month Balance</v>
          </cell>
          <cell r="D1386">
            <v>-2054468.45</v>
          </cell>
          <cell r="F1386" t="str">
            <v>CALC</v>
          </cell>
          <cell r="H1386" t="str">
            <v>149</v>
          </cell>
          <cell r="I1386" t="str">
            <v>C</v>
          </cell>
          <cell r="J1386" t="str">
            <v>ret_req</v>
          </cell>
          <cell r="K1386" t="str">
            <v>end_bal</v>
          </cell>
          <cell r="M1386" t="str">
            <v>2010/12/1/8/A/0</v>
          </cell>
        </row>
        <row r="1387">
          <cell r="A1387" t="str">
            <v>1386</v>
          </cell>
          <cell r="B1387" t="str">
            <v>RRC_8149</v>
          </cell>
          <cell r="C1387" t="str">
            <v>149 - State Tax Amount</v>
          </cell>
          <cell r="D1387">
            <v>-470.88846871995202</v>
          </cell>
          <cell r="F1387" t="str">
            <v>CALC</v>
          </cell>
          <cell r="H1387" t="str">
            <v>149</v>
          </cell>
          <cell r="I1387" t="str">
            <v>C</v>
          </cell>
          <cell r="J1387" t="str">
            <v>ret_req</v>
          </cell>
          <cell r="K1387" t="str">
            <v>state_tax_amt</v>
          </cell>
          <cell r="M1387" t="str">
            <v>2010/12/1/8/A/0</v>
          </cell>
        </row>
        <row r="1388">
          <cell r="A1388" t="str">
            <v>1387</v>
          </cell>
          <cell r="B1388" t="str">
            <v>RR4_8149</v>
          </cell>
          <cell r="C1388" t="str">
            <v>149 - Average Balance</v>
          </cell>
          <cell r="D1388">
            <v>-2064854.67</v>
          </cell>
          <cell r="F1388" t="str">
            <v>CALC</v>
          </cell>
          <cell r="H1388" t="str">
            <v>149</v>
          </cell>
          <cell r="I1388" t="str">
            <v>C</v>
          </cell>
          <cell r="J1388" t="str">
            <v>ret_req</v>
          </cell>
          <cell r="K1388" t="str">
            <v>avg_bal</v>
          </cell>
          <cell r="M1388" t="str">
            <v>2010/12/1/8/A/0</v>
          </cell>
        </row>
        <row r="1389">
          <cell r="A1389" t="str">
            <v>1388</v>
          </cell>
          <cell r="B1389" t="str">
            <v>RR7_8149</v>
          </cell>
          <cell r="C1389" t="str">
            <v>149 - State Tax Rate</v>
          </cell>
          <cell r="D1389">
            <v>5.5E-2</v>
          </cell>
          <cell r="F1389" t="str">
            <v>CALC</v>
          </cell>
          <cell r="H1389" t="str">
            <v>149</v>
          </cell>
          <cell r="I1389" t="str">
            <v>C</v>
          </cell>
          <cell r="J1389" t="str">
            <v>ret_req</v>
          </cell>
          <cell r="K1389" t="str">
            <v>state_tax_rate</v>
          </cell>
          <cell r="M1389" t="str">
            <v>2010/12/1/8/A/0</v>
          </cell>
        </row>
        <row r="1390">
          <cell r="A1390" t="str">
            <v>1389</v>
          </cell>
          <cell r="B1390" t="str">
            <v>RRB_8149</v>
          </cell>
          <cell r="C1390" t="str">
            <v>149 - Return on Equity Amount</v>
          </cell>
          <cell r="D1390">
            <v>-8090.7200534610001</v>
          </cell>
          <cell r="F1390" t="str">
            <v>CALC</v>
          </cell>
          <cell r="H1390" t="str">
            <v>149</v>
          </cell>
          <cell r="I1390" t="str">
            <v>C</v>
          </cell>
          <cell r="J1390" t="str">
            <v>ret_req</v>
          </cell>
          <cell r="K1390" t="str">
            <v>equity_ror_amt</v>
          </cell>
          <cell r="M1390" t="str">
            <v>2010/12/1/8/A/0</v>
          </cell>
        </row>
        <row r="1391">
          <cell r="A1391" t="str">
            <v>1390</v>
          </cell>
          <cell r="B1391" t="str">
            <v>RR8_8149</v>
          </cell>
          <cell r="C1391" t="str">
            <v>149 - Federal Tax Rate</v>
          </cell>
          <cell r="D1391">
            <v>0.35</v>
          </cell>
          <cell r="F1391" t="str">
            <v>CALC</v>
          </cell>
          <cell r="H1391" t="str">
            <v>149</v>
          </cell>
          <cell r="I1391" t="str">
            <v>C</v>
          </cell>
          <cell r="J1391" t="str">
            <v>ret_req</v>
          </cell>
          <cell r="K1391" t="str">
            <v>fed_tax_rate</v>
          </cell>
          <cell r="M1391" t="str">
            <v>2010/12/1/8/A/0</v>
          </cell>
        </row>
        <row r="1392">
          <cell r="A1392" t="str">
            <v>1391</v>
          </cell>
          <cell r="B1392" t="str">
            <v>RRA_8149</v>
          </cell>
          <cell r="C1392" t="str">
            <v>149 - Grossed Federal Tax Rate</v>
          </cell>
          <cell r="D1392">
            <v>0.53846153846153799</v>
          </cell>
          <cell r="F1392" t="str">
            <v>CALC</v>
          </cell>
          <cell r="H1392" t="str">
            <v>149</v>
          </cell>
          <cell r="I1392" t="str">
            <v>C</v>
          </cell>
          <cell r="J1392" t="str">
            <v>ret_req</v>
          </cell>
          <cell r="K1392" t="str">
            <v>gross_fed_tax_rate</v>
          </cell>
          <cell r="M1392" t="str">
            <v>2010/12/1/8/A/0</v>
          </cell>
        </row>
        <row r="1393">
          <cell r="A1393" t="str">
            <v>1392</v>
          </cell>
          <cell r="B1393" t="str">
            <v>RR1_8149</v>
          </cell>
          <cell r="C1393" t="str">
            <v>149 - Beginning of Month Balance</v>
          </cell>
          <cell r="D1393">
            <v>-2075240.89</v>
          </cell>
          <cell r="F1393" t="str">
            <v>PRIOR_JV</v>
          </cell>
          <cell r="H1393" t="str">
            <v>149</v>
          </cell>
          <cell r="I1393" t="str">
            <v>P</v>
          </cell>
          <cell r="J1393" t="str">
            <v>ret_req</v>
          </cell>
          <cell r="K1393" t="str">
            <v>beg_bal</v>
          </cell>
          <cell r="M1393" t="str">
            <v>2010/12/1/8/A/0</v>
          </cell>
        </row>
        <row r="1394">
          <cell r="A1394" t="str">
            <v>1393</v>
          </cell>
          <cell r="B1394" t="str">
            <v>RR9_8149</v>
          </cell>
          <cell r="C1394" t="str">
            <v>149 - Grossed State Tax Rate</v>
          </cell>
          <cell r="D1394">
            <v>5.8201058201058198E-2</v>
          </cell>
          <cell r="F1394" t="str">
            <v>CALC</v>
          </cell>
          <cell r="H1394" t="str">
            <v>149</v>
          </cell>
          <cell r="I1394" t="str">
            <v>C</v>
          </cell>
          <cell r="J1394" t="str">
            <v>ret_req</v>
          </cell>
          <cell r="K1394" t="str">
            <v>gross_state_tax_rate</v>
          </cell>
          <cell r="M1394" t="str">
            <v>2010/12/1/8/A/0</v>
          </cell>
        </row>
        <row r="1395">
          <cell r="A1395" t="str">
            <v>1394</v>
          </cell>
          <cell r="B1395" t="str">
            <v>RRD_8149</v>
          </cell>
          <cell r="C1395" t="str">
            <v>149 - Federal Tax Amount</v>
          </cell>
          <cell r="D1395">
            <v>-4610.09689655897</v>
          </cell>
          <cell r="F1395" t="str">
            <v>CALC</v>
          </cell>
          <cell r="H1395" t="str">
            <v>149</v>
          </cell>
          <cell r="I1395" t="str">
            <v>C</v>
          </cell>
          <cell r="J1395" t="str">
            <v>ret_req</v>
          </cell>
          <cell r="K1395" t="str">
            <v>fed_tax_amt</v>
          </cell>
          <cell r="M1395" t="str">
            <v>2010/12/1/8/A/0</v>
          </cell>
        </row>
        <row r="1396">
          <cell r="A1396" t="str">
            <v>1395</v>
          </cell>
          <cell r="B1396" t="str">
            <v>RRE_8149</v>
          </cell>
          <cell r="C1396" t="str">
            <v>149 - Return on Debt Amount</v>
          </cell>
          <cell r="D1396">
            <v>-3350.8461584759998</v>
          </cell>
          <cell r="F1396" t="str">
            <v>CALC</v>
          </cell>
          <cell r="H1396" t="str">
            <v>149</v>
          </cell>
          <cell r="I1396" t="str">
            <v>C</v>
          </cell>
          <cell r="J1396" t="str">
            <v>ret_req</v>
          </cell>
          <cell r="K1396" t="str">
            <v>debt_ror_amt</v>
          </cell>
          <cell r="M1396" t="str">
            <v>2010/12/1/8/A/0</v>
          </cell>
        </row>
        <row r="1397">
          <cell r="A1397" t="str">
            <v>1396</v>
          </cell>
          <cell r="B1397" t="str">
            <v>RRF_8149</v>
          </cell>
          <cell r="C1397" t="str">
            <v>149 - Total Ret Req Amount</v>
          </cell>
          <cell r="D1397">
            <v>-16522.551577215901</v>
          </cell>
          <cell r="F1397" t="str">
            <v>CALC</v>
          </cell>
          <cell r="H1397" t="str">
            <v>149</v>
          </cell>
          <cell r="I1397" t="str">
            <v>C</v>
          </cell>
          <cell r="J1397" t="str">
            <v>ret_req</v>
          </cell>
          <cell r="K1397" t="str">
            <v>total_ret_req_amt</v>
          </cell>
          <cell r="M1397" t="str">
            <v>2010/12/1/8/A/0</v>
          </cell>
        </row>
        <row r="1398">
          <cell r="A1398" t="str">
            <v>1397</v>
          </cell>
          <cell r="B1398" t="str">
            <v>RRG_8149</v>
          </cell>
          <cell r="C1398" t="str">
            <v>149 - CP Allocation Factor</v>
          </cell>
          <cell r="D1398">
            <v>0</v>
          </cell>
          <cell r="F1398" t="str">
            <v>CALC</v>
          </cell>
          <cell r="H1398" t="str">
            <v>149</v>
          </cell>
          <cell r="I1398" t="str">
            <v>C</v>
          </cell>
          <cell r="J1398" t="str">
            <v>ret_req</v>
          </cell>
          <cell r="K1398" t="str">
            <v>alloc_cp</v>
          </cell>
          <cell r="M1398" t="str">
            <v>2010/12/1/8/A/0</v>
          </cell>
        </row>
        <row r="1399">
          <cell r="A1399" t="str">
            <v>1398</v>
          </cell>
          <cell r="B1399" t="str">
            <v>RRH_8149</v>
          </cell>
          <cell r="C1399" t="str">
            <v>149 - GCP Allocation Factor</v>
          </cell>
          <cell r="D1399">
            <v>0</v>
          </cell>
          <cell r="F1399" t="str">
            <v>CALC</v>
          </cell>
          <cell r="H1399" t="str">
            <v>149</v>
          </cell>
          <cell r="I1399" t="str">
            <v>C</v>
          </cell>
          <cell r="J1399" t="str">
            <v>ret_req</v>
          </cell>
          <cell r="K1399" t="str">
            <v>alloc_gcp</v>
          </cell>
          <cell r="M1399" t="str">
            <v>2010/12/1/8/A/0</v>
          </cell>
        </row>
        <row r="1400">
          <cell r="A1400" t="str">
            <v>1399</v>
          </cell>
          <cell r="B1400" t="str">
            <v>RRJ_8149</v>
          </cell>
          <cell r="C1400" t="str">
            <v>149 - CP Allocation Ret Req Amount</v>
          </cell>
          <cell r="D1400">
            <v>0</v>
          </cell>
          <cell r="F1400" t="str">
            <v>CALC</v>
          </cell>
          <cell r="H1400" t="str">
            <v>149</v>
          </cell>
          <cell r="I1400" t="str">
            <v>C</v>
          </cell>
          <cell r="J1400" t="str">
            <v>ret_req</v>
          </cell>
          <cell r="K1400" t="str">
            <v>alloc_cp_amt</v>
          </cell>
          <cell r="M1400" t="str">
            <v>2010/12/1/8/A/0</v>
          </cell>
        </row>
        <row r="1401">
          <cell r="A1401" t="str">
            <v>1400</v>
          </cell>
          <cell r="B1401" t="str">
            <v>RRK_8149</v>
          </cell>
          <cell r="C1401" t="str">
            <v>149 - GCP Allocation Ret Req Amount</v>
          </cell>
          <cell r="D1401">
            <v>0</v>
          </cell>
          <cell r="F1401" t="str">
            <v>CALC</v>
          </cell>
          <cell r="H1401" t="str">
            <v>149</v>
          </cell>
          <cell r="I1401" t="str">
            <v>C</v>
          </cell>
          <cell r="J1401" t="str">
            <v>ret_req</v>
          </cell>
          <cell r="K1401" t="str">
            <v>alloc_gcp_amt</v>
          </cell>
          <cell r="M1401" t="str">
            <v>2010/12/1/8/A/0</v>
          </cell>
        </row>
        <row r="1402">
          <cell r="A1402" t="str">
            <v>1401</v>
          </cell>
          <cell r="B1402" t="str">
            <v>RRL_8149</v>
          </cell>
          <cell r="C1402" t="str">
            <v>149 - Energy Allocation Ret Req Amount</v>
          </cell>
          <cell r="D1402">
            <v>-16522.551577215901</v>
          </cell>
          <cell r="F1402" t="str">
            <v>CALC</v>
          </cell>
          <cell r="H1402" t="str">
            <v>149</v>
          </cell>
          <cell r="I1402" t="str">
            <v>C</v>
          </cell>
          <cell r="J1402" t="str">
            <v>ret_req</v>
          </cell>
          <cell r="K1402" t="str">
            <v>alloc_engy_amt</v>
          </cell>
          <cell r="M1402" t="str">
            <v>2010/12/1/8/A/0</v>
          </cell>
        </row>
        <row r="1403">
          <cell r="A1403" t="str">
            <v>1402</v>
          </cell>
          <cell r="B1403" t="str">
            <v>RRI_8149</v>
          </cell>
          <cell r="C1403" t="str">
            <v>149 - Energy Allocation Factor</v>
          </cell>
          <cell r="D1403">
            <v>1</v>
          </cell>
          <cell r="F1403" t="str">
            <v>CALC</v>
          </cell>
          <cell r="H1403" t="str">
            <v>149</v>
          </cell>
          <cell r="I1403" t="str">
            <v>C</v>
          </cell>
          <cell r="J1403" t="str">
            <v>ret_req</v>
          </cell>
          <cell r="K1403" t="str">
            <v>alloc_energy</v>
          </cell>
          <cell r="M1403" t="str">
            <v>2010/12/1/8/A/0</v>
          </cell>
        </row>
        <row r="1404">
          <cell r="A1404" t="str">
            <v>1403</v>
          </cell>
          <cell r="B1404" t="str">
            <v>RRM_8149</v>
          </cell>
          <cell r="C1404" t="str">
            <v>149 - CP Jurisdictional Factor</v>
          </cell>
          <cell r="D1404">
            <v>0.98031049999999997</v>
          </cell>
          <cell r="F1404" t="str">
            <v>CALC</v>
          </cell>
          <cell r="H1404" t="str">
            <v>149</v>
          </cell>
          <cell r="I1404" t="str">
            <v>C</v>
          </cell>
          <cell r="J1404" t="str">
            <v>ret_req</v>
          </cell>
          <cell r="K1404" t="str">
            <v>juris_cp</v>
          </cell>
          <cell r="M1404" t="str">
            <v>2010/12/1/8/A/0</v>
          </cell>
        </row>
        <row r="1405">
          <cell r="A1405" t="str">
            <v>1404</v>
          </cell>
          <cell r="B1405" t="str">
            <v>RRN_8149</v>
          </cell>
          <cell r="C1405" t="str">
            <v>149 - GCP Jurisdictional Factor</v>
          </cell>
          <cell r="D1405">
            <v>1</v>
          </cell>
          <cell r="F1405" t="str">
            <v>CALC</v>
          </cell>
          <cell r="H1405" t="str">
            <v>149</v>
          </cell>
          <cell r="I1405" t="str">
            <v>C</v>
          </cell>
          <cell r="J1405" t="str">
            <v>ret_req</v>
          </cell>
          <cell r="K1405" t="str">
            <v>juris_gcp</v>
          </cell>
          <cell r="M1405" t="str">
            <v>2010/12/1/8/A/0</v>
          </cell>
        </row>
        <row r="1406">
          <cell r="A1406" t="str">
            <v>1405</v>
          </cell>
          <cell r="B1406" t="str">
            <v>RRO_8149</v>
          </cell>
          <cell r="C1406" t="str">
            <v>149 - Energy Jurisdictional Factor</v>
          </cell>
          <cell r="D1406">
            <v>0.980271</v>
          </cell>
          <cell r="F1406" t="str">
            <v>CALC</v>
          </cell>
          <cell r="H1406" t="str">
            <v>149</v>
          </cell>
          <cell r="I1406" t="str">
            <v>C</v>
          </cell>
          <cell r="J1406" t="str">
            <v>ret_req</v>
          </cell>
          <cell r="K1406" t="str">
            <v>juris_energy</v>
          </cell>
          <cell r="M1406" t="str">
            <v>2010/12/1/8/A/0</v>
          </cell>
        </row>
        <row r="1407">
          <cell r="A1407" t="str">
            <v>1406</v>
          </cell>
          <cell r="B1407" t="str">
            <v>RRP_8149</v>
          </cell>
          <cell r="C1407" t="str">
            <v>149 - CP Jurisdictional Ret Req Amount</v>
          </cell>
          <cell r="D1407">
            <v>0</v>
          </cell>
          <cell r="F1407" t="str">
            <v>CALC</v>
          </cell>
          <cell r="H1407" t="str">
            <v>149</v>
          </cell>
          <cell r="I1407" t="str">
            <v>C</v>
          </cell>
          <cell r="J1407" t="str">
            <v>ret_req</v>
          </cell>
          <cell r="K1407" t="str">
            <v>juris_cp_amt</v>
          </cell>
          <cell r="M1407" t="str">
            <v>2010/12/1/8/A/0</v>
          </cell>
        </row>
        <row r="1408">
          <cell r="A1408" t="str">
            <v>1407</v>
          </cell>
          <cell r="B1408" t="str">
            <v>RRQ_8149</v>
          </cell>
          <cell r="C1408" t="str">
            <v>149 - GCP Jurisdictional Ret Req Amount</v>
          </cell>
          <cell r="D1408">
            <v>0</v>
          </cell>
          <cell r="F1408" t="str">
            <v>CALC</v>
          </cell>
          <cell r="H1408" t="str">
            <v>149</v>
          </cell>
          <cell r="I1408" t="str">
            <v>C</v>
          </cell>
          <cell r="J1408" t="str">
            <v>ret_req</v>
          </cell>
          <cell r="K1408" t="str">
            <v>juris_gcp_amt</v>
          </cell>
          <cell r="M1408" t="str">
            <v>2010/12/1/8/A/0</v>
          </cell>
        </row>
        <row r="1409">
          <cell r="A1409" t="str">
            <v>1408</v>
          </cell>
          <cell r="B1409" t="str">
            <v>RRR_8149</v>
          </cell>
          <cell r="C1409" t="str">
            <v>149 - Energy Jurisdictional Ret Req Amount</v>
          </cell>
          <cell r="D1409">
            <v>-16196.578157149001</v>
          </cell>
          <cell r="F1409" t="str">
            <v>CALC</v>
          </cell>
          <cell r="H1409" t="str">
            <v>149</v>
          </cell>
          <cell r="I1409" t="str">
            <v>C</v>
          </cell>
          <cell r="J1409" t="str">
            <v>ret_req</v>
          </cell>
          <cell r="K1409" t="str">
            <v>juris_energy_amt</v>
          </cell>
          <cell r="M1409" t="str">
            <v>2010/12/1/8/A/0</v>
          </cell>
        </row>
        <row r="1410">
          <cell r="A1410" t="str">
            <v>1409</v>
          </cell>
          <cell r="B1410" t="str">
            <v>RRS_8149</v>
          </cell>
          <cell r="C1410" t="str">
            <v>149 - Total Jurisdictional Ret Req Amount</v>
          </cell>
          <cell r="D1410">
            <v>-16196.578157149001</v>
          </cell>
          <cell r="F1410" t="str">
            <v>CALC</v>
          </cell>
          <cell r="H1410" t="str">
            <v>149</v>
          </cell>
          <cell r="I1410" t="str">
            <v>C</v>
          </cell>
          <cell r="J1410" t="str">
            <v>ret_req</v>
          </cell>
          <cell r="K1410" t="str">
            <v>total_juris_amt</v>
          </cell>
          <cell r="M1410" t="str">
            <v>2010/12/1/8/A/0</v>
          </cell>
        </row>
        <row r="1411">
          <cell r="A1411" t="str">
            <v>1410</v>
          </cell>
          <cell r="B1411" t="str">
            <v>OM5_8150</v>
          </cell>
          <cell r="C1411" t="str">
            <v>150 - CP Allocation O &amp; M Exp Amount</v>
          </cell>
          <cell r="D1411">
            <v>-10773.681533999999</v>
          </cell>
          <cell r="F1411" t="str">
            <v>CALC</v>
          </cell>
          <cell r="H1411" t="str">
            <v>150</v>
          </cell>
          <cell r="I1411" t="str">
            <v>C</v>
          </cell>
          <cell r="J1411" t="str">
            <v>om_exp</v>
          </cell>
          <cell r="K1411" t="str">
            <v>alloc_cp_amt</v>
          </cell>
          <cell r="M1411" t="str">
            <v>2010/12/1/8/A/0</v>
          </cell>
        </row>
        <row r="1412">
          <cell r="A1412" t="str">
            <v>1411</v>
          </cell>
          <cell r="B1412" t="str">
            <v>OM5_8150</v>
          </cell>
          <cell r="C1412" t="str">
            <v>150 - CP Allocation O &amp; M Exp Amount</v>
          </cell>
          <cell r="D1412">
            <v>-10773.681533999999</v>
          </cell>
          <cell r="F1412" t="str">
            <v>CALC</v>
          </cell>
          <cell r="H1412" t="str">
            <v>150</v>
          </cell>
          <cell r="I1412" t="str">
            <v>C</v>
          </cell>
          <cell r="J1412" t="str">
            <v>om_exp</v>
          </cell>
          <cell r="K1412" t="str">
            <v>alloc_cp_amt</v>
          </cell>
          <cell r="M1412" t="str">
            <v>2010/12/1/8/A/0</v>
          </cell>
        </row>
        <row r="1413">
          <cell r="A1413" t="str">
            <v>1412</v>
          </cell>
          <cell r="B1413" t="str">
            <v>OM2_8150</v>
          </cell>
          <cell r="C1413" t="str">
            <v>150 - CP Allocation Factor</v>
          </cell>
          <cell r="D1413">
            <v>0.461538</v>
          </cell>
          <cell r="F1413" t="str">
            <v>CALC</v>
          </cell>
          <cell r="H1413" t="str">
            <v>150</v>
          </cell>
          <cell r="I1413" t="str">
            <v>C</v>
          </cell>
          <cell r="J1413" t="str">
            <v>om_exp</v>
          </cell>
          <cell r="K1413" t="str">
            <v>alloc_cp</v>
          </cell>
          <cell r="M1413" t="str">
            <v>2010/12/1/8/A/0</v>
          </cell>
        </row>
        <row r="1414">
          <cell r="A1414" t="str">
            <v>1413</v>
          </cell>
          <cell r="B1414" t="str">
            <v>OM2_8150</v>
          </cell>
          <cell r="C1414" t="str">
            <v>150 - CP Allocation Factor</v>
          </cell>
          <cell r="D1414">
            <v>0.461538</v>
          </cell>
          <cell r="F1414" t="str">
            <v>CALC</v>
          </cell>
          <cell r="H1414" t="str">
            <v>150</v>
          </cell>
          <cell r="I1414" t="str">
            <v>C</v>
          </cell>
          <cell r="J1414" t="str">
            <v>om_exp</v>
          </cell>
          <cell r="K1414" t="str">
            <v>alloc_cp</v>
          </cell>
          <cell r="M1414" t="str">
            <v>2010/12/1/8/A/0</v>
          </cell>
        </row>
        <row r="1415">
          <cell r="A1415" t="str">
            <v>1414</v>
          </cell>
          <cell r="B1415" t="str">
            <v>OM6_8150</v>
          </cell>
          <cell r="C1415" t="str">
            <v>150 - GCP Allocation O &amp; M Exp Amount</v>
          </cell>
          <cell r="D1415">
            <v>-11671.5</v>
          </cell>
          <cell r="F1415" t="str">
            <v>CALC</v>
          </cell>
          <cell r="H1415" t="str">
            <v>150</v>
          </cell>
          <cell r="I1415" t="str">
            <v>C</v>
          </cell>
          <cell r="J1415" t="str">
            <v>om_exp</v>
          </cell>
          <cell r="K1415" t="str">
            <v>alloc_gcp_amt</v>
          </cell>
          <cell r="M1415" t="str">
            <v>2010/12/1/8/A/0</v>
          </cell>
        </row>
        <row r="1416">
          <cell r="A1416" t="str">
            <v>1415</v>
          </cell>
          <cell r="B1416" t="str">
            <v>OM6_8150</v>
          </cell>
          <cell r="C1416" t="str">
            <v>150 - GCP Allocation O &amp; M Exp Amount</v>
          </cell>
          <cell r="D1416">
            <v>-11671.5</v>
          </cell>
          <cell r="F1416" t="str">
            <v>CALC</v>
          </cell>
          <cell r="H1416" t="str">
            <v>150</v>
          </cell>
          <cell r="I1416" t="str">
            <v>C</v>
          </cell>
          <cell r="J1416" t="str">
            <v>om_exp</v>
          </cell>
          <cell r="K1416" t="str">
            <v>alloc_gcp_amt</v>
          </cell>
          <cell r="M1416" t="str">
            <v>2010/12/1/8/A/0</v>
          </cell>
        </row>
        <row r="1417">
          <cell r="A1417" t="str">
            <v>1416</v>
          </cell>
          <cell r="B1417" t="str">
            <v>OM3_8150</v>
          </cell>
          <cell r="C1417" t="str">
            <v>150 - GCP Allocation Factor</v>
          </cell>
          <cell r="D1417">
            <v>0.5</v>
          </cell>
          <cell r="F1417" t="str">
            <v>CALC</v>
          </cell>
          <cell r="H1417" t="str">
            <v>150</v>
          </cell>
          <cell r="I1417" t="str">
            <v>C</v>
          </cell>
          <cell r="J1417" t="str">
            <v>om_exp</v>
          </cell>
          <cell r="K1417" t="str">
            <v>alloc_gcp</v>
          </cell>
          <cell r="M1417" t="str">
            <v>2010/12/1/8/A/0</v>
          </cell>
        </row>
        <row r="1418">
          <cell r="A1418" t="str">
            <v>1417</v>
          </cell>
          <cell r="B1418" t="str">
            <v>OM3_8150</v>
          </cell>
          <cell r="C1418" t="str">
            <v>150 - GCP Allocation Factor</v>
          </cell>
          <cell r="D1418">
            <v>0.5</v>
          </cell>
          <cell r="F1418" t="str">
            <v>CALC</v>
          </cell>
          <cell r="H1418" t="str">
            <v>150</v>
          </cell>
          <cell r="I1418" t="str">
            <v>C</v>
          </cell>
          <cell r="J1418" t="str">
            <v>om_exp</v>
          </cell>
          <cell r="K1418" t="str">
            <v>alloc_gcp</v>
          </cell>
          <cell r="M1418" t="str">
            <v>2010/12/1/8/A/0</v>
          </cell>
        </row>
        <row r="1419">
          <cell r="A1419" t="str">
            <v>1418</v>
          </cell>
          <cell r="B1419" t="str">
            <v>OMC_8150</v>
          </cell>
          <cell r="C1419" t="str">
            <v>150 - GCP Jurisdictional O &amp; M Exp Amount</v>
          </cell>
          <cell r="D1419">
            <v>-11671.5</v>
          </cell>
          <cell r="F1419" t="str">
            <v>CALC</v>
          </cell>
          <cell r="H1419" t="str">
            <v>150</v>
          </cell>
          <cell r="I1419" t="str">
            <v>C</v>
          </cell>
          <cell r="J1419" t="str">
            <v>om_exp</v>
          </cell>
          <cell r="K1419" t="str">
            <v>juris_gcp_amt</v>
          </cell>
          <cell r="M1419" t="str">
            <v>2010/12/1/8/A/0</v>
          </cell>
        </row>
        <row r="1420">
          <cell r="A1420" t="str">
            <v>1419</v>
          </cell>
          <cell r="B1420" t="str">
            <v>OMC_8150</v>
          </cell>
          <cell r="C1420" t="str">
            <v>150 - GCP Jurisdictional O &amp; M Exp Amount</v>
          </cell>
          <cell r="D1420">
            <v>-11671.5</v>
          </cell>
          <cell r="F1420" t="str">
            <v>CALC</v>
          </cell>
          <cell r="H1420" t="str">
            <v>150</v>
          </cell>
          <cell r="I1420" t="str">
            <v>C</v>
          </cell>
          <cell r="J1420" t="str">
            <v>om_exp</v>
          </cell>
          <cell r="K1420" t="str">
            <v>juris_gcp_amt</v>
          </cell>
          <cell r="M1420" t="str">
            <v>2010/12/1/8/A/0</v>
          </cell>
        </row>
        <row r="1421">
          <cell r="A1421" t="str">
            <v>1420</v>
          </cell>
          <cell r="B1421" t="str">
            <v>OM4_8150</v>
          </cell>
          <cell r="C1421" t="str">
            <v>150 - Energy Allocation Factor</v>
          </cell>
          <cell r="D1421">
            <v>3.8462000000000003E-2</v>
          </cell>
          <cell r="F1421" t="str">
            <v>CALC</v>
          </cell>
          <cell r="H1421" t="str">
            <v>150</v>
          </cell>
          <cell r="I1421" t="str">
            <v>C</v>
          </cell>
          <cell r="J1421" t="str">
            <v>om_exp</v>
          </cell>
          <cell r="K1421" t="str">
            <v>alloc_energy</v>
          </cell>
          <cell r="M1421" t="str">
            <v>2010/12/1/8/A/0</v>
          </cell>
        </row>
        <row r="1422">
          <cell r="A1422" t="str">
            <v>1421</v>
          </cell>
          <cell r="B1422" t="str">
            <v>OM4_8150</v>
          </cell>
          <cell r="C1422" t="str">
            <v>150 - Energy Allocation Factor</v>
          </cell>
          <cell r="D1422">
            <v>3.8462000000000003E-2</v>
          </cell>
          <cell r="F1422" t="str">
            <v>CALC</v>
          </cell>
          <cell r="H1422" t="str">
            <v>150</v>
          </cell>
          <cell r="I1422" t="str">
            <v>C</v>
          </cell>
          <cell r="J1422" t="str">
            <v>om_exp</v>
          </cell>
          <cell r="K1422" t="str">
            <v>alloc_energy</v>
          </cell>
          <cell r="M1422" t="str">
            <v>2010/12/1/8/A/0</v>
          </cell>
        </row>
        <row r="1423">
          <cell r="A1423" t="str">
            <v>1422</v>
          </cell>
          <cell r="B1423" t="str">
            <v>OM7_8150</v>
          </cell>
          <cell r="C1423" t="str">
            <v>150 - Energy Allocation O &amp; M Exp Amount</v>
          </cell>
          <cell r="D1423">
            <v>-897.81846599999994</v>
          </cell>
          <cell r="F1423" t="str">
            <v>CALC</v>
          </cell>
          <cell r="H1423" t="str">
            <v>150</v>
          </cell>
          <cell r="I1423" t="str">
            <v>C</v>
          </cell>
          <cell r="J1423" t="str">
            <v>om_exp</v>
          </cell>
          <cell r="K1423" t="str">
            <v>alloc_energy_amt</v>
          </cell>
          <cell r="M1423" t="str">
            <v>2010/12/1/8/A/0</v>
          </cell>
        </row>
        <row r="1424">
          <cell r="A1424" t="str">
            <v>1423</v>
          </cell>
          <cell r="B1424" t="str">
            <v>OM7_8150</v>
          </cell>
          <cell r="C1424" t="str">
            <v>150 - Energy Allocation O &amp; M Exp Amount</v>
          </cell>
          <cell r="D1424">
            <v>-897.81846599999994</v>
          </cell>
          <cell r="F1424" t="str">
            <v>CALC</v>
          </cell>
          <cell r="H1424" t="str">
            <v>150</v>
          </cell>
          <cell r="I1424" t="str">
            <v>C</v>
          </cell>
          <cell r="J1424" t="str">
            <v>om_exp</v>
          </cell>
          <cell r="K1424" t="str">
            <v>alloc_energy_amt</v>
          </cell>
          <cell r="M1424" t="str">
            <v>2010/12/1/8/A/0</v>
          </cell>
        </row>
        <row r="1425">
          <cell r="A1425" t="str">
            <v>1424</v>
          </cell>
          <cell r="B1425" t="str">
            <v>OMB_8150</v>
          </cell>
          <cell r="C1425" t="str">
            <v>150 - CP Jurisdictional O &amp; M Exp Amount</v>
          </cell>
          <cell r="D1425">
            <v>-10561.5531314363</v>
          </cell>
          <cell r="F1425" t="str">
            <v>CALC</v>
          </cell>
          <cell r="H1425" t="str">
            <v>150</v>
          </cell>
          <cell r="I1425" t="str">
            <v>C</v>
          </cell>
          <cell r="J1425" t="str">
            <v>om_exp</v>
          </cell>
          <cell r="K1425" t="str">
            <v>juris_cp_amt</v>
          </cell>
          <cell r="M1425" t="str">
            <v>2010/12/1/8/A/0</v>
          </cell>
        </row>
        <row r="1426">
          <cell r="A1426" t="str">
            <v>1425</v>
          </cell>
          <cell r="B1426" t="str">
            <v>OMB_8150</v>
          </cell>
          <cell r="C1426" t="str">
            <v>150 - CP Jurisdictional O &amp; M Exp Amount</v>
          </cell>
          <cell r="D1426">
            <v>-10561.5531314363</v>
          </cell>
          <cell r="F1426" t="str">
            <v>CALC</v>
          </cell>
          <cell r="H1426" t="str">
            <v>150</v>
          </cell>
          <cell r="I1426" t="str">
            <v>C</v>
          </cell>
          <cell r="J1426" t="str">
            <v>om_exp</v>
          </cell>
          <cell r="K1426" t="str">
            <v>juris_cp_amt</v>
          </cell>
          <cell r="M1426" t="str">
            <v>2010/12/1/8/A/0</v>
          </cell>
        </row>
        <row r="1427">
          <cell r="A1427" t="str">
            <v>1426</v>
          </cell>
          <cell r="B1427" t="str">
            <v>OM8_8150</v>
          </cell>
          <cell r="C1427" t="str">
            <v>150 - CP Jurisdictional Factor</v>
          </cell>
          <cell r="D1427">
            <v>0.98031049999999997</v>
          </cell>
          <cell r="F1427" t="str">
            <v>CALC</v>
          </cell>
          <cell r="H1427" t="str">
            <v>150</v>
          </cell>
          <cell r="I1427" t="str">
            <v>C</v>
          </cell>
          <cell r="J1427" t="str">
            <v>om_exp</v>
          </cell>
          <cell r="K1427" t="str">
            <v>juris_cp</v>
          </cell>
          <cell r="M1427" t="str">
            <v>2010/12/1/8/A/0</v>
          </cell>
        </row>
        <row r="1428">
          <cell r="A1428" t="str">
            <v>1427</v>
          </cell>
          <cell r="B1428" t="str">
            <v>OM8_8150</v>
          </cell>
          <cell r="C1428" t="str">
            <v>150 - CP Jurisdictional Factor</v>
          </cell>
          <cell r="D1428">
            <v>0.98031049999999997</v>
          </cell>
          <cell r="F1428" t="str">
            <v>CALC</v>
          </cell>
          <cell r="H1428" t="str">
            <v>150</v>
          </cell>
          <cell r="I1428" t="str">
            <v>C</v>
          </cell>
          <cell r="J1428" t="str">
            <v>om_exp</v>
          </cell>
          <cell r="K1428" t="str">
            <v>juris_cp</v>
          </cell>
          <cell r="M1428" t="str">
            <v>2010/12/1/8/A/0</v>
          </cell>
        </row>
        <row r="1429">
          <cell r="A1429" t="str">
            <v>1428</v>
          </cell>
          <cell r="B1429" t="str">
            <v>OMA_8150</v>
          </cell>
          <cell r="C1429" t="str">
            <v>150 - Energy Jurisdictional Factor</v>
          </cell>
          <cell r="D1429">
            <v>0.980271</v>
          </cell>
          <cell r="F1429" t="str">
            <v>CALC</v>
          </cell>
          <cell r="H1429" t="str">
            <v>150</v>
          </cell>
          <cell r="I1429" t="str">
            <v>C</v>
          </cell>
          <cell r="J1429" t="str">
            <v>om_exp</v>
          </cell>
          <cell r="K1429" t="str">
            <v>juris_energy</v>
          </cell>
          <cell r="M1429" t="str">
            <v>2010/12/1/8/A/0</v>
          </cell>
        </row>
        <row r="1430">
          <cell r="A1430" t="str">
            <v>1429</v>
          </cell>
          <cell r="B1430" t="str">
            <v>OMA_8150</v>
          </cell>
          <cell r="C1430" t="str">
            <v>150 - Energy Jurisdictional Factor</v>
          </cell>
          <cell r="D1430">
            <v>0.980271</v>
          </cell>
          <cell r="F1430" t="str">
            <v>CALC</v>
          </cell>
          <cell r="H1430" t="str">
            <v>150</v>
          </cell>
          <cell r="I1430" t="str">
            <v>C</v>
          </cell>
          <cell r="J1430" t="str">
            <v>om_exp</v>
          </cell>
          <cell r="K1430" t="str">
            <v>juris_energy</v>
          </cell>
          <cell r="M1430" t="str">
            <v>2010/12/1/8/A/0</v>
          </cell>
        </row>
        <row r="1431">
          <cell r="A1431" t="str">
            <v>1430</v>
          </cell>
          <cell r="B1431" t="str">
            <v>OM1_8150</v>
          </cell>
          <cell r="C1431" t="str">
            <v>150 - O &amp; M Expenses Amount</v>
          </cell>
          <cell r="D1431">
            <v>-23343</v>
          </cell>
          <cell r="F1431" t="str">
            <v>CALC</v>
          </cell>
          <cell r="H1431" t="str">
            <v>150</v>
          </cell>
          <cell r="I1431" t="str">
            <v>C</v>
          </cell>
          <cell r="J1431" t="str">
            <v>om_exp</v>
          </cell>
          <cell r="K1431" t="str">
            <v>beg_bal</v>
          </cell>
          <cell r="M1431" t="str">
            <v>2010/12/1/8/A/0</v>
          </cell>
        </row>
        <row r="1432">
          <cell r="A1432" t="str">
            <v>1431</v>
          </cell>
          <cell r="B1432" t="str">
            <v>OM1_8150</v>
          </cell>
          <cell r="C1432" t="str">
            <v>150 - O &amp; M Expenses Amount</v>
          </cell>
          <cell r="D1432">
            <v>-23343</v>
          </cell>
          <cell r="F1432" t="str">
            <v>CALC</v>
          </cell>
          <cell r="H1432" t="str">
            <v>150</v>
          </cell>
          <cell r="I1432" t="str">
            <v>C</v>
          </cell>
          <cell r="J1432" t="str">
            <v>om_exp</v>
          </cell>
          <cell r="K1432" t="str">
            <v>beg_bal</v>
          </cell>
          <cell r="M1432" t="str">
            <v>2010/12/1/8/A/0</v>
          </cell>
        </row>
        <row r="1433">
          <cell r="A1433" t="str">
            <v>1432</v>
          </cell>
          <cell r="B1433" t="str">
            <v>OM9_8150</v>
          </cell>
          <cell r="C1433" t="str">
            <v>150 - GCP Jurisdictional Factor</v>
          </cell>
          <cell r="D1433">
            <v>1</v>
          </cell>
          <cell r="F1433" t="str">
            <v>CALC</v>
          </cell>
          <cell r="H1433" t="str">
            <v>150</v>
          </cell>
          <cell r="I1433" t="str">
            <v>C</v>
          </cell>
          <cell r="J1433" t="str">
            <v>om_exp</v>
          </cell>
          <cell r="K1433" t="str">
            <v>juris_gcp</v>
          </cell>
          <cell r="M1433" t="str">
            <v>2010/12/1/8/A/0</v>
          </cell>
        </row>
        <row r="1434">
          <cell r="A1434" t="str">
            <v>1433</v>
          </cell>
          <cell r="B1434" t="str">
            <v>OM9_8150</v>
          </cell>
          <cell r="C1434" t="str">
            <v>150 - GCP Jurisdictional Factor</v>
          </cell>
          <cell r="D1434">
            <v>1</v>
          </cell>
          <cell r="F1434" t="str">
            <v>CALC</v>
          </cell>
          <cell r="H1434" t="str">
            <v>150</v>
          </cell>
          <cell r="I1434" t="str">
            <v>C</v>
          </cell>
          <cell r="J1434" t="str">
            <v>om_exp</v>
          </cell>
          <cell r="K1434" t="str">
            <v>juris_gcp</v>
          </cell>
          <cell r="M1434" t="str">
            <v>2010/12/1/8/A/0</v>
          </cell>
        </row>
        <row r="1435">
          <cell r="A1435" t="str">
            <v>1434</v>
          </cell>
          <cell r="B1435" t="str">
            <v>OMD_8150</v>
          </cell>
          <cell r="C1435" t="str">
            <v>150 - Energy Jurisdictional O &amp; M Exp Amount</v>
          </cell>
          <cell r="D1435">
            <v>-880.10540548428605</v>
          </cell>
          <cell r="F1435" t="str">
            <v>CALC</v>
          </cell>
          <cell r="H1435" t="str">
            <v>150</v>
          </cell>
          <cell r="I1435" t="str">
            <v>C</v>
          </cell>
          <cell r="J1435" t="str">
            <v>om_exp</v>
          </cell>
          <cell r="K1435" t="str">
            <v>juris_energy_amt</v>
          </cell>
          <cell r="M1435" t="str">
            <v>2010/12/1/8/A/0</v>
          </cell>
        </row>
        <row r="1436">
          <cell r="A1436" t="str">
            <v>1435</v>
          </cell>
          <cell r="B1436" t="str">
            <v>OMD_8150</v>
          </cell>
          <cell r="C1436" t="str">
            <v>150 - Energy Jurisdictional O &amp; M Exp Amount</v>
          </cell>
          <cell r="D1436">
            <v>-880.10540548428605</v>
          </cell>
          <cell r="F1436" t="str">
            <v>CALC</v>
          </cell>
          <cell r="H1436" t="str">
            <v>150</v>
          </cell>
          <cell r="I1436" t="str">
            <v>C</v>
          </cell>
          <cell r="J1436" t="str">
            <v>om_exp</v>
          </cell>
          <cell r="K1436" t="str">
            <v>juris_energy_amt</v>
          </cell>
          <cell r="M1436" t="str">
            <v>2010/12/1/8/A/0</v>
          </cell>
        </row>
        <row r="1437">
          <cell r="A1437" t="str">
            <v>1436</v>
          </cell>
          <cell r="B1437" t="str">
            <v>OME_8150</v>
          </cell>
          <cell r="C1437" t="str">
            <v>150 - Total Jurisdictional O &amp; M Exp Amount</v>
          </cell>
          <cell r="D1437">
            <v>-23113.158536920499</v>
          </cell>
          <cell r="F1437" t="str">
            <v>CALC</v>
          </cell>
          <cell r="H1437" t="str">
            <v>150</v>
          </cell>
          <cell r="I1437" t="str">
            <v>C</v>
          </cell>
          <cell r="J1437" t="str">
            <v>om_exp</v>
          </cell>
          <cell r="K1437" t="str">
            <v>total_juris_amt</v>
          </cell>
          <cell r="M1437" t="str">
            <v>2010/12/1/8/A/0</v>
          </cell>
        </row>
        <row r="1438">
          <cell r="A1438" t="str">
            <v>1437</v>
          </cell>
          <cell r="B1438" t="str">
            <v>OME_8150</v>
          </cell>
          <cell r="C1438" t="str">
            <v>150 - Total Jurisdictional O &amp; M Exp Amount</v>
          </cell>
          <cell r="D1438">
            <v>-23113.158536920499</v>
          </cell>
          <cell r="F1438" t="str">
            <v>CALC</v>
          </cell>
          <cell r="H1438" t="str">
            <v>150</v>
          </cell>
          <cell r="I1438" t="str">
            <v>C</v>
          </cell>
          <cell r="J1438" t="str">
            <v>om_exp</v>
          </cell>
          <cell r="K1438" t="str">
            <v>total_juris_amt</v>
          </cell>
          <cell r="M1438" t="str">
            <v>2010/12/1/8/A/0</v>
          </cell>
        </row>
        <row r="1439">
          <cell r="A1439" t="str">
            <v>1438</v>
          </cell>
          <cell r="B1439" t="str">
            <v>XAN_8100</v>
          </cell>
          <cell r="C1439" t="str">
            <v>Interest Rate - Last Day of the Month</v>
          </cell>
          <cell r="D1439">
            <v>2.5000000000000001E-3</v>
          </cell>
          <cell r="F1439" t="str">
            <v>MANUAL</v>
          </cell>
          <cell r="I1439" t="str">
            <v>M</v>
          </cell>
          <cell r="L1439" t="str">
            <v>last_day_int_rate</v>
          </cell>
          <cell r="M1439" t="str">
            <v>2010/12/1/8/A/0</v>
          </cell>
        </row>
        <row r="1440">
          <cell r="A1440" t="str">
            <v>1439</v>
          </cell>
          <cell r="B1440" t="str">
            <v>XAN_8200</v>
          </cell>
          <cell r="C1440" t="str">
            <v>Regulatory Assessment Fee Rate</v>
          </cell>
          <cell r="D1440">
            <v>7.2000000000000005E-4</v>
          </cell>
          <cell r="F1440" t="str">
            <v>MANUAL</v>
          </cell>
          <cell r="I1440" t="str">
            <v>M</v>
          </cell>
          <cell r="L1440" t="str">
            <v>reg_fee</v>
          </cell>
          <cell r="M1440" t="str">
            <v>2010/12/1/8/A/0</v>
          </cell>
        </row>
        <row r="1441">
          <cell r="A1441" t="str">
            <v>1440</v>
          </cell>
          <cell r="B1441" t="str">
            <v>XAN_8300</v>
          </cell>
          <cell r="C1441" t="str">
            <v>Annual Rate of Return for Debt</v>
          </cell>
          <cell r="D1441">
            <v>1.9473000000000001E-2</v>
          </cell>
          <cell r="F1441" t="str">
            <v>MANUAL</v>
          </cell>
          <cell r="I1441" t="str">
            <v>M</v>
          </cell>
          <cell r="L1441" t="str">
            <v>debt_ror</v>
          </cell>
          <cell r="M1441" t="str">
            <v>2010/12/1/8/A/0</v>
          </cell>
        </row>
        <row r="1442">
          <cell r="A1442" t="str">
            <v>1441</v>
          </cell>
          <cell r="B1442" t="str">
            <v>XAN_8400</v>
          </cell>
          <cell r="C1442" t="str">
            <v>Annual Rate of Return for Equity</v>
          </cell>
          <cell r="D1442">
            <v>4.7018999999999998E-2</v>
          </cell>
          <cell r="F1442" t="str">
            <v>MANUAL</v>
          </cell>
          <cell r="I1442" t="str">
            <v>M</v>
          </cell>
          <cell r="L1442" t="str">
            <v>equity_ror</v>
          </cell>
          <cell r="M1442" t="str">
            <v>2010/12/1/8/A/0</v>
          </cell>
        </row>
        <row r="1443">
          <cell r="A1443" t="str">
            <v>1442</v>
          </cell>
          <cell r="B1443" t="str">
            <v>XAN_8500</v>
          </cell>
          <cell r="C1443" t="str">
            <v>Federal Tax Rate</v>
          </cell>
          <cell r="D1443">
            <v>0.35</v>
          </cell>
          <cell r="F1443" t="str">
            <v>MANUAL</v>
          </cell>
          <cell r="I1443" t="str">
            <v>M</v>
          </cell>
          <cell r="L1443" t="str">
            <v>fed_tax_rate</v>
          </cell>
          <cell r="M1443" t="str">
            <v>2010/12/1/8/A/0</v>
          </cell>
        </row>
        <row r="1444">
          <cell r="A1444" t="str">
            <v>1443</v>
          </cell>
          <cell r="B1444" t="str">
            <v>XAN_8600</v>
          </cell>
          <cell r="C1444" t="str">
            <v>State Tax Rate</v>
          </cell>
          <cell r="D1444">
            <v>5.5E-2</v>
          </cell>
          <cell r="F1444" t="str">
            <v>MANUAL</v>
          </cell>
          <cell r="I1444" t="str">
            <v>M</v>
          </cell>
          <cell r="L1444" t="str">
            <v>state_tax_rate</v>
          </cell>
          <cell r="M1444" t="str">
            <v>2010/12/1/8/A/0</v>
          </cell>
        </row>
        <row r="1445">
          <cell r="A1445" t="str">
            <v>1444</v>
          </cell>
          <cell r="B1445" t="str">
            <v>XAN_8700</v>
          </cell>
          <cell r="C1445" t="str">
            <v>Interest Rate - First Day of the Month</v>
          </cell>
          <cell r="D1445">
            <v>2.5000000000000001E-3</v>
          </cell>
          <cell r="F1445" t="str">
            <v>PRIOR_JV</v>
          </cell>
          <cell r="I1445" t="str">
            <v>P</v>
          </cell>
          <cell r="L1445" t="str">
            <v>first_day_int_rate</v>
          </cell>
          <cell r="M1445" t="str">
            <v>2010/12/1/8/A/0</v>
          </cell>
        </row>
        <row r="1446">
          <cell r="A1446" t="str">
            <v>1445</v>
          </cell>
          <cell r="B1446" t="str">
            <v>INT_8YTD</v>
          </cell>
          <cell r="C1446" t="str">
            <v>YTD Interest Amount excluding Current Month</v>
          </cell>
          <cell r="D1446">
            <v>68932.392804826304</v>
          </cell>
          <cell r="F1446" t="str">
            <v>PRIOR_OFF</v>
          </cell>
          <cell r="J1446" t="str">
            <v>entry_to_gl</v>
          </cell>
          <cell r="K1446" t="str">
            <v>ytd_int</v>
          </cell>
          <cell r="M1446" t="str">
            <v>2010/12/1/8/A/0</v>
          </cell>
        </row>
        <row r="1447">
          <cell r="A1447" t="str">
            <v>1446</v>
          </cell>
          <cell r="B1447" t="str">
            <v>570_190Y</v>
          </cell>
          <cell r="C1447" t="str">
            <v xml:space="preserve">NON-REC TRANS SUBST POLLUTION PREVENT             </v>
          </cell>
          <cell r="D1447">
            <v>23343</v>
          </cell>
          <cell r="E1447" t="str">
            <v>570190</v>
          </cell>
          <cell r="F1447" t="str">
            <v>COPY</v>
          </cell>
          <cell r="G1447" t="str">
            <v>CM</v>
          </cell>
          <cell r="H1447" t="str">
            <v>150</v>
          </cell>
          <cell r="I1447" t="str">
            <v>Y</v>
          </cell>
          <cell r="M1447" t="str">
            <v>2010/12/1/8/A/0</v>
          </cell>
        </row>
        <row r="1448">
          <cell r="A1448" t="str">
            <v>1447</v>
          </cell>
          <cell r="B1448" t="str">
            <v>592_190Y</v>
          </cell>
          <cell r="C1448" t="str">
            <v xml:space="preserve">NON-REC DISTRBN SUBST POLLUTION PREVENT           </v>
          </cell>
          <cell r="D1448">
            <v>23343</v>
          </cell>
          <cell r="E1448" t="str">
            <v>592190</v>
          </cell>
          <cell r="F1448" t="str">
            <v>COPY</v>
          </cell>
          <cell r="G1448" t="str">
            <v>CM</v>
          </cell>
          <cell r="H1448" t="str">
            <v>150</v>
          </cell>
          <cell r="I1448" t="str">
            <v>Y</v>
          </cell>
          <cell r="M1448" t="str">
            <v>2010/12/1/8/A/0</v>
          </cell>
        </row>
        <row r="1449">
          <cell r="A1449" t="str">
            <v>1448</v>
          </cell>
          <cell r="B1449" t="str">
            <v>CI4_8022</v>
          </cell>
          <cell r="C1449" t="str">
            <v>8022 - CWIP Current Month</v>
          </cell>
          <cell r="D1449">
            <v>16152.16</v>
          </cell>
          <cell r="F1449" t="str">
            <v>CATS</v>
          </cell>
          <cell r="H1449" t="str">
            <v>8022</v>
          </cell>
          <cell r="I1449" t="str">
            <v>A</v>
          </cell>
          <cell r="J1449" t="str">
            <v>cap_exp</v>
          </cell>
          <cell r="K1449" t="str">
            <v>cwip_curr_mth</v>
          </cell>
          <cell r="M1449" t="str">
            <v>2010/12/1/8/A/0</v>
          </cell>
        </row>
        <row r="1450">
          <cell r="A1450" t="str">
            <v>1449</v>
          </cell>
          <cell r="B1450" t="str">
            <v>CI5_8022</v>
          </cell>
          <cell r="C1450" t="str">
            <v>8022 - End of Month CWIP Balance</v>
          </cell>
          <cell r="D1450">
            <v>16152.16</v>
          </cell>
          <cell r="F1450" t="str">
            <v>CATS</v>
          </cell>
          <cell r="H1450" t="str">
            <v>8022</v>
          </cell>
          <cell r="J1450" t="str">
            <v>cap_exp</v>
          </cell>
          <cell r="K1450" t="str">
            <v>end_cwip_bal</v>
          </cell>
          <cell r="M1450" t="str">
            <v>2010/12/1/8/A/0</v>
          </cell>
        </row>
        <row r="1451">
          <cell r="A1451" t="str">
            <v>1450</v>
          </cell>
          <cell r="B1451" t="str">
            <v>CIP_8022</v>
          </cell>
          <cell r="C1451" t="str">
            <v>8022 - Beginning of Month Plant Balance</v>
          </cell>
          <cell r="D1451">
            <v>0</v>
          </cell>
          <cell r="F1451" t="str">
            <v>PRIOR_JV</v>
          </cell>
          <cell r="H1451" t="str">
            <v>8022</v>
          </cell>
          <cell r="I1451" t="str">
            <v>P</v>
          </cell>
          <cell r="J1451" t="str">
            <v>cap_exp</v>
          </cell>
          <cell r="K1451" t="str">
            <v>beg_plant_bal</v>
          </cell>
          <cell r="M1451" t="str">
            <v>2010/12/1/8/A/0</v>
          </cell>
        </row>
        <row r="1452">
          <cell r="A1452" t="str">
            <v>1451</v>
          </cell>
          <cell r="B1452" t="str">
            <v>CIQ_8022</v>
          </cell>
          <cell r="C1452" t="str">
            <v>8022 - Beginning of Month Reserve Balance</v>
          </cell>
          <cell r="D1452">
            <v>0</v>
          </cell>
          <cell r="F1452" t="str">
            <v>PRIOR_JV</v>
          </cell>
          <cell r="H1452" t="str">
            <v>8022</v>
          </cell>
          <cell r="I1452" t="str">
            <v>P</v>
          </cell>
          <cell r="J1452" t="str">
            <v>cap_exp</v>
          </cell>
          <cell r="K1452" t="str">
            <v>beg_resv_bal</v>
          </cell>
          <cell r="M1452" t="str">
            <v>2010/12/1/8/A/0</v>
          </cell>
        </row>
        <row r="1453">
          <cell r="A1453" t="str">
            <v>1452</v>
          </cell>
          <cell r="B1453" t="str">
            <v>CIR_8022</v>
          </cell>
          <cell r="C1453" t="str">
            <v>8022 - End of Month Plant Balance</v>
          </cell>
          <cell r="D1453">
            <v>0</v>
          </cell>
          <cell r="F1453" t="str">
            <v>CALC</v>
          </cell>
          <cell r="H1453" t="str">
            <v>8022</v>
          </cell>
          <cell r="J1453" t="str">
            <v>cap_exp</v>
          </cell>
          <cell r="K1453" t="str">
            <v>end_plant_bal</v>
          </cell>
          <cell r="M1453" t="str">
            <v>2010/12/1/8/A/0</v>
          </cell>
        </row>
        <row r="1454">
          <cell r="A1454" t="str">
            <v>1453</v>
          </cell>
          <cell r="B1454" t="str">
            <v>CIS_8022</v>
          </cell>
          <cell r="C1454" t="str">
            <v>8022 - End of Month Reserve Balance</v>
          </cell>
          <cell r="D1454">
            <v>0</v>
          </cell>
          <cell r="F1454" t="str">
            <v>CALC</v>
          </cell>
          <cell r="H1454" t="str">
            <v>8022</v>
          </cell>
          <cell r="J1454" t="str">
            <v>cap_exp</v>
          </cell>
          <cell r="K1454" t="str">
            <v>end_resv_bal</v>
          </cell>
          <cell r="M1454" t="str">
            <v>2010/12/1/8/A/0</v>
          </cell>
        </row>
        <row r="1455">
          <cell r="A1455" t="str">
            <v>1454</v>
          </cell>
          <cell r="B1455" t="str">
            <v>CO1_8022</v>
          </cell>
          <cell r="C1455" t="str">
            <v>8022 - Beginning of Month Net Book</v>
          </cell>
          <cell r="D1455">
            <v>0</v>
          </cell>
          <cell r="F1455" t="str">
            <v>CALC</v>
          </cell>
          <cell r="H1455" t="str">
            <v>8022</v>
          </cell>
          <cell r="J1455" t="str">
            <v>cap_exp</v>
          </cell>
          <cell r="K1455" t="str">
            <v>beg_net_book</v>
          </cell>
          <cell r="M1455" t="str">
            <v>2010/12/1/8/A/0</v>
          </cell>
        </row>
        <row r="1456">
          <cell r="A1456" t="str">
            <v>1455</v>
          </cell>
          <cell r="B1456" t="str">
            <v>CO2_8022</v>
          </cell>
          <cell r="C1456" t="str">
            <v>8022 - End of Month Net Book</v>
          </cell>
          <cell r="D1456">
            <v>0</v>
          </cell>
          <cell r="F1456" t="str">
            <v>CALC</v>
          </cell>
          <cell r="H1456" t="str">
            <v>8022</v>
          </cell>
          <cell r="J1456" t="str">
            <v>cap_exp</v>
          </cell>
          <cell r="K1456" t="str">
            <v>end_net_book</v>
          </cell>
          <cell r="M1456" t="str">
            <v>2010/12/1/8/A/0</v>
          </cell>
        </row>
        <row r="1457">
          <cell r="A1457" t="str">
            <v>1456</v>
          </cell>
          <cell r="B1457" t="str">
            <v>CO3_8022</v>
          </cell>
          <cell r="C1457" t="str">
            <v>8022 - Average Net Book</v>
          </cell>
          <cell r="D1457">
            <v>0</v>
          </cell>
          <cell r="F1457" t="str">
            <v>CALC</v>
          </cell>
          <cell r="H1457" t="str">
            <v>8022</v>
          </cell>
          <cell r="J1457" t="str">
            <v>cap_exp</v>
          </cell>
          <cell r="K1457" t="str">
            <v>avg_net_book</v>
          </cell>
          <cell r="M1457" t="str">
            <v>2010/12/1/8/A/0</v>
          </cell>
        </row>
        <row r="1458">
          <cell r="A1458" t="str">
            <v>1457</v>
          </cell>
          <cell r="B1458" t="str">
            <v>CO4_8022</v>
          </cell>
          <cell r="C1458" t="str">
            <v>8022 - Annual Equity Rate</v>
          </cell>
          <cell r="D1458">
            <v>4.7018999999999998E-2</v>
          </cell>
          <cell r="F1458" t="str">
            <v>CALC</v>
          </cell>
          <cell r="H1458" t="str">
            <v>8022</v>
          </cell>
          <cell r="J1458" t="str">
            <v>cap_exp</v>
          </cell>
          <cell r="K1458" t="str">
            <v>equity_ror</v>
          </cell>
          <cell r="M1458" t="str">
            <v>2010/12/1/8/A/0</v>
          </cell>
        </row>
        <row r="1459">
          <cell r="A1459" t="str">
            <v>1458</v>
          </cell>
          <cell r="B1459" t="str">
            <v>CO5_8022</v>
          </cell>
          <cell r="C1459" t="str">
            <v>8022 - Annual Debt Rate</v>
          </cell>
          <cell r="D1459">
            <v>1.9473000000000001E-2</v>
          </cell>
          <cell r="F1459" t="str">
            <v>CALC</v>
          </cell>
          <cell r="H1459" t="str">
            <v>8022</v>
          </cell>
          <cell r="J1459" t="str">
            <v>cap_exp</v>
          </cell>
          <cell r="K1459" t="str">
            <v>debt_ror</v>
          </cell>
          <cell r="M1459" t="str">
            <v>2010/12/1/8/A/0</v>
          </cell>
        </row>
        <row r="1460">
          <cell r="A1460" t="str">
            <v>1459</v>
          </cell>
          <cell r="B1460" t="str">
            <v>CO6_8022</v>
          </cell>
          <cell r="C1460" t="str">
            <v>8022 - State Tax Rate</v>
          </cell>
          <cell r="D1460">
            <v>5.5E-2</v>
          </cell>
          <cell r="F1460" t="str">
            <v>CALC</v>
          </cell>
          <cell r="H1460" t="str">
            <v>8022</v>
          </cell>
          <cell r="J1460" t="str">
            <v>cap_exp</v>
          </cell>
          <cell r="K1460" t="str">
            <v>state_tax_rate</v>
          </cell>
          <cell r="M1460" t="str">
            <v>2010/12/1/8/A/0</v>
          </cell>
        </row>
        <row r="1461">
          <cell r="A1461" t="str">
            <v>1460</v>
          </cell>
          <cell r="B1461" t="str">
            <v>CO7_8022</v>
          </cell>
          <cell r="C1461" t="str">
            <v>8022 - Federal Tax Rate</v>
          </cell>
          <cell r="D1461">
            <v>0.35</v>
          </cell>
          <cell r="F1461" t="str">
            <v>CALC</v>
          </cell>
          <cell r="H1461" t="str">
            <v>8022</v>
          </cell>
          <cell r="J1461" t="str">
            <v>cap_exp</v>
          </cell>
          <cell r="K1461" t="str">
            <v>fed_tax_rate</v>
          </cell>
          <cell r="M1461" t="str">
            <v>2010/12/1/8/A/0</v>
          </cell>
        </row>
        <row r="1462">
          <cell r="A1462" t="str">
            <v>1461</v>
          </cell>
          <cell r="B1462" t="str">
            <v>CO8_8022</v>
          </cell>
          <cell r="C1462" t="str">
            <v>8022 - Grossed State Tax Rate</v>
          </cell>
          <cell r="D1462">
            <v>5.8201058201058198E-2</v>
          </cell>
          <cell r="F1462" t="str">
            <v>CALC</v>
          </cell>
          <cell r="H1462" t="str">
            <v>8022</v>
          </cell>
          <cell r="J1462" t="str">
            <v>cap_exp</v>
          </cell>
          <cell r="K1462" t="str">
            <v>gross_state_tax_rate</v>
          </cell>
          <cell r="M1462" t="str">
            <v>2010/12/1/8/A/0</v>
          </cell>
        </row>
        <row r="1463">
          <cell r="A1463" t="str">
            <v>1462</v>
          </cell>
          <cell r="B1463" t="str">
            <v>CO9_8022</v>
          </cell>
          <cell r="C1463" t="str">
            <v>8022 - Grossed Federal Tax Rate</v>
          </cell>
          <cell r="D1463">
            <v>0.53846153846153799</v>
          </cell>
          <cell r="F1463" t="str">
            <v>CALC</v>
          </cell>
          <cell r="H1463" t="str">
            <v>8022</v>
          </cell>
          <cell r="J1463" t="str">
            <v>cap_exp</v>
          </cell>
          <cell r="K1463" t="str">
            <v>gross_fed_tax_rate</v>
          </cell>
          <cell r="M1463" t="str">
            <v>2010/12/1/8/A/0</v>
          </cell>
        </row>
        <row r="1464">
          <cell r="A1464" t="str">
            <v>1463</v>
          </cell>
          <cell r="B1464" t="str">
            <v>COA_8022</v>
          </cell>
          <cell r="C1464" t="str">
            <v>8022 - Return on Equity Amount</v>
          </cell>
          <cell r="D1464">
            <v>0</v>
          </cell>
          <cell r="F1464" t="str">
            <v>CALC</v>
          </cell>
          <cell r="H1464" t="str">
            <v>8022</v>
          </cell>
          <cell r="J1464" t="str">
            <v>cap_exp</v>
          </cell>
          <cell r="K1464" t="str">
            <v>equity_ror_amt</v>
          </cell>
          <cell r="M1464" t="str">
            <v>2010/12/1/8/A/0</v>
          </cell>
        </row>
        <row r="1465">
          <cell r="A1465" t="str">
            <v>1464</v>
          </cell>
          <cell r="B1465" t="str">
            <v>COB_8022</v>
          </cell>
          <cell r="C1465" t="str">
            <v>8022 - State Tax Amount</v>
          </cell>
          <cell r="D1465">
            <v>0</v>
          </cell>
          <cell r="F1465" t="str">
            <v>CALC</v>
          </cell>
          <cell r="H1465" t="str">
            <v>8022</v>
          </cell>
          <cell r="J1465" t="str">
            <v>cap_exp</v>
          </cell>
          <cell r="K1465" t="str">
            <v>state_tax_amt</v>
          </cell>
          <cell r="M1465" t="str">
            <v>2010/12/1/8/A/0</v>
          </cell>
        </row>
        <row r="1466">
          <cell r="A1466" t="str">
            <v>1465</v>
          </cell>
          <cell r="B1466" t="str">
            <v>COC_8022</v>
          </cell>
          <cell r="C1466" t="str">
            <v>8022 - Federal Tax Amount</v>
          </cell>
          <cell r="D1466">
            <v>0</v>
          </cell>
          <cell r="F1466" t="str">
            <v>CALC</v>
          </cell>
          <cell r="H1466" t="str">
            <v>8022</v>
          </cell>
          <cell r="J1466" t="str">
            <v>cap_exp</v>
          </cell>
          <cell r="K1466" t="str">
            <v>fed_tax_amt</v>
          </cell>
          <cell r="M1466" t="str">
            <v>2010/12/1/8/A/0</v>
          </cell>
        </row>
        <row r="1467">
          <cell r="A1467" t="str">
            <v>1466</v>
          </cell>
          <cell r="B1467" t="str">
            <v>COD_8022</v>
          </cell>
          <cell r="C1467" t="str">
            <v>8022 - Return on Debt Amount</v>
          </cell>
          <cell r="D1467">
            <v>0</v>
          </cell>
          <cell r="F1467" t="str">
            <v>CALC</v>
          </cell>
          <cell r="H1467" t="str">
            <v>8022</v>
          </cell>
          <cell r="J1467" t="str">
            <v>cap_exp</v>
          </cell>
          <cell r="K1467" t="str">
            <v>debt_ror_amt</v>
          </cell>
          <cell r="M1467" t="str">
            <v>2010/12/1/8/A/0</v>
          </cell>
        </row>
        <row r="1468">
          <cell r="A1468" t="str">
            <v>1467</v>
          </cell>
          <cell r="B1468" t="str">
            <v>COE_8022</v>
          </cell>
          <cell r="C1468" t="str">
            <v>8022 - Total Cap Exp Amount</v>
          </cell>
          <cell r="D1468">
            <v>0</v>
          </cell>
          <cell r="F1468" t="str">
            <v>CALC</v>
          </cell>
          <cell r="H1468" t="str">
            <v>8022</v>
          </cell>
          <cell r="J1468" t="str">
            <v>cap_exp</v>
          </cell>
          <cell r="K1468" t="str">
            <v>total_amt</v>
          </cell>
          <cell r="M1468" t="str">
            <v>2010/12/1/8/A/0</v>
          </cell>
        </row>
        <row r="1469">
          <cell r="A1469" t="str">
            <v>1468</v>
          </cell>
          <cell r="B1469" t="str">
            <v>COF_8022</v>
          </cell>
          <cell r="C1469" t="str">
            <v>8022 - CP Allocation Factor</v>
          </cell>
          <cell r="D1469">
            <v>0.92307692299999999</v>
          </cell>
          <cell r="F1469" t="str">
            <v>CALC</v>
          </cell>
          <cell r="H1469" t="str">
            <v>8022</v>
          </cell>
          <cell r="J1469" t="str">
            <v>cap_exp</v>
          </cell>
          <cell r="K1469" t="str">
            <v>alloc_cp</v>
          </cell>
          <cell r="M1469" t="str">
            <v>2010/12/1/8/A/0</v>
          </cell>
        </row>
        <row r="1470">
          <cell r="A1470" t="str">
            <v>1469</v>
          </cell>
          <cell r="B1470" t="str">
            <v>COG_8022</v>
          </cell>
          <cell r="C1470" t="str">
            <v>8022 - GCP Allocation Factor</v>
          </cell>
          <cell r="D1470">
            <v>0</v>
          </cell>
          <cell r="F1470" t="str">
            <v>CALC</v>
          </cell>
          <cell r="H1470" t="str">
            <v>8022</v>
          </cell>
          <cell r="J1470" t="str">
            <v>cap_exp</v>
          </cell>
          <cell r="K1470" t="str">
            <v>alloc_gcp</v>
          </cell>
          <cell r="M1470" t="str">
            <v>2010/12/1/8/A/0</v>
          </cell>
        </row>
        <row r="1471">
          <cell r="A1471" t="str">
            <v>1470</v>
          </cell>
          <cell r="B1471" t="str">
            <v>COH_8022</v>
          </cell>
          <cell r="C1471" t="str">
            <v>8022 - Energy Allocation Factor</v>
          </cell>
          <cell r="D1471">
            <v>7.6923077000000006E-2</v>
          </cell>
          <cell r="F1471" t="str">
            <v>CALC</v>
          </cell>
          <cell r="H1471" t="str">
            <v>8022</v>
          </cell>
          <cell r="J1471" t="str">
            <v>cap_exp</v>
          </cell>
          <cell r="K1471" t="str">
            <v>alloc_engy</v>
          </cell>
          <cell r="M1471" t="str">
            <v>2010/12/1/8/A/0</v>
          </cell>
        </row>
        <row r="1472">
          <cell r="A1472" t="str">
            <v>1471</v>
          </cell>
          <cell r="B1472" t="str">
            <v>COI_8022</v>
          </cell>
          <cell r="C1472" t="str">
            <v>8022 - CP Allocation Cap Exp Amount</v>
          </cell>
          <cell r="D1472">
            <v>0</v>
          </cell>
          <cell r="F1472" t="str">
            <v>CALC</v>
          </cell>
          <cell r="H1472" t="str">
            <v>8022</v>
          </cell>
          <cell r="J1472" t="str">
            <v>cap_exp</v>
          </cell>
          <cell r="K1472" t="str">
            <v>alloc_cp_amt</v>
          </cell>
          <cell r="M1472" t="str">
            <v>2010/12/1/8/A/0</v>
          </cell>
        </row>
        <row r="1473">
          <cell r="A1473" t="str">
            <v>1472</v>
          </cell>
          <cell r="B1473" t="str">
            <v>COJ_8022</v>
          </cell>
          <cell r="C1473" t="str">
            <v>8022 - GCP Allocation Cap Exp Amount</v>
          </cell>
          <cell r="D1473">
            <v>0</v>
          </cell>
          <cell r="F1473" t="str">
            <v>CALC</v>
          </cell>
          <cell r="H1473" t="str">
            <v>8022</v>
          </cell>
          <cell r="J1473" t="str">
            <v>cap_exp</v>
          </cell>
          <cell r="K1473" t="str">
            <v>alloc_gcp_amt</v>
          </cell>
          <cell r="M1473" t="str">
            <v>2010/12/1/8/A/0</v>
          </cell>
        </row>
        <row r="1474">
          <cell r="A1474" t="str">
            <v>1473</v>
          </cell>
          <cell r="B1474" t="str">
            <v>COK_8022</v>
          </cell>
          <cell r="C1474" t="str">
            <v>8022 - Energy Allocation Cap Exp Amount</v>
          </cell>
          <cell r="D1474">
            <v>0</v>
          </cell>
          <cell r="F1474" t="str">
            <v>CALC</v>
          </cell>
          <cell r="H1474" t="str">
            <v>8022</v>
          </cell>
          <cell r="J1474" t="str">
            <v>cap_exp</v>
          </cell>
          <cell r="K1474" t="str">
            <v>alloc_engy_amt</v>
          </cell>
          <cell r="M1474" t="str">
            <v>2010/12/1/8/A/0</v>
          </cell>
        </row>
        <row r="1475">
          <cell r="A1475" t="str">
            <v>1474</v>
          </cell>
          <cell r="B1475" t="str">
            <v>COL_8022</v>
          </cell>
          <cell r="C1475" t="str">
            <v>8022 - CP Jurisdictional Factor</v>
          </cell>
          <cell r="D1475">
            <v>0.98031049999999997</v>
          </cell>
          <cell r="F1475" t="str">
            <v>CALC</v>
          </cell>
          <cell r="H1475" t="str">
            <v>8022</v>
          </cell>
          <cell r="J1475" t="str">
            <v>cap_exp</v>
          </cell>
          <cell r="K1475" t="str">
            <v>juris_cp_factor</v>
          </cell>
          <cell r="M1475" t="str">
            <v>2010/12/1/8/A/0</v>
          </cell>
        </row>
        <row r="1476">
          <cell r="A1476" t="str">
            <v>1475</v>
          </cell>
          <cell r="B1476" t="str">
            <v>COM_8022</v>
          </cell>
          <cell r="C1476" t="str">
            <v>8022 - GCP Jurisdictional Factor</v>
          </cell>
          <cell r="D1476">
            <v>1</v>
          </cell>
          <cell r="F1476" t="str">
            <v>CALC</v>
          </cell>
          <cell r="H1476" t="str">
            <v>8022</v>
          </cell>
          <cell r="J1476" t="str">
            <v>cap_exp</v>
          </cell>
          <cell r="K1476" t="str">
            <v>juris_gcp_factor</v>
          </cell>
          <cell r="M1476" t="str">
            <v>2010/12/1/8/A/0</v>
          </cell>
        </row>
        <row r="1477">
          <cell r="A1477" t="str">
            <v>1476</v>
          </cell>
          <cell r="B1477" t="str">
            <v>CON_8022</v>
          </cell>
          <cell r="C1477" t="str">
            <v>8022 - Energy Jurisdictional Factor</v>
          </cell>
          <cell r="D1477">
            <v>0.980271</v>
          </cell>
          <cell r="F1477" t="str">
            <v>CALC</v>
          </cell>
          <cell r="H1477" t="str">
            <v>8022</v>
          </cell>
          <cell r="J1477" t="str">
            <v>cap_exp</v>
          </cell>
          <cell r="K1477" t="str">
            <v>juris_engy_factor</v>
          </cell>
          <cell r="M1477" t="str">
            <v>2010/12/1/8/A/0</v>
          </cell>
        </row>
        <row r="1478">
          <cell r="A1478" t="str">
            <v>1477</v>
          </cell>
          <cell r="B1478" t="str">
            <v>COO_8022</v>
          </cell>
          <cell r="C1478" t="str">
            <v>8022 - CP Jurisdictional Cap Exp Amount</v>
          </cell>
          <cell r="D1478">
            <v>0</v>
          </cell>
          <cell r="F1478" t="str">
            <v>CALC</v>
          </cell>
          <cell r="H1478" t="str">
            <v>8022</v>
          </cell>
          <cell r="J1478" t="str">
            <v>cap_exp</v>
          </cell>
          <cell r="K1478" t="str">
            <v>juris_cp_amt</v>
          </cell>
          <cell r="M1478" t="str">
            <v>2010/12/1/8/A/0</v>
          </cell>
        </row>
        <row r="1479">
          <cell r="A1479" t="str">
            <v>1478</v>
          </cell>
          <cell r="B1479" t="str">
            <v>COP_8022</v>
          </cell>
          <cell r="C1479" t="str">
            <v>8022 - GCP Jurisdictional Cap Exp Amount</v>
          </cell>
          <cell r="D1479">
            <v>0</v>
          </cell>
          <cell r="F1479" t="str">
            <v>CALC</v>
          </cell>
          <cell r="H1479" t="str">
            <v>8022</v>
          </cell>
          <cell r="J1479" t="str">
            <v>cap_exp</v>
          </cell>
          <cell r="K1479" t="str">
            <v>juris_gcp_amt</v>
          </cell>
          <cell r="M1479" t="str">
            <v>2010/12/1/8/A/0</v>
          </cell>
        </row>
        <row r="1480">
          <cell r="A1480" t="str">
            <v>1479</v>
          </cell>
          <cell r="B1480" t="str">
            <v>COQ_8022</v>
          </cell>
          <cell r="C1480" t="str">
            <v>8022 - Energy Jurisdictional Cap Exp Amount</v>
          </cell>
          <cell r="D1480">
            <v>0</v>
          </cell>
          <cell r="F1480" t="str">
            <v>CALC</v>
          </cell>
          <cell r="H1480" t="str">
            <v>8022</v>
          </cell>
          <cell r="J1480" t="str">
            <v>cap_exp</v>
          </cell>
          <cell r="K1480" t="str">
            <v>juris_engy_amt</v>
          </cell>
          <cell r="M1480" t="str">
            <v>2010/12/1/8/A/0</v>
          </cell>
        </row>
        <row r="1481">
          <cell r="A1481" t="str">
            <v>1480</v>
          </cell>
          <cell r="B1481" t="str">
            <v>COR_8022</v>
          </cell>
          <cell r="C1481" t="str">
            <v>8022 - Total Jurisdictional Cap Exp Amount</v>
          </cell>
          <cell r="D1481">
            <v>0</v>
          </cell>
          <cell r="F1481" t="str">
            <v>CALC</v>
          </cell>
          <cell r="H1481" t="str">
            <v>8022</v>
          </cell>
          <cell r="J1481" t="str">
            <v>cap_exp</v>
          </cell>
          <cell r="K1481" t="str">
            <v>total_juris_amt</v>
          </cell>
          <cell r="M1481" t="str">
            <v>2010/12/1/8/A/0</v>
          </cell>
        </row>
        <row r="1482">
          <cell r="A1482" t="str">
            <v>1481</v>
          </cell>
          <cell r="B1482" t="str">
            <v>CI1_8031</v>
          </cell>
          <cell r="C1482" t="str">
            <v>8031 - Depreciation Expense</v>
          </cell>
          <cell r="D1482">
            <v>331256.81</v>
          </cell>
          <cell r="F1482" t="str">
            <v>CATS</v>
          </cell>
          <cell r="H1482" t="str">
            <v>8031</v>
          </cell>
          <cell r="J1482" t="str">
            <v>cap_exp</v>
          </cell>
          <cell r="K1482" t="str">
            <v>depr_exp</v>
          </cell>
          <cell r="M1482" t="str">
            <v>2010/12/1/8/A/0</v>
          </cell>
        </row>
        <row r="1483">
          <cell r="A1483" t="str">
            <v>1482</v>
          </cell>
          <cell r="B1483" t="str">
            <v>CI4_8031</v>
          </cell>
          <cell r="C1483" t="str">
            <v>8031 - CWIP Current Month</v>
          </cell>
          <cell r="D1483">
            <v>13298285.07</v>
          </cell>
          <cell r="F1483" t="str">
            <v>CATS</v>
          </cell>
          <cell r="H1483" t="str">
            <v>8031</v>
          </cell>
          <cell r="I1483" t="str">
            <v>A</v>
          </cell>
          <cell r="J1483" t="str">
            <v>cap_exp</v>
          </cell>
          <cell r="K1483" t="str">
            <v>cwip_curr_mth</v>
          </cell>
          <cell r="M1483" t="str">
            <v>2010/12/1/8/A/0</v>
          </cell>
        </row>
        <row r="1484">
          <cell r="A1484" t="str">
            <v>1483</v>
          </cell>
          <cell r="B1484" t="str">
            <v>CI5_8031</v>
          </cell>
          <cell r="C1484" t="str">
            <v>8031 - End of Month CWIP Balance</v>
          </cell>
          <cell r="D1484">
            <v>253353252.84999999</v>
          </cell>
          <cell r="F1484" t="str">
            <v>CATS</v>
          </cell>
          <cell r="H1484" t="str">
            <v>8031</v>
          </cell>
          <cell r="J1484" t="str">
            <v>cap_exp</v>
          </cell>
          <cell r="K1484" t="str">
            <v>end_cwip_bal</v>
          </cell>
          <cell r="M1484" t="str">
            <v>2010/12/1/8/A/0</v>
          </cell>
        </row>
        <row r="1485">
          <cell r="A1485" t="str">
            <v>1484</v>
          </cell>
          <cell r="B1485" t="str">
            <v>CI7_8031</v>
          </cell>
          <cell r="C1485" t="str">
            <v>8031 - Plant Additions</v>
          </cell>
          <cell r="D1485">
            <v>4755924.82</v>
          </cell>
          <cell r="F1485" t="str">
            <v>CATS</v>
          </cell>
          <cell r="H1485" t="str">
            <v>8031</v>
          </cell>
          <cell r="J1485" t="str">
            <v>cap_exp</v>
          </cell>
          <cell r="K1485" t="str">
            <v>plt_add</v>
          </cell>
          <cell r="M1485" t="str">
            <v>2010/12/1/8/A/0</v>
          </cell>
        </row>
        <row r="1486">
          <cell r="A1486" t="str">
            <v>1485</v>
          </cell>
          <cell r="B1486" t="str">
            <v>CI8_8031</v>
          </cell>
          <cell r="C1486" t="str">
            <v>8031 - Retirements</v>
          </cell>
          <cell r="D1486">
            <v>0</v>
          </cell>
          <cell r="F1486" t="str">
            <v>CATS</v>
          </cell>
          <cell r="H1486" t="str">
            <v>8031</v>
          </cell>
          <cell r="J1486" t="str">
            <v>cap_exp</v>
          </cell>
          <cell r="K1486" t="str">
            <v>ret</v>
          </cell>
          <cell r="M1486" t="str">
            <v>2010/12/1/8/A/0</v>
          </cell>
        </row>
        <row r="1487">
          <cell r="A1487" t="str">
            <v>1486</v>
          </cell>
          <cell r="B1487" t="str">
            <v>CI9_8031</v>
          </cell>
          <cell r="C1487" t="str">
            <v>8031 - Plant Trans and Adjs</v>
          </cell>
          <cell r="D1487">
            <v>0</v>
          </cell>
          <cell r="F1487" t="str">
            <v>CATS</v>
          </cell>
          <cell r="H1487" t="str">
            <v>8031</v>
          </cell>
          <cell r="J1487" t="str">
            <v>cap_exp</v>
          </cell>
          <cell r="K1487" t="str">
            <v>plt_tradjs</v>
          </cell>
          <cell r="M1487" t="str">
            <v>2010/12/1/8/A/0</v>
          </cell>
        </row>
        <row r="1488">
          <cell r="A1488" t="str">
            <v>1487</v>
          </cell>
          <cell r="B1488" t="str">
            <v>CIA_8031</v>
          </cell>
          <cell r="C1488" t="str">
            <v>8031 - Reserve Removal Cost</v>
          </cell>
          <cell r="D1488">
            <v>0</v>
          </cell>
          <cell r="F1488" t="str">
            <v>CATS</v>
          </cell>
          <cell r="H1488" t="str">
            <v>8031</v>
          </cell>
          <cell r="J1488" t="str">
            <v>cap_exp</v>
          </cell>
          <cell r="K1488" t="str">
            <v>resv_rem_cost</v>
          </cell>
          <cell r="M1488" t="str">
            <v>2010/12/1/8/A/0</v>
          </cell>
        </row>
        <row r="1489">
          <cell r="A1489" t="str">
            <v>1488</v>
          </cell>
          <cell r="B1489" t="str">
            <v>CIB_8031</v>
          </cell>
          <cell r="C1489" t="str">
            <v>8031 - Reserve Salvage</v>
          </cell>
          <cell r="D1489">
            <v>0</v>
          </cell>
          <cell r="F1489" t="str">
            <v>CATS</v>
          </cell>
          <cell r="H1489" t="str">
            <v>8031</v>
          </cell>
          <cell r="J1489" t="str">
            <v>cap_exp</v>
          </cell>
          <cell r="K1489" t="str">
            <v>resv_salv</v>
          </cell>
          <cell r="M1489" t="str">
            <v>2010/12/1/8/A/0</v>
          </cell>
        </row>
        <row r="1490">
          <cell r="A1490" t="str">
            <v>1489</v>
          </cell>
          <cell r="B1490" t="str">
            <v>CIC_8031</v>
          </cell>
          <cell r="C1490" t="str">
            <v>8031 - Reserve Trans and Adjs</v>
          </cell>
          <cell r="D1490">
            <v>0</v>
          </cell>
          <cell r="F1490" t="str">
            <v>CATS</v>
          </cell>
          <cell r="H1490" t="str">
            <v>8031</v>
          </cell>
          <cell r="J1490" t="str">
            <v>cap_exp</v>
          </cell>
          <cell r="K1490" t="str">
            <v>resv_tradjs</v>
          </cell>
          <cell r="M1490" t="str">
            <v>2010/12/1/8/A/0</v>
          </cell>
        </row>
        <row r="1491">
          <cell r="A1491" t="str">
            <v>1490</v>
          </cell>
          <cell r="B1491" t="str">
            <v>CIP_8031</v>
          </cell>
          <cell r="C1491" t="str">
            <v>8031 - Beginning of Month Plant Balance</v>
          </cell>
          <cell r="D1491">
            <v>149958155.81999999</v>
          </cell>
          <cell r="F1491" t="str">
            <v>PRIOR_JV</v>
          </cell>
          <cell r="H1491" t="str">
            <v>8031</v>
          </cell>
          <cell r="I1491" t="str">
            <v>P</v>
          </cell>
          <cell r="J1491" t="str">
            <v>cap_exp</v>
          </cell>
          <cell r="K1491" t="str">
            <v>beg_plant_bal</v>
          </cell>
          <cell r="M1491" t="str">
            <v>2010/12/1/8/A/0</v>
          </cell>
        </row>
        <row r="1492">
          <cell r="A1492" t="str">
            <v>1491</v>
          </cell>
          <cell r="B1492" t="str">
            <v>CIQ_8031</v>
          </cell>
          <cell r="C1492" t="str">
            <v>8031 - Beginning of Month Reserve Balance</v>
          </cell>
          <cell r="D1492">
            <v>4605471.6900000004</v>
          </cell>
          <cell r="F1492" t="str">
            <v>PRIOR_JV</v>
          </cell>
          <cell r="H1492" t="str">
            <v>8031</v>
          </cell>
          <cell r="I1492" t="str">
            <v>P</v>
          </cell>
          <cell r="J1492" t="str">
            <v>cap_exp</v>
          </cell>
          <cell r="K1492" t="str">
            <v>beg_resv_bal</v>
          </cell>
          <cell r="M1492" t="str">
            <v>2010/12/1/8/A/0</v>
          </cell>
        </row>
        <row r="1493">
          <cell r="A1493" t="str">
            <v>1492</v>
          </cell>
          <cell r="B1493" t="str">
            <v>CIR_8031</v>
          </cell>
          <cell r="C1493" t="str">
            <v>8031 - End of Month Plant Balance</v>
          </cell>
          <cell r="D1493">
            <v>154714080.63999999</v>
          </cell>
          <cell r="F1493" t="str">
            <v>CALC</v>
          </cell>
          <cell r="H1493" t="str">
            <v>8031</v>
          </cell>
          <cell r="J1493" t="str">
            <v>cap_exp</v>
          </cell>
          <cell r="K1493" t="str">
            <v>end_plant_bal</v>
          </cell>
          <cell r="M1493" t="str">
            <v>2010/12/1/8/A/0</v>
          </cell>
        </row>
        <row r="1494">
          <cell r="A1494" t="str">
            <v>1493</v>
          </cell>
          <cell r="B1494" t="str">
            <v>CIS_8031</v>
          </cell>
          <cell r="C1494" t="str">
            <v>8031 - End of Month Reserve Balance</v>
          </cell>
          <cell r="D1494">
            <v>4936728.5</v>
          </cell>
          <cell r="F1494" t="str">
            <v>CALC</v>
          </cell>
          <cell r="H1494" t="str">
            <v>8031</v>
          </cell>
          <cell r="J1494" t="str">
            <v>cap_exp</v>
          </cell>
          <cell r="K1494" t="str">
            <v>end_resv_bal</v>
          </cell>
          <cell r="M1494" t="str">
            <v>2010/12/1/8/A/0</v>
          </cell>
        </row>
        <row r="1495">
          <cell r="A1495" t="str">
            <v>1494</v>
          </cell>
          <cell r="B1495" t="str">
            <v>CO1_8031</v>
          </cell>
          <cell r="C1495" t="str">
            <v>8031 - Beginning of Month Net Book</v>
          </cell>
          <cell r="D1495">
            <v>389715268.01999998</v>
          </cell>
          <cell r="F1495" t="str">
            <v>CALC</v>
          </cell>
          <cell r="H1495" t="str">
            <v>8031</v>
          </cell>
          <cell r="J1495" t="str">
            <v>cap_exp</v>
          </cell>
          <cell r="K1495" t="str">
            <v>beg_net_book</v>
          </cell>
          <cell r="M1495" t="str">
            <v>2010/12/1/8/A/0</v>
          </cell>
        </row>
        <row r="1496">
          <cell r="A1496" t="str">
            <v>1495</v>
          </cell>
          <cell r="B1496" t="str">
            <v>CO2_8031</v>
          </cell>
          <cell r="C1496" t="str">
            <v>8031 - End of Month Net Book</v>
          </cell>
          <cell r="D1496">
            <v>403130604.99000001</v>
          </cell>
          <cell r="F1496" t="str">
            <v>CALC</v>
          </cell>
          <cell r="H1496" t="str">
            <v>8031</v>
          </cell>
          <cell r="J1496" t="str">
            <v>cap_exp</v>
          </cell>
          <cell r="K1496" t="str">
            <v>end_net_book</v>
          </cell>
          <cell r="M1496" t="str">
            <v>2010/12/1/8/A/0</v>
          </cell>
        </row>
        <row r="1497">
          <cell r="A1497" t="str">
            <v>1496</v>
          </cell>
          <cell r="B1497" t="str">
            <v>CO3_8031</v>
          </cell>
          <cell r="C1497" t="str">
            <v>8031 - Average Net Book</v>
          </cell>
          <cell r="D1497">
            <v>396422936.505</v>
          </cell>
          <cell r="F1497" t="str">
            <v>CALC</v>
          </cell>
          <cell r="H1497" t="str">
            <v>8031</v>
          </cell>
          <cell r="J1497" t="str">
            <v>cap_exp</v>
          </cell>
          <cell r="K1497" t="str">
            <v>avg_net_book</v>
          </cell>
          <cell r="M1497" t="str">
            <v>2010/12/1/8/A/0</v>
          </cell>
        </row>
        <row r="1498">
          <cell r="A1498" t="str">
            <v>1497</v>
          </cell>
          <cell r="B1498" t="str">
            <v>CO4_8031</v>
          </cell>
          <cell r="C1498" t="str">
            <v>8031 - Annual Equity Rate</v>
          </cell>
          <cell r="D1498">
            <v>4.7018999999999998E-2</v>
          </cell>
          <cell r="F1498" t="str">
            <v>CALC</v>
          </cell>
          <cell r="H1498" t="str">
            <v>8031</v>
          </cell>
          <cell r="J1498" t="str">
            <v>cap_exp</v>
          </cell>
          <cell r="K1498" t="str">
            <v>equity_ror</v>
          </cell>
          <cell r="M1498" t="str">
            <v>2010/12/1/8/A/0</v>
          </cell>
        </row>
        <row r="1499">
          <cell r="A1499" t="str">
            <v>1498</v>
          </cell>
          <cell r="B1499" t="str">
            <v>CO5_8031</v>
          </cell>
          <cell r="C1499" t="str">
            <v>8031 - Annual Debt Rate</v>
          </cell>
          <cell r="D1499">
            <v>1.9473000000000001E-2</v>
          </cell>
          <cell r="F1499" t="str">
            <v>CALC</v>
          </cell>
          <cell r="H1499" t="str">
            <v>8031</v>
          </cell>
          <cell r="J1499" t="str">
            <v>cap_exp</v>
          </cell>
          <cell r="K1499" t="str">
            <v>debt_ror</v>
          </cell>
          <cell r="M1499" t="str">
            <v>2010/12/1/8/A/0</v>
          </cell>
        </row>
        <row r="1500">
          <cell r="A1500" t="str">
            <v>1499</v>
          </cell>
          <cell r="B1500" t="str">
            <v>CO6_8031</v>
          </cell>
          <cell r="C1500" t="str">
            <v>8031 - State Tax Rate</v>
          </cell>
          <cell r="D1500">
            <v>5.5E-2</v>
          </cell>
          <cell r="F1500" t="str">
            <v>CALC</v>
          </cell>
          <cell r="H1500" t="str">
            <v>8031</v>
          </cell>
          <cell r="J1500" t="str">
            <v>cap_exp</v>
          </cell>
          <cell r="K1500" t="str">
            <v>state_tax_rate</v>
          </cell>
          <cell r="M1500" t="str">
            <v>2010/12/1/8/A/0</v>
          </cell>
        </row>
        <row r="1501">
          <cell r="A1501" t="str">
            <v>1500</v>
          </cell>
          <cell r="B1501" t="str">
            <v>CO7_8031</v>
          </cell>
          <cell r="C1501" t="str">
            <v>8031 - Federal Tax Rate</v>
          </cell>
          <cell r="D1501">
            <v>0.35</v>
          </cell>
          <cell r="F1501" t="str">
            <v>CALC</v>
          </cell>
          <cell r="H1501" t="str">
            <v>8031</v>
          </cell>
          <cell r="J1501" t="str">
            <v>cap_exp</v>
          </cell>
          <cell r="K1501" t="str">
            <v>fed_tax_rate</v>
          </cell>
          <cell r="M1501" t="str">
            <v>2010/12/1/8/A/0</v>
          </cell>
        </row>
        <row r="1502">
          <cell r="A1502" t="str">
            <v>1501</v>
          </cell>
          <cell r="B1502" t="str">
            <v>CO8_8031</v>
          </cell>
          <cell r="C1502" t="str">
            <v>8031 - Grossed State Tax Rate</v>
          </cell>
          <cell r="D1502">
            <v>5.8201058201058198E-2</v>
          </cell>
          <cell r="F1502" t="str">
            <v>CALC</v>
          </cell>
          <cell r="H1502" t="str">
            <v>8031</v>
          </cell>
          <cell r="J1502" t="str">
            <v>cap_exp</v>
          </cell>
          <cell r="K1502" t="str">
            <v>gross_state_tax_rate</v>
          </cell>
          <cell r="M1502" t="str">
            <v>2010/12/1/8/A/0</v>
          </cell>
        </row>
        <row r="1503">
          <cell r="A1503" t="str">
            <v>1502</v>
          </cell>
          <cell r="B1503" t="str">
            <v>CO9_8031</v>
          </cell>
          <cell r="C1503" t="str">
            <v>8031 - Grossed Federal Tax Rate</v>
          </cell>
          <cell r="D1503">
            <v>0.53846153846153799</v>
          </cell>
          <cell r="F1503" t="str">
            <v>CALC</v>
          </cell>
          <cell r="H1503" t="str">
            <v>8031</v>
          </cell>
          <cell r="J1503" t="str">
            <v>cap_exp</v>
          </cell>
          <cell r="K1503" t="str">
            <v>gross_fed_tax_rate</v>
          </cell>
          <cell r="M1503" t="str">
            <v>2010/12/1/8/A/0</v>
          </cell>
        </row>
        <row r="1504">
          <cell r="A1504" t="str">
            <v>1503</v>
          </cell>
          <cell r="B1504" t="str">
            <v>COA_8031</v>
          </cell>
          <cell r="C1504" t="str">
            <v>8031 - Return on Equity Amount</v>
          </cell>
          <cell r="D1504">
            <v>1553303.9921075399</v>
          </cell>
          <cell r="F1504" t="str">
            <v>CALC</v>
          </cell>
          <cell r="H1504" t="str">
            <v>8031</v>
          </cell>
          <cell r="J1504" t="str">
            <v>cap_exp</v>
          </cell>
          <cell r="K1504" t="str">
            <v>equity_ror_amt</v>
          </cell>
          <cell r="M1504" t="str">
            <v>2010/12/1/8/A/0</v>
          </cell>
        </row>
        <row r="1505">
          <cell r="A1505" t="str">
            <v>1504</v>
          </cell>
          <cell r="B1505" t="str">
            <v>COB_8031</v>
          </cell>
          <cell r="C1505" t="str">
            <v>8031 - State Tax Amount</v>
          </cell>
          <cell r="D1505">
            <v>90403.936048586998</v>
          </cell>
          <cell r="F1505" t="str">
            <v>CALC</v>
          </cell>
          <cell r="H1505" t="str">
            <v>8031</v>
          </cell>
          <cell r="J1505" t="str">
            <v>cap_exp</v>
          </cell>
          <cell r="K1505" t="str">
            <v>state_tax_amt</v>
          </cell>
          <cell r="M1505" t="str">
            <v>2010/12/1/8/A/0</v>
          </cell>
        </row>
        <row r="1506">
          <cell r="A1506" t="str">
            <v>1505</v>
          </cell>
          <cell r="B1506" t="str">
            <v>COC_8031</v>
          </cell>
          <cell r="C1506" t="str">
            <v>8031 - Federal Tax Amount</v>
          </cell>
          <cell r="D1506">
            <v>885073.49977637595</v>
          </cell>
          <cell r="F1506" t="str">
            <v>CALC</v>
          </cell>
          <cell r="H1506" t="str">
            <v>8031</v>
          </cell>
          <cell r="J1506" t="str">
            <v>cap_exp</v>
          </cell>
          <cell r="K1506" t="str">
            <v>fed_tax_amt</v>
          </cell>
          <cell r="M1506" t="str">
            <v>2010/12/1/8/A/0</v>
          </cell>
        </row>
        <row r="1507">
          <cell r="A1507" t="str">
            <v>1506</v>
          </cell>
          <cell r="B1507" t="str">
            <v>COD_8031</v>
          </cell>
          <cell r="C1507" t="str">
            <v>8031 - Return on Debt Amount</v>
          </cell>
          <cell r="D1507">
            <v>643315.14136031398</v>
          </cell>
          <cell r="F1507" t="str">
            <v>CALC</v>
          </cell>
          <cell r="H1507" t="str">
            <v>8031</v>
          </cell>
          <cell r="J1507" t="str">
            <v>cap_exp</v>
          </cell>
          <cell r="K1507" t="str">
            <v>debt_ror_amt</v>
          </cell>
          <cell r="M1507" t="str">
            <v>2010/12/1/8/A/0</v>
          </cell>
        </row>
        <row r="1508">
          <cell r="A1508" t="str">
            <v>1507</v>
          </cell>
          <cell r="B1508" t="str">
            <v>COE_8031</v>
          </cell>
          <cell r="C1508" t="str">
            <v>8031 - Total Cap Exp Amount</v>
          </cell>
          <cell r="D1508">
            <v>3503353.3792928099</v>
          </cell>
          <cell r="F1508" t="str">
            <v>CALC</v>
          </cell>
          <cell r="H1508" t="str">
            <v>8031</v>
          </cell>
          <cell r="J1508" t="str">
            <v>cap_exp</v>
          </cell>
          <cell r="K1508" t="str">
            <v>total_amt</v>
          </cell>
          <cell r="M1508" t="str">
            <v>2010/12/1/8/A/0</v>
          </cell>
        </row>
        <row r="1509">
          <cell r="A1509" t="str">
            <v>1508</v>
          </cell>
          <cell r="B1509" t="str">
            <v>COF_8031</v>
          </cell>
          <cell r="C1509" t="str">
            <v>8031 - CP Allocation Factor</v>
          </cell>
          <cell r="D1509">
            <v>0.92307692299999999</v>
          </cell>
          <cell r="F1509" t="str">
            <v>CALC</v>
          </cell>
          <cell r="H1509" t="str">
            <v>8031</v>
          </cell>
          <cell r="J1509" t="str">
            <v>cap_exp</v>
          </cell>
          <cell r="K1509" t="str">
            <v>alloc_cp</v>
          </cell>
          <cell r="M1509" t="str">
            <v>2010/12/1/8/A/0</v>
          </cell>
        </row>
        <row r="1510">
          <cell r="A1510" t="str">
            <v>1509</v>
          </cell>
          <cell r="B1510" t="str">
            <v>COG_8031</v>
          </cell>
          <cell r="C1510" t="str">
            <v>8031 - GCP Allocation Factor</v>
          </cell>
          <cell r="D1510">
            <v>0</v>
          </cell>
          <cell r="F1510" t="str">
            <v>CALC</v>
          </cell>
          <cell r="H1510" t="str">
            <v>8031</v>
          </cell>
          <cell r="J1510" t="str">
            <v>cap_exp</v>
          </cell>
          <cell r="K1510" t="str">
            <v>alloc_gcp</v>
          </cell>
          <cell r="M1510" t="str">
            <v>2010/12/1/8/A/0</v>
          </cell>
        </row>
        <row r="1511">
          <cell r="A1511" t="str">
            <v>1510</v>
          </cell>
          <cell r="B1511" t="str">
            <v>COH_8031</v>
          </cell>
          <cell r="C1511" t="str">
            <v>8031 - Energy Allocation Factor</v>
          </cell>
          <cell r="D1511">
            <v>7.6923077000000006E-2</v>
          </cell>
          <cell r="F1511" t="str">
            <v>CALC</v>
          </cell>
          <cell r="H1511" t="str">
            <v>8031</v>
          </cell>
          <cell r="J1511" t="str">
            <v>cap_exp</v>
          </cell>
          <cell r="K1511" t="str">
            <v>alloc_engy</v>
          </cell>
          <cell r="M1511" t="str">
            <v>2010/12/1/8/A/0</v>
          </cell>
        </row>
        <row r="1512">
          <cell r="A1512" t="str">
            <v>1511</v>
          </cell>
          <cell r="B1512" t="str">
            <v>COI_8031</v>
          </cell>
          <cell r="C1512" t="str">
            <v>8031 - CP Allocation Cap Exp Amount</v>
          </cell>
          <cell r="D1512">
            <v>3233864.6575392601</v>
          </cell>
          <cell r="F1512" t="str">
            <v>CALC</v>
          </cell>
          <cell r="H1512" t="str">
            <v>8031</v>
          </cell>
          <cell r="J1512" t="str">
            <v>cap_exp</v>
          </cell>
          <cell r="K1512" t="str">
            <v>alloc_cp_amt</v>
          </cell>
          <cell r="M1512" t="str">
            <v>2010/12/1/8/A/0</v>
          </cell>
        </row>
        <row r="1513">
          <cell r="A1513" t="str">
            <v>1512</v>
          </cell>
          <cell r="B1513" t="str">
            <v>COJ_8031</v>
          </cell>
          <cell r="C1513" t="str">
            <v>8031 - GCP Allocation Cap Exp Amount</v>
          </cell>
          <cell r="D1513">
            <v>0</v>
          </cell>
          <cell r="F1513" t="str">
            <v>CALC</v>
          </cell>
          <cell r="H1513" t="str">
            <v>8031</v>
          </cell>
          <cell r="J1513" t="str">
            <v>cap_exp</v>
          </cell>
          <cell r="K1513" t="str">
            <v>alloc_gcp_amt</v>
          </cell>
          <cell r="M1513" t="str">
            <v>2010/12/1/8/A/0</v>
          </cell>
        </row>
        <row r="1514">
          <cell r="A1514" t="str">
            <v>1513</v>
          </cell>
          <cell r="B1514" t="str">
            <v>COK_8031</v>
          </cell>
          <cell r="C1514" t="str">
            <v>8031 - Energy Allocation Cap Exp Amount</v>
          </cell>
          <cell r="D1514">
            <v>269488.72175355098</v>
          </cell>
          <cell r="F1514" t="str">
            <v>CALC</v>
          </cell>
          <cell r="H1514" t="str">
            <v>8031</v>
          </cell>
          <cell r="J1514" t="str">
            <v>cap_exp</v>
          </cell>
          <cell r="K1514" t="str">
            <v>alloc_engy_amt</v>
          </cell>
          <cell r="M1514" t="str">
            <v>2010/12/1/8/A/0</v>
          </cell>
        </row>
        <row r="1515">
          <cell r="A1515" t="str">
            <v>1514</v>
          </cell>
          <cell r="B1515" t="str">
            <v>COL_8031</v>
          </cell>
          <cell r="C1515" t="str">
            <v>8031 - CP Jurisdictional Factor</v>
          </cell>
          <cell r="D1515">
            <v>0.98031049999999997</v>
          </cell>
          <cell r="F1515" t="str">
            <v>CALC</v>
          </cell>
          <cell r="H1515" t="str">
            <v>8031</v>
          </cell>
          <cell r="J1515" t="str">
            <v>cap_exp</v>
          </cell>
          <cell r="K1515" t="str">
            <v>juris_cp_factor</v>
          </cell>
          <cell r="M1515" t="str">
            <v>2010/12/1/8/A/0</v>
          </cell>
        </row>
        <row r="1516">
          <cell r="A1516" t="str">
            <v>1515</v>
          </cell>
          <cell r="B1516" t="str">
            <v>COM_8031</v>
          </cell>
          <cell r="C1516" t="str">
            <v>8031 - GCP Jurisdictional Factor</v>
          </cell>
          <cell r="D1516">
            <v>1</v>
          </cell>
          <cell r="F1516" t="str">
            <v>CALC</v>
          </cell>
          <cell r="H1516" t="str">
            <v>8031</v>
          </cell>
          <cell r="J1516" t="str">
            <v>cap_exp</v>
          </cell>
          <cell r="K1516" t="str">
            <v>juris_gcp_factor</v>
          </cell>
          <cell r="M1516" t="str">
            <v>2010/12/1/8/A/0</v>
          </cell>
        </row>
        <row r="1517">
          <cell r="A1517" t="str">
            <v>1516</v>
          </cell>
          <cell r="B1517" t="str">
            <v>CON_8031</v>
          </cell>
          <cell r="C1517" t="str">
            <v>8031 - Energy Jurisdictional Factor</v>
          </cell>
          <cell r="D1517">
            <v>0.980271</v>
          </cell>
          <cell r="F1517" t="str">
            <v>CALC</v>
          </cell>
          <cell r="H1517" t="str">
            <v>8031</v>
          </cell>
          <cell r="J1517" t="str">
            <v>cap_exp</v>
          </cell>
          <cell r="K1517" t="str">
            <v>juris_engy_factor</v>
          </cell>
          <cell r="M1517" t="str">
            <v>2010/12/1/8/A/0</v>
          </cell>
        </row>
        <row r="1518">
          <cell r="A1518" t="str">
            <v>1517</v>
          </cell>
          <cell r="B1518" t="str">
            <v>COO_8031</v>
          </cell>
          <cell r="C1518" t="str">
            <v>8031 - CP Jurisdictional Cap Exp Amount</v>
          </cell>
          <cell r="D1518">
            <v>3170191.4793646401</v>
          </cell>
          <cell r="F1518" t="str">
            <v>CALC</v>
          </cell>
          <cell r="H1518" t="str">
            <v>8031</v>
          </cell>
          <cell r="J1518" t="str">
            <v>cap_exp</v>
          </cell>
          <cell r="K1518" t="str">
            <v>juris_cp_amt</v>
          </cell>
          <cell r="M1518" t="str">
            <v>2010/12/1/8/A/0</v>
          </cell>
        </row>
        <row r="1519">
          <cell r="A1519" t="str">
            <v>1518</v>
          </cell>
          <cell r="B1519" t="str">
            <v>COP_8031</v>
          </cell>
          <cell r="C1519" t="str">
            <v>8031 - GCP Jurisdictional Cap Exp Amount</v>
          </cell>
          <cell r="D1519">
            <v>0</v>
          </cell>
          <cell r="F1519" t="str">
            <v>CALC</v>
          </cell>
          <cell r="H1519" t="str">
            <v>8031</v>
          </cell>
          <cell r="J1519" t="str">
            <v>cap_exp</v>
          </cell>
          <cell r="K1519" t="str">
            <v>juris_gcp_amt</v>
          </cell>
          <cell r="M1519" t="str">
            <v>2010/12/1/8/A/0</v>
          </cell>
        </row>
        <row r="1520">
          <cell r="A1520" t="str">
            <v>1519</v>
          </cell>
          <cell r="B1520" t="str">
            <v>COQ_8031</v>
          </cell>
          <cell r="C1520" t="str">
            <v>8031 - Energy Jurisdictional Cap Exp Amount</v>
          </cell>
          <cell r="D1520">
            <v>264171.97876207501</v>
          </cell>
          <cell r="F1520" t="str">
            <v>CALC</v>
          </cell>
          <cell r="H1520" t="str">
            <v>8031</v>
          </cell>
          <cell r="J1520" t="str">
            <v>cap_exp</v>
          </cell>
          <cell r="K1520" t="str">
            <v>juris_engy_amt</v>
          </cell>
          <cell r="M1520" t="str">
            <v>2010/12/1/8/A/0</v>
          </cell>
        </row>
        <row r="1521">
          <cell r="A1521" t="str">
            <v>1520</v>
          </cell>
          <cell r="B1521" t="str">
            <v>COR_8031</v>
          </cell>
          <cell r="C1521" t="str">
            <v>8031 - Total Jurisdictional Cap Exp Amount</v>
          </cell>
          <cell r="D1521">
            <v>3434363.45812672</v>
          </cell>
          <cell r="F1521" t="str">
            <v>CALC</v>
          </cell>
          <cell r="H1521" t="str">
            <v>8031</v>
          </cell>
          <cell r="J1521" t="str">
            <v>cap_exp</v>
          </cell>
          <cell r="K1521" t="str">
            <v>total_juris_amt</v>
          </cell>
          <cell r="M1521" t="str">
            <v>2010/12/1/8/A/0</v>
          </cell>
        </row>
        <row r="1522">
          <cell r="A1522" t="str">
            <v>1521</v>
          </cell>
          <cell r="B1522" t="str">
            <v>OM5_8154</v>
          </cell>
          <cell r="C1522" t="str">
            <v>154 - CP Allocation O &amp; M Exp Amount</v>
          </cell>
          <cell r="D1522">
            <v>0</v>
          </cell>
          <cell r="F1522" t="str">
            <v>CALC</v>
          </cell>
          <cell r="H1522" t="str">
            <v>154</v>
          </cell>
          <cell r="I1522" t="str">
            <v>C</v>
          </cell>
          <cell r="J1522" t="str">
            <v>om_exp</v>
          </cell>
          <cell r="K1522" t="str">
            <v>alloc_cp_amt</v>
          </cell>
          <cell r="M1522" t="str">
            <v>2010/12/1/8/A/0</v>
          </cell>
        </row>
        <row r="1523">
          <cell r="A1523" t="str">
            <v>1522</v>
          </cell>
          <cell r="B1523" t="str">
            <v>OM5_8154</v>
          </cell>
          <cell r="C1523" t="str">
            <v>154 - CP Allocation O &amp; M Exp Amount</v>
          </cell>
          <cell r="D1523">
            <v>0</v>
          </cell>
          <cell r="F1523" t="str">
            <v>CALC</v>
          </cell>
          <cell r="H1523" t="str">
            <v>154</v>
          </cell>
          <cell r="I1523" t="str">
            <v>C</v>
          </cell>
          <cell r="J1523" t="str">
            <v>om_exp</v>
          </cell>
          <cell r="K1523" t="str">
            <v>alloc_cp_amt</v>
          </cell>
          <cell r="M1523" t="str">
            <v>2010/12/1/8/A/0</v>
          </cell>
        </row>
        <row r="1524">
          <cell r="A1524" t="str">
            <v>1523</v>
          </cell>
          <cell r="B1524" t="str">
            <v>OM2_8154</v>
          </cell>
          <cell r="C1524" t="str">
            <v>154 - CP Allocation Factor</v>
          </cell>
          <cell r="D1524">
            <v>0</v>
          </cell>
          <cell r="F1524" t="str">
            <v>CALC</v>
          </cell>
          <cell r="H1524" t="str">
            <v>154</v>
          </cell>
          <cell r="I1524" t="str">
            <v>C</v>
          </cell>
          <cell r="J1524" t="str">
            <v>om_exp</v>
          </cell>
          <cell r="K1524" t="str">
            <v>alloc_cp</v>
          </cell>
          <cell r="M1524" t="str">
            <v>2010/12/1/8/A/0</v>
          </cell>
        </row>
        <row r="1525">
          <cell r="A1525" t="str">
            <v>1524</v>
          </cell>
          <cell r="B1525" t="str">
            <v>OM2_8154</v>
          </cell>
          <cell r="C1525" t="str">
            <v>154 - CP Allocation Factor</v>
          </cell>
          <cell r="D1525">
            <v>0</v>
          </cell>
          <cell r="F1525" t="str">
            <v>CALC</v>
          </cell>
          <cell r="H1525" t="str">
            <v>154</v>
          </cell>
          <cell r="I1525" t="str">
            <v>C</v>
          </cell>
          <cell r="J1525" t="str">
            <v>om_exp</v>
          </cell>
          <cell r="K1525" t="str">
            <v>alloc_cp</v>
          </cell>
          <cell r="M1525" t="str">
            <v>2010/12/1/8/A/0</v>
          </cell>
        </row>
        <row r="1526">
          <cell r="A1526" t="str">
            <v>1525</v>
          </cell>
          <cell r="B1526" t="str">
            <v>OM5_8153</v>
          </cell>
          <cell r="C1526" t="str">
            <v>153 - CP Allocation O &amp; M Exp Amount</v>
          </cell>
          <cell r="D1526">
            <v>0</v>
          </cell>
          <cell r="F1526" t="str">
            <v>CALC</v>
          </cell>
          <cell r="H1526" t="str">
            <v>153</v>
          </cell>
          <cell r="I1526" t="str">
            <v>C</v>
          </cell>
          <cell r="J1526" t="str">
            <v>om_exp</v>
          </cell>
          <cell r="K1526" t="str">
            <v>alloc_cp_amt</v>
          </cell>
          <cell r="M1526" t="str">
            <v>2010/12/1/8/A/0</v>
          </cell>
        </row>
        <row r="1527">
          <cell r="A1527" t="str">
            <v>1526</v>
          </cell>
          <cell r="B1527" t="str">
            <v>OM5_8153</v>
          </cell>
          <cell r="C1527" t="str">
            <v>153 - CP Allocation O &amp; M Exp Amount</v>
          </cell>
          <cell r="D1527">
            <v>0</v>
          </cell>
          <cell r="F1527" t="str">
            <v>CALC</v>
          </cell>
          <cell r="H1527" t="str">
            <v>153</v>
          </cell>
          <cell r="I1527" t="str">
            <v>C</v>
          </cell>
          <cell r="J1527" t="str">
            <v>om_exp</v>
          </cell>
          <cell r="K1527" t="str">
            <v>alloc_cp_amt</v>
          </cell>
          <cell r="M1527" t="str">
            <v>2010/12/1/8/A/0</v>
          </cell>
        </row>
        <row r="1528">
          <cell r="A1528" t="str">
            <v>1527</v>
          </cell>
          <cell r="B1528" t="str">
            <v>OM2_8153</v>
          </cell>
          <cell r="C1528" t="str">
            <v>153 - CP Allocation Factor</v>
          </cell>
          <cell r="D1528">
            <v>1</v>
          </cell>
          <cell r="F1528" t="str">
            <v>CALC</v>
          </cell>
          <cell r="H1528" t="str">
            <v>153</v>
          </cell>
          <cell r="I1528" t="str">
            <v>C</v>
          </cell>
          <cell r="J1528" t="str">
            <v>om_exp</v>
          </cell>
          <cell r="K1528" t="str">
            <v>alloc_cp</v>
          </cell>
          <cell r="M1528" t="str">
            <v>2010/12/1/8/A/0</v>
          </cell>
        </row>
        <row r="1529">
          <cell r="A1529" t="str">
            <v>1528</v>
          </cell>
          <cell r="B1529" t="str">
            <v>OM2_8153</v>
          </cell>
          <cell r="C1529" t="str">
            <v>153 - CP Allocation Factor</v>
          </cell>
          <cell r="D1529">
            <v>1</v>
          </cell>
          <cell r="F1529" t="str">
            <v>CALC</v>
          </cell>
          <cell r="H1529" t="str">
            <v>153</v>
          </cell>
          <cell r="I1529" t="str">
            <v>C</v>
          </cell>
          <cell r="J1529" t="str">
            <v>om_exp</v>
          </cell>
          <cell r="K1529" t="str">
            <v>alloc_cp</v>
          </cell>
          <cell r="M1529" t="str">
            <v>2010/12/1/8/A/0</v>
          </cell>
        </row>
        <row r="1530">
          <cell r="A1530" t="str">
            <v>1529</v>
          </cell>
          <cell r="B1530" t="str">
            <v>OM6_8153</v>
          </cell>
          <cell r="C1530" t="str">
            <v>153 - GCP Allocation O &amp; M Exp Amount</v>
          </cell>
          <cell r="D1530">
            <v>0</v>
          </cell>
          <cell r="F1530" t="str">
            <v>CALC</v>
          </cell>
          <cell r="H1530" t="str">
            <v>153</v>
          </cell>
          <cell r="I1530" t="str">
            <v>C</v>
          </cell>
          <cell r="J1530" t="str">
            <v>om_exp</v>
          </cell>
          <cell r="K1530" t="str">
            <v>alloc_gcp_amt</v>
          </cell>
          <cell r="M1530" t="str">
            <v>2010/12/1/8/A/0</v>
          </cell>
        </row>
        <row r="1531">
          <cell r="A1531" t="str">
            <v>1530</v>
          </cell>
          <cell r="B1531" t="str">
            <v>OM6_8153</v>
          </cell>
          <cell r="C1531" t="str">
            <v>153 - GCP Allocation O &amp; M Exp Amount</v>
          </cell>
          <cell r="D1531">
            <v>0</v>
          </cell>
          <cell r="F1531" t="str">
            <v>CALC</v>
          </cell>
          <cell r="H1531" t="str">
            <v>153</v>
          </cell>
          <cell r="I1531" t="str">
            <v>C</v>
          </cell>
          <cell r="J1531" t="str">
            <v>om_exp</v>
          </cell>
          <cell r="K1531" t="str">
            <v>alloc_gcp_amt</v>
          </cell>
          <cell r="M1531" t="str">
            <v>2010/12/1/8/A/0</v>
          </cell>
        </row>
        <row r="1532">
          <cell r="A1532" t="str">
            <v>1531</v>
          </cell>
          <cell r="B1532" t="str">
            <v>OM3_8153</v>
          </cell>
          <cell r="C1532" t="str">
            <v>153 - GCP Allocation Factor</v>
          </cell>
          <cell r="D1532">
            <v>0</v>
          </cell>
          <cell r="F1532" t="str">
            <v>CALC</v>
          </cell>
          <cell r="H1532" t="str">
            <v>153</v>
          </cell>
          <cell r="I1532" t="str">
            <v>C</v>
          </cell>
          <cell r="J1532" t="str">
            <v>om_exp</v>
          </cell>
          <cell r="K1532" t="str">
            <v>alloc_gcp</v>
          </cell>
          <cell r="M1532" t="str">
            <v>2010/12/1/8/A/0</v>
          </cell>
        </row>
        <row r="1533">
          <cell r="A1533" t="str">
            <v>1532</v>
          </cell>
          <cell r="B1533" t="str">
            <v>OM3_8153</v>
          </cell>
          <cell r="C1533" t="str">
            <v>153 - GCP Allocation Factor</v>
          </cell>
          <cell r="D1533">
            <v>0</v>
          </cell>
          <cell r="F1533" t="str">
            <v>CALC</v>
          </cell>
          <cell r="H1533" t="str">
            <v>153</v>
          </cell>
          <cell r="I1533" t="str">
            <v>C</v>
          </cell>
          <cell r="J1533" t="str">
            <v>om_exp</v>
          </cell>
          <cell r="K1533" t="str">
            <v>alloc_gcp</v>
          </cell>
          <cell r="M1533" t="str">
            <v>2010/12/1/8/A/0</v>
          </cell>
        </row>
        <row r="1534">
          <cell r="A1534" t="str">
            <v>1533</v>
          </cell>
          <cell r="B1534" t="str">
            <v>OMC_8153</v>
          </cell>
          <cell r="C1534" t="str">
            <v>153 - GCP Jurisdictional O &amp; M Exp Amount</v>
          </cell>
          <cell r="D1534">
            <v>0</v>
          </cell>
          <cell r="F1534" t="str">
            <v>CALC</v>
          </cell>
          <cell r="H1534" t="str">
            <v>153</v>
          </cell>
          <cell r="I1534" t="str">
            <v>C</v>
          </cell>
          <cell r="J1534" t="str">
            <v>om_exp</v>
          </cell>
          <cell r="K1534" t="str">
            <v>juris_gcp_amt</v>
          </cell>
          <cell r="M1534" t="str">
            <v>2010/12/1/8/A/0</v>
          </cell>
        </row>
        <row r="1535">
          <cell r="A1535" t="str">
            <v>1534</v>
          </cell>
          <cell r="B1535" t="str">
            <v>OMC_8153</v>
          </cell>
          <cell r="C1535" t="str">
            <v>153 - GCP Jurisdictional O &amp; M Exp Amount</v>
          </cell>
          <cell r="D1535">
            <v>0</v>
          </cell>
          <cell r="F1535" t="str">
            <v>CALC</v>
          </cell>
          <cell r="H1535" t="str">
            <v>153</v>
          </cell>
          <cell r="I1535" t="str">
            <v>C</v>
          </cell>
          <cell r="J1535" t="str">
            <v>om_exp</v>
          </cell>
          <cell r="K1535" t="str">
            <v>juris_gcp_amt</v>
          </cell>
          <cell r="M1535" t="str">
            <v>2010/12/1/8/A/0</v>
          </cell>
        </row>
        <row r="1536">
          <cell r="A1536" t="str">
            <v>1535</v>
          </cell>
          <cell r="B1536" t="str">
            <v>OM4_8153</v>
          </cell>
          <cell r="C1536" t="str">
            <v>153 - Energy Allocation Factor</v>
          </cell>
          <cell r="D1536">
            <v>0</v>
          </cell>
          <cell r="F1536" t="str">
            <v>CALC</v>
          </cell>
          <cell r="H1536" t="str">
            <v>153</v>
          </cell>
          <cell r="I1536" t="str">
            <v>C</v>
          </cell>
          <cell r="J1536" t="str">
            <v>om_exp</v>
          </cell>
          <cell r="K1536" t="str">
            <v>alloc_energy</v>
          </cell>
          <cell r="M1536" t="str">
            <v>2010/12/1/8/A/0</v>
          </cell>
        </row>
        <row r="1537">
          <cell r="A1537" t="str">
            <v>1536</v>
          </cell>
          <cell r="B1537" t="str">
            <v>OM4_8153</v>
          </cell>
          <cell r="C1537" t="str">
            <v>153 - Energy Allocation Factor</v>
          </cell>
          <cell r="D1537">
            <v>0</v>
          </cell>
          <cell r="F1537" t="str">
            <v>CALC</v>
          </cell>
          <cell r="H1537" t="str">
            <v>153</v>
          </cell>
          <cell r="I1537" t="str">
            <v>C</v>
          </cell>
          <cell r="J1537" t="str">
            <v>om_exp</v>
          </cell>
          <cell r="K1537" t="str">
            <v>alloc_energy</v>
          </cell>
          <cell r="M1537" t="str">
            <v>2010/12/1/8/A/0</v>
          </cell>
        </row>
        <row r="1538">
          <cell r="A1538" t="str">
            <v>1537</v>
          </cell>
          <cell r="B1538" t="str">
            <v>OM7_8153</v>
          </cell>
          <cell r="C1538" t="str">
            <v>153 - Energy Allocation O &amp; M Exp Amount</v>
          </cell>
          <cell r="D1538">
            <v>0</v>
          </cell>
          <cell r="F1538" t="str">
            <v>CALC</v>
          </cell>
          <cell r="H1538" t="str">
            <v>153</v>
          </cell>
          <cell r="I1538" t="str">
            <v>C</v>
          </cell>
          <cell r="J1538" t="str">
            <v>om_exp</v>
          </cell>
          <cell r="K1538" t="str">
            <v>alloc_energy_amt</v>
          </cell>
          <cell r="M1538" t="str">
            <v>2010/12/1/8/A/0</v>
          </cell>
        </row>
        <row r="1539">
          <cell r="A1539" t="str">
            <v>1538</v>
          </cell>
          <cell r="B1539" t="str">
            <v>OM7_8153</v>
          </cell>
          <cell r="C1539" t="str">
            <v>153 - Energy Allocation O &amp; M Exp Amount</v>
          </cell>
          <cell r="D1539">
            <v>0</v>
          </cell>
          <cell r="F1539" t="str">
            <v>CALC</v>
          </cell>
          <cell r="H1539" t="str">
            <v>153</v>
          </cell>
          <cell r="I1539" t="str">
            <v>C</v>
          </cell>
          <cell r="J1539" t="str">
            <v>om_exp</v>
          </cell>
          <cell r="K1539" t="str">
            <v>alloc_energy_amt</v>
          </cell>
          <cell r="M1539" t="str">
            <v>2010/12/1/8/A/0</v>
          </cell>
        </row>
        <row r="1540">
          <cell r="A1540" t="str">
            <v>1539</v>
          </cell>
          <cell r="B1540" t="str">
            <v>OMB_8153</v>
          </cell>
          <cell r="C1540" t="str">
            <v>153 - CP Jurisdictional O &amp; M Exp Amount</v>
          </cell>
          <cell r="D1540">
            <v>0</v>
          </cell>
          <cell r="F1540" t="str">
            <v>CALC</v>
          </cell>
          <cell r="H1540" t="str">
            <v>153</v>
          </cell>
          <cell r="I1540" t="str">
            <v>C</v>
          </cell>
          <cell r="J1540" t="str">
            <v>om_exp</v>
          </cell>
          <cell r="K1540" t="str">
            <v>juris_cp_amt</v>
          </cell>
          <cell r="M1540" t="str">
            <v>2010/12/1/8/A/0</v>
          </cell>
        </row>
        <row r="1541">
          <cell r="A1541" t="str">
            <v>1540</v>
          </cell>
          <cell r="B1541" t="str">
            <v>OMB_8153</v>
          </cell>
          <cell r="C1541" t="str">
            <v>153 - CP Jurisdictional O &amp; M Exp Amount</v>
          </cell>
          <cell r="D1541">
            <v>0</v>
          </cell>
          <cell r="F1541" t="str">
            <v>CALC</v>
          </cell>
          <cell r="H1541" t="str">
            <v>153</v>
          </cell>
          <cell r="I1541" t="str">
            <v>C</v>
          </cell>
          <cell r="J1541" t="str">
            <v>om_exp</v>
          </cell>
          <cell r="K1541" t="str">
            <v>juris_cp_amt</v>
          </cell>
          <cell r="M1541" t="str">
            <v>2010/12/1/8/A/0</v>
          </cell>
        </row>
        <row r="1542">
          <cell r="A1542" t="str">
            <v>1541</v>
          </cell>
          <cell r="B1542" t="str">
            <v>OM8_8153</v>
          </cell>
          <cell r="C1542" t="str">
            <v>153 - CP Jurisdictional Factor</v>
          </cell>
          <cell r="D1542">
            <v>0.98031049999999997</v>
          </cell>
          <cell r="F1542" t="str">
            <v>CALC</v>
          </cell>
          <cell r="H1542" t="str">
            <v>153</v>
          </cell>
          <cell r="I1542" t="str">
            <v>C</v>
          </cell>
          <cell r="J1542" t="str">
            <v>om_exp</v>
          </cell>
          <cell r="K1542" t="str">
            <v>juris_cp</v>
          </cell>
          <cell r="M1542" t="str">
            <v>2010/12/1/8/A/0</v>
          </cell>
        </row>
        <row r="1543">
          <cell r="A1543" t="str">
            <v>1542</v>
          </cell>
          <cell r="B1543" t="str">
            <v>OM8_8153</v>
          </cell>
          <cell r="C1543" t="str">
            <v>153 - CP Jurisdictional Factor</v>
          </cell>
          <cell r="D1543">
            <v>0.98031049999999997</v>
          </cell>
          <cell r="F1543" t="str">
            <v>CALC</v>
          </cell>
          <cell r="H1543" t="str">
            <v>153</v>
          </cell>
          <cell r="I1543" t="str">
            <v>C</v>
          </cell>
          <cell r="J1543" t="str">
            <v>om_exp</v>
          </cell>
          <cell r="K1543" t="str">
            <v>juris_cp</v>
          </cell>
          <cell r="M1543" t="str">
            <v>2010/12/1/8/A/0</v>
          </cell>
        </row>
        <row r="1544">
          <cell r="A1544" t="str">
            <v>1543</v>
          </cell>
          <cell r="B1544" t="str">
            <v>OMA_8153</v>
          </cell>
          <cell r="C1544" t="str">
            <v>153 - Energy Jurisdictional Factor</v>
          </cell>
          <cell r="D1544">
            <v>0.980271</v>
          </cell>
          <cell r="F1544" t="str">
            <v>CALC</v>
          </cell>
          <cell r="H1544" t="str">
            <v>153</v>
          </cell>
          <cell r="I1544" t="str">
            <v>C</v>
          </cell>
          <cell r="J1544" t="str">
            <v>om_exp</v>
          </cell>
          <cell r="K1544" t="str">
            <v>juris_energy</v>
          </cell>
          <cell r="M1544" t="str">
            <v>2010/12/1/8/A/0</v>
          </cell>
        </row>
        <row r="1545">
          <cell r="A1545" t="str">
            <v>1544</v>
          </cell>
          <cell r="B1545" t="str">
            <v>OMA_8153</v>
          </cell>
          <cell r="C1545" t="str">
            <v>153 - Energy Jurisdictional Factor</v>
          </cell>
          <cell r="D1545">
            <v>0.980271</v>
          </cell>
          <cell r="F1545" t="str">
            <v>CALC</v>
          </cell>
          <cell r="H1545" t="str">
            <v>153</v>
          </cell>
          <cell r="I1545" t="str">
            <v>C</v>
          </cell>
          <cell r="J1545" t="str">
            <v>om_exp</v>
          </cell>
          <cell r="K1545" t="str">
            <v>juris_energy</v>
          </cell>
          <cell r="M1545" t="str">
            <v>2010/12/1/8/A/0</v>
          </cell>
        </row>
        <row r="1546">
          <cell r="A1546" t="str">
            <v>1545</v>
          </cell>
          <cell r="B1546" t="str">
            <v>OM1_8153</v>
          </cell>
          <cell r="C1546" t="str">
            <v>153 - O &amp; M Expenses Amount</v>
          </cell>
          <cell r="D1546">
            <v>0</v>
          </cell>
          <cell r="F1546" t="str">
            <v>CALC</v>
          </cell>
          <cell r="H1546" t="str">
            <v>153</v>
          </cell>
          <cell r="I1546" t="str">
            <v>C</v>
          </cell>
          <cell r="J1546" t="str">
            <v>om_exp</v>
          </cell>
          <cell r="K1546" t="str">
            <v>beg_bal</v>
          </cell>
          <cell r="M1546" t="str">
            <v>2010/12/1/8/A/0</v>
          </cell>
        </row>
        <row r="1547">
          <cell r="A1547" t="str">
            <v>1546</v>
          </cell>
          <cell r="B1547" t="str">
            <v>OM1_8153</v>
          </cell>
          <cell r="C1547" t="str">
            <v>153 - O &amp; M Expenses Amount</v>
          </cell>
          <cell r="D1547">
            <v>0</v>
          </cell>
          <cell r="F1547" t="str">
            <v>CALC</v>
          </cell>
          <cell r="H1547" t="str">
            <v>153</v>
          </cell>
          <cell r="I1547" t="str">
            <v>C</v>
          </cell>
          <cell r="J1547" t="str">
            <v>om_exp</v>
          </cell>
          <cell r="K1547" t="str">
            <v>beg_bal</v>
          </cell>
          <cell r="M1547" t="str">
            <v>2010/12/1/8/A/0</v>
          </cell>
        </row>
        <row r="1548">
          <cell r="A1548" t="str">
            <v>1547</v>
          </cell>
          <cell r="B1548" t="str">
            <v>OM9_8153</v>
          </cell>
          <cell r="C1548" t="str">
            <v>153 - GCP Jurisdictional Factor</v>
          </cell>
          <cell r="D1548">
            <v>1</v>
          </cell>
          <cell r="F1548" t="str">
            <v>CALC</v>
          </cell>
          <cell r="H1548" t="str">
            <v>153</v>
          </cell>
          <cell r="I1548" t="str">
            <v>C</v>
          </cell>
          <cell r="J1548" t="str">
            <v>om_exp</v>
          </cell>
          <cell r="K1548" t="str">
            <v>juris_gcp</v>
          </cell>
          <cell r="M1548" t="str">
            <v>2010/12/1/8/A/0</v>
          </cell>
        </row>
        <row r="1549">
          <cell r="A1549" t="str">
            <v>1548</v>
          </cell>
          <cell r="B1549" t="str">
            <v>OM9_8153</v>
          </cell>
          <cell r="C1549" t="str">
            <v>153 - GCP Jurisdictional Factor</v>
          </cell>
          <cell r="D1549">
            <v>1</v>
          </cell>
          <cell r="F1549" t="str">
            <v>CALC</v>
          </cell>
          <cell r="H1549" t="str">
            <v>153</v>
          </cell>
          <cell r="I1549" t="str">
            <v>C</v>
          </cell>
          <cell r="J1549" t="str">
            <v>om_exp</v>
          </cell>
          <cell r="K1549" t="str">
            <v>juris_gcp</v>
          </cell>
          <cell r="M1549" t="str">
            <v>2010/12/1/8/A/0</v>
          </cell>
        </row>
        <row r="1550">
          <cell r="A1550" t="str">
            <v>1549</v>
          </cell>
          <cell r="B1550" t="str">
            <v>OMD_8153</v>
          </cell>
          <cell r="C1550" t="str">
            <v>153 - Energy Jurisdictional O &amp; M Exp Amount</v>
          </cell>
          <cell r="D1550">
            <v>0</v>
          </cell>
          <cell r="F1550" t="str">
            <v>CALC</v>
          </cell>
          <cell r="H1550" t="str">
            <v>153</v>
          </cell>
          <cell r="I1550" t="str">
            <v>C</v>
          </cell>
          <cell r="J1550" t="str">
            <v>om_exp</v>
          </cell>
          <cell r="K1550" t="str">
            <v>juris_energy_amt</v>
          </cell>
          <cell r="M1550" t="str">
            <v>2010/12/1/8/A/0</v>
          </cell>
        </row>
        <row r="1551">
          <cell r="A1551" t="str">
            <v>1550</v>
          </cell>
          <cell r="B1551" t="str">
            <v>OMD_8153</v>
          </cell>
          <cell r="C1551" t="str">
            <v>153 - Energy Jurisdictional O &amp; M Exp Amount</v>
          </cell>
          <cell r="D1551">
            <v>0</v>
          </cell>
          <cell r="F1551" t="str">
            <v>CALC</v>
          </cell>
          <cell r="H1551" t="str">
            <v>153</v>
          </cell>
          <cell r="I1551" t="str">
            <v>C</v>
          </cell>
          <cell r="J1551" t="str">
            <v>om_exp</v>
          </cell>
          <cell r="K1551" t="str">
            <v>juris_energy_amt</v>
          </cell>
          <cell r="M1551" t="str">
            <v>2010/12/1/8/A/0</v>
          </cell>
        </row>
        <row r="1552">
          <cell r="A1552" t="str">
            <v>1551</v>
          </cell>
          <cell r="B1552" t="str">
            <v>OME_8153</v>
          </cell>
          <cell r="C1552" t="str">
            <v>153 - Total Jurisdictional O &amp; M Exp Amount</v>
          </cell>
          <cell r="D1552">
            <v>0</v>
          </cell>
          <cell r="F1552" t="str">
            <v>CALC</v>
          </cell>
          <cell r="H1552" t="str">
            <v>153</v>
          </cell>
          <cell r="I1552" t="str">
            <v>C</v>
          </cell>
          <cell r="J1552" t="str">
            <v>om_exp</v>
          </cell>
          <cell r="K1552" t="str">
            <v>total_juris_amt</v>
          </cell>
          <cell r="M1552" t="str">
            <v>2010/12/1/8/A/0</v>
          </cell>
        </row>
        <row r="1553">
          <cell r="A1553" t="str">
            <v>1552</v>
          </cell>
          <cell r="B1553" t="str">
            <v>OME_8153</v>
          </cell>
          <cell r="C1553" t="str">
            <v>153 - Total Jurisdictional O &amp; M Exp Amount</v>
          </cell>
          <cell r="D1553">
            <v>0</v>
          </cell>
          <cell r="F1553" t="str">
            <v>CALC</v>
          </cell>
          <cell r="H1553" t="str">
            <v>153</v>
          </cell>
          <cell r="I1553" t="str">
            <v>C</v>
          </cell>
          <cell r="J1553" t="str">
            <v>om_exp</v>
          </cell>
          <cell r="K1553" t="str">
            <v>total_juris_amt</v>
          </cell>
          <cell r="M1553" t="str">
            <v>2010/12/1/8/A/0</v>
          </cell>
        </row>
        <row r="1554">
          <cell r="A1554" t="str">
            <v>1553</v>
          </cell>
          <cell r="B1554" t="str">
            <v>OM6_8154</v>
          </cell>
          <cell r="C1554" t="str">
            <v>154 - GCP Allocation O &amp; M Exp Amount</v>
          </cell>
          <cell r="D1554">
            <v>0</v>
          </cell>
          <cell r="F1554" t="str">
            <v>CALC</v>
          </cell>
          <cell r="H1554" t="str">
            <v>154</v>
          </cell>
          <cell r="I1554" t="str">
            <v>C</v>
          </cell>
          <cell r="J1554" t="str">
            <v>om_exp</v>
          </cell>
          <cell r="K1554" t="str">
            <v>alloc_gcp_amt</v>
          </cell>
          <cell r="M1554" t="str">
            <v>2010/12/1/8/A/0</v>
          </cell>
        </row>
        <row r="1555">
          <cell r="A1555" t="str">
            <v>1554</v>
          </cell>
          <cell r="B1555" t="str">
            <v>OM6_8154</v>
          </cell>
          <cell r="C1555" t="str">
            <v>154 - GCP Allocation O &amp; M Exp Amount</v>
          </cell>
          <cell r="D1555">
            <v>0</v>
          </cell>
          <cell r="F1555" t="str">
            <v>CALC</v>
          </cell>
          <cell r="H1555" t="str">
            <v>154</v>
          </cell>
          <cell r="I1555" t="str">
            <v>C</v>
          </cell>
          <cell r="J1555" t="str">
            <v>om_exp</v>
          </cell>
          <cell r="K1555" t="str">
            <v>alloc_gcp_amt</v>
          </cell>
          <cell r="M1555" t="str">
            <v>2010/12/1/8/A/0</v>
          </cell>
        </row>
        <row r="1556">
          <cell r="A1556" t="str">
            <v>1555</v>
          </cell>
          <cell r="B1556" t="str">
            <v>OM3_8154</v>
          </cell>
          <cell r="C1556" t="str">
            <v>154 - GCP Allocation Factor</v>
          </cell>
          <cell r="D1556">
            <v>0</v>
          </cell>
          <cell r="F1556" t="str">
            <v>CALC</v>
          </cell>
          <cell r="H1556" t="str">
            <v>154</v>
          </cell>
          <cell r="I1556" t="str">
            <v>C</v>
          </cell>
          <cell r="J1556" t="str">
            <v>om_exp</v>
          </cell>
          <cell r="K1556" t="str">
            <v>alloc_gcp</v>
          </cell>
          <cell r="M1556" t="str">
            <v>2010/12/1/8/A/0</v>
          </cell>
        </row>
        <row r="1557">
          <cell r="A1557" t="str">
            <v>1556</v>
          </cell>
          <cell r="B1557" t="str">
            <v>OM3_8154</v>
          </cell>
          <cell r="C1557" t="str">
            <v>154 - GCP Allocation Factor</v>
          </cell>
          <cell r="D1557">
            <v>0</v>
          </cell>
          <cell r="F1557" t="str">
            <v>CALC</v>
          </cell>
          <cell r="H1557" t="str">
            <v>154</v>
          </cell>
          <cell r="I1557" t="str">
            <v>C</v>
          </cell>
          <cell r="J1557" t="str">
            <v>om_exp</v>
          </cell>
          <cell r="K1557" t="str">
            <v>alloc_gcp</v>
          </cell>
          <cell r="M1557" t="str">
            <v>2010/12/1/8/A/0</v>
          </cell>
        </row>
        <row r="1558">
          <cell r="A1558" t="str">
            <v>1557</v>
          </cell>
          <cell r="B1558" t="str">
            <v>OMC_8154</v>
          </cell>
          <cell r="C1558" t="str">
            <v>154 - GCP Jurisdictional O &amp; M Exp Amount</v>
          </cell>
          <cell r="D1558">
            <v>0</v>
          </cell>
          <cell r="F1558" t="str">
            <v>CALC</v>
          </cell>
          <cell r="H1558" t="str">
            <v>154</v>
          </cell>
          <cell r="I1558" t="str">
            <v>C</v>
          </cell>
          <cell r="J1558" t="str">
            <v>om_exp</v>
          </cell>
          <cell r="K1558" t="str">
            <v>juris_gcp_amt</v>
          </cell>
          <cell r="M1558" t="str">
            <v>2010/12/1/8/A/0</v>
          </cell>
        </row>
        <row r="1559">
          <cell r="A1559" t="str">
            <v>1558</v>
          </cell>
          <cell r="B1559" t="str">
            <v>OMC_8154</v>
          </cell>
          <cell r="C1559" t="str">
            <v>154 - GCP Jurisdictional O &amp; M Exp Amount</v>
          </cell>
          <cell r="D1559">
            <v>0</v>
          </cell>
          <cell r="F1559" t="str">
            <v>CALC</v>
          </cell>
          <cell r="H1559" t="str">
            <v>154</v>
          </cell>
          <cell r="I1559" t="str">
            <v>C</v>
          </cell>
          <cell r="J1559" t="str">
            <v>om_exp</v>
          </cell>
          <cell r="K1559" t="str">
            <v>juris_gcp_amt</v>
          </cell>
          <cell r="M1559" t="str">
            <v>2010/12/1/8/A/0</v>
          </cell>
        </row>
        <row r="1560">
          <cell r="A1560" t="str">
            <v>1559</v>
          </cell>
          <cell r="B1560" t="str">
            <v>OM4_8154</v>
          </cell>
          <cell r="C1560" t="str">
            <v>154 - Energy Allocation Factor</v>
          </cell>
          <cell r="D1560">
            <v>1</v>
          </cell>
          <cell r="F1560" t="str">
            <v>CALC</v>
          </cell>
          <cell r="H1560" t="str">
            <v>154</v>
          </cell>
          <cell r="I1560" t="str">
            <v>C</v>
          </cell>
          <cell r="J1560" t="str">
            <v>om_exp</v>
          </cell>
          <cell r="K1560" t="str">
            <v>alloc_energy</v>
          </cell>
          <cell r="M1560" t="str">
            <v>2010/12/1/8/A/0</v>
          </cell>
        </row>
        <row r="1561">
          <cell r="A1561" t="str">
            <v>1560</v>
          </cell>
          <cell r="B1561" t="str">
            <v>OM4_8154</v>
          </cell>
          <cell r="C1561" t="str">
            <v>154 - Energy Allocation Factor</v>
          </cell>
          <cell r="D1561">
            <v>1</v>
          </cell>
          <cell r="F1561" t="str">
            <v>CALC</v>
          </cell>
          <cell r="H1561" t="str">
            <v>154</v>
          </cell>
          <cell r="I1561" t="str">
            <v>C</v>
          </cell>
          <cell r="J1561" t="str">
            <v>om_exp</v>
          </cell>
          <cell r="K1561" t="str">
            <v>alloc_energy</v>
          </cell>
          <cell r="M1561" t="str">
            <v>2010/12/1/8/A/0</v>
          </cell>
        </row>
        <row r="1562">
          <cell r="A1562" t="str">
            <v>1561</v>
          </cell>
          <cell r="B1562" t="str">
            <v>OM7_8154</v>
          </cell>
          <cell r="C1562" t="str">
            <v>154 - Energy Allocation O &amp; M Exp Amount</v>
          </cell>
          <cell r="D1562">
            <v>0</v>
          </cell>
          <cell r="F1562" t="str">
            <v>CALC</v>
          </cell>
          <cell r="H1562" t="str">
            <v>154</v>
          </cell>
          <cell r="I1562" t="str">
            <v>C</v>
          </cell>
          <cell r="J1562" t="str">
            <v>om_exp</v>
          </cell>
          <cell r="K1562" t="str">
            <v>alloc_energy_amt</v>
          </cell>
          <cell r="M1562" t="str">
            <v>2010/12/1/8/A/0</v>
          </cell>
        </row>
        <row r="1563">
          <cell r="A1563" t="str">
            <v>1562</v>
          </cell>
          <cell r="B1563" t="str">
            <v>OM7_8154</v>
          </cell>
          <cell r="C1563" t="str">
            <v>154 - Energy Allocation O &amp; M Exp Amount</v>
          </cell>
          <cell r="D1563">
            <v>0</v>
          </cell>
          <cell r="F1563" t="str">
            <v>CALC</v>
          </cell>
          <cell r="H1563" t="str">
            <v>154</v>
          </cell>
          <cell r="I1563" t="str">
            <v>C</v>
          </cell>
          <cell r="J1563" t="str">
            <v>om_exp</v>
          </cell>
          <cell r="K1563" t="str">
            <v>alloc_energy_amt</v>
          </cell>
          <cell r="M1563" t="str">
            <v>2010/12/1/8/A/0</v>
          </cell>
        </row>
        <row r="1564">
          <cell r="A1564" t="str">
            <v>1563</v>
          </cell>
          <cell r="B1564" t="str">
            <v>OMB_8154</v>
          </cell>
          <cell r="C1564" t="str">
            <v>154 - CP Jurisdictional O &amp; M Exp Amount</v>
          </cell>
          <cell r="D1564">
            <v>0</v>
          </cell>
          <cell r="F1564" t="str">
            <v>CALC</v>
          </cell>
          <cell r="H1564" t="str">
            <v>154</v>
          </cell>
          <cell r="I1564" t="str">
            <v>C</v>
          </cell>
          <cell r="J1564" t="str">
            <v>om_exp</v>
          </cell>
          <cell r="K1564" t="str">
            <v>juris_cp_amt</v>
          </cell>
          <cell r="M1564" t="str">
            <v>2010/12/1/8/A/0</v>
          </cell>
        </row>
        <row r="1565">
          <cell r="A1565" t="str">
            <v>1564</v>
          </cell>
          <cell r="B1565" t="str">
            <v>OMB_8154</v>
          </cell>
          <cell r="C1565" t="str">
            <v>154 - CP Jurisdictional O &amp; M Exp Amount</v>
          </cell>
          <cell r="D1565">
            <v>0</v>
          </cell>
          <cell r="F1565" t="str">
            <v>CALC</v>
          </cell>
          <cell r="H1565" t="str">
            <v>154</v>
          </cell>
          <cell r="I1565" t="str">
            <v>C</v>
          </cell>
          <cell r="J1565" t="str">
            <v>om_exp</v>
          </cell>
          <cell r="K1565" t="str">
            <v>juris_cp_amt</v>
          </cell>
          <cell r="M1565" t="str">
            <v>2010/12/1/8/A/0</v>
          </cell>
        </row>
        <row r="1566">
          <cell r="A1566" t="str">
            <v>1565</v>
          </cell>
          <cell r="B1566" t="str">
            <v>OM8_8154</v>
          </cell>
          <cell r="C1566" t="str">
            <v>154 - CP Jurisdictional Factor</v>
          </cell>
          <cell r="D1566">
            <v>0.98031049999999997</v>
          </cell>
          <cell r="F1566" t="str">
            <v>CALC</v>
          </cell>
          <cell r="H1566" t="str">
            <v>154</v>
          </cell>
          <cell r="I1566" t="str">
            <v>C</v>
          </cell>
          <cell r="J1566" t="str">
            <v>om_exp</v>
          </cell>
          <cell r="K1566" t="str">
            <v>juris_cp</v>
          </cell>
          <cell r="M1566" t="str">
            <v>2010/12/1/8/A/0</v>
          </cell>
        </row>
        <row r="1567">
          <cell r="A1567" t="str">
            <v>1566</v>
          </cell>
          <cell r="B1567" t="str">
            <v>OM8_8154</v>
          </cell>
          <cell r="C1567" t="str">
            <v>154 - CP Jurisdictional Factor</v>
          </cell>
          <cell r="D1567">
            <v>0.98031049999999997</v>
          </cell>
          <cell r="F1567" t="str">
            <v>CALC</v>
          </cell>
          <cell r="H1567" t="str">
            <v>154</v>
          </cell>
          <cell r="I1567" t="str">
            <v>C</v>
          </cell>
          <cell r="J1567" t="str">
            <v>om_exp</v>
          </cell>
          <cell r="K1567" t="str">
            <v>juris_cp</v>
          </cell>
          <cell r="M1567" t="str">
            <v>2010/12/1/8/A/0</v>
          </cell>
        </row>
        <row r="1568">
          <cell r="A1568" t="str">
            <v>1567</v>
          </cell>
          <cell r="B1568" t="str">
            <v>OMA_8154</v>
          </cell>
          <cell r="C1568" t="str">
            <v>154 - Energy Jurisdictional Factor</v>
          </cell>
          <cell r="D1568">
            <v>0.980271</v>
          </cell>
          <cell r="F1568" t="str">
            <v>CALC</v>
          </cell>
          <cell r="H1568" t="str">
            <v>154</v>
          </cell>
          <cell r="I1568" t="str">
            <v>C</v>
          </cell>
          <cell r="J1568" t="str">
            <v>om_exp</v>
          </cell>
          <cell r="K1568" t="str">
            <v>juris_energy</v>
          </cell>
          <cell r="M1568" t="str">
            <v>2010/12/1/8/A/0</v>
          </cell>
        </row>
        <row r="1569">
          <cell r="A1569" t="str">
            <v>1568</v>
          </cell>
          <cell r="B1569" t="str">
            <v>OMA_8154</v>
          </cell>
          <cell r="C1569" t="str">
            <v>154 - Energy Jurisdictional Factor</v>
          </cell>
          <cell r="D1569">
            <v>0.980271</v>
          </cell>
          <cell r="F1569" t="str">
            <v>CALC</v>
          </cell>
          <cell r="H1569" t="str">
            <v>154</v>
          </cell>
          <cell r="I1569" t="str">
            <v>C</v>
          </cell>
          <cell r="J1569" t="str">
            <v>om_exp</v>
          </cell>
          <cell r="K1569" t="str">
            <v>juris_energy</v>
          </cell>
          <cell r="M1569" t="str">
            <v>2010/12/1/8/A/0</v>
          </cell>
        </row>
        <row r="1570">
          <cell r="A1570" t="str">
            <v>1569</v>
          </cell>
          <cell r="B1570" t="str">
            <v>OM1_8154</v>
          </cell>
          <cell r="C1570" t="str">
            <v>154 - O &amp; M Expenses Amount</v>
          </cell>
          <cell r="D1570">
            <v>0</v>
          </cell>
          <cell r="F1570" t="str">
            <v>CALC</v>
          </cell>
          <cell r="H1570" t="str">
            <v>154</v>
          </cell>
          <cell r="I1570" t="str">
            <v>C</v>
          </cell>
          <cell r="J1570" t="str">
            <v>om_exp</v>
          </cell>
          <cell r="K1570" t="str">
            <v>beg_bal</v>
          </cell>
          <cell r="M1570" t="str">
            <v>2010/12/1/8/A/0</v>
          </cell>
        </row>
        <row r="1571">
          <cell r="A1571" t="str">
            <v>1570</v>
          </cell>
          <cell r="B1571" t="str">
            <v>OM1_8154</v>
          </cell>
          <cell r="C1571" t="str">
            <v>154 - O &amp; M Expenses Amount</v>
          </cell>
          <cell r="D1571">
            <v>0</v>
          </cell>
          <cell r="F1571" t="str">
            <v>CALC</v>
          </cell>
          <cell r="H1571" t="str">
            <v>154</v>
          </cell>
          <cell r="I1571" t="str">
            <v>C</v>
          </cell>
          <cell r="J1571" t="str">
            <v>om_exp</v>
          </cell>
          <cell r="K1571" t="str">
            <v>beg_bal</v>
          </cell>
          <cell r="M1571" t="str">
            <v>2010/12/1/8/A/0</v>
          </cell>
        </row>
        <row r="1572">
          <cell r="A1572" t="str">
            <v>1571</v>
          </cell>
          <cell r="B1572" t="str">
            <v>OM9_8154</v>
          </cell>
          <cell r="C1572" t="str">
            <v>154 - GCP Jurisdictional Factor</v>
          </cell>
          <cell r="D1572">
            <v>1</v>
          </cell>
          <cell r="F1572" t="str">
            <v>CALC</v>
          </cell>
          <cell r="H1572" t="str">
            <v>154</v>
          </cell>
          <cell r="I1572" t="str">
            <v>C</v>
          </cell>
          <cell r="J1572" t="str">
            <v>om_exp</v>
          </cell>
          <cell r="K1572" t="str">
            <v>juris_gcp</v>
          </cell>
          <cell r="M1572" t="str">
            <v>2010/12/1/8/A/0</v>
          </cell>
        </row>
        <row r="1573">
          <cell r="A1573" t="str">
            <v>1572</v>
          </cell>
          <cell r="B1573" t="str">
            <v>OM9_8154</v>
          </cell>
          <cell r="C1573" t="str">
            <v>154 - GCP Jurisdictional Factor</v>
          </cell>
          <cell r="D1573">
            <v>1</v>
          </cell>
          <cell r="F1573" t="str">
            <v>CALC</v>
          </cell>
          <cell r="H1573" t="str">
            <v>154</v>
          </cell>
          <cell r="I1573" t="str">
            <v>C</v>
          </cell>
          <cell r="J1573" t="str">
            <v>om_exp</v>
          </cell>
          <cell r="K1573" t="str">
            <v>juris_gcp</v>
          </cell>
          <cell r="M1573" t="str">
            <v>2010/12/1/8/A/0</v>
          </cell>
        </row>
        <row r="1574">
          <cell r="A1574" t="str">
            <v>1573</v>
          </cell>
          <cell r="B1574" t="str">
            <v>OMD_8154</v>
          </cell>
          <cell r="C1574" t="str">
            <v>154 - Energy Jurisdictional O &amp; M Exp Amount</v>
          </cell>
          <cell r="D1574">
            <v>0</v>
          </cell>
          <cell r="F1574" t="str">
            <v>CALC</v>
          </cell>
          <cell r="H1574" t="str">
            <v>154</v>
          </cell>
          <cell r="I1574" t="str">
            <v>C</v>
          </cell>
          <cell r="J1574" t="str">
            <v>om_exp</v>
          </cell>
          <cell r="K1574" t="str">
            <v>juris_energy_amt</v>
          </cell>
          <cell r="M1574" t="str">
            <v>2010/12/1/8/A/0</v>
          </cell>
        </row>
        <row r="1575">
          <cell r="A1575" t="str">
            <v>1574</v>
          </cell>
          <cell r="B1575" t="str">
            <v>OMD_8154</v>
          </cell>
          <cell r="C1575" t="str">
            <v>154 - Energy Jurisdictional O &amp; M Exp Amount</v>
          </cell>
          <cell r="D1575">
            <v>0</v>
          </cell>
          <cell r="F1575" t="str">
            <v>CALC</v>
          </cell>
          <cell r="H1575" t="str">
            <v>154</v>
          </cell>
          <cell r="I1575" t="str">
            <v>C</v>
          </cell>
          <cell r="J1575" t="str">
            <v>om_exp</v>
          </cell>
          <cell r="K1575" t="str">
            <v>juris_energy_amt</v>
          </cell>
          <cell r="M1575" t="str">
            <v>2010/12/1/8/A/0</v>
          </cell>
        </row>
        <row r="1576">
          <cell r="A1576" t="str">
            <v>1575</v>
          </cell>
          <cell r="B1576" t="str">
            <v>OME_8154</v>
          </cell>
          <cell r="C1576" t="str">
            <v>154 - Total Jurisdictional O &amp; M Exp Amount</v>
          </cell>
          <cell r="D1576">
            <v>0</v>
          </cell>
          <cell r="F1576" t="str">
            <v>CALC</v>
          </cell>
          <cell r="H1576" t="str">
            <v>154</v>
          </cell>
          <cell r="I1576" t="str">
            <v>C</v>
          </cell>
          <cell r="J1576" t="str">
            <v>om_exp</v>
          </cell>
          <cell r="K1576" t="str">
            <v>total_juris_amt</v>
          </cell>
          <cell r="M1576" t="str">
            <v>2010/12/1/8/A/0</v>
          </cell>
        </row>
        <row r="1577">
          <cell r="A1577" t="str">
            <v>1576</v>
          </cell>
          <cell r="B1577" t="str">
            <v>OME_8154</v>
          </cell>
          <cell r="C1577" t="str">
            <v>154 - Total Jurisdictional O &amp; M Exp Amount</v>
          </cell>
          <cell r="D1577">
            <v>0</v>
          </cell>
          <cell r="F1577" t="str">
            <v>CALC</v>
          </cell>
          <cell r="H1577" t="str">
            <v>154</v>
          </cell>
          <cell r="I1577" t="str">
            <v>C</v>
          </cell>
          <cell r="J1577" t="str">
            <v>om_exp</v>
          </cell>
          <cell r="K1577" t="str">
            <v>total_juris_amt</v>
          </cell>
          <cell r="M1577" t="str">
            <v>2010/12/1/8/A/0</v>
          </cell>
        </row>
        <row r="1578">
          <cell r="A1578" t="str">
            <v>1577</v>
          </cell>
          <cell r="B1578" t="str">
            <v>512_2490</v>
          </cell>
          <cell r="C1578" t="str">
            <v xml:space="preserve">MAINT BOILER PLT-REBURN MAINT-ECRC                </v>
          </cell>
          <cell r="D1578">
            <v>51885.120000000003</v>
          </cell>
          <cell r="E1578" t="str">
            <v>512249</v>
          </cell>
          <cell r="F1578" t="str">
            <v>WALKER</v>
          </cell>
          <cell r="G1578" t="str">
            <v>CM</v>
          </cell>
          <cell r="H1578" t="str">
            <v>155</v>
          </cell>
          <cell r="I1578" t="str">
            <v>W</v>
          </cell>
          <cell r="M1578" t="str">
            <v>2010/12/1/8/A/0</v>
          </cell>
        </row>
        <row r="1579">
          <cell r="A1579" t="str">
            <v>1578</v>
          </cell>
          <cell r="B1579" t="str">
            <v>OM5_8155</v>
          </cell>
          <cell r="C1579" t="str">
            <v>155 - CP Allocation O &amp; M Exp Amount</v>
          </cell>
          <cell r="D1579">
            <v>0</v>
          </cell>
          <cell r="F1579" t="str">
            <v>CALC</v>
          </cell>
          <cell r="H1579" t="str">
            <v>155</v>
          </cell>
          <cell r="I1579" t="str">
            <v>C</v>
          </cell>
          <cell r="J1579" t="str">
            <v>om_exp</v>
          </cell>
          <cell r="K1579" t="str">
            <v>alloc_cp_amt</v>
          </cell>
          <cell r="M1579" t="str">
            <v>2010/12/1/8/A/0</v>
          </cell>
        </row>
        <row r="1580">
          <cell r="A1580" t="str">
            <v>1579</v>
          </cell>
          <cell r="B1580" t="str">
            <v>OM2_8155</v>
          </cell>
          <cell r="C1580" t="str">
            <v>155 - CP Allocation Factor</v>
          </cell>
          <cell r="D1580">
            <v>0</v>
          </cell>
          <cell r="F1580" t="str">
            <v>CALC</v>
          </cell>
          <cell r="H1580" t="str">
            <v>155</v>
          </cell>
          <cell r="I1580" t="str">
            <v>C</v>
          </cell>
          <cell r="J1580" t="str">
            <v>om_exp</v>
          </cell>
          <cell r="K1580" t="str">
            <v>alloc_cp</v>
          </cell>
          <cell r="M1580" t="str">
            <v>2010/12/1/8/A/0</v>
          </cell>
        </row>
        <row r="1581">
          <cell r="A1581" t="str">
            <v>1580</v>
          </cell>
          <cell r="B1581" t="str">
            <v>OM6_8155</v>
          </cell>
          <cell r="C1581" t="str">
            <v>155 - GCP Allocation O &amp; M Exp Amount</v>
          </cell>
          <cell r="D1581">
            <v>0</v>
          </cell>
          <cell r="F1581" t="str">
            <v>CALC</v>
          </cell>
          <cell r="H1581" t="str">
            <v>155</v>
          </cell>
          <cell r="I1581" t="str">
            <v>C</v>
          </cell>
          <cell r="J1581" t="str">
            <v>om_exp</v>
          </cell>
          <cell r="K1581" t="str">
            <v>alloc_gcp_amt</v>
          </cell>
          <cell r="M1581" t="str">
            <v>2010/12/1/8/A/0</v>
          </cell>
        </row>
        <row r="1582">
          <cell r="A1582" t="str">
            <v>1581</v>
          </cell>
          <cell r="B1582" t="str">
            <v>OM3_8155</v>
          </cell>
          <cell r="C1582" t="str">
            <v>155 - GCP Allocation Factor</v>
          </cell>
          <cell r="D1582">
            <v>0</v>
          </cell>
          <cell r="F1582" t="str">
            <v>CALC</v>
          </cell>
          <cell r="H1582" t="str">
            <v>155</v>
          </cell>
          <cell r="I1582" t="str">
            <v>C</v>
          </cell>
          <cell r="J1582" t="str">
            <v>om_exp</v>
          </cell>
          <cell r="K1582" t="str">
            <v>alloc_gcp</v>
          </cell>
          <cell r="M1582" t="str">
            <v>2010/12/1/8/A/0</v>
          </cell>
        </row>
        <row r="1583">
          <cell r="A1583" t="str">
            <v>1582</v>
          </cell>
          <cell r="B1583" t="str">
            <v>OMC_8155</v>
          </cell>
          <cell r="C1583" t="str">
            <v>155 - GCP Jurisdictional O &amp; M Exp Amount</v>
          </cell>
          <cell r="D1583">
            <v>0</v>
          </cell>
          <cell r="F1583" t="str">
            <v>CALC</v>
          </cell>
          <cell r="H1583" t="str">
            <v>155</v>
          </cell>
          <cell r="I1583" t="str">
            <v>C</v>
          </cell>
          <cell r="J1583" t="str">
            <v>om_exp</v>
          </cell>
          <cell r="K1583" t="str">
            <v>juris_gcp_amt</v>
          </cell>
          <cell r="M1583" t="str">
            <v>2010/12/1/8/A/0</v>
          </cell>
        </row>
        <row r="1584">
          <cell r="A1584" t="str">
            <v>1583</v>
          </cell>
          <cell r="B1584" t="str">
            <v>OM4_8155</v>
          </cell>
          <cell r="C1584" t="str">
            <v>155 - Energy Allocation Factor</v>
          </cell>
          <cell r="D1584">
            <v>1</v>
          </cell>
          <cell r="F1584" t="str">
            <v>CALC</v>
          </cell>
          <cell r="H1584" t="str">
            <v>155</v>
          </cell>
          <cell r="I1584" t="str">
            <v>C</v>
          </cell>
          <cell r="J1584" t="str">
            <v>om_exp</v>
          </cell>
          <cell r="K1584" t="str">
            <v>alloc_energy</v>
          </cell>
          <cell r="M1584" t="str">
            <v>2010/12/1/8/A/0</v>
          </cell>
        </row>
        <row r="1585">
          <cell r="A1585" t="str">
            <v>1584</v>
          </cell>
          <cell r="B1585" t="str">
            <v>OM7_8155</v>
          </cell>
          <cell r="C1585" t="str">
            <v>155 - Energy Allocation O &amp; M Exp Amount</v>
          </cell>
          <cell r="D1585">
            <v>51885.120000000003</v>
          </cell>
          <cell r="F1585" t="str">
            <v>CALC</v>
          </cell>
          <cell r="H1585" t="str">
            <v>155</v>
          </cell>
          <cell r="I1585" t="str">
            <v>C</v>
          </cell>
          <cell r="J1585" t="str">
            <v>om_exp</v>
          </cell>
          <cell r="K1585" t="str">
            <v>alloc_energy_amt</v>
          </cell>
          <cell r="M1585" t="str">
            <v>2010/12/1/8/A/0</v>
          </cell>
        </row>
        <row r="1586">
          <cell r="A1586" t="str">
            <v>1585</v>
          </cell>
          <cell r="B1586" t="str">
            <v>OMB_8155</v>
          </cell>
          <cell r="C1586" t="str">
            <v>155 - CP Jurisdictional O &amp; M Exp Amount</v>
          </cell>
          <cell r="D1586">
            <v>0</v>
          </cell>
          <cell r="F1586" t="str">
            <v>CALC</v>
          </cell>
          <cell r="H1586" t="str">
            <v>155</v>
          </cell>
          <cell r="I1586" t="str">
            <v>C</v>
          </cell>
          <cell r="J1586" t="str">
            <v>om_exp</v>
          </cell>
          <cell r="K1586" t="str">
            <v>juris_cp_amt</v>
          </cell>
          <cell r="M1586" t="str">
            <v>2010/12/1/8/A/0</v>
          </cell>
        </row>
        <row r="1587">
          <cell r="A1587" t="str">
            <v>1586</v>
          </cell>
          <cell r="B1587" t="str">
            <v>OM8_8155</v>
          </cell>
          <cell r="C1587" t="str">
            <v>155 - CP Jurisdictional Factor</v>
          </cell>
          <cell r="D1587">
            <v>0.98031049999999997</v>
          </cell>
          <cell r="F1587" t="str">
            <v>CALC</v>
          </cell>
          <cell r="H1587" t="str">
            <v>155</v>
          </cell>
          <cell r="I1587" t="str">
            <v>C</v>
          </cell>
          <cell r="J1587" t="str">
            <v>om_exp</v>
          </cell>
          <cell r="K1587" t="str">
            <v>juris_cp</v>
          </cell>
          <cell r="M1587" t="str">
            <v>2010/12/1/8/A/0</v>
          </cell>
        </row>
        <row r="1588">
          <cell r="A1588" t="str">
            <v>1587</v>
          </cell>
          <cell r="B1588" t="str">
            <v>OMA_8155</v>
          </cell>
          <cell r="C1588" t="str">
            <v>155 - Energy Jurisdictional Factor</v>
          </cell>
          <cell r="D1588">
            <v>0.980271</v>
          </cell>
          <cell r="F1588" t="str">
            <v>CALC</v>
          </cell>
          <cell r="H1588" t="str">
            <v>155</v>
          </cell>
          <cell r="I1588" t="str">
            <v>C</v>
          </cell>
          <cell r="J1588" t="str">
            <v>om_exp</v>
          </cell>
          <cell r="K1588" t="str">
            <v>juris_energy</v>
          </cell>
          <cell r="M1588" t="str">
            <v>2010/12/1/8/A/0</v>
          </cell>
        </row>
        <row r="1589">
          <cell r="A1589" t="str">
            <v>1588</v>
          </cell>
          <cell r="B1589" t="str">
            <v>OM1_8155</v>
          </cell>
          <cell r="C1589" t="str">
            <v>155 - O &amp; M Expenses Amount</v>
          </cell>
          <cell r="D1589">
            <v>51885.120000000003</v>
          </cell>
          <cell r="F1589" t="str">
            <v>CALC</v>
          </cell>
          <cell r="H1589" t="str">
            <v>155</v>
          </cell>
          <cell r="I1589" t="str">
            <v>C</v>
          </cell>
          <cell r="J1589" t="str">
            <v>om_exp</v>
          </cell>
          <cell r="K1589" t="str">
            <v>beg_bal</v>
          </cell>
          <cell r="M1589" t="str">
            <v>2010/12/1/8/A/0</v>
          </cell>
        </row>
        <row r="1590">
          <cell r="A1590" t="str">
            <v>1589</v>
          </cell>
          <cell r="B1590" t="str">
            <v>OM9_8155</v>
          </cell>
          <cell r="C1590" t="str">
            <v>155 - GCP Jurisdictional Factor</v>
          </cell>
          <cell r="D1590">
            <v>1</v>
          </cell>
          <cell r="F1590" t="str">
            <v>CALC</v>
          </cell>
          <cell r="H1590" t="str">
            <v>155</v>
          </cell>
          <cell r="I1590" t="str">
            <v>C</v>
          </cell>
          <cell r="J1590" t="str">
            <v>om_exp</v>
          </cell>
          <cell r="K1590" t="str">
            <v>juris_gcp</v>
          </cell>
          <cell r="M1590" t="str">
            <v>2010/12/1/8/A/0</v>
          </cell>
        </row>
        <row r="1591">
          <cell r="A1591" t="str">
            <v>1590</v>
          </cell>
          <cell r="B1591" t="str">
            <v>OMD_8155</v>
          </cell>
          <cell r="C1591" t="str">
            <v>155 - Energy Jurisdictional O &amp; M Exp Amount</v>
          </cell>
          <cell r="D1591">
            <v>50861.478467519999</v>
          </cell>
          <cell r="F1591" t="str">
            <v>CALC</v>
          </cell>
          <cell r="H1591" t="str">
            <v>155</v>
          </cell>
          <cell r="I1591" t="str">
            <v>C</v>
          </cell>
          <cell r="J1591" t="str">
            <v>om_exp</v>
          </cell>
          <cell r="K1591" t="str">
            <v>juris_energy_amt</v>
          </cell>
          <cell r="M1591" t="str">
            <v>2010/12/1/8/A/0</v>
          </cell>
        </row>
        <row r="1592">
          <cell r="A1592" t="str">
            <v>1591</v>
          </cell>
          <cell r="B1592" t="str">
            <v>OME_8155</v>
          </cell>
          <cell r="C1592" t="str">
            <v>155 - Total Jurisdictional O &amp; M Exp Amount</v>
          </cell>
          <cell r="D1592">
            <v>50861.478467519999</v>
          </cell>
          <cell r="F1592" t="str">
            <v>CALC</v>
          </cell>
          <cell r="H1592" t="str">
            <v>155</v>
          </cell>
          <cell r="I1592" t="str">
            <v>C</v>
          </cell>
          <cell r="J1592" t="str">
            <v>om_exp</v>
          </cell>
          <cell r="K1592" t="str">
            <v>total_juris_amt</v>
          </cell>
          <cell r="M1592" t="str">
            <v>2010/12/1/8/A/0</v>
          </cell>
        </row>
        <row r="1593">
          <cell r="A1593" t="str">
            <v>1592</v>
          </cell>
          <cell r="B1593" t="str">
            <v>OM5_8156</v>
          </cell>
          <cell r="C1593" t="str">
            <v>156 - CP Allocation O &amp; M Exp Amount</v>
          </cell>
          <cell r="D1593">
            <v>0</v>
          </cell>
          <cell r="F1593" t="str">
            <v>CALC</v>
          </cell>
          <cell r="H1593" t="str">
            <v>156</v>
          </cell>
          <cell r="I1593" t="str">
            <v>C</v>
          </cell>
          <cell r="J1593" t="str">
            <v>om_exp</v>
          </cell>
          <cell r="K1593" t="str">
            <v>alloc_cp_amt</v>
          </cell>
          <cell r="M1593" t="str">
            <v>2010/12/1/8/A/0</v>
          </cell>
        </row>
        <row r="1594">
          <cell r="A1594" t="str">
            <v>1593</v>
          </cell>
          <cell r="B1594" t="str">
            <v>OM5_8156</v>
          </cell>
          <cell r="C1594" t="str">
            <v>156 - CP Allocation O &amp; M Exp Amount</v>
          </cell>
          <cell r="D1594">
            <v>0</v>
          </cell>
          <cell r="F1594" t="str">
            <v>CALC</v>
          </cell>
          <cell r="H1594" t="str">
            <v>156</v>
          </cell>
          <cell r="I1594" t="str">
            <v>C</v>
          </cell>
          <cell r="J1594" t="str">
            <v>om_exp</v>
          </cell>
          <cell r="K1594" t="str">
            <v>alloc_cp_amt</v>
          </cell>
          <cell r="M1594" t="str">
            <v>2010/12/1/8/A/0</v>
          </cell>
        </row>
        <row r="1595">
          <cell r="A1595" t="str">
            <v>1594</v>
          </cell>
          <cell r="B1595" t="str">
            <v>OM2_8156</v>
          </cell>
          <cell r="C1595" t="str">
            <v>156 - CP Allocation Factor</v>
          </cell>
          <cell r="D1595">
            <v>1</v>
          </cell>
          <cell r="F1595" t="str">
            <v>CALC</v>
          </cell>
          <cell r="H1595" t="str">
            <v>156</v>
          </cell>
          <cell r="I1595" t="str">
            <v>C</v>
          </cell>
          <cell r="J1595" t="str">
            <v>om_exp</v>
          </cell>
          <cell r="K1595" t="str">
            <v>alloc_cp</v>
          </cell>
          <cell r="M1595" t="str">
            <v>2010/12/1/8/A/0</v>
          </cell>
        </row>
        <row r="1596">
          <cell r="A1596" t="str">
            <v>1595</v>
          </cell>
          <cell r="B1596" t="str">
            <v>OM2_8156</v>
          </cell>
          <cell r="C1596" t="str">
            <v>156 - CP Allocation Factor</v>
          </cell>
          <cell r="D1596">
            <v>1</v>
          </cell>
          <cell r="F1596" t="str">
            <v>CALC</v>
          </cell>
          <cell r="H1596" t="str">
            <v>156</v>
          </cell>
          <cell r="I1596" t="str">
            <v>C</v>
          </cell>
          <cell r="J1596" t="str">
            <v>om_exp</v>
          </cell>
          <cell r="K1596" t="str">
            <v>alloc_cp</v>
          </cell>
          <cell r="M1596" t="str">
            <v>2010/12/1/8/A/0</v>
          </cell>
        </row>
        <row r="1597">
          <cell r="A1597" t="str">
            <v>1596</v>
          </cell>
          <cell r="B1597" t="str">
            <v>OM6_8156</v>
          </cell>
          <cell r="C1597" t="str">
            <v>156 - GCP Allocation O &amp; M Exp Amount</v>
          </cell>
          <cell r="D1597">
            <v>0</v>
          </cell>
          <cell r="F1597" t="str">
            <v>CALC</v>
          </cell>
          <cell r="H1597" t="str">
            <v>156</v>
          </cell>
          <cell r="I1597" t="str">
            <v>C</v>
          </cell>
          <cell r="J1597" t="str">
            <v>om_exp</v>
          </cell>
          <cell r="K1597" t="str">
            <v>alloc_gcp_amt</v>
          </cell>
          <cell r="M1597" t="str">
            <v>2010/12/1/8/A/0</v>
          </cell>
        </row>
        <row r="1598">
          <cell r="A1598" t="str">
            <v>1597</v>
          </cell>
          <cell r="B1598" t="str">
            <v>OM6_8156</v>
          </cell>
          <cell r="C1598" t="str">
            <v>156 - GCP Allocation O &amp; M Exp Amount</v>
          </cell>
          <cell r="D1598">
            <v>0</v>
          </cell>
          <cell r="F1598" t="str">
            <v>CALC</v>
          </cell>
          <cell r="H1598" t="str">
            <v>156</v>
          </cell>
          <cell r="I1598" t="str">
            <v>C</v>
          </cell>
          <cell r="J1598" t="str">
            <v>om_exp</v>
          </cell>
          <cell r="K1598" t="str">
            <v>alloc_gcp_amt</v>
          </cell>
          <cell r="M1598" t="str">
            <v>2010/12/1/8/A/0</v>
          </cell>
        </row>
        <row r="1599">
          <cell r="A1599" t="str">
            <v>1598</v>
          </cell>
          <cell r="B1599" t="str">
            <v>OM3_8156</v>
          </cell>
          <cell r="C1599" t="str">
            <v>156 - GCP Allocation Factor</v>
          </cell>
          <cell r="D1599">
            <v>0</v>
          </cell>
          <cell r="F1599" t="str">
            <v>CALC</v>
          </cell>
          <cell r="H1599" t="str">
            <v>156</v>
          </cell>
          <cell r="I1599" t="str">
            <v>C</v>
          </cell>
          <cell r="J1599" t="str">
            <v>om_exp</v>
          </cell>
          <cell r="K1599" t="str">
            <v>alloc_gcp</v>
          </cell>
          <cell r="M1599" t="str">
            <v>2010/12/1/8/A/0</v>
          </cell>
        </row>
        <row r="1600">
          <cell r="A1600" t="str">
            <v>1599</v>
          </cell>
          <cell r="B1600" t="str">
            <v>OM3_8156</v>
          </cell>
          <cell r="C1600" t="str">
            <v>156 - GCP Allocation Factor</v>
          </cell>
          <cell r="D1600">
            <v>0</v>
          </cell>
          <cell r="F1600" t="str">
            <v>CALC</v>
          </cell>
          <cell r="H1600" t="str">
            <v>156</v>
          </cell>
          <cell r="I1600" t="str">
            <v>C</v>
          </cell>
          <cell r="J1600" t="str">
            <v>om_exp</v>
          </cell>
          <cell r="K1600" t="str">
            <v>alloc_gcp</v>
          </cell>
          <cell r="M1600" t="str">
            <v>2010/12/1/8/A/0</v>
          </cell>
        </row>
        <row r="1601">
          <cell r="A1601" t="str">
            <v>1600</v>
          </cell>
          <cell r="B1601" t="str">
            <v>OMC_8156</v>
          </cell>
          <cell r="C1601" t="str">
            <v>156 - GCP Jurisdictional O &amp; M Exp Amount</v>
          </cell>
          <cell r="D1601">
            <v>0</v>
          </cell>
          <cell r="F1601" t="str">
            <v>CALC</v>
          </cell>
          <cell r="H1601" t="str">
            <v>156</v>
          </cell>
          <cell r="I1601" t="str">
            <v>C</v>
          </cell>
          <cell r="J1601" t="str">
            <v>om_exp</v>
          </cell>
          <cell r="K1601" t="str">
            <v>juris_gcp_amt</v>
          </cell>
          <cell r="M1601" t="str">
            <v>2010/12/1/8/A/0</v>
          </cell>
        </row>
        <row r="1602">
          <cell r="A1602" t="str">
            <v>1601</v>
          </cell>
          <cell r="B1602" t="str">
            <v>OMC_8156</v>
          </cell>
          <cell r="C1602" t="str">
            <v>156 - GCP Jurisdictional O &amp; M Exp Amount</v>
          </cell>
          <cell r="D1602">
            <v>0</v>
          </cell>
          <cell r="F1602" t="str">
            <v>CALC</v>
          </cell>
          <cell r="H1602" t="str">
            <v>156</v>
          </cell>
          <cell r="I1602" t="str">
            <v>C</v>
          </cell>
          <cell r="J1602" t="str">
            <v>om_exp</v>
          </cell>
          <cell r="K1602" t="str">
            <v>juris_gcp_amt</v>
          </cell>
          <cell r="M1602" t="str">
            <v>2010/12/1/8/A/0</v>
          </cell>
        </row>
        <row r="1603">
          <cell r="A1603" t="str">
            <v>1602</v>
          </cell>
          <cell r="B1603" t="str">
            <v>OM4_8156</v>
          </cell>
          <cell r="C1603" t="str">
            <v>156 - Energy Allocation Factor</v>
          </cell>
          <cell r="D1603">
            <v>0</v>
          </cell>
          <cell r="F1603" t="str">
            <v>CALC</v>
          </cell>
          <cell r="H1603" t="str">
            <v>156</v>
          </cell>
          <cell r="I1603" t="str">
            <v>C</v>
          </cell>
          <cell r="J1603" t="str">
            <v>om_exp</v>
          </cell>
          <cell r="K1603" t="str">
            <v>alloc_energy</v>
          </cell>
          <cell r="M1603" t="str">
            <v>2010/12/1/8/A/0</v>
          </cell>
        </row>
        <row r="1604">
          <cell r="A1604" t="str">
            <v>1603</v>
          </cell>
          <cell r="B1604" t="str">
            <v>OM4_8156</v>
          </cell>
          <cell r="C1604" t="str">
            <v>156 - Energy Allocation Factor</v>
          </cell>
          <cell r="D1604">
            <v>0</v>
          </cell>
          <cell r="F1604" t="str">
            <v>CALC</v>
          </cell>
          <cell r="H1604" t="str">
            <v>156</v>
          </cell>
          <cell r="I1604" t="str">
            <v>C</v>
          </cell>
          <cell r="J1604" t="str">
            <v>om_exp</v>
          </cell>
          <cell r="K1604" t="str">
            <v>alloc_energy</v>
          </cell>
          <cell r="M1604" t="str">
            <v>2010/12/1/8/A/0</v>
          </cell>
        </row>
        <row r="1605">
          <cell r="A1605" t="str">
            <v>1604</v>
          </cell>
          <cell r="B1605" t="str">
            <v>OM7_8156</v>
          </cell>
          <cell r="C1605" t="str">
            <v>156 - Energy Allocation O &amp; M Exp Amount</v>
          </cell>
          <cell r="D1605">
            <v>0</v>
          </cell>
          <cell r="F1605" t="str">
            <v>CALC</v>
          </cell>
          <cell r="H1605" t="str">
            <v>156</v>
          </cell>
          <cell r="I1605" t="str">
            <v>C</v>
          </cell>
          <cell r="J1605" t="str">
            <v>om_exp</v>
          </cell>
          <cell r="K1605" t="str">
            <v>alloc_energy_amt</v>
          </cell>
          <cell r="M1605" t="str">
            <v>2010/12/1/8/A/0</v>
          </cell>
        </row>
        <row r="1606">
          <cell r="A1606" t="str">
            <v>1605</v>
          </cell>
          <cell r="B1606" t="str">
            <v>OM7_8156</v>
          </cell>
          <cell r="C1606" t="str">
            <v>156 - Energy Allocation O &amp; M Exp Amount</v>
          </cell>
          <cell r="D1606">
            <v>0</v>
          </cell>
          <cell r="F1606" t="str">
            <v>CALC</v>
          </cell>
          <cell r="H1606" t="str">
            <v>156</v>
          </cell>
          <cell r="I1606" t="str">
            <v>C</v>
          </cell>
          <cell r="J1606" t="str">
            <v>om_exp</v>
          </cell>
          <cell r="K1606" t="str">
            <v>alloc_energy_amt</v>
          </cell>
          <cell r="M1606" t="str">
            <v>2010/12/1/8/A/0</v>
          </cell>
        </row>
        <row r="1607">
          <cell r="A1607" t="str">
            <v>1606</v>
          </cell>
          <cell r="B1607" t="str">
            <v>OMB_8156</v>
          </cell>
          <cell r="C1607" t="str">
            <v>156 - CP Jurisdictional O &amp; M Exp Amount</v>
          </cell>
          <cell r="D1607">
            <v>0</v>
          </cell>
          <cell r="F1607" t="str">
            <v>CALC</v>
          </cell>
          <cell r="H1607" t="str">
            <v>156</v>
          </cell>
          <cell r="I1607" t="str">
            <v>C</v>
          </cell>
          <cell r="J1607" t="str">
            <v>om_exp</v>
          </cell>
          <cell r="K1607" t="str">
            <v>juris_cp_amt</v>
          </cell>
          <cell r="M1607" t="str">
            <v>2010/12/1/8/A/0</v>
          </cell>
        </row>
        <row r="1608">
          <cell r="A1608" t="str">
            <v>1607</v>
          </cell>
          <cell r="B1608" t="str">
            <v>OMB_8156</v>
          </cell>
          <cell r="C1608" t="str">
            <v>156 - CP Jurisdictional O &amp; M Exp Amount</v>
          </cell>
          <cell r="D1608">
            <v>0</v>
          </cell>
          <cell r="F1608" t="str">
            <v>CALC</v>
          </cell>
          <cell r="H1608" t="str">
            <v>156</v>
          </cell>
          <cell r="I1608" t="str">
            <v>C</v>
          </cell>
          <cell r="J1608" t="str">
            <v>om_exp</v>
          </cell>
          <cell r="K1608" t="str">
            <v>juris_cp_amt</v>
          </cell>
          <cell r="M1608" t="str">
            <v>2010/12/1/8/A/0</v>
          </cell>
        </row>
        <row r="1609">
          <cell r="A1609" t="str">
            <v>1608</v>
          </cell>
          <cell r="B1609" t="str">
            <v>OM8_8156</v>
          </cell>
          <cell r="C1609" t="str">
            <v>156 - CP Jurisdictional Factor</v>
          </cell>
          <cell r="D1609">
            <v>0.98031049999999997</v>
          </cell>
          <cell r="F1609" t="str">
            <v>CALC</v>
          </cell>
          <cell r="H1609" t="str">
            <v>156</v>
          </cell>
          <cell r="I1609" t="str">
            <v>C</v>
          </cell>
          <cell r="J1609" t="str">
            <v>om_exp</v>
          </cell>
          <cell r="K1609" t="str">
            <v>juris_cp</v>
          </cell>
          <cell r="M1609" t="str">
            <v>2010/12/1/8/A/0</v>
          </cell>
        </row>
        <row r="1610">
          <cell r="A1610" t="str">
            <v>1609</v>
          </cell>
          <cell r="B1610" t="str">
            <v>OM8_8156</v>
          </cell>
          <cell r="C1610" t="str">
            <v>156 - CP Jurisdictional Factor</v>
          </cell>
          <cell r="D1610">
            <v>0.98031049999999997</v>
          </cell>
          <cell r="F1610" t="str">
            <v>CALC</v>
          </cell>
          <cell r="H1610" t="str">
            <v>156</v>
          </cell>
          <cell r="I1610" t="str">
            <v>C</v>
          </cell>
          <cell r="J1610" t="str">
            <v>om_exp</v>
          </cell>
          <cell r="K1610" t="str">
            <v>juris_cp</v>
          </cell>
          <cell r="M1610" t="str">
            <v>2010/12/1/8/A/0</v>
          </cell>
        </row>
        <row r="1611">
          <cell r="A1611" t="str">
            <v>1610</v>
          </cell>
          <cell r="B1611" t="str">
            <v>OMA_8156</v>
          </cell>
          <cell r="C1611" t="str">
            <v>156 - Energy Jurisdictional Factor</v>
          </cell>
          <cell r="D1611">
            <v>0.980271</v>
          </cell>
          <cell r="F1611" t="str">
            <v>CALC</v>
          </cell>
          <cell r="H1611" t="str">
            <v>156</v>
          </cell>
          <cell r="I1611" t="str">
            <v>C</v>
          </cell>
          <cell r="J1611" t="str">
            <v>om_exp</v>
          </cell>
          <cell r="K1611" t="str">
            <v>juris_energy</v>
          </cell>
          <cell r="M1611" t="str">
            <v>2010/12/1/8/A/0</v>
          </cell>
        </row>
        <row r="1612">
          <cell r="A1612" t="str">
            <v>1611</v>
          </cell>
          <cell r="B1612" t="str">
            <v>OMA_8156</v>
          </cell>
          <cell r="C1612" t="str">
            <v>156 - Energy Jurisdictional Factor</v>
          </cell>
          <cell r="D1612">
            <v>0.980271</v>
          </cell>
          <cell r="F1612" t="str">
            <v>CALC</v>
          </cell>
          <cell r="H1612" t="str">
            <v>156</v>
          </cell>
          <cell r="I1612" t="str">
            <v>C</v>
          </cell>
          <cell r="J1612" t="str">
            <v>om_exp</v>
          </cell>
          <cell r="K1612" t="str">
            <v>juris_energy</v>
          </cell>
          <cell r="M1612" t="str">
            <v>2010/12/1/8/A/0</v>
          </cell>
        </row>
        <row r="1613">
          <cell r="A1613" t="str">
            <v>1612</v>
          </cell>
          <cell r="B1613" t="str">
            <v>OM1_8156</v>
          </cell>
          <cell r="C1613" t="str">
            <v>156 - O &amp; M Expenses Amount</v>
          </cell>
          <cell r="D1613">
            <v>0</v>
          </cell>
          <cell r="F1613" t="str">
            <v>CALC</v>
          </cell>
          <cell r="H1613" t="str">
            <v>156</v>
          </cell>
          <cell r="I1613" t="str">
            <v>C</v>
          </cell>
          <cell r="J1613" t="str">
            <v>om_exp</v>
          </cell>
          <cell r="K1613" t="str">
            <v>beg_bal</v>
          </cell>
          <cell r="M1613" t="str">
            <v>2010/12/1/8/A/0</v>
          </cell>
        </row>
        <row r="1614">
          <cell r="A1614" t="str">
            <v>1613</v>
          </cell>
          <cell r="B1614" t="str">
            <v>OM1_8156</v>
          </cell>
          <cell r="C1614" t="str">
            <v>156 - O &amp; M Expenses Amount</v>
          </cell>
          <cell r="D1614">
            <v>0</v>
          </cell>
          <cell r="F1614" t="str">
            <v>CALC</v>
          </cell>
          <cell r="H1614" t="str">
            <v>156</v>
          </cell>
          <cell r="I1614" t="str">
            <v>C</v>
          </cell>
          <cell r="J1614" t="str">
            <v>om_exp</v>
          </cell>
          <cell r="K1614" t="str">
            <v>beg_bal</v>
          </cell>
          <cell r="M1614" t="str">
            <v>2010/12/1/8/A/0</v>
          </cell>
        </row>
        <row r="1615">
          <cell r="A1615" t="str">
            <v>1614</v>
          </cell>
          <cell r="B1615" t="str">
            <v>OM9_8156</v>
          </cell>
          <cell r="C1615" t="str">
            <v>156 - GCP Jurisdictional Factor</v>
          </cell>
          <cell r="D1615">
            <v>1</v>
          </cell>
          <cell r="F1615" t="str">
            <v>CALC</v>
          </cell>
          <cell r="H1615" t="str">
            <v>156</v>
          </cell>
          <cell r="I1615" t="str">
            <v>C</v>
          </cell>
          <cell r="J1615" t="str">
            <v>om_exp</v>
          </cell>
          <cell r="K1615" t="str">
            <v>juris_gcp</v>
          </cell>
          <cell r="M1615" t="str">
            <v>2010/12/1/8/A/0</v>
          </cell>
        </row>
        <row r="1616">
          <cell r="A1616" t="str">
            <v>1615</v>
          </cell>
          <cell r="B1616" t="str">
            <v>OM9_8156</v>
          </cell>
          <cell r="C1616" t="str">
            <v>156 - GCP Jurisdictional Factor</v>
          </cell>
          <cell r="D1616">
            <v>1</v>
          </cell>
          <cell r="F1616" t="str">
            <v>CALC</v>
          </cell>
          <cell r="H1616" t="str">
            <v>156</v>
          </cell>
          <cell r="I1616" t="str">
            <v>C</v>
          </cell>
          <cell r="J1616" t="str">
            <v>om_exp</v>
          </cell>
          <cell r="K1616" t="str">
            <v>juris_gcp</v>
          </cell>
          <cell r="M1616" t="str">
            <v>2010/12/1/8/A/0</v>
          </cell>
        </row>
        <row r="1617">
          <cell r="A1617" t="str">
            <v>1616</v>
          </cell>
          <cell r="B1617" t="str">
            <v>OMD_8156</v>
          </cell>
          <cell r="C1617" t="str">
            <v>156 - Energy Jurisdictional O &amp; M Exp Amount</v>
          </cell>
          <cell r="D1617">
            <v>0</v>
          </cell>
          <cell r="F1617" t="str">
            <v>CALC</v>
          </cell>
          <cell r="H1617" t="str">
            <v>156</v>
          </cell>
          <cell r="I1617" t="str">
            <v>C</v>
          </cell>
          <cell r="J1617" t="str">
            <v>om_exp</v>
          </cell>
          <cell r="K1617" t="str">
            <v>juris_energy_amt</v>
          </cell>
          <cell r="M1617" t="str">
            <v>2010/12/1/8/A/0</v>
          </cell>
        </row>
        <row r="1618">
          <cell r="A1618" t="str">
            <v>1617</v>
          </cell>
          <cell r="B1618" t="str">
            <v>OMD_8156</v>
          </cell>
          <cell r="C1618" t="str">
            <v>156 - Energy Jurisdictional O &amp; M Exp Amount</v>
          </cell>
          <cell r="D1618">
            <v>0</v>
          </cell>
          <cell r="F1618" t="str">
            <v>CALC</v>
          </cell>
          <cell r="H1618" t="str">
            <v>156</v>
          </cell>
          <cell r="I1618" t="str">
            <v>C</v>
          </cell>
          <cell r="J1618" t="str">
            <v>om_exp</v>
          </cell>
          <cell r="K1618" t="str">
            <v>juris_energy_amt</v>
          </cell>
          <cell r="M1618" t="str">
            <v>2010/12/1/8/A/0</v>
          </cell>
        </row>
        <row r="1619">
          <cell r="A1619" t="str">
            <v>1618</v>
          </cell>
          <cell r="B1619" t="str">
            <v>OME_8156</v>
          </cell>
          <cell r="C1619" t="str">
            <v>156 - Total Jurisdictional O &amp; M Exp Amount</v>
          </cell>
          <cell r="D1619">
            <v>0</v>
          </cell>
          <cell r="F1619" t="str">
            <v>CALC</v>
          </cell>
          <cell r="H1619" t="str">
            <v>156</v>
          </cell>
          <cell r="I1619" t="str">
            <v>C</v>
          </cell>
          <cell r="J1619" t="str">
            <v>om_exp</v>
          </cell>
          <cell r="K1619" t="str">
            <v>total_juris_amt</v>
          </cell>
          <cell r="M1619" t="str">
            <v>2010/12/1/8/A/0</v>
          </cell>
        </row>
        <row r="1620">
          <cell r="A1620" t="str">
            <v>1619</v>
          </cell>
          <cell r="B1620" t="str">
            <v>OME_8156</v>
          </cell>
          <cell r="C1620" t="str">
            <v>156 - Total Jurisdictional O &amp; M Exp Amount</v>
          </cell>
          <cell r="D1620">
            <v>0</v>
          </cell>
          <cell r="F1620" t="str">
            <v>CALC</v>
          </cell>
          <cell r="H1620" t="str">
            <v>156</v>
          </cell>
          <cell r="I1620" t="str">
            <v>C</v>
          </cell>
          <cell r="J1620" t="str">
            <v>om_exp</v>
          </cell>
          <cell r="K1620" t="str">
            <v>total_juris_amt</v>
          </cell>
          <cell r="M1620" t="str">
            <v>2010/12/1/8/A/0</v>
          </cell>
        </row>
        <row r="1621">
          <cell r="A1621" t="str">
            <v>1620</v>
          </cell>
          <cell r="B1621" t="str">
            <v>OM5_8157</v>
          </cell>
          <cell r="C1621" t="str">
            <v>157 - CP Allocation O &amp; M Exp Amount</v>
          </cell>
          <cell r="D1621">
            <v>0</v>
          </cell>
          <cell r="F1621" t="str">
            <v>CALC</v>
          </cell>
          <cell r="H1621" t="str">
            <v>157</v>
          </cell>
          <cell r="I1621" t="str">
            <v>C</v>
          </cell>
          <cell r="J1621" t="str">
            <v>om_exp</v>
          </cell>
          <cell r="K1621" t="str">
            <v>alloc_cp_amt</v>
          </cell>
          <cell r="M1621" t="str">
            <v>2010/12/1/8/A/0</v>
          </cell>
        </row>
        <row r="1622">
          <cell r="A1622" t="str">
            <v>1621</v>
          </cell>
          <cell r="B1622" t="str">
            <v>OM2_8157</v>
          </cell>
          <cell r="C1622" t="str">
            <v>157 - CP Allocation Factor</v>
          </cell>
          <cell r="D1622">
            <v>0.92307700000000004</v>
          </cell>
          <cell r="F1622" t="str">
            <v>CALC</v>
          </cell>
          <cell r="H1622" t="str">
            <v>157</v>
          </cell>
          <cell r="I1622" t="str">
            <v>C</v>
          </cell>
          <cell r="J1622" t="str">
            <v>om_exp</v>
          </cell>
          <cell r="K1622" t="str">
            <v>alloc_cp</v>
          </cell>
          <cell r="M1622" t="str">
            <v>2010/12/1/8/A/0</v>
          </cell>
        </row>
        <row r="1623">
          <cell r="A1623" t="str">
            <v>1622</v>
          </cell>
          <cell r="B1623" t="str">
            <v>OM6_8157</v>
          </cell>
          <cell r="C1623" t="str">
            <v>157 - GCP Allocation O &amp; M Exp Amount</v>
          </cell>
          <cell r="D1623">
            <v>0</v>
          </cell>
          <cell r="F1623" t="str">
            <v>CALC</v>
          </cell>
          <cell r="H1623" t="str">
            <v>157</v>
          </cell>
          <cell r="I1623" t="str">
            <v>C</v>
          </cell>
          <cell r="J1623" t="str">
            <v>om_exp</v>
          </cell>
          <cell r="K1623" t="str">
            <v>alloc_gcp_amt</v>
          </cell>
          <cell r="M1623" t="str">
            <v>2010/12/1/8/A/0</v>
          </cell>
        </row>
        <row r="1624">
          <cell r="A1624" t="str">
            <v>1623</v>
          </cell>
          <cell r="B1624" t="str">
            <v>OM3_8157</v>
          </cell>
          <cell r="C1624" t="str">
            <v>157 - GCP Allocation Factor</v>
          </cell>
          <cell r="D1624">
            <v>0</v>
          </cell>
          <cell r="F1624" t="str">
            <v>CALC</v>
          </cell>
          <cell r="H1624" t="str">
            <v>157</v>
          </cell>
          <cell r="I1624" t="str">
            <v>C</v>
          </cell>
          <cell r="J1624" t="str">
            <v>om_exp</v>
          </cell>
          <cell r="K1624" t="str">
            <v>alloc_gcp</v>
          </cell>
          <cell r="M1624" t="str">
            <v>2010/12/1/8/A/0</v>
          </cell>
        </row>
        <row r="1625">
          <cell r="A1625" t="str">
            <v>1624</v>
          </cell>
          <cell r="B1625" t="str">
            <v>OMC_8157</v>
          </cell>
          <cell r="C1625" t="str">
            <v>157 - GCP Jurisdictional O &amp; M Exp Amount</v>
          </cell>
          <cell r="D1625">
            <v>0</v>
          </cell>
          <cell r="F1625" t="str">
            <v>CALC</v>
          </cell>
          <cell r="H1625" t="str">
            <v>157</v>
          </cell>
          <cell r="I1625" t="str">
            <v>C</v>
          </cell>
          <cell r="J1625" t="str">
            <v>om_exp</v>
          </cell>
          <cell r="K1625" t="str">
            <v>juris_gcp_amt</v>
          </cell>
          <cell r="M1625" t="str">
            <v>2010/12/1/8/A/0</v>
          </cell>
        </row>
        <row r="1626">
          <cell r="A1626" t="str">
            <v>1625</v>
          </cell>
          <cell r="B1626" t="str">
            <v>OM4_8157</v>
          </cell>
          <cell r="C1626" t="str">
            <v>157 - Energy Allocation Factor</v>
          </cell>
          <cell r="D1626">
            <v>7.6923000000000005E-2</v>
          </cell>
          <cell r="F1626" t="str">
            <v>CALC</v>
          </cell>
          <cell r="H1626" t="str">
            <v>157</v>
          </cell>
          <cell r="I1626" t="str">
            <v>C</v>
          </cell>
          <cell r="J1626" t="str">
            <v>om_exp</v>
          </cell>
          <cell r="K1626" t="str">
            <v>alloc_energy</v>
          </cell>
          <cell r="M1626" t="str">
            <v>2010/12/1/8/A/0</v>
          </cell>
        </row>
        <row r="1627">
          <cell r="A1627" t="str">
            <v>1626</v>
          </cell>
          <cell r="B1627" t="str">
            <v>OM7_8157</v>
          </cell>
          <cell r="C1627" t="str">
            <v>157 - Energy Allocation O &amp; M Exp Amount</v>
          </cell>
          <cell r="D1627">
            <v>0</v>
          </cell>
          <cell r="F1627" t="str">
            <v>CALC</v>
          </cell>
          <cell r="H1627" t="str">
            <v>157</v>
          </cell>
          <cell r="I1627" t="str">
            <v>C</v>
          </cell>
          <cell r="J1627" t="str">
            <v>om_exp</v>
          </cell>
          <cell r="K1627" t="str">
            <v>alloc_energy_amt</v>
          </cell>
          <cell r="M1627" t="str">
            <v>2010/12/1/8/A/0</v>
          </cell>
        </row>
        <row r="1628">
          <cell r="A1628" t="str">
            <v>1627</v>
          </cell>
          <cell r="B1628" t="str">
            <v>OMB_8157</v>
          </cell>
          <cell r="C1628" t="str">
            <v>157 - CP Jurisdictional O &amp; M Exp Amount</v>
          </cell>
          <cell r="D1628">
            <v>0</v>
          </cell>
          <cell r="F1628" t="str">
            <v>CALC</v>
          </cell>
          <cell r="H1628" t="str">
            <v>157</v>
          </cell>
          <cell r="I1628" t="str">
            <v>C</v>
          </cell>
          <cell r="J1628" t="str">
            <v>om_exp</v>
          </cell>
          <cell r="K1628" t="str">
            <v>juris_cp_amt</v>
          </cell>
          <cell r="M1628" t="str">
            <v>2010/12/1/8/A/0</v>
          </cell>
        </row>
        <row r="1629">
          <cell r="A1629" t="str">
            <v>1628</v>
          </cell>
          <cell r="B1629" t="str">
            <v>OM8_8157</v>
          </cell>
          <cell r="C1629" t="str">
            <v>157 - CP Jurisdictional Factor</v>
          </cell>
          <cell r="D1629">
            <v>0.98031049999999997</v>
          </cell>
          <cell r="F1629" t="str">
            <v>CALC</v>
          </cell>
          <cell r="H1629" t="str">
            <v>157</v>
          </cell>
          <cell r="I1629" t="str">
            <v>C</v>
          </cell>
          <cell r="J1629" t="str">
            <v>om_exp</v>
          </cell>
          <cell r="K1629" t="str">
            <v>juris_cp</v>
          </cell>
          <cell r="M1629" t="str">
            <v>2010/12/1/8/A/0</v>
          </cell>
        </row>
        <row r="1630">
          <cell r="A1630" t="str">
            <v>1629</v>
          </cell>
          <cell r="B1630" t="str">
            <v>OMA_8157</v>
          </cell>
          <cell r="C1630" t="str">
            <v>157 - Energy Jurisdictional Factor</v>
          </cell>
          <cell r="D1630">
            <v>0.980271</v>
          </cell>
          <cell r="F1630" t="str">
            <v>CALC</v>
          </cell>
          <cell r="H1630" t="str">
            <v>157</v>
          </cell>
          <cell r="I1630" t="str">
            <v>C</v>
          </cell>
          <cell r="J1630" t="str">
            <v>om_exp</v>
          </cell>
          <cell r="K1630" t="str">
            <v>juris_energy</v>
          </cell>
          <cell r="M1630" t="str">
            <v>2010/12/1/8/A/0</v>
          </cell>
        </row>
        <row r="1631">
          <cell r="A1631" t="str">
            <v>1630</v>
          </cell>
          <cell r="B1631" t="str">
            <v>OM1_8157</v>
          </cell>
          <cell r="C1631" t="str">
            <v>157 - O &amp; M Expenses Amount</v>
          </cell>
          <cell r="D1631">
            <v>0</v>
          </cell>
          <cell r="F1631" t="str">
            <v>CALC</v>
          </cell>
          <cell r="H1631" t="str">
            <v>157</v>
          </cell>
          <cell r="I1631" t="str">
            <v>C</v>
          </cell>
          <cell r="J1631" t="str">
            <v>om_exp</v>
          </cell>
          <cell r="K1631" t="str">
            <v>beg_bal</v>
          </cell>
          <cell r="M1631" t="str">
            <v>2010/12/1/8/A/0</v>
          </cell>
        </row>
        <row r="1632">
          <cell r="A1632" t="str">
            <v>1631</v>
          </cell>
          <cell r="B1632" t="str">
            <v>OM9_8157</v>
          </cell>
          <cell r="C1632" t="str">
            <v>157 - GCP Jurisdictional Factor</v>
          </cell>
          <cell r="D1632">
            <v>1</v>
          </cell>
          <cell r="F1632" t="str">
            <v>CALC</v>
          </cell>
          <cell r="H1632" t="str">
            <v>157</v>
          </cell>
          <cell r="I1632" t="str">
            <v>C</v>
          </cell>
          <cell r="J1632" t="str">
            <v>om_exp</v>
          </cell>
          <cell r="K1632" t="str">
            <v>juris_gcp</v>
          </cell>
          <cell r="M1632" t="str">
            <v>2010/12/1/8/A/0</v>
          </cell>
        </row>
        <row r="1633">
          <cell r="A1633" t="str">
            <v>1632</v>
          </cell>
          <cell r="B1633" t="str">
            <v>OMD_8157</v>
          </cell>
          <cell r="C1633" t="str">
            <v>157 - Energy Jurisdictional O &amp; M Exp Amount</v>
          </cell>
          <cell r="D1633">
            <v>0</v>
          </cell>
          <cell r="F1633" t="str">
            <v>CALC</v>
          </cell>
          <cell r="H1633" t="str">
            <v>157</v>
          </cell>
          <cell r="I1633" t="str">
            <v>C</v>
          </cell>
          <cell r="J1633" t="str">
            <v>om_exp</v>
          </cell>
          <cell r="K1633" t="str">
            <v>juris_energy_amt</v>
          </cell>
          <cell r="M1633" t="str">
            <v>2010/12/1/8/A/0</v>
          </cell>
        </row>
        <row r="1634">
          <cell r="A1634" t="str">
            <v>1633</v>
          </cell>
          <cell r="B1634" t="str">
            <v>OME_8157</v>
          </cell>
          <cell r="C1634" t="str">
            <v>157 - Total Jurisdictional O &amp; M Exp Amount</v>
          </cell>
          <cell r="D1634">
            <v>0</v>
          </cell>
          <cell r="F1634" t="str">
            <v>CALC</v>
          </cell>
          <cell r="H1634" t="str">
            <v>157</v>
          </cell>
          <cell r="I1634" t="str">
            <v>C</v>
          </cell>
          <cell r="J1634" t="str">
            <v>om_exp</v>
          </cell>
          <cell r="K1634" t="str">
            <v>total_juris_amt</v>
          </cell>
          <cell r="M1634" t="str">
            <v>2010/12/1/8/A/0</v>
          </cell>
        </row>
        <row r="1635">
          <cell r="A1635" t="str">
            <v>1634</v>
          </cell>
          <cell r="B1635" t="str">
            <v>524_1490</v>
          </cell>
          <cell r="C1635" t="str">
            <v xml:space="preserve">MISC NUC PWR EXP-WATER PERMIT FEES-ECRC           </v>
          </cell>
          <cell r="D1635">
            <v>0</v>
          </cell>
          <cell r="E1635" t="str">
            <v>524149</v>
          </cell>
          <cell r="F1635" t="str">
            <v>WALKER</v>
          </cell>
          <cell r="G1635" t="str">
            <v>CM</v>
          </cell>
          <cell r="H1635" t="str">
            <v>135</v>
          </cell>
          <cell r="I1635" t="str">
            <v>W</v>
          </cell>
          <cell r="M1635" t="str">
            <v>2010/12/1/8/A/0</v>
          </cell>
        </row>
        <row r="1636">
          <cell r="A1636" t="str">
            <v>1635</v>
          </cell>
          <cell r="B1636" t="str">
            <v>529_3490</v>
          </cell>
          <cell r="C1636" t="str">
            <v xml:space="preserve">MAINT_STRUCTURE-PSL_COOLING_WATER-ECRC            </v>
          </cell>
          <cell r="D1636">
            <v>3854.75</v>
          </cell>
          <cell r="E1636" t="str">
            <v>529349</v>
          </cell>
          <cell r="F1636" t="str">
            <v>WALKER</v>
          </cell>
          <cell r="G1636" t="str">
            <v>CM</v>
          </cell>
          <cell r="H1636" t="str">
            <v>158</v>
          </cell>
          <cell r="I1636" t="str">
            <v>W</v>
          </cell>
          <cell r="M1636" t="str">
            <v>2010/12/1/8/A/0</v>
          </cell>
        </row>
        <row r="1637">
          <cell r="A1637" t="str">
            <v>1636</v>
          </cell>
          <cell r="B1637" t="str">
            <v>OM5_8158</v>
          </cell>
          <cell r="C1637" t="str">
            <v>158 - CP Allocation O &amp; M Exp Amount</v>
          </cell>
          <cell r="D1637">
            <v>3854.75</v>
          </cell>
          <cell r="F1637" t="str">
            <v>CALC</v>
          </cell>
          <cell r="H1637" t="str">
            <v>158</v>
          </cell>
          <cell r="I1637" t="str">
            <v>C</v>
          </cell>
          <cell r="J1637" t="str">
            <v>om_exp</v>
          </cell>
          <cell r="K1637" t="str">
            <v>alloc_cp_amt</v>
          </cell>
          <cell r="M1637" t="str">
            <v>2010/12/1/8/A/0</v>
          </cell>
        </row>
        <row r="1638">
          <cell r="A1638" t="str">
            <v>1637</v>
          </cell>
          <cell r="B1638" t="str">
            <v>OM2_8158</v>
          </cell>
          <cell r="C1638" t="str">
            <v>158 - CP Allocation Factor</v>
          </cell>
          <cell r="D1638">
            <v>1</v>
          </cell>
          <cell r="F1638" t="str">
            <v>CALC</v>
          </cell>
          <cell r="H1638" t="str">
            <v>158</v>
          </cell>
          <cell r="I1638" t="str">
            <v>C</v>
          </cell>
          <cell r="J1638" t="str">
            <v>om_exp</v>
          </cell>
          <cell r="K1638" t="str">
            <v>alloc_cp</v>
          </cell>
          <cell r="M1638" t="str">
            <v>2010/12/1/8/A/0</v>
          </cell>
        </row>
        <row r="1639">
          <cell r="A1639" t="str">
            <v>1638</v>
          </cell>
          <cell r="B1639" t="str">
            <v>OM6_8158</v>
          </cell>
          <cell r="C1639" t="str">
            <v>158 - GCP Allocation O &amp; M Exp Amount</v>
          </cell>
          <cell r="D1639">
            <v>0</v>
          </cell>
          <cell r="F1639" t="str">
            <v>CALC</v>
          </cell>
          <cell r="H1639" t="str">
            <v>158</v>
          </cell>
          <cell r="I1639" t="str">
            <v>C</v>
          </cell>
          <cell r="J1639" t="str">
            <v>om_exp</v>
          </cell>
          <cell r="K1639" t="str">
            <v>alloc_gcp_amt</v>
          </cell>
          <cell r="M1639" t="str">
            <v>2010/12/1/8/A/0</v>
          </cell>
        </row>
        <row r="1640">
          <cell r="A1640" t="str">
            <v>1639</v>
          </cell>
          <cell r="B1640" t="str">
            <v>OM3_8158</v>
          </cell>
          <cell r="C1640" t="str">
            <v>158 - GCP Allocation Factor</v>
          </cell>
          <cell r="D1640">
            <v>0</v>
          </cell>
          <cell r="F1640" t="str">
            <v>CALC</v>
          </cell>
          <cell r="H1640" t="str">
            <v>158</v>
          </cell>
          <cell r="I1640" t="str">
            <v>C</v>
          </cell>
          <cell r="J1640" t="str">
            <v>om_exp</v>
          </cell>
          <cell r="K1640" t="str">
            <v>alloc_gcp</v>
          </cell>
          <cell r="M1640" t="str">
            <v>2010/12/1/8/A/0</v>
          </cell>
        </row>
        <row r="1641">
          <cell r="A1641" t="str">
            <v>1640</v>
          </cell>
          <cell r="B1641" t="str">
            <v>OMC_8158</v>
          </cell>
          <cell r="C1641" t="str">
            <v>158 - GCP Jurisdictional O &amp; M Exp Amount</v>
          </cell>
          <cell r="D1641">
            <v>0</v>
          </cell>
          <cell r="F1641" t="str">
            <v>CALC</v>
          </cell>
          <cell r="H1641" t="str">
            <v>158</v>
          </cell>
          <cell r="I1641" t="str">
            <v>C</v>
          </cell>
          <cell r="J1641" t="str">
            <v>om_exp</v>
          </cell>
          <cell r="K1641" t="str">
            <v>juris_gcp_amt</v>
          </cell>
          <cell r="M1641" t="str">
            <v>2010/12/1/8/A/0</v>
          </cell>
        </row>
        <row r="1642">
          <cell r="A1642" t="str">
            <v>1641</v>
          </cell>
          <cell r="B1642" t="str">
            <v>OM4_8158</v>
          </cell>
          <cell r="C1642" t="str">
            <v>158 - Energy Allocation Factor</v>
          </cell>
          <cell r="D1642">
            <v>0</v>
          </cell>
          <cell r="F1642" t="str">
            <v>CALC</v>
          </cell>
          <cell r="H1642" t="str">
            <v>158</v>
          </cell>
          <cell r="I1642" t="str">
            <v>C</v>
          </cell>
          <cell r="J1642" t="str">
            <v>om_exp</v>
          </cell>
          <cell r="K1642" t="str">
            <v>alloc_energy</v>
          </cell>
          <cell r="M1642" t="str">
            <v>2010/12/1/8/A/0</v>
          </cell>
        </row>
        <row r="1643">
          <cell r="A1643" t="str">
            <v>1642</v>
          </cell>
          <cell r="B1643" t="str">
            <v>OM7_8158</v>
          </cell>
          <cell r="C1643" t="str">
            <v>158 - Energy Allocation O &amp; M Exp Amount</v>
          </cell>
          <cell r="D1643">
            <v>0</v>
          </cell>
          <cell r="F1643" t="str">
            <v>CALC</v>
          </cell>
          <cell r="H1643" t="str">
            <v>158</v>
          </cell>
          <cell r="I1643" t="str">
            <v>C</v>
          </cell>
          <cell r="J1643" t="str">
            <v>om_exp</v>
          </cell>
          <cell r="K1643" t="str">
            <v>alloc_energy_amt</v>
          </cell>
          <cell r="M1643" t="str">
            <v>2010/12/1/8/A/0</v>
          </cell>
        </row>
        <row r="1644">
          <cell r="A1644" t="str">
            <v>1643</v>
          </cell>
          <cell r="B1644" t="str">
            <v>OMB_8158</v>
          </cell>
          <cell r="C1644" t="str">
            <v>158 - CP Jurisdictional O &amp; M Exp Amount</v>
          </cell>
          <cell r="D1644">
            <v>3778.8518998750001</v>
          </cell>
          <cell r="F1644" t="str">
            <v>CALC</v>
          </cell>
          <cell r="H1644" t="str">
            <v>158</v>
          </cell>
          <cell r="I1644" t="str">
            <v>C</v>
          </cell>
          <cell r="J1644" t="str">
            <v>om_exp</v>
          </cell>
          <cell r="K1644" t="str">
            <v>juris_cp_amt</v>
          </cell>
          <cell r="M1644" t="str">
            <v>2010/12/1/8/A/0</v>
          </cell>
        </row>
        <row r="1645">
          <cell r="A1645" t="str">
            <v>1644</v>
          </cell>
          <cell r="B1645" t="str">
            <v>OM8_8158</v>
          </cell>
          <cell r="C1645" t="str">
            <v>158 - CP Jurisdictional Factor</v>
          </cell>
          <cell r="D1645">
            <v>0.98031049999999997</v>
          </cell>
          <cell r="F1645" t="str">
            <v>CALC</v>
          </cell>
          <cell r="H1645" t="str">
            <v>158</v>
          </cell>
          <cell r="I1645" t="str">
            <v>C</v>
          </cell>
          <cell r="J1645" t="str">
            <v>om_exp</v>
          </cell>
          <cell r="K1645" t="str">
            <v>juris_cp</v>
          </cell>
          <cell r="M1645" t="str">
            <v>2010/12/1/8/A/0</v>
          </cell>
        </row>
        <row r="1646">
          <cell r="A1646" t="str">
            <v>1645</v>
          </cell>
          <cell r="B1646" t="str">
            <v>OMA_8158</v>
          </cell>
          <cell r="C1646" t="str">
            <v>158 - Energy Jurisdictional Factor</v>
          </cell>
          <cell r="D1646">
            <v>0.980271</v>
          </cell>
          <cell r="F1646" t="str">
            <v>CALC</v>
          </cell>
          <cell r="H1646" t="str">
            <v>158</v>
          </cell>
          <cell r="I1646" t="str">
            <v>C</v>
          </cell>
          <cell r="J1646" t="str">
            <v>om_exp</v>
          </cell>
          <cell r="K1646" t="str">
            <v>juris_energy</v>
          </cell>
          <cell r="M1646" t="str">
            <v>2010/12/1/8/A/0</v>
          </cell>
        </row>
        <row r="1647">
          <cell r="A1647" t="str">
            <v>1646</v>
          </cell>
          <cell r="B1647" t="str">
            <v>OM1_8158</v>
          </cell>
          <cell r="C1647" t="str">
            <v>158 - O &amp; M Expenses Amount</v>
          </cell>
          <cell r="D1647">
            <v>3854.75</v>
          </cell>
          <cell r="F1647" t="str">
            <v>CALC</v>
          </cell>
          <cell r="H1647" t="str">
            <v>158</v>
          </cell>
          <cell r="I1647" t="str">
            <v>C</v>
          </cell>
          <cell r="J1647" t="str">
            <v>om_exp</v>
          </cell>
          <cell r="K1647" t="str">
            <v>beg_bal</v>
          </cell>
          <cell r="M1647" t="str">
            <v>2010/12/1/8/A/0</v>
          </cell>
        </row>
        <row r="1648">
          <cell r="A1648" t="str">
            <v>1647</v>
          </cell>
          <cell r="B1648" t="str">
            <v>OM9_8158</v>
          </cell>
          <cell r="C1648" t="str">
            <v>158 - GCP Jurisdictional Factor</v>
          </cell>
          <cell r="D1648">
            <v>1</v>
          </cell>
          <cell r="F1648" t="str">
            <v>CALC</v>
          </cell>
          <cell r="H1648" t="str">
            <v>158</v>
          </cell>
          <cell r="I1648" t="str">
            <v>C</v>
          </cell>
          <cell r="J1648" t="str">
            <v>om_exp</v>
          </cell>
          <cell r="K1648" t="str">
            <v>juris_gcp</v>
          </cell>
          <cell r="M1648" t="str">
            <v>2010/12/1/8/A/0</v>
          </cell>
        </row>
        <row r="1649">
          <cell r="A1649" t="str">
            <v>1648</v>
          </cell>
          <cell r="B1649" t="str">
            <v>OMD_8158</v>
          </cell>
          <cell r="C1649" t="str">
            <v>158 - Energy Jurisdictional O &amp; M Exp Amount</v>
          </cell>
          <cell r="D1649">
            <v>0</v>
          </cell>
          <cell r="F1649" t="str">
            <v>CALC</v>
          </cell>
          <cell r="H1649" t="str">
            <v>158</v>
          </cell>
          <cell r="I1649" t="str">
            <v>C</v>
          </cell>
          <cell r="J1649" t="str">
            <v>om_exp</v>
          </cell>
          <cell r="K1649" t="str">
            <v>juris_energy_amt</v>
          </cell>
          <cell r="M1649" t="str">
            <v>2010/12/1/8/A/0</v>
          </cell>
        </row>
        <row r="1650">
          <cell r="A1650" t="str">
            <v>1649</v>
          </cell>
          <cell r="B1650" t="str">
            <v>OME_8158</v>
          </cell>
          <cell r="C1650" t="str">
            <v>158 - Total Jurisdictional O &amp; M Exp Amount</v>
          </cell>
          <cell r="D1650">
            <v>3778.8518998750001</v>
          </cell>
          <cell r="F1650" t="str">
            <v>CALC</v>
          </cell>
          <cell r="H1650" t="str">
            <v>158</v>
          </cell>
          <cell r="I1650" t="str">
            <v>C</v>
          </cell>
          <cell r="J1650" t="str">
            <v>om_exp</v>
          </cell>
          <cell r="K1650" t="str">
            <v>total_juris_amt</v>
          </cell>
          <cell r="M1650" t="str">
            <v>2010/12/1/8/A/0</v>
          </cell>
        </row>
        <row r="1651">
          <cell r="A1651" t="str">
            <v>1650</v>
          </cell>
          <cell r="B1651" t="str">
            <v>552_0590</v>
          </cell>
          <cell r="C1651" t="str">
            <v xml:space="preserve">MAINT STRUCTURES-ABOVE GRND STORG-ECRC            </v>
          </cell>
          <cell r="D1651">
            <v>1016.06</v>
          </cell>
          <cell r="E1651" t="str">
            <v>552059</v>
          </cell>
          <cell r="F1651" t="str">
            <v>WALKER</v>
          </cell>
          <cell r="G1651" t="str">
            <v>CM</v>
          </cell>
          <cell r="H1651" t="str">
            <v>132</v>
          </cell>
          <cell r="I1651" t="str">
            <v>W</v>
          </cell>
          <cell r="M1651" t="str">
            <v>2010/12/1/8/A/0</v>
          </cell>
        </row>
        <row r="1652">
          <cell r="A1652" t="str">
            <v>1651</v>
          </cell>
          <cell r="B1652" t="str">
            <v>569_2390</v>
          </cell>
          <cell r="C1652" t="str">
            <v xml:space="preserve">MAINT OF STRUC-TRANSMN-SUBSTN-SPCC-ECRC           </v>
          </cell>
          <cell r="D1652">
            <v>22552.46</v>
          </cell>
          <cell r="E1652" t="str">
            <v>569239</v>
          </cell>
          <cell r="F1652" t="str">
            <v>WALKER</v>
          </cell>
          <cell r="G1652" t="str">
            <v>CM</v>
          </cell>
          <cell r="H1652" t="str">
            <v>140</v>
          </cell>
          <cell r="I1652" t="str">
            <v>W</v>
          </cell>
          <cell r="M1652" t="str">
            <v>2010/12/1/8/A/0</v>
          </cell>
        </row>
        <row r="1653">
          <cell r="A1653" t="str">
            <v>1652</v>
          </cell>
          <cell r="B1653" t="str">
            <v>591_2390</v>
          </cell>
          <cell r="C1653" t="str">
            <v xml:space="preserve">MAINT OF STRUC-DISTRIB-SUBSTN-SPCC-ECRC           </v>
          </cell>
          <cell r="D1653">
            <v>35421.360000000001</v>
          </cell>
          <cell r="E1653" t="str">
            <v>591239</v>
          </cell>
          <cell r="F1653" t="str">
            <v>WALKER</v>
          </cell>
          <cell r="G1653" t="str">
            <v>CM</v>
          </cell>
          <cell r="H1653" t="str">
            <v>140</v>
          </cell>
          <cell r="I1653" t="str">
            <v>W</v>
          </cell>
          <cell r="M1653" t="str">
            <v>2010/12/1/8/A/0</v>
          </cell>
        </row>
        <row r="1654">
          <cell r="A1654" t="str">
            <v>1653</v>
          </cell>
          <cell r="B1654" t="str">
            <v>RES_8PMO</v>
          </cell>
          <cell r="C1654" t="str">
            <v>Prior Month Reinstatement</v>
          </cell>
          <cell r="D1654">
            <v>0</v>
          </cell>
          <cell r="F1654" t="str">
            <v>CALC</v>
          </cell>
          <cell r="H1654" t="str">
            <v>SP_CALC_ENTRY_TO_GL</v>
          </cell>
          <cell r="I1654" t="str">
            <v>C</v>
          </cell>
          <cell r="J1654" t="str">
            <v>entry_to_gl</v>
          </cell>
          <cell r="K1654" t="str">
            <v>res_prior_month</v>
          </cell>
          <cell r="M1654" t="str">
            <v>2010/12/1/8/A/0</v>
          </cell>
        </row>
        <row r="1655">
          <cell r="A1655" t="str">
            <v>1654</v>
          </cell>
          <cell r="B1655" t="str">
            <v>CI1_8033</v>
          </cell>
          <cell r="C1655" t="str">
            <v>8033 - Depreciation Expense</v>
          </cell>
          <cell r="D1655">
            <v>229033.17</v>
          </cell>
          <cell r="F1655" t="str">
            <v>CATS</v>
          </cell>
          <cell r="H1655" t="str">
            <v>8033</v>
          </cell>
          <cell r="J1655" t="str">
            <v>cap_exp</v>
          </cell>
          <cell r="K1655" t="str">
            <v>depr_exp</v>
          </cell>
          <cell r="M1655" t="str">
            <v>2010/12/1/8/A/0</v>
          </cell>
        </row>
        <row r="1656">
          <cell r="A1656" t="str">
            <v>1655</v>
          </cell>
          <cell r="B1656" t="str">
            <v>CI5_8033</v>
          </cell>
          <cell r="C1656" t="str">
            <v>8033 - End of Month CWIP Balance</v>
          </cell>
          <cell r="D1656">
            <v>0.2</v>
          </cell>
          <cell r="F1656" t="str">
            <v>CALC</v>
          </cell>
          <cell r="H1656" t="str">
            <v>8033</v>
          </cell>
          <cell r="J1656" t="str">
            <v>cap_exp</v>
          </cell>
          <cell r="K1656" t="str">
            <v>end_cwip_bal</v>
          </cell>
          <cell r="M1656" t="str">
            <v>2010/12/1/8/A/0</v>
          </cell>
        </row>
        <row r="1657">
          <cell r="A1657" t="str">
            <v>1656</v>
          </cell>
          <cell r="B1657" t="str">
            <v>CI7_8033</v>
          </cell>
          <cell r="C1657" t="str">
            <v>8033 - Plant Additions</v>
          </cell>
          <cell r="D1657">
            <v>394871.4</v>
          </cell>
          <cell r="F1657" t="str">
            <v>CATS</v>
          </cell>
          <cell r="H1657" t="str">
            <v>8033</v>
          </cell>
          <cell r="J1657" t="str">
            <v>cap_exp</v>
          </cell>
          <cell r="K1657" t="str">
            <v>plt_add</v>
          </cell>
          <cell r="M1657" t="str">
            <v>2010/12/1/8/A/0</v>
          </cell>
        </row>
        <row r="1658">
          <cell r="A1658" t="str">
            <v>1657</v>
          </cell>
          <cell r="B1658" t="str">
            <v>CI8_8033</v>
          </cell>
          <cell r="C1658" t="str">
            <v>8033 - Retirements</v>
          </cell>
          <cell r="D1658">
            <v>0</v>
          </cell>
          <cell r="F1658" t="str">
            <v>CATS</v>
          </cell>
          <cell r="H1658" t="str">
            <v>8033</v>
          </cell>
          <cell r="J1658" t="str">
            <v>cap_exp</v>
          </cell>
          <cell r="K1658" t="str">
            <v>ret</v>
          </cell>
          <cell r="M1658" t="str">
            <v>2010/12/1/8/A/0</v>
          </cell>
        </row>
        <row r="1659">
          <cell r="A1659" t="str">
            <v>1658</v>
          </cell>
          <cell r="B1659" t="str">
            <v>CI9_8033</v>
          </cell>
          <cell r="C1659" t="str">
            <v>8033 - Plant Trans and Adjs</v>
          </cell>
          <cell r="D1659">
            <v>0</v>
          </cell>
          <cell r="F1659" t="str">
            <v>CATS</v>
          </cell>
          <cell r="H1659" t="str">
            <v>8033</v>
          </cell>
          <cell r="J1659" t="str">
            <v>cap_exp</v>
          </cell>
          <cell r="K1659" t="str">
            <v>plt_tradjs</v>
          </cell>
          <cell r="M1659" t="str">
            <v>2010/12/1/8/A/0</v>
          </cell>
        </row>
        <row r="1660">
          <cell r="A1660" t="str">
            <v>1659</v>
          </cell>
          <cell r="B1660" t="str">
            <v>CIA_8033</v>
          </cell>
          <cell r="C1660" t="str">
            <v>8033 - Reserve Removal Cost</v>
          </cell>
          <cell r="D1660">
            <v>0</v>
          </cell>
          <cell r="F1660" t="str">
            <v>CATS</v>
          </cell>
          <cell r="H1660" t="str">
            <v>8033</v>
          </cell>
          <cell r="J1660" t="str">
            <v>cap_exp</v>
          </cell>
          <cell r="K1660" t="str">
            <v>resv_rem_cost</v>
          </cell>
          <cell r="M1660" t="str">
            <v>2010/12/1/8/A/0</v>
          </cell>
        </row>
        <row r="1661">
          <cell r="A1661" t="str">
            <v>1660</v>
          </cell>
          <cell r="B1661" t="str">
            <v>CIB_8033</v>
          </cell>
          <cell r="C1661" t="str">
            <v>8033 - Reserve Salvage</v>
          </cell>
          <cell r="D1661">
            <v>0</v>
          </cell>
          <cell r="F1661" t="str">
            <v>CATS</v>
          </cell>
          <cell r="H1661" t="str">
            <v>8033</v>
          </cell>
          <cell r="J1661" t="str">
            <v>cap_exp</v>
          </cell>
          <cell r="K1661" t="str">
            <v>resv_salv</v>
          </cell>
          <cell r="M1661" t="str">
            <v>2010/12/1/8/A/0</v>
          </cell>
        </row>
        <row r="1662">
          <cell r="A1662" t="str">
            <v>1661</v>
          </cell>
          <cell r="B1662" t="str">
            <v>CIC_8033</v>
          </cell>
          <cell r="C1662" t="str">
            <v>8033 - Reserve Trans and Adjs</v>
          </cell>
          <cell r="D1662">
            <v>0</v>
          </cell>
          <cell r="F1662" t="str">
            <v>CATS</v>
          </cell>
          <cell r="H1662" t="str">
            <v>8033</v>
          </cell>
          <cell r="J1662" t="str">
            <v>cap_exp</v>
          </cell>
          <cell r="K1662" t="str">
            <v>resv_tradjs</v>
          </cell>
          <cell r="M1662" t="str">
            <v>2010/12/1/8/A/0</v>
          </cell>
        </row>
        <row r="1663">
          <cell r="A1663" t="str">
            <v>1662</v>
          </cell>
          <cell r="B1663" t="str">
            <v>CIP_8033</v>
          </cell>
          <cell r="C1663" t="str">
            <v>8033 - Beginning of Month Plant Balance</v>
          </cell>
          <cell r="D1663">
            <v>105510180.88</v>
          </cell>
          <cell r="F1663" t="str">
            <v>PRIOR_JV</v>
          </cell>
          <cell r="H1663" t="str">
            <v>8033</v>
          </cell>
          <cell r="I1663" t="str">
            <v>P</v>
          </cell>
          <cell r="J1663" t="str">
            <v>cap_exp</v>
          </cell>
          <cell r="K1663" t="str">
            <v>beg_plant_bal</v>
          </cell>
          <cell r="M1663" t="str">
            <v>2010/12/1/8/A/0</v>
          </cell>
        </row>
        <row r="1664">
          <cell r="A1664" t="str">
            <v>1663</v>
          </cell>
          <cell r="B1664" t="str">
            <v>CIQ_8033</v>
          </cell>
          <cell r="C1664" t="str">
            <v>8033 - Beginning of Month Reserve Balance</v>
          </cell>
          <cell r="D1664">
            <v>1653291.12</v>
          </cell>
          <cell r="F1664" t="str">
            <v>PRIOR_JV</v>
          </cell>
          <cell r="H1664" t="str">
            <v>8033</v>
          </cell>
          <cell r="I1664" t="str">
            <v>P</v>
          </cell>
          <cell r="J1664" t="str">
            <v>cap_exp</v>
          </cell>
          <cell r="K1664" t="str">
            <v>beg_resv_bal</v>
          </cell>
          <cell r="M1664" t="str">
            <v>2010/12/1/8/A/0</v>
          </cell>
        </row>
        <row r="1665">
          <cell r="A1665" t="str">
            <v>1664</v>
          </cell>
          <cell r="B1665" t="str">
            <v>CIR_8033</v>
          </cell>
          <cell r="C1665" t="str">
            <v>8033 - End of Month Plant Balance</v>
          </cell>
          <cell r="D1665">
            <v>105905052.28</v>
          </cell>
          <cell r="F1665" t="str">
            <v>CALC</v>
          </cell>
          <cell r="H1665" t="str">
            <v>8033</v>
          </cell>
          <cell r="J1665" t="str">
            <v>cap_exp</v>
          </cell>
          <cell r="K1665" t="str">
            <v>end_plant_bal</v>
          </cell>
          <cell r="M1665" t="str">
            <v>2010/12/1/8/A/0</v>
          </cell>
        </row>
        <row r="1666">
          <cell r="A1666" t="str">
            <v>1665</v>
          </cell>
          <cell r="B1666" t="str">
            <v>CIS_8033</v>
          </cell>
          <cell r="C1666" t="str">
            <v>8033 - End of Month Reserve Balance</v>
          </cell>
          <cell r="D1666">
            <v>1882324.29</v>
          </cell>
          <cell r="F1666" t="str">
            <v>CALC</v>
          </cell>
          <cell r="H1666" t="str">
            <v>8033</v>
          </cell>
          <cell r="J1666" t="str">
            <v>cap_exp</v>
          </cell>
          <cell r="K1666" t="str">
            <v>end_resv_bal</v>
          </cell>
          <cell r="M1666" t="str">
            <v>2010/12/1/8/A/0</v>
          </cell>
        </row>
        <row r="1667">
          <cell r="A1667" t="str">
            <v>1666</v>
          </cell>
          <cell r="B1667" t="str">
            <v>CO1_8033</v>
          </cell>
          <cell r="C1667" t="str">
            <v>8033 - Beginning of Month Net Book</v>
          </cell>
          <cell r="D1667">
            <v>103856889.95999999</v>
          </cell>
          <cell r="F1667" t="str">
            <v>CALC</v>
          </cell>
          <cell r="H1667" t="str">
            <v>8033</v>
          </cell>
          <cell r="J1667" t="str">
            <v>cap_exp</v>
          </cell>
          <cell r="K1667" t="str">
            <v>beg_net_book</v>
          </cell>
          <cell r="M1667" t="str">
            <v>2010/12/1/8/A/0</v>
          </cell>
        </row>
        <row r="1668">
          <cell r="A1668" t="str">
            <v>1667</v>
          </cell>
          <cell r="B1668" t="str">
            <v>CO2_8033</v>
          </cell>
          <cell r="C1668" t="str">
            <v>8033 - End of Month Net Book</v>
          </cell>
          <cell r="D1668">
            <v>104022728.19</v>
          </cell>
          <cell r="F1668" t="str">
            <v>CALC</v>
          </cell>
          <cell r="H1668" t="str">
            <v>8033</v>
          </cell>
          <cell r="J1668" t="str">
            <v>cap_exp</v>
          </cell>
          <cell r="K1668" t="str">
            <v>end_net_book</v>
          </cell>
          <cell r="M1668" t="str">
            <v>2010/12/1/8/A/0</v>
          </cell>
        </row>
        <row r="1669">
          <cell r="A1669" t="str">
            <v>1668</v>
          </cell>
          <cell r="B1669" t="str">
            <v>CO3_8033</v>
          </cell>
          <cell r="C1669" t="str">
            <v>8033 - Average Net Book</v>
          </cell>
          <cell r="D1669">
            <v>103939809.075</v>
          </cell>
          <cell r="F1669" t="str">
            <v>CALC</v>
          </cell>
          <cell r="H1669" t="str">
            <v>8033</v>
          </cell>
          <cell r="J1669" t="str">
            <v>cap_exp</v>
          </cell>
          <cell r="K1669" t="str">
            <v>avg_net_book</v>
          </cell>
          <cell r="M1669" t="str">
            <v>2010/12/1/8/A/0</v>
          </cell>
        </row>
        <row r="1670">
          <cell r="A1670" t="str">
            <v>1669</v>
          </cell>
          <cell r="B1670" t="str">
            <v>CO4_8033</v>
          </cell>
          <cell r="C1670" t="str">
            <v>8033 - Annual Equity Rate</v>
          </cell>
          <cell r="D1670">
            <v>4.7018999999999998E-2</v>
          </cell>
          <cell r="F1670" t="str">
            <v>CALC</v>
          </cell>
          <cell r="H1670" t="str">
            <v>8033</v>
          </cell>
          <cell r="J1670" t="str">
            <v>cap_exp</v>
          </cell>
          <cell r="K1670" t="str">
            <v>equity_ror</v>
          </cell>
          <cell r="M1670" t="str">
            <v>2010/12/1/8/A/0</v>
          </cell>
        </row>
        <row r="1671">
          <cell r="A1671" t="str">
            <v>1670</v>
          </cell>
          <cell r="B1671" t="str">
            <v>CO5_8033</v>
          </cell>
          <cell r="C1671" t="str">
            <v>8033 - Annual Debt Rate</v>
          </cell>
          <cell r="D1671">
            <v>1.9473000000000001E-2</v>
          </cell>
          <cell r="F1671" t="str">
            <v>CALC</v>
          </cell>
          <cell r="H1671" t="str">
            <v>8033</v>
          </cell>
          <cell r="J1671" t="str">
            <v>cap_exp</v>
          </cell>
          <cell r="K1671" t="str">
            <v>debt_ror</v>
          </cell>
          <cell r="M1671" t="str">
            <v>2010/12/1/8/A/0</v>
          </cell>
        </row>
        <row r="1672">
          <cell r="A1672" t="str">
            <v>1671</v>
          </cell>
          <cell r="B1672" t="str">
            <v>CO6_8033</v>
          </cell>
          <cell r="C1672" t="str">
            <v>8033 - State Tax Rate</v>
          </cell>
          <cell r="D1672">
            <v>5.5E-2</v>
          </cell>
          <cell r="F1672" t="str">
            <v>CALC</v>
          </cell>
          <cell r="H1672" t="str">
            <v>8033</v>
          </cell>
          <cell r="J1672" t="str">
            <v>cap_exp</v>
          </cell>
          <cell r="K1672" t="str">
            <v>state_tax_rate</v>
          </cell>
          <cell r="M1672" t="str">
            <v>2010/12/1/8/A/0</v>
          </cell>
        </row>
        <row r="1673">
          <cell r="A1673" t="str">
            <v>1672</v>
          </cell>
          <cell r="B1673" t="str">
            <v>CO7_8033</v>
          </cell>
          <cell r="C1673" t="str">
            <v>8033 - Federal Tax Rate</v>
          </cell>
          <cell r="D1673">
            <v>0.35</v>
          </cell>
          <cell r="F1673" t="str">
            <v>CALC</v>
          </cell>
          <cell r="H1673" t="str">
            <v>8033</v>
          </cell>
          <cell r="J1673" t="str">
            <v>cap_exp</v>
          </cell>
          <cell r="K1673" t="str">
            <v>fed_tax_rate</v>
          </cell>
          <cell r="M1673" t="str">
            <v>2010/12/1/8/A/0</v>
          </cell>
        </row>
        <row r="1674">
          <cell r="A1674" t="str">
            <v>1673</v>
          </cell>
          <cell r="B1674" t="str">
            <v>CO8_8033</v>
          </cell>
          <cell r="C1674" t="str">
            <v>8033 - Grossed State Tax Rate</v>
          </cell>
          <cell r="D1674">
            <v>5.8201058201058198E-2</v>
          </cell>
          <cell r="F1674" t="str">
            <v>CALC</v>
          </cell>
          <cell r="H1674" t="str">
            <v>8033</v>
          </cell>
          <cell r="J1674" t="str">
            <v>cap_exp</v>
          </cell>
          <cell r="K1674" t="str">
            <v>gross_state_tax_rate</v>
          </cell>
          <cell r="M1674" t="str">
            <v>2010/12/1/8/A/0</v>
          </cell>
        </row>
        <row r="1675">
          <cell r="A1675" t="str">
            <v>1674</v>
          </cell>
          <cell r="B1675" t="str">
            <v>CO9_8033</v>
          </cell>
          <cell r="C1675" t="str">
            <v>8033 - Grossed Federal Tax Rate</v>
          </cell>
          <cell r="D1675">
            <v>0.53846153846153799</v>
          </cell>
          <cell r="F1675" t="str">
            <v>CALC</v>
          </cell>
          <cell r="H1675" t="str">
            <v>8033</v>
          </cell>
          <cell r="J1675" t="str">
            <v>cap_exp</v>
          </cell>
          <cell r="K1675" t="str">
            <v>gross_fed_tax_rate</v>
          </cell>
          <cell r="M1675" t="str">
            <v>2010/12/1/8/A/0</v>
          </cell>
        </row>
        <row r="1676">
          <cell r="A1676" t="str">
            <v>1675</v>
          </cell>
          <cell r="B1676" t="str">
            <v>COA_8033</v>
          </cell>
          <cell r="C1676" t="str">
            <v>8033 - Return on Equity Amount</v>
          </cell>
          <cell r="D1676">
            <v>407267.35389857198</v>
          </cell>
          <cell r="F1676" t="str">
            <v>CALC</v>
          </cell>
          <cell r="H1676" t="str">
            <v>8033</v>
          </cell>
          <cell r="J1676" t="str">
            <v>cap_exp</v>
          </cell>
          <cell r="K1676" t="str">
            <v>equity_ror_amt</v>
          </cell>
          <cell r="M1676" t="str">
            <v>2010/12/1/8/A/0</v>
          </cell>
        </row>
        <row r="1677">
          <cell r="A1677" t="str">
            <v>1676</v>
          </cell>
          <cell r="B1677" t="str">
            <v>COB_8033</v>
          </cell>
          <cell r="C1677" t="str">
            <v>8033 - State Tax Amount</v>
          </cell>
          <cell r="D1677">
            <v>23703.390967641699</v>
          </cell>
          <cell r="F1677" t="str">
            <v>CALC</v>
          </cell>
          <cell r="H1677" t="str">
            <v>8033</v>
          </cell>
          <cell r="J1677" t="str">
            <v>cap_exp</v>
          </cell>
          <cell r="K1677" t="str">
            <v>state_tax_amt</v>
          </cell>
          <cell r="M1677" t="str">
            <v>2010/12/1/8/A/0</v>
          </cell>
        </row>
        <row r="1678">
          <cell r="A1678" t="str">
            <v>1677</v>
          </cell>
          <cell r="B1678" t="str">
            <v>COC_8033</v>
          </cell>
          <cell r="C1678" t="str">
            <v>8033 - Federal Tax Amount</v>
          </cell>
          <cell r="D1678">
            <v>232061.170312576</v>
          </cell>
          <cell r="F1678" t="str">
            <v>CALC</v>
          </cell>
          <cell r="H1678" t="str">
            <v>8033</v>
          </cell>
          <cell r="J1678" t="str">
            <v>cap_exp</v>
          </cell>
          <cell r="K1678" t="str">
            <v>fed_tax_amt</v>
          </cell>
          <cell r="M1678" t="str">
            <v>2010/12/1/8/A/0</v>
          </cell>
        </row>
        <row r="1679">
          <cell r="A1679" t="str">
            <v>1678</v>
          </cell>
          <cell r="B1679" t="str">
            <v>COD_8033</v>
          </cell>
          <cell r="C1679" t="str">
            <v>8033 - Return on Debt Amount</v>
          </cell>
          <cell r="D1679">
            <v>168673.52216691</v>
          </cell>
          <cell r="F1679" t="str">
            <v>CALC</v>
          </cell>
          <cell r="H1679" t="str">
            <v>8033</v>
          </cell>
          <cell r="J1679" t="str">
            <v>cap_exp</v>
          </cell>
          <cell r="K1679" t="str">
            <v>debt_ror_amt</v>
          </cell>
          <cell r="M1679" t="str">
            <v>2010/12/1/8/A/0</v>
          </cell>
        </row>
        <row r="1680">
          <cell r="A1680" t="str">
            <v>1679</v>
          </cell>
          <cell r="B1680" t="str">
            <v>COE_8033</v>
          </cell>
          <cell r="C1680" t="str">
            <v>8033 - Total Cap Exp Amount</v>
          </cell>
          <cell r="D1680">
            <v>1060738.6073457</v>
          </cell>
          <cell r="F1680" t="str">
            <v>CALC</v>
          </cell>
          <cell r="H1680" t="str">
            <v>8033</v>
          </cell>
          <cell r="J1680" t="str">
            <v>cap_exp</v>
          </cell>
          <cell r="K1680" t="str">
            <v>total_amt</v>
          </cell>
          <cell r="M1680" t="str">
            <v>2010/12/1/8/A/0</v>
          </cell>
        </row>
        <row r="1681">
          <cell r="A1681" t="str">
            <v>1680</v>
          </cell>
          <cell r="B1681" t="str">
            <v>COF_8033</v>
          </cell>
          <cell r="C1681" t="str">
            <v>8033 - CP Allocation Factor</v>
          </cell>
          <cell r="D1681">
            <v>0.92307692299999999</v>
          </cell>
          <cell r="F1681" t="str">
            <v>CALC</v>
          </cell>
          <cell r="H1681" t="str">
            <v>8033</v>
          </cell>
          <cell r="J1681" t="str">
            <v>cap_exp</v>
          </cell>
          <cell r="K1681" t="str">
            <v>alloc_cp</v>
          </cell>
          <cell r="M1681" t="str">
            <v>2010/12/1/8/A/0</v>
          </cell>
        </row>
        <row r="1682">
          <cell r="A1682" t="str">
            <v>1681</v>
          </cell>
          <cell r="B1682" t="str">
            <v>COG_8033</v>
          </cell>
          <cell r="C1682" t="str">
            <v>8033 - GCP Allocation Factor</v>
          </cell>
          <cell r="D1682">
            <v>0</v>
          </cell>
          <cell r="F1682" t="str">
            <v>CALC</v>
          </cell>
          <cell r="H1682" t="str">
            <v>8033</v>
          </cell>
          <cell r="J1682" t="str">
            <v>cap_exp</v>
          </cell>
          <cell r="K1682" t="str">
            <v>alloc_gcp</v>
          </cell>
          <cell r="M1682" t="str">
            <v>2010/12/1/8/A/0</v>
          </cell>
        </row>
        <row r="1683">
          <cell r="A1683" t="str">
            <v>1682</v>
          </cell>
          <cell r="B1683" t="str">
            <v>COH_8033</v>
          </cell>
          <cell r="C1683" t="str">
            <v>8033 - Energy Allocation Factor</v>
          </cell>
          <cell r="D1683">
            <v>7.6923077000000006E-2</v>
          </cell>
          <cell r="F1683" t="str">
            <v>CALC</v>
          </cell>
          <cell r="H1683" t="str">
            <v>8033</v>
          </cell>
          <cell r="J1683" t="str">
            <v>cap_exp</v>
          </cell>
          <cell r="K1683" t="str">
            <v>alloc_engy</v>
          </cell>
          <cell r="M1683" t="str">
            <v>2010/12/1/8/A/0</v>
          </cell>
        </row>
        <row r="1684">
          <cell r="A1684" t="str">
            <v>1683</v>
          </cell>
          <cell r="B1684" t="str">
            <v>COI_8033</v>
          </cell>
          <cell r="C1684" t="str">
            <v>8033 - CP Allocation Cap Exp Amount</v>
          </cell>
          <cell r="D1684">
            <v>979143.32977597497</v>
          </cell>
          <cell r="F1684" t="str">
            <v>CALC</v>
          </cell>
          <cell r="H1684" t="str">
            <v>8033</v>
          </cell>
          <cell r="J1684" t="str">
            <v>cap_exp</v>
          </cell>
          <cell r="K1684" t="str">
            <v>alloc_cp_amt</v>
          </cell>
          <cell r="M1684" t="str">
            <v>2010/12/1/8/A/0</v>
          </cell>
        </row>
        <row r="1685">
          <cell r="A1685" t="str">
            <v>1684</v>
          </cell>
          <cell r="B1685" t="str">
            <v>COJ_8033</v>
          </cell>
          <cell r="C1685" t="str">
            <v>8033 - GCP Allocation Cap Exp Amount</v>
          </cell>
          <cell r="D1685">
            <v>0</v>
          </cell>
          <cell r="F1685" t="str">
            <v>CALC</v>
          </cell>
          <cell r="H1685" t="str">
            <v>8033</v>
          </cell>
          <cell r="J1685" t="str">
            <v>cap_exp</v>
          </cell>
          <cell r="K1685" t="str">
            <v>alloc_gcp_amt</v>
          </cell>
          <cell r="M1685" t="str">
            <v>2010/12/1/8/A/0</v>
          </cell>
        </row>
        <row r="1686">
          <cell r="A1686" t="str">
            <v>1685</v>
          </cell>
          <cell r="B1686" t="str">
            <v>COK_8033</v>
          </cell>
          <cell r="C1686" t="str">
            <v>8033 - Energy Allocation Cap Exp Amount</v>
          </cell>
          <cell r="D1686">
            <v>81595.277569726095</v>
          </cell>
          <cell r="F1686" t="str">
            <v>CALC</v>
          </cell>
          <cell r="H1686" t="str">
            <v>8033</v>
          </cell>
          <cell r="J1686" t="str">
            <v>cap_exp</v>
          </cell>
          <cell r="K1686" t="str">
            <v>alloc_engy_amt</v>
          </cell>
          <cell r="M1686" t="str">
            <v>2010/12/1/8/A/0</v>
          </cell>
        </row>
        <row r="1687">
          <cell r="A1687" t="str">
            <v>1686</v>
          </cell>
          <cell r="B1687" t="str">
            <v>COL_8033</v>
          </cell>
          <cell r="C1687" t="str">
            <v>8033 - CP Jurisdictional Factor</v>
          </cell>
          <cell r="D1687">
            <v>0.98031049999999997</v>
          </cell>
          <cell r="F1687" t="str">
            <v>CALC</v>
          </cell>
          <cell r="H1687" t="str">
            <v>8033</v>
          </cell>
          <cell r="J1687" t="str">
            <v>cap_exp</v>
          </cell>
          <cell r="K1687" t="str">
            <v>juris_cp_factor</v>
          </cell>
          <cell r="M1687" t="str">
            <v>2010/12/1/8/A/0</v>
          </cell>
        </row>
        <row r="1688">
          <cell r="A1688" t="str">
            <v>1687</v>
          </cell>
          <cell r="B1688" t="str">
            <v>COM_8033</v>
          </cell>
          <cell r="C1688" t="str">
            <v>8033 - GCP Jurisdictional Factor</v>
          </cell>
          <cell r="D1688">
            <v>1</v>
          </cell>
          <cell r="F1688" t="str">
            <v>CALC</v>
          </cell>
          <cell r="H1688" t="str">
            <v>8033</v>
          </cell>
          <cell r="J1688" t="str">
            <v>cap_exp</v>
          </cell>
          <cell r="K1688" t="str">
            <v>juris_gcp_factor</v>
          </cell>
          <cell r="M1688" t="str">
            <v>2010/12/1/8/A/0</v>
          </cell>
        </row>
        <row r="1689">
          <cell r="A1689" t="str">
            <v>1688</v>
          </cell>
          <cell r="B1689" t="str">
            <v>CON_8033</v>
          </cell>
          <cell r="C1689" t="str">
            <v>8033 - Energy Jurisdictional Factor</v>
          </cell>
          <cell r="D1689">
            <v>0.980271</v>
          </cell>
          <cell r="F1689" t="str">
            <v>CALC</v>
          </cell>
          <cell r="H1689" t="str">
            <v>8033</v>
          </cell>
          <cell r="J1689" t="str">
            <v>cap_exp</v>
          </cell>
          <cell r="K1689" t="str">
            <v>juris_engy_factor</v>
          </cell>
          <cell r="M1689" t="str">
            <v>2010/12/1/8/A/0</v>
          </cell>
        </row>
        <row r="1690">
          <cell r="A1690" t="str">
            <v>1689</v>
          </cell>
          <cell r="B1690" t="str">
            <v>COO_8033</v>
          </cell>
          <cell r="C1690" t="str">
            <v>8033 - CP Jurisdictional Cap Exp Amount</v>
          </cell>
          <cell r="D1690">
            <v>959864.48718435096</v>
          </cell>
          <cell r="F1690" t="str">
            <v>CALC</v>
          </cell>
          <cell r="H1690" t="str">
            <v>8033</v>
          </cell>
          <cell r="J1690" t="str">
            <v>cap_exp</v>
          </cell>
          <cell r="K1690" t="str">
            <v>juris_cp_amt</v>
          </cell>
          <cell r="M1690" t="str">
            <v>2010/12/1/8/A/0</v>
          </cell>
        </row>
        <row r="1691">
          <cell r="A1691" t="str">
            <v>1690</v>
          </cell>
          <cell r="B1691" t="str">
            <v>COP_8033</v>
          </cell>
          <cell r="C1691" t="str">
            <v>8033 - GCP Jurisdictional Cap Exp Amount</v>
          </cell>
          <cell r="D1691">
            <v>0</v>
          </cell>
          <cell r="F1691" t="str">
            <v>CALC</v>
          </cell>
          <cell r="H1691" t="str">
            <v>8033</v>
          </cell>
          <cell r="J1691" t="str">
            <v>cap_exp</v>
          </cell>
          <cell r="K1691" t="str">
            <v>juris_gcp_amt</v>
          </cell>
          <cell r="M1691" t="str">
            <v>2010/12/1/8/A/0</v>
          </cell>
        </row>
        <row r="1692">
          <cell r="A1692" t="str">
            <v>1691</v>
          </cell>
          <cell r="B1692" t="str">
            <v>COQ_8033</v>
          </cell>
          <cell r="C1692" t="str">
            <v>8033 - Energy Jurisdictional Cap Exp Amount</v>
          </cell>
          <cell r="D1692">
            <v>79985.484338552997</v>
          </cell>
          <cell r="F1692" t="str">
            <v>CALC</v>
          </cell>
          <cell r="H1692" t="str">
            <v>8033</v>
          </cell>
          <cell r="J1692" t="str">
            <v>cap_exp</v>
          </cell>
          <cell r="K1692" t="str">
            <v>juris_engy_amt</v>
          </cell>
          <cell r="M1692" t="str">
            <v>2010/12/1/8/A/0</v>
          </cell>
        </row>
        <row r="1693">
          <cell r="A1693" t="str">
            <v>1692</v>
          </cell>
          <cell r="B1693" t="str">
            <v>COR_8033</v>
          </cell>
          <cell r="C1693" t="str">
            <v>8033 - Total Jurisdictional Cap Exp Amount</v>
          </cell>
          <cell r="D1693">
            <v>1039849.9715229</v>
          </cell>
          <cell r="F1693" t="str">
            <v>CALC</v>
          </cell>
          <cell r="H1693" t="str">
            <v>8033</v>
          </cell>
          <cell r="J1693" t="str">
            <v>cap_exp</v>
          </cell>
          <cell r="K1693" t="str">
            <v>total_juris_amt</v>
          </cell>
          <cell r="M1693" t="str">
            <v>2010/12/1/8/A/0</v>
          </cell>
        </row>
        <row r="1694">
          <cell r="A1694" t="str">
            <v>1693</v>
          </cell>
          <cell r="B1694" t="str">
            <v>MAN_8013</v>
          </cell>
          <cell r="C1694" t="str">
            <v>St.Lucie Ownership FPL %</v>
          </cell>
          <cell r="D1694">
            <v>0.85104489999999999</v>
          </cell>
          <cell r="F1694" t="str">
            <v>MANUAL</v>
          </cell>
          <cell r="I1694" t="str">
            <v>M</v>
          </cell>
          <cell r="L1694" t="str">
            <v>report_only</v>
          </cell>
          <cell r="M1694" t="str">
            <v>2010/12/1/8/A/0</v>
          </cell>
        </row>
        <row r="1695">
          <cell r="A1695" t="str">
            <v>1694</v>
          </cell>
          <cell r="B1695" t="str">
            <v>MAN_8014</v>
          </cell>
          <cell r="C1695" t="str">
            <v>St.Lucie Ownership Participant %</v>
          </cell>
          <cell r="D1695">
            <v>0.14895510000000001</v>
          </cell>
          <cell r="F1695" t="str">
            <v>MANUAL</v>
          </cell>
          <cell r="I1695" t="str">
            <v>M</v>
          </cell>
          <cell r="L1695" t="str">
            <v>report_only</v>
          </cell>
          <cell r="M1695" t="str">
            <v>2010/12/1/8/A/0</v>
          </cell>
        </row>
        <row r="1696">
          <cell r="A1696" t="str">
            <v>1695</v>
          </cell>
          <cell r="B1696" t="str">
            <v>CI6_8024</v>
          </cell>
          <cell r="C1696" t="str">
            <v>8024 - CWIP Closed</v>
          </cell>
          <cell r="D1696">
            <v>0</v>
          </cell>
          <cell r="F1696" t="str">
            <v>MANUAL</v>
          </cell>
          <cell r="I1696" t="str">
            <v>M</v>
          </cell>
          <cell r="J1696" t="str">
            <v>cap_exp</v>
          </cell>
          <cell r="K1696" t="str">
            <v>cwip_closed</v>
          </cell>
          <cell r="M1696" t="str">
            <v>2010/12/1/8/A/0</v>
          </cell>
        </row>
        <row r="1697">
          <cell r="A1697" t="str">
            <v>1696</v>
          </cell>
          <cell r="B1697" t="str">
            <v>CI6_8025</v>
          </cell>
          <cell r="C1697" t="str">
            <v>8025 - CWIP Closed</v>
          </cell>
          <cell r="D1697">
            <v>0</v>
          </cell>
          <cell r="F1697" t="str">
            <v>MANUAL</v>
          </cell>
          <cell r="I1697" t="str">
            <v>M</v>
          </cell>
          <cell r="J1697" t="str">
            <v>cap_exp</v>
          </cell>
          <cell r="K1697" t="str">
            <v>cwip_closed</v>
          </cell>
          <cell r="M1697" t="str">
            <v>2010/12/1/8/A/0</v>
          </cell>
        </row>
        <row r="1698">
          <cell r="A1698" t="str">
            <v>1697</v>
          </cell>
          <cell r="B1698" t="str">
            <v>CI6_8031</v>
          </cell>
          <cell r="C1698" t="str">
            <v>8031 - CWIP Closed</v>
          </cell>
          <cell r="D1698">
            <v>-4307616.1100000003</v>
          </cell>
          <cell r="F1698" t="str">
            <v>MANUAL</v>
          </cell>
          <cell r="I1698" t="str">
            <v>M</v>
          </cell>
          <cell r="J1698" t="str">
            <v>cap_exp</v>
          </cell>
          <cell r="K1698" t="str">
            <v>cwip_closed</v>
          </cell>
          <cell r="M1698" t="str">
            <v>2010/12/1/8/A/0</v>
          </cell>
        </row>
        <row r="1699">
          <cell r="A1699" t="str">
            <v>1698</v>
          </cell>
          <cell r="B1699" t="str">
            <v>CI6_8033</v>
          </cell>
          <cell r="C1699" t="str">
            <v>8033 - CWIP Closed</v>
          </cell>
          <cell r="D1699">
            <v>0</v>
          </cell>
          <cell r="F1699" t="str">
            <v>MANUAL</v>
          </cell>
          <cell r="I1699" t="str">
            <v>M</v>
          </cell>
          <cell r="J1699" t="str">
            <v>cap_exp</v>
          </cell>
          <cell r="K1699" t="str">
            <v>cwip_closed</v>
          </cell>
          <cell r="M1699" t="str">
            <v>2010/12/1/8/A/0</v>
          </cell>
        </row>
        <row r="1700">
          <cell r="A1700" t="str">
            <v>1699</v>
          </cell>
          <cell r="B1700" t="str">
            <v>CIN_8002</v>
          </cell>
          <cell r="C1700" t="str">
            <v>8002 - Beginning of Month CWIP Balance</v>
          </cell>
          <cell r="D1700">
            <v>50764.55</v>
          </cell>
          <cell r="F1700" t="str">
            <v>PRIOR_JV</v>
          </cell>
          <cell r="H1700" t="str">
            <v>8002</v>
          </cell>
          <cell r="I1700" t="str">
            <v>P</v>
          </cell>
          <cell r="J1700" t="str">
            <v>cap_exp</v>
          </cell>
          <cell r="K1700" t="str">
            <v>beg_cwip_bal</v>
          </cell>
          <cell r="M1700" t="str">
            <v>2010/12/1/8/A/0</v>
          </cell>
        </row>
        <row r="1701">
          <cell r="A1701" t="str">
            <v>1700</v>
          </cell>
          <cell r="B1701" t="str">
            <v>CIN_8003</v>
          </cell>
          <cell r="C1701" t="str">
            <v>8003 - Beginning of Month CWIP Balance</v>
          </cell>
          <cell r="D1701">
            <v>24196.59</v>
          </cell>
          <cell r="F1701" t="str">
            <v>PRIOR_JV</v>
          </cell>
          <cell r="H1701" t="str">
            <v>8003</v>
          </cell>
          <cell r="I1701" t="str">
            <v>P</v>
          </cell>
          <cell r="J1701" t="str">
            <v>cap_exp</v>
          </cell>
          <cell r="K1701" t="str">
            <v>beg_cwip_bal</v>
          </cell>
          <cell r="M1701" t="str">
            <v>2010/12/1/8/A/0</v>
          </cell>
        </row>
        <row r="1702">
          <cell r="A1702" t="str">
            <v>1701</v>
          </cell>
          <cell r="B1702" t="str">
            <v>CIN_8004</v>
          </cell>
          <cell r="C1702" t="str">
            <v>8004 - Beginning of Month CWIP Balance</v>
          </cell>
          <cell r="D1702">
            <v>0</v>
          </cell>
          <cell r="F1702" t="str">
            <v>PRIOR_JV</v>
          </cell>
          <cell r="H1702" t="str">
            <v>8004</v>
          </cell>
          <cell r="I1702" t="str">
            <v>P</v>
          </cell>
          <cell r="J1702" t="str">
            <v>cap_exp</v>
          </cell>
          <cell r="K1702" t="str">
            <v>beg_cwip_bal</v>
          </cell>
          <cell r="M1702" t="str">
            <v>2010/12/1/8/A/0</v>
          </cell>
        </row>
        <row r="1703">
          <cell r="A1703" t="str">
            <v>1702</v>
          </cell>
          <cell r="B1703" t="str">
            <v>CIN_8005</v>
          </cell>
          <cell r="C1703" t="str">
            <v>8005 - Beginning of Month CWIP Balance</v>
          </cell>
          <cell r="D1703">
            <v>55822.46</v>
          </cell>
          <cell r="F1703" t="str">
            <v>PRIOR_JV</v>
          </cell>
          <cell r="H1703" t="str">
            <v>8005</v>
          </cell>
          <cell r="I1703" t="str">
            <v>P</v>
          </cell>
          <cell r="J1703" t="str">
            <v>cap_exp</v>
          </cell>
          <cell r="K1703" t="str">
            <v>beg_cwip_bal</v>
          </cell>
          <cell r="M1703" t="str">
            <v>2010/12/1/8/A/0</v>
          </cell>
        </row>
        <row r="1704">
          <cell r="A1704" t="str">
            <v>1703</v>
          </cell>
          <cell r="B1704" t="str">
            <v>CIN_8007</v>
          </cell>
          <cell r="C1704" t="str">
            <v>8007 - Beginning of Month CWIP Balance</v>
          </cell>
          <cell r="D1704">
            <v>0</v>
          </cell>
          <cell r="F1704" t="str">
            <v>PRIOR_JV</v>
          </cell>
          <cell r="H1704" t="str">
            <v>8007</v>
          </cell>
          <cell r="I1704" t="str">
            <v>P</v>
          </cell>
          <cell r="J1704" t="str">
            <v>cap_exp</v>
          </cell>
          <cell r="K1704" t="str">
            <v>beg_cwip_bal</v>
          </cell>
          <cell r="M1704" t="str">
            <v>2010/12/1/8/A/0</v>
          </cell>
        </row>
        <row r="1705">
          <cell r="A1705" t="str">
            <v>1704</v>
          </cell>
          <cell r="B1705" t="str">
            <v>CIN_8008</v>
          </cell>
          <cell r="C1705" t="str">
            <v>8008 - Beginning of Month CWIP Balance</v>
          </cell>
          <cell r="D1705">
            <v>1287.5899999999999</v>
          </cell>
          <cell r="F1705" t="str">
            <v>PRIOR_JV</v>
          </cell>
          <cell r="H1705" t="str">
            <v>8008</v>
          </cell>
          <cell r="I1705" t="str">
            <v>P</v>
          </cell>
          <cell r="J1705" t="str">
            <v>cap_exp</v>
          </cell>
          <cell r="K1705" t="str">
            <v>beg_cwip_bal</v>
          </cell>
          <cell r="M1705" t="str">
            <v>2010/12/1/8/A/0</v>
          </cell>
        </row>
        <row r="1706">
          <cell r="A1706" t="str">
            <v>1705</v>
          </cell>
          <cell r="B1706" t="str">
            <v>CIN_8010</v>
          </cell>
          <cell r="C1706" t="str">
            <v>8010 - Beginning of Month CWIP Balance</v>
          </cell>
          <cell r="D1706">
            <v>0</v>
          </cell>
          <cell r="F1706" t="str">
            <v>PRIOR_JV</v>
          </cell>
          <cell r="H1706" t="str">
            <v>8010</v>
          </cell>
          <cell r="I1706" t="str">
            <v>P</v>
          </cell>
          <cell r="J1706" t="str">
            <v>cap_exp</v>
          </cell>
          <cell r="K1706" t="str">
            <v>beg_cwip_bal</v>
          </cell>
          <cell r="M1706" t="str">
            <v>2010/12/1/8/A/0</v>
          </cell>
        </row>
        <row r="1707">
          <cell r="A1707" t="str">
            <v>1706</v>
          </cell>
          <cell r="B1707" t="str">
            <v>CIN_8012</v>
          </cell>
          <cell r="C1707" t="str">
            <v>8012 - Beginning of Month CWIP Balance</v>
          </cell>
          <cell r="D1707">
            <v>0</v>
          </cell>
          <cell r="F1707" t="str">
            <v>PRIOR_JV</v>
          </cell>
          <cell r="H1707" t="str">
            <v>8012</v>
          </cell>
          <cell r="I1707" t="str">
            <v>P</v>
          </cell>
          <cell r="J1707" t="str">
            <v>cap_exp</v>
          </cell>
          <cell r="K1707" t="str">
            <v>beg_cwip_bal</v>
          </cell>
          <cell r="M1707" t="str">
            <v>2010/12/1/8/A/0</v>
          </cell>
        </row>
        <row r="1708">
          <cell r="A1708" t="str">
            <v>1707</v>
          </cell>
          <cell r="B1708" t="str">
            <v>CIN_8016</v>
          </cell>
          <cell r="C1708" t="str">
            <v>8016 - Beginning of Month CWIP Balance</v>
          </cell>
          <cell r="D1708">
            <v>1839546.57</v>
          </cell>
          <cell r="F1708" t="str">
            <v>PRIOR_JV</v>
          </cell>
          <cell r="H1708" t="str">
            <v>8016</v>
          </cell>
          <cell r="I1708" t="str">
            <v>P</v>
          </cell>
          <cell r="J1708" t="str">
            <v>cap_exp</v>
          </cell>
          <cell r="K1708" t="str">
            <v>beg_cwip_bal</v>
          </cell>
          <cell r="M1708" t="str">
            <v>2010/12/1/8/A/0</v>
          </cell>
        </row>
        <row r="1709">
          <cell r="A1709" t="str">
            <v>1708</v>
          </cell>
          <cell r="B1709" t="str">
            <v>CIN_8017</v>
          </cell>
          <cell r="C1709" t="str">
            <v>8017 - Beginning of Month CWIP Balance</v>
          </cell>
          <cell r="D1709">
            <v>0</v>
          </cell>
          <cell r="F1709" t="str">
            <v>PRIOR_JV</v>
          </cell>
          <cell r="H1709" t="str">
            <v>8017</v>
          </cell>
          <cell r="I1709" t="str">
            <v>P</v>
          </cell>
          <cell r="J1709" t="str">
            <v>cap_exp</v>
          </cell>
          <cell r="K1709" t="str">
            <v>beg_cwip_bal</v>
          </cell>
          <cell r="M1709" t="str">
            <v>2010/12/1/8/A/0</v>
          </cell>
        </row>
        <row r="1710">
          <cell r="A1710" t="str">
            <v>1709</v>
          </cell>
          <cell r="B1710" t="str">
            <v>CIN_8020</v>
          </cell>
          <cell r="C1710" t="str">
            <v>8020 - Beginning of Month CWIP Balance</v>
          </cell>
          <cell r="D1710">
            <v>342251.25</v>
          </cell>
          <cell r="F1710" t="str">
            <v>PRIOR_JV</v>
          </cell>
          <cell r="H1710" t="str">
            <v>8020</v>
          </cell>
          <cell r="I1710" t="str">
            <v>P</v>
          </cell>
          <cell r="J1710" t="str">
            <v>cap_exp</v>
          </cell>
          <cell r="K1710" t="str">
            <v>beg_cwip_bal</v>
          </cell>
          <cell r="M1710" t="str">
            <v>2010/12/1/8/A/0</v>
          </cell>
        </row>
        <row r="1711">
          <cell r="A1711" t="str">
            <v>1710</v>
          </cell>
          <cell r="B1711" t="str">
            <v>CIN_8022</v>
          </cell>
          <cell r="C1711" t="str">
            <v>8022 - Beginning of Month CWIP Balance</v>
          </cell>
          <cell r="D1711">
            <v>0</v>
          </cell>
          <cell r="F1711" t="str">
            <v>PRIOR_JV</v>
          </cell>
          <cell r="H1711" t="str">
            <v>8022</v>
          </cell>
          <cell r="I1711" t="str">
            <v>P</v>
          </cell>
          <cell r="J1711" t="str">
            <v>cap_exp</v>
          </cell>
          <cell r="K1711" t="str">
            <v>beg_cwip_bal</v>
          </cell>
          <cell r="M1711" t="str">
            <v>2010/12/1/8/A/0</v>
          </cell>
        </row>
        <row r="1712">
          <cell r="A1712" t="str">
            <v>1711</v>
          </cell>
          <cell r="B1712" t="str">
            <v>CIN_8023</v>
          </cell>
          <cell r="C1712" t="str">
            <v>8023 - Beginning of Month CWIP Balance</v>
          </cell>
          <cell r="D1712">
            <v>246101.44</v>
          </cell>
          <cell r="F1712" t="str">
            <v>PRIOR_JV</v>
          </cell>
          <cell r="H1712" t="str">
            <v>8023</v>
          </cell>
          <cell r="I1712" t="str">
            <v>P</v>
          </cell>
          <cell r="J1712" t="str">
            <v>cap_exp</v>
          </cell>
          <cell r="K1712" t="str">
            <v>beg_cwip_bal</v>
          </cell>
          <cell r="M1712" t="str">
            <v>2010/12/1/8/A/0</v>
          </cell>
        </row>
        <row r="1713">
          <cell r="A1713" t="str">
            <v>1712</v>
          </cell>
          <cell r="B1713" t="str">
            <v>CIN_8024</v>
          </cell>
          <cell r="C1713" t="str">
            <v>8024 - Beginning of Month CWIP Balance</v>
          </cell>
          <cell r="D1713">
            <v>0</v>
          </cell>
          <cell r="F1713" t="str">
            <v>PRIOR_JV</v>
          </cell>
          <cell r="H1713" t="str">
            <v>8024</v>
          </cell>
          <cell r="I1713" t="str">
            <v>P</v>
          </cell>
          <cell r="J1713" t="str">
            <v>cap_exp</v>
          </cell>
          <cell r="K1713" t="str">
            <v>beg_cwip_bal</v>
          </cell>
          <cell r="M1713" t="str">
            <v>2010/12/1/8/A/0</v>
          </cell>
        </row>
        <row r="1714">
          <cell r="A1714" t="str">
            <v>1713</v>
          </cell>
          <cell r="B1714" t="str">
            <v>CIN_8025</v>
          </cell>
          <cell r="C1714" t="str">
            <v>8025 - Beginning of Month CWIP Balance</v>
          </cell>
          <cell r="D1714">
            <v>0</v>
          </cell>
          <cell r="F1714" t="str">
            <v>PRIOR_JV</v>
          </cell>
          <cell r="H1714" t="str">
            <v>8025</v>
          </cell>
          <cell r="I1714" t="str">
            <v>P</v>
          </cell>
          <cell r="J1714" t="str">
            <v>cap_exp</v>
          </cell>
          <cell r="K1714" t="str">
            <v>beg_cwip_bal</v>
          </cell>
          <cell r="M1714" t="str">
            <v>2010/12/1/8/A/0</v>
          </cell>
        </row>
        <row r="1715">
          <cell r="A1715" t="str">
            <v>1714</v>
          </cell>
          <cell r="B1715" t="str">
            <v>CIN_8031</v>
          </cell>
          <cell r="C1715" t="str">
            <v>8031 - Beginning of Month CWIP Balance</v>
          </cell>
          <cell r="D1715">
            <v>244362583.88999999</v>
          </cell>
          <cell r="F1715" t="str">
            <v>PRIOR_JV</v>
          </cell>
          <cell r="H1715" t="str">
            <v>8031</v>
          </cell>
          <cell r="I1715" t="str">
            <v>P</v>
          </cell>
          <cell r="J1715" t="str">
            <v>cap_exp</v>
          </cell>
          <cell r="K1715" t="str">
            <v>beg_cwip_bal</v>
          </cell>
          <cell r="M1715" t="str">
            <v>2010/12/1/8/A/0</v>
          </cell>
        </row>
        <row r="1716">
          <cell r="A1716" t="str">
            <v>1715</v>
          </cell>
          <cell r="B1716" t="str">
            <v>CIN_8033</v>
          </cell>
          <cell r="C1716" t="str">
            <v>8033 - Beginning of Month CWIP Balance</v>
          </cell>
          <cell r="D1716">
            <v>0.2</v>
          </cell>
          <cell r="F1716" t="str">
            <v>PRIOR_JV</v>
          </cell>
          <cell r="H1716" t="str">
            <v>8033</v>
          </cell>
          <cell r="I1716" t="str">
            <v>P</v>
          </cell>
          <cell r="J1716" t="str">
            <v>cap_exp</v>
          </cell>
          <cell r="K1716" t="str">
            <v>beg_cwip_bal</v>
          </cell>
          <cell r="M1716" t="str">
            <v>2010/12/1/8/A/0</v>
          </cell>
        </row>
        <row r="1717">
          <cell r="A1717" t="str">
            <v>1716</v>
          </cell>
          <cell r="B1717" t="str">
            <v>CI1_8026</v>
          </cell>
          <cell r="C1717" t="str">
            <v>8026 - Depreciation Expense</v>
          </cell>
          <cell r="D1717">
            <v>862.61</v>
          </cell>
          <cell r="F1717" t="str">
            <v>CATS</v>
          </cell>
          <cell r="H1717" t="str">
            <v>8026</v>
          </cell>
          <cell r="I1717" t="str">
            <v>A</v>
          </cell>
          <cell r="J1717" t="str">
            <v>cap_exp</v>
          </cell>
          <cell r="K1717" t="str">
            <v>depr_exp</v>
          </cell>
          <cell r="M1717" t="str">
            <v>2010/12/1/8/A/0</v>
          </cell>
        </row>
        <row r="1718">
          <cell r="A1718" t="str">
            <v>1717</v>
          </cell>
          <cell r="B1718" t="str">
            <v>CI5_8026</v>
          </cell>
          <cell r="C1718" t="str">
            <v>8026 - End of Month CWIP Balance</v>
          </cell>
          <cell r="D1718">
            <v>0</v>
          </cell>
          <cell r="F1718" t="str">
            <v>CALC</v>
          </cell>
          <cell r="H1718" t="str">
            <v>8026</v>
          </cell>
          <cell r="J1718" t="str">
            <v>cap_exp</v>
          </cell>
          <cell r="K1718" t="str">
            <v>end_cwip_bal</v>
          </cell>
          <cell r="M1718" t="str">
            <v>2010/12/1/8/A/0</v>
          </cell>
        </row>
        <row r="1719">
          <cell r="A1719" t="str">
            <v>1718</v>
          </cell>
          <cell r="B1719" t="str">
            <v>CI7_8026</v>
          </cell>
          <cell r="C1719" t="str">
            <v>8026 - Plant Additions</v>
          </cell>
          <cell r="D1719">
            <v>0</v>
          </cell>
          <cell r="F1719" t="str">
            <v>CATS</v>
          </cell>
          <cell r="H1719" t="str">
            <v>8026</v>
          </cell>
          <cell r="I1719" t="str">
            <v>A</v>
          </cell>
          <cell r="J1719" t="str">
            <v>cap_exp</v>
          </cell>
          <cell r="K1719" t="str">
            <v>plt_add</v>
          </cell>
          <cell r="M1719" t="str">
            <v>2010/12/1/8/A/0</v>
          </cell>
        </row>
        <row r="1720">
          <cell r="A1720" t="str">
            <v>1719</v>
          </cell>
          <cell r="B1720" t="str">
            <v>CI8_8026</v>
          </cell>
          <cell r="C1720" t="str">
            <v>8026 - Retirements</v>
          </cell>
          <cell r="D1720">
            <v>0</v>
          </cell>
          <cell r="F1720" t="str">
            <v>CATS</v>
          </cell>
          <cell r="H1720" t="str">
            <v>8026</v>
          </cell>
          <cell r="I1720" t="str">
            <v>A</v>
          </cell>
          <cell r="J1720" t="str">
            <v>cap_exp</v>
          </cell>
          <cell r="K1720" t="str">
            <v>ret</v>
          </cell>
          <cell r="M1720" t="str">
            <v>2010/12/1/8/A/0</v>
          </cell>
        </row>
        <row r="1721">
          <cell r="A1721" t="str">
            <v>1720</v>
          </cell>
          <cell r="B1721" t="str">
            <v>CI9_8026</v>
          </cell>
          <cell r="C1721" t="str">
            <v>8026 - Plant Trans and Adjs</v>
          </cell>
          <cell r="D1721">
            <v>0</v>
          </cell>
          <cell r="F1721" t="str">
            <v>CATS</v>
          </cell>
          <cell r="H1721" t="str">
            <v>8026</v>
          </cell>
          <cell r="I1721" t="str">
            <v>A</v>
          </cell>
          <cell r="J1721" t="str">
            <v>cap_exp</v>
          </cell>
          <cell r="K1721" t="str">
            <v>plt_tradjs</v>
          </cell>
          <cell r="M1721" t="str">
            <v>2010/12/1/8/A/0</v>
          </cell>
        </row>
        <row r="1722">
          <cell r="A1722" t="str">
            <v>1721</v>
          </cell>
          <cell r="B1722" t="str">
            <v>CIA_8026</v>
          </cell>
          <cell r="C1722" t="str">
            <v>8026 - Reserve Removal Cost</v>
          </cell>
          <cell r="D1722">
            <v>0</v>
          </cell>
          <cell r="F1722" t="str">
            <v>CATS</v>
          </cell>
          <cell r="H1722" t="str">
            <v>8026</v>
          </cell>
          <cell r="I1722" t="str">
            <v>A</v>
          </cell>
          <cell r="J1722" t="str">
            <v>cap_exp</v>
          </cell>
          <cell r="K1722" t="str">
            <v>resv_rem_cost</v>
          </cell>
          <cell r="M1722" t="str">
            <v>2010/12/1/8/A/0</v>
          </cell>
        </row>
        <row r="1723">
          <cell r="A1723" t="str">
            <v>1722</v>
          </cell>
          <cell r="B1723" t="str">
            <v>CIB_8026</v>
          </cell>
          <cell r="C1723" t="str">
            <v>8026 - Reserve Salvage</v>
          </cell>
          <cell r="D1723">
            <v>0</v>
          </cell>
          <cell r="F1723" t="str">
            <v>CATS</v>
          </cell>
          <cell r="H1723" t="str">
            <v>8026</v>
          </cell>
          <cell r="I1723" t="str">
            <v>A</v>
          </cell>
          <cell r="J1723" t="str">
            <v>cap_exp</v>
          </cell>
          <cell r="K1723" t="str">
            <v>resv_salv</v>
          </cell>
          <cell r="M1723" t="str">
            <v>2010/12/1/8/A/0</v>
          </cell>
        </row>
        <row r="1724">
          <cell r="A1724" t="str">
            <v>1723</v>
          </cell>
          <cell r="B1724" t="str">
            <v>CIC_8026</v>
          </cell>
          <cell r="C1724" t="str">
            <v>8026 - Reserve Trans and Adjs</v>
          </cell>
          <cell r="D1724">
            <v>0</v>
          </cell>
          <cell r="F1724" t="str">
            <v>CATS</v>
          </cell>
          <cell r="H1724" t="str">
            <v>8026</v>
          </cell>
          <cell r="I1724" t="str">
            <v>A</v>
          </cell>
          <cell r="J1724" t="str">
            <v>cap_exp</v>
          </cell>
          <cell r="K1724" t="str">
            <v>resv_tradjs</v>
          </cell>
          <cell r="M1724" t="str">
            <v>2010/12/1/8/A/0</v>
          </cell>
        </row>
        <row r="1725">
          <cell r="A1725" t="str">
            <v>1724</v>
          </cell>
          <cell r="B1725" t="str">
            <v>CIP_8026</v>
          </cell>
          <cell r="C1725" t="str">
            <v>8026 - Beginning of Month Plant Balance</v>
          </cell>
          <cell r="D1725">
            <v>492916.42</v>
          </cell>
          <cell r="F1725" t="str">
            <v>PRIOR_JV</v>
          </cell>
          <cell r="H1725" t="str">
            <v>8026</v>
          </cell>
          <cell r="I1725" t="str">
            <v>P</v>
          </cell>
          <cell r="J1725" t="str">
            <v>cap_exp</v>
          </cell>
          <cell r="K1725" t="str">
            <v>beg_plant_bal</v>
          </cell>
          <cell r="M1725" t="str">
            <v>2010/12/1/8/A/0</v>
          </cell>
        </row>
        <row r="1726">
          <cell r="A1726" t="str">
            <v>1725</v>
          </cell>
          <cell r="B1726" t="str">
            <v>CIQ_8026</v>
          </cell>
          <cell r="C1726" t="str">
            <v>8026 - Beginning of Month Reserve Balance</v>
          </cell>
          <cell r="D1726">
            <v>38878.800000000003</v>
          </cell>
          <cell r="F1726" t="str">
            <v>PRIOR_JV</v>
          </cell>
          <cell r="H1726" t="str">
            <v>8026</v>
          </cell>
          <cell r="I1726" t="str">
            <v>P</v>
          </cell>
          <cell r="J1726" t="str">
            <v>cap_exp</v>
          </cell>
          <cell r="K1726" t="str">
            <v>beg_resv_bal</v>
          </cell>
          <cell r="M1726" t="str">
            <v>2010/12/1/8/A/0</v>
          </cell>
        </row>
        <row r="1727">
          <cell r="A1727" t="str">
            <v>1726</v>
          </cell>
          <cell r="B1727" t="str">
            <v>CIR_8026</v>
          </cell>
          <cell r="C1727" t="str">
            <v>8026 - End of Month Plant Balance</v>
          </cell>
          <cell r="D1727">
            <v>492916.42</v>
          </cell>
          <cell r="F1727" t="str">
            <v>CALC</v>
          </cell>
          <cell r="H1727" t="str">
            <v>8026</v>
          </cell>
          <cell r="J1727" t="str">
            <v>cap_exp</v>
          </cell>
          <cell r="K1727" t="str">
            <v>end_plant_bal</v>
          </cell>
          <cell r="M1727" t="str">
            <v>2010/12/1/8/A/0</v>
          </cell>
        </row>
        <row r="1728">
          <cell r="A1728" t="str">
            <v>1727</v>
          </cell>
          <cell r="B1728" t="str">
            <v>CIS_8026</v>
          </cell>
          <cell r="C1728" t="str">
            <v>8026 - End of Month Reserve Balance</v>
          </cell>
          <cell r="D1728">
            <v>39741.410000000003</v>
          </cell>
          <cell r="F1728" t="str">
            <v>CALC</v>
          </cell>
          <cell r="H1728" t="str">
            <v>8026</v>
          </cell>
          <cell r="J1728" t="str">
            <v>cap_exp</v>
          </cell>
          <cell r="K1728" t="str">
            <v>end_resv_bal</v>
          </cell>
          <cell r="M1728" t="str">
            <v>2010/12/1/8/A/0</v>
          </cell>
        </row>
        <row r="1729">
          <cell r="A1729" t="str">
            <v>1728</v>
          </cell>
          <cell r="B1729" t="str">
            <v>CO1_8026</v>
          </cell>
          <cell r="C1729" t="str">
            <v>8026 - Beginning of Month Net Book</v>
          </cell>
          <cell r="D1729">
            <v>454037.62</v>
          </cell>
          <cell r="F1729" t="str">
            <v>CALC</v>
          </cell>
          <cell r="H1729" t="str">
            <v>8026</v>
          </cell>
          <cell r="J1729" t="str">
            <v>cap_exp</v>
          </cell>
          <cell r="K1729" t="str">
            <v>beg_net_book</v>
          </cell>
          <cell r="M1729" t="str">
            <v>2010/12/1/8/A/0</v>
          </cell>
        </row>
        <row r="1730">
          <cell r="A1730" t="str">
            <v>1729</v>
          </cell>
          <cell r="B1730" t="str">
            <v>CO2_8026</v>
          </cell>
          <cell r="C1730" t="str">
            <v>8026 - End of Month Net Book</v>
          </cell>
          <cell r="D1730">
            <v>453175.01</v>
          </cell>
          <cell r="F1730" t="str">
            <v>CALC</v>
          </cell>
          <cell r="H1730" t="str">
            <v>8026</v>
          </cell>
          <cell r="J1730" t="str">
            <v>cap_exp</v>
          </cell>
          <cell r="K1730" t="str">
            <v>end_net_book</v>
          </cell>
          <cell r="M1730" t="str">
            <v>2010/12/1/8/A/0</v>
          </cell>
        </row>
        <row r="1731">
          <cell r="A1731" t="str">
            <v>1730</v>
          </cell>
          <cell r="B1731" t="str">
            <v>CO3_8026</v>
          </cell>
          <cell r="C1731" t="str">
            <v>8026 - Average Net Book</v>
          </cell>
          <cell r="D1731">
            <v>453606.315</v>
          </cell>
          <cell r="F1731" t="str">
            <v>CALC</v>
          </cell>
          <cell r="H1731" t="str">
            <v>8026</v>
          </cell>
          <cell r="J1731" t="str">
            <v>cap_exp</v>
          </cell>
          <cell r="K1731" t="str">
            <v>avg_net_book</v>
          </cell>
          <cell r="M1731" t="str">
            <v>2010/12/1/8/A/0</v>
          </cell>
        </row>
        <row r="1732">
          <cell r="A1732" t="str">
            <v>1731</v>
          </cell>
          <cell r="B1732" t="str">
            <v>CO4_8026</v>
          </cell>
          <cell r="C1732" t="str">
            <v>8026 - Annual Equity Rate</v>
          </cell>
          <cell r="D1732">
            <v>4.7018999999999998E-2</v>
          </cell>
          <cell r="F1732" t="str">
            <v>CALC</v>
          </cell>
          <cell r="H1732" t="str">
            <v>8026</v>
          </cell>
          <cell r="J1732" t="str">
            <v>cap_exp</v>
          </cell>
          <cell r="K1732" t="str">
            <v>equity_ror</v>
          </cell>
          <cell r="M1732" t="str">
            <v>2010/12/1/8/A/0</v>
          </cell>
        </row>
        <row r="1733">
          <cell r="A1733" t="str">
            <v>1732</v>
          </cell>
          <cell r="B1733" t="str">
            <v>CO5_8026</v>
          </cell>
          <cell r="C1733" t="str">
            <v>8026 - Annual Debt Rate</v>
          </cell>
          <cell r="D1733">
            <v>1.9473000000000001E-2</v>
          </cell>
          <cell r="F1733" t="str">
            <v>CALC</v>
          </cell>
          <cell r="H1733" t="str">
            <v>8026</v>
          </cell>
          <cell r="J1733" t="str">
            <v>cap_exp</v>
          </cell>
          <cell r="K1733" t="str">
            <v>debt_ror</v>
          </cell>
          <cell r="M1733" t="str">
            <v>2010/12/1/8/A/0</v>
          </cell>
        </row>
        <row r="1734">
          <cell r="A1734" t="str">
            <v>1733</v>
          </cell>
          <cell r="B1734" t="str">
            <v>CO6_8026</v>
          </cell>
          <cell r="C1734" t="str">
            <v>8026 - State Tax Rate</v>
          </cell>
          <cell r="D1734">
            <v>5.5E-2</v>
          </cell>
          <cell r="F1734" t="str">
            <v>CALC</v>
          </cell>
          <cell r="H1734" t="str">
            <v>8026</v>
          </cell>
          <cell r="J1734" t="str">
            <v>cap_exp</v>
          </cell>
          <cell r="K1734" t="str">
            <v>state_tax_rate</v>
          </cell>
          <cell r="M1734" t="str">
            <v>2010/12/1/8/A/0</v>
          </cell>
        </row>
        <row r="1735">
          <cell r="A1735" t="str">
            <v>1734</v>
          </cell>
          <cell r="B1735" t="str">
            <v>CO7_8026</v>
          </cell>
          <cell r="C1735" t="str">
            <v>8026 - Federal Tax Rate</v>
          </cell>
          <cell r="D1735">
            <v>0.35</v>
          </cell>
          <cell r="F1735" t="str">
            <v>CALC</v>
          </cell>
          <cell r="H1735" t="str">
            <v>8026</v>
          </cell>
          <cell r="J1735" t="str">
            <v>cap_exp</v>
          </cell>
          <cell r="K1735" t="str">
            <v>fed_tax_rate</v>
          </cell>
          <cell r="M1735" t="str">
            <v>2010/12/1/8/A/0</v>
          </cell>
        </row>
        <row r="1736">
          <cell r="A1736" t="str">
            <v>1735</v>
          </cell>
          <cell r="B1736" t="str">
            <v>CO8_8026</v>
          </cell>
          <cell r="C1736" t="str">
            <v>8026 - Grossed State Tax Rate</v>
          </cell>
          <cell r="D1736">
            <v>5.8201058201058198E-2</v>
          </cell>
          <cell r="F1736" t="str">
            <v>CALC</v>
          </cell>
          <cell r="H1736" t="str">
            <v>8026</v>
          </cell>
          <cell r="J1736" t="str">
            <v>cap_exp</v>
          </cell>
          <cell r="K1736" t="str">
            <v>gross_state_tax_rate</v>
          </cell>
          <cell r="M1736" t="str">
            <v>2010/12/1/8/A/0</v>
          </cell>
        </row>
        <row r="1737">
          <cell r="A1737" t="str">
            <v>1736</v>
          </cell>
          <cell r="B1737" t="str">
            <v>CO9_8026</v>
          </cell>
          <cell r="C1737" t="str">
            <v>8026 - Grossed Federal Tax Rate</v>
          </cell>
          <cell r="D1737">
            <v>0.53846153846153799</v>
          </cell>
          <cell r="F1737" t="str">
            <v>CALC</v>
          </cell>
          <cell r="H1737" t="str">
            <v>8026</v>
          </cell>
          <cell r="J1737" t="str">
            <v>cap_exp</v>
          </cell>
          <cell r="K1737" t="str">
            <v>gross_fed_tax_rate</v>
          </cell>
          <cell r="M1737" t="str">
            <v>2010/12/1/8/A/0</v>
          </cell>
        </row>
        <row r="1738">
          <cell r="A1738" t="str">
            <v>1737</v>
          </cell>
          <cell r="B1738" t="str">
            <v>COA_8026</v>
          </cell>
          <cell r="C1738" t="str">
            <v>8026 - Return on Equity Amount</v>
          </cell>
          <cell r="D1738">
            <v>1777.3656240645</v>
          </cell>
          <cell r="F1738" t="str">
            <v>CALC</v>
          </cell>
          <cell r="H1738" t="str">
            <v>8026</v>
          </cell>
          <cell r="J1738" t="str">
            <v>cap_exp</v>
          </cell>
          <cell r="K1738" t="str">
            <v>equity_ror_amt</v>
          </cell>
          <cell r="M1738" t="str">
            <v>2010/12/1/8/A/0</v>
          </cell>
        </row>
        <row r="1739">
          <cell r="A1739" t="str">
            <v>1738</v>
          </cell>
          <cell r="B1739" t="str">
            <v>COB_8026</v>
          </cell>
          <cell r="C1739" t="str">
            <v>8026 - State Tax Amount</v>
          </cell>
          <cell r="D1739">
            <v>103.444560130738</v>
          </cell>
          <cell r="F1739" t="str">
            <v>CALC</v>
          </cell>
          <cell r="H1739" t="str">
            <v>8026</v>
          </cell>
          <cell r="J1739" t="str">
            <v>cap_exp</v>
          </cell>
          <cell r="K1739" t="str">
            <v>state_tax_amt</v>
          </cell>
          <cell r="M1739" t="str">
            <v>2010/12/1/8/A/0</v>
          </cell>
        </row>
        <row r="1740">
          <cell r="A1740" t="str">
            <v>1739</v>
          </cell>
          <cell r="B1740" t="str">
            <v>COC_8026</v>
          </cell>
          <cell r="C1740" t="str">
            <v>8026 - Federal Tax Amount</v>
          </cell>
          <cell r="D1740">
            <v>1012.74394533589</v>
          </cell>
          <cell r="F1740" t="str">
            <v>CALC</v>
          </cell>
          <cell r="H1740" t="str">
            <v>8026</v>
          </cell>
          <cell r="J1740" t="str">
            <v>cap_exp</v>
          </cell>
          <cell r="K1740" t="str">
            <v>fed_tax_amt</v>
          </cell>
          <cell r="M1740" t="str">
            <v>2010/12/1/8/A/0</v>
          </cell>
        </row>
        <row r="1741">
          <cell r="A1741" t="str">
            <v>1740</v>
          </cell>
          <cell r="B1741" t="str">
            <v>COD_8026</v>
          </cell>
          <cell r="C1741" t="str">
            <v>8026 - Return on Debt Amount</v>
          </cell>
          <cell r="D1741">
            <v>736.11232798200001</v>
          </cell>
          <cell r="F1741" t="str">
            <v>CALC</v>
          </cell>
          <cell r="H1741" t="str">
            <v>8026</v>
          </cell>
          <cell r="J1741" t="str">
            <v>cap_exp</v>
          </cell>
          <cell r="K1741" t="str">
            <v>debt_ror_amt</v>
          </cell>
          <cell r="M1741" t="str">
            <v>2010/12/1/8/A/0</v>
          </cell>
        </row>
        <row r="1742">
          <cell r="A1742" t="str">
            <v>1741</v>
          </cell>
          <cell r="B1742" t="str">
            <v>COE_8026</v>
          </cell>
          <cell r="C1742" t="str">
            <v>8026 - Total Cap Exp Amount</v>
          </cell>
          <cell r="D1742">
            <v>4492.2764575131296</v>
          </cell>
          <cell r="F1742" t="str">
            <v>CALC</v>
          </cell>
          <cell r="H1742" t="str">
            <v>8026</v>
          </cell>
          <cell r="J1742" t="str">
            <v>cap_exp</v>
          </cell>
          <cell r="K1742" t="str">
            <v>total_amt</v>
          </cell>
          <cell r="M1742" t="str">
            <v>2010/12/1/8/A/0</v>
          </cell>
        </row>
        <row r="1743">
          <cell r="A1743" t="str">
            <v>1742</v>
          </cell>
          <cell r="B1743" t="str">
            <v>COF_8026</v>
          </cell>
          <cell r="C1743" t="str">
            <v>8026 - CP Allocation Factor</v>
          </cell>
          <cell r="D1743">
            <v>0.92307692299999999</v>
          </cell>
          <cell r="F1743" t="str">
            <v>CALC</v>
          </cell>
          <cell r="H1743" t="str">
            <v>8026</v>
          </cell>
          <cell r="J1743" t="str">
            <v>cap_exp</v>
          </cell>
          <cell r="K1743" t="str">
            <v>alloc_cp</v>
          </cell>
          <cell r="M1743" t="str">
            <v>2010/12/1/8/A/0</v>
          </cell>
        </row>
        <row r="1744">
          <cell r="A1744" t="str">
            <v>1743</v>
          </cell>
          <cell r="B1744" t="str">
            <v>COG_8026</v>
          </cell>
          <cell r="C1744" t="str">
            <v>8026 - GCP Allocation Factor</v>
          </cell>
          <cell r="D1744">
            <v>0</v>
          </cell>
          <cell r="F1744" t="str">
            <v>CALC</v>
          </cell>
          <cell r="H1744" t="str">
            <v>8026</v>
          </cell>
          <cell r="J1744" t="str">
            <v>cap_exp</v>
          </cell>
          <cell r="K1744" t="str">
            <v>alloc_gcp</v>
          </cell>
          <cell r="M1744" t="str">
            <v>2010/12/1/8/A/0</v>
          </cell>
        </row>
        <row r="1745">
          <cell r="A1745" t="str">
            <v>1744</v>
          </cell>
          <cell r="B1745" t="str">
            <v>COH_8026</v>
          </cell>
          <cell r="C1745" t="str">
            <v>8026 - Energy Allocation Factor</v>
          </cell>
          <cell r="D1745">
            <v>7.6923077000000006E-2</v>
          </cell>
          <cell r="F1745" t="str">
            <v>CALC</v>
          </cell>
          <cell r="H1745" t="str">
            <v>8026</v>
          </cell>
          <cell r="J1745" t="str">
            <v>cap_exp</v>
          </cell>
          <cell r="K1745" t="str">
            <v>alloc_engy</v>
          </cell>
          <cell r="M1745" t="str">
            <v>2010/12/1/8/A/0</v>
          </cell>
        </row>
        <row r="1746">
          <cell r="A1746" t="str">
            <v>1745</v>
          </cell>
          <cell r="B1746" t="str">
            <v>COI_8026</v>
          </cell>
          <cell r="C1746" t="str">
            <v>8026 - CP Allocation Cap Exp Amount</v>
          </cell>
          <cell r="D1746">
            <v>4146.7167296665602</v>
          </cell>
          <cell r="F1746" t="str">
            <v>CALC</v>
          </cell>
          <cell r="H1746" t="str">
            <v>8026</v>
          </cell>
          <cell r="J1746" t="str">
            <v>cap_exp</v>
          </cell>
          <cell r="K1746" t="str">
            <v>alloc_cp_amt</v>
          </cell>
          <cell r="M1746" t="str">
            <v>2010/12/1/8/A/0</v>
          </cell>
        </row>
        <row r="1747">
          <cell r="A1747" t="str">
            <v>1746</v>
          </cell>
          <cell r="B1747" t="str">
            <v>COJ_8026</v>
          </cell>
          <cell r="C1747" t="str">
            <v>8026 - GCP Allocation Cap Exp Amount</v>
          </cell>
          <cell r="D1747">
            <v>0</v>
          </cell>
          <cell r="F1747" t="str">
            <v>CALC</v>
          </cell>
          <cell r="H1747" t="str">
            <v>8026</v>
          </cell>
          <cell r="J1747" t="str">
            <v>cap_exp</v>
          </cell>
          <cell r="K1747" t="str">
            <v>alloc_gcp_amt</v>
          </cell>
          <cell r="M1747" t="str">
            <v>2010/12/1/8/A/0</v>
          </cell>
        </row>
        <row r="1748">
          <cell r="A1748" t="str">
            <v>1747</v>
          </cell>
          <cell r="B1748" t="str">
            <v>COK_8026</v>
          </cell>
          <cell r="C1748" t="str">
            <v>8026 - Energy Allocation Cap Exp Amount</v>
          </cell>
          <cell r="D1748">
            <v>345.55972784657001</v>
          </cell>
          <cell r="F1748" t="str">
            <v>CALC</v>
          </cell>
          <cell r="H1748" t="str">
            <v>8026</v>
          </cell>
          <cell r="J1748" t="str">
            <v>cap_exp</v>
          </cell>
          <cell r="K1748" t="str">
            <v>alloc_engy_amt</v>
          </cell>
          <cell r="M1748" t="str">
            <v>2010/12/1/8/A/0</v>
          </cell>
        </row>
        <row r="1749">
          <cell r="A1749" t="str">
            <v>1748</v>
          </cell>
          <cell r="B1749" t="str">
            <v>COL_8026</v>
          </cell>
          <cell r="C1749" t="str">
            <v>8026 - CP Jurisdictional Factor</v>
          </cell>
          <cell r="D1749">
            <v>0.98031049999999997</v>
          </cell>
          <cell r="F1749" t="str">
            <v>CALC</v>
          </cell>
          <cell r="H1749" t="str">
            <v>8026</v>
          </cell>
          <cell r="J1749" t="str">
            <v>cap_exp</v>
          </cell>
          <cell r="K1749" t="str">
            <v>juris_cp_factor</v>
          </cell>
          <cell r="M1749" t="str">
            <v>2010/12/1/8/A/0</v>
          </cell>
        </row>
        <row r="1750">
          <cell r="A1750" t="str">
            <v>1749</v>
          </cell>
          <cell r="B1750" t="str">
            <v>COM_8026</v>
          </cell>
          <cell r="C1750" t="str">
            <v>8026 - GCP Jurisdictional Factor</v>
          </cell>
          <cell r="D1750">
            <v>1</v>
          </cell>
          <cell r="F1750" t="str">
            <v>CALC</v>
          </cell>
          <cell r="H1750" t="str">
            <v>8026</v>
          </cell>
          <cell r="J1750" t="str">
            <v>cap_exp</v>
          </cell>
          <cell r="K1750" t="str">
            <v>juris_gcp_factor</v>
          </cell>
          <cell r="M1750" t="str">
            <v>2010/12/1/8/A/0</v>
          </cell>
        </row>
        <row r="1751">
          <cell r="A1751" t="str">
            <v>1750</v>
          </cell>
          <cell r="B1751" t="str">
            <v>CON_8026</v>
          </cell>
          <cell r="C1751" t="str">
            <v>8026 - Energy Jurisdictional Factor</v>
          </cell>
          <cell r="D1751">
            <v>0.980271</v>
          </cell>
          <cell r="F1751" t="str">
            <v>CALC</v>
          </cell>
          <cell r="H1751" t="str">
            <v>8026</v>
          </cell>
          <cell r="J1751" t="str">
            <v>cap_exp</v>
          </cell>
          <cell r="K1751" t="str">
            <v>juris_engy_factor</v>
          </cell>
          <cell r="M1751" t="str">
            <v>2010/12/1/8/A/0</v>
          </cell>
        </row>
        <row r="1752">
          <cell r="A1752" t="str">
            <v>1751</v>
          </cell>
          <cell r="B1752" t="str">
            <v>COO_8026</v>
          </cell>
          <cell r="C1752" t="str">
            <v>8026 - CP Jurisdictional Cap Exp Amount</v>
          </cell>
          <cell r="D1752">
            <v>4065.0699506177898</v>
          </cell>
          <cell r="F1752" t="str">
            <v>CALC</v>
          </cell>
          <cell r="H1752" t="str">
            <v>8026</v>
          </cell>
          <cell r="J1752" t="str">
            <v>cap_exp</v>
          </cell>
          <cell r="K1752" t="str">
            <v>juris_cp_amt</v>
          </cell>
          <cell r="M1752" t="str">
            <v>2010/12/1/8/A/0</v>
          </cell>
        </row>
        <row r="1753">
          <cell r="A1753" t="str">
            <v>1752</v>
          </cell>
          <cell r="B1753" t="str">
            <v>COP_8026</v>
          </cell>
          <cell r="C1753" t="str">
            <v>8026 - GCP Jurisdictional Cap Exp Amount</v>
          </cell>
          <cell r="D1753">
            <v>0</v>
          </cell>
          <cell r="F1753" t="str">
            <v>CALC</v>
          </cell>
          <cell r="H1753" t="str">
            <v>8026</v>
          </cell>
          <cell r="J1753" t="str">
            <v>cap_exp</v>
          </cell>
          <cell r="K1753" t="str">
            <v>juris_gcp_amt</v>
          </cell>
          <cell r="M1753" t="str">
            <v>2010/12/1/8/A/0</v>
          </cell>
        </row>
        <row r="1754">
          <cell r="A1754" t="str">
            <v>1753</v>
          </cell>
          <cell r="B1754" t="str">
            <v>COQ_8026</v>
          </cell>
          <cell r="C1754" t="str">
            <v>8026 - Energy Jurisdictional Cap Exp Amount</v>
          </cell>
          <cell r="D1754">
            <v>338.74217997588499</v>
          </cell>
          <cell r="F1754" t="str">
            <v>CALC</v>
          </cell>
          <cell r="H1754" t="str">
            <v>8026</v>
          </cell>
          <cell r="J1754" t="str">
            <v>cap_exp</v>
          </cell>
          <cell r="K1754" t="str">
            <v>juris_engy_amt</v>
          </cell>
          <cell r="M1754" t="str">
            <v>2010/12/1/8/A/0</v>
          </cell>
        </row>
        <row r="1755">
          <cell r="A1755" t="str">
            <v>1754</v>
          </cell>
          <cell r="B1755" t="str">
            <v>COR_8026</v>
          </cell>
          <cell r="C1755" t="str">
            <v>8026 - Total Jurisdictional Cap Exp Amount</v>
          </cell>
          <cell r="D1755">
            <v>4403.8121305936802</v>
          </cell>
          <cell r="F1755" t="str">
            <v>CALC</v>
          </cell>
          <cell r="H1755" t="str">
            <v>8026</v>
          </cell>
          <cell r="J1755" t="str">
            <v>cap_exp</v>
          </cell>
          <cell r="K1755" t="str">
            <v>total_juris_amt</v>
          </cell>
          <cell r="M1755" t="str">
            <v>2010/12/1/8/A/0</v>
          </cell>
        </row>
        <row r="1756">
          <cell r="A1756" t="str">
            <v>1755</v>
          </cell>
          <cell r="B1756" t="str">
            <v>CIN_8026</v>
          </cell>
          <cell r="C1756" t="str">
            <v>8026 - Beginning of Month CWIP Balance</v>
          </cell>
          <cell r="D1756">
            <v>0</v>
          </cell>
          <cell r="F1756" t="str">
            <v>PRIOR_JV</v>
          </cell>
          <cell r="H1756" t="str">
            <v>8026</v>
          </cell>
          <cell r="I1756" t="str">
            <v>P</v>
          </cell>
          <cell r="J1756" t="str">
            <v>cap_exp</v>
          </cell>
          <cell r="K1756" t="str">
            <v>beg_cwip_bal</v>
          </cell>
          <cell r="M1756" t="str">
            <v>2010/12/1/8/A/0</v>
          </cell>
        </row>
        <row r="1757">
          <cell r="A1757" t="str">
            <v>1756</v>
          </cell>
          <cell r="B1757" t="str">
            <v>403_0260</v>
          </cell>
          <cell r="C1757" t="str">
            <v xml:space="preserve">DEPR EXP-UST REPLACEMENT/REMOVAL ECRC             </v>
          </cell>
          <cell r="D1757">
            <v>0</v>
          </cell>
          <cell r="E1757" t="str">
            <v>403026</v>
          </cell>
          <cell r="F1757" t="str">
            <v>WALKER</v>
          </cell>
          <cell r="G1757" t="str">
            <v>CM</v>
          </cell>
          <cell r="M1757" t="str">
            <v>2010/12/1/8/A/0</v>
          </cell>
        </row>
        <row r="1758">
          <cell r="A1758" t="str">
            <v>1757</v>
          </cell>
          <cell r="B1758" t="str">
            <v>108_1260</v>
          </cell>
          <cell r="C1758" t="str">
            <v xml:space="preserve">ACCUM PROV DEPR-UST REPLACE/REMOVL ECRC           </v>
          </cell>
          <cell r="D1758">
            <v>-38878.800000000003</v>
          </cell>
          <cell r="E1758" t="str">
            <v>108126</v>
          </cell>
          <cell r="F1758" t="str">
            <v>WALKER</v>
          </cell>
          <cell r="G1758" t="str">
            <v>LTD</v>
          </cell>
          <cell r="M1758" t="str">
            <v>2010/12/1/8/A/0</v>
          </cell>
        </row>
        <row r="1759">
          <cell r="A1759" t="str">
            <v>1758</v>
          </cell>
          <cell r="B1759" t="str">
            <v>532_1390</v>
          </cell>
          <cell r="C1759" t="str">
            <v xml:space="preserve">MAINT MISC PLT-CORCT ACTN PRG RCRA-ECRC           </v>
          </cell>
          <cell r="D1759">
            <v>0</v>
          </cell>
          <cell r="E1759" t="str">
            <v>532139</v>
          </cell>
          <cell r="F1759" t="str">
            <v>WALKER</v>
          </cell>
          <cell r="G1759" t="str">
            <v>CM</v>
          </cell>
          <cell r="H1759" t="str">
            <v>134</v>
          </cell>
          <cell r="M1759" t="str">
            <v>2010/12/1/8/A/0</v>
          </cell>
        </row>
        <row r="1760">
          <cell r="A1760" t="str">
            <v>1759</v>
          </cell>
          <cell r="B1760" t="str">
            <v>403_0270</v>
          </cell>
          <cell r="C1760" t="str">
            <v xml:space="preserve">DEPR EXP-CLEAN AIR INTER RULE(CAIR)-ECRC          </v>
          </cell>
          <cell r="D1760">
            <v>0</v>
          </cell>
          <cell r="E1760" t="str">
            <v>403027</v>
          </cell>
          <cell r="F1760" t="str">
            <v>WALKER</v>
          </cell>
          <cell r="G1760" t="str">
            <v>CM</v>
          </cell>
          <cell r="M1760" t="str">
            <v>2010/12/1/8/A/0</v>
          </cell>
        </row>
        <row r="1761">
          <cell r="A1761" t="str">
            <v>1760</v>
          </cell>
          <cell r="B1761" t="str">
            <v>OM5_8163</v>
          </cell>
          <cell r="C1761" t="str">
            <v>163 - CP Allocation O &amp; M Exp Amount</v>
          </cell>
          <cell r="D1761">
            <v>0</v>
          </cell>
          <cell r="F1761" t="str">
            <v>CALC</v>
          </cell>
          <cell r="H1761" t="str">
            <v>163</v>
          </cell>
          <cell r="I1761" t="str">
            <v>C</v>
          </cell>
          <cell r="J1761" t="str">
            <v>om_exp</v>
          </cell>
          <cell r="K1761" t="str">
            <v>alloc_cp_amt</v>
          </cell>
          <cell r="M1761" t="str">
            <v>2010/12/1/8/A/0</v>
          </cell>
        </row>
        <row r="1762">
          <cell r="A1762" t="str">
            <v>1761</v>
          </cell>
          <cell r="B1762" t="str">
            <v>OM2_8163</v>
          </cell>
          <cell r="C1762" t="str">
            <v>163 - CP Allocation Factor</v>
          </cell>
          <cell r="D1762">
            <v>1</v>
          </cell>
          <cell r="F1762" t="str">
            <v>CALC</v>
          </cell>
          <cell r="H1762" t="str">
            <v>163</v>
          </cell>
          <cell r="I1762" t="str">
            <v>C</v>
          </cell>
          <cell r="J1762" t="str">
            <v>om_exp</v>
          </cell>
          <cell r="K1762" t="str">
            <v>alloc_cp</v>
          </cell>
          <cell r="M1762" t="str">
            <v>2010/12/1/8/A/0</v>
          </cell>
        </row>
        <row r="1763">
          <cell r="A1763" t="str">
            <v>1762</v>
          </cell>
          <cell r="B1763" t="str">
            <v>OM6_8163</v>
          </cell>
          <cell r="C1763" t="str">
            <v>163 - GCP Allocation O &amp; M Exp Amount</v>
          </cell>
          <cell r="D1763">
            <v>0</v>
          </cell>
          <cell r="F1763" t="str">
            <v>CALC</v>
          </cell>
          <cell r="H1763" t="str">
            <v>163</v>
          </cell>
          <cell r="I1763" t="str">
            <v>C</v>
          </cell>
          <cell r="J1763" t="str">
            <v>om_exp</v>
          </cell>
          <cell r="K1763" t="str">
            <v>alloc_gcp_amt</v>
          </cell>
          <cell r="M1763" t="str">
            <v>2010/12/1/8/A/0</v>
          </cell>
        </row>
        <row r="1764">
          <cell r="A1764" t="str">
            <v>1763</v>
          </cell>
          <cell r="B1764" t="str">
            <v>OM3_8163</v>
          </cell>
          <cell r="C1764" t="str">
            <v>163 - GCP Allocation Factor</v>
          </cell>
          <cell r="D1764">
            <v>0</v>
          </cell>
          <cell r="F1764" t="str">
            <v>CALC</v>
          </cell>
          <cell r="H1764" t="str">
            <v>163</v>
          </cell>
          <cell r="I1764" t="str">
            <v>C</v>
          </cell>
          <cell r="J1764" t="str">
            <v>om_exp</v>
          </cell>
          <cell r="K1764" t="str">
            <v>alloc_gcp</v>
          </cell>
          <cell r="M1764" t="str">
            <v>2010/12/1/8/A/0</v>
          </cell>
        </row>
        <row r="1765">
          <cell r="A1765" t="str">
            <v>1764</v>
          </cell>
          <cell r="B1765" t="str">
            <v>OMC_8163</v>
          </cell>
          <cell r="C1765" t="str">
            <v>163 - GCP Jurisdictional O &amp; M Exp Amount</v>
          </cell>
          <cell r="D1765">
            <v>0</v>
          </cell>
          <cell r="F1765" t="str">
            <v>CALC</v>
          </cell>
          <cell r="H1765" t="str">
            <v>163</v>
          </cell>
          <cell r="I1765" t="str">
            <v>C</v>
          </cell>
          <cell r="J1765" t="str">
            <v>om_exp</v>
          </cell>
          <cell r="K1765" t="str">
            <v>juris_gcp_amt</v>
          </cell>
          <cell r="M1765" t="str">
            <v>2010/12/1/8/A/0</v>
          </cell>
        </row>
        <row r="1766">
          <cell r="A1766" t="str">
            <v>1765</v>
          </cell>
          <cell r="B1766" t="str">
            <v>OM4_8163</v>
          </cell>
          <cell r="C1766" t="str">
            <v>163 - Energy Allocation Factor</v>
          </cell>
          <cell r="D1766">
            <v>0</v>
          </cell>
          <cell r="F1766" t="str">
            <v>CALC</v>
          </cell>
          <cell r="H1766" t="str">
            <v>163</v>
          </cell>
          <cell r="I1766" t="str">
            <v>C</v>
          </cell>
          <cell r="J1766" t="str">
            <v>om_exp</v>
          </cell>
          <cell r="K1766" t="str">
            <v>alloc_energy</v>
          </cell>
          <cell r="M1766" t="str">
            <v>2010/12/1/8/A/0</v>
          </cell>
        </row>
        <row r="1767">
          <cell r="A1767" t="str">
            <v>1766</v>
          </cell>
          <cell r="B1767" t="str">
            <v>OM7_8163</v>
          </cell>
          <cell r="C1767" t="str">
            <v>163 - Energy Allocation O &amp; M Exp Amount</v>
          </cell>
          <cell r="D1767">
            <v>0</v>
          </cell>
          <cell r="F1767" t="str">
            <v>CALC</v>
          </cell>
          <cell r="H1767" t="str">
            <v>163</v>
          </cell>
          <cell r="I1767" t="str">
            <v>C</v>
          </cell>
          <cell r="J1767" t="str">
            <v>om_exp</v>
          </cell>
          <cell r="K1767" t="str">
            <v>alloc_energy_amt</v>
          </cell>
          <cell r="M1767" t="str">
            <v>2010/12/1/8/A/0</v>
          </cell>
        </row>
        <row r="1768">
          <cell r="A1768" t="str">
            <v>1767</v>
          </cell>
          <cell r="B1768" t="str">
            <v>OMB_8163</v>
          </cell>
          <cell r="C1768" t="str">
            <v>163 - CP Jurisdictional O &amp; M Exp Amount</v>
          </cell>
          <cell r="D1768">
            <v>0</v>
          </cell>
          <cell r="F1768" t="str">
            <v>CALC</v>
          </cell>
          <cell r="H1768" t="str">
            <v>163</v>
          </cell>
          <cell r="I1768" t="str">
            <v>C</v>
          </cell>
          <cell r="J1768" t="str">
            <v>om_exp</v>
          </cell>
          <cell r="K1768" t="str">
            <v>juris_cp_amt</v>
          </cell>
          <cell r="M1768" t="str">
            <v>2010/12/1/8/A/0</v>
          </cell>
        </row>
        <row r="1769">
          <cell r="A1769" t="str">
            <v>1768</v>
          </cell>
          <cell r="B1769" t="str">
            <v>OM8_8163</v>
          </cell>
          <cell r="C1769" t="str">
            <v>163 - CP Jurisdictional Factor</v>
          </cell>
          <cell r="D1769">
            <v>0.98031049999999997</v>
          </cell>
          <cell r="F1769" t="str">
            <v>CALC</v>
          </cell>
          <cell r="H1769" t="str">
            <v>163</v>
          </cell>
          <cell r="I1769" t="str">
            <v>C</v>
          </cell>
          <cell r="J1769" t="str">
            <v>om_exp</v>
          </cell>
          <cell r="K1769" t="str">
            <v>juris_cp</v>
          </cell>
          <cell r="M1769" t="str">
            <v>2010/12/1/8/A/0</v>
          </cell>
        </row>
        <row r="1770">
          <cell r="A1770" t="str">
            <v>1769</v>
          </cell>
          <cell r="B1770" t="str">
            <v>OMA_8163</v>
          </cell>
          <cell r="C1770" t="str">
            <v>163 - Energy Jurisdictional Factor</v>
          </cell>
          <cell r="D1770">
            <v>0.980271</v>
          </cell>
          <cell r="F1770" t="str">
            <v>CALC</v>
          </cell>
          <cell r="H1770" t="str">
            <v>163</v>
          </cell>
          <cell r="I1770" t="str">
            <v>C</v>
          </cell>
          <cell r="J1770" t="str">
            <v>om_exp</v>
          </cell>
          <cell r="K1770" t="str">
            <v>juris_energy</v>
          </cell>
          <cell r="M1770" t="str">
            <v>2010/12/1/8/A/0</v>
          </cell>
        </row>
        <row r="1771">
          <cell r="A1771" t="str">
            <v>1770</v>
          </cell>
          <cell r="B1771" t="str">
            <v>OM1_8163</v>
          </cell>
          <cell r="C1771" t="str">
            <v>163 - O &amp; M Expenses Amount</v>
          </cell>
          <cell r="D1771">
            <v>0</v>
          </cell>
          <cell r="F1771" t="str">
            <v>CALC</v>
          </cell>
          <cell r="H1771" t="str">
            <v>163</v>
          </cell>
          <cell r="I1771" t="str">
            <v>C</v>
          </cell>
          <cell r="J1771" t="str">
            <v>om_exp</v>
          </cell>
          <cell r="K1771" t="str">
            <v>beg_bal</v>
          </cell>
          <cell r="M1771" t="str">
            <v>2010/12/1/8/A/0</v>
          </cell>
        </row>
        <row r="1772">
          <cell r="A1772" t="str">
            <v>1771</v>
          </cell>
          <cell r="B1772" t="str">
            <v>OM9_8163</v>
          </cell>
          <cell r="C1772" t="str">
            <v>163 - GCP Jurisdictional Factor</v>
          </cell>
          <cell r="D1772">
            <v>1</v>
          </cell>
          <cell r="F1772" t="str">
            <v>CALC</v>
          </cell>
          <cell r="H1772" t="str">
            <v>163</v>
          </cell>
          <cell r="I1772" t="str">
            <v>C</v>
          </cell>
          <cell r="J1772" t="str">
            <v>om_exp</v>
          </cell>
          <cell r="K1772" t="str">
            <v>juris_gcp</v>
          </cell>
          <cell r="M1772" t="str">
            <v>2010/12/1/8/A/0</v>
          </cell>
        </row>
        <row r="1773">
          <cell r="A1773" t="str">
            <v>1772</v>
          </cell>
          <cell r="B1773" t="str">
            <v>OMD_8163</v>
          </cell>
          <cell r="C1773" t="str">
            <v>163 - Energy Jurisdictional O &amp; M Exp Amount</v>
          </cell>
          <cell r="D1773">
            <v>0</v>
          </cell>
          <cell r="F1773" t="str">
            <v>CALC</v>
          </cell>
          <cell r="H1773" t="str">
            <v>163</v>
          </cell>
          <cell r="I1773" t="str">
            <v>C</v>
          </cell>
          <cell r="J1773" t="str">
            <v>om_exp</v>
          </cell>
          <cell r="K1773" t="str">
            <v>juris_energy_amt</v>
          </cell>
          <cell r="M1773" t="str">
            <v>2010/12/1/8/A/0</v>
          </cell>
        </row>
        <row r="1774">
          <cell r="A1774" t="str">
            <v>1773</v>
          </cell>
          <cell r="B1774" t="str">
            <v>OME_8163</v>
          </cell>
          <cell r="C1774" t="str">
            <v>163 - Total Jurisdictional O &amp; M Exp Amount</v>
          </cell>
          <cell r="D1774">
            <v>0</v>
          </cell>
          <cell r="F1774" t="str">
            <v>CALC</v>
          </cell>
          <cell r="H1774" t="str">
            <v>163</v>
          </cell>
          <cell r="I1774" t="str">
            <v>C</v>
          </cell>
          <cell r="J1774" t="str">
            <v>om_exp</v>
          </cell>
          <cell r="K1774" t="str">
            <v>total_juris_amt</v>
          </cell>
          <cell r="M1774" t="str">
            <v>2010/12/1/8/A/0</v>
          </cell>
        </row>
        <row r="1775">
          <cell r="A1775" t="str">
            <v>1774</v>
          </cell>
          <cell r="B1775" t="str">
            <v>OM5_8164</v>
          </cell>
          <cell r="C1775" t="str">
            <v>164 - CP Allocation O &amp; M Exp Amount</v>
          </cell>
          <cell r="D1775">
            <v>0</v>
          </cell>
          <cell r="F1775" t="str">
            <v>CALC</v>
          </cell>
          <cell r="H1775" t="str">
            <v>164</v>
          </cell>
          <cell r="I1775" t="str">
            <v>C</v>
          </cell>
          <cell r="J1775" t="str">
            <v>om_exp</v>
          </cell>
          <cell r="K1775" t="str">
            <v>alloc_cp_amt</v>
          </cell>
          <cell r="M1775" t="str">
            <v>2010/12/1/8/A/0</v>
          </cell>
        </row>
        <row r="1776">
          <cell r="A1776" t="str">
            <v>1775</v>
          </cell>
          <cell r="B1776" t="str">
            <v>OM2_8164</v>
          </cell>
          <cell r="C1776" t="str">
            <v>164 - CP Allocation Factor</v>
          </cell>
          <cell r="D1776">
            <v>0.92307700000000004</v>
          </cell>
          <cell r="F1776" t="str">
            <v>CALC</v>
          </cell>
          <cell r="H1776" t="str">
            <v>164</v>
          </cell>
          <cell r="I1776" t="str">
            <v>C</v>
          </cell>
          <cell r="J1776" t="str">
            <v>om_exp</v>
          </cell>
          <cell r="K1776" t="str">
            <v>alloc_cp</v>
          </cell>
          <cell r="M1776" t="str">
            <v>2010/12/1/8/A/0</v>
          </cell>
        </row>
        <row r="1777">
          <cell r="A1777" t="str">
            <v>1776</v>
          </cell>
          <cell r="B1777" t="str">
            <v>OM6_8164</v>
          </cell>
          <cell r="C1777" t="str">
            <v>164 - GCP Allocation O &amp; M Exp Amount</v>
          </cell>
          <cell r="D1777">
            <v>0</v>
          </cell>
          <cell r="F1777" t="str">
            <v>CALC</v>
          </cell>
          <cell r="H1777" t="str">
            <v>164</v>
          </cell>
          <cell r="I1777" t="str">
            <v>C</v>
          </cell>
          <cell r="J1777" t="str">
            <v>om_exp</v>
          </cell>
          <cell r="K1777" t="str">
            <v>alloc_gcp_amt</v>
          </cell>
          <cell r="M1777" t="str">
            <v>2010/12/1/8/A/0</v>
          </cell>
        </row>
        <row r="1778">
          <cell r="A1778" t="str">
            <v>1777</v>
          </cell>
          <cell r="B1778" t="str">
            <v>OM3_8164</v>
          </cell>
          <cell r="C1778" t="str">
            <v>164 - GCP Allocation Factor</v>
          </cell>
          <cell r="D1778">
            <v>0</v>
          </cell>
          <cell r="F1778" t="str">
            <v>CALC</v>
          </cell>
          <cell r="H1778" t="str">
            <v>164</v>
          </cell>
          <cell r="I1778" t="str">
            <v>C</v>
          </cell>
          <cell r="J1778" t="str">
            <v>om_exp</v>
          </cell>
          <cell r="K1778" t="str">
            <v>alloc_gcp</v>
          </cell>
          <cell r="M1778" t="str">
            <v>2010/12/1/8/A/0</v>
          </cell>
        </row>
        <row r="1779">
          <cell r="A1779" t="str">
            <v>1778</v>
          </cell>
          <cell r="B1779" t="str">
            <v>OMC_8164</v>
          </cell>
          <cell r="C1779" t="str">
            <v>164 - GCP Jurisdictional O &amp; M Exp Amount</v>
          </cell>
          <cell r="D1779">
            <v>0</v>
          </cell>
          <cell r="F1779" t="str">
            <v>CALC</v>
          </cell>
          <cell r="H1779" t="str">
            <v>164</v>
          </cell>
          <cell r="I1779" t="str">
            <v>C</v>
          </cell>
          <cell r="J1779" t="str">
            <v>om_exp</v>
          </cell>
          <cell r="K1779" t="str">
            <v>juris_gcp_amt</v>
          </cell>
          <cell r="M1779" t="str">
            <v>2010/12/1/8/A/0</v>
          </cell>
        </row>
        <row r="1780">
          <cell r="A1780" t="str">
            <v>1779</v>
          </cell>
          <cell r="B1780" t="str">
            <v>OM4_8164</v>
          </cell>
          <cell r="C1780" t="str">
            <v>164 - Energy Allocation Factor</v>
          </cell>
          <cell r="D1780">
            <v>7.6923000000000005E-2</v>
          </cell>
          <cell r="F1780" t="str">
            <v>CALC</v>
          </cell>
          <cell r="H1780" t="str">
            <v>164</v>
          </cell>
          <cell r="I1780" t="str">
            <v>C</v>
          </cell>
          <cell r="J1780" t="str">
            <v>om_exp</v>
          </cell>
          <cell r="K1780" t="str">
            <v>alloc_energy</v>
          </cell>
          <cell r="M1780" t="str">
            <v>2010/12/1/8/A/0</v>
          </cell>
        </row>
        <row r="1781">
          <cell r="A1781" t="str">
            <v>1780</v>
          </cell>
          <cell r="B1781" t="str">
            <v>OM7_8164</v>
          </cell>
          <cell r="C1781" t="str">
            <v>164 - Energy Allocation O &amp; M Exp Amount</v>
          </cell>
          <cell r="D1781">
            <v>0</v>
          </cell>
          <cell r="F1781" t="str">
            <v>CALC</v>
          </cell>
          <cell r="H1781" t="str">
            <v>164</v>
          </cell>
          <cell r="I1781" t="str">
            <v>C</v>
          </cell>
          <cell r="J1781" t="str">
            <v>om_exp</v>
          </cell>
          <cell r="K1781" t="str">
            <v>alloc_energy_amt</v>
          </cell>
          <cell r="M1781" t="str">
            <v>2010/12/1/8/A/0</v>
          </cell>
        </row>
        <row r="1782">
          <cell r="A1782" t="str">
            <v>1781</v>
          </cell>
          <cell r="B1782" t="str">
            <v>OMB_8164</v>
          </cell>
          <cell r="C1782" t="str">
            <v>164 - CP Jurisdictional O &amp; M Exp Amount</v>
          </cell>
          <cell r="D1782">
            <v>0</v>
          </cell>
          <cell r="F1782" t="str">
            <v>CALC</v>
          </cell>
          <cell r="H1782" t="str">
            <v>164</v>
          </cell>
          <cell r="I1782" t="str">
            <v>C</v>
          </cell>
          <cell r="J1782" t="str">
            <v>om_exp</v>
          </cell>
          <cell r="K1782" t="str">
            <v>juris_cp_amt</v>
          </cell>
          <cell r="M1782" t="str">
            <v>2010/12/1/8/A/0</v>
          </cell>
        </row>
        <row r="1783">
          <cell r="A1783" t="str">
            <v>1782</v>
          </cell>
          <cell r="B1783" t="str">
            <v>OM8_8164</v>
          </cell>
          <cell r="C1783" t="str">
            <v>164 - CP Jurisdictional Factor</v>
          </cell>
          <cell r="D1783">
            <v>0.98031049999999997</v>
          </cell>
          <cell r="F1783" t="str">
            <v>CALC</v>
          </cell>
          <cell r="H1783" t="str">
            <v>164</v>
          </cell>
          <cell r="I1783" t="str">
            <v>C</v>
          </cell>
          <cell r="J1783" t="str">
            <v>om_exp</v>
          </cell>
          <cell r="K1783" t="str">
            <v>juris_cp</v>
          </cell>
          <cell r="M1783" t="str">
            <v>2010/12/1/8/A/0</v>
          </cell>
        </row>
        <row r="1784">
          <cell r="A1784" t="str">
            <v>1783</v>
          </cell>
          <cell r="B1784" t="str">
            <v>OMA_8164</v>
          </cell>
          <cell r="C1784" t="str">
            <v>164 - Energy Jurisdictional Factor</v>
          </cell>
          <cell r="D1784">
            <v>0.980271</v>
          </cell>
          <cell r="F1784" t="str">
            <v>CALC</v>
          </cell>
          <cell r="H1784" t="str">
            <v>164</v>
          </cell>
          <cell r="I1784" t="str">
            <v>C</v>
          </cell>
          <cell r="J1784" t="str">
            <v>om_exp</v>
          </cell>
          <cell r="K1784" t="str">
            <v>juris_energy</v>
          </cell>
          <cell r="M1784" t="str">
            <v>2010/12/1/8/A/0</v>
          </cell>
        </row>
        <row r="1785">
          <cell r="A1785" t="str">
            <v>1784</v>
          </cell>
          <cell r="B1785" t="str">
            <v>OM1_8164</v>
          </cell>
          <cell r="C1785" t="str">
            <v>164 - O &amp; M Expenses Amount</v>
          </cell>
          <cell r="D1785">
            <v>0</v>
          </cell>
          <cell r="F1785" t="str">
            <v>CALC</v>
          </cell>
          <cell r="H1785" t="str">
            <v>164</v>
          </cell>
          <cell r="I1785" t="str">
            <v>C</v>
          </cell>
          <cell r="J1785" t="str">
            <v>om_exp</v>
          </cell>
          <cell r="K1785" t="str">
            <v>beg_bal</v>
          </cell>
          <cell r="M1785" t="str">
            <v>2010/12/1/8/A/0</v>
          </cell>
        </row>
        <row r="1786">
          <cell r="A1786" t="str">
            <v>1785</v>
          </cell>
          <cell r="B1786" t="str">
            <v>OM9_8164</v>
          </cell>
          <cell r="C1786" t="str">
            <v>164 - GCP Jurisdictional Factor</v>
          </cell>
          <cell r="D1786">
            <v>1</v>
          </cell>
          <cell r="F1786" t="str">
            <v>CALC</v>
          </cell>
          <cell r="H1786" t="str">
            <v>164</v>
          </cell>
          <cell r="I1786" t="str">
            <v>C</v>
          </cell>
          <cell r="J1786" t="str">
            <v>om_exp</v>
          </cell>
          <cell r="K1786" t="str">
            <v>juris_gcp</v>
          </cell>
          <cell r="M1786" t="str">
            <v>2010/12/1/8/A/0</v>
          </cell>
        </row>
        <row r="1787">
          <cell r="A1787" t="str">
            <v>1786</v>
          </cell>
          <cell r="B1787" t="str">
            <v>OMD_8164</v>
          </cell>
          <cell r="C1787" t="str">
            <v>164 - Energy Jurisdictional O &amp; M Exp Amount</v>
          </cell>
          <cell r="D1787">
            <v>0</v>
          </cell>
          <cell r="F1787" t="str">
            <v>CALC</v>
          </cell>
          <cell r="H1787" t="str">
            <v>164</v>
          </cell>
          <cell r="I1787" t="str">
            <v>C</v>
          </cell>
          <cell r="J1787" t="str">
            <v>om_exp</v>
          </cell>
          <cell r="K1787" t="str">
            <v>juris_energy_amt</v>
          </cell>
          <cell r="M1787" t="str">
            <v>2010/12/1/8/A/0</v>
          </cell>
        </row>
        <row r="1788">
          <cell r="A1788" t="str">
            <v>1787</v>
          </cell>
          <cell r="B1788" t="str">
            <v>OME_8164</v>
          </cell>
          <cell r="C1788" t="str">
            <v>164 - Total Jurisdictional O &amp; M Exp Amount</v>
          </cell>
          <cell r="D1788">
            <v>0</v>
          </cell>
          <cell r="F1788" t="str">
            <v>CALC</v>
          </cell>
          <cell r="H1788" t="str">
            <v>164</v>
          </cell>
          <cell r="I1788" t="str">
            <v>C</v>
          </cell>
          <cell r="J1788" t="str">
            <v>om_exp</v>
          </cell>
          <cell r="K1788" t="str">
            <v>total_juris_amt</v>
          </cell>
          <cell r="M1788" t="str">
            <v>2010/12/1/8/A/0</v>
          </cell>
        </row>
        <row r="1789">
          <cell r="A1789" t="str">
            <v>1788</v>
          </cell>
          <cell r="B1789" t="str">
            <v>CI1_8035</v>
          </cell>
          <cell r="C1789" t="str">
            <v>8035 - Depreciation Expense</v>
          </cell>
          <cell r="D1789">
            <v>411.94</v>
          </cell>
          <cell r="F1789" t="str">
            <v>CATS</v>
          </cell>
          <cell r="H1789" t="str">
            <v>8035</v>
          </cell>
          <cell r="I1789" t="str">
            <v>A</v>
          </cell>
          <cell r="J1789" t="str">
            <v>cap_exp</v>
          </cell>
          <cell r="K1789" t="str">
            <v>depr_exp</v>
          </cell>
          <cell r="M1789" t="str">
            <v>2010/12/1/8/A/0</v>
          </cell>
        </row>
        <row r="1790">
          <cell r="A1790" t="str">
            <v>1789</v>
          </cell>
          <cell r="B1790" t="str">
            <v>CI5_8035</v>
          </cell>
          <cell r="C1790" t="str">
            <v>8035 - End of Month CWIP Balance</v>
          </cell>
          <cell r="D1790">
            <v>187280.03</v>
          </cell>
          <cell r="F1790" t="str">
            <v>CALC</v>
          </cell>
          <cell r="H1790" t="str">
            <v>8035</v>
          </cell>
          <cell r="J1790" t="str">
            <v>cap_exp</v>
          </cell>
          <cell r="K1790" t="str">
            <v>end_cwip_bal</v>
          </cell>
          <cell r="M1790" t="str">
            <v>2010/12/1/8/A/0</v>
          </cell>
        </row>
        <row r="1791">
          <cell r="A1791" t="str">
            <v>1790</v>
          </cell>
          <cell r="B1791" t="str">
            <v>CI7_8035</v>
          </cell>
          <cell r="C1791" t="str">
            <v>8035 - Plant Additions</v>
          </cell>
          <cell r="D1791">
            <v>0</v>
          </cell>
          <cell r="F1791" t="str">
            <v>CATS</v>
          </cell>
          <cell r="H1791" t="str">
            <v>8035</v>
          </cell>
          <cell r="I1791" t="str">
            <v>A</v>
          </cell>
          <cell r="J1791" t="str">
            <v>cap_exp</v>
          </cell>
          <cell r="K1791" t="str">
            <v>plt_add</v>
          </cell>
          <cell r="M1791" t="str">
            <v>2010/12/1/8/A/0</v>
          </cell>
        </row>
        <row r="1792">
          <cell r="A1792" t="str">
            <v>1791</v>
          </cell>
          <cell r="B1792" t="str">
            <v>CI8_8035</v>
          </cell>
          <cell r="C1792" t="str">
            <v>8035 - Retirements</v>
          </cell>
          <cell r="D1792">
            <v>0</v>
          </cell>
          <cell r="F1792" t="str">
            <v>CATS</v>
          </cell>
          <cell r="H1792" t="str">
            <v>8035</v>
          </cell>
          <cell r="I1792" t="str">
            <v>A</v>
          </cell>
          <cell r="J1792" t="str">
            <v>cap_exp</v>
          </cell>
          <cell r="K1792" t="str">
            <v>ret</v>
          </cell>
          <cell r="M1792" t="str">
            <v>2010/12/1/8/A/0</v>
          </cell>
        </row>
        <row r="1793">
          <cell r="A1793" t="str">
            <v>1792</v>
          </cell>
          <cell r="B1793" t="str">
            <v>CI9_8035</v>
          </cell>
          <cell r="C1793" t="str">
            <v>8035 - Plant Trans and Adjs</v>
          </cell>
          <cell r="D1793">
            <v>0</v>
          </cell>
          <cell r="F1793" t="str">
            <v>CATS</v>
          </cell>
          <cell r="H1793" t="str">
            <v>8035</v>
          </cell>
          <cell r="I1793" t="str">
            <v>A</v>
          </cell>
          <cell r="J1793" t="str">
            <v>cap_exp</v>
          </cell>
          <cell r="K1793" t="str">
            <v>plt_tradjs</v>
          </cell>
          <cell r="M1793" t="str">
            <v>2010/12/1/8/A/0</v>
          </cell>
        </row>
        <row r="1794">
          <cell r="A1794" t="str">
            <v>1793</v>
          </cell>
          <cell r="B1794" t="str">
            <v>CIA_8035</v>
          </cell>
          <cell r="C1794" t="str">
            <v>8035 - Reserve Removal Cost</v>
          </cell>
          <cell r="D1794">
            <v>0</v>
          </cell>
          <cell r="F1794" t="str">
            <v>CATS</v>
          </cell>
          <cell r="H1794" t="str">
            <v>8035</v>
          </cell>
          <cell r="I1794" t="str">
            <v>A</v>
          </cell>
          <cell r="J1794" t="str">
            <v>cap_exp</v>
          </cell>
          <cell r="K1794" t="str">
            <v>resv_rem_cost</v>
          </cell>
          <cell r="M1794" t="str">
            <v>2010/12/1/8/A/0</v>
          </cell>
        </row>
        <row r="1795">
          <cell r="A1795" t="str">
            <v>1794</v>
          </cell>
          <cell r="B1795" t="str">
            <v>CIB_8035</v>
          </cell>
          <cell r="C1795" t="str">
            <v>8035 - Reserve Salvage</v>
          </cell>
          <cell r="D1795">
            <v>0</v>
          </cell>
          <cell r="F1795" t="str">
            <v>CATS</v>
          </cell>
          <cell r="H1795" t="str">
            <v>8035</v>
          </cell>
          <cell r="I1795" t="str">
            <v>A</v>
          </cell>
          <cell r="J1795" t="str">
            <v>cap_exp</v>
          </cell>
          <cell r="K1795" t="str">
            <v>resv_salv</v>
          </cell>
          <cell r="M1795" t="str">
            <v>2010/12/1/8/A/0</v>
          </cell>
        </row>
        <row r="1796">
          <cell r="A1796" t="str">
            <v>1795</v>
          </cell>
          <cell r="B1796" t="str">
            <v>CIC_8035</v>
          </cell>
          <cell r="C1796" t="str">
            <v>8035 - Reserve Trans and Adjs</v>
          </cell>
          <cell r="D1796">
            <v>0</v>
          </cell>
          <cell r="F1796" t="str">
            <v>CATS</v>
          </cell>
          <cell r="H1796" t="str">
            <v>8035</v>
          </cell>
          <cell r="I1796" t="str">
            <v>A</v>
          </cell>
          <cell r="J1796" t="str">
            <v>cap_exp</v>
          </cell>
          <cell r="K1796" t="str">
            <v>resv_tradjs</v>
          </cell>
          <cell r="M1796" t="str">
            <v>2010/12/1/8/A/0</v>
          </cell>
        </row>
        <row r="1797">
          <cell r="A1797" t="str">
            <v>1796</v>
          </cell>
          <cell r="B1797" t="str">
            <v>CIP_8035</v>
          </cell>
          <cell r="C1797" t="str">
            <v>8035 - Beginning of Month Plant Balance</v>
          </cell>
          <cell r="D1797">
            <v>235391.32</v>
          </cell>
          <cell r="F1797" t="str">
            <v>PRIOR_JV</v>
          </cell>
          <cell r="H1797" t="str">
            <v>8035</v>
          </cell>
          <cell r="I1797" t="str">
            <v>P</v>
          </cell>
          <cell r="J1797" t="str">
            <v>cap_exp</v>
          </cell>
          <cell r="K1797" t="str">
            <v>beg_plant_bal</v>
          </cell>
          <cell r="M1797" t="str">
            <v>2010/12/1/8/A/0</v>
          </cell>
        </row>
        <row r="1798">
          <cell r="A1798" t="str">
            <v>1797</v>
          </cell>
          <cell r="B1798" t="str">
            <v>CIQ_8035</v>
          </cell>
          <cell r="C1798" t="str">
            <v>8035 - Beginning of Month Reserve Balance</v>
          </cell>
          <cell r="D1798">
            <v>8298.36</v>
          </cell>
          <cell r="F1798" t="str">
            <v>PRIOR_JV</v>
          </cell>
          <cell r="H1798" t="str">
            <v>8035</v>
          </cell>
          <cell r="I1798" t="str">
            <v>P</v>
          </cell>
          <cell r="J1798" t="str">
            <v>cap_exp</v>
          </cell>
          <cell r="K1798" t="str">
            <v>beg_resv_bal</v>
          </cell>
          <cell r="M1798" t="str">
            <v>2010/12/1/8/A/0</v>
          </cell>
        </row>
        <row r="1799">
          <cell r="A1799" t="str">
            <v>1798</v>
          </cell>
          <cell r="B1799" t="str">
            <v>CIR_8035</v>
          </cell>
          <cell r="C1799" t="str">
            <v>8035 - End of Month Plant Balance</v>
          </cell>
          <cell r="D1799">
            <v>235391.32</v>
          </cell>
          <cell r="F1799" t="str">
            <v>CALC</v>
          </cell>
          <cell r="H1799" t="str">
            <v>8035</v>
          </cell>
          <cell r="J1799" t="str">
            <v>cap_exp</v>
          </cell>
          <cell r="K1799" t="str">
            <v>end_plant_bal</v>
          </cell>
          <cell r="M1799" t="str">
            <v>2010/12/1/8/A/0</v>
          </cell>
        </row>
        <row r="1800">
          <cell r="A1800" t="str">
            <v>1799</v>
          </cell>
          <cell r="B1800" t="str">
            <v>CIS_8035</v>
          </cell>
          <cell r="C1800" t="str">
            <v>8035 - End of Month Reserve Balance</v>
          </cell>
          <cell r="D1800">
            <v>8710.2999999999993</v>
          </cell>
          <cell r="F1800" t="str">
            <v>CALC</v>
          </cell>
          <cell r="H1800" t="str">
            <v>8035</v>
          </cell>
          <cell r="J1800" t="str">
            <v>cap_exp</v>
          </cell>
          <cell r="K1800" t="str">
            <v>end_resv_bal</v>
          </cell>
          <cell r="M1800" t="str">
            <v>2010/12/1/8/A/0</v>
          </cell>
        </row>
        <row r="1801">
          <cell r="A1801" t="str">
            <v>1800</v>
          </cell>
          <cell r="B1801" t="str">
            <v>CO1_8035</v>
          </cell>
          <cell r="C1801" t="str">
            <v>8035 - Beginning of Month Net Book</v>
          </cell>
          <cell r="D1801">
            <v>227092.96</v>
          </cell>
          <cell r="F1801" t="str">
            <v>CALC</v>
          </cell>
          <cell r="H1801" t="str">
            <v>8035</v>
          </cell>
          <cell r="J1801" t="str">
            <v>cap_exp</v>
          </cell>
          <cell r="K1801" t="str">
            <v>beg_net_book</v>
          </cell>
          <cell r="M1801" t="str">
            <v>2010/12/1/8/A/0</v>
          </cell>
        </row>
        <row r="1802">
          <cell r="A1802" t="str">
            <v>1801</v>
          </cell>
          <cell r="B1802" t="str">
            <v>CO2_8035</v>
          </cell>
          <cell r="C1802" t="str">
            <v>8035 - End of Month Net Book</v>
          </cell>
          <cell r="D1802">
            <v>226681.02</v>
          </cell>
          <cell r="F1802" t="str">
            <v>CALC</v>
          </cell>
          <cell r="H1802" t="str">
            <v>8035</v>
          </cell>
          <cell r="J1802" t="str">
            <v>cap_exp</v>
          </cell>
          <cell r="K1802" t="str">
            <v>end_net_book</v>
          </cell>
          <cell r="M1802" t="str">
            <v>2010/12/1/8/A/0</v>
          </cell>
        </row>
        <row r="1803">
          <cell r="A1803" t="str">
            <v>1802</v>
          </cell>
          <cell r="B1803" t="str">
            <v>CO3_8035</v>
          </cell>
          <cell r="C1803" t="str">
            <v>8035 - Average Net Book</v>
          </cell>
          <cell r="D1803">
            <v>226886.99</v>
          </cell>
          <cell r="F1803" t="str">
            <v>CALC</v>
          </cell>
          <cell r="H1803" t="str">
            <v>8035</v>
          </cell>
          <cell r="J1803" t="str">
            <v>cap_exp</v>
          </cell>
          <cell r="K1803" t="str">
            <v>avg_net_book</v>
          </cell>
          <cell r="M1803" t="str">
            <v>2010/12/1/8/A/0</v>
          </cell>
        </row>
        <row r="1804">
          <cell r="A1804" t="str">
            <v>1803</v>
          </cell>
          <cell r="B1804" t="str">
            <v>CO4_8035</v>
          </cell>
          <cell r="C1804" t="str">
            <v>8035 - Annual Equity Rate</v>
          </cell>
          <cell r="D1804">
            <v>4.7018999999999998E-2</v>
          </cell>
          <cell r="F1804" t="str">
            <v>CALC</v>
          </cell>
          <cell r="H1804" t="str">
            <v>8035</v>
          </cell>
          <cell r="J1804" t="str">
            <v>cap_exp</v>
          </cell>
          <cell r="K1804" t="str">
            <v>equity_ror</v>
          </cell>
          <cell r="M1804" t="str">
            <v>2010/12/1/8/A/0</v>
          </cell>
        </row>
        <row r="1805">
          <cell r="A1805" t="str">
            <v>1804</v>
          </cell>
          <cell r="B1805" t="str">
            <v>CO5_8035</v>
          </cell>
          <cell r="C1805" t="str">
            <v>8035 - Annual Debt Rate</v>
          </cell>
          <cell r="D1805">
            <v>1.9473000000000001E-2</v>
          </cell>
          <cell r="F1805" t="str">
            <v>CALC</v>
          </cell>
          <cell r="H1805" t="str">
            <v>8035</v>
          </cell>
          <cell r="J1805" t="str">
            <v>cap_exp</v>
          </cell>
          <cell r="K1805" t="str">
            <v>debt_ror</v>
          </cell>
          <cell r="M1805" t="str">
            <v>2010/12/1/8/A/0</v>
          </cell>
        </row>
        <row r="1806">
          <cell r="A1806" t="str">
            <v>1805</v>
          </cell>
          <cell r="B1806" t="str">
            <v>CO6_8035</v>
          </cell>
          <cell r="C1806" t="str">
            <v>8035 - State Tax Rate</v>
          </cell>
          <cell r="D1806">
            <v>5.5E-2</v>
          </cell>
          <cell r="F1806" t="str">
            <v>CALC</v>
          </cell>
          <cell r="H1806" t="str">
            <v>8035</v>
          </cell>
          <cell r="J1806" t="str">
            <v>cap_exp</v>
          </cell>
          <cell r="K1806" t="str">
            <v>state_tax_rate</v>
          </cell>
          <cell r="M1806" t="str">
            <v>2010/12/1/8/A/0</v>
          </cell>
        </row>
        <row r="1807">
          <cell r="A1807" t="str">
            <v>1806</v>
          </cell>
          <cell r="B1807" t="str">
            <v>CO7_8035</v>
          </cell>
          <cell r="C1807" t="str">
            <v>8035 - Federal Tax Rate</v>
          </cell>
          <cell r="D1807">
            <v>0.35</v>
          </cell>
          <cell r="F1807" t="str">
            <v>CALC</v>
          </cell>
          <cell r="H1807" t="str">
            <v>8035</v>
          </cell>
          <cell r="J1807" t="str">
            <v>cap_exp</v>
          </cell>
          <cell r="K1807" t="str">
            <v>fed_tax_rate</v>
          </cell>
          <cell r="M1807" t="str">
            <v>2010/12/1/8/A/0</v>
          </cell>
        </row>
        <row r="1808">
          <cell r="A1808" t="str">
            <v>1807</v>
          </cell>
          <cell r="B1808" t="str">
            <v>CO8_8035</v>
          </cell>
          <cell r="C1808" t="str">
            <v>8035 - Grossed State Tax Rate</v>
          </cell>
          <cell r="D1808">
            <v>5.8201058201058198E-2</v>
          </cell>
          <cell r="F1808" t="str">
            <v>CALC</v>
          </cell>
          <cell r="H1808" t="str">
            <v>8035</v>
          </cell>
          <cell r="J1808" t="str">
            <v>cap_exp</v>
          </cell>
          <cell r="K1808" t="str">
            <v>gross_state_tax_rate</v>
          </cell>
          <cell r="M1808" t="str">
            <v>2010/12/1/8/A/0</v>
          </cell>
        </row>
        <row r="1809">
          <cell r="A1809" t="str">
            <v>1808</v>
          </cell>
          <cell r="B1809" t="str">
            <v>CO9_8035</v>
          </cell>
          <cell r="C1809" t="str">
            <v>8035 - Grossed Federal Tax Rate</v>
          </cell>
          <cell r="D1809">
            <v>0.53846153846153799</v>
          </cell>
          <cell r="F1809" t="str">
            <v>CALC</v>
          </cell>
          <cell r="H1809" t="str">
            <v>8035</v>
          </cell>
          <cell r="J1809" t="str">
            <v>cap_exp</v>
          </cell>
          <cell r="K1809" t="str">
            <v>gross_fed_tax_rate</v>
          </cell>
          <cell r="M1809" t="str">
            <v>2010/12/1/8/A/0</v>
          </cell>
        </row>
        <row r="1810">
          <cell r="A1810" t="str">
            <v>1809</v>
          </cell>
          <cell r="B1810" t="str">
            <v>COA_8035</v>
          </cell>
          <cell r="C1810" t="str">
            <v>8035 - Return on Equity Amount</v>
          </cell>
          <cell r="D1810">
            <v>889.01129291699999</v>
          </cell>
          <cell r="F1810" t="str">
            <v>CALC</v>
          </cell>
          <cell r="H1810" t="str">
            <v>8035</v>
          </cell>
          <cell r="J1810" t="str">
            <v>cap_exp</v>
          </cell>
          <cell r="K1810" t="str">
            <v>equity_ror_amt</v>
          </cell>
          <cell r="M1810" t="str">
            <v>2010/12/1/8/A/0</v>
          </cell>
        </row>
        <row r="1811">
          <cell r="A1811" t="str">
            <v>1810</v>
          </cell>
          <cell r="B1811" t="str">
            <v>COB_8035</v>
          </cell>
          <cell r="C1811" t="str">
            <v>8035 - State Tax Amount</v>
          </cell>
          <cell r="D1811">
            <v>51.7413980004603</v>
          </cell>
          <cell r="F1811" t="str">
            <v>CALC</v>
          </cell>
          <cell r="H1811" t="str">
            <v>8035</v>
          </cell>
          <cell r="J1811" t="str">
            <v>cap_exp</v>
          </cell>
          <cell r="K1811" t="str">
            <v>state_tax_amt</v>
          </cell>
          <cell r="M1811" t="str">
            <v>2010/12/1/8/A/0</v>
          </cell>
        </row>
        <row r="1812">
          <cell r="A1812" t="str">
            <v>1811</v>
          </cell>
          <cell r="B1812" t="str">
            <v>COC_8035</v>
          </cell>
          <cell r="C1812" t="str">
            <v>8035 - Federal Tax Amount</v>
          </cell>
          <cell r="D1812">
            <v>506.559141263247</v>
          </cell>
          <cell r="F1812" t="str">
            <v>CALC</v>
          </cell>
          <cell r="H1812" t="str">
            <v>8035</v>
          </cell>
          <cell r="J1812" t="str">
            <v>cap_exp</v>
          </cell>
          <cell r="K1812" t="str">
            <v>fed_tax_amt</v>
          </cell>
          <cell r="M1812" t="str">
            <v>2010/12/1/8/A/0</v>
          </cell>
        </row>
        <row r="1813">
          <cell r="A1813" t="str">
            <v>1812</v>
          </cell>
          <cell r="B1813" t="str">
            <v>COD_8035</v>
          </cell>
          <cell r="C1813" t="str">
            <v>8035 - Return on Debt Amount</v>
          </cell>
          <cell r="D1813">
            <v>368.19220737199998</v>
          </cell>
          <cell r="F1813" t="str">
            <v>CALC</v>
          </cell>
          <cell r="H1813" t="str">
            <v>8035</v>
          </cell>
          <cell r="J1813" t="str">
            <v>cap_exp</v>
          </cell>
          <cell r="K1813" t="str">
            <v>debt_ror_amt</v>
          </cell>
          <cell r="M1813" t="str">
            <v>2010/12/1/8/A/0</v>
          </cell>
        </row>
        <row r="1814">
          <cell r="A1814" t="str">
            <v>1813</v>
          </cell>
          <cell r="B1814" t="str">
            <v>COE_8035</v>
          </cell>
          <cell r="C1814" t="str">
            <v>8035 - Total Cap Exp Amount</v>
          </cell>
          <cell r="D1814">
            <v>2227.4440395526999</v>
          </cell>
          <cell r="F1814" t="str">
            <v>CALC</v>
          </cell>
          <cell r="H1814" t="str">
            <v>8035</v>
          </cell>
          <cell r="J1814" t="str">
            <v>cap_exp</v>
          </cell>
          <cell r="K1814" t="str">
            <v>total_amt</v>
          </cell>
          <cell r="M1814" t="str">
            <v>2010/12/1/8/A/0</v>
          </cell>
        </row>
        <row r="1815">
          <cell r="A1815" t="str">
            <v>1814</v>
          </cell>
          <cell r="B1815" t="str">
            <v>COF_8035</v>
          </cell>
          <cell r="C1815" t="str">
            <v>8035 - CP Allocation Factor</v>
          </cell>
          <cell r="D1815">
            <v>0.92307692299999999</v>
          </cell>
          <cell r="F1815" t="str">
            <v>CALC</v>
          </cell>
          <cell r="H1815" t="str">
            <v>8035</v>
          </cell>
          <cell r="J1815" t="str">
            <v>cap_exp</v>
          </cell>
          <cell r="K1815" t="str">
            <v>alloc_cp</v>
          </cell>
          <cell r="M1815" t="str">
            <v>2010/12/1/8/A/0</v>
          </cell>
        </row>
        <row r="1816">
          <cell r="A1816" t="str">
            <v>1815</v>
          </cell>
          <cell r="B1816" t="str">
            <v>COG_8035</v>
          </cell>
          <cell r="C1816" t="str">
            <v>8035 - GCP Allocation Factor</v>
          </cell>
          <cell r="D1816">
            <v>0</v>
          </cell>
          <cell r="F1816" t="str">
            <v>CALC</v>
          </cell>
          <cell r="H1816" t="str">
            <v>8035</v>
          </cell>
          <cell r="J1816" t="str">
            <v>cap_exp</v>
          </cell>
          <cell r="K1816" t="str">
            <v>alloc_gcp</v>
          </cell>
          <cell r="M1816" t="str">
            <v>2010/12/1/8/A/0</v>
          </cell>
        </row>
        <row r="1817">
          <cell r="A1817" t="str">
            <v>1816</v>
          </cell>
          <cell r="B1817" t="str">
            <v>COH_8035</v>
          </cell>
          <cell r="C1817" t="str">
            <v>8035 - Energy Allocation Factor</v>
          </cell>
          <cell r="D1817">
            <v>7.6923077000000006E-2</v>
          </cell>
          <cell r="F1817" t="str">
            <v>CALC</v>
          </cell>
          <cell r="H1817" t="str">
            <v>8035</v>
          </cell>
          <cell r="J1817" t="str">
            <v>cap_exp</v>
          </cell>
          <cell r="K1817" t="str">
            <v>alloc_engy</v>
          </cell>
          <cell r="M1817" t="str">
            <v>2010/12/1/8/A/0</v>
          </cell>
        </row>
        <row r="1818">
          <cell r="A1818" t="str">
            <v>1817</v>
          </cell>
          <cell r="B1818" t="str">
            <v>COI_8035</v>
          </cell>
          <cell r="C1818" t="str">
            <v>8035 - CP Allocation Cap Exp Amount</v>
          </cell>
          <cell r="D1818">
            <v>2056.1021901849999</v>
          </cell>
          <cell r="F1818" t="str">
            <v>CALC</v>
          </cell>
          <cell r="H1818" t="str">
            <v>8035</v>
          </cell>
          <cell r="J1818" t="str">
            <v>cap_exp</v>
          </cell>
          <cell r="K1818" t="str">
            <v>alloc_cp_amt</v>
          </cell>
          <cell r="M1818" t="str">
            <v>2010/12/1/8/A/0</v>
          </cell>
        </row>
        <row r="1819">
          <cell r="A1819" t="str">
            <v>1818</v>
          </cell>
          <cell r="B1819" t="str">
            <v>COJ_8035</v>
          </cell>
          <cell r="C1819" t="str">
            <v>8035 - GCP Allocation Cap Exp Amount</v>
          </cell>
          <cell r="D1819">
            <v>0</v>
          </cell>
          <cell r="F1819" t="str">
            <v>CALC</v>
          </cell>
          <cell r="H1819" t="str">
            <v>8035</v>
          </cell>
          <cell r="J1819" t="str">
            <v>cap_exp</v>
          </cell>
          <cell r="K1819" t="str">
            <v>alloc_gcp_amt</v>
          </cell>
          <cell r="M1819" t="str">
            <v>2010/12/1/8/A/0</v>
          </cell>
        </row>
        <row r="1820">
          <cell r="A1820" t="str">
            <v>1819</v>
          </cell>
          <cell r="B1820" t="str">
            <v>COK_8035</v>
          </cell>
          <cell r="C1820" t="str">
            <v>8035 - Energy Allocation Cap Exp Amount</v>
          </cell>
          <cell r="D1820">
            <v>171.34184936770399</v>
          </cell>
          <cell r="F1820" t="str">
            <v>CALC</v>
          </cell>
          <cell r="H1820" t="str">
            <v>8035</v>
          </cell>
          <cell r="J1820" t="str">
            <v>cap_exp</v>
          </cell>
          <cell r="K1820" t="str">
            <v>alloc_engy_amt</v>
          </cell>
          <cell r="M1820" t="str">
            <v>2010/12/1/8/A/0</v>
          </cell>
        </row>
        <row r="1821">
          <cell r="A1821" t="str">
            <v>1820</v>
          </cell>
          <cell r="B1821" t="str">
            <v>COL_8035</v>
          </cell>
          <cell r="C1821" t="str">
            <v>8035 - CP Jurisdictional Factor</v>
          </cell>
          <cell r="D1821">
            <v>0.98031049999999997</v>
          </cell>
          <cell r="F1821" t="str">
            <v>CALC</v>
          </cell>
          <cell r="H1821" t="str">
            <v>8035</v>
          </cell>
          <cell r="J1821" t="str">
            <v>cap_exp</v>
          </cell>
          <cell r="K1821" t="str">
            <v>juris_cp_factor</v>
          </cell>
          <cell r="M1821" t="str">
            <v>2010/12/1/8/A/0</v>
          </cell>
        </row>
        <row r="1822">
          <cell r="A1822" t="str">
            <v>1821</v>
          </cell>
          <cell r="B1822" t="str">
            <v>COM_8035</v>
          </cell>
          <cell r="C1822" t="str">
            <v>8035 - GCP Jurisdictional Factor</v>
          </cell>
          <cell r="D1822">
            <v>1</v>
          </cell>
          <cell r="F1822" t="str">
            <v>CALC</v>
          </cell>
          <cell r="H1822" t="str">
            <v>8035</v>
          </cell>
          <cell r="J1822" t="str">
            <v>cap_exp</v>
          </cell>
          <cell r="K1822" t="str">
            <v>juris_gcp_factor</v>
          </cell>
          <cell r="M1822" t="str">
            <v>2010/12/1/8/A/0</v>
          </cell>
        </row>
        <row r="1823">
          <cell r="A1823" t="str">
            <v>1822</v>
          </cell>
          <cell r="B1823" t="str">
            <v>CON_8035</v>
          </cell>
          <cell r="C1823" t="str">
            <v>8035 - Energy Jurisdictional Factor</v>
          </cell>
          <cell r="D1823">
            <v>0.980271</v>
          </cell>
          <cell r="F1823" t="str">
            <v>CALC</v>
          </cell>
          <cell r="H1823" t="str">
            <v>8035</v>
          </cell>
          <cell r="J1823" t="str">
            <v>cap_exp</v>
          </cell>
          <cell r="K1823" t="str">
            <v>juris_engy_factor</v>
          </cell>
          <cell r="M1823" t="str">
            <v>2010/12/1/8/A/0</v>
          </cell>
        </row>
        <row r="1824">
          <cell r="A1824" t="str">
            <v>1823</v>
          </cell>
          <cell r="B1824" t="str">
            <v>COO_8035</v>
          </cell>
          <cell r="C1824" t="str">
            <v>8035 - CP Jurisdictional Cap Exp Amount</v>
          </cell>
          <cell r="D1824">
            <v>2015.61856611135</v>
          </cell>
          <cell r="F1824" t="str">
            <v>CALC</v>
          </cell>
          <cell r="H1824" t="str">
            <v>8035</v>
          </cell>
          <cell r="J1824" t="str">
            <v>cap_exp</v>
          </cell>
          <cell r="K1824" t="str">
            <v>juris_cp_amt</v>
          </cell>
          <cell r="M1824" t="str">
            <v>2010/12/1/8/A/0</v>
          </cell>
        </row>
        <row r="1825">
          <cell r="A1825" t="str">
            <v>1824</v>
          </cell>
          <cell r="B1825" t="str">
            <v>COP_8035</v>
          </cell>
          <cell r="C1825" t="str">
            <v>8035 - GCP Jurisdictional Cap Exp Amount</v>
          </cell>
          <cell r="D1825">
            <v>0</v>
          </cell>
          <cell r="F1825" t="str">
            <v>CALC</v>
          </cell>
          <cell r="H1825" t="str">
            <v>8035</v>
          </cell>
          <cell r="J1825" t="str">
            <v>cap_exp</v>
          </cell>
          <cell r="K1825" t="str">
            <v>juris_gcp_amt</v>
          </cell>
          <cell r="M1825" t="str">
            <v>2010/12/1/8/A/0</v>
          </cell>
        </row>
        <row r="1826">
          <cell r="A1826" t="str">
            <v>1825</v>
          </cell>
          <cell r="B1826" t="str">
            <v>COQ_8035</v>
          </cell>
          <cell r="C1826" t="str">
            <v>8035 - Energy Jurisdictional Cap Exp Amount</v>
          </cell>
          <cell r="D1826">
            <v>167.96144602152799</v>
          </cell>
          <cell r="F1826" t="str">
            <v>CALC</v>
          </cell>
          <cell r="H1826" t="str">
            <v>8035</v>
          </cell>
          <cell r="J1826" t="str">
            <v>cap_exp</v>
          </cell>
          <cell r="K1826" t="str">
            <v>juris_engy_amt</v>
          </cell>
          <cell r="M1826" t="str">
            <v>2010/12/1/8/A/0</v>
          </cell>
        </row>
        <row r="1827">
          <cell r="A1827" t="str">
            <v>1826</v>
          </cell>
          <cell r="B1827" t="str">
            <v>COR_8035</v>
          </cell>
          <cell r="C1827" t="str">
            <v>8035 - Total Jurisdictional Cap Exp Amount</v>
          </cell>
          <cell r="D1827">
            <v>2183.5800121328798</v>
          </cell>
          <cell r="F1827" t="str">
            <v>CALC</v>
          </cell>
          <cell r="H1827" t="str">
            <v>8035</v>
          </cell>
          <cell r="J1827" t="str">
            <v>cap_exp</v>
          </cell>
          <cell r="K1827" t="str">
            <v>total_juris_amt</v>
          </cell>
          <cell r="M1827" t="str">
            <v>2010/12/1/8/A/0</v>
          </cell>
        </row>
        <row r="1828">
          <cell r="A1828" t="str">
            <v>1827</v>
          </cell>
          <cell r="B1828" t="str">
            <v>CIN_8035</v>
          </cell>
          <cell r="C1828" t="str">
            <v>8035 - Beginning of Month CWIP Balance</v>
          </cell>
          <cell r="D1828">
            <v>187280.03</v>
          </cell>
          <cell r="F1828" t="str">
            <v>PRIOR_JV</v>
          </cell>
          <cell r="H1828" t="str">
            <v>8035</v>
          </cell>
          <cell r="I1828" t="str">
            <v>P</v>
          </cell>
          <cell r="J1828" t="str">
            <v>cap_exp</v>
          </cell>
          <cell r="K1828" t="str">
            <v>beg_cwip_bal</v>
          </cell>
          <cell r="M1828" t="str">
            <v>2010/12/1/8/A/0</v>
          </cell>
        </row>
        <row r="1829">
          <cell r="A1829" t="str">
            <v>1828</v>
          </cell>
          <cell r="B1829" t="str">
            <v>CI4_8036</v>
          </cell>
          <cell r="C1829" t="str">
            <v>8036 - CWIP Current Month</v>
          </cell>
          <cell r="D1829">
            <v>291080.86</v>
          </cell>
          <cell r="F1829" t="str">
            <v>CATS</v>
          </cell>
          <cell r="H1829" t="str">
            <v>8036</v>
          </cell>
          <cell r="I1829" t="str">
            <v>A</v>
          </cell>
          <cell r="J1829" t="str">
            <v>cap_exp</v>
          </cell>
          <cell r="K1829" t="str">
            <v>cwip_curr_mth</v>
          </cell>
          <cell r="M1829" t="str">
            <v>2010/12/1/8/A/0</v>
          </cell>
        </row>
        <row r="1830">
          <cell r="A1830" t="str">
            <v>1829</v>
          </cell>
          <cell r="B1830" t="str">
            <v>CI5_8036</v>
          </cell>
          <cell r="C1830" t="str">
            <v>8036 - End of Month CWIP Balance</v>
          </cell>
          <cell r="D1830">
            <v>3070281.7</v>
          </cell>
          <cell r="F1830" t="str">
            <v>CATS</v>
          </cell>
          <cell r="H1830" t="str">
            <v>8036</v>
          </cell>
          <cell r="J1830" t="str">
            <v>cap_exp</v>
          </cell>
          <cell r="K1830" t="str">
            <v>end_cwip_bal</v>
          </cell>
          <cell r="M1830" t="str">
            <v>2010/12/1/8/A/0</v>
          </cell>
        </row>
        <row r="1831">
          <cell r="A1831" t="str">
            <v>1830</v>
          </cell>
          <cell r="B1831" t="str">
            <v>CIP_8036</v>
          </cell>
          <cell r="C1831" t="str">
            <v>8036 - Beginning of Month Plant Balance</v>
          </cell>
          <cell r="D1831">
            <v>0</v>
          </cell>
          <cell r="F1831" t="str">
            <v>PRIOR_JV</v>
          </cell>
          <cell r="H1831" t="str">
            <v>8036</v>
          </cell>
          <cell r="I1831" t="str">
            <v>P</v>
          </cell>
          <cell r="J1831" t="str">
            <v>cap_exp</v>
          </cell>
          <cell r="K1831" t="str">
            <v>beg_plant_bal</v>
          </cell>
          <cell r="M1831" t="str">
            <v>2010/12/1/8/A/0</v>
          </cell>
        </row>
        <row r="1832">
          <cell r="A1832" t="str">
            <v>1831</v>
          </cell>
          <cell r="B1832" t="str">
            <v>CIQ_8036</v>
          </cell>
          <cell r="C1832" t="str">
            <v>8036 - Beginning of Month Reserve Balance</v>
          </cell>
          <cell r="D1832">
            <v>0</v>
          </cell>
          <cell r="F1832" t="str">
            <v>PRIOR_JV</v>
          </cell>
          <cell r="H1832" t="str">
            <v>8036</v>
          </cell>
          <cell r="I1832" t="str">
            <v>P</v>
          </cell>
          <cell r="J1832" t="str">
            <v>cap_exp</v>
          </cell>
          <cell r="K1832" t="str">
            <v>beg_resv_bal</v>
          </cell>
          <cell r="M1832" t="str">
            <v>2010/12/1/8/A/0</v>
          </cell>
        </row>
        <row r="1833">
          <cell r="A1833" t="str">
            <v>1832</v>
          </cell>
          <cell r="B1833" t="str">
            <v>CIR_8036</v>
          </cell>
          <cell r="C1833" t="str">
            <v>8036 - End of Month Plant Balance</v>
          </cell>
          <cell r="D1833">
            <v>0</v>
          </cell>
          <cell r="F1833" t="str">
            <v>CALC</v>
          </cell>
          <cell r="H1833" t="str">
            <v>8036</v>
          </cell>
          <cell r="J1833" t="str">
            <v>cap_exp</v>
          </cell>
          <cell r="K1833" t="str">
            <v>end_plant_bal</v>
          </cell>
          <cell r="M1833" t="str">
            <v>2010/12/1/8/A/0</v>
          </cell>
        </row>
        <row r="1834">
          <cell r="A1834" t="str">
            <v>1833</v>
          </cell>
          <cell r="B1834" t="str">
            <v>CIS_8036</v>
          </cell>
          <cell r="C1834" t="str">
            <v>8036 - End of Month Reserve Balance</v>
          </cell>
          <cell r="D1834">
            <v>0</v>
          </cell>
          <cell r="F1834" t="str">
            <v>CALC</v>
          </cell>
          <cell r="H1834" t="str">
            <v>8036</v>
          </cell>
          <cell r="J1834" t="str">
            <v>cap_exp</v>
          </cell>
          <cell r="K1834" t="str">
            <v>end_resv_bal</v>
          </cell>
          <cell r="M1834" t="str">
            <v>2010/12/1/8/A/0</v>
          </cell>
        </row>
        <row r="1835">
          <cell r="A1835" t="str">
            <v>1834</v>
          </cell>
          <cell r="B1835" t="str">
            <v>CO1_8036</v>
          </cell>
          <cell r="C1835" t="str">
            <v>8036 - Beginning of Month Net Book</v>
          </cell>
          <cell r="D1835">
            <v>0</v>
          </cell>
          <cell r="F1835" t="str">
            <v>CALC</v>
          </cell>
          <cell r="H1835" t="str">
            <v>8036</v>
          </cell>
          <cell r="J1835" t="str">
            <v>cap_exp</v>
          </cell>
          <cell r="K1835" t="str">
            <v>beg_net_book</v>
          </cell>
          <cell r="M1835" t="str">
            <v>2010/12/1/8/A/0</v>
          </cell>
        </row>
        <row r="1836">
          <cell r="A1836" t="str">
            <v>1835</v>
          </cell>
          <cell r="B1836" t="str">
            <v>CO2_8036</v>
          </cell>
          <cell r="C1836" t="str">
            <v>8036 - End of Month Net Book</v>
          </cell>
          <cell r="D1836">
            <v>0</v>
          </cell>
          <cell r="F1836" t="str">
            <v>CALC</v>
          </cell>
          <cell r="H1836" t="str">
            <v>8036</v>
          </cell>
          <cell r="J1836" t="str">
            <v>cap_exp</v>
          </cell>
          <cell r="K1836" t="str">
            <v>end_net_book</v>
          </cell>
          <cell r="M1836" t="str">
            <v>2010/12/1/8/A/0</v>
          </cell>
        </row>
        <row r="1837">
          <cell r="A1837" t="str">
            <v>1836</v>
          </cell>
          <cell r="B1837" t="str">
            <v>CO3_8036</v>
          </cell>
          <cell r="C1837" t="str">
            <v>8036 - Average Net Book</v>
          </cell>
          <cell r="D1837">
            <v>0</v>
          </cell>
          <cell r="F1837" t="str">
            <v>CALC</v>
          </cell>
          <cell r="H1837" t="str">
            <v>8036</v>
          </cell>
          <cell r="J1837" t="str">
            <v>cap_exp</v>
          </cell>
          <cell r="K1837" t="str">
            <v>avg_net_book</v>
          </cell>
          <cell r="M1837" t="str">
            <v>2010/12/1/8/A/0</v>
          </cell>
        </row>
        <row r="1838">
          <cell r="A1838" t="str">
            <v>1837</v>
          </cell>
          <cell r="B1838" t="str">
            <v>CO4_8036</v>
          </cell>
          <cell r="C1838" t="str">
            <v>8036 - Annual Equity Rate</v>
          </cell>
          <cell r="D1838">
            <v>4.7018999999999998E-2</v>
          </cell>
          <cell r="F1838" t="str">
            <v>CALC</v>
          </cell>
          <cell r="H1838" t="str">
            <v>8036</v>
          </cell>
          <cell r="J1838" t="str">
            <v>cap_exp</v>
          </cell>
          <cell r="K1838" t="str">
            <v>equity_ror</v>
          </cell>
          <cell r="M1838" t="str">
            <v>2010/12/1/8/A/0</v>
          </cell>
        </row>
        <row r="1839">
          <cell r="A1839" t="str">
            <v>1838</v>
          </cell>
          <cell r="B1839" t="str">
            <v>CO5_8036</v>
          </cell>
          <cell r="C1839" t="str">
            <v>8036 - Annual Debt Rate</v>
          </cell>
          <cell r="D1839">
            <v>1.9473000000000001E-2</v>
          </cell>
          <cell r="F1839" t="str">
            <v>CALC</v>
          </cell>
          <cell r="H1839" t="str">
            <v>8036</v>
          </cell>
          <cell r="J1839" t="str">
            <v>cap_exp</v>
          </cell>
          <cell r="K1839" t="str">
            <v>debt_ror</v>
          </cell>
          <cell r="M1839" t="str">
            <v>2010/12/1/8/A/0</v>
          </cell>
        </row>
        <row r="1840">
          <cell r="A1840" t="str">
            <v>1839</v>
          </cell>
          <cell r="B1840" t="str">
            <v>CO6_8036</v>
          </cell>
          <cell r="C1840" t="str">
            <v>8036 - State Tax Rate</v>
          </cell>
          <cell r="D1840">
            <v>5.5E-2</v>
          </cell>
          <cell r="F1840" t="str">
            <v>CALC</v>
          </cell>
          <cell r="H1840" t="str">
            <v>8036</v>
          </cell>
          <cell r="J1840" t="str">
            <v>cap_exp</v>
          </cell>
          <cell r="K1840" t="str">
            <v>state_tax_rate</v>
          </cell>
          <cell r="M1840" t="str">
            <v>2010/12/1/8/A/0</v>
          </cell>
        </row>
        <row r="1841">
          <cell r="A1841" t="str">
            <v>1840</v>
          </cell>
          <cell r="B1841" t="str">
            <v>CO7_8036</v>
          </cell>
          <cell r="C1841" t="str">
            <v>8036 - Federal Tax Rate</v>
          </cell>
          <cell r="D1841">
            <v>0.35</v>
          </cell>
          <cell r="F1841" t="str">
            <v>CALC</v>
          </cell>
          <cell r="H1841" t="str">
            <v>8036</v>
          </cell>
          <cell r="J1841" t="str">
            <v>cap_exp</v>
          </cell>
          <cell r="K1841" t="str">
            <v>fed_tax_rate</v>
          </cell>
          <cell r="M1841" t="str">
            <v>2010/12/1/8/A/0</v>
          </cell>
        </row>
        <row r="1842">
          <cell r="A1842" t="str">
            <v>1841</v>
          </cell>
          <cell r="B1842" t="str">
            <v>CO8_8036</v>
          </cell>
          <cell r="C1842" t="str">
            <v>8036 - Grossed State Tax Rate</v>
          </cell>
          <cell r="D1842">
            <v>5.8201058201058198E-2</v>
          </cell>
          <cell r="F1842" t="str">
            <v>CALC</v>
          </cell>
          <cell r="H1842" t="str">
            <v>8036</v>
          </cell>
          <cell r="J1842" t="str">
            <v>cap_exp</v>
          </cell>
          <cell r="K1842" t="str">
            <v>gross_state_tax_rate</v>
          </cell>
          <cell r="M1842" t="str">
            <v>2010/12/1/8/A/0</v>
          </cell>
        </row>
        <row r="1843">
          <cell r="A1843" t="str">
            <v>1842</v>
          </cell>
          <cell r="B1843" t="str">
            <v>CO9_8036</v>
          </cell>
          <cell r="C1843" t="str">
            <v>8036 - Grossed Federal Tax Rate</v>
          </cell>
          <cell r="D1843">
            <v>0.53846153846153799</v>
          </cell>
          <cell r="F1843" t="str">
            <v>CALC</v>
          </cell>
          <cell r="H1843" t="str">
            <v>8036</v>
          </cell>
          <cell r="J1843" t="str">
            <v>cap_exp</v>
          </cell>
          <cell r="K1843" t="str">
            <v>gross_fed_tax_rate</v>
          </cell>
          <cell r="M1843" t="str">
            <v>2010/12/1/8/A/0</v>
          </cell>
        </row>
        <row r="1844">
          <cell r="A1844" t="str">
            <v>1843</v>
          </cell>
          <cell r="B1844" t="str">
            <v>COA_8036</v>
          </cell>
          <cell r="C1844" t="str">
            <v>8036 - Return on Equity Amount</v>
          </cell>
          <cell r="D1844">
            <v>0</v>
          </cell>
          <cell r="F1844" t="str">
            <v>CALC</v>
          </cell>
          <cell r="H1844" t="str">
            <v>8036</v>
          </cell>
          <cell r="J1844" t="str">
            <v>cap_exp</v>
          </cell>
          <cell r="K1844" t="str">
            <v>equity_ror_amt</v>
          </cell>
          <cell r="M1844" t="str">
            <v>2010/12/1/8/A/0</v>
          </cell>
        </row>
        <row r="1845">
          <cell r="A1845" t="str">
            <v>1844</v>
          </cell>
          <cell r="B1845" t="str">
            <v>COB_8036</v>
          </cell>
          <cell r="C1845" t="str">
            <v>8036 - State Tax Amount</v>
          </cell>
          <cell r="D1845">
            <v>0</v>
          </cell>
          <cell r="F1845" t="str">
            <v>CALC</v>
          </cell>
          <cell r="H1845" t="str">
            <v>8036</v>
          </cell>
          <cell r="J1845" t="str">
            <v>cap_exp</v>
          </cell>
          <cell r="K1845" t="str">
            <v>state_tax_amt</v>
          </cell>
          <cell r="M1845" t="str">
            <v>2010/12/1/8/A/0</v>
          </cell>
        </row>
        <row r="1846">
          <cell r="A1846" t="str">
            <v>1845</v>
          </cell>
          <cell r="B1846" t="str">
            <v>COC_8036</v>
          </cell>
          <cell r="C1846" t="str">
            <v>8036 - Federal Tax Amount</v>
          </cell>
          <cell r="D1846">
            <v>0</v>
          </cell>
          <cell r="F1846" t="str">
            <v>CALC</v>
          </cell>
          <cell r="H1846" t="str">
            <v>8036</v>
          </cell>
          <cell r="J1846" t="str">
            <v>cap_exp</v>
          </cell>
          <cell r="K1846" t="str">
            <v>fed_tax_amt</v>
          </cell>
          <cell r="M1846" t="str">
            <v>2010/12/1/8/A/0</v>
          </cell>
        </row>
        <row r="1847">
          <cell r="A1847" t="str">
            <v>1846</v>
          </cell>
          <cell r="B1847" t="str">
            <v>COD_8036</v>
          </cell>
          <cell r="C1847" t="str">
            <v>8036 - Return on Debt Amount</v>
          </cell>
          <cell r="D1847">
            <v>0</v>
          </cell>
          <cell r="F1847" t="str">
            <v>CALC</v>
          </cell>
          <cell r="H1847" t="str">
            <v>8036</v>
          </cell>
          <cell r="J1847" t="str">
            <v>cap_exp</v>
          </cell>
          <cell r="K1847" t="str">
            <v>debt_ror_amt</v>
          </cell>
          <cell r="M1847" t="str">
            <v>2010/12/1/8/A/0</v>
          </cell>
        </row>
        <row r="1848">
          <cell r="A1848" t="str">
            <v>1847</v>
          </cell>
          <cell r="B1848" t="str">
            <v>COE_8036</v>
          </cell>
          <cell r="C1848" t="str">
            <v>8036 - Total Cap Exp Amount</v>
          </cell>
          <cell r="D1848">
            <v>0</v>
          </cell>
          <cell r="F1848" t="str">
            <v>CALC</v>
          </cell>
          <cell r="H1848" t="str">
            <v>8036</v>
          </cell>
          <cell r="J1848" t="str">
            <v>cap_exp</v>
          </cell>
          <cell r="K1848" t="str">
            <v>total_amt</v>
          </cell>
          <cell r="M1848" t="str">
            <v>2010/12/1/8/A/0</v>
          </cell>
        </row>
        <row r="1849">
          <cell r="A1849" t="str">
            <v>1848</v>
          </cell>
          <cell r="B1849" t="str">
            <v>COF_8036</v>
          </cell>
          <cell r="C1849" t="str">
            <v>8036 - CP Allocation Factor</v>
          </cell>
          <cell r="D1849">
            <v>0.92307692299999999</v>
          </cell>
          <cell r="F1849" t="str">
            <v>CALC</v>
          </cell>
          <cell r="H1849" t="str">
            <v>8036</v>
          </cell>
          <cell r="J1849" t="str">
            <v>cap_exp</v>
          </cell>
          <cell r="K1849" t="str">
            <v>alloc_cp</v>
          </cell>
          <cell r="M1849" t="str">
            <v>2010/12/1/8/A/0</v>
          </cell>
        </row>
        <row r="1850">
          <cell r="A1850" t="str">
            <v>1849</v>
          </cell>
          <cell r="B1850" t="str">
            <v>COG_8036</v>
          </cell>
          <cell r="C1850" t="str">
            <v>8036 - GCP Allocation Factor</v>
          </cell>
          <cell r="D1850">
            <v>0</v>
          </cell>
          <cell r="F1850" t="str">
            <v>CALC</v>
          </cell>
          <cell r="H1850" t="str">
            <v>8036</v>
          </cell>
          <cell r="J1850" t="str">
            <v>cap_exp</v>
          </cell>
          <cell r="K1850" t="str">
            <v>alloc_gcp</v>
          </cell>
          <cell r="M1850" t="str">
            <v>2010/12/1/8/A/0</v>
          </cell>
        </row>
        <row r="1851">
          <cell r="A1851" t="str">
            <v>1850</v>
          </cell>
          <cell r="B1851" t="str">
            <v>COH_8036</v>
          </cell>
          <cell r="C1851" t="str">
            <v>8036 - Energy Allocation Factor</v>
          </cell>
          <cell r="D1851">
            <v>7.6923077000000006E-2</v>
          </cell>
          <cell r="F1851" t="str">
            <v>CALC</v>
          </cell>
          <cell r="H1851" t="str">
            <v>8036</v>
          </cell>
          <cell r="J1851" t="str">
            <v>cap_exp</v>
          </cell>
          <cell r="K1851" t="str">
            <v>alloc_engy</v>
          </cell>
          <cell r="M1851" t="str">
            <v>2010/12/1/8/A/0</v>
          </cell>
        </row>
        <row r="1852">
          <cell r="A1852" t="str">
            <v>1851</v>
          </cell>
          <cell r="B1852" t="str">
            <v>COI_8036</v>
          </cell>
          <cell r="C1852" t="str">
            <v>8036 - CP Allocation Cap Exp Amount</v>
          </cell>
          <cell r="D1852">
            <v>0</v>
          </cell>
          <cell r="F1852" t="str">
            <v>CALC</v>
          </cell>
          <cell r="H1852" t="str">
            <v>8036</v>
          </cell>
          <cell r="J1852" t="str">
            <v>cap_exp</v>
          </cell>
          <cell r="K1852" t="str">
            <v>alloc_cp_amt</v>
          </cell>
          <cell r="M1852" t="str">
            <v>2010/12/1/8/A/0</v>
          </cell>
        </row>
        <row r="1853">
          <cell r="A1853" t="str">
            <v>1852</v>
          </cell>
          <cell r="B1853" t="str">
            <v>COJ_8036</v>
          </cell>
          <cell r="C1853" t="str">
            <v>8036 - GCP Allocation Cap Exp Amount</v>
          </cell>
          <cell r="D1853">
            <v>0</v>
          </cell>
          <cell r="F1853" t="str">
            <v>CALC</v>
          </cell>
          <cell r="H1853" t="str">
            <v>8036</v>
          </cell>
          <cell r="J1853" t="str">
            <v>cap_exp</v>
          </cell>
          <cell r="K1853" t="str">
            <v>alloc_gcp_amt</v>
          </cell>
          <cell r="M1853" t="str">
            <v>2010/12/1/8/A/0</v>
          </cell>
        </row>
        <row r="1854">
          <cell r="A1854" t="str">
            <v>1853</v>
          </cell>
          <cell r="B1854" t="str">
            <v>COK_8036</v>
          </cell>
          <cell r="C1854" t="str">
            <v>8036 - Energy Allocation Cap Exp Amount</v>
          </cell>
          <cell r="D1854">
            <v>0</v>
          </cell>
          <cell r="F1854" t="str">
            <v>CALC</v>
          </cell>
          <cell r="H1854" t="str">
            <v>8036</v>
          </cell>
          <cell r="J1854" t="str">
            <v>cap_exp</v>
          </cell>
          <cell r="K1854" t="str">
            <v>alloc_engy_amt</v>
          </cell>
          <cell r="M1854" t="str">
            <v>2010/12/1/8/A/0</v>
          </cell>
        </row>
        <row r="1855">
          <cell r="A1855" t="str">
            <v>1854</v>
          </cell>
          <cell r="B1855" t="str">
            <v>COL_8036</v>
          </cell>
          <cell r="C1855" t="str">
            <v>8036 - CP Jurisdictional Factor</v>
          </cell>
          <cell r="D1855">
            <v>0.98031049999999997</v>
          </cell>
          <cell r="F1855" t="str">
            <v>CALC</v>
          </cell>
          <cell r="H1855" t="str">
            <v>8036</v>
          </cell>
          <cell r="J1855" t="str">
            <v>cap_exp</v>
          </cell>
          <cell r="K1855" t="str">
            <v>juris_cp_factor</v>
          </cell>
          <cell r="M1855" t="str">
            <v>2010/12/1/8/A/0</v>
          </cell>
        </row>
        <row r="1856">
          <cell r="A1856" t="str">
            <v>1855</v>
          </cell>
          <cell r="B1856" t="str">
            <v>COM_8036</v>
          </cell>
          <cell r="C1856" t="str">
            <v>8036 - GCP Jurisdictional Factor</v>
          </cell>
          <cell r="D1856">
            <v>1</v>
          </cell>
          <cell r="F1856" t="str">
            <v>CALC</v>
          </cell>
          <cell r="H1856" t="str">
            <v>8036</v>
          </cell>
          <cell r="J1856" t="str">
            <v>cap_exp</v>
          </cell>
          <cell r="K1856" t="str">
            <v>juris_gcp_factor</v>
          </cell>
          <cell r="M1856" t="str">
            <v>2010/12/1/8/A/0</v>
          </cell>
        </row>
        <row r="1857">
          <cell r="A1857" t="str">
            <v>1856</v>
          </cell>
          <cell r="B1857" t="str">
            <v>CON_8036</v>
          </cell>
          <cell r="C1857" t="str">
            <v>8036 - Energy Jurisdictional Factor</v>
          </cell>
          <cell r="D1857">
            <v>0.980271</v>
          </cell>
          <cell r="F1857" t="str">
            <v>CALC</v>
          </cell>
          <cell r="H1857" t="str">
            <v>8036</v>
          </cell>
          <cell r="J1857" t="str">
            <v>cap_exp</v>
          </cell>
          <cell r="K1857" t="str">
            <v>juris_engy_factor</v>
          </cell>
          <cell r="M1857" t="str">
            <v>2010/12/1/8/A/0</v>
          </cell>
        </row>
        <row r="1858">
          <cell r="A1858" t="str">
            <v>1857</v>
          </cell>
          <cell r="B1858" t="str">
            <v>COO_8036</v>
          </cell>
          <cell r="C1858" t="str">
            <v>8036 - CP Jurisdictional Cap Exp Amount</v>
          </cell>
          <cell r="D1858">
            <v>0</v>
          </cell>
          <cell r="F1858" t="str">
            <v>CALC</v>
          </cell>
          <cell r="H1858" t="str">
            <v>8036</v>
          </cell>
          <cell r="J1858" t="str">
            <v>cap_exp</v>
          </cell>
          <cell r="K1858" t="str">
            <v>juris_cp_amt</v>
          </cell>
          <cell r="M1858" t="str">
            <v>2010/12/1/8/A/0</v>
          </cell>
        </row>
        <row r="1859">
          <cell r="A1859" t="str">
            <v>1858</v>
          </cell>
          <cell r="B1859" t="str">
            <v>COP_8036</v>
          </cell>
          <cell r="C1859" t="str">
            <v>8036 - GCP Jurisdictional Cap Exp Amount</v>
          </cell>
          <cell r="D1859">
            <v>0</v>
          </cell>
          <cell r="F1859" t="str">
            <v>CALC</v>
          </cell>
          <cell r="H1859" t="str">
            <v>8036</v>
          </cell>
          <cell r="J1859" t="str">
            <v>cap_exp</v>
          </cell>
          <cell r="K1859" t="str">
            <v>juris_gcp_amt</v>
          </cell>
          <cell r="M1859" t="str">
            <v>2010/12/1/8/A/0</v>
          </cell>
        </row>
        <row r="1860">
          <cell r="A1860" t="str">
            <v>1859</v>
          </cell>
          <cell r="B1860" t="str">
            <v>COQ_8036</v>
          </cell>
          <cell r="C1860" t="str">
            <v>8036 - Energy Jurisdictional Cap Exp Amount</v>
          </cell>
          <cell r="D1860">
            <v>0</v>
          </cell>
          <cell r="F1860" t="str">
            <v>CALC</v>
          </cell>
          <cell r="H1860" t="str">
            <v>8036</v>
          </cell>
          <cell r="J1860" t="str">
            <v>cap_exp</v>
          </cell>
          <cell r="K1860" t="str">
            <v>juris_engy_amt</v>
          </cell>
          <cell r="M1860" t="str">
            <v>2010/12/1/8/A/0</v>
          </cell>
        </row>
        <row r="1861">
          <cell r="A1861" t="str">
            <v>1860</v>
          </cell>
          <cell r="B1861" t="str">
            <v>COR_8036</v>
          </cell>
          <cell r="C1861" t="str">
            <v>8036 - Total Jurisdictional Cap Exp Amount</v>
          </cell>
          <cell r="D1861">
            <v>0</v>
          </cell>
          <cell r="F1861" t="str">
            <v>CALC</v>
          </cell>
          <cell r="H1861" t="str">
            <v>8036</v>
          </cell>
          <cell r="J1861" t="str">
            <v>cap_exp</v>
          </cell>
          <cell r="K1861" t="str">
            <v>total_juris_amt</v>
          </cell>
          <cell r="M1861" t="str">
            <v>2010/12/1/8/A/0</v>
          </cell>
        </row>
        <row r="1862">
          <cell r="A1862" t="str">
            <v>1861</v>
          </cell>
          <cell r="B1862" t="str">
            <v>CIN_8036</v>
          </cell>
          <cell r="C1862" t="str">
            <v>8036 - Beginning of Month CWIP Balance</v>
          </cell>
          <cell r="D1862">
            <v>2779200.84</v>
          </cell>
          <cell r="F1862" t="str">
            <v>PRIOR_JV</v>
          </cell>
          <cell r="H1862" t="str">
            <v>8036</v>
          </cell>
          <cell r="I1862" t="str">
            <v>P</v>
          </cell>
          <cell r="J1862" t="str">
            <v>cap_exp</v>
          </cell>
          <cell r="K1862" t="str">
            <v>beg_cwip_bal</v>
          </cell>
          <cell r="M1862" t="str">
            <v>2010/12/1/8/A/0</v>
          </cell>
        </row>
        <row r="1863">
          <cell r="A1863" t="str">
            <v>1862</v>
          </cell>
          <cell r="B1863" t="str">
            <v>CI1_8038</v>
          </cell>
          <cell r="C1863" t="str">
            <v>8038 - Depreciation Expense</v>
          </cell>
          <cell r="D1863">
            <v>193992.35</v>
          </cell>
          <cell r="F1863" t="str">
            <v>CATS</v>
          </cell>
          <cell r="H1863" t="str">
            <v>8038</v>
          </cell>
          <cell r="I1863" t="str">
            <v>A</v>
          </cell>
          <cell r="J1863" t="str">
            <v>cap_exp</v>
          </cell>
          <cell r="K1863" t="str">
            <v>depr_exp</v>
          </cell>
          <cell r="M1863" t="str">
            <v>2010/12/1/8/A/0</v>
          </cell>
        </row>
        <row r="1864">
          <cell r="A1864" t="str">
            <v>1863</v>
          </cell>
          <cell r="B1864" t="str">
            <v>CI5_8038</v>
          </cell>
          <cell r="C1864" t="str">
            <v>8038 - End of Month CWIP Balance</v>
          </cell>
          <cell r="D1864">
            <v>2.1000000000000002E-9</v>
          </cell>
          <cell r="F1864" t="str">
            <v>CALC</v>
          </cell>
          <cell r="H1864" t="str">
            <v>8038</v>
          </cell>
          <cell r="J1864" t="str">
            <v>cap_exp</v>
          </cell>
          <cell r="K1864" t="str">
            <v>end_cwip_bal</v>
          </cell>
          <cell r="M1864" t="str">
            <v>2010/12/1/8/A/0</v>
          </cell>
        </row>
        <row r="1865">
          <cell r="A1865" t="str">
            <v>1864</v>
          </cell>
          <cell r="B1865" t="str">
            <v>CI7_8038</v>
          </cell>
          <cell r="C1865" t="str">
            <v>8038 - Plant Additions</v>
          </cell>
          <cell r="D1865">
            <v>428360.95</v>
          </cell>
          <cell r="F1865" t="str">
            <v>CATS</v>
          </cell>
          <cell r="H1865" t="str">
            <v>8038</v>
          </cell>
          <cell r="I1865" t="str">
            <v>A</v>
          </cell>
          <cell r="J1865" t="str">
            <v>cap_exp</v>
          </cell>
          <cell r="K1865" t="str">
            <v>plt_add</v>
          </cell>
          <cell r="M1865" t="str">
            <v>2010/12/1/8/A/0</v>
          </cell>
        </row>
        <row r="1866">
          <cell r="A1866" t="str">
            <v>1865</v>
          </cell>
          <cell r="B1866" t="str">
            <v>CI8_8038</v>
          </cell>
          <cell r="C1866" t="str">
            <v>8038 - Retirements</v>
          </cell>
          <cell r="D1866">
            <v>0</v>
          </cell>
          <cell r="F1866" t="str">
            <v>CATS</v>
          </cell>
          <cell r="H1866" t="str">
            <v>8038</v>
          </cell>
          <cell r="I1866" t="str">
            <v>A</v>
          </cell>
          <cell r="J1866" t="str">
            <v>cap_exp</v>
          </cell>
          <cell r="K1866" t="str">
            <v>ret</v>
          </cell>
          <cell r="M1866" t="str">
            <v>2010/12/1/8/A/0</v>
          </cell>
        </row>
        <row r="1867">
          <cell r="A1867" t="str">
            <v>1866</v>
          </cell>
          <cell r="B1867" t="str">
            <v>CI9_8038</v>
          </cell>
          <cell r="C1867" t="str">
            <v>8038 - Plant Trans and Adjs</v>
          </cell>
          <cell r="D1867">
            <v>0</v>
          </cell>
          <cell r="F1867" t="str">
            <v>CATS</v>
          </cell>
          <cell r="H1867" t="str">
            <v>8038</v>
          </cell>
          <cell r="I1867" t="str">
            <v>A</v>
          </cell>
          <cell r="J1867" t="str">
            <v>cap_exp</v>
          </cell>
          <cell r="K1867" t="str">
            <v>plt_tradjs</v>
          </cell>
          <cell r="M1867" t="str">
            <v>2010/12/1/8/A/0</v>
          </cell>
        </row>
        <row r="1868">
          <cell r="A1868" t="str">
            <v>1867</v>
          </cell>
          <cell r="B1868" t="str">
            <v>CIA_8038</v>
          </cell>
          <cell r="C1868" t="str">
            <v>8038 - Reserve Removal Cost</v>
          </cell>
          <cell r="D1868">
            <v>0</v>
          </cell>
          <cell r="F1868" t="str">
            <v>CATS</v>
          </cell>
          <cell r="H1868" t="str">
            <v>8038</v>
          </cell>
          <cell r="I1868" t="str">
            <v>A</v>
          </cell>
          <cell r="J1868" t="str">
            <v>cap_exp</v>
          </cell>
          <cell r="K1868" t="str">
            <v>resv_rem_cost</v>
          </cell>
          <cell r="M1868" t="str">
            <v>2010/12/1/8/A/0</v>
          </cell>
        </row>
        <row r="1869">
          <cell r="A1869" t="str">
            <v>1868</v>
          </cell>
          <cell r="B1869" t="str">
            <v>CIB_8038</v>
          </cell>
          <cell r="C1869" t="str">
            <v>8038 - Reserve Salvage</v>
          </cell>
          <cell r="D1869">
            <v>0</v>
          </cell>
          <cell r="F1869" t="str">
            <v>CATS</v>
          </cell>
          <cell r="H1869" t="str">
            <v>8038</v>
          </cell>
          <cell r="I1869" t="str">
            <v>A</v>
          </cell>
          <cell r="J1869" t="str">
            <v>cap_exp</v>
          </cell>
          <cell r="K1869" t="str">
            <v>resv_salv</v>
          </cell>
          <cell r="M1869" t="str">
            <v>2010/12/1/8/A/0</v>
          </cell>
        </row>
        <row r="1870">
          <cell r="A1870" t="str">
            <v>1869</v>
          </cell>
          <cell r="B1870" t="str">
            <v>CIC_8038</v>
          </cell>
          <cell r="C1870" t="str">
            <v>8038 - Reserve Trans and Adjs</v>
          </cell>
          <cell r="D1870">
            <v>0</v>
          </cell>
          <cell r="F1870" t="str">
            <v>CATS</v>
          </cell>
          <cell r="H1870" t="str">
            <v>8038</v>
          </cell>
          <cell r="I1870" t="str">
            <v>A</v>
          </cell>
          <cell r="J1870" t="str">
            <v>cap_exp</v>
          </cell>
          <cell r="K1870" t="str">
            <v>resv_tradjs</v>
          </cell>
          <cell r="M1870" t="str">
            <v>2010/12/1/8/A/0</v>
          </cell>
        </row>
        <row r="1871">
          <cell r="A1871" t="str">
            <v>1870</v>
          </cell>
          <cell r="B1871" t="str">
            <v>CIP_8038</v>
          </cell>
          <cell r="C1871" t="str">
            <v>8038 - Beginning of Month Plant Balance</v>
          </cell>
          <cell r="D1871">
            <v>70155405.5</v>
          </cell>
          <cell r="F1871" t="str">
            <v>PRIOR_JV</v>
          </cell>
          <cell r="H1871" t="str">
            <v>8038</v>
          </cell>
          <cell r="I1871" t="str">
            <v>P</v>
          </cell>
          <cell r="J1871" t="str">
            <v>cap_exp</v>
          </cell>
          <cell r="K1871" t="str">
            <v>beg_plant_bal</v>
          </cell>
          <cell r="M1871" t="str">
            <v>2010/12/1/8/A/0</v>
          </cell>
        </row>
        <row r="1872">
          <cell r="A1872" t="str">
            <v>1871</v>
          </cell>
          <cell r="B1872" t="str">
            <v>CIQ_8038</v>
          </cell>
          <cell r="C1872" t="str">
            <v>8038 - Beginning of Month Reserve Balance</v>
          </cell>
          <cell r="D1872">
            <v>1481402.76</v>
          </cell>
          <cell r="F1872" t="str">
            <v>PRIOR_JV</v>
          </cell>
          <cell r="H1872" t="str">
            <v>8038</v>
          </cell>
          <cell r="I1872" t="str">
            <v>P</v>
          </cell>
          <cell r="J1872" t="str">
            <v>cap_exp</v>
          </cell>
          <cell r="K1872" t="str">
            <v>beg_resv_bal</v>
          </cell>
          <cell r="M1872" t="str">
            <v>2010/12/1/8/A/0</v>
          </cell>
        </row>
        <row r="1873">
          <cell r="A1873" t="str">
            <v>1872</v>
          </cell>
          <cell r="B1873" t="str">
            <v>CIR_8038</v>
          </cell>
          <cell r="C1873" t="str">
            <v>8038 - End of Month Plant Balance</v>
          </cell>
          <cell r="D1873">
            <v>70583766.450000003</v>
          </cell>
          <cell r="F1873" t="str">
            <v>CALC</v>
          </cell>
          <cell r="H1873" t="str">
            <v>8038</v>
          </cell>
          <cell r="J1873" t="str">
            <v>cap_exp</v>
          </cell>
          <cell r="K1873" t="str">
            <v>end_plant_bal</v>
          </cell>
          <cell r="M1873" t="str">
            <v>2010/12/1/8/A/0</v>
          </cell>
        </row>
        <row r="1874">
          <cell r="A1874" t="str">
            <v>1873</v>
          </cell>
          <cell r="B1874" t="str">
            <v>CIS_8038</v>
          </cell>
          <cell r="C1874" t="str">
            <v>8038 - End of Month Reserve Balance</v>
          </cell>
          <cell r="D1874">
            <v>1678307.11</v>
          </cell>
          <cell r="F1874" t="str">
            <v>CALC</v>
          </cell>
          <cell r="H1874" t="str">
            <v>8038</v>
          </cell>
          <cell r="J1874" t="str">
            <v>cap_exp</v>
          </cell>
          <cell r="K1874" t="str">
            <v>end_resv_bal</v>
          </cell>
          <cell r="M1874" t="str">
            <v>2010/12/1/8/A/0</v>
          </cell>
        </row>
        <row r="1875">
          <cell r="A1875" t="str">
            <v>1874</v>
          </cell>
          <cell r="B1875" t="str">
            <v>CO1_8038</v>
          </cell>
          <cell r="C1875" t="str">
            <v>8038 - Beginning of Month Net Book</v>
          </cell>
          <cell r="D1875">
            <v>68674002.739999995</v>
          </cell>
          <cell r="F1875" t="str">
            <v>CALC</v>
          </cell>
          <cell r="H1875" t="str">
            <v>8038</v>
          </cell>
          <cell r="J1875" t="str">
            <v>cap_exp</v>
          </cell>
          <cell r="K1875" t="str">
            <v>beg_net_book</v>
          </cell>
          <cell r="M1875" t="str">
            <v>2010/12/1/8/A/0</v>
          </cell>
        </row>
        <row r="1876">
          <cell r="A1876" t="str">
            <v>1875</v>
          </cell>
          <cell r="B1876" t="str">
            <v>CO2_8038</v>
          </cell>
          <cell r="C1876" t="str">
            <v>8038 - End of Month Net Book</v>
          </cell>
          <cell r="D1876">
            <v>68905459.340000004</v>
          </cell>
          <cell r="F1876" t="str">
            <v>CALC</v>
          </cell>
          <cell r="H1876" t="str">
            <v>8038</v>
          </cell>
          <cell r="J1876" t="str">
            <v>cap_exp</v>
          </cell>
          <cell r="K1876" t="str">
            <v>end_net_book</v>
          </cell>
          <cell r="M1876" t="str">
            <v>2010/12/1/8/A/0</v>
          </cell>
        </row>
        <row r="1877">
          <cell r="A1877" t="str">
            <v>1876</v>
          </cell>
          <cell r="B1877" t="str">
            <v>CO3_8038</v>
          </cell>
          <cell r="C1877" t="str">
            <v>8038 - Average Net Book</v>
          </cell>
          <cell r="D1877">
            <v>50771335.539999999</v>
          </cell>
          <cell r="F1877" t="str">
            <v>CALC</v>
          </cell>
          <cell r="H1877" t="str">
            <v>8038</v>
          </cell>
          <cell r="J1877" t="str">
            <v>cap_exp</v>
          </cell>
          <cell r="K1877" t="str">
            <v>avg_net_book</v>
          </cell>
          <cell r="M1877" t="str">
            <v>2010/12/1/8/A/0</v>
          </cell>
        </row>
        <row r="1878">
          <cell r="A1878" t="str">
            <v>1877</v>
          </cell>
          <cell r="B1878" t="str">
            <v>CO4_8038</v>
          </cell>
          <cell r="C1878" t="str">
            <v>8038 - Annual Equity Rate</v>
          </cell>
          <cell r="D1878">
            <v>4.7018999999999998E-2</v>
          </cell>
          <cell r="F1878" t="str">
            <v>CALC</v>
          </cell>
          <cell r="H1878" t="str">
            <v>8038</v>
          </cell>
          <cell r="J1878" t="str">
            <v>cap_exp</v>
          </cell>
          <cell r="K1878" t="str">
            <v>equity_ror</v>
          </cell>
          <cell r="M1878" t="str">
            <v>2010/12/1/8/A/0</v>
          </cell>
        </row>
        <row r="1879">
          <cell r="A1879" t="str">
            <v>1878</v>
          </cell>
          <cell r="B1879" t="str">
            <v>CO5_8038</v>
          </cell>
          <cell r="C1879" t="str">
            <v>8038 - Annual Debt Rate</v>
          </cell>
          <cell r="D1879">
            <v>1.9473000000000001E-2</v>
          </cell>
          <cell r="F1879" t="str">
            <v>CALC</v>
          </cell>
          <cell r="H1879" t="str">
            <v>8038</v>
          </cell>
          <cell r="J1879" t="str">
            <v>cap_exp</v>
          </cell>
          <cell r="K1879" t="str">
            <v>debt_ror</v>
          </cell>
          <cell r="M1879" t="str">
            <v>2010/12/1/8/A/0</v>
          </cell>
        </row>
        <row r="1880">
          <cell r="A1880" t="str">
            <v>1879</v>
          </cell>
          <cell r="B1880" t="str">
            <v>CO6_8038</v>
          </cell>
          <cell r="C1880" t="str">
            <v>8038 - State Tax Rate</v>
          </cell>
          <cell r="D1880">
            <v>5.5E-2</v>
          </cell>
          <cell r="F1880" t="str">
            <v>CALC</v>
          </cell>
          <cell r="H1880" t="str">
            <v>8038</v>
          </cell>
          <cell r="J1880" t="str">
            <v>cap_exp</v>
          </cell>
          <cell r="K1880" t="str">
            <v>state_tax_rate</v>
          </cell>
          <cell r="M1880" t="str">
            <v>2010/12/1/8/A/0</v>
          </cell>
        </row>
        <row r="1881">
          <cell r="A1881" t="str">
            <v>1880</v>
          </cell>
          <cell r="B1881" t="str">
            <v>CO7_8038</v>
          </cell>
          <cell r="C1881" t="str">
            <v>8038 - Federal Tax Rate</v>
          </cell>
          <cell r="D1881">
            <v>0.35</v>
          </cell>
          <cell r="F1881" t="str">
            <v>CALC</v>
          </cell>
          <cell r="H1881" t="str">
            <v>8038</v>
          </cell>
          <cell r="J1881" t="str">
            <v>cap_exp</v>
          </cell>
          <cell r="K1881" t="str">
            <v>fed_tax_rate</v>
          </cell>
          <cell r="M1881" t="str">
            <v>2010/12/1/8/A/0</v>
          </cell>
        </row>
        <row r="1882">
          <cell r="A1882" t="str">
            <v>1881</v>
          </cell>
          <cell r="B1882" t="str">
            <v>CO8_8038</v>
          </cell>
          <cell r="C1882" t="str">
            <v>8038 - Grossed State Tax Rate</v>
          </cell>
          <cell r="D1882">
            <v>5.8201058201058198E-2</v>
          </cell>
          <cell r="F1882" t="str">
            <v>CALC</v>
          </cell>
          <cell r="H1882" t="str">
            <v>8038</v>
          </cell>
          <cell r="J1882" t="str">
            <v>cap_exp</v>
          </cell>
          <cell r="K1882" t="str">
            <v>gross_state_tax_rate</v>
          </cell>
          <cell r="M1882" t="str">
            <v>2010/12/1/8/A/0</v>
          </cell>
        </row>
        <row r="1883">
          <cell r="A1883" t="str">
            <v>1882</v>
          </cell>
          <cell r="B1883" t="str">
            <v>CO9_8038</v>
          </cell>
          <cell r="C1883" t="str">
            <v>8038 - Grossed Federal Tax Rate</v>
          </cell>
          <cell r="D1883">
            <v>0.53846153846153799</v>
          </cell>
          <cell r="F1883" t="str">
            <v>CALC</v>
          </cell>
          <cell r="H1883" t="str">
            <v>8038</v>
          </cell>
          <cell r="J1883" t="str">
            <v>cap_exp</v>
          </cell>
          <cell r="K1883" t="str">
            <v>gross_fed_tax_rate</v>
          </cell>
          <cell r="M1883" t="str">
            <v>2010/12/1/8/A/0</v>
          </cell>
        </row>
        <row r="1884">
          <cell r="A1884" t="str">
            <v>1883</v>
          </cell>
          <cell r="B1884" t="str">
            <v>COA_8038</v>
          </cell>
          <cell r="C1884" t="str">
            <v>8038 - Return on Equity Amount</v>
          </cell>
          <cell r="D1884">
            <v>198937.32404638201</v>
          </cell>
          <cell r="F1884" t="str">
            <v>CALC</v>
          </cell>
          <cell r="H1884" t="str">
            <v>8038</v>
          </cell>
          <cell r="J1884" t="str">
            <v>cap_exp</v>
          </cell>
          <cell r="K1884" t="str">
            <v>equity_ror_amt</v>
          </cell>
          <cell r="M1884" t="str">
            <v>2010/12/1/8/A/0</v>
          </cell>
        </row>
        <row r="1885">
          <cell r="A1885" t="str">
            <v>1884</v>
          </cell>
          <cell r="B1885" t="str">
            <v>COB_8038</v>
          </cell>
          <cell r="C1885" t="str">
            <v>8038 - State Tax Amount</v>
          </cell>
          <cell r="D1885">
            <v>11578.3627751862</v>
          </cell>
          <cell r="F1885" t="str">
            <v>CALC</v>
          </cell>
          <cell r="H1885" t="str">
            <v>8038</v>
          </cell>
          <cell r="J1885" t="str">
            <v>cap_exp</v>
          </cell>
          <cell r="K1885" t="str">
            <v>state_tax_amt</v>
          </cell>
          <cell r="M1885" t="str">
            <v>2010/12/1/8/A/0</v>
          </cell>
        </row>
        <row r="1886">
          <cell r="A1886" t="str">
            <v>1885</v>
          </cell>
          <cell r="B1886" t="str">
            <v>COC_8038</v>
          </cell>
          <cell r="C1886" t="str">
            <v>8038 - Federal Tax Amount</v>
          </cell>
          <cell r="D1886">
            <v>113354.60059622899</v>
          </cell>
          <cell r="F1886" t="str">
            <v>CALC</v>
          </cell>
          <cell r="H1886" t="str">
            <v>8038</v>
          </cell>
          <cell r="J1886" t="str">
            <v>cap_exp</v>
          </cell>
          <cell r="K1886" t="str">
            <v>fed_tax_amt</v>
          </cell>
          <cell r="M1886" t="str">
            <v>2010/12/1/8/A/0</v>
          </cell>
        </row>
        <row r="1887">
          <cell r="A1887" t="str">
            <v>1886</v>
          </cell>
          <cell r="B1887" t="str">
            <v>COD_8038</v>
          </cell>
          <cell r="C1887" t="str">
            <v>8038 - Return on Debt Amount</v>
          </cell>
          <cell r="D1887">
            <v>82391.723314311996</v>
          </cell>
          <cell r="F1887" t="str">
            <v>CALC</v>
          </cell>
          <cell r="H1887" t="str">
            <v>8038</v>
          </cell>
          <cell r="J1887" t="str">
            <v>cap_exp</v>
          </cell>
          <cell r="K1887" t="str">
            <v>debt_ror_amt</v>
          </cell>
          <cell r="M1887" t="str">
            <v>2010/12/1/8/A/0</v>
          </cell>
        </row>
        <row r="1888">
          <cell r="A1888" t="str">
            <v>1887</v>
          </cell>
          <cell r="B1888" t="str">
            <v>COE_8038</v>
          </cell>
          <cell r="C1888" t="str">
            <v>8038 - Total Cap Exp Amount</v>
          </cell>
          <cell r="D1888">
            <v>603166.36073210905</v>
          </cell>
          <cell r="F1888" t="str">
            <v>CALC</v>
          </cell>
          <cell r="H1888" t="str">
            <v>8038</v>
          </cell>
          <cell r="J1888" t="str">
            <v>cap_exp</v>
          </cell>
          <cell r="K1888" t="str">
            <v>total_amt</v>
          </cell>
          <cell r="M1888" t="str">
            <v>2010/12/1/8/A/0</v>
          </cell>
        </row>
        <row r="1889">
          <cell r="A1889" t="str">
            <v>1888</v>
          </cell>
          <cell r="B1889" t="str">
            <v>COF_8038</v>
          </cell>
          <cell r="C1889" t="str">
            <v>8038 - CP Allocation Factor</v>
          </cell>
          <cell r="D1889">
            <v>0.92307692299999999</v>
          </cell>
          <cell r="F1889" t="str">
            <v>CALC</v>
          </cell>
          <cell r="H1889" t="str">
            <v>8038</v>
          </cell>
          <cell r="J1889" t="str">
            <v>cap_exp</v>
          </cell>
          <cell r="K1889" t="str">
            <v>alloc_cp</v>
          </cell>
          <cell r="M1889" t="str">
            <v>2010/12/1/8/A/0</v>
          </cell>
        </row>
        <row r="1890">
          <cell r="A1890" t="str">
            <v>1889</v>
          </cell>
          <cell r="B1890" t="str">
            <v>COG_8038</v>
          </cell>
          <cell r="C1890" t="str">
            <v>8038 - GCP Allocation Factor</v>
          </cell>
          <cell r="D1890">
            <v>0</v>
          </cell>
          <cell r="F1890" t="str">
            <v>CALC</v>
          </cell>
          <cell r="H1890" t="str">
            <v>8038</v>
          </cell>
          <cell r="J1890" t="str">
            <v>cap_exp</v>
          </cell>
          <cell r="K1890" t="str">
            <v>alloc_gcp</v>
          </cell>
          <cell r="M1890" t="str">
            <v>2010/12/1/8/A/0</v>
          </cell>
        </row>
        <row r="1891">
          <cell r="A1891" t="str">
            <v>1890</v>
          </cell>
          <cell r="B1891" t="str">
            <v>COH_8038</v>
          </cell>
          <cell r="C1891" t="str">
            <v>8038 - Energy Allocation Factor</v>
          </cell>
          <cell r="D1891">
            <v>7.6923077000000006E-2</v>
          </cell>
          <cell r="F1891" t="str">
            <v>CALC</v>
          </cell>
          <cell r="H1891" t="str">
            <v>8038</v>
          </cell>
          <cell r="J1891" t="str">
            <v>cap_exp</v>
          </cell>
          <cell r="K1891" t="str">
            <v>alloc_engy</v>
          </cell>
          <cell r="M1891" t="str">
            <v>2010/12/1/8/A/0</v>
          </cell>
        </row>
        <row r="1892">
          <cell r="A1892" t="str">
            <v>1891</v>
          </cell>
          <cell r="B1892" t="str">
            <v>COI_8038</v>
          </cell>
          <cell r="C1892" t="str">
            <v>8038 - CP Allocation Cap Exp Amount</v>
          </cell>
          <cell r="D1892">
            <v>556768.94832170301</v>
          </cell>
          <cell r="F1892" t="str">
            <v>CALC</v>
          </cell>
          <cell r="H1892" t="str">
            <v>8038</v>
          </cell>
          <cell r="J1892" t="str">
            <v>cap_exp</v>
          </cell>
          <cell r="K1892" t="str">
            <v>alloc_cp_amt</v>
          </cell>
          <cell r="M1892" t="str">
            <v>2010/12/1/8/A/0</v>
          </cell>
        </row>
        <row r="1893">
          <cell r="A1893" t="str">
            <v>1892</v>
          </cell>
          <cell r="B1893" t="str">
            <v>COJ_8038</v>
          </cell>
          <cell r="C1893" t="str">
            <v>8038 - GCP Allocation Cap Exp Amount</v>
          </cell>
          <cell r="D1893">
            <v>0</v>
          </cell>
          <cell r="F1893" t="str">
            <v>CALC</v>
          </cell>
          <cell r="H1893" t="str">
            <v>8038</v>
          </cell>
          <cell r="J1893" t="str">
            <v>cap_exp</v>
          </cell>
          <cell r="K1893" t="str">
            <v>alloc_gcp_amt</v>
          </cell>
          <cell r="M1893" t="str">
            <v>2010/12/1/8/A/0</v>
          </cell>
        </row>
        <row r="1894">
          <cell r="A1894" t="str">
            <v>1893</v>
          </cell>
          <cell r="B1894" t="str">
            <v>COK_8038</v>
          </cell>
          <cell r="C1894" t="str">
            <v>8038 - Energy Allocation Cap Exp Amount</v>
          </cell>
          <cell r="D1894">
            <v>46397.412410405799</v>
          </cell>
          <cell r="F1894" t="str">
            <v>CALC</v>
          </cell>
          <cell r="H1894" t="str">
            <v>8038</v>
          </cell>
          <cell r="J1894" t="str">
            <v>cap_exp</v>
          </cell>
          <cell r="K1894" t="str">
            <v>alloc_engy_amt</v>
          </cell>
          <cell r="M1894" t="str">
            <v>2010/12/1/8/A/0</v>
          </cell>
        </row>
        <row r="1895">
          <cell r="A1895" t="str">
            <v>1894</v>
          </cell>
          <cell r="B1895" t="str">
            <v>COL_8038</v>
          </cell>
          <cell r="C1895" t="str">
            <v>8038 - CP Jurisdictional Factor</v>
          </cell>
          <cell r="D1895">
            <v>0.98031049999999997</v>
          </cell>
          <cell r="F1895" t="str">
            <v>CALC</v>
          </cell>
          <cell r="H1895" t="str">
            <v>8038</v>
          </cell>
          <cell r="J1895" t="str">
            <v>cap_exp</v>
          </cell>
          <cell r="K1895" t="str">
            <v>juris_cp_factor</v>
          </cell>
          <cell r="M1895" t="str">
            <v>2010/12/1/8/A/0</v>
          </cell>
        </row>
        <row r="1896">
          <cell r="A1896" t="str">
            <v>1895</v>
          </cell>
          <cell r="B1896" t="str">
            <v>COM_8038</v>
          </cell>
          <cell r="C1896" t="str">
            <v>8038 - GCP Jurisdictional Factor</v>
          </cell>
          <cell r="D1896">
            <v>1</v>
          </cell>
          <cell r="F1896" t="str">
            <v>CALC</v>
          </cell>
          <cell r="H1896" t="str">
            <v>8038</v>
          </cell>
          <cell r="J1896" t="str">
            <v>cap_exp</v>
          </cell>
          <cell r="K1896" t="str">
            <v>juris_gcp_factor</v>
          </cell>
          <cell r="M1896" t="str">
            <v>2010/12/1/8/A/0</v>
          </cell>
        </row>
        <row r="1897">
          <cell r="A1897" t="str">
            <v>1896</v>
          </cell>
          <cell r="B1897" t="str">
            <v>CON_8038</v>
          </cell>
          <cell r="C1897" t="str">
            <v>8038 - Energy Jurisdictional Factor</v>
          </cell>
          <cell r="D1897">
            <v>0.980271</v>
          </cell>
          <cell r="F1897" t="str">
            <v>CALC</v>
          </cell>
          <cell r="H1897" t="str">
            <v>8038</v>
          </cell>
          <cell r="J1897" t="str">
            <v>cap_exp</v>
          </cell>
          <cell r="K1897" t="str">
            <v>juris_engy_factor</v>
          </cell>
          <cell r="M1897" t="str">
            <v>2010/12/1/8/A/0</v>
          </cell>
        </row>
        <row r="1898">
          <cell r="A1898" t="str">
            <v>1897</v>
          </cell>
          <cell r="B1898" t="str">
            <v>COO_8038</v>
          </cell>
          <cell r="C1898" t="str">
            <v>8038 - CP Jurisdictional Cap Exp Amount</v>
          </cell>
          <cell r="D1898">
            <v>545806.44611372298</v>
          </cell>
          <cell r="F1898" t="str">
            <v>CALC</v>
          </cell>
          <cell r="H1898" t="str">
            <v>8038</v>
          </cell>
          <cell r="J1898" t="str">
            <v>cap_exp</v>
          </cell>
          <cell r="K1898" t="str">
            <v>juris_cp_amt</v>
          </cell>
          <cell r="M1898" t="str">
            <v>2010/12/1/8/A/0</v>
          </cell>
        </row>
        <row r="1899">
          <cell r="A1899" t="str">
            <v>1898</v>
          </cell>
          <cell r="B1899" t="str">
            <v>COP_8038</v>
          </cell>
          <cell r="C1899" t="str">
            <v>8038 - GCP Jurisdictional Cap Exp Amount</v>
          </cell>
          <cell r="D1899">
            <v>0</v>
          </cell>
          <cell r="F1899" t="str">
            <v>CALC</v>
          </cell>
          <cell r="H1899" t="str">
            <v>8038</v>
          </cell>
          <cell r="J1899" t="str">
            <v>cap_exp</v>
          </cell>
          <cell r="K1899" t="str">
            <v>juris_gcp_amt</v>
          </cell>
          <cell r="M1899" t="str">
            <v>2010/12/1/8/A/0</v>
          </cell>
        </row>
        <row r="1900">
          <cell r="A1900" t="str">
            <v>1899</v>
          </cell>
          <cell r="B1900" t="str">
            <v>COQ_8038</v>
          </cell>
          <cell r="C1900" t="str">
            <v>8038 - Energy Jurisdictional Cap Exp Amount</v>
          </cell>
          <cell r="D1900">
            <v>45482.037860960903</v>
          </cell>
          <cell r="F1900" t="str">
            <v>CALC</v>
          </cell>
          <cell r="H1900" t="str">
            <v>8038</v>
          </cell>
          <cell r="J1900" t="str">
            <v>cap_exp</v>
          </cell>
          <cell r="K1900" t="str">
            <v>juris_engy_amt</v>
          </cell>
          <cell r="M1900" t="str">
            <v>2010/12/1/8/A/0</v>
          </cell>
        </row>
        <row r="1901">
          <cell r="A1901" t="str">
            <v>1900</v>
          </cell>
          <cell r="B1901" t="str">
            <v>COR_8038</v>
          </cell>
          <cell r="C1901" t="str">
            <v>8038 - Total Jurisdictional Cap Exp Amount</v>
          </cell>
          <cell r="D1901">
            <v>591288.48397468403</v>
          </cell>
          <cell r="F1901" t="str">
            <v>CALC</v>
          </cell>
          <cell r="H1901" t="str">
            <v>8038</v>
          </cell>
          <cell r="J1901" t="str">
            <v>cap_exp</v>
          </cell>
          <cell r="K1901" t="str">
            <v>total_juris_amt</v>
          </cell>
          <cell r="M1901" t="str">
            <v>2010/12/1/8/A/0</v>
          </cell>
        </row>
        <row r="1902">
          <cell r="A1902" t="str">
            <v>1901</v>
          </cell>
          <cell r="B1902" t="str">
            <v>CI6_8038</v>
          </cell>
          <cell r="C1902" t="str">
            <v>8038 - CWIP Closed</v>
          </cell>
          <cell r="D1902">
            <v>0</v>
          </cell>
          <cell r="F1902" t="str">
            <v>MANUAL</v>
          </cell>
          <cell r="I1902" t="str">
            <v>M</v>
          </cell>
          <cell r="J1902" t="str">
            <v>cap_exp</v>
          </cell>
          <cell r="K1902" t="str">
            <v>cwip_closed</v>
          </cell>
          <cell r="M1902" t="str">
            <v>2010/12/1/8/A/0</v>
          </cell>
        </row>
        <row r="1903">
          <cell r="A1903" t="str">
            <v>1902</v>
          </cell>
          <cell r="B1903" t="str">
            <v>CIN_8038</v>
          </cell>
          <cell r="C1903" t="str">
            <v>8038 - Beginning of Month CWIP Balance</v>
          </cell>
          <cell r="D1903">
            <v>2.1000000000000002E-9</v>
          </cell>
          <cell r="F1903" t="str">
            <v>PRIOR_JV</v>
          </cell>
          <cell r="H1903" t="str">
            <v>8038</v>
          </cell>
          <cell r="I1903" t="str">
            <v>P</v>
          </cell>
          <cell r="J1903" t="str">
            <v>cap_exp</v>
          </cell>
          <cell r="K1903" t="str">
            <v>beg_cwip_bal</v>
          </cell>
          <cell r="M1903" t="str">
            <v>2010/12/1/8/A/0</v>
          </cell>
        </row>
        <row r="1904">
          <cell r="A1904" t="str">
            <v>1903</v>
          </cell>
          <cell r="B1904" t="str">
            <v>CI1_8037</v>
          </cell>
          <cell r="C1904" t="str">
            <v>8037 - Depreciation Expense</v>
          </cell>
          <cell r="D1904">
            <v>413590.56</v>
          </cell>
          <cell r="F1904" t="str">
            <v>CATS</v>
          </cell>
          <cell r="H1904" t="str">
            <v>8037</v>
          </cell>
          <cell r="I1904" t="str">
            <v>A</v>
          </cell>
          <cell r="J1904" t="str">
            <v>cap_exp</v>
          </cell>
          <cell r="K1904" t="str">
            <v>depr_exp</v>
          </cell>
          <cell r="M1904" t="str">
            <v>2010/12/1/8/A/0</v>
          </cell>
        </row>
        <row r="1905">
          <cell r="A1905" t="str">
            <v>1904</v>
          </cell>
          <cell r="B1905" t="str">
            <v>CI5_8037</v>
          </cell>
          <cell r="C1905" t="str">
            <v>8037 - End of Month CWIP Balance</v>
          </cell>
          <cell r="D1905">
            <v>20831.310000000001</v>
          </cell>
          <cell r="F1905" t="str">
            <v>CATS</v>
          </cell>
          <cell r="H1905" t="str">
            <v>8037</v>
          </cell>
          <cell r="J1905" t="str">
            <v>cap_exp</v>
          </cell>
          <cell r="K1905" t="str">
            <v>end_cwip_bal</v>
          </cell>
          <cell r="M1905" t="str">
            <v>2010/12/1/8/A/0</v>
          </cell>
        </row>
        <row r="1906">
          <cell r="A1906" t="str">
            <v>1905</v>
          </cell>
          <cell r="B1906" t="str">
            <v>CI7_8037</v>
          </cell>
          <cell r="C1906" t="str">
            <v>8037 - Plant Additions</v>
          </cell>
          <cell r="D1906">
            <v>-39176.71</v>
          </cell>
          <cell r="F1906" t="str">
            <v>CATS</v>
          </cell>
          <cell r="H1906" t="str">
            <v>8037</v>
          </cell>
          <cell r="I1906" t="str">
            <v>A</v>
          </cell>
          <cell r="J1906" t="str">
            <v>cap_exp</v>
          </cell>
          <cell r="K1906" t="str">
            <v>plt_add</v>
          </cell>
          <cell r="M1906" t="str">
            <v>2010/12/1/8/A/0</v>
          </cell>
        </row>
        <row r="1907">
          <cell r="A1907" t="str">
            <v>1906</v>
          </cell>
          <cell r="B1907" t="str">
            <v>CI8_8037</v>
          </cell>
          <cell r="C1907" t="str">
            <v>8037 - Retirements</v>
          </cell>
          <cell r="D1907">
            <v>0</v>
          </cell>
          <cell r="F1907" t="str">
            <v>CATS</v>
          </cell>
          <cell r="H1907" t="str">
            <v>8037</v>
          </cell>
          <cell r="I1907" t="str">
            <v>A</v>
          </cell>
          <cell r="J1907" t="str">
            <v>cap_exp</v>
          </cell>
          <cell r="K1907" t="str">
            <v>ret</v>
          </cell>
          <cell r="M1907" t="str">
            <v>2010/12/1/8/A/0</v>
          </cell>
        </row>
        <row r="1908">
          <cell r="A1908" t="str">
            <v>1907</v>
          </cell>
          <cell r="B1908" t="str">
            <v>CI9_8037</v>
          </cell>
          <cell r="C1908" t="str">
            <v>8037 - Plant Trans and Adjs</v>
          </cell>
          <cell r="D1908">
            <v>0</v>
          </cell>
          <cell r="F1908" t="str">
            <v>CATS</v>
          </cell>
          <cell r="H1908" t="str">
            <v>8037</v>
          </cell>
          <cell r="I1908" t="str">
            <v>A</v>
          </cell>
          <cell r="J1908" t="str">
            <v>cap_exp</v>
          </cell>
          <cell r="K1908" t="str">
            <v>plt_tradjs</v>
          </cell>
          <cell r="M1908" t="str">
            <v>2010/12/1/8/A/0</v>
          </cell>
        </row>
        <row r="1909">
          <cell r="A1909" t="str">
            <v>1908</v>
          </cell>
          <cell r="B1909" t="str">
            <v>CIA_8037</v>
          </cell>
          <cell r="C1909" t="str">
            <v>8037 - Reserve Removal Cost</v>
          </cell>
          <cell r="D1909">
            <v>0</v>
          </cell>
          <cell r="F1909" t="str">
            <v>CATS</v>
          </cell>
          <cell r="H1909" t="str">
            <v>8037</v>
          </cell>
          <cell r="I1909" t="str">
            <v>A</v>
          </cell>
          <cell r="J1909" t="str">
            <v>cap_exp</v>
          </cell>
          <cell r="K1909" t="str">
            <v>resv_rem_cost</v>
          </cell>
          <cell r="M1909" t="str">
            <v>2010/12/1/8/A/0</v>
          </cell>
        </row>
        <row r="1910">
          <cell r="A1910" t="str">
            <v>1909</v>
          </cell>
          <cell r="B1910" t="str">
            <v>CIB_8037</v>
          </cell>
          <cell r="C1910" t="str">
            <v>8037 - Reserve Salvage</v>
          </cell>
          <cell r="D1910">
            <v>0</v>
          </cell>
          <cell r="F1910" t="str">
            <v>CATS</v>
          </cell>
          <cell r="H1910" t="str">
            <v>8037</v>
          </cell>
          <cell r="I1910" t="str">
            <v>A</v>
          </cell>
          <cell r="J1910" t="str">
            <v>cap_exp</v>
          </cell>
          <cell r="K1910" t="str">
            <v>resv_salv</v>
          </cell>
          <cell r="M1910" t="str">
            <v>2010/12/1/8/A/0</v>
          </cell>
        </row>
        <row r="1911">
          <cell r="A1911" t="str">
            <v>1910</v>
          </cell>
          <cell r="B1911" t="str">
            <v>CIC_8037</v>
          </cell>
          <cell r="C1911" t="str">
            <v>8037 - Reserve Trans and Adjs</v>
          </cell>
          <cell r="D1911">
            <v>0</v>
          </cell>
          <cell r="F1911" t="str">
            <v>CATS</v>
          </cell>
          <cell r="H1911" t="str">
            <v>8037</v>
          </cell>
          <cell r="I1911" t="str">
            <v>A</v>
          </cell>
          <cell r="J1911" t="str">
            <v>cap_exp</v>
          </cell>
          <cell r="K1911" t="str">
            <v>resv_tradjs</v>
          </cell>
          <cell r="M1911" t="str">
            <v>2010/12/1/8/A/0</v>
          </cell>
        </row>
        <row r="1912">
          <cell r="A1912" t="str">
            <v>1911</v>
          </cell>
          <cell r="B1912" t="str">
            <v>CIP_8037</v>
          </cell>
          <cell r="C1912" t="str">
            <v>8037 - Beginning of Month Plant Balance</v>
          </cell>
          <cell r="D1912">
            <v>151260594.74000001</v>
          </cell>
          <cell r="F1912" t="str">
            <v>PRIOR_JV</v>
          </cell>
          <cell r="H1912" t="str">
            <v>8037</v>
          </cell>
          <cell r="I1912" t="str">
            <v>P</v>
          </cell>
          <cell r="J1912" t="str">
            <v>cap_exp</v>
          </cell>
          <cell r="K1912" t="str">
            <v>beg_plant_bal</v>
          </cell>
          <cell r="M1912" t="str">
            <v>2010/12/1/8/A/0</v>
          </cell>
        </row>
        <row r="1913">
          <cell r="A1913" t="str">
            <v>1912</v>
          </cell>
          <cell r="B1913" t="str">
            <v>CIQ_8037</v>
          </cell>
          <cell r="C1913" t="str">
            <v>8037 - Beginning of Month Reserve Balance</v>
          </cell>
          <cell r="D1913">
            <v>5519804.4000000004</v>
          </cell>
          <cell r="F1913" t="str">
            <v>PRIOR_JV</v>
          </cell>
          <cell r="H1913" t="str">
            <v>8037</v>
          </cell>
          <cell r="I1913" t="str">
            <v>P</v>
          </cell>
          <cell r="J1913" t="str">
            <v>cap_exp</v>
          </cell>
          <cell r="K1913" t="str">
            <v>beg_resv_bal</v>
          </cell>
          <cell r="M1913" t="str">
            <v>2010/12/1/8/A/0</v>
          </cell>
        </row>
        <row r="1914">
          <cell r="A1914" t="str">
            <v>1913</v>
          </cell>
          <cell r="B1914" t="str">
            <v>CIR_8037</v>
          </cell>
          <cell r="C1914" t="str">
            <v>8037 - End of Month Plant Balance</v>
          </cell>
          <cell r="D1914">
            <v>151221418.03</v>
          </cell>
          <cell r="F1914" t="str">
            <v>CALC</v>
          </cell>
          <cell r="H1914" t="str">
            <v>8037</v>
          </cell>
          <cell r="J1914" t="str">
            <v>cap_exp</v>
          </cell>
          <cell r="K1914" t="str">
            <v>end_plant_bal</v>
          </cell>
          <cell r="M1914" t="str">
            <v>2010/12/1/8/A/0</v>
          </cell>
        </row>
        <row r="1915">
          <cell r="A1915" t="str">
            <v>1914</v>
          </cell>
          <cell r="B1915" t="str">
            <v>CIS_8037</v>
          </cell>
          <cell r="C1915" t="str">
            <v>8037 - End of Month Reserve Balance</v>
          </cell>
          <cell r="D1915">
            <v>5939453.96</v>
          </cell>
          <cell r="F1915" t="str">
            <v>CALC</v>
          </cell>
          <cell r="H1915" t="str">
            <v>8037</v>
          </cell>
          <cell r="J1915" t="str">
            <v>cap_exp</v>
          </cell>
          <cell r="K1915" t="str">
            <v>end_resv_bal</v>
          </cell>
          <cell r="M1915" t="str">
            <v>2010/12/1/8/A/0</v>
          </cell>
        </row>
        <row r="1916">
          <cell r="A1916" t="str">
            <v>1915</v>
          </cell>
          <cell r="B1916" t="str">
            <v>CO1_8037</v>
          </cell>
          <cell r="C1916" t="str">
            <v>8037 - Beginning of Month Net Book</v>
          </cell>
          <cell r="D1916">
            <v>145761621.65000001</v>
          </cell>
          <cell r="F1916" t="str">
            <v>CALC</v>
          </cell>
          <cell r="H1916" t="str">
            <v>8037</v>
          </cell>
          <cell r="J1916" t="str">
            <v>cap_exp</v>
          </cell>
          <cell r="K1916" t="str">
            <v>beg_net_book</v>
          </cell>
          <cell r="M1916" t="str">
            <v>2010/12/1/8/A/0</v>
          </cell>
        </row>
        <row r="1917">
          <cell r="A1917" t="str">
            <v>1916</v>
          </cell>
          <cell r="B1917" t="str">
            <v>CO2_8037</v>
          </cell>
          <cell r="C1917" t="str">
            <v>8037 - End of Month Net Book</v>
          </cell>
          <cell r="D1917">
            <v>145302795.38</v>
          </cell>
          <cell r="F1917" t="str">
            <v>CALC</v>
          </cell>
          <cell r="H1917" t="str">
            <v>8037</v>
          </cell>
          <cell r="J1917" t="str">
            <v>cap_exp</v>
          </cell>
          <cell r="K1917" t="str">
            <v>end_net_book</v>
          </cell>
          <cell r="M1917" t="str">
            <v>2010/12/1/8/A/0</v>
          </cell>
        </row>
        <row r="1918">
          <cell r="A1918" t="str">
            <v>1917</v>
          </cell>
          <cell r="B1918" t="str">
            <v>CO3_8037</v>
          </cell>
          <cell r="C1918" t="str">
            <v>8037 - Average Net Book</v>
          </cell>
          <cell r="D1918">
            <v>103236229.515</v>
          </cell>
          <cell r="F1918" t="str">
            <v>CALC</v>
          </cell>
          <cell r="H1918" t="str">
            <v>8037</v>
          </cell>
          <cell r="J1918" t="str">
            <v>cap_exp</v>
          </cell>
          <cell r="K1918" t="str">
            <v>avg_net_book</v>
          </cell>
          <cell r="M1918" t="str">
            <v>2010/12/1/8/A/0</v>
          </cell>
        </row>
        <row r="1919">
          <cell r="A1919" t="str">
            <v>1918</v>
          </cell>
          <cell r="B1919" t="str">
            <v>CO4_8037</v>
          </cell>
          <cell r="C1919" t="str">
            <v>8037 - Annual Equity Rate</v>
          </cell>
          <cell r="D1919">
            <v>4.7018999999999998E-2</v>
          </cell>
          <cell r="F1919" t="str">
            <v>CALC</v>
          </cell>
          <cell r="H1919" t="str">
            <v>8037</v>
          </cell>
          <cell r="J1919" t="str">
            <v>cap_exp</v>
          </cell>
          <cell r="K1919" t="str">
            <v>equity_ror</v>
          </cell>
          <cell r="M1919" t="str">
            <v>2010/12/1/8/A/0</v>
          </cell>
        </row>
        <row r="1920">
          <cell r="A1920" t="str">
            <v>1919</v>
          </cell>
          <cell r="B1920" t="str">
            <v>CO5_8037</v>
          </cell>
          <cell r="C1920" t="str">
            <v>8037 - Annual Debt Rate</v>
          </cell>
          <cell r="D1920">
            <v>1.9473000000000001E-2</v>
          </cell>
          <cell r="F1920" t="str">
            <v>CALC</v>
          </cell>
          <cell r="H1920" t="str">
            <v>8037</v>
          </cell>
          <cell r="J1920" t="str">
            <v>cap_exp</v>
          </cell>
          <cell r="K1920" t="str">
            <v>debt_ror</v>
          </cell>
          <cell r="M1920" t="str">
            <v>2010/12/1/8/A/0</v>
          </cell>
        </row>
        <row r="1921">
          <cell r="A1921" t="str">
            <v>1920</v>
          </cell>
          <cell r="B1921" t="str">
            <v>CO6_8037</v>
          </cell>
          <cell r="C1921" t="str">
            <v>8037 - State Tax Rate</v>
          </cell>
          <cell r="D1921">
            <v>5.5E-2</v>
          </cell>
          <cell r="F1921" t="str">
            <v>CALC</v>
          </cell>
          <cell r="H1921" t="str">
            <v>8037</v>
          </cell>
          <cell r="J1921" t="str">
            <v>cap_exp</v>
          </cell>
          <cell r="K1921" t="str">
            <v>state_tax_rate</v>
          </cell>
          <cell r="M1921" t="str">
            <v>2010/12/1/8/A/0</v>
          </cell>
        </row>
        <row r="1922">
          <cell r="A1922" t="str">
            <v>1921</v>
          </cell>
          <cell r="B1922" t="str">
            <v>CO7_8037</v>
          </cell>
          <cell r="C1922" t="str">
            <v>8037 - Federal Tax Rate</v>
          </cell>
          <cell r="D1922">
            <v>0.35</v>
          </cell>
          <cell r="F1922" t="str">
            <v>CALC</v>
          </cell>
          <cell r="H1922" t="str">
            <v>8037</v>
          </cell>
          <cell r="J1922" t="str">
            <v>cap_exp</v>
          </cell>
          <cell r="K1922" t="str">
            <v>fed_tax_rate</v>
          </cell>
          <cell r="M1922" t="str">
            <v>2010/12/1/8/A/0</v>
          </cell>
        </row>
        <row r="1923">
          <cell r="A1923" t="str">
            <v>1922</v>
          </cell>
          <cell r="B1923" t="str">
            <v>CO8_8037</v>
          </cell>
          <cell r="C1923" t="str">
            <v>8037 - Grossed State Tax Rate</v>
          </cell>
          <cell r="D1923">
            <v>5.8201058201058198E-2</v>
          </cell>
          <cell r="F1923" t="str">
            <v>CALC</v>
          </cell>
          <cell r="H1923" t="str">
            <v>8037</v>
          </cell>
          <cell r="J1923" t="str">
            <v>cap_exp</v>
          </cell>
          <cell r="K1923" t="str">
            <v>gross_state_tax_rate</v>
          </cell>
          <cell r="M1923" t="str">
            <v>2010/12/1/8/A/0</v>
          </cell>
        </row>
        <row r="1924">
          <cell r="A1924" t="str">
            <v>1923</v>
          </cell>
          <cell r="B1924" t="str">
            <v>CO9_8037</v>
          </cell>
          <cell r="C1924" t="str">
            <v>8037 - Grossed Federal Tax Rate</v>
          </cell>
          <cell r="D1924">
            <v>0.53846153846153799</v>
          </cell>
          <cell r="F1924" t="str">
            <v>CALC</v>
          </cell>
          <cell r="H1924" t="str">
            <v>8037</v>
          </cell>
          <cell r="J1924" t="str">
            <v>cap_exp</v>
          </cell>
          <cell r="K1924" t="str">
            <v>gross_fed_tax_rate</v>
          </cell>
          <cell r="M1924" t="str">
            <v>2010/12/1/8/A/0</v>
          </cell>
        </row>
        <row r="1925">
          <cell r="A1925" t="str">
            <v>1924</v>
          </cell>
          <cell r="B1925" t="str">
            <v>COA_8037</v>
          </cell>
          <cell r="C1925" t="str">
            <v>8037 - Return on Equity Amount</v>
          </cell>
          <cell r="D1925">
            <v>404510.51810862398</v>
          </cell>
          <cell r="F1925" t="str">
            <v>CALC</v>
          </cell>
          <cell r="H1925" t="str">
            <v>8037</v>
          </cell>
          <cell r="J1925" t="str">
            <v>cap_exp</v>
          </cell>
          <cell r="K1925" t="str">
            <v>equity_ror_amt</v>
          </cell>
          <cell r="M1925" t="str">
            <v>2010/12/1/8/A/0</v>
          </cell>
        </row>
        <row r="1926">
          <cell r="A1926" t="str">
            <v>1925</v>
          </cell>
          <cell r="B1926" t="str">
            <v>COB_8037</v>
          </cell>
          <cell r="C1926" t="str">
            <v>8037 - State Tax Amount</v>
          </cell>
          <cell r="D1926">
            <v>23542.940207380201</v>
          </cell>
          <cell r="F1926" t="str">
            <v>CALC</v>
          </cell>
          <cell r="H1926" t="str">
            <v>8037</v>
          </cell>
          <cell r="J1926" t="str">
            <v>cap_exp</v>
          </cell>
          <cell r="K1926" t="str">
            <v>state_tax_amt</v>
          </cell>
          <cell r="M1926" t="str">
            <v>2010/12/1/8/A/0</v>
          </cell>
        </row>
        <row r="1927">
          <cell r="A1927" t="str">
            <v>1926</v>
          </cell>
          <cell r="B1927" t="str">
            <v>COC_8037</v>
          </cell>
          <cell r="C1927" t="str">
            <v>8037 - Federal Tax Amount</v>
          </cell>
          <cell r="D1927">
            <v>230490.32370861701</v>
          </cell>
          <cell r="F1927" t="str">
            <v>CALC</v>
          </cell>
          <cell r="H1927" t="str">
            <v>8037</v>
          </cell>
          <cell r="J1927" t="str">
            <v>cap_exp</v>
          </cell>
          <cell r="K1927" t="str">
            <v>fed_tax_amt</v>
          </cell>
          <cell r="M1927" t="str">
            <v>2010/12/1/8/A/0</v>
          </cell>
        </row>
        <row r="1928">
          <cell r="A1928" t="str">
            <v>1927</v>
          </cell>
          <cell r="B1928" t="str">
            <v>COD_8037</v>
          </cell>
          <cell r="C1928" t="str">
            <v>8037 - Return on Debt Amount</v>
          </cell>
          <cell r="D1928">
            <v>167531.753256942</v>
          </cell>
          <cell r="F1928" t="str">
            <v>CALC</v>
          </cell>
          <cell r="H1928" t="str">
            <v>8037</v>
          </cell>
          <cell r="J1928" t="str">
            <v>cap_exp</v>
          </cell>
          <cell r="K1928" t="str">
            <v>debt_ror_amt</v>
          </cell>
          <cell r="M1928" t="str">
            <v>2010/12/1/8/A/0</v>
          </cell>
        </row>
        <row r="1929">
          <cell r="A1929" t="str">
            <v>1928</v>
          </cell>
          <cell r="B1929" t="str">
            <v>COE_8037</v>
          </cell>
          <cell r="C1929" t="str">
            <v>8037 - Total Cap Exp Amount</v>
          </cell>
          <cell r="D1929">
            <v>1245725.09528156</v>
          </cell>
          <cell r="F1929" t="str">
            <v>CALC</v>
          </cell>
          <cell r="H1929" t="str">
            <v>8037</v>
          </cell>
          <cell r="J1929" t="str">
            <v>cap_exp</v>
          </cell>
          <cell r="K1929" t="str">
            <v>total_amt</v>
          </cell>
          <cell r="M1929" t="str">
            <v>2010/12/1/8/A/0</v>
          </cell>
        </row>
        <row r="1930">
          <cell r="A1930" t="str">
            <v>1929</v>
          </cell>
          <cell r="B1930" t="str">
            <v>COF_8037</v>
          </cell>
          <cell r="C1930" t="str">
            <v>8037 - CP Allocation Factor</v>
          </cell>
          <cell r="D1930">
            <v>0.92307692299999999</v>
          </cell>
          <cell r="F1930" t="str">
            <v>CALC</v>
          </cell>
          <cell r="H1930" t="str">
            <v>8037</v>
          </cell>
          <cell r="J1930" t="str">
            <v>cap_exp</v>
          </cell>
          <cell r="K1930" t="str">
            <v>alloc_cp</v>
          </cell>
          <cell r="M1930" t="str">
            <v>2010/12/1/8/A/0</v>
          </cell>
        </row>
        <row r="1931">
          <cell r="A1931" t="str">
            <v>1930</v>
          </cell>
          <cell r="B1931" t="str">
            <v>COG_8037</v>
          </cell>
          <cell r="C1931" t="str">
            <v>8037 - GCP Allocation Factor</v>
          </cell>
          <cell r="D1931">
            <v>0</v>
          </cell>
          <cell r="F1931" t="str">
            <v>CALC</v>
          </cell>
          <cell r="H1931" t="str">
            <v>8037</v>
          </cell>
          <cell r="J1931" t="str">
            <v>cap_exp</v>
          </cell>
          <cell r="K1931" t="str">
            <v>alloc_gcp</v>
          </cell>
          <cell r="M1931" t="str">
            <v>2010/12/1/8/A/0</v>
          </cell>
        </row>
        <row r="1932">
          <cell r="A1932" t="str">
            <v>1931</v>
          </cell>
          <cell r="B1932" t="str">
            <v>COH_8037</v>
          </cell>
          <cell r="C1932" t="str">
            <v>8037 - Energy Allocation Factor</v>
          </cell>
          <cell r="D1932">
            <v>7.6923077000000006E-2</v>
          </cell>
          <cell r="F1932" t="str">
            <v>CALC</v>
          </cell>
          <cell r="H1932" t="str">
            <v>8037</v>
          </cell>
          <cell r="J1932" t="str">
            <v>cap_exp</v>
          </cell>
          <cell r="K1932" t="str">
            <v>alloc_engy</v>
          </cell>
          <cell r="M1932" t="str">
            <v>2010/12/1/8/A/0</v>
          </cell>
        </row>
        <row r="1933">
          <cell r="A1933" t="str">
            <v>1932</v>
          </cell>
          <cell r="B1933" t="str">
            <v>COI_8037</v>
          </cell>
          <cell r="C1933" t="str">
            <v>8037 - CP Allocation Cap Exp Amount</v>
          </cell>
          <cell r="D1933">
            <v>1149900.08785638</v>
          </cell>
          <cell r="F1933" t="str">
            <v>CALC</v>
          </cell>
          <cell r="H1933" t="str">
            <v>8037</v>
          </cell>
          <cell r="J1933" t="str">
            <v>cap_exp</v>
          </cell>
          <cell r="K1933" t="str">
            <v>alloc_cp_amt</v>
          </cell>
          <cell r="M1933" t="str">
            <v>2010/12/1/8/A/0</v>
          </cell>
        </row>
        <row r="1934">
          <cell r="A1934" t="str">
            <v>1933</v>
          </cell>
          <cell r="B1934" t="str">
            <v>COJ_8037</v>
          </cell>
          <cell r="C1934" t="str">
            <v>8037 - GCP Allocation Cap Exp Amount</v>
          </cell>
          <cell r="D1934">
            <v>0</v>
          </cell>
          <cell r="F1934" t="str">
            <v>CALC</v>
          </cell>
          <cell r="H1934" t="str">
            <v>8037</v>
          </cell>
          <cell r="J1934" t="str">
            <v>cap_exp</v>
          </cell>
          <cell r="K1934" t="str">
            <v>alloc_gcp_amt</v>
          </cell>
          <cell r="M1934" t="str">
            <v>2010/12/1/8/A/0</v>
          </cell>
        </row>
        <row r="1935">
          <cell r="A1935" t="str">
            <v>1934</v>
          </cell>
          <cell r="B1935" t="str">
            <v>COK_8037</v>
          </cell>
          <cell r="C1935" t="str">
            <v>8037 - Energy Allocation Cap Exp Amount</v>
          </cell>
          <cell r="D1935">
            <v>95825.007425176096</v>
          </cell>
          <cell r="F1935" t="str">
            <v>CALC</v>
          </cell>
          <cell r="H1935" t="str">
            <v>8037</v>
          </cell>
          <cell r="J1935" t="str">
            <v>cap_exp</v>
          </cell>
          <cell r="K1935" t="str">
            <v>alloc_engy_amt</v>
          </cell>
          <cell r="M1935" t="str">
            <v>2010/12/1/8/A/0</v>
          </cell>
        </row>
        <row r="1936">
          <cell r="A1936" t="str">
            <v>1935</v>
          </cell>
          <cell r="B1936" t="str">
            <v>COL_8037</v>
          </cell>
          <cell r="C1936" t="str">
            <v>8037 - CP Jurisdictional Factor</v>
          </cell>
          <cell r="D1936">
            <v>0.98031049999999997</v>
          </cell>
          <cell r="F1936" t="str">
            <v>CALC</v>
          </cell>
          <cell r="H1936" t="str">
            <v>8037</v>
          </cell>
          <cell r="J1936" t="str">
            <v>cap_exp</v>
          </cell>
          <cell r="K1936" t="str">
            <v>juris_cp_factor</v>
          </cell>
          <cell r="M1936" t="str">
            <v>2010/12/1/8/A/0</v>
          </cell>
        </row>
        <row r="1937">
          <cell r="A1937" t="str">
            <v>1936</v>
          </cell>
          <cell r="B1937" t="str">
            <v>COM_8037</v>
          </cell>
          <cell r="C1937" t="str">
            <v>8037 - GCP Jurisdictional Factor</v>
          </cell>
          <cell r="D1937">
            <v>1</v>
          </cell>
          <cell r="F1937" t="str">
            <v>CALC</v>
          </cell>
          <cell r="H1937" t="str">
            <v>8037</v>
          </cell>
          <cell r="J1937" t="str">
            <v>cap_exp</v>
          </cell>
          <cell r="K1937" t="str">
            <v>juris_gcp_factor</v>
          </cell>
          <cell r="M1937" t="str">
            <v>2010/12/1/8/A/0</v>
          </cell>
        </row>
        <row r="1938">
          <cell r="A1938" t="str">
            <v>1937</v>
          </cell>
          <cell r="B1938" t="str">
            <v>CON_8037</v>
          </cell>
          <cell r="C1938" t="str">
            <v>8037 - Energy Jurisdictional Factor</v>
          </cell>
          <cell r="D1938">
            <v>0.980271</v>
          </cell>
          <cell r="F1938" t="str">
            <v>CALC</v>
          </cell>
          <cell r="H1938" t="str">
            <v>8037</v>
          </cell>
          <cell r="J1938" t="str">
            <v>cap_exp</v>
          </cell>
          <cell r="K1938" t="str">
            <v>juris_engy_factor</v>
          </cell>
          <cell r="M1938" t="str">
            <v>2010/12/1/8/A/0</v>
          </cell>
        </row>
        <row r="1939">
          <cell r="A1939" t="str">
            <v>1938</v>
          </cell>
          <cell r="B1939" t="str">
            <v>COO_8037</v>
          </cell>
          <cell r="C1939" t="str">
            <v>8037 - CP Jurisdictional Cap Exp Amount</v>
          </cell>
          <cell r="D1939">
            <v>1127259.1300765399</v>
          </cell>
          <cell r="F1939" t="str">
            <v>CALC</v>
          </cell>
          <cell r="H1939" t="str">
            <v>8037</v>
          </cell>
          <cell r="J1939" t="str">
            <v>cap_exp</v>
          </cell>
          <cell r="K1939" t="str">
            <v>juris_cp_amt</v>
          </cell>
          <cell r="M1939" t="str">
            <v>2010/12/1/8/A/0</v>
          </cell>
        </row>
        <row r="1940">
          <cell r="A1940" t="str">
            <v>1939</v>
          </cell>
          <cell r="B1940" t="str">
            <v>COP_8037</v>
          </cell>
          <cell r="C1940" t="str">
            <v>8037 - GCP Jurisdictional Cap Exp Amount</v>
          </cell>
          <cell r="D1940">
            <v>0</v>
          </cell>
          <cell r="F1940" t="str">
            <v>CALC</v>
          </cell>
          <cell r="H1940" t="str">
            <v>8037</v>
          </cell>
          <cell r="J1940" t="str">
            <v>cap_exp</v>
          </cell>
          <cell r="K1940" t="str">
            <v>juris_gcp_amt</v>
          </cell>
          <cell r="M1940" t="str">
            <v>2010/12/1/8/A/0</v>
          </cell>
        </row>
        <row r="1941">
          <cell r="A1941" t="str">
            <v>1940</v>
          </cell>
          <cell r="B1941" t="str">
            <v>COQ_8037</v>
          </cell>
          <cell r="C1941" t="str">
            <v>8037 - Energy Jurisdictional Cap Exp Amount</v>
          </cell>
          <cell r="D1941">
            <v>93934.475853684795</v>
          </cell>
          <cell r="F1941" t="str">
            <v>CALC</v>
          </cell>
          <cell r="H1941" t="str">
            <v>8037</v>
          </cell>
          <cell r="J1941" t="str">
            <v>cap_exp</v>
          </cell>
          <cell r="K1941" t="str">
            <v>juris_engy_amt</v>
          </cell>
          <cell r="M1941" t="str">
            <v>2010/12/1/8/A/0</v>
          </cell>
        </row>
        <row r="1942">
          <cell r="A1942" t="str">
            <v>1941</v>
          </cell>
          <cell r="B1942" t="str">
            <v>COR_8037</v>
          </cell>
          <cell r="C1942" t="str">
            <v>8037 - Total Jurisdictional Cap Exp Amount</v>
          </cell>
          <cell r="D1942">
            <v>1221193.6059302201</v>
          </cell>
          <cell r="F1942" t="str">
            <v>CALC</v>
          </cell>
          <cell r="H1942" t="str">
            <v>8037</v>
          </cell>
          <cell r="J1942" t="str">
            <v>cap_exp</v>
          </cell>
          <cell r="K1942" t="str">
            <v>total_juris_amt</v>
          </cell>
          <cell r="M1942" t="str">
            <v>2010/12/1/8/A/0</v>
          </cell>
        </row>
        <row r="1943">
          <cell r="A1943" t="str">
            <v>1942</v>
          </cell>
          <cell r="B1943" t="str">
            <v>CI6_8037</v>
          </cell>
          <cell r="C1943" t="str">
            <v>8037 - CWIP Closed</v>
          </cell>
          <cell r="D1943">
            <v>0</v>
          </cell>
          <cell r="F1943" t="str">
            <v>MANUAL</v>
          </cell>
          <cell r="I1943" t="str">
            <v>M</v>
          </cell>
          <cell r="J1943" t="str">
            <v>cap_exp</v>
          </cell>
          <cell r="K1943" t="str">
            <v>cwip_closed</v>
          </cell>
          <cell r="M1943" t="str">
            <v>2010/12/1/8/A/0</v>
          </cell>
        </row>
        <row r="1944">
          <cell r="A1944" t="str">
            <v>1943</v>
          </cell>
          <cell r="B1944" t="str">
            <v>CIN_8037</v>
          </cell>
          <cell r="C1944" t="str">
            <v>8037 - Beginning of Month CWIP Balance</v>
          </cell>
          <cell r="D1944">
            <v>20831.310000000001</v>
          </cell>
          <cell r="F1944" t="str">
            <v>PRIOR_JV</v>
          </cell>
          <cell r="H1944" t="str">
            <v>8037</v>
          </cell>
          <cell r="I1944" t="str">
            <v>P</v>
          </cell>
          <cell r="J1944" t="str">
            <v>cap_exp</v>
          </cell>
          <cell r="K1944" t="str">
            <v>beg_cwip_bal</v>
          </cell>
          <cell r="M1944" t="str">
            <v>2010/12/1/8/A/0</v>
          </cell>
        </row>
        <row r="1945">
          <cell r="A1945" t="str">
            <v>1944</v>
          </cell>
          <cell r="B1945" t="str">
            <v>CI1_8039</v>
          </cell>
          <cell r="C1945" t="str">
            <v>8039 - Depreciation Expense</v>
          </cell>
          <cell r="D1945">
            <v>99598.8</v>
          </cell>
          <cell r="F1945" t="str">
            <v>ADJ</v>
          </cell>
          <cell r="H1945" t="str">
            <v>8039</v>
          </cell>
          <cell r="I1945" t="str">
            <v>A</v>
          </cell>
          <cell r="J1945" t="str">
            <v>cap_exp</v>
          </cell>
          <cell r="K1945" t="str">
            <v>depr_exp</v>
          </cell>
          <cell r="M1945" t="str">
            <v>2010/12/1/8/A/0</v>
          </cell>
        </row>
        <row r="1946">
          <cell r="A1946" t="str">
            <v>1945</v>
          </cell>
          <cell r="B1946" t="str">
            <v>CI1_8039</v>
          </cell>
          <cell r="C1946" t="str">
            <v>8039 - Depreciation Expense</v>
          </cell>
          <cell r="D1946">
            <v>662488.31999999995</v>
          </cell>
          <cell r="F1946" t="str">
            <v>CATS</v>
          </cell>
          <cell r="H1946" t="str">
            <v>8039</v>
          </cell>
          <cell r="I1946" t="str">
            <v>A</v>
          </cell>
          <cell r="J1946" t="str">
            <v>cap_exp</v>
          </cell>
          <cell r="K1946" t="str">
            <v>depr_exp</v>
          </cell>
          <cell r="M1946" t="str">
            <v>2010/12/1/8/A/0</v>
          </cell>
        </row>
        <row r="1947">
          <cell r="A1947" t="str">
            <v>1946</v>
          </cell>
          <cell r="B1947" t="str">
            <v>CI4_8039</v>
          </cell>
          <cell r="C1947" t="str">
            <v>8039 - CWIP Current Month</v>
          </cell>
          <cell r="D1947">
            <v>50525.78</v>
          </cell>
          <cell r="F1947" t="str">
            <v>CATS</v>
          </cell>
          <cell r="H1947" t="str">
            <v>8039</v>
          </cell>
          <cell r="I1947" t="str">
            <v>A</v>
          </cell>
          <cell r="J1947" t="str">
            <v>cap_exp</v>
          </cell>
          <cell r="K1947" t="str">
            <v>cwip_curr_mth</v>
          </cell>
          <cell r="M1947" t="str">
            <v>2010/12/1/8/A/0</v>
          </cell>
        </row>
        <row r="1948">
          <cell r="A1948" t="str">
            <v>1947</v>
          </cell>
          <cell r="B1948" t="str">
            <v>CI5_8039</v>
          </cell>
          <cell r="C1948" t="str">
            <v>8039 - End of Month CWIP Balance</v>
          </cell>
          <cell r="D1948">
            <v>375653.93</v>
          </cell>
          <cell r="F1948" t="str">
            <v>CATS</v>
          </cell>
          <cell r="H1948" t="str">
            <v>8039</v>
          </cell>
          <cell r="J1948" t="str">
            <v>cap_exp</v>
          </cell>
          <cell r="K1948" t="str">
            <v>end_cwip_bal</v>
          </cell>
          <cell r="M1948" t="str">
            <v>2010/12/1/8/A/0</v>
          </cell>
        </row>
        <row r="1949">
          <cell r="A1949" t="str">
            <v>1948</v>
          </cell>
          <cell r="B1949" t="str">
            <v>CI7_8039</v>
          </cell>
          <cell r="C1949" t="str">
            <v>8039 - Plant Additions</v>
          </cell>
          <cell r="D1949">
            <v>390784952.81999999</v>
          </cell>
          <cell r="F1949" t="str">
            <v>CATS</v>
          </cell>
          <cell r="H1949" t="str">
            <v>8039</v>
          </cell>
          <cell r="I1949" t="str">
            <v>A</v>
          </cell>
          <cell r="J1949" t="str">
            <v>cap_exp</v>
          </cell>
          <cell r="K1949" t="str">
            <v>plt_add</v>
          </cell>
          <cell r="M1949" t="str">
            <v>2010/12/1/8/A/0</v>
          </cell>
        </row>
        <row r="1950">
          <cell r="A1950" t="str">
            <v>1949</v>
          </cell>
          <cell r="B1950" t="str">
            <v>CI8_8039</v>
          </cell>
          <cell r="C1950" t="str">
            <v>8039 - Retirements</v>
          </cell>
          <cell r="D1950">
            <v>0</v>
          </cell>
          <cell r="F1950" t="str">
            <v>CATS</v>
          </cell>
          <cell r="H1950" t="str">
            <v>8039</v>
          </cell>
          <cell r="I1950" t="str">
            <v>A</v>
          </cell>
          <cell r="J1950" t="str">
            <v>cap_exp</v>
          </cell>
          <cell r="K1950" t="str">
            <v>ret</v>
          </cell>
          <cell r="M1950" t="str">
            <v>2010/12/1/8/A/0</v>
          </cell>
        </row>
        <row r="1951">
          <cell r="A1951" t="str">
            <v>1950</v>
          </cell>
          <cell r="B1951" t="str">
            <v>CI9_8039</v>
          </cell>
          <cell r="C1951" t="str">
            <v>8039 - Plant Trans and Adjs</v>
          </cell>
          <cell r="D1951">
            <v>0</v>
          </cell>
          <cell r="F1951" t="str">
            <v>CATS</v>
          </cell>
          <cell r="H1951" t="str">
            <v>8039</v>
          </cell>
          <cell r="I1951" t="str">
            <v>A</v>
          </cell>
          <cell r="J1951" t="str">
            <v>cap_exp</v>
          </cell>
          <cell r="K1951" t="str">
            <v>plt_tradjs</v>
          </cell>
          <cell r="M1951" t="str">
            <v>2010/12/1/8/A/0</v>
          </cell>
        </row>
        <row r="1952">
          <cell r="A1952" t="str">
            <v>1951</v>
          </cell>
          <cell r="B1952" t="str">
            <v>CIA_8039</v>
          </cell>
          <cell r="C1952" t="str">
            <v>8039 - Reserve Removal Cost</v>
          </cell>
          <cell r="D1952">
            <v>0</v>
          </cell>
          <cell r="F1952" t="str">
            <v>CATS</v>
          </cell>
          <cell r="H1952" t="str">
            <v>8039</v>
          </cell>
          <cell r="I1952" t="str">
            <v>A</v>
          </cell>
          <cell r="J1952" t="str">
            <v>cap_exp</v>
          </cell>
          <cell r="K1952" t="str">
            <v>resv_rem_cost</v>
          </cell>
          <cell r="M1952" t="str">
            <v>2010/12/1/8/A/0</v>
          </cell>
        </row>
        <row r="1953">
          <cell r="A1953" t="str">
            <v>1952</v>
          </cell>
          <cell r="B1953" t="str">
            <v>CIB_8039</v>
          </cell>
          <cell r="C1953" t="str">
            <v>8039 - Reserve Salvage</v>
          </cell>
          <cell r="D1953">
            <v>0</v>
          </cell>
          <cell r="F1953" t="str">
            <v>CATS</v>
          </cell>
          <cell r="H1953" t="str">
            <v>8039</v>
          </cell>
          <cell r="I1953" t="str">
            <v>A</v>
          </cell>
          <cell r="J1953" t="str">
            <v>cap_exp</v>
          </cell>
          <cell r="K1953" t="str">
            <v>resv_salv</v>
          </cell>
          <cell r="M1953" t="str">
            <v>2010/12/1/8/A/0</v>
          </cell>
        </row>
        <row r="1954">
          <cell r="A1954" t="str">
            <v>1953</v>
          </cell>
          <cell r="B1954" t="str">
            <v>CIC_8039</v>
          </cell>
          <cell r="C1954" t="str">
            <v>8039 - Reserve Trans and Adjs</v>
          </cell>
          <cell r="D1954">
            <v>0</v>
          </cell>
          <cell r="F1954" t="str">
            <v>CATS</v>
          </cell>
          <cell r="H1954" t="str">
            <v>8039</v>
          </cell>
          <cell r="I1954" t="str">
            <v>A</v>
          </cell>
          <cell r="J1954" t="str">
            <v>cap_exp</v>
          </cell>
          <cell r="K1954" t="str">
            <v>resv_tradjs</v>
          </cell>
          <cell r="M1954" t="str">
            <v>2010/12/1/8/A/0</v>
          </cell>
        </row>
        <row r="1955">
          <cell r="A1955" t="str">
            <v>1954</v>
          </cell>
          <cell r="B1955" t="str">
            <v>CIP_8039</v>
          </cell>
          <cell r="C1955" t="str">
            <v>8039 - Beginning of Month Plant Balance</v>
          </cell>
          <cell r="D1955">
            <v>1340735.78</v>
          </cell>
          <cell r="F1955" t="str">
            <v>PRIOR_JV</v>
          </cell>
          <cell r="H1955" t="str">
            <v>8039</v>
          </cell>
          <cell r="I1955" t="str">
            <v>P</v>
          </cell>
          <cell r="J1955" t="str">
            <v>cap_exp</v>
          </cell>
          <cell r="K1955" t="str">
            <v>beg_plant_bal</v>
          </cell>
          <cell r="M1955" t="str">
            <v>2010/12/1/8/A/0</v>
          </cell>
        </row>
        <row r="1956">
          <cell r="A1956" t="str">
            <v>1955</v>
          </cell>
          <cell r="B1956" t="str">
            <v>CIQ_8039</v>
          </cell>
          <cell r="C1956" t="str">
            <v>8039 - Beginning of Month Reserve Balance</v>
          </cell>
          <cell r="D1956">
            <v>63167.7</v>
          </cell>
          <cell r="F1956" t="str">
            <v>PRIOR_JV</v>
          </cell>
          <cell r="H1956" t="str">
            <v>8039</v>
          </cell>
          <cell r="I1956" t="str">
            <v>P</v>
          </cell>
          <cell r="J1956" t="str">
            <v>cap_exp</v>
          </cell>
          <cell r="K1956" t="str">
            <v>beg_resv_bal</v>
          </cell>
          <cell r="M1956" t="str">
            <v>2010/12/1/8/A/0</v>
          </cell>
        </row>
        <row r="1957">
          <cell r="A1957" t="str">
            <v>1956</v>
          </cell>
          <cell r="B1957" t="str">
            <v>CIR_8039</v>
          </cell>
          <cell r="C1957" t="str">
            <v>8039 - End of Month Plant Balance</v>
          </cell>
          <cell r="D1957">
            <v>392125688.60000002</v>
          </cell>
          <cell r="F1957" t="str">
            <v>CALC</v>
          </cell>
          <cell r="H1957" t="str">
            <v>8039</v>
          </cell>
          <cell r="J1957" t="str">
            <v>cap_exp</v>
          </cell>
          <cell r="K1957" t="str">
            <v>end_plant_bal</v>
          </cell>
          <cell r="M1957" t="str">
            <v>2010/12/1/8/A/0</v>
          </cell>
        </row>
        <row r="1958">
          <cell r="A1958" t="str">
            <v>1957</v>
          </cell>
          <cell r="B1958" t="str">
            <v>CIS_8039</v>
          </cell>
          <cell r="C1958" t="str">
            <v>8039 - End of Month Reserve Balance</v>
          </cell>
          <cell r="D1958">
            <v>854101.82</v>
          </cell>
          <cell r="F1958" t="str">
            <v>CALC</v>
          </cell>
          <cell r="H1958" t="str">
            <v>8039</v>
          </cell>
          <cell r="J1958" t="str">
            <v>cap_exp</v>
          </cell>
          <cell r="K1958" t="str">
            <v>end_resv_bal</v>
          </cell>
          <cell r="M1958" t="str">
            <v>2010/12/1/8/A/0</v>
          </cell>
        </row>
        <row r="1959">
          <cell r="A1959" t="str">
            <v>1958</v>
          </cell>
          <cell r="B1959" t="str">
            <v>CO1_8039</v>
          </cell>
          <cell r="C1959" t="str">
            <v>8039 - Beginning of Month Net Book</v>
          </cell>
          <cell r="D1959">
            <v>388673847.49000001</v>
          </cell>
          <cell r="F1959" t="str">
            <v>CALC</v>
          </cell>
          <cell r="H1959" t="str">
            <v>8039</v>
          </cell>
          <cell r="J1959" t="str">
            <v>cap_exp</v>
          </cell>
          <cell r="K1959" t="str">
            <v>beg_net_book</v>
          </cell>
          <cell r="M1959" t="str">
            <v>2010/12/1/8/A/0</v>
          </cell>
        </row>
        <row r="1960">
          <cell r="A1960" t="str">
            <v>1959</v>
          </cell>
          <cell r="B1960" t="str">
            <v>CO2_8039</v>
          </cell>
          <cell r="C1960" t="str">
            <v>8039 - End of Month Net Book</v>
          </cell>
          <cell r="D1960">
            <v>391666396.17000002</v>
          </cell>
          <cell r="F1960" t="str">
            <v>CALC</v>
          </cell>
          <cell r="H1960" t="str">
            <v>8039</v>
          </cell>
          <cell r="J1960" t="str">
            <v>cap_exp</v>
          </cell>
          <cell r="K1960" t="str">
            <v>end_net_book</v>
          </cell>
          <cell r="M1960" t="str">
            <v>2010/12/1/8/A/0</v>
          </cell>
        </row>
        <row r="1961">
          <cell r="A1961" t="str">
            <v>1960</v>
          </cell>
          <cell r="B1961" t="str">
            <v>CO3_8039</v>
          </cell>
          <cell r="C1961" t="str">
            <v>8039 - Average Net Book</v>
          </cell>
          <cell r="D1961">
            <v>266524844.83000001</v>
          </cell>
          <cell r="F1961" t="str">
            <v>CALC</v>
          </cell>
          <cell r="H1961" t="str">
            <v>8039</v>
          </cell>
          <cell r="J1961" t="str">
            <v>cap_exp</v>
          </cell>
          <cell r="K1961" t="str">
            <v>avg_net_book</v>
          </cell>
          <cell r="M1961" t="str">
            <v>2010/12/1/8/A/0</v>
          </cell>
        </row>
        <row r="1962">
          <cell r="A1962" t="str">
            <v>1961</v>
          </cell>
          <cell r="B1962" t="str">
            <v>CO4_8039</v>
          </cell>
          <cell r="C1962" t="str">
            <v>8039 - Annual Equity Rate</v>
          </cell>
          <cell r="D1962">
            <v>4.7018999999999998E-2</v>
          </cell>
          <cell r="F1962" t="str">
            <v>CALC</v>
          </cell>
          <cell r="H1962" t="str">
            <v>8039</v>
          </cell>
          <cell r="J1962" t="str">
            <v>cap_exp</v>
          </cell>
          <cell r="K1962" t="str">
            <v>equity_ror</v>
          </cell>
          <cell r="M1962" t="str">
            <v>2010/12/1/8/A/0</v>
          </cell>
        </row>
        <row r="1963">
          <cell r="A1963" t="str">
            <v>1962</v>
          </cell>
          <cell r="B1963" t="str">
            <v>CO5_8039</v>
          </cell>
          <cell r="C1963" t="str">
            <v>8039 - Annual Debt Rate</v>
          </cell>
          <cell r="D1963">
            <v>1.9473000000000001E-2</v>
          </cell>
          <cell r="F1963" t="str">
            <v>CALC</v>
          </cell>
          <cell r="H1963" t="str">
            <v>8039</v>
          </cell>
          <cell r="J1963" t="str">
            <v>cap_exp</v>
          </cell>
          <cell r="K1963" t="str">
            <v>debt_ror</v>
          </cell>
          <cell r="M1963" t="str">
            <v>2010/12/1/8/A/0</v>
          </cell>
        </row>
        <row r="1964">
          <cell r="A1964" t="str">
            <v>1963</v>
          </cell>
          <cell r="B1964" t="str">
            <v>CO6_8039</v>
          </cell>
          <cell r="C1964" t="str">
            <v>8039 - State Tax Rate</v>
          </cell>
          <cell r="D1964">
            <v>5.5E-2</v>
          </cell>
          <cell r="F1964" t="str">
            <v>CALC</v>
          </cell>
          <cell r="H1964" t="str">
            <v>8039</v>
          </cell>
          <cell r="J1964" t="str">
            <v>cap_exp</v>
          </cell>
          <cell r="K1964" t="str">
            <v>state_tax_rate</v>
          </cell>
          <cell r="M1964" t="str">
            <v>2010/12/1/8/A/0</v>
          </cell>
        </row>
        <row r="1965">
          <cell r="A1965" t="str">
            <v>1964</v>
          </cell>
          <cell r="B1965" t="str">
            <v>CO7_8039</v>
          </cell>
          <cell r="C1965" t="str">
            <v>8039 - Federal Tax Rate</v>
          </cell>
          <cell r="D1965">
            <v>0.35</v>
          </cell>
          <cell r="F1965" t="str">
            <v>CALC</v>
          </cell>
          <cell r="H1965" t="str">
            <v>8039</v>
          </cell>
          <cell r="J1965" t="str">
            <v>cap_exp</v>
          </cell>
          <cell r="K1965" t="str">
            <v>fed_tax_rate</v>
          </cell>
          <cell r="M1965" t="str">
            <v>2010/12/1/8/A/0</v>
          </cell>
        </row>
        <row r="1966">
          <cell r="A1966" t="str">
            <v>1965</v>
          </cell>
          <cell r="B1966" t="str">
            <v>CO8_8039</v>
          </cell>
          <cell r="C1966" t="str">
            <v>8039 - Grossed State Tax Rate</v>
          </cell>
          <cell r="D1966">
            <v>5.8201058201058198E-2</v>
          </cell>
          <cell r="F1966" t="str">
            <v>CALC</v>
          </cell>
          <cell r="H1966" t="str">
            <v>8039</v>
          </cell>
          <cell r="J1966" t="str">
            <v>cap_exp</v>
          </cell>
          <cell r="K1966" t="str">
            <v>gross_state_tax_rate</v>
          </cell>
          <cell r="M1966" t="str">
            <v>2010/12/1/8/A/0</v>
          </cell>
        </row>
        <row r="1967">
          <cell r="A1967" t="str">
            <v>1966</v>
          </cell>
          <cell r="B1967" t="str">
            <v>CO9_8039</v>
          </cell>
          <cell r="C1967" t="str">
            <v>8039 - Grossed Federal Tax Rate</v>
          </cell>
          <cell r="D1967">
            <v>0.53846153846153799</v>
          </cell>
          <cell r="F1967" t="str">
            <v>CALC</v>
          </cell>
          <cell r="H1967" t="str">
            <v>8039</v>
          </cell>
          <cell r="J1967" t="str">
            <v>cap_exp</v>
          </cell>
          <cell r="K1967" t="str">
            <v>gross_fed_tax_rate</v>
          </cell>
          <cell r="M1967" t="str">
            <v>2010/12/1/8/A/0</v>
          </cell>
        </row>
        <row r="1968">
          <cell r="A1968" t="str">
            <v>1967</v>
          </cell>
          <cell r="B1968" t="str">
            <v>COA_8039</v>
          </cell>
          <cell r="C1968" t="str">
            <v>8039 - Return on Equity Amount</v>
          </cell>
          <cell r="D1968">
            <v>1044324.29949738</v>
          </cell>
          <cell r="F1968" t="str">
            <v>CALC</v>
          </cell>
          <cell r="H1968" t="str">
            <v>8039</v>
          </cell>
          <cell r="J1968" t="str">
            <v>cap_exp</v>
          </cell>
          <cell r="K1968" t="str">
            <v>equity_ror_amt</v>
          </cell>
          <cell r="M1968" t="str">
            <v>2010/12/1/8/A/0</v>
          </cell>
        </row>
        <row r="1969">
          <cell r="A1969" t="str">
            <v>1968</v>
          </cell>
          <cell r="B1969" t="str">
            <v>COB_8039</v>
          </cell>
          <cell r="C1969" t="str">
            <v>8039 - State Tax Amount</v>
          </cell>
          <cell r="D1969">
            <v>60780.779335826803</v>
          </cell>
          <cell r="F1969" t="str">
            <v>CALC</v>
          </cell>
          <cell r="H1969" t="str">
            <v>8039</v>
          </cell>
          <cell r="J1969" t="str">
            <v>cap_exp</v>
          </cell>
          <cell r="K1969" t="str">
            <v>state_tax_amt</v>
          </cell>
          <cell r="M1969" t="str">
            <v>2010/12/1/8/A/0</v>
          </cell>
        </row>
        <row r="1970">
          <cell r="A1970" t="str">
            <v>1969</v>
          </cell>
          <cell r="B1970" t="str">
            <v>COC_8039</v>
          </cell>
          <cell r="C1970" t="str">
            <v>8039 - Federal Tax Amount</v>
          </cell>
          <cell r="D1970">
            <v>595056.58091019304</v>
          </cell>
          <cell r="F1970" t="str">
            <v>CALC</v>
          </cell>
          <cell r="H1970" t="str">
            <v>8039</v>
          </cell>
          <cell r="J1970" t="str">
            <v>cap_exp</v>
          </cell>
          <cell r="K1970" t="str">
            <v>fed_tax_amt</v>
          </cell>
          <cell r="M1970" t="str">
            <v>2010/12/1/8/A/0</v>
          </cell>
        </row>
        <row r="1971">
          <cell r="A1971" t="str">
            <v>1970</v>
          </cell>
          <cell r="B1971" t="str">
            <v>COD_8039</v>
          </cell>
          <cell r="C1971" t="str">
            <v>8039 - Return on Debt Amount</v>
          </cell>
          <cell r="D1971">
            <v>432516.51819012401</v>
          </cell>
          <cell r="F1971" t="str">
            <v>CALC</v>
          </cell>
          <cell r="H1971" t="str">
            <v>8039</v>
          </cell>
          <cell r="J1971" t="str">
            <v>cap_exp</v>
          </cell>
          <cell r="K1971" t="str">
            <v>debt_ror_amt</v>
          </cell>
          <cell r="M1971" t="str">
            <v>2010/12/1/8/A/0</v>
          </cell>
        </row>
        <row r="1972">
          <cell r="A1972" t="str">
            <v>1971</v>
          </cell>
          <cell r="B1972" t="str">
            <v>COE_8039</v>
          </cell>
          <cell r="C1972" t="str">
            <v>8039 - Total Cap Exp Amount</v>
          </cell>
          <cell r="D1972">
            <v>2923612.2979335301</v>
          </cell>
          <cell r="F1972" t="str">
            <v>CALC</v>
          </cell>
          <cell r="H1972" t="str">
            <v>8039</v>
          </cell>
          <cell r="J1972" t="str">
            <v>cap_exp</v>
          </cell>
          <cell r="K1972" t="str">
            <v>total_amt</v>
          </cell>
          <cell r="M1972" t="str">
            <v>2010/12/1/8/A/0</v>
          </cell>
        </row>
        <row r="1973">
          <cell r="A1973" t="str">
            <v>1972</v>
          </cell>
          <cell r="B1973" t="str">
            <v>COF_8039</v>
          </cell>
          <cell r="C1973" t="str">
            <v>8039 - CP Allocation Factor</v>
          </cell>
          <cell r="D1973">
            <v>0.92307692299999999</v>
          </cell>
          <cell r="F1973" t="str">
            <v>CALC</v>
          </cell>
          <cell r="H1973" t="str">
            <v>8039</v>
          </cell>
          <cell r="J1973" t="str">
            <v>cap_exp</v>
          </cell>
          <cell r="K1973" t="str">
            <v>alloc_cp</v>
          </cell>
          <cell r="M1973" t="str">
            <v>2010/12/1/8/A/0</v>
          </cell>
        </row>
        <row r="1974">
          <cell r="A1974" t="str">
            <v>1973</v>
          </cell>
          <cell r="B1974" t="str">
            <v>COG_8039</v>
          </cell>
          <cell r="C1974" t="str">
            <v>8039 - GCP Allocation Factor</v>
          </cell>
          <cell r="D1974">
            <v>0</v>
          </cell>
          <cell r="F1974" t="str">
            <v>CALC</v>
          </cell>
          <cell r="H1974" t="str">
            <v>8039</v>
          </cell>
          <cell r="J1974" t="str">
            <v>cap_exp</v>
          </cell>
          <cell r="K1974" t="str">
            <v>alloc_gcp</v>
          </cell>
          <cell r="M1974" t="str">
            <v>2010/12/1/8/A/0</v>
          </cell>
        </row>
        <row r="1975">
          <cell r="A1975" t="str">
            <v>1974</v>
          </cell>
          <cell r="B1975" t="str">
            <v>COH_8039</v>
          </cell>
          <cell r="C1975" t="str">
            <v>8039 - Energy Allocation Factor</v>
          </cell>
          <cell r="D1975">
            <v>7.6923077000000006E-2</v>
          </cell>
          <cell r="F1975" t="str">
            <v>CALC</v>
          </cell>
          <cell r="H1975" t="str">
            <v>8039</v>
          </cell>
          <cell r="J1975" t="str">
            <v>cap_exp</v>
          </cell>
          <cell r="K1975" t="str">
            <v>alloc_engy</v>
          </cell>
          <cell r="M1975" t="str">
            <v>2010/12/1/8/A/0</v>
          </cell>
        </row>
        <row r="1976">
          <cell r="A1976" t="str">
            <v>1975</v>
          </cell>
          <cell r="B1976" t="str">
            <v>COI_8039</v>
          </cell>
          <cell r="C1976" t="str">
            <v>8039 - CP Allocation Cap Exp Amount</v>
          </cell>
          <cell r="D1976">
            <v>2698719.0440214402</v>
          </cell>
          <cell r="F1976" t="str">
            <v>CALC</v>
          </cell>
          <cell r="H1976" t="str">
            <v>8039</v>
          </cell>
          <cell r="J1976" t="str">
            <v>cap_exp</v>
          </cell>
          <cell r="K1976" t="str">
            <v>alloc_cp_amt</v>
          </cell>
          <cell r="M1976" t="str">
            <v>2010/12/1/8/A/0</v>
          </cell>
        </row>
        <row r="1977">
          <cell r="A1977" t="str">
            <v>1976</v>
          </cell>
          <cell r="B1977" t="str">
            <v>COJ_8039</v>
          </cell>
          <cell r="C1977" t="str">
            <v>8039 - GCP Allocation Cap Exp Amount</v>
          </cell>
          <cell r="D1977">
            <v>0</v>
          </cell>
          <cell r="F1977" t="str">
            <v>CALC</v>
          </cell>
          <cell r="H1977" t="str">
            <v>8039</v>
          </cell>
          <cell r="J1977" t="str">
            <v>cap_exp</v>
          </cell>
          <cell r="K1977" t="str">
            <v>alloc_gcp_amt</v>
          </cell>
          <cell r="M1977" t="str">
            <v>2010/12/1/8/A/0</v>
          </cell>
        </row>
        <row r="1978">
          <cell r="A1978" t="str">
            <v>1977</v>
          </cell>
          <cell r="B1978" t="str">
            <v>COK_8039</v>
          </cell>
          <cell r="C1978" t="str">
            <v>8039 - Energy Allocation Cap Exp Amount</v>
          </cell>
          <cell r="D1978">
            <v>224893.253912088</v>
          </cell>
          <cell r="F1978" t="str">
            <v>CALC</v>
          </cell>
          <cell r="H1978" t="str">
            <v>8039</v>
          </cell>
          <cell r="J1978" t="str">
            <v>cap_exp</v>
          </cell>
          <cell r="K1978" t="str">
            <v>alloc_engy_amt</v>
          </cell>
          <cell r="M1978" t="str">
            <v>2010/12/1/8/A/0</v>
          </cell>
        </row>
        <row r="1979">
          <cell r="A1979" t="str">
            <v>1978</v>
          </cell>
          <cell r="B1979" t="str">
            <v>COL_8039</v>
          </cell>
          <cell r="C1979" t="str">
            <v>8039 - CP Jurisdictional Factor</v>
          </cell>
          <cell r="D1979">
            <v>0.98031049999999997</v>
          </cell>
          <cell r="F1979" t="str">
            <v>CALC</v>
          </cell>
          <cell r="H1979" t="str">
            <v>8039</v>
          </cell>
          <cell r="J1979" t="str">
            <v>cap_exp</v>
          </cell>
          <cell r="K1979" t="str">
            <v>juris_cp_factor</v>
          </cell>
          <cell r="M1979" t="str">
            <v>2010/12/1/8/A/0</v>
          </cell>
        </row>
        <row r="1980">
          <cell r="A1980" t="str">
            <v>1979</v>
          </cell>
          <cell r="B1980" t="str">
            <v>COM_8039</v>
          </cell>
          <cell r="C1980" t="str">
            <v>8039 - GCP Jurisdictional Factor</v>
          </cell>
          <cell r="D1980">
            <v>1</v>
          </cell>
          <cell r="F1980" t="str">
            <v>CALC</v>
          </cell>
          <cell r="H1980" t="str">
            <v>8039</v>
          </cell>
          <cell r="J1980" t="str">
            <v>cap_exp</v>
          </cell>
          <cell r="K1980" t="str">
            <v>juris_gcp_factor</v>
          </cell>
          <cell r="M1980" t="str">
            <v>2010/12/1/8/A/0</v>
          </cell>
        </row>
        <row r="1981">
          <cell r="A1981" t="str">
            <v>1980</v>
          </cell>
          <cell r="B1981" t="str">
            <v>CON_8039</v>
          </cell>
          <cell r="C1981" t="str">
            <v>8039 - Energy Jurisdictional Factor</v>
          </cell>
          <cell r="D1981">
            <v>0.980271</v>
          </cell>
          <cell r="F1981" t="str">
            <v>CALC</v>
          </cell>
          <cell r="H1981" t="str">
            <v>8039</v>
          </cell>
          <cell r="J1981" t="str">
            <v>cap_exp</v>
          </cell>
          <cell r="K1981" t="str">
            <v>juris_engy_factor</v>
          </cell>
          <cell r="M1981" t="str">
            <v>2010/12/1/8/A/0</v>
          </cell>
        </row>
        <row r="1982">
          <cell r="A1982" t="str">
            <v>1981</v>
          </cell>
          <cell r="B1982" t="str">
            <v>COO_8039</v>
          </cell>
          <cell r="C1982" t="str">
            <v>8039 - CP Jurisdictional Cap Exp Amount</v>
          </cell>
          <cell r="D1982">
            <v>2645582.6154041798</v>
          </cell>
          <cell r="F1982" t="str">
            <v>CALC</v>
          </cell>
          <cell r="H1982" t="str">
            <v>8039</v>
          </cell>
          <cell r="J1982" t="str">
            <v>cap_exp</v>
          </cell>
          <cell r="K1982" t="str">
            <v>juris_cp_amt</v>
          </cell>
          <cell r="M1982" t="str">
            <v>2010/12/1/8/A/0</v>
          </cell>
        </row>
        <row r="1983">
          <cell r="A1983" t="str">
            <v>1982</v>
          </cell>
          <cell r="B1983" t="str">
            <v>COP_8039</v>
          </cell>
          <cell r="C1983" t="str">
            <v>8039 - GCP Jurisdictional Cap Exp Amount</v>
          </cell>
          <cell r="D1983">
            <v>0</v>
          </cell>
          <cell r="F1983" t="str">
            <v>CALC</v>
          </cell>
          <cell r="H1983" t="str">
            <v>8039</v>
          </cell>
          <cell r="J1983" t="str">
            <v>cap_exp</v>
          </cell>
          <cell r="K1983" t="str">
            <v>juris_gcp_amt</v>
          </cell>
          <cell r="M1983" t="str">
            <v>2010/12/1/8/A/0</v>
          </cell>
        </row>
        <row r="1984">
          <cell r="A1984" t="str">
            <v>1983</v>
          </cell>
          <cell r="B1984" t="str">
            <v>COQ_8039</v>
          </cell>
          <cell r="C1984" t="str">
            <v>8039 - Energy Jurisdictional Cap Exp Amount</v>
          </cell>
          <cell r="D1984">
            <v>220456.334905656</v>
          </cell>
          <cell r="F1984" t="str">
            <v>CALC</v>
          </cell>
          <cell r="H1984" t="str">
            <v>8039</v>
          </cell>
          <cell r="J1984" t="str">
            <v>cap_exp</v>
          </cell>
          <cell r="K1984" t="str">
            <v>juris_engy_amt</v>
          </cell>
          <cell r="M1984" t="str">
            <v>2010/12/1/8/A/0</v>
          </cell>
        </row>
        <row r="1985">
          <cell r="A1985" t="str">
            <v>1984</v>
          </cell>
          <cell r="B1985" t="str">
            <v>COR_8039</v>
          </cell>
          <cell r="C1985" t="str">
            <v>8039 - Total Jurisdictional Cap Exp Amount</v>
          </cell>
          <cell r="D1985">
            <v>2866038.95030984</v>
          </cell>
          <cell r="F1985" t="str">
            <v>CALC</v>
          </cell>
          <cell r="H1985" t="str">
            <v>8039</v>
          </cell>
          <cell r="J1985" t="str">
            <v>cap_exp</v>
          </cell>
          <cell r="K1985" t="str">
            <v>total_juris_amt</v>
          </cell>
          <cell r="M1985" t="str">
            <v>2010/12/1/8/A/0</v>
          </cell>
        </row>
        <row r="1986">
          <cell r="A1986" t="str">
            <v>1985</v>
          </cell>
          <cell r="B1986" t="str">
            <v>CI6_8039</v>
          </cell>
          <cell r="C1986" t="str">
            <v>8039 - CWIP Closed</v>
          </cell>
          <cell r="D1986">
            <v>-387051995.80000001</v>
          </cell>
          <cell r="F1986" t="str">
            <v>MANUAL</v>
          </cell>
          <cell r="I1986" t="str">
            <v>M</v>
          </cell>
          <cell r="J1986" t="str">
            <v>cap_exp</v>
          </cell>
          <cell r="K1986" t="str">
            <v>cwip_closed</v>
          </cell>
          <cell r="M1986" t="str">
            <v>2010/12/1/8/A/0</v>
          </cell>
        </row>
        <row r="1987">
          <cell r="A1987" t="str">
            <v>1986</v>
          </cell>
          <cell r="B1987" t="str">
            <v>CIN_8039</v>
          </cell>
          <cell r="C1987" t="str">
            <v>8039 - Beginning of Month CWIP Balance</v>
          </cell>
          <cell r="D1987">
            <v>-374</v>
          </cell>
          <cell r="F1987" t="str">
            <v>PRIOR_JV</v>
          </cell>
          <cell r="H1987" t="str">
            <v>8039</v>
          </cell>
          <cell r="I1987" t="str">
            <v>P</v>
          </cell>
          <cell r="J1987" t="str">
            <v>cap_exp</v>
          </cell>
          <cell r="K1987" t="str">
            <v>beg_cwip_bal</v>
          </cell>
          <cell r="M1987" t="str">
            <v>2010/12/1/8/A/0</v>
          </cell>
        </row>
        <row r="1988">
          <cell r="A1988" t="str">
            <v>1987</v>
          </cell>
          <cell r="B1988" t="str">
            <v>CIN_8039</v>
          </cell>
          <cell r="C1988" t="str">
            <v>8039 - Beginning of Month CWIP Balance</v>
          </cell>
          <cell r="D1988">
            <v>387396653.41000003</v>
          </cell>
          <cell r="F1988" t="str">
            <v>PRIOR_JV</v>
          </cell>
          <cell r="H1988" t="str">
            <v>8039</v>
          </cell>
          <cell r="I1988" t="str">
            <v>P</v>
          </cell>
          <cell r="J1988" t="str">
            <v>cap_exp</v>
          </cell>
          <cell r="K1988" t="str">
            <v>beg_cwip_bal</v>
          </cell>
          <cell r="M1988" t="str">
            <v>2010/12/1/8/A/0</v>
          </cell>
        </row>
        <row r="1989">
          <cell r="A1989" t="str">
            <v>1988</v>
          </cell>
          <cell r="B1989" t="str">
            <v>OM5_8169</v>
          </cell>
          <cell r="C1989" t="str">
            <v>169 - CP Allocation O &amp; M Exp Amount</v>
          </cell>
          <cell r="D1989">
            <v>20096.22</v>
          </cell>
          <cell r="F1989" t="str">
            <v>CALC</v>
          </cell>
          <cell r="H1989" t="str">
            <v>169</v>
          </cell>
          <cell r="I1989" t="str">
            <v>C</v>
          </cell>
          <cell r="J1989" t="str">
            <v>om_exp</v>
          </cell>
          <cell r="K1989" t="str">
            <v>alloc_cp_amt</v>
          </cell>
          <cell r="M1989" t="str">
            <v>2010/12/1/8/A/0</v>
          </cell>
        </row>
        <row r="1990">
          <cell r="A1990" t="str">
            <v>1989</v>
          </cell>
          <cell r="B1990" t="str">
            <v>OM5_8169</v>
          </cell>
          <cell r="C1990" t="str">
            <v>169 - CP Allocation O &amp; M Exp Amount</v>
          </cell>
          <cell r="D1990">
            <v>26425.25</v>
          </cell>
          <cell r="F1990" t="str">
            <v>CALC</v>
          </cell>
          <cell r="H1990" t="str">
            <v>169</v>
          </cell>
          <cell r="I1990" t="str">
            <v>C</v>
          </cell>
          <cell r="J1990" t="str">
            <v>om_exp</v>
          </cell>
          <cell r="K1990" t="str">
            <v>alloc_cp_amt</v>
          </cell>
          <cell r="M1990" t="str">
            <v>2010/12/1/8/A/0</v>
          </cell>
        </row>
        <row r="1991">
          <cell r="A1991" t="str">
            <v>1990</v>
          </cell>
          <cell r="B1991" t="str">
            <v>OM5_8169</v>
          </cell>
          <cell r="C1991" t="str">
            <v>169 - CP Allocation O &amp; M Exp Amount</v>
          </cell>
          <cell r="D1991">
            <v>15637.59</v>
          </cell>
          <cell r="F1991" t="str">
            <v>CALC</v>
          </cell>
          <cell r="H1991" t="str">
            <v>169</v>
          </cell>
          <cell r="I1991" t="str">
            <v>C</v>
          </cell>
          <cell r="J1991" t="str">
            <v>om_exp</v>
          </cell>
          <cell r="K1991" t="str">
            <v>alloc_cp_amt</v>
          </cell>
          <cell r="M1991" t="str">
            <v>2010/12/1/8/A/0</v>
          </cell>
        </row>
        <row r="1992">
          <cell r="A1992" t="str">
            <v>1991</v>
          </cell>
          <cell r="B1992" t="str">
            <v>OM5_8169</v>
          </cell>
          <cell r="C1992" t="str">
            <v>169 - CP Allocation O &amp; M Exp Amount</v>
          </cell>
          <cell r="D1992">
            <v>12666.3</v>
          </cell>
          <cell r="F1992" t="str">
            <v>CALC</v>
          </cell>
          <cell r="H1992" t="str">
            <v>169</v>
          </cell>
          <cell r="I1992" t="str">
            <v>C</v>
          </cell>
          <cell r="J1992" t="str">
            <v>om_exp</v>
          </cell>
          <cell r="K1992" t="str">
            <v>alloc_cp_amt</v>
          </cell>
          <cell r="M1992" t="str">
            <v>2010/12/1/8/A/0</v>
          </cell>
        </row>
        <row r="1993">
          <cell r="A1993" t="str">
            <v>1992</v>
          </cell>
          <cell r="B1993" t="str">
            <v>OM5_8169</v>
          </cell>
          <cell r="C1993" t="str">
            <v>169 - CP Allocation O &amp; M Exp Amount</v>
          </cell>
          <cell r="D1993">
            <v>2747.91</v>
          </cell>
          <cell r="F1993" t="str">
            <v>CALC</v>
          </cell>
          <cell r="H1993" t="str">
            <v>169</v>
          </cell>
          <cell r="I1993" t="str">
            <v>C</v>
          </cell>
          <cell r="J1993" t="str">
            <v>om_exp</v>
          </cell>
          <cell r="K1993" t="str">
            <v>alloc_cp_amt</v>
          </cell>
          <cell r="M1993" t="str">
            <v>2010/12/1/8/A/0</v>
          </cell>
        </row>
        <row r="1994">
          <cell r="A1994" t="str">
            <v>1993</v>
          </cell>
          <cell r="B1994" t="str">
            <v>OM5_8169</v>
          </cell>
          <cell r="C1994" t="str">
            <v>169 - CP Allocation O &amp; M Exp Amount</v>
          </cell>
          <cell r="D1994">
            <v>1354.59</v>
          </cell>
          <cell r="F1994" t="str">
            <v>CALC</v>
          </cell>
          <cell r="H1994" t="str">
            <v>169</v>
          </cell>
          <cell r="I1994" t="str">
            <v>C</v>
          </cell>
          <cell r="J1994" t="str">
            <v>om_exp</v>
          </cell>
          <cell r="K1994" t="str">
            <v>alloc_cp_amt</v>
          </cell>
          <cell r="M1994" t="str">
            <v>2010/12/1/8/A/0</v>
          </cell>
        </row>
        <row r="1995">
          <cell r="A1995" t="str">
            <v>1994</v>
          </cell>
          <cell r="B1995" t="str">
            <v>OM5_8169</v>
          </cell>
          <cell r="C1995" t="str">
            <v>169 - CP Allocation O &amp; M Exp Amount</v>
          </cell>
          <cell r="D1995">
            <v>0</v>
          </cell>
          <cell r="F1995" t="str">
            <v>CALC</v>
          </cell>
          <cell r="H1995" t="str">
            <v>169</v>
          </cell>
          <cell r="I1995" t="str">
            <v>C</v>
          </cell>
          <cell r="J1995" t="str">
            <v>om_exp</v>
          </cell>
          <cell r="K1995" t="str">
            <v>alloc_cp_amt</v>
          </cell>
          <cell r="M1995" t="str">
            <v>2010/12/1/8/A/0</v>
          </cell>
        </row>
        <row r="1996">
          <cell r="A1996" t="str">
            <v>1995</v>
          </cell>
          <cell r="B1996" t="str">
            <v>OM2_8169</v>
          </cell>
          <cell r="C1996" t="str">
            <v>169 - CP Allocation Factor</v>
          </cell>
          <cell r="D1996">
            <v>1</v>
          </cell>
          <cell r="F1996" t="str">
            <v>CALC</v>
          </cell>
          <cell r="H1996" t="str">
            <v>169</v>
          </cell>
          <cell r="I1996" t="str">
            <v>C</v>
          </cell>
          <cell r="J1996" t="str">
            <v>om_exp</v>
          </cell>
          <cell r="K1996" t="str">
            <v>alloc_cp</v>
          </cell>
          <cell r="M1996" t="str">
            <v>2010/12/1/8/A/0</v>
          </cell>
        </row>
        <row r="1997">
          <cell r="A1997" t="str">
            <v>1996</v>
          </cell>
          <cell r="B1997" t="str">
            <v>OM2_8169</v>
          </cell>
          <cell r="C1997" t="str">
            <v>169 - CP Allocation Factor</v>
          </cell>
          <cell r="D1997">
            <v>1</v>
          </cell>
          <cell r="F1997" t="str">
            <v>CALC</v>
          </cell>
          <cell r="H1997" t="str">
            <v>169</v>
          </cell>
          <cell r="I1997" t="str">
            <v>C</v>
          </cell>
          <cell r="J1997" t="str">
            <v>om_exp</v>
          </cell>
          <cell r="K1997" t="str">
            <v>alloc_cp</v>
          </cell>
          <cell r="M1997" t="str">
            <v>2010/12/1/8/A/0</v>
          </cell>
        </row>
        <row r="1998">
          <cell r="A1998" t="str">
            <v>1997</v>
          </cell>
          <cell r="B1998" t="str">
            <v>OM2_8169</v>
          </cell>
          <cell r="C1998" t="str">
            <v>169 - CP Allocation Factor</v>
          </cell>
          <cell r="D1998">
            <v>1</v>
          </cell>
          <cell r="F1998" t="str">
            <v>CALC</v>
          </cell>
          <cell r="H1998" t="str">
            <v>169</v>
          </cell>
          <cell r="I1998" t="str">
            <v>C</v>
          </cell>
          <cell r="J1998" t="str">
            <v>om_exp</v>
          </cell>
          <cell r="K1998" t="str">
            <v>alloc_cp</v>
          </cell>
          <cell r="M1998" t="str">
            <v>2010/12/1/8/A/0</v>
          </cell>
        </row>
        <row r="1999">
          <cell r="A1999" t="str">
            <v>1998</v>
          </cell>
          <cell r="B1999" t="str">
            <v>OM2_8169</v>
          </cell>
          <cell r="C1999" t="str">
            <v>169 - CP Allocation Factor</v>
          </cell>
          <cell r="D1999">
            <v>1</v>
          </cell>
          <cell r="F1999" t="str">
            <v>CALC</v>
          </cell>
          <cell r="H1999" t="str">
            <v>169</v>
          </cell>
          <cell r="I1999" t="str">
            <v>C</v>
          </cell>
          <cell r="J1999" t="str">
            <v>om_exp</v>
          </cell>
          <cell r="K1999" t="str">
            <v>alloc_cp</v>
          </cell>
          <cell r="M1999" t="str">
            <v>2010/12/1/8/A/0</v>
          </cell>
        </row>
        <row r="2000">
          <cell r="A2000" t="str">
            <v>1999</v>
          </cell>
          <cell r="B2000" t="str">
            <v>OM2_8169</v>
          </cell>
          <cell r="C2000" t="str">
            <v>169 - CP Allocation Factor</v>
          </cell>
          <cell r="D2000">
            <v>1</v>
          </cell>
          <cell r="F2000" t="str">
            <v>CALC</v>
          </cell>
          <cell r="H2000" t="str">
            <v>169</v>
          </cell>
          <cell r="I2000" t="str">
            <v>C</v>
          </cell>
          <cell r="J2000" t="str">
            <v>om_exp</v>
          </cell>
          <cell r="K2000" t="str">
            <v>alloc_cp</v>
          </cell>
          <cell r="M2000" t="str">
            <v>2010/12/1/8/A/0</v>
          </cell>
        </row>
        <row r="2001">
          <cell r="A2001" t="str">
            <v>2000</v>
          </cell>
          <cell r="B2001" t="str">
            <v>OM2_8169</v>
          </cell>
          <cell r="C2001" t="str">
            <v>169 - CP Allocation Factor</v>
          </cell>
          <cell r="D2001">
            <v>1</v>
          </cell>
          <cell r="F2001" t="str">
            <v>CALC</v>
          </cell>
          <cell r="H2001" t="str">
            <v>169</v>
          </cell>
          <cell r="I2001" t="str">
            <v>C</v>
          </cell>
          <cell r="J2001" t="str">
            <v>om_exp</v>
          </cell>
          <cell r="K2001" t="str">
            <v>alloc_cp</v>
          </cell>
          <cell r="M2001" t="str">
            <v>2010/12/1/8/A/0</v>
          </cell>
        </row>
        <row r="2002">
          <cell r="A2002" t="str">
            <v>2001</v>
          </cell>
          <cell r="B2002" t="str">
            <v>OM2_8169</v>
          </cell>
          <cell r="C2002" t="str">
            <v>169 - CP Allocation Factor</v>
          </cell>
          <cell r="D2002">
            <v>1</v>
          </cell>
          <cell r="F2002" t="str">
            <v>CALC</v>
          </cell>
          <cell r="H2002" t="str">
            <v>169</v>
          </cell>
          <cell r="I2002" t="str">
            <v>C</v>
          </cell>
          <cell r="J2002" t="str">
            <v>om_exp</v>
          </cell>
          <cell r="K2002" t="str">
            <v>alloc_cp</v>
          </cell>
          <cell r="M2002" t="str">
            <v>2010/12/1/8/A/0</v>
          </cell>
        </row>
        <row r="2003">
          <cell r="A2003" t="str">
            <v>2002</v>
          </cell>
          <cell r="B2003" t="str">
            <v>OM6_8169</v>
          </cell>
          <cell r="C2003" t="str">
            <v>169 - GCP Allocation O &amp; M Exp Amount</v>
          </cell>
          <cell r="D2003">
            <v>0</v>
          </cell>
          <cell r="F2003" t="str">
            <v>CALC</v>
          </cell>
          <cell r="H2003" t="str">
            <v>169</v>
          </cell>
          <cell r="I2003" t="str">
            <v>C</v>
          </cell>
          <cell r="J2003" t="str">
            <v>om_exp</v>
          </cell>
          <cell r="K2003" t="str">
            <v>alloc_gcp_amt</v>
          </cell>
          <cell r="M2003" t="str">
            <v>2010/12/1/8/A/0</v>
          </cell>
        </row>
        <row r="2004">
          <cell r="A2004" t="str">
            <v>2003</v>
          </cell>
          <cell r="B2004" t="str">
            <v>OM6_8169</v>
          </cell>
          <cell r="C2004" t="str">
            <v>169 - GCP Allocation O &amp; M Exp Amount</v>
          </cell>
          <cell r="D2004">
            <v>0</v>
          </cell>
          <cell r="F2004" t="str">
            <v>CALC</v>
          </cell>
          <cell r="H2004" t="str">
            <v>169</v>
          </cell>
          <cell r="I2004" t="str">
            <v>C</v>
          </cell>
          <cell r="J2004" t="str">
            <v>om_exp</v>
          </cell>
          <cell r="K2004" t="str">
            <v>alloc_gcp_amt</v>
          </cell>
          <cell r="M2004" t="str">
            <v>2010/12/1/8/A/0</v>
          </cell>
        </row>
        <row r="2005">
          <cell r="A2005" t="str">
            <v>2004</v>
          </cell>
          <cell r="B2005" t="str">
            <v>OM6_8169</v>
          </cell>
          <cell r="C2005" t="str">
            <v>169 - GCP Allocation O &amp; M Exp Amount</v>
          </cell>
          <cell r="D2005">
            <v>0</v>
          </cell>
          <cell r="F2005" t="str">
            <v>CALC</v>
          </cell>
          <cell r="H2005" t="str">
            <v>169</v>
          </cell>
          <cell r="I2005" t="str">
            <v>C</v>
          </cell>
          <cell r="J2005" t="str">
            <v>om_exp</v>
          </cell>
          <cell r="K2005" t="str">
            <v>alloc_gcp_amt</v>
          </cell>
          <cell r="M2005" t="str">
            <v>2010/12/1/8/A/0</v>
          </cell>
        </row>
        <row r="2006">
          <cell r="A2006" t="str">
            <v>2005</v>
          </cell>
          <cell r="B2006" t="str">
            <v>OM6_8169</v>
          </cell>
          <cell r="C2006" t="str">
            <v>169 - GCP Allocation O &amp; M Exp Amount</v>
          </cell>
          <cell r="D2006">
            <v>0</v>
          </cell>
          <cell r="F2006" t="str">
            <v>CALC</v>
          </cell>
          <cell r="H2006" t="str">
            <v>169</v>
          </cell>
          <cell r="I2006" t="str">
            <v>C</v>
          </cell>
          <cell r="J2006" t="str">
            <v>om_exp</v>
          </cell>
          <cell r="K2006" t="str">
            <v>alloc_gcp_amt</v>
          </cell>
          <cell r="M2006" t="str">
            <v>2010/12/1/8/A/0</v>
          </cell>
        </row>
        <row r="2007">
          <cell r="A2007" t="str">
            <v>2006</v>
          </cell>
          <cell r="B2007" t="str">
            <v>OM6_8169</v>
          </cell>
          <cell r="C2007" t="str">
            <v>169 - GCP Allocation O &amp; M Exp Amount</v>
          </cell>
          <cell r="D2007">
            <v>0</v>
          </cell>
          <cell r="F2007" t="str">
            <v>CALC</v>
          </cell>
          <cell r="H2007" t="str">
            <v>169</v>
          </cell>
          <cell r="I2007" t="str">
            <v>C</v>
          </cell>
          <cell r="J2007" t="str">
            <v>om_exp</v>
          </cell>
          <cell r="K2007" t="str">
            <v>alloc_gcp_amt</v>
          </cell>
          <cell r="M2007" t="str">
            <v>2010/12/1/8/A/0</v>
          </cell>
        </row>
        <row r="2008">
          <cell r="A2008" t="str">
            <v>2007</v>
          </cell>
          <cell r="B2008" t="str">
            <v>OM6_8169</v>
          </cell>
          <cell r="C2008" t="str">
            <v>169 - GCP Allocation O &amp; M Exp Amount</v>
          </cell>
          <cell r="D2008">
            <v>0</v>
          </cell>
          <cell r="F2008" t="str">
            <v>CALC</v>
          </cell>
          <cell r="H2008" t="str">
            <v>169</v>
          </cell>
          <cell r="I2008" t="str">
            <v>C</v>
          </cell>
          <cell r="J2008" t="str">
            <v>om_exp</v>
          </cell>
          <cell r="K2008" t="str">
            <v>alloc_gcp_amt</v>
          </cell>
          <cell r="M2008" t="str">
            <v>2010/12/1/8/A/0</v>
          </cell>
        </row>
        <row r="2009">
          <cell r="A2009" t="str">
            <v>2008</v>
          </cell>
          <cell r="B2009" t="str">
            <v>OM6_8169</v>
          </cell>
          <cell r="C2009" t="str">
            <v>169 - GCP Allocation O &amp; M Exp Amount</v>
          </cell>
          <cell r="D2009">
            <v>0</v>
          </cell>
          <cell r="F2009" t="str">
            <v>CALC</v>
          </cell>
          <cell r="H2009" t="str">
            <v>169</v>
          </cell>
          <cell r="I2009" t="str">
            <v>C</v>
          </cell>
          <cell r="J2009" t="str">
            <v>om_exp</v>
          </cell>
          <cell r="K2009" t="str">
            <v>alloc_gcp_amt</v>
          </cell>
          <cell r="M2009" t="str">
            <v>2010/12/1/8/A/0</v>
          </cell>
        </row>
        <row r="2010">
          <cell r="A2010" t="str">
            <v>2009</v>
          </cell>
          <cell r="B2010" t="str">
            <v>OM3_8169</v>
          </cell>
          <cell r="C2010" t="str">
            <v>169 - GCP Allocation Factor</v>
          </cell>
          <cell r="D2010">
            <v>0</v>
          </cell>
          <cell r="F2010" t="str">
            <v>CALC</v>
          </cell>
          <cell r="H2010" t="str">
            <v>169</v>
          </cell>
          <cell r="I2010" t="str">
            <v>C</v>
          </cell>
          <cell r="J2010" t="str">
            <v>om_exp</v>
          </cell>
          <cell r="K2010" t="str">
            <v>alloc_gcp</v>
          </cell>
          <cell r="M2010" t="str">
            <v>2010/12/1/8/A/0</v>
          </cell>
        </row>
        <row r="2011">
          <cell r="A2011" t="str">
            <v>2010</v>
          </cell>
          <cell r="B2011" t="str">
            <v>OM3_8169</v>
          </cell>
          <cell r="C2011" t="str">
            <v>169 - GCP Allocation Factor</v>
          </cell>
          <cell r="D2011">
            <v>0</v>
          </cell>
          <cell r="F2011" t="str">
            <v>CALC</v>
          </cell>
          <cell r="H2011" t="str">
            <v>169</v>
          </cell>
          <cell r="I2011" t="str">
            <v>C</v>
          </cell>
          <cell r="J2011" t="str">
            <v>om_exp</v>
          </cell>
          <cell r="K2011" t="str">
            <v>alloc_gcp</v>
          </cell>
          <cell r="M2011" t="str">
            <v>2010/12/1/8/A/0</v>
          </cell>
        </row>
        <row r="2012">
          <cell r="A2012" t="str">
            <v>2011</v>
          </cell>
          <cell r="B2012" t="str">
            <v>OM3_8169</v>
          </cell>
          <cell r="C2012" t="str">
            <v>169 - GCP Allocation Factor</v>
          </cell>
          <cell r="D2012">
            <v>0</v>
          </cell>
          <cell r="F2012" t="str">
            <v>CALC</v>
          </cell>
          <cell r="H2012" t="str">
            <v>169</v>
          </cell>
          <cell r="I2012" t="str">
            <v>C</v>
          </cell>
          <cell r="J2012" t="str">
            <v>om_exp</v>
          </cell>
          <cell r="K2012" t="str">
            <v>alloc_gcp</v>
          </cell>
          <cell r="M2012" t="str">
            <v>2010/12/1/8/A/0</v>
          </cell>
        </row>
        <row r="2013">
          <cell r="A2013" t="str">
            <v>2012</v>
          </cell>
          <cell r="B2013" t="str">
            <v>OM3_8169</v>
          </cell>
          <cell r="C2013" t="str">
            <v>169 - GCP Allocation Factor</v>
          </cell>
          <cell r="D2013">
            <v>0</v>
          </cell>
          <cell r="F2013" t="str">
            <v>CALC</v>
          </cell>
          <cell r="H2013" t="str">
            <v>169</v>
          </cell>
          <cell r="I2013" t="str">
            <v>C</v>
          </cell>
          <cell r="J2013" t="str">
            <v>om_exp</v>
          </cell>
          <cell r="K2013" t="str">
            <v>alloc_gcp</v>
          </cell>
          <cell r="M2013" t="str">
            <v>2010/12/1/8/A/0</v>
          </cell>
        </row>
        <row r="2014">
          <cell r="A2014" t="str">
            <v>2013</v>
          </cell>
          <cell r="B2014" t="str">
            <v>OM3_8169</v>
          </cell>
          <cell r="C2014" t="str">
            <v>169 - GCP Allocation Factor</v>
          </cell>
          <cell r="D2014">
            <v>0</v>
          </cell>
          <cell r="F2014" t="str">
            <v>CALC</v>
          </cell>
          <cell r="H2014" t="str">
            <v>169</v>
          </cell>
          <cell r="I2014" t="str">
            <v>C</v>
          </cell>
          <cell r="J2014" t="str">
            <v>om_exp</v>
          </cell>
          <cell r="K2014" t="str">
            <v>alloc_gcp</v>
          </cell>
          <cell r="M2014" t="str">
            <v>2010/12/1/8/A/0</v>
          </cell>
        </row>
        <row r="2015">
          <cell r="A2015" t="str">
            <v>2014</v>
          </cell>
          <cell r="B2015" t="str">
            <v>OM3_8169</v>
          </cell>
          <cell r="C2015" t="str">
            <v>169 - GCP Allocation Factor</v>
          </cell>
          <cell r="D2015">
            <v>0</v>
          </cell>
          <cell r="F2015" t="str">
            <v>CALC</v>
          </cell>
          <cell r="H2015" t="str">
            <v>169</v>
          </cell>
          <cell r="I2015" t="str">
            <v>C</v>
          </cell>
          <cell r="J2015" t="str">
            <v>om_exp</v>
          </cell>
          <cell r="K2015" t="str">
            <v>alloc_gcp</v>
          </cell>
          <cell r="M2015" t="str">
            <v>2010/12/1/8/A/0</v>
          </cell>
        </row>
        <row r="2016">
          <cell r="A2016" t="str">
            <v>2015</v>
          </cell>
          <cell r="B2016" t="str">
            <v>OM3_8169</v>
          </cell>
          <cell r="C2016" t="str">
            <v>169 - GCP Allocation Factor</v>
          </cell>
          <cell r="D2016">
            <v>0</v>
          </cell>
          <cell r="F2016" t="str">
            <v>CALC</v>
          </cell>
          <cell r="H2016" t="str">
            <v>169</v>
          </cell>
          <cell r="I2016" t="str">
            <v>C</v>
          </cell>
          <cell r="J2016" t="str">
            <v>om_exp</v>
          </cell>
          <cell r="K2016" t="str">
            <v>alloc_gcp</v>
          </cell>
          <cell r="M2016" t="str">
            <v>2010/12/1/8/A/0</v>
          </cell>
        </row>
        <row r="2017">
          <cell r="A2017" t="str">
            <v>2016</v>
          </cell>
          <cell r="B2017" t="str">
            <v>OMC_8169</v>
          </cell>
          <cell r="C2017" t="str">
            <v>169 - GCP Jurisdictional O &amp; M Exp Amount</v>
          </cell>
          <cell r="D2017">
            <v>0</v>
          </cell>
          <cell r="F2017" t="str">
            <v>CALC</v>
          </cell>
          <cell r="H2017" t="str">
            <v>169</v>
          </cell>
          <cell r="I2017" t="str">
            <v>C</v>
          </cell>
          <cell r="J2017" t="str">
            <v>om_exp</v>
          </cell>
          <cell r="K2017" t="str">
            <v>juris_gcp_amt</v>
          </cell>
          <cell r="M2017" t="str">
            <v>2010/12/1/8/A/0</v>
          </cell>
        </row>
        <row r="2018">
          <cell r="A2018" t="str">
            <v>2017</v>
          </cell>
          <cell r="B2018" t="str">
            <v>OMC_8169</v>
          </cell>
          <cell r="C2018" t="str">
            <v>169 - GCP Jurisdictional O &amp; M Exp Amount</v>
          </cell>
          <cell r="D2018">
            <v>0</v>
          </cell>
          <cell r="F2018" t="str">
            <v>CALC</v>
          </cell>
          <cell r="H2018" t="str">
            <v>169</v>
          </cell>
          <cell r="I2018" t="str">
            <v>C</v>
          </cell>
          <cell r="J2018" t="str">
            <v>om_exp</v>
          </cell>
          <cell r="K2018" t="str">
            <v>juris_gcp_amt</v>
          </cell>
          <cell r="M2018" t="str">
            <v>2010/12/1/8/A/0</v>
          </cell>
        </row>
        <row r="2019">
          <cell r="A2019" t="str">
            <v>2018</v>
          </cell>
          <cell r="B2019" t="str">
            <v>OMC_8169</v>
          </cell>
          <cell r="C2019" t="str">
            <v>169 - GCP Jurisdictional O &amp; M Exp Amount</v>
          </cell>
          <cell r="D2019">
            <v>0</v>
          </cell>
          <cell r="F2019" t="str">
            <v>CALC</v>
          </cell>
          <cell r="H2019" t="str">
            <v>169</v>
          </cell>
          <cell r="I2019" t="str">
            <v>C</v>
          </cell>
          <cell r="J2019" t="str">
            <v>om_exp</v>
          </cell>
          <cell r="K2019" t="str">
            <v>juris_gcp_amt</v>
          </cell>
          <cell r="M2019" t="str">
            <v>2010/12/1/8/A/0</v>
          </cell>
        </row>
        <row r="2020">
          <cell r="A2020" t="str">
            <v>2019</v>
          </cell>
          <cell r="B2020" t="str">
            <v>OMC_8169</v>
          </cell>
          <cell r="C2020" t="str">
            <v>169 - GCP Jurisdictional O &amp; M Exp Amount</v>
          </cell>
          <cell r="D2020">
            <v>0</v>
          </cell>
          <cell r="F2020" t="str">
            <v>CALC</v>
          </cell>
          <cell r="H2020" t="str">
            <v>169</v>
          </cell>
          <cell r="I2020" t="str">
            <v>C</v>
          </cell>
          <cell r="J2020" t="str">
            <v>om_exp</v>
          </cell>
          <cell r="K2020" t="str">
            <v>juris_gcp_amt</v>
          </cell>
          <cell r="M2020" t="str">
            <v>2010/12/1/8/A/0</v>
          </cell>
        </row>
        <row r="2021">
          <cell r="A2021" t="str">
            <v>2020</v>
          </cell>
          <cell r="B2021" t="str">
            <v>OMC_8169</v>
          </cell>
          <cell r="C2021" t="str">
            <v>169 - GCP Jurisdictional O &amp; M Exp Amount</v>
          </cell>
          <cell r="D2021">
            <v>0</v>
          </cell>
          <cell r="F2021" t="str">
            <v>CALC</v>
          </cell>
          <cell r="H2021" t="str">
            <v>169</v>
          </cell>
          <cell r="I2021" t="str">
            <v>C</v>
          </cell>
          <cell r="J2021" t="str">
            <v>om_exp</v>
          </cell>
          <cell r="K2021" t="str">
            <v>juris_gcp_amt</v>
          </cell>
          <cell r="M2021" t="str">
            <v>2010/12/1/8/A/0</v>
          </cell>
        </row>
        <row r="2022">
          <cell r="A2022" t="str">
            <v>2021</v>
          </cell>
          <cell r="B2022" t="str">
            <v>OMC_8169</v>
          </cell>
          <cell r="C2022" t="str">
            <v>169 - GCP Jurisdictional O &amp; M Exp Amount</v>
          </cell>
          <cell r="D2022">
            <v>0</v>
          </cell>
          <cell r="F2022" t="str">
            <v>CALC</v>
          </cell>
          <cell r="H2022" t="str">
            <v>169</v>
          </cell>
          <cell r="I2022" t="str">
            <v>C</v>
          </cell>
          <cell r="J2022" t="str">
            <v>om_exp</v>
          </cell>
          <cell r="K2022" t="str">
            <v>juris_gcp_amt</v>
          </cell>
          <cell r="M2022" t="str">
            <v>2010/12/1/8/A/0</v>
          </cell>
        </row>
        <row r="2023">
          <cell r="A2023" t="str">
            <v>2022</v>
          </cell>
          <cell r="B2023" t="str">
            <v>OMC_8169</v>
          </cell>
          <cell r="C2023" t="str">
            <v>169 - GCP Jurisdictional O &amp; M Exp Amount</v>
          </cell>
          <cell r="D2023">
            <v>0</v>
          </cell>
          <cell r="F2023" t="str">
            <v>CALC</v>
          </cell>
          <cell r="H2023" t="str">
            <v>169</v>
          </cell>
          <cell r="I2023" t="str">
            <v>C</v>
          </cell>
          <cell r="J2023" t="str">
            <v>om_exp</v>
          </cell>
          <cell r="K2023" t="str">
            <v>juris_gcp_amt</v>
          </cell>
          <cell r="M2023" t="str">
            <v>2010/12/1/8/A/0</v>
          </cell>
        </row>
        <row r="2024">
          <cell r="A2024" t="str">
            <v>2023</v>
          </cell>
          <cell r="B2024" t="str">
            <v>OM4_8169</v>
          </cell>
          <cell r="C2024" t="str">
            <v>169 - Energy Allocation Factor</v>
          </cell>
          <cell r="D2024">
            <v>0</v>
          </cell>
          <cell r="F2024" t="str">
            <v>CALC</v>
          </cell>
          <cell r="H2024" t="str">
            <v>169</v>
          </cell>
          <cell r="I2024" t="str">
            <v>C</v>
          </cell>
          <cell r="J2024" t="str">
            <v>om_exp</v>
          </cell>
          <cell r="K2024" t="str">
            <v>alloc_energy</v>
          </cell>
          <cell r="M2024" t="str">
            <v>2010/12/1/8/A/0</v>
          </cell>
        </row>
        <row r="2025">
          <cell r="A2025" t="str">
            <v>2024</v>
          </cell>
          <cell r="B2025" t="str">
            <v>OM4_8169</v>
          </cell>
          <cell r="C2025" t="str">
            <v>169 - Energy Allocation Factor</v>
          </cell>
          <cell r="D2025">
            <v>0</v>
          </cell>
          <cell r="F2025" t="str">
            <v>CALC</v>
          </cell>
          <cell r="H2025" t="str">
            <v>169</v>
          </cell>
          <cell r="I2025" t="str">
            <v>C</v>
          </cell>
          <cell r="J2025" t="str">
            <v>om_exp</v>
          </cell>
          <cell r="K2025" t="str">
            <v>alloc_energy</v>
          </cell>
          <cell r="M2025" t="str">
            <v>2010/12/1/8/A/0</v>
          </cell>
        </row>
        <row r="2026">
          <cell r="A2026" t="str">
            <v>2025</v>
          </cell>
          <cell r="B2026" t="str">
            <v>OM4_8169</v>
          </cell>
          <cell r="C2026" t="str">
            <v>169 - Energy Allocation Factor</v>
          </cell>
          <cell r="D2026">
            <v>0</v>
          </cell>
          <cell r="F2026" t="str">
            <v>CALC</v>
          </cell>
          <cell r="H2026" t="str">
            <v>169</v>
          </cell>
          <cell r="I2026" t="str">
            <v>C</v>
          </cell>
          <cell r="J2026" t="str">
            <v>om_exp</v>
          </cell>
          <cell r="K2026" t="str">
            <v>alloc_energy</v>
          </cell>
          <cell r="M2026" t="str">
            <v>2010/12/1/8/A/0</v>
          </cell>
        </row>
        <row r="2027">
          <cell r="A2027" t="str">
            <v>2026</v>
          </cell>
          <cell r="B2027" t="str">
            <v>OM4_8169</v>
          </cell>
          <cell r="C2027" t="str">
            <v>169 - Energy Allocation Factor</v>
          </cell>
          <cell r="D2027">
            <v>0</v>
          </cell>
          <cell r="F2027" t="str">
            <v>CALC</v>
          </cell>
          <cell r="H2027" t="str">
            <v>169</v>
          </cell>
          <cell r="I2027" t="str">
            <v>C</v>
          </cell>
          <cell r="J2027" t="str">
            <v>om_exp</v>
          </cell>
          <cell r="K2027" t="str">
            <v>alloc_energy</v>
          </cell>
          <cell r="M2027" t="str">
            <v>2010/12/1/8/A/0</v>
          </cell>
        </row>
        <row r="2028">
          <cell r="A2028" t="str">
            <v>2027</v>
          </cell>
          <cell r="B2028" t="str">
            <v>OM4_8169</v>
          </cell>
          <cell r="C2028" t="str">
            <v>169 - Energy Allocation Factor</v>
          </cell>
          <cell r="D2028">
            <v>0</v>
          </cell>
          <cell r="F2028" t="str">
            <v>CALC</v>
          </cell>
          <cell r="H2028" t="str">
            <v>169</v>
          </cell>
          <cell r="I2028" t="str">
            <v>C</v>
          </cell>
          <cell r="J2028" t="str">
            <v>om_exp</v>
          </cell>
          <cell r="K2028" t="str">
            <v>alloc_energy</v>
          </cell>
          <cell r="M2028" t="str">
            <v>2010/12/1/8/A/0</v>
          </cell>
        </row>
        <row r="2029">
          <cell r="A2029" t="str">
            <v>2028</v>
          </cell>
          <cell r="B2029" t="str">
            <v>OM4_8169</v>
          </cell>
          <cell r="C2029" t="str">
            <v>169 - Energy Allocation Factor</v>
          </cell>
          <cell r="D2029">
            <v>0</v>
          </cell>
          <cell r="F2029" t="str">
            <v>CALC</v>
          </cell>
          <cell r="H2029" t="str">
            <v>169</v>
          </cell>
          <cell r="I2029" t="str">
            <v>C</v>
          </cell>
          <cell r="J2029" t="str">
            <v>om_exp</v>
          </cell>
          <cell r="K2029" t="str">
            <v>alloc_energy</v>
          </cell>
          <cell r="M2029" t="str">
            <v>2010/12/1/8/A/0</v>
          </cell>
        </row>
        <row r="2030">
          <cell r="A2030" t="str">
            <v>2029</v>
          </cell>
          <cell r="B2030" t="str">
            <v>OM4_8169</v>
          </cell>
          <cell r="C2030" t="str">
            <v>169 - Energy Allocation Factor</v>
          </cell>
          <cell r="D2030">
            <v>0</v>
          </cell>
          <cell r="F2030" t="str">
            <v>CALC</v>
          </cell>
          <cell r="H2030" t="str">
            <v>169</v>
          </cell>
          <cell r="I2030" t="str">
            <v>C</v>
          </cell>
          <cell r="J2030" t="str">
            <v>om_exp</v>
          </cell>
          <cell r="K2030" t="str">
            <v>alloc_energy</v>
          </cell>
          <cell r="M2030" t="str">
            <v>2010/12/1/8/A/0</v>
          </cell>
        </row>
        <row r="2031">
          <cell r="A2031" t="str">
            <v>2030</v>
          </cell>
          <cell r="B2031" t="str">
            <v>OM7_8169</v>
          </cell>
          <cell r="C2031" t="str">
            <v>169 - Energy Allocation O &amp; M Exp Amount</v>
          </cell>
          <cell r="D2031">
            <v>0</v>
          </cell>
          <cell r="F2031" t="str">
            <v>CALC</v>
          </cell>
          <cell r="H2031" t="str">
            <v>169</v>
          </cell>
          <cell r="I2031" t="str">
            <v>C</v>
          </cell>
          <cell r="J2031" t="str">
            <v>om_exp</v>
          </cell>
          <cell r="K2031" t="str">
            <v>alloc_energy_amt</v>
          </cell>
          <cell r="M2031" t="str">
            <v>2010/12/1/8/A/0</v>
          </cell>
        </row>
        <row r="2032">
          <cell r="A2032" t="str">
            <v>2031</v>
          </cell>
          <cell r="B2032" t="str">
            <v>OM7_8169</v>
          </cell>
          <cell r="C2032" t="str">
            <v>169 - Energy Allocation O &amp; M Exp Amount</v>
          </cell>
          <cell r="D2032">
            <v>0</v>
          </cell>
          <cell r="F2032" t="str">
            <v>CALC</v>
          </cell>
          <cell r="H2032" t="str">
            <v>169</v>
          </cell>
          <cell r="I2032" t="str">
            <v>C</v>
          </cell>
          <cell r="J2032" t="str">
            <v>om_exp</v>
          </cell>
          <cell r="K2032" t="str">
            <v>alloc_energy_amt</v>
          </cell>
          <cell r="M2032" t="str">
            <v>2010/12/1/8/A/0</v>
          </cell>
        </row>
        <row r="2033">
          <cell r="A2033" t="str">
            <v>2032</v>
          </cell>
          <cell r="B2033" t="str">
            <v>OM7_8169</v>
          </cell>
          <cell r="C2033" t="str">
            <v>169 - Energy Allocation O &amp; M Exp Amount</v>
          </cell>
          <cell r="D2033">
            <v>0</v>
          </cell>
          <cell r="F2033" t="str">
            <v>CALC</v>
          </cell>
          <cell r="H2033" t="str">
            <v>169</v>
          </cell>
          <cell r="I2033" t="str">
            <v>C</v>
          </cell>
          <cell r="J2033" t="str">
            <v>om_exp</v>
          </cell>
          <cell r="K2033" t="str">
            <v>alloc_energy_amt</v>
          </cell>
          <cell r="M2033" t="str">
            <v>2010/12/1/8/A/0</v>
          </cell>
        </row>
        <row r="2034">
          <cell r="A2034" t="str">
            <v>2033</v>
          </cell>
          <cell r="B2034" t="str">
            <v>OM7_8169</v>
          </cell>
          <cell r="C2034" t="str">
            <v>169 - Energy Allocation O &amp; M Exp Amount</v>
          </cell>
          <cell r="D2034">
            <v>0</v>
          </cell>
          <cell r="F2034" t="str">
            <v>CALC</v>
          </cell>
          <cell r="H2034" t="str">
            <v>169</v>
          </cell>
          <cell r="I2034" t="str">
            <v>C</v>
          </cell>
          <cell r="J2034" t="str">
            <v>om_exp</v>
          </cell>
          <cell r="K2034" t="str">
            <v>alloc_energy_amt</v>
          </cell>
          <cell r="M2034" t="str">
            <v>2010/12/1/8/A/0</v>
          </cell>
        </row>
        <row r="2035">
          <cell r="A2035" t="str">
            <v>2034</v>
          </cell>
          <cell r="B2035" t="str">
            <v>OM7_8169</v>
          </cell>
          <cell r="C2035" t="str">
            <v>169 - Energy Allocation O &amp; M Exp Amount</v>
          </cell>
          <cell r="D2035">
            <v>0</v>
          </cell>
          <cell r="F2035" t="str">
            <v>CALC</v>
          </cell>
          <cell r="H2035" t="str">
            <v>169</v>
          </cell>
          <cell r="I2035" t="str">
            <v>C</v>
          </cell>
          <cell r="J2035" t="str">
            <v>om_exp</v>
          </cell>
          <cell r="K2035" t="str">
            <v>alloc_energy_amt</v>
          </cell>
          <cell r="M2035" t="str">
            <v>2010/12/1/8/A/0</v>
          </cell>
        </row>
        <row r="2036">
          <cell r="A2036" t="str">
            <v>2035</v>
          </cell>
          <cell r="B2036" t="str">
            <v>OM7_8169</v>
          </cell>
          <cell r="C2036" t="str">
            <v>169 - Energy Allocation O &amp; M Exp Amount</v>
          </cell>
          <cell r="D2036">
            <v>0</v>
          </cell>
          <cell r="F2036" t="str">
            <v>CALC</v>
          </cell>
          <cell r="H2036" t="str">
            <v>169</v>
          </cell>
          <cell r="I2036" t="str">
            <v>C</v>
          </cell>
          <cell r="J2036" t="str">
            <v>om_exp</v>
          </cell>
          <cell r="K2036" t="str">
            <v>alloc_energy_amt</v>
          </cell>
          <cell r="M2036" t="str">
            <v>2010/12/1/8/A/0</v>
          </cell>
        </row>
        <row r="2037">
          <cell r="A2037" t="str">
            <v>2036</v>
          </cell>
          <cell r="B2037" t="str">
            <v>OM7_8169</v>
          </cell>
          <cell r="C2037" t="str">
            <v>169 - Energy Allocation O &amp; M Exp Amount</v>
          </cell>
          <cell r="D2037">
            <v>0</v>
          </cell>
          <cell r="F2037" t="str">
            <v>CALC</v>
          </cell>
          <cell r="H2037" t="str">
            <v>169</v>
          </cell>
          <cell r="I2037" t="str">
            <v>C</v>
          </cell>
          <cell r="J2037" t="str">
            <v>om_exp</v>
          </cell>
          <cell r="K2037" t="str">
            <v>alloc_energy_amt</v>
          </cell>
          <cell r="M2037" t="str">
            <v>2010/12/1/8/A/0</v>
          </cell>
        </row>
        <row r="2038">
          <cell r="A2038" t="str">
            <v>2037</v>
          </cell>
          <cell r="B2038" t="str">
            <v>OMB_8169</v>
          </cell>
          <cell r="C2038" t="str">
            <v>169 - CP Jurisdictional O &amp; M Exp Amount</v>
          </cell>
          <cell r="D2038">
            <v>19700.53547631</v>
          </cell>
          <cell r="F2038" t="str">
            <v>CALC</v>
          </cell>
          <cell r="H2038" t="str">
            <v>169</v>
          </cell>
          <cell r="I2038" t="str">
            <v>C</v>
          </cell>
          <cell r="J2038" t="str">
            <v>om_exp</v>
          </cell>
          <cell r="K2038" t="str">
            <v>juris_cp_amt</v>
          </cell>
          <cell r="M2038" t="str">
            <v>2010/12/1/8/A/0</v>
          </cell>
        </row>
        <row r="2039">
          <cell r="A2039" t="str">
            <v>2038</v>
          </cell>
          <cell r="B2039" t="str">
            <v>OMB_8169</v>
          </cell>
          <cell r="C2039" t="str">
            <v>169 - CP Jurisdictional O &amp; M Exp Amount</v>
          </cell>
          <cell r="D2039">
            <v>25904.950040125001</v>
          </cell>
          <cell r="F2039" t="str">
            <v>CALC</v>
          </cell>
          <cell r="H2039" t="str">
            <v>169</v>
          </cell>
          <cell r="I2039" t="str">
            <v>C</v>
          </cell>
          <cell r="J2039" t="str">
            <v>om_exp</v>
          </cell>
          <cell r="K2039" t="str">
            <v>juris_cp_amt</v>
          </cell>
          <cell r="M2039" t="str">
            <v>2010/12/1/8/A/0</v>
          </cell>
        </row>
        <row r="2040">
          <cell r="A2040" t="str">
            <v>2039</v>
          </cell>
          <cell r="B2040" t="str">
            <v>OMB_8169</v>
          </cell>
          <cell r="C2040" t="str">
            <v>169 - CP Jurisdictional O &amp; M Exp Amount</v>
          </cell>
          <cell r="D2040">
            <v>15329.693671695</v>
          </cell>
          <cell r="F2040" t="str">
            <v>CALC</v>
          </cell>
          <cell r="H2040" t="str">
            <v>169</v>
          </cell>
          <cell r="I2040" t="str">
            <v>C</v>
          </cell>
          <cell r="J2040" t="str">
            <v>om_exp</v>
          </cell>
          <cell r="K2040" t="str">
            <v>juris_cp_amt</v>
          </cell>
          <cell r="M2040" t="str">
            <v>2010/12/1/8/A/0</v>
          </cell>
        </row>
        <row r="2041">
          <cell r="A2041" t="str">
            <v>2040</v>
          </cell>
          <cell r="B2041" t="str">
            <v>OMB_8169</v>
          </cell>
          <cell r="C2041" t="str">
            <v>169 - CP Jurisdictional O &amp; M Exp Amount</v>
          </cell>
          <cell r="D2041">
            <v>12416.90688615</v>
          </cell>
          <cell r="F2041" t="str">
            <v>CALC</v>
          </cell>
          <cell r="H2041" t="str">
            <v>169</v>
          </cell>
          <cell r="I2041" t="str">
            <v>C</v>
          </cell>
          <cell r="J2041" t="str">
            <v>om_exp</v>
          </cell>
          <cell r="K2041" t="str">
            <v>juris_cp_amt</v>
          </cell>
          <cell r="M2041" t="str">
            <v>2010/12/1/8/A/0</v>
          </cell>
        </row>
        <row r="2042">
          <cell r="A2042" t="str">
            <v>2041</v>
          </cell>
          <cell r="B2042" t="str">
            <v>OMB_8169</v>
          </cell>
          <cell r="C2042" t="str">
            <v>169 - CP Jurisdictional O &amp; M Exp Amount</v>
          </cell>
          <cell r="D2042">
            <v>2693.8050260549999</v>
          </cell>
          <cell r="F2042" t="str">
            <v>CALC</v>
          </cell>
          <cell r="H2042" t="str">
            <v>169</v>
          </cell>
          <cell r="I2042" t="str">
            <v>C</v>
          </cell>
          <cell r="J2042" t="str">
            <v>om_exp</v>
          </cell>
          <cell r="K2042" t="str">
            <v>juris_cp_amt</v>
          </cell>
          <cell r="M2042" t="str">
            <v>2010/12/1/8/A/0</v>
          </cell>
        </row>
        <row r="2043">
          <cell r="A2043" t="str">
            <v>2042</v>
          </cell>
          <cell r="B2043" t="str">
            <v>OMB_8169</v>
          </cell>
          <cell r="C2043" t="str">
            <v>169 - CP Jurisdictional O &amp; M Exp Amount</v>
          </cell>
          <cell r="D2043">
            <v>1327.9188001949999</v>
          </cell>
          <cell r="F2043" t="str">
            <v>CALC</v>
          </cell>
          <cell r="H2043" t="str">
            <v>169</v>
          </cell>
          <cell r="I2043" t="str">
            <v>C</v>
          </cell>
          <cell r="J2043" t="str">
            <v>om_exp</v>
          </cell>
          <cell r="K2043" t="str">
            <v>juris_cp_amt</v>
          </cell>
          <cell r="M2043" t="str">
            <v>2010/12/1/8/A/0</v>
          </cell>
        </row>
        <row r="2044">
          <cell r="A2044" t="str">
            <v>2043</v>
          </cell>
          <cell r="B2044" t="str">
            <v>OMB_8169</v>
          </cell>
          <cell r="C2044" t="str">
            <v>169 - CP Jurisdictional O &amp; M Exp Amount</v>
          </cell>
          <cell r="D2044">
            <v>0</v>
          </cell>
          <cell r="F2044" t="str">
            <v>CALC</v>
          </cell>
          <cell r="H2044" t="str">
            <v>169</v>
          </cell>
          <cell r="I2044" t="str">
            <v>C</v>
          </cell>
          <cell r="J2044" t="str">
            <v>om_exp</v>
          </cell>
          <cell r="K2044" t="str">
            <v>juris_cp_amt</v>
          </cell>
          <cell r="M2044" t="str">
            <v>2010/12/1/8/A/0</v>
          </cell>
        </row>
        <row r="2045">
          <cell r="A2045" t="str">
            <v>2044</v>
          </cell>
          <cell r="B2045" t="str">
            <v>OM8_8169</v>
          </cell>
          <cell r="C2045" t="str">
            <v>169 - CP Jurisdictional Factor</v>
          </cell>
          <cell r="D2045">
            <v>0.98031049999999997</v>
          </cell>
          <cell r="F2045" t="str">
            <v>CALC</v>
          </cell>
          <cell r="H2045" t="str">
            <v>169</v>
          </cell>
          <cell r="I2045" t="str">
            <v>C</v>
          </cell>
          <cell r="J2045" t="str">
            <v>om_exp</v>
          </cell>
          <cell r="K2045" t="str">
            <v>juris_cp</v>
          </cell>
          <cell r="M2045" t="str">
            <v>2010/12/1/8/A/0</v>
          </cell>
        </row>
        <row r="2046">
          <cell r="A2046" t="str">
            <v>2045</v>
          </cell>
          <cell r="B2046" t="str">
            <v>OM8_8169</v>
          </cell>
          <cell r="C2046" t="str">
            <v>169 - CP Jurisdictional Factor</v>
          </cell>
          <cell r="D2046">
            <v>0.98031049999999997</v>
          </cell>
          <cell r="F2046" t="str">
            <v>CALC</v>
          </cell>
          <cell r="H2046" t="str">
            <v>169</v>
          </cell>
          <cell r="I2046" t="str">
            <v>C</v>
          </cell>
          <cell r="J2046" t="str">
            <v>om_exp</v>
          </cell>
          <cell r="K2046" t="str">
            <v>juris_cp</v>
          </cell>
          <cell r="M2046" t="str">
            <v>2010/12/1/8/A/0</v>
          </cell>
        </row>
        <row r="2047">
          <cell r="A2047" t="str">
            <v>2046</v>
          </cell>
          <cell r="B2047" t="str">
            <v>OM8_8169</v>
          </cell>
          <cell r="C2047" t="str">
            <v>169 - CP Jurisdictional Factor</v>
          </cell>
          <cell r="D2047">
            <v>0.98031049999999997</v>
          </cell>
          <cell r="F2047" t="str">
            <v>CALC</v>
          </cell>
          <cell r="H2047" t="str">
            <v>169</v>
          </cell>
          <cell r="I2047" t="str">
            <v>C</v>
          </cell>
          <cell r="J2047" t="str">
            <v>om_exp</v>
          </cell>
          <cell r="K2047" t="str">
            <v>juris_cp</v>
          </cell>
          <cell r="M2047" t="str">
            <v>2010/12/1/8/A/0</v>
          </cell>
        </row>
        <row r="2048">
          <cell r="A2048" t="str">
            <v>2047</v>
          </cell>
          <cell r="B2048" t="str">
            <v>OM8_8169</v>
          </cell>
          <cell r="C2048" t="str">
            <v>169 - CP Jurisdictional Factor</v>
          </cell>
          <cell r="D2048">
            <v>0.98031049999999997</v>
          </cell>
          <cell r="F2048" t="str">
            <v>CALC</v>
          </cell>
          <cell r="H2048" t="str">
            <v>169</v>
          </cell>
          <cell r="I2048" t="str">
            <v>C</v>
          </cell>
          <cell r="J2048" t="str">
            <v>om_exp</v>
          </cell>
          <cell r="K2048" t="str">
            <v>juris_cp</v>
          </cell>
          <cell r="M2048" t="str">
            <v>2010/12/1/8/A/0</v>
          </cell>
        </row>
        <row r="2049">
          <cell r="A2049" t="str">
            <v>2048</v>
          </cell>
          <cell r="B2049" t="str">
            <v>OM8_8169</v>
          </cell>
          <cell r="C2049" t="str">
            <v>169 - CP Jurisdictional Factor</v>
          </cell>
          <cell r="D2049">
            <v>0.98031049999999997</v>
          </cell>
          <cell r="F2049" t="str">
            <v>CALC</v>
          </cell>
          <cell r="H2049" t="str">
            <v>169</v>
          </cell>
          <cell r="I2049" t="str">
            <v>C</v>
          </cell>
          <cell r="J2049" t="str">
            <v>om_exp</v>
          </cell>
          <cell r="K2049" t="str">
            <v>juris_cp</v>
          </cell>
          <cell r="M2049" t="str">
            <v>2010/12/1/8/A/0</v>
          </cell>
        </row>
        <row r="2050">
          <cell r="A2050" t="str">
            <v>2049</v>
          </cell>
          <cell r="B2050" t="str">
            <v>OM8_8169</v>
          </cell>
          <cell r="C2050" t="str">
            <v>169 - CP Jurisdictional Factor</v>
          </cell>
          <cell r="D2050">
            <v>0.98031049999999997</v>
          </cell>
          <cell r="F2050" t="str">
            <v>CALC</v>
          </cell>
          <cell r="H2050" t="str">
            <v>169</v>
          </cell>
          <cell r="I2050" t="str">
            <v>C</v>
          </cell>
          <cell r="J2050" t="str">
            <v>om_exp</v>
          </cell>
          <cell r="K2050" t="str">
            <v>juris_cp</v>
          </cell>
          <cell r="M2050" t="str">
            <v>2010/12/1/8/A/0</v>
          </cell>
        </row>
        <row r="2051">
          <cell r="A2051" t="str">
            <v>2050</v>
          </cell>
          <cell r="B2051" t="str">
            <v>OM8_8169</v>
          </cell>
          <cell r="C2051" t="str">
            <v>169 - CP Jurisdictional Factor</v>
          </cell>
          <cell r="D2051">
            <v>0.98031049999999997</v>
          </cell>
          <cell r="F2051" t="str">
            <v>CALC</v>
          </cell>
          <cell r="H2051" t="str">
            <v>169</v>
          </cell>
          <cell r="I2051" t="str">
            <v>C</v>
          </cell>
          <cell r="J2051" t="str">
            <v>om_exp</v>
          </cell>
          <cell r="K2051" t="str">
            <v>juris_cp</v>
          </cell>
          <cell r="M2051" t="str">
            <v>2010/12/1/8/A/0</v>
          </cell>
        </row>
        <row r="2052">
          <cell r="A2052" t="str">
            <v>2051</v>
          </cell>
          <cell r="B2052" t="str">
            <v>OMA_8169</v>
          </cell>
          <cell r="C2052" t="str">
            <v>169 - Energy Jurisdictional Factor</v>
          </cell>
          <cell r="D2052">
            <v>0.980271</v>
          </cell>
          <cell r="F2052" t="str">
            <v>CALC</v>
          </cell>
          <cell r="H2052" t="str">
            <v>169</v>
          </cell>
          <cell r="I2052" t="str">
            <v>C</v>
          </cell>
          <cell r="J2052" t="str">
            <v>om_exp</v>
          </cell>
          <cell r="K2052" t="str">
            <v>juris_energy</v>
          </cell>
          <cell r="M2052" t="str">
            <v>2010/12/1/8/A/0</v>
          </cell>
        </row>
        <row r="2053">
          <cell r="A2053" t="str">
            <v>2052</v>
          </cell>
          <cell r="B2053" t="str">
            <v>OMA_8169</v>
          </cell>
          <cell r="C2053" t="str">
            <v>169 - Energy Jurisdictional Factor</v>
          </cell>
          <cell r="D2053">
            <v>0.980271</v>
          </cell>
          <cell r="F2053" t="str">
            <v>CALC</v>
          </cell>
          <cell r="H2053" t="str">
            <v>169</v>
          </cell>
          <cell r="I2053" t="str">
            <v>C</v>
          </cell>
          <cell r="J2053" t="str">
            <v>om_exp</v>
          </cell>
          <cell r="K2053" t="str">
            <v>juris_energy</v>
          </cell>
          <cell r="M2053" t="str">
            <v>2010/12/1/8/A/0</v>
          </cell>
        </row>
        <row r="2054">
          <cell r="A2054" t="str">
            <v>2053</v>
          </cell>
          <cell r="B2054" t="str">
            <v>OMA_8169</v>
          </cell>
          <cell r="C2054" t="str">
            <v>169 - Energy Jurisdictional Factor</v>
          </cell>
          <cell r="D2054">
            <v>0.980271</v>
          </cell>
          <cell r="F2054" t="str">
            <v>CALC</v>
          </cell>
          <cell r="H2054" t="str">
            <v>169</v>
          </cell>
          <cell r="I2054" t="str">
            <v>C</v>
          </cell>
          <cell r="J2054" t="str">
            <v>om_exp</v>
          </cell>
          <cell r="K2054" t="str">
            <v>juris_energy</v>
          </cell>
          <cell r="M2054" t="str">
            <v>2010/12/1/8/A/0</v>
          </cell>
        </row>
        <row r="2055">
          <cell r="A2055" t="str">
            <v>2054</v>
          </cell>
          <cell r="B2055" t="str">
            <v>OMA_8169</v>
          </cell>
          <cell r="C2055" t="str">
            <v>169 - Energy Jurisdictional Factor</v>
          </cell>
          <cell r="D2055">
            <v>0.980271</v>
          </cell>
          <cell r="F2055" t="str">
            <v>CALC</v>
          </cell>
          <cell r="H2055" t="str">
            <v>169</v>
          </cell>
          <cell r="I2055" t="str">
            <v>C</v>
          </cell>
          <cell r="J2055" t="str">
            <v>om_exp</v>
          </cell>
          <cell r="K2055" t="str">
            <v>juris_energy</v>
          </cell>
          <cell r="M2055" t="str">
            <v>2010/12/1/8/A/0</v>
          </cell>
        </row>
        <row r="2056">
          <cell r="A2056" t="str">
            <v>2055</v>
          </cell>
          <cell r="B2056" t="str">
            <v>OMA_8169</v>
          </cell>
          <cell r="C2056" t="str">
            <v>169 - Energy Jurisdictional Factor</v>
          </cell>
          <cell r="D2056">
            <v>0.980271</v>
          </cell>
          <cell r="F2056" t="str">
            <v>CALC</v>
          </cell>
          <cell r="H2056" t="str">
            <v>169</v>
          </cell>
          <cell r="I2056" t="str">
            <v>C</v>
          </cell>
          <cell r="J2056" t="str">
            <v>om_exp</v>
          </cell>
          <cell r="K2056" t="str">
            <v>juris_energy</v>
          </cell>
          <cell r="M2056" t="str">
            <v>2010/12/1/8/A/0</v>
          </cell>
        </row>
        <row r="2057">
          <cell r="A2057" t="str">
            <v>2056</v>
          </cell>
          <cell r="B2057" t="str">
            <v>OMA_8169</v>
          </cell>
          <cell r="C2057" t="str">
            <v>169 - Energy Jurisdictional Factor</v>
          </cell>
          <cell r="D2057">
            <v>0.980271</v>
          </cell>
          <cell r="F2057" t="str">
            <v>CALC</v>
          </cell>
          <cell r="H2057" t="str">
            <v>169</v>
          </cell>
          <cell r="I2057" t="str">
            <v>C</v>
          </cell>
          <cell r="J2057" t="str">
            <v>om_exp</v>
          </cell>
          <cell r="K2057" t="str">
            <v>juris_energy</v>
          </cell>
          <cell r="M2057" t="str">
            <v>2010/12/1/8/A/0</v>
          </cell>
        </row>
        <row r="2058">
          <cell r="A2058" t="str">
            <v>2057</v>
          </cell>
          <cell r="B2058" t="str">
            <v>OMA_8169</v>
          </cell>
          <cell r="C2058" t="str">
            <v>169 - Energy Jurisdictional Factor</v>
          </cell>
          <cell r="D2058">
            <v>0.980271</v>
          </cell>
          <cell r="F2058" t="str">
            <v>CALC</v>
          </cell>
          <cell r="H2058" t="str">
            <v>169</v>
          </cell>
          <cell r="I2058" t="str">
            <v>C</v>
          </cell>
          <cell r="J2058" t="str">
            <v>om_exp</v>
          </cell>
          <cell r="K2058" t="str">
            <v>juris_energy</v>
          </cell>
          <cell r="M2058" t="str">
            <v>2010/12/1/8/A/0</v>
          </cell>
        </row>
        <row r="2059">
          <cell r="A2059" t="str">
            <v>2058</v>
          </cell>
          <cell r="B2059" t="str">
            <v>OM1_8169</v>
          </cell>
          <cell r="C2059" t="str">
            <v>169 - O &amp; M Expenses Amount</v>
          </cell>
          <cell r="D2059">
            <v>20096.22</v>
          </cell>
          <cell r="F2059" t="str">
            <v>CALC</v>
          </cell>
          <cell r="H2059" t="str">
            <v>169</v>
          </cell>
          <cell r="I2059" t="str">
            <v>C</v>
          </cell>
          <cell r="J2059" t="str">
            <v>om_exp</v>
          </cell>
          <cell r="K2059" t="str">
            <v>beg_bal</v>
          </cell>
          <cell r="M2059" t="str">
            <v>2010/12/1/8/A/0</v>
          </cell>
        </row>
        <row r="2060">
          <cell r="A2060" t="str">
            <v>2059</v>
          </cell>
          <cell r="B2060" t="str">
            <v>OM1_8169</v>
          </cell>
          <cell r="C2060" t="str">
            <v>169 - O &amp; M Expenses Amount</v>
          </cell>
          <cell r="D2060">
            <v>26425.25</v>
          </cell>
          <cell r="F2060" t="str">
            <v>CALC</v>
          </cell>
          <cell r="H2060" t="str">
            <v>169</v>
          </cell>
          <cell r="I2060" t="str">
            <v>C</v>
          </cell>
          <cell r="J2060" t="str">
            <v>om_exp</v>
          </cell>
          <cell r="K2060" t="str">
            <v>beg_bal</v>
          </cell>
          <cell r="M2060" t="str">
            <v>2010/12/1/8/A/0</v>
          </cell>
        </row>
        <row r="2061">
          <cell r="A2061" t="str">
            <v>2060</v>
          </cell>
          <cell r="B2061" t="str">
            <v>OM1_8169</v>
          </cell>
          <cell r="C2061" t="str">
            <v>169 - O &amp; M Expenses Amount</v>
          </cell>
          <cell r="D2061">
            <v>15637.59</v>
          </cell>
          <cell r="F2061" t="str">
            <v>CALC</v>
          </cell>
          <cell r="H2061" t="str">
            <v>169</v>
          </cell>
          <cell r="I2061" t="str">
            <v>C</v>
          </cell>
          <cell r="J2061" t="str">
            <v>om_exp</v>
          </cell>
          <cell r="K2061" t="str">
            <v>beg_bal</v>
          </cell>
          <cell r="M2061" t="str">
            <v>2010/12/1/8/A/0</v>
          </cell>
        </row>
        <row r="2062">
          <cell r="A2062" t="str">
            <v>2061</v>
          </cell>
          <cell r="B2062" t="str">
            <v>OM1_8169</v>
          </cell>
          <cell r="C2062" t="str">
            <v>169 - O &amp; M Expenses Amount</v>
          </cell>
          <cell r="D2062">
            <v>12666.3</v>
          </cell>
          <cell r="F2062" t="str">
            <v>CALC</v>
          </cell>
          <cell r="H2062" t="str">
            <v>169</v>
          </cell>
          <cell r="I2062" t="str">
            <v>C</v>
          </cell>
          <cell r="J2062" t="str">
            <v>om_exp</v>
          </cell>
          <cell r="K2062" t="str">
            <v>beg_bal</v>
          </cell>
          <cell r="M2062" t="str">
            <v>2010/12/1/8/A/0</v>
          </cell>
        </row>
        <row r="2063">
          <cell r="A2063" t="str">
            <v>2062</v>
          </cell>
          <cell r="B2063" t="str">
            <v>OM1_8169</v>
          </cell>
          <cell r="C2063" t="str">
            <v>169 - O &amp; M Expenses Amount</v>
          </cell>
          <cell r="D2063">
            <v>2747.91</v>
          </cell>
          <cell r="F2063" t="str">
            <v>CALC</v>
          </cell>
          <cell r="H2063" t="str">
            <v>169</v>
          </cell>
          <cell r="I2063" t="str">
            <v>C</v>
          </cell>
          <cell r="J2063" t="str">
            <v>om_exp</v>
          </cell>
          <cell r="K2063" t="str">
            <v>beg_bal</v>
          </cell>
          <cell r="M2063" t="str">
            <v>2010/12/1/8/A/0</v>
          </cell>
        </row>
        <row r="2064">
          <cell r="A2064" t="str">
            <v>2063</v>
          </cell>
          <cell r="B2064" t="str">
            <v>OM1_8169</v>
          </cell>
          <cell r="C2064" t="str">
            <v>169 - O &amp; M Expenses Amount</v>
          </cell>
          <cell r="D2064">
            <v>1354.59</v>
          </cell>
          <cell r="F2064" t="str">
            <v>CALC</v>
          </cell>
          <cell r="H2064" t="str">
            <v>169</v>
          </cell>
          <cell r="I2064" t="str">
            <v>C</v>
          </cell>
          <cell r="J2064" t="str">
            <v>om_exp</v>
          </cell>
          <cell r="K2064" t="str">
            <v>beg_bal</v>
          </cell>
          <cell r="M2064" t="str">
            <v>2010/12/1/8/A/0</v>
          </cell>
        </row>
        <row r="2065">
          <cell r="A2065" t="str">
            <v>2064</v>
          </cell>
          <cell r="B2065" t="str">
            <v>OM1_8169</v>
          </cell>
          <cell r="C2065" t="str">
            <v>169 - O &amp; M Expenses Amount</v>
          </cell>
          <cell r="D2065">
            <v>0</v>
          </cell>
          <cell r="F2065" t="str">
            <v>CALC</v>
          </cell>
          <cell r="H2065" t="str">
            <v>169</v>
          </cell>
          <cell r="I2065" t="str">
            <v>C</v>
          </cell>
          <cell r="J2065" t="str">
            <v>om_exp</v>
          </cell>
          <cell r="K2065" t="str">
            <v>beg_bal</v>
          </cell>
          <cell r="M2065" t="str">
            <v>2010/12/1/8/A/0</v>
          </cell>
        </row>
        <row r="2066">
          <cell r="A2066" t="str">
            <v>2065</v>
          </cell>
          <cell r="B2066" t="str">
            <v>OM9_8169</v>
          </cell>
          <cell r="C2066" t="str">
            <v>169 - GCP Jurisdictional Factor</v>
          </cell>
          <cell r="D2066">
            <v>1</v>
          </cell>
          <cell r="F2066" t="str">
            <v>CALC</v>
          </cell>
          <cell r="H2066" t="str">
            <v>169</v>
          </cell>
          <cell r="I2066" t="str">
            <v>C</v>
          </cell>
          <cell r="J2066" t="str">
            <v>om_exp</v>
          </cell>
          <cell r="K2066" t="str">
            <v>juris_gcp</v>
          </cell>
          <cell r="M2066" t="str">
            <v>2010/12/1/8/A/0</v>
          </cell>
        </row>
        <row r="2067">
          <cell r="A2067" t="str">
            <v>2066</v>
          </cell>
          <cell r="B2067" t="str">
            <v>OM9_8169</v>
          </cell>
          <cell r="C2067" t="str">
            <v>169 - GCP Jurisdictional Factor</v>
          </cell>
          <cell r="D2067">
            <v>1</v>
          </cell>
          <cell r="F2067" t="str">
            <v>CALC</v>
          </cell>
          <cell r="H2067" t="str">
            <v>169</v>
          </cell>
          <cell r="I2067" t="str">
            <v>C</v>
          </cell>
          <cell r="J2067" t="str">
            <v>om_exp</v>
          </cell>
          <cell r="K2067" t="str">
            <v>juris_gcp</v>
          </cell>
          <cell r="M2067" t="str">
            <v>2010/12/1/8/A/0</v>
          </cell>
        </row>
        <row r="2068">
          <cell r="A2068" t="str">
            <v>2067</v>
          </cell>
          <cell r="B2068" t="str">
            <v>OM9_8169</v>
          </cell>
          <cell r="C2068" t="str">
            <v>169 - GCP Jurisdictional Factor</v>
          </cell>
          <cell r="D2068">
            <v>1</v>
          </cell>
          <cell r="F2068" t="str">
            <v>CALC</v>
          </cell>
          <cell r="H2068" t="str">
            <v>169</v>
          </cell>
          <cell r="I2068" t="str">
            <v>C</v>
          </cell>
          <cell r="J2068" t="str">
            <v>om_exp</v>
          </cell>
          <cell r="K2068" t="str">
            <v>juris_gcp</v>
          </cell>
          <cell r="M2068" t="str">
            <v>2010/12/1/8/A/0</v>
          </cell>
        </row>
        <row r="2069">
          <cell r="A2069" t="str">
            <v>2068</v>
          </cell>
          <cell r="B2069" t="str">
            <v>OM9_8169</v>
          </cell>
          <cell r="C2069" t="str">
            <v>169 - GCP Jurisdictional Factor</v>
          </cell>
          <cell r="D2069">
            <v>1</v>
          </cell>
          <cell r="F2069" t="str">
            <v>CALC</v>
          </cell>
          <cell r="H2069" t="str">
            <v>169</v>
          </cell>
          <cell r="I2069" t="str">
            <v>C</v>
          </cell>
          <cell r="J2069" t="str">
            <v>om_exp</v>
          </cell>
          <cell r="K2069" t="str">
            <v>juris_gcp</v>
          </cell>
          <cell r="M2069" t="str">
            <v>2010/12/1/8/A/0</v>
          </cell>
        </row>
        <row r="2070">
          <cell r="A2070" t="str">
            <v>2069</v>
          </cell>
          <cell r="B2070" t="str">
            <v>OM9_8169</v>
          </cell>
          <cell r="C2070" t="str">
            <v>169 - GCP Jurisdictional Factor</v>
          </cell>
          <cell r="D2070">
            <v>1</v>
          </cell>
          <cell r="F2070" t="str">
            <v>CALC</v>
          </cell>
          <cell r="H2070" t="str">
            <v>169</v>
          </cell>
          <cell r="I2070" t="str">
            <v>C</v>
          </cell>
          <cell r="J2070" t="str">
            <v>om_exp</v>
          </cell>
          <cell r="K2070" t="str">
            <v>juris_gcp</v>
          </cell>
          <cell r="M2070" t="str">
            <v>2010/12/1/8/A/0</v>
          </cell>
        </row>
        <row r="2071">
          <cell r="A2071" t="str">
            <v>2070</v>
          </cell>
          <cell r="B2071" t="str">
            <v>OM9_8169</v>
          </cell>
          <cell r="C2071" t="str">
            <v>169 - GCP Jurisdictional Factor</v>
          </cell>
          <cell r="D2071">
            <v>1</v>
          </cell>
          <cell r="F2071" t="str">
            <v>CALC</v>
          </cell>
          <cell r="H2071" t="str">
            <v>169</v>
          </cell>
          <cell r="I2071" t="str">
            <v>C</v>
          </cell>
          <cell r="J2071" t="str">
            <v>om_exp</v>
          </cell>
          <cell r="K2071" t="str">
            <v>juris_gcp</v>
          </cell>
          <cell r="M2071" t="str">
            <v>2010/12/1/8/A/0</v>
          </cell>
        </row>
        <row r="2072">
          <cell r="A2072" t="str">
            <v>2071</v>
          </cell>
          <cell r="B2072" t="str">
            <v>OM9_8169</v>
          </cell>
          <cell r="C2072" t="str">
            <v>169 - GCP Jurisdictional Factor</v>
          </cell>
          <cell r="D2072">
            <v>1</v>
          </cell>
          <cell r="F2072" t="str">
            <v>CALC</v>
          </cell>
          <cell r="H2072" t="str">
            <v>169</v>
          </cell>
          <cell r="I2072" t="str">
            <v>C</v>
          </cell>
          <cell r="J2072" t="str">
            <v>om_exp</v>
          </cell>
          <cell r="K2072" t="str">
            <v>juris_gcp</v>
          </cell>
          <cell r="M2072" t="str">
            <v>2010/12/1/8/A/0</v>
          </cell>
        </row>
        <row r="2073">
          <cell r="A2073" t="str">
            <v>2072</v>
          </cell>
          <cell r="B2073" t="str">
            <v>OMD_8169</v>
          </cell>
          <cell r="C2073" t="str">
            <v>169 - Energy Jurisdictional O &amp; M Exp Amount</v>
          </cell>
          <cell r="D2073">
            <v>0</v>
          </cell>
          <cell r="F2073" t="str">
            <v>CALC</v>
          </cell>
          <cell r="H2073" t="str">
            <v>169</v>
          </cell>
          <cell r="I2073" t="str">
            <v>C</v>
          </cell>
          <cell r="J2073" t="str">
            <v>om_exp</v>
          </cell>
          <cell r="K2073" t="str">
            <v>juris_energy_amt</v>
          </cell>
          <cell r="M2073" t="str">
            <v>2010/12/1/8/A/0</v>
          </cell>
        </row>
        <row r="2074">
          <cell r="A2074" t="str">
            <v>2073</v>
          </cell>
          <cell r="B2074" t="str">
            <v>OMD_8169</v>
          </cell>
          <cell r="C2074" t="str">
            <v>169 - Energy Jurisdictional O &amp; M Exp Amount</v>
          </cell>
          <cell r="D2074">
            <v>0</v>
          </cell>
          <cell r="F2074" t="str">
            <v>CALC</v>
          </cell>
          <cell r="H2074" t="str">
            <v>169</v>
          </cell>
          <cell r="I2074" t="str">
            <v>C</v>
          </cell>
          <cell r="J2074" t="str">
            <v>om_exp</v>
          </cell>
          <cell r="K2074" t="str">
            <v>juris_energy_amt</v>
          </cell>
          <cell r="M2074" t="str">
            <v>2010/12/1/8/A/0</v>
          </cell>
        </row>
        <row r="2075">
          <cell r="A2075" t="str">
            <v>2074</v>
          </cell>
          <cell r="B2075" t="str">
            <v>OMD_8169</v>
          </cell>
          <cell r="C2075" t="str">
            <v>169 - Energy Jurisdictional O &amp; M Exp Amount</v>
          </cell>
          <cell r="D2075">
            <v>0</v>
          </cell>
          <cell r="F2075" t="str">
            <v>CALC</v>
          </cell>
          <cell r="H2075" t="str">
            <v>169</v>
          </cell>
          <cell r="I2075" t="str">
            <v>C</v>
          </cell>
          <cell r="J2075" t="str">
            <v>om_exp</v>
          </cell>
          <cell r="K2075" t="str">
            <v>juris_energy_amt</v>
          </cell>
          <cell r="M2075" t="str">
            <v>2010/12/1/8/A/0</v>
          </cell>
        </row>
        <row r="2076">
          <cell r="A2076" t="str">
            <v>2075</v>
          </cell>
          <cell r="B2076" t="str">
            <v>OMD_8169</v>
          </cell>
          <cell r="C2076" t="str">
            <v>169 - Energy Jurisdictional O &amp; M Exp Amount</v>
          </cell>
          <cell r="D2076">
            <v>0</v>
          </cell>
          <cell r="F2076" t="str">
            <v>CALC</v>
          </cell>
          <cell r="H2076" t="str">
            <v>169</v>
          </cell>
          <cell r="I2076" t="str">
            <v>C</v>
          </cell>
          <cell r="J2076" t="str">
            <v>om_exp</v>
          </cell>
          <cell r="K2076" t="str">
            <v>juris_energy_amt</v>
          </cell>
          <cell r="M2076" t="str">
            <v>2010/12/1/8/A/0</v>
          </cell>
        </row>
        <row r="2077">
          <cell r="A2077" t="str">
            <v>2076</v>
          </cell>
          <cell r="B2077" t="str">
            <v>OMD_8169</v>
          </cell>
          <cell r="C2077" t="str">
            <v>169 - Energy Jurisdictional O &amp; M Exp Amount</v>
          </cell>
          <cell r="D2077">
            <v>0</v>
          </cell>
          <cell r="F2077" t="str">
            <v>CALC</v>
          </cell>
          <cell r="H2077" t="str">
            <v>169</v>
          </cell>
          <cell r="I2077" t="str">
            <v>C</v>
          </cell>
          <cell r="J2077" t="str">
            <v>om_exp</v>
          </cell>
          <cell r="K2077" t="str">
            <v>juris_energy_amt</v>
          </cell>
          <cell r="M2077" t="str">
            <v>2010/12/1/8/A/0</v>
          </cell>
        </row>
        <row r="2078">
          <cell r="A2078" t="str">
            <v>2077</v>
          </cell>
          <cell r="B2078" t="str">
            <v>OMD_8169</v>
          </cell>
          <cell r="C2078" t="str">
            <v>169 - Energy Jurisdictional O &amp; M Exp Amount</v>
          </cell>
          <cell r="D2078">
            <v>0</v>
          </cell>
          <cell r="F2078" t="str">
            <v>CALC</v>
          </cell>
          <cell r="H2078" t="str">
            <v>169</v>
          </cell>
          <cell r="I2078" t="str">
            <v>C</v>
          </cell>
          <cell r="J2078" t="str">
            <v>om_exp</v>
          </cell>
          <cell r="K2078" t="str">
            <v>juris_energy_amt</v>
          </cell>
          <cell r="M2078" t="str">
            <v>2010/12/1/8/A/0</v>
          </cell>
        </row>
        <row r="2079">
          <cell r="A2079" t="str">
            <v>2078</v>
          </cell>
          <cell r="B2079" t="str">
            <v>OMD_8169</v>
          </cell>
          <cell r="C2079" t="str">
            <v>169 - Energy Jurisdictional O &amp; M Exp Amount</v>
          </cell>
          <cell r="D2079">
            <v>0</v>
          </cell>
          <cell r="F2079" t="str">
            <v>CALC</v>
          </cell>
          <cell r="H2079" t="str">
            <v>169</v>
          </cell>
          <cell r="I2079" t="str">
            <v>C</v>
          </cell>
          <cell r="J2079" t="str">
            <v>om_exp</v>
          </cell>
          <cell r="K2079" t="str">
            <v>juris_energy_amt</v>
          </cell>
          <cell r="M2079" t="str">
            <v>2010/12/1/8/A/0</v>
          </cell>
        </row>
        <row r="2080">
          <cell r="A2080" t="str">
            <v>2079</v>
          </cell>
          <cell r="B2080" t="str">
            <v>OME_8169</v>
          </cell>
          <cell r="C2080" t="str">
            <v>169 - Total Jurisdictional O &amp; M Exp Amount</v>
          </cell>
          <cell r="D2080">
            <v>19700.53547631</v>
          </cell>
          <cell r="F2080" t="str">
            <v>CALC</v>
          </cell>
          <cell r="H2080" t="str">
            <v>169</v>
          </cell>
          <cell r="I2080" t="str">
            <v>C</v>
          </cell>
          <cell r="J2080" t="str">
            <v>om_exp</v>
          </cell>
          <cell r="K2080" t="str">
            <v>total_juris_amt</v>
          </cell>
          <cell r="M2080" t="str">
            <v>2010/12/1/8/A/0</v>
          </cell>
        </row>
        <row r="2081">
          <cell r="A2081" t="str">
            <v>2080</v>
          </cell>
          <cell r="B2081" t="str">
            <v>OME_8169</v>
          </cell>
          <cell r="C2081" t="str">
            <v>169 - Total Jurisdictional O &amp; M Exp Amount</v>
          </cell>
          <cell r="D2081">
            <v>25904.950040125001</v>
          </cell>
          <cell r="F2081" t="str">
            <v>CALC</v>
          </cell>
          <cell r="H2081" t="str">
            <v>169</v>
          </cell>
          <cell r="I2081" t="str">
            <v>C</v>
          </cell>
          <cell r="J2081" t="str">
            <v>om_exp</v>
          </cell>
          <cell r="K2081" t="str">
            <v>total_juris_amt</v>
          </cell>
          <cell r="M2081" t="str">
            <v>2010/12/1/8/A/0</v>
          </cell>
        </row>
        <row r="2082">
          <cell r="A2082" t="str">
            <v>2081</v>
          </cell>
          <cell r="B2082" t="str">
            <v>OME_8169</v>
          </cell>
          <cell r="C2082" t="str">
            <v>169 - Total Jurisdictional O &amp; M Exp Amount</v>
          </cell>
          <cell r="D2082">
            <v>15329.693671695</v>
          </cell>
          <cell r="F2082" t="str">
            <v>CALC</v>
          </cell>
          <cell r="H2082" t="str">
            <v>169</v>
          </cell>
          <cell r="I2082" t="str">
            <v>C</v>
          </cell>
          <cell r="J2082" t="str">
            <v>om_exp</v>
          </cell>
          <cell r="K2082" t="str">
            <v>total_juris_amt</v>
          </cell>
          <cell r="M2082" t="str">
            <v>2010/12/1/8/A/0</v>
          </cell>
        </row>
        <row r="2083">
          <cell r="A2083" t="str">
            <v>2082</v>
          </cell>
          <cell r="B2083" t="str">
            <v>OME_8169</v>
          </cell>
          <cell r="C2083" t="str">
            <v>169 - Total Jurisdictional O &amp; M Exp Amount</v>
          </cell>
          <cell r="D2083">
            <v>12416.90688615</v>
          </cell>
          <cell r="F2083" t="str">
            <v>CALC</v>
          </cell>
          <cell r="H2083" t="str">
            <v>169</v>
          </cell>
          <cell r="I2083" t="str">
            <v>C</v>
          </cell>
          <cell r="J2083" t="str">
            <v>om_exp</v>
          </cell>
          <cell r="K2083" t="str">
            <v>total_juris_amt</v>
          </cell>
          <cell r="M2083" t="str">
            <v>2010/12/1/8/A/0</v>
          </cell>
        </row>
        <row r="2084">
          <cell r="A2084" t="str">
            <v>2083</v>
          </cell>
          <cell r="B2084" t="str">
            <v>OME_8169</v>
          </cell>
          <cell r="C2084" t="str">
            <v>169 - Total Jurisdictional O &amp; M Exp Amount</v>
          </cell>
          <cell r="D2084">
            <v>2693.8050260549999</v>
          </cell>
          <cell r="F2084" t="str">
            <v>CALC</v>
          </cell>
          <cell r="H2084" t="str">
            <v>169</v>
          </cell>
          <cell r="I2084" t="str">
            <v>C</v>
          </cell>
          <cell r="J2084" t="str">
            <v>om_exp</v>
          </cell>
          <cell r="K2084" t="str">
            <v>total_juris_amt</v>
          </cell>
          <cell r="M2084" t="str">
            <v>2010/12/1/8/A/0</v>
          </cell>
        </row>
        <row r="2085">
          <cell r="A2085" t="str">
            <v>2084</v>
          </cell>
          <cell r="B2085" t="str">
            <v>OME_8169</v>
          </cell>
          <cell r="C2085" t="str">
            <v>169 - Total Jurisdictional O &amp; M Exp Amount</v>
          </cell>
          <cell r="D2085">
            <v>1327.9188001949999</v>
          </cell>
          <cell r="F2085" t="str">
            <v>CALC</v>
          </cell>
          <cell r="H2085" t="str">
            <v>169</v>
          </cell>
          <cell r="I2085" t="str">
            <v>C</v>
          </cell>
          <cell r="J2085" t="str">
            <v>om_exp</v>
          </cell>
          <cell r="K2085" t="str">
            <v>total_juris_amt</v>
          </cell>
          <cell r="M2085" t="str">
            <v>2010/12/1/8/A/0</v>
          </cell>
        </row>
        <row r="2086">
          <cell r="A2086" t="str">
            <v>2085</v>
          </cell>
          <cell r="B2086" t="str">
            <v>OME_8169</v>
          </cell>
          <cell r="C2086" t="str">
            <v>169 - Total Jurisdictional O &amp; M Exp Amount</v>
          </cell>
          <cell r="D2086">
            <v>0</v>
          </cell>
          <cell r="F2086" t="str">
            <v>CALC</v>
          </cell>
          <cell r="H2086" t="str">
            <v>169</v>
          </cell>
          <cell r="I2086" t="str">
            <v>C</v>
          </cell>
          <cell r="J2086" t="str">
            <v>om_exp</v>
          </cell>
          <cell r="K2086" t="str">
            <v>total_juris_amt</v>
          </cell>
          <cell r="M2086" t="str">
            <v>2010/12/1/8/A/0</v>
          </cell>
        </row>
        <row r="2087">
          <cell r="A2087" t="str">
            <v>2086</v>
          </cell>
          <cell r="B2087" t="str">
            <v>OM5_8170</v>
          </cell>
          <cell r="C2087" t="str">
            <v>170 - CP Allocation O &amp; M Exp Amount</v>
          </cell>
          <cell r="D2087">
            <v>12082.41</v>
          </cell>
          <cell r="F2087" t="str">
            <v>CALC</v>
          </cell>
          <cell r="H2087" t="str">
            <v>170</v>
          </cell>
          <cell r="I2087" t="str">
            <v>C</v>
          </cell>
          <cell r="J2087" t="str">
            <v>om_exp</v>
          </cell>
          <cell r="K2087" t="str">
            <v>alloc_cp_amt</v>
          </cell>
          <cell r="M2087" t="str">
            <v>2010/12/1/8/A/0</v>
          </cell>
        </row>
        <row r="2088">
          <cell r="A2088" t="str">
            <v>2087</v>
          </cell>
          <cell r="B2088" t="str">
            <v>OM5_8170</v>
          </cell>
          <cell r="C2088" t="str">
            <v>170 - CP Allocation O &amp; M Exp Amount</v>
          </cell>
          <cell r="D2088">
            <v>0</v>
          </cell>
          <cell r="F2088" t="str">
            <v>CALC</v>
          </cell>
          <cell r="H2088" t="str">
            <v>170</v>
          </cell>
          <cell r="I2088" t="str">
            <v>C</v>
          </cell>
          <cell r="J2088" t="str">
            <v>om_exp</v>
          </cell>
          <cell r="K2088" t="str">
            <v>alloc_cp_amt</v>
          </cell>
          <cell r="M2088" t="str">
            <v>2010/12/1/8/A/0</v>
          </cell>
        </row>
        <row r="2089">
          <cell r="A2089" t="str">
            <v>2088</v>
          </cell>
          <cell r="B2089" t="str">
            <v>OM5_8170</v>
          </cell>
          <cell r="C2089" t="str">
            <v>170 - CP Allocation O &amp; M Exp Amount</v>
          </cell>
          <cell r="D2089">
            <v>9228.6200000000008</v>
          </cell>
          <cell r="F2089" t="str">
            <v>CALC</v>
          </cell>
          <cell r="H2089" t="str">
            <v>170</v>
          </cell>
          <cell r="I2089" t="str">
            <v>C</v>
          </cell>
          <cell r="J2089" t="str">
            <v>om_exp</v>
          </cell>
          <cell r="K2089" t="str">
            <v>alloc_cp_amt</v>
          </cell>
          <cell r="M2089" t="str">
            <v>2010/12/1/8/A/0</v>
          </cell>
        </row>
        <row r="2090">
          <cell r="A2090" t="str">
            <v>2089</v>
          </cell>
          <cell r="B2090" t="str">
            <v>OM5_8170</v>
          </cell>
          <cell r="C2090" t="str">
            <v>170 - CP Allocation O &amp; M Exp Amount</v>
          </cell>
          <cell r="D2090">
            <v>2038.35</v>
          </cell>
          <cell r="F2090" t="str">
            <v>CALC</v>
          </cell>
          <cell r="H2090" t="str">
            <v>170</v>
          </cell>
          <cell r="I2090" t="str">
            <v>C</v>
          </cell>
          <cell r="J2090" t="str">
            <v>om_exp</v>
          </cell>
          <cell r="K2090" t="str">
            <v>alloc_cp_amt</v>
          </cell>
          <cell r="M2090" t="str">
            <v>2010/12/1/8/A/0</v>
          </cell>
        </row>
        <row r="2091">
          <cell r="A2091" t="str">
            <v>2090</v>
          </cell>
          <cell r="B2091" t="str">
            <v>OM5_8170</v>
          </cell>
          <cell r="C2091" t="str">
            <v>170 - CP Allocation O &amp; M Exp Amount</v>
          </cell>
          <cell r="D2091">
            <v>766.31</v>
          </cell>
          <cell r="F2091" t="str">
            <v>CALC</v>
          </cell>
          <cell r="H2091" t="str">
            <v>170</v>
          </cell>
          <cell r="I2091" t="str">
            <v>C</v>
          </cell>
          <cell r="J2091" t="str">
            <v>om_exp</v>
          </cell>
          <cell r="K2091" t="str">
            <v>alloc_cp_amt</v>
          </cell>
          <cell r="M2091" t="str">
            <v>2010/12/1/8/A/0</v>
          </cell>
        </row>
        <row r="2092">
          <cell r="A2092" t="str">
            <v>2091</v>
          </cell>
          <cell r="B2092" t="str">
            <v>OM5_8170</v>
          </cell>
          <cell r="C2092" t="str">
            <v>170 - CP Allocation O &amp; M Exp Amount</v>
          </cell>
          <cell r="D2092">
            <v>16466.990000000002</v>
          </cell>
          <cell r="F2092" t="str">
            <v>CALC</v>
          </cell>
          <cell r="H2092" t="str">
            <v>170</v>
          </cell>
          <cell r="I2092" t="str">
            <v>C</v>
          </cell>
          <cell r="J2092" t="str">
            <v>om_exp</v>
          </cell>
          <cell r="K2092" t="str">
            <v>alloc_cp_amt</v>
          </cell>
          <cell r="M2092" t="str">
            <v>2010/12/1/8/A/0</v>
          </cell>
        </row>
        <row r="2093">
          <cell r="A2093" t="str">
            <v>2092</v>
          </cell>
          <cell r="B2093" t="str">
            <v>OM5_8170</v>
          </cell>
          <cell r="C2093" t="str">
            <v>170 - CP Allocation O &amp; M Exp Amount</v>
          </cell>
          <cell r="D2093">
            <v>7363.56</v>
          </cell>
          <cell r="F2093" t="str">
            <v>CALC</v>
          </cell>
          <cell r="H2093" t="str">
            <v>170</v>
          </cell>
          <cell r="I2093" t="str">
            <v>C</v>
          </cell>
          <cell r="J2093" t="str">
            <v>om_exp</v>
          </cell>
          <cell r="K2093" t="str">
            <v>alloc_cp_amt</v>
          </cell>
          <cell r="M2093" t="str">
            <v>2010/12/1/8/A/0</v>
          </cell>
        </row>
        <row r="2094">
          <cell r="A2094" t="str">
            <v>2093</v>
          </cell>
          <cell r="B2094" t="str">
            <v>OM2_8170</v>
          </cell>
          <cell r="C2094" t="str">
            <v>170 - CP Allocation Factor</v>
          </cell>
          <cell r="D2094">
            <v>1</v>
          </cell>
          <cell r="F2094" t="str">
            <v>CALC</v>
          </cell>
          <cell r="H2094" t="str">
            <v>170</v>
          </cell>
          <cell r="I2094" t="str">
            <v>C</v>
          </cell>
          <cell r="J2094" t="str">
            <v>om_exp</v>
          </cell>
          <cell r="K2094" t="str">
            <v>alloc_cp</v>
          </cell>
          <cell r="M2094" t="str">
            <v>2010/12/1/8/A/0</v>
          </cell>
        </row>
        <row r="2095">
          <cell r="A2095" t="str">
            <v>2094</v>
          </cell>
          <cell r="B2095" t="str">
            <v>OM2_8170</v>
          </cell>
          <cell r="C2095" t="str">
            <v>170 - CP Allocation Factor</v>
          </cell>
          <cell r="D2095">
            <v>1</v>
          </cell>
          <cell r="F2095" t="str">
            <v>CALC</v>
          </cell>
          <cell r="H2095" t="str">
            <v>170</v>
          </cell>
          <cell r="I2095" t="str">
            <v>C</v>
          </cell>
          <cell r="J2095" t="str">
            <v>om_exp</v>
          </cell>
          <cell r="K2095" t="str">
            <v>alloc_cp</v>
          </cell>
          <cell r="M2095" t="str">
            <v>2010/12/1/8/A/0</v>
          </cell>
        </row>
        <row r="2096">
          <cell r="A2096" t="str">
            <v>2095</v>
          </cell>
          <cell r="B2096" t="str">
            <v>OM2_8170</v>
          </cell>
          <cell r="C2096" t="str">
            <v>170 - CP Allocation Factor</v>
          </cell>
          <cell r="D2096">
            <v>1</v>
          </cell>
          <cell r="F2096" t="str">
            <v>CALC</v>
          </cell>
          <cell r="H2096" t="str">
            <v>170</v>
          </cell>
          <cell r="I2096" t="str">
            <v>C</v>
          </cell>
          <cell r="J2096" t="str">
            <v>om_exp</v>
          </cell>
          <cell r="K2096" t="str">
            <v>alloc_cp</v>
          </cell>
          <cell r="M2096" t="str">
            <v>2010/12/1/8/A/0</v>
          </cell>
        </row>
        <row r="2097">
          <cell r="A2097" t="str">
            <v>2096</v>
          </cell>
          <cell r="B2097" t="str">
            <v>OM2_8170</v>
          </cell>
          <cell r="C2097" t="str">
            <v>170 - CP Allocation Factor</v>
          </cell>
          <cell r="D2097">
            <v>1</v>
          </cell>
          <cell r="F2097" t="str">
            <v>CALC</v>
          </cell>
          <cell r="H2097" t="str">
            <v>170</v>
          </cell>
          <cell r="I2097" t="str">
            <v>C</v>
          </cell>
          <cell r="J2097" t="str">
            <v>om_exp</v>
          </cell>
          <cell r="K2097" t="str">
            <v>alloc_cp</v>
          </cell>
          <cell r="M2097" t="str">
            <v>2010/12/1/8/A/0</v>
          </cell>
        </row>
        <row r="2098">
          <cell r="A2098" t="str">
            <v>2097</v>
          </cell>
          <cell r="B2098" t="str">
            <v>OM2_8170</v>
          </cell>
          <cell r="C2098" t="str">
            <v>170 - CP Allocation Factor</v>
          </cell>
          <cell r="D2098">
            <v>1</v>
          </cell>
          <cell r="F2098" t="str">
            <v>CALC</v>
          </cell>
          <cell r="H2098" t="str">
            <v>170</v>
          </cell>
          <cell r="I2098" t="str">
            <v>C</v>
          </cell>
          <cell r="J2098" t="str">
            <v>om_exp</v>
          </cell>
          <cell r="K2098" t="str">
            <v>alloc_cp</v>
          </cell>
          <cell r="M2098" t="str">
            <v>2010/12/1/8/A/0</v>
          </cell>
        </row>
        <row r="2099">
          <cell r="A2099" t="str">
            <v>2098</v>
          </cell>
          <cell r="B2099" t="str">
            <v>OM2_8170</v>
          </cell>
          <cell r="C2099" t="str">
            <v>170 - CP Allocation Factor</v>
          </cell>
          <cell r="D2099">
            <v>1</v>
          </cell>
          <cell r="F2099" t="str">
            <v>CALC</v>
          </cell>
          <cell r="H2099" t="str">
            <v>170</v>
          </cell>
          <cell r="I2099" t="str">
            <v>C</v>
          </cell>
          <cell r="J2099" t="str">
            <v>om_exp</v>
          </cell>
          <cell r="K2099" t="str">
            <v>alloc_cp</v>
          </cell>
          <cell r="M2099" t="str">
            <v>2010/12/1/8/A/0</v>
          </cell>
        </row>
        <row r="2100">
          <cell r="A2100" t="str">
            <v>2099</v>
          </cell>
          <cell r="B2100" t="str">
            <v>OM2_8170</v>
          </cell>
          <cell r="C2100" t="str">
            <v>170 - CP Allocation Factor</v>
          </cell>
          <cell r="D2100">
            <v>1</v>
          </cell>
          <cell r="F2100" t="str">
            <v>CALC</v>
          </cell>
          <cell r="H2100" t="str">
            <v>170</v>
          </cell>
          <cell r="I2100" t="str">
            <v>C</v>
          </cell>
          <cell r="J2100" t="str">
            <v>om_exp</v>
          </cell>
          <cell r="K2100" t="str">
            <v>alloc_cp</v>
          </cell>
          <cell r="M2100" t="str">
            <v>2010/12/1/8/A/0</v>
          </cell>
        </row>
        <row r="2101">
          <cell r="A2101" t="str">
            <v>2100</v>
          </cell>
          <cell r="B2101" t="str">
            <v>OM6_8170</v>
          </cell>
          <cell r="C2101" t="str">
            <v>170 - GCP Allocation O &amp; M Exp Amount</v>
          </cell>
          <cell r="D2101">
            <v>0</v>
          </cell>
          <cell r="F2101" t="str">
            <v>CALC</v>
          </cell>
          <cell r="H2101" t="str">
            <v>170</v>
          </cell>
          <cell r="I2101" t="str">
            <v>C</v>
          </cell>
          <cell r="J2101" t="str">
            <v>om_exp</v>
          </cell>
          <cell r="K2101" t="str">
            <v>alloc_gcp_amt</v>
          </cell>
          <cell r="M2101" t="str">
            <v>2010/12/1/8/A/0</v>
          </cell>
        </row>
        <row r="2102">
          <cell r="A2102" t="str">
            <v>2101</v>
          </cell>
          <cell r="B2102" t="str">
            <v>OM6_8170</v>
          </cell>
          <cell r="C2102" t="str">
            <v>170 - GCP Allocation O &amp; M Exp Amount</v>
          </cell>
          <cell r="D2102">
            <v>0</v>
          </cell>
          <cell r="F2102" t="str">
            <v>CALC</v>
          </cell>
          <cell r="H2102" t="str">
            <v>170</v>
          </cell>
          <cell r="I2102" t="str">
            <v>C</v>
          </cell>
          <cell r="J2102" t="str">
            <v>om_exp</v>
          </cell>
          <cell r="K2102" t="str">
            <v>alloc_gcp_amt</v>
          </cell>
          <cell r="M2102" t="str">
            <v>2010/12/1/8/A/0</v>
          </cell>
        </row>
        <row r="2103">
          <cell r="A2103" t="str">
            <v>2102</v>
          </cell>
          <cell r="B2103" t="str">
            <v>OM6_8170</v>
          </cell>
          <cell r="C2103" t="str">
            <v>170 - GCP Allocation O &amp; M Exp Amount</v>
          </cell>
          <cell r="D2103">
            <v>0</v>
          </cell>
          <cell r="F2103" t="str">
            <v>CALC</v>
          </cell>
          <cell r="H2103" t="str">
            <v>170</v>
          </cell>
          <cell r="I2103" t="str">
            <v>C</v>
          </cell>
          <cell r="J2103" t="str">
            <v>om_exp</v>
          </cell>
          <cell r="K2103" t="str">
            <v>alloc_gcp_amt</v>
          </cell>
          <cell r="M2103" t="str">
            <v>2010/12/1/8/A/0</v>
          </cell>
        </row>
        <row r="2104">
          <cell r="A2104" t="str">
            <v>2103</v>
          </cell>
          <cell r="B2104" t="str">
            <v>OM6_8170</v>
          </cell>
          <cell r="C2104" t="str">
            <v>170 - GCP Allocation O &amp; M Exp Amount</v>
          </cell>
          <cell r="D2104">
            <v>0</v>
          </cell>
          <cell r="F2104" t="str">
            <v>CALC</v>
          </cell>
          <cell r="H2104" t="str">
            <v>170</v>
          </cell>
          <cell r="I2104" t="str">
            <v>C</v>
          </cell>
          <cell r="J2104" t="str">
            <v>om_exp</v>
          </cell>
          <cell r="K2104" t="str">
            <v>alloc_gcp_amt</v>
          </cell>
          <cell r="M2104" t="str">
            <v>2010/12/1/8/A/0</v>
          </cell>
        </row>
        <row r="2105">
          <cell r="A2105" t="str">
            <v>2104</v>
          </cell>
          <cell r="B2105" t="str">
            <v>OM6_8170</v>
          </cell>
          <cell r="C2105" t="str">
            <v>170 - GCP Allocation O &amp; M Exp Amount</v>
          </cell>
          <cell r="D2105">
            <v>0</v>
          </cell>
          <cell r="F2105" t="str">
            <v>CALC</v>
          </cell>
          <cell r="H2105" t="str">
            <v>170</v>
          </cell>
          <cell r="I2105" t="str">
            <v>C</v>
          </cell>
          <cell r="J2105" t="str">
            <v>om_exp</v>
          </cell>
          <cell r="K2105" t="str">
            <v>alloc_gcp_amt</v>
          </cell>
          <cell r="M2105" t="str">
            <v>2010/12/1/8/A/0</v>
          </cell>
        </row>
        <row r="2106">
          <cell r="A2106" t="str">
            <v>2105</v>
          </cell>
          <cell r="B2106" t="str">
            <v>OM6_8170</v>
          </cell>
          <cell r="C2106" t="str">
            <v>170 - GCP Allocation O &amp; M Exp Amount</v>
          </cell>
          <cell r="D2106">
            <v>0</v>
          </cell>
          <cell r="F2106" t="str">
            <v>CALC</v>
          </cell>
          <cell r="H2106" t="str">
            <v>170</v>
          </cell>
          <cell r="I2106" t="str">
            <v>C</v>
          </cell>
          <cell r="J2106" t="str">
            <v>om_exp</v>
          </cell>
          <cell r="K2106" t="str">
            <v>alloc_gcp_amt</v>
          </cell>
          <cell r="M2106" t="str">
            <v>2010/12/1/8/A/0</v>
          </cell>
        </row>
        <row r="2107">
          <cell r="A2107" t="str">
            <v>2106</v>
          </cell>
          <cell r="B2107" t="str">
            <v>OM6_8170</v>
          </cell>
          <cell r="C2107" t="str">
            <v>170 - GCP Allocation O &amp; M Exp Amount</v>
          </cell>
          <cell r="D2107">
            <v>0</v>
          </cell>
          <cell r="F2107" t="str">
            <v>CALC</v>
          </cell>
          <cell r="H2107" t="str">
            <v>170</v>
          </cell>
          <cell r="I2107" t="str">
            <v>C</v>
          </cell>
          <cell r="J2107" t="str">
            <v>om_exp</v>
          </cell>
          <cell r="K2107" t="str">
            <v>alloc_gcp_amt</v>
          </cell>
          <cell r="M2107" t="str">
            <v>2010/12/1/8/A/0</v>
          </cell>
        </row>
        <row r="2108">
          <cell r="A2108" t="str">
            <v>2107</v>
          </cell>
          <cell r="B2108" t="str">
            <v>OM3_8170</v>
          </cell>
          <cell r="C2108" t="str">
            <v>170 - GCP Allocation Factor</v>
          </cell>
          <cell r="D2108">
            <v>0</v>
          </cell>
          <cell r="F2108" t="str">
            <v>CALC</v>
          </cell>
          <cell r="H2108" t="str">
            <v>170</v>
          </cell>
          <cell r="I2108" t="str">
            <v>C</v>
          </cell>
          <cell r="J2108" t="str">
            <v>om_exp</v>
          </cell>
          <cell r="K2108" t="str">
            <v>alloc_gcp</v>
          </cell>
          <cell r="M2108" t="str">
            <v>2010/12/1/8/A/0</v>
          </cell>
        </row>
        <row r="2109">
          <cell r="A2109" t="str">
            <v>2108</v>
          </cell>
          <cell r="B2109" t="str">
            <v>OM3_8170</v>
          </cell>
          <cell r="C2109" t="str">
            <v>170 - GCP Allocation Factor</v>
          </cell>
          <cell r="D2109">
            <v>0</v>
          </cell>
          <cell r="F2109" t="str">
            <v>CALC</v>
          </cell>
          <cell r="H2109" t="str">
            <v>170</v>
          </cell>
          <cell r="I2109" t="str">
            <v>C</v>
          </cell>
          <cell r="J2109" t="str">
            <v>om_exp</v>
          </cell>
          <cell r="K2109" t="str">
            <v>alloc_gcp</v>
          </cell>
          <cell r="M2109" t="str">
            <v>2010/12/1/8/A/0</v>
          </cell>
        </row>
        <row r="2110">
          <cell r="A2110" t="str">
            <v>2109</v>
          </cell>
          <cell r="B2110" t="str">
            <v>OM3_8170</v>
          </cell>
          <cell r="C2110" t="str">
            <v>170 - GCP Allocation Factor</v>
          </cell>
          <cell r="D2110">
            <v>0</v>
          </cell>
          <cell r="F2110" t="str">
            <v>CALC</v>
          </cell>
          <cell r="H2110" t="str">
            <v>170</v>
          </cell>
          <cell r="I2110" t="str">
            <v>C</v>
          </cell>
          <cell r="J2110" t="str">
            <v>om_exp</v>
          </cell>
          <cell r="K2110" t="str">
            <v>alloc_gcp</v>
          </cell>
          <cell r="M2110" t="str">
            <v>2010/12/1/8/A/0</v>
          </cell>
        </row>
        <row r="2111">
          <cell r="A2111" t="str">
            <v>2110</v>
          </cell>
          <cell r="B2111" t="str">
            <v>OM3_8170</v>
          </cell>
          <cell r="C2111" t="str">
            <v>170 - GCP Allocation Factor</v>
          </cell>
          <cell r="D2111">
            <v>0</v>
          </cell>
          <cell r="F2111" t="str">
            <v>CALC</v>
          </cell>
          <cell r="H2111" t="str">
            <v>170</v>
          </cell>
          <cell r="I2111" t="str">
            <v>C</v>
          </cell>
          <cell r="J2111" t="str">
            <v>om_exp</v>
          </cell>
          <cell r="K2111" t="str">
            <v>alloc_gcp</v>
          </cell>
          <cell r="M2111" t="str">
            <v>2010/12/1/8/A/0</v>
          </cell>
        </row>
        <row r="2112">
          <cell r="A2112" t="str">
            <v>2111</v>
          </cell>
          <cell r="B2112" t="str">
            <v>OM3_8170</v>
          </cell>
          <cell r="C2112" t="str">
            <v>170 - GCP Allocation Factor</v>
          </cell>
          <cell r="D2112">
            <v>0</v>
          </cell>
          <cell r="F2112" t="str">
            <v>CALC</v>
          </cell>
          <cell r="H2112" t="str">
            <v>170</v>
          </cell>
          <cell r="I2112" t="str">
            <v>C</v>
          </cell>
          <cell r="J2112" t="str">
            <v>om_exp</v>
          </cell>
          <cell r="K2112" t="str">
            <v>alloc_gcp</v>
          </cell>
          <cell r="M2112" t="str">
            <v>2010/12/1/8/A/0</v>
          </cell>
        </row>
        <row r="2113">
          <cell r="A2113" t="str">
            <v>2112</v>
          </cell>
          <cell r="B2113" t="str">
            <v>OM3_8170</v>
          </cell>
          <cell r="C2113" t="str">
            <v>170 - GCP Allocation Factor</v>
          </cell>
          <cell r="D2113">
            <v>0</v>
          </cell>
          <cell r="F2113" t="str">
            <v>CALC</v>
          </cell>
          <cell r="H2113" t="str">
            <v>170</v>
          </cell>
          <cell r="I2113" t="str">
            <v>C</v>
          </cell>
          <cell r="J2113" t="str">
            <v>om_exp</v>
          </cell>
          <cell r="K2113" t="str">
            <v>alloc_gcp</v>
          </cell>
          <cell r="M2113" t="str">
            <v>2010/12/1/8/A/0</v>
          </cell>
        </row>
        <row r="2114">
          <cell r="A2114" t="str">
            <v>2113</v>
          </cell>
          <cell r="B2114" t="str">
            <v>OM3_8170</v>
          </cell>
          <cell r="C2114" t="str">
            <v>170 - GCP Allocation Factor</v>
          </cell>
          <cell r="D2114">
            <v>0</v>
          </cell>
          <cell r="F2114" t="str">
            <v>CALC</v>
          </cell>
          <cell r="H2114" t="str">
            <v>170</v>
          </cell>
          <cell r="I2114" t="str">
            <v>C</v>
          </cell>
          <cell r="J2114" t="str">
            <v>om_exp</v>
          </cell>
          <cell r="K2114" t="str">
            <v>alloc_gcp</v>
          </cell>
          <cell r="M2114" t="str">
            <v>2010/12/1/8/A/0</v>
          </cell>
        </row>
        <row r="2115">
          <cell r="A2115" t="str">
            <v>2114</v>
          </cell>
          <cell r="B2115" t="str">
            <v>OMC_8170</v>
          </cell>
          <cell r="C2115" t="str">
            <v>170 - GCP Jurisdictional O &amp; M Exp Amount</v>
          </cell>
          <cell r="D2115">
            <v>0</v>
          </cell>
          <cell r="F2115" t="str">
            <v>CALC</v>
          </cell>
          <cell r="H2115" t="str">
            <v>170</v>
          </cell>
          <cell r="I2115" t="str">
            <v>C</v>
          </cell>
          <cell r="J2115" t="str">
            <v>om_exp</v>
          </cell>
          <cell r="K2115" t="str">
            <v>juris_gcp_amt</v>
          </cell>
          <cell r="M2115" t="str">
            <v>2010/12/1/8/A/0</v>
          </cell>
        </row>
        <row r="2116">
          <cell r="A2116" t="str">
            <v>2115</v>
          </cell>
          <cell r="B2116" t="str">
            <v>OMC_8170</v>
          </cell>
          <cell r="C2116" t="str">
            <v>170 - GCP Jurisdictional O &amp; M Exp Amount</v>
          </cell>
          <cell r="D2116">
            <v>0</v>
          </cell>
          <cell r="F2116" t="str">
            <v>CALC</v>
          </cell>
          <cell r="H2116" t="str">
            <v>170</v>
          </cell>
          <cell r="I2116" t="str">
            <v>C</v>
          </cell>
          <cell r="J2116" t="str">
            <v>om_exp</v>
          </cell>
          <cell r="K2116" t="str">
            <v>juris_gcp_amt</v>
          </cell>
          <cell r="M2116" t="str">
            <v>2010/12/1/8/A/0</v>
          </cell>
        </row>
        <row r="2117">
          <cell r="A2117" t="str">
            <v>2116</v>
          </cell>
          <cell r="B2117" t="str">
            <v>OMC_8170</v>
          </cell>
          <cell r="C2117" t="str">
            <v>170 - GCP Jurisdictional O &amp; M Exp Amount</v>
          </cell>
          <cell r="D2117">
            <v>0</v>
          </cell>
          <cell r="F2117" t="str">
            <v>CALC</v>
          </cell>
          <cell r="H2117" t="str">
            <v>170</v>
          </cell>
          <cell r="I2117" t="str">
            <v>C</v>
          </cell>
          <cell r="J2117" t="str">
            <v>om_exp</v>
          </cell>
          <cell r="K2117" t="str">
            <v>juris_gcp_amt</v>
          </cell>
          <cell r="M2117" t="str">
            <v>2010/12/1/8/A/0</v>
          </cell>
        </row>
        <row r="2118">
          <cell r="A2118" t="str">
            <v>2117</v>
          </cell>
          <cell r="B2118" t="str">
            <v>OMC_8170</v>
          </cell>
          <cell r="C2118" t="str">
            <v>170 - GCP Jurisdictional O &amp; M Exp Amount</v>
          </cell>
          <cell r="D2118">
            <v>0</v>
          </cell>
          <cell r="F2118" t="str">
            <v>CALC</v>
          </cell>
          <cell r="H2118" t="str">
            <v>170</v>
          </cell>
          <cell r="I2118" t="str">
            <v>C</v>
          </cell>
          <cell r="J2118" t="str">
            <v>om_exp</v>
          </cell>
          <cell r="K2118" t="str">
            <v>juris_gcp_amt</v>
          </cell>
          <cell r="M2118" t="str">
            <v>2010/12/1/8/A/0</v>
          </cell>
        </row>
        <row r="2119">
          <cell r="A2119" t="str">
            <v>2118</v>
          </cell>
          <cell r="B2119" t="str">
            <v>OMC_8170</v>
          </cell>
          <cell r="C2119" t="str">
            <v>170 - GCP Jurisdictional O &amp; M Exp Amount</v>
          </cell>
          <cell r="D2119">
            <v>0</v>
          </cell>
          <cell r="F2119" t="str">
            <v>CALC</v>
          </cell>
          <cell r="H2119" t="str">
            <v>170</v>
          </cell>
          <cell r="I2119" t="str">
            <v>C</v>
          </cell>
          <cell r="J2119" t="str">
            <v>om_exp</v>
          </cell>
          <cell r="K2119" t="str">
            <v>juris_gcp_amt</v>
          </cell>
          <cell r="M2119" t="str">
            <v>2010/12/1/8/A/0</v>
          </cell>
        </row>
        <row r="2120">
          <cell r="A2120" t="str">
            <v>2119</v>
          </cell>
          <cell r="B2120" t="str">
            <v>OMC_8170</v>
          </cell>
          <cell r="C2120" t="str">
            <v>170 - GCP Jurisdictional O &amp; M Exp Amount</v>
          </cell>
          <cell r="D2120">
            <v>0</v>
          </cell>
          <cell r="F2120" t="str">
            <v>CALC</v>
          </cell>
          <cell r="H2120" t="str">
            <v>170</v>
          </cell>
          <cell r="I2120" t="str">
            <v>C</v>
          </cell>
          <cell r="J2120" t="str">
            <v>om_exp</v>
          </cell>
          <cell r="K2120" t="str">
            <v>juris_gcp_amt</v>
          </cell>
          <cell r="M2120" t="str">
            <v>2010/12/1/8/A/0</v>
          </cell>
        </row>
        <row r="2121">
          <cell r="A2121" t="str">
            <v>2120</v>
          </cell>
          <cell r="B2121" t="str">
            <v>OMC_8170</v>
          </cell>
          <cell r="C2121" t="str">
            <v>170 - GCP Jurisdictional O &amp; M Exp Amount</v>
          </cell>
          <cell r="D2121">
            <v>0</v>
          </cell>
          <cell r="F2121" t="str">
            <v>CALC</v>
          </cell>
          <cell r="H2121" t="str">
            <v>170</v>
          </cell>
          <cell r="I2121" t="str">
            <v>C</v>
          </cell>
          <cell r="J2121" t="str">
            <v>om_exp</v>
          </cell>
          <cell r="K2121" t="str">
            <v>juris_gcp_amt</v>
          </cell>
          <cell r="M2121" t="str">
            <v>2010/12/1/8/A/0</v>
          </cell>
        </row>
        <row r="2122">
          <cell r="A2122" t="str">
            <v>2121</v>
          </cell>
          <cell r="B2122" t="str">
            <v>OM4_8170</v>
          </cell>
          <cell r="C2122" t="str">
            <v>170 - Energy Allocation Factor</v>
          </cell>
          <cell r="D2122">
            <v>0</v>
          </cell>
          <cell r="F2122" t="str">
            <v>CALC</v>
          </cell>
          <cell r="H2122" t="str">
            <v>170</v>
          </cell>
          <cell r="I2122" t="str">
            <v>C</v>
          </cell>
          <cell r="J2122" t="str">
            <v>om_exp</v>
          </cell>
          <cell r="K2122" t="str">
            <v>alloc_energy</v>
          </cell>
          <cell r="M2122" t="str">
            <v>2010/12/1/8/A/0</v>
          </cell>
        </row>
        <row r="2123">
          <cell r="A2123" t="str">
            <v>2122</v>
          </cell>
          <cell r="B2123" t="str">
            <v>OM4_8170</v>
          </cell>
          <cell r="C2123" t="str">
            <v>170 - Energy Allocation Factor</v>
          </cell>
          <cell r="D2123">
            <v>0</v>
          </cell>
          <cell r="F2123" t="str">
            <v>CALC</v>
          </cell>
          <cell r="H2123" t="str">
            <v>170</v>
          </cell>
          <cell r="I2123" t="str">
            <v>C</v>
          </cell>
          <cell r="J2123" t="str">
            <v>om_exp</v>
          </cell>
          <cell r="K2123" t="str">
            <v>alloc_energy</v>
          </cell>
          <cell r="M2123" t="str">
            <v>2010/12/1/8/A/0</v>
          </cell>
        </row>
        <row r="2124">
          <cell r="A2124" t="str">
            <v>2123</v>
          </cell>
          <cell r="B2124" t="str">
            <v>OM4_8170</v>
          </cell>
          <cell r="C2124" t="str">
            <v>170 - Energy Allocation Factor</v>
          </cell>
          <cell r="D2124">
            <v>0</v>
          </cell>
          <cell r="F2124" t="str">
            <v>CALC</v>
          </cell>
          <cell r="H2124" t="str">
            <v>170</v>
          </cell>
          <cell r="I2124" t="str">
            <v>C</v>
          </cell>
          <cell r="J2124" t="str">
            <v>om_exp</v>
          </cell>
          <cell r="K2124" t="str">
            <v>alloc_energy</v>
          </cell>
          <cell r="M2124" t="str">
            <v>2010/12/1/8/A/0</v>
          </cell>
        </row>
        <row r="2125">
          <cell r="A2125" t="str">
            <v>2124</v>
          </cell>
          <cell r="B2125" t="str">
            <v>OM4_8170</v>
          </cell>
          <cell r="C2125" t="str">
            <v>170 - Energy Allocation Factor</v>
          </cell>
          <cell r="D2125">
            <v>0</v>
          </cell>
          <cell r="F2125" t="str">
            <v>CALC</v>
          </cell>
          <cell r="H2125" t="str">
            <v>170</v>
          </cell>
          <cell r="I2125" t="str">
            <v>C</v>
          </cell>
          <cell r="J2125" t="str">
            <v>om_exp</v>
          </cell>
          <cell r="K2125" t="str">
            <v>alloc_energy</v>
          </cell>
          <cell r="M2125" t="str">
            <v>2010/12/1/8/A/0</v>
          </cell>
        </row>
        <row r="2126">
          <cell r="A2126" t="str">
            <v>2125</v>
          </cell>
          <cell r="B2126" t="str">
            <v>OM4_8170</v>
          </cell>
          <cell r="C2126" t="str">
            <v>170 - Energy Allocation Factor</v>
          </cell>
          <cell r="D2126">
            <v>0</v>
          </cell>
          <cell r="F2126" t="str">
            <v>CALC</v>
          </cell>
          <cell r="H2126" t="str">
            <v>170</v>
          </cell>
          <cell r="I2126" t="str">
            <v>C</v>
          </cell>
          <cell r="J2126" t="str">
            <v>om_exp</v>
          </cell>
          <cell r="K2126" t="str">
            <v>alloc_energy</v>
          </cell>
          <cell r="M2126" t="str">
            <v>2010/12/1/8/A/0</v>
          </cell>
        </row>
        <row r="2127">
          <cell r="A2127" t="str">
            <v>2126</v>
          </cell>
          <cell r="B2127" t="str">
            <v>OM4_8170</v>
          </cell>
          <cell r="C2127" t="str">
            <v>170 - Energy Allocation Factor</v>
          </cell>
          <cell r="D2127">
            <v>0</v>
          </cell>
          <cell r="F2127" t="str">
            <v>CALC</v>
          </cell>
          <cell r="H2127" t="str">
            <v>170</v>
          </cell>
          <cell r="I2127" t="str">
            <v>C</v>
          </cell>
          <cell r="J2127" t="str">
            <v>om_exp</v>
          </cell>
          <cell r="K2127" t="str">
            <v>alloc_energy</v>
          </cell>
          <cell r="M2127" t="str">
            <v>2010/12/1/8/A/0</v>
          </cell>
        </row>
        <row r="2128">
          <cell r="A2128" t="str">
            <v>2127</v>
          </cell>
          <cell r="B2128" t="str">
            <v>OM4_8170</v>
          </cell>
          <cell r="C2128" t="str">
            <v>170 - Energy Allocation Factor</v>
          </cell>
          <cell r="D2128">
            <v>0</v>
          </cell>
          <cell r="F2128" t="str">
            <v>CALC</v>
          </cell>
          <cell r="H2128" t="str">
            <v>170</v>
          </cell>
          <cell r="I2128" t="str">
            <v>C</v>
          </cell>
          <cell r="J2128" t="str">
            <v>om_exp</v>
          </cell>
          <cell r="K2128" t="str">
            <v>alloc_energy</v>
          </cell>
          <cell r="M2128" t="str">
            <v>2010/12/1/8/A/0</v>
          </cell>
        </row>
        <row r="2129">
          <cell r="A2129" t="str">
            <v>2128</v>
          </cell>
          <cell r="B2129" t="str">
            <v>OM7_8170</v>
          </cell>
          <cell r="C2129" t="str">
            <v>170 - Energy Allocation O &amp; M Exp Amount</v>
          </cell>
          <cell r="D2129">
            <v>0</v>
          </cell>
          <cell r="F2129" t="str">
            <v>CALC</v>
          </cell>
          <cell r="H2129" t="str">
            <v>170</v>
          </cell>
          <cell r="I2129" t="str">
            <v>C</v>
          </cell>
          <cell r="J2129" t="str">
            <v>om_exp</v>
          </cell>
          <cell r="K2129" t="str">
            <v>alloc_energy_amt</v>
          </cell>
          <cell r="M2129" t="str">
            <v>2010/12/1/8/A/0</v>
          </cell>
        </row>
        <row r="2130">
          <cell r="A2130" t="str">
            <v>2129</v>
          </cell>
          <cell r="B2130" t="str">
            <v>OM7_8170</v>
          </cell>
          <cell r="C2130" t="str">
            <v>170 - Energy Allocation O &amp; M Exp Amount</v>
          </cell>
          <cell r="D2130">
            <v>0</v>
          </cell>
          <cell r="F2130" t="str">
            <v>CALC</v>
          </cell>
          <cell r="H2130" t="str">
            <v>170</v>
          </cell>
          <cell r="I2130" t="str">
            <v>C</v>
          </cell>
          <cell r="J2130" t="str">
            <v>om_exp</v>
          </cell>
          <cell r="K2130" t="str">
            <v>alloc_energy_amt</v>
          </cell>
          <cell r="M2130" t="str">
            <v>2010/12/1/8/A/0</v>
          </cell>
        </row>
        <row r="2131">
          <cell r="A2131" t="str">
            <v>2130</v>
          </cell>
          <cell r="B2131" t="str">
            <v>OM7_8170</v>
          </cell>
          <cell r="C2131" t="str">
            <v>170 - Energy Allocation O &amp; M Exp Amount</v>
          </cell>
          <cell r="D2131">
            <v>0</v>
          </cell>
          <cell r="F2131" t="str">
            <v>CALC</v>
          </cell>
          <cell r="H2131" t="str">
            <v>170</v>
          </cell>
          <cell r="I2131" t="str">
            <v>C</v>
          </cell>
          <cell r="J2131" t="str">
            <v>om_exp</v>
          </cell>
          <cell r="K2131" t="str">
            <v>alloc_energy_amt</v>
          </cell>
          <cell r="M2131" t="str">
            <v>2010/12/1/8/A/0</v>
          </cell>
        </row>
        <row r="2132">
          <cell r="A2132" t="str">
            <v>2131</v>
          </cell>
          <cell r="B2132" t="str">
            <v>OM7_8170</v>
          </cell>
          <cell r="C2132" t="str">
            <v>170 - Energy Allocation O &amp; M Exp Amount</v>
          </cell>
          <cell r="D2132">
            <v>0</v>
          </cell>
          <cell r="F2132" t="str">
            <v>CALC</v>
          </cell>
          <cell r="H2132" t="str">
            <v>170</v>
          </cell>
          <cell r="I2132" t="str">
            <v>C</v>
          </cell>
          <cell r="J2132" t="str">
            <v>om_exp</v>
          </cell>
          <cell r="K2132" t="str">
            <v>alloc_energy_amt</v>
          </cell>
          <cell r="M2132" t="str">
            <v>2010/12/1/8/A/0</v>
          </cell>
        </row>
        <row r="2133">
          <cell r="A2133" t="str">
            <v>2132</v>
          </cell>
          <cell r="B2133" t="str">
            <v>OM7_8170</v>
          </cell>
          <cell r="C2133" t="str">
            <v>170 - Energy Allocation O &amp; M Exp Amount</v>
          </cell>
          <cell r="D2133">
            <v>0</v>
          </cell>
          <cell r="F2133" t="str">
            <v>CALC</v>
          </cell>
          <cell r="H2133" t="str">
            <v>170</v>
          </cell>
          <cell r="I2133" t="str">
            <v>C</v>
          </cell>
          <cell r="J2133" t="str">
            <v>om_exp</v>
          </cell>
          <cell r="K2133" t="str">
            <v>alloc_energy_amt</v>
          </cell>
          <cell r="M2133" t="str">
            <v>2010/12/1/8/A/0</v>
          </cell>
        </row>
        <row r="2134">
          <cell r="A2134" t="str">
            <v>2133</v>
          </cell>
          <cell r="B2134" t="str">
            <v>OM7_8170</v>
          </cell>
          <cell r="C2134" t="str">
            <v>170 - Energy Allocation O &amp; M Exp Amount</v>
          </cell>
          <cell r="D2134">
            <v>0</v>
          </cell>
          <cell r="F2134" t="str">
            <v>CALC</v>
          </cell>
          <cell r="H2134" t="str">
            <v>170</v>
          </cell>
          <cell r="I2134" t="str">
            <v>C</v>
          </cell>
          <cell r="J2134" t="str">
            <v>om_exp</v>
          </cell>
          <cell r="K2134" t="str">
            <v>alloc_energy_amt</v>
          </cell>
          <cell r="M2134" t="str">
            <v>2010/12/1/8/A/0</v>
          </cell>
        </row>
        <row r="2135">
          <cell r="A2135" t="str">
            <v>2134</v>
          </cell>
          <cell r="B2135" t="str">
            <v>OM7_8170</v>
          </cell>
          <cell r="C2135" t="str">
            <v>170 - Energy Allocation O &amp; M Exp Amount</v>
          </cell>
          <cell r="D2135">
            <v>0</v>
          </cell>
          <cell r="F2135" t="str">
            <v>CALC</v>
          </cell>
          <cell r="H2135" t="str">
            <v>170</v>
          </cell>
          <cell r="I2135" t="str">
            <v>C</v>
          </cell>
          <cell r="J2135" t="str">
            <v>om_exp</v>
          </cell>
          <cell r="K2135" t="str">
            <v>alloc_energy_amt</v>
          </cell>
          <cell r="M2135" t="str">
            <v>2010/12/1/8/A/0</v>
          </cell>
        </row>
        <row r="2136">
          <cell r="A2136" t="str">
            <v>2135</v>
          </cell>
          <cell r="B2136" t="str">
            <v>OMB_8170</v>
          </cell>
          <cell r="C2136" t="str">
            <v>170 - CP Jurisdictional O &amp; M Exp Amount</v>
          </cell>
          <cell r="D2136">
            <v>11844.513388305</v>
          </cell>
          <cell r="F2136" t="str">
            <v>CALC</v>
          </cell>
          <cell r="H2136" t="str">
            <v>170</v>
          </cell>
          <cell r="I2136" t="str">
            <v>C</v>
          </cell>
          <cell r="J2136" t="str">
            <v>om_exp</v>
          </cell>
          <cell r="K2136" t="str">
            <v>juris_cp_amt</v>
          </cell>
          <cell r="M2136" t="str">
            <v>2010/12/1/8/A/0</v>
          </cell>
        </row>
        <row r="2137">
          <cell r="A2137" t="str">
            <v>2136</v>
          </cell>
          <cell r="B2137" t="str">
            <v>OMB_8170</v>
          </cell>
          <cell r="C2137" t="str">
            <v>170 - CP Jurisdictional O &amp; M Exp Amount</v>
          </cell>
          <cell r="D2137">
            <v>0</v>
          </cell>
          <cell r="F2137" t="str">
            <v>CALC</v>
          </cell>
          <cell r="H2137" t="str">
            <v>170</v>
          </cell>
          <cell r="I2137" t="str">
            <v>C</v>
          </cell>
          <cell r="J2137" t="str">
            <v>om_exp</v>
          </cell>
          <cell r="K2137" t="str">
            <v>juris_cp_amt</v>
          </cell>
          <cell r="M2137" t="str">
            <v>2010/12/1/8/A/0</v>
          </cell>
        </row>
        <row r="2138">
          <cell r="A2138" t="str">
            <v>2137</v>
          </cell>
          <cell r="B2138" t="str">
            <v>OMB_8170</v>
          </cell>
          <cell r="C2138" t="str">
            <v>170 - CP Jurisdictional O &amp; M Exp Amount</v>
          </cell>
          <cell r="D2138">
            <v>9046.9130865099996</v>
          </cell>
          <cell r="F2138" t="str">
            <v>CALC</v>
          </cell>
          <cell r="H2138" t="str">
            <v>170</v>
          </cell>
          <cell r="I2138" t="str">
            <v>C</v>
          </cell>
          <cell r="J2138" t="str">
            <v>om_exp</v>
          </cell>
          <cell r="K2138" t="str">
            <v>juris_cp_amt</v>
          </cell>
          <cell r="M2138" t="str">
            <v>2010/12/1/8/A/0</v>
          </cell>
        </row>
        <row r="2139">
          <cell r="A2139" t="str">
            <v>2138</v>
          </cell>
          <cell r="B2139" t="str">
            <v>OMB_8170</v>
          </cell>
          <cell r="C2139" t="str">
            <v>170 - CP Jurisdictional O &amp; M Exp Amount</v>
          </cell>
          <cell r="D2139">
            <v>1998.2159076749999</v>
          </cell>
          <cell r="F2139" t="str">
            <v>CALC</v>
          </cell>
          <cell r="H2139" t="str">
            <v>170</v>
          </cell>
          <cell r="I2139" t="str">
            <v>C</v>
          </cell>
          <cell r="J2139" t="str">
            <v>om_exp</v>
          </cell>
          <cell r="K2139" t="str">
            <v>juris_cp_amt</v>
          </cell>
          <cell r="M2139" t="str">
            <v>2010/12/1/8/A/0</v>
          </cell>
        </row>
        <row r="2140">
          <cell r="A2140" t="str">
            <v>2139</v>
          </cell>
          <cell r="B2140" t="str">
            <v>OMB_8170</v>
          </cell>
          <cell r="C2140" t="str">
            <v>170 - CP Jurisdictional O &amp; M Exp Amount</v>
          </cell>
          <cell r="D2140">
            <v>751.22173925499999</v>
          </cell>
          <cell r="F2140" t="str">
            <v>CALC</v>
          </cell>
          <cell r="H2140" t="str">
            <v>170</v>
          </cell>
          <cell r="I2140" t="str">
            <v>C</v>
          </cell>
          <cell r="J2140" t="str">
            <v>om_exp</v>
          </cell>
          <cell r="K2140" t="str">
            <v>juris_cp_amt</v>
          </cell>
          <cell r="M2140" t="str">
            <v>2010/12/1/8/A/0</v>
          </cell>
        </row>
        <row r="2141">
          <cell r="A2141" t="str">
            <v>2140</v>
          </cell>
          <cell r="B2141" t="str">
            <v>OMB_8170</v>
          </cell>
          <cell r="C2141" t="str">
            <v>170 - CP Jurisdictional O &amp; M Exp Amount</v>
          </cell>
          <cell r="D2141">
            <v>16142.763200395</v>
          </cell>
          <cell r="F2141" t="str">
            <v>CALC</v>
          </cell>
          <cell r="H2141" t="str">
            <v>170</v>
          </cell>
          <cell r="I2141" t="str">
            <v>C</v>
          </cell>
          <cell r="J2141" t="str">
            <v>om_exp</v>
          </cell>
          <cell r="K2141" t="str">
            <v>juris_cp_amt</v>
          </cell>
          <cell r="M2141" t="str">
            <v>2010/12/1/8/A/0</v>
          </cell>
        </row>
        <row r="2142">
          <cell r="A2142" t="str">
            <v>2141</v>
          </cell>
          <cell r="B2142" t="str">
            <v>OMB_8170</v>
          </cell>
          <cell r="C2142" t="str">
            <v>170 - CP Jurisdictional O &amp; M Exp Amount</v>
          </cell>
          <cell r="D2142">
            <v>7218.5751853800002</v>
          </cell>
          <cell r="F2142" t="str">
            <v>CALC</v>
          </cell>
          <cell r="H2142" t="str">
            <v>170</v>
          </cell>
          <cell r="I2142" t="str">
            <v>C</v>
          </cell>
          <cell r="J2142" t="str">
            <v>om_exp</v>
          </cell>
          <cell r="K2142" t="str">
            <v>juris_cp_amt</v>
          </cell>
          <cell r="M2142" t="str">
            <v>2010/12/1/8/A/0</v>
          </cell>
        </row>
        <row r="2143">
          <cell r="A2143" t="str">
            <v>2142</v>
          </cell>
          <cell r="B2143" t="str">
            <v>OM8_8170</v>
          </cell>
          <cell r="C2143" t="str">
            <v>170 - CP Jurisdictional Factor</v>
          </cell>
          <cell r="D2143">
            <v>0.98031049999999997</v>
          </cell>
          <cell r="F2143" t="str">
            <v>CALC</v>
          </cell>
          <cell r="H2143" t="str">
            <v>170</v>
          </cell>
          <cell r="I2143" t="str">
            <v>C</v>
          </cell>
          <cell r="J2143" t="str">
            <v>om_exp</v>
          </cell>
          <cell r="K2143" t="str">
            <v>juris_cp</v>
          </cell>
          <cell r="M2143" t="str">
            <v>2010/12/1/8/A/0</v>
          </cell>
        </row>
        <row r="2144">
          <cell r="A2144" t="str">
            <v>2143</v>
          </cell>
          <cell r="B2144" t="str">
            <v>OM8_8170</v>
          </cell>
          <cell r="C2144" t="str">
            <v>170 - CP Jurisdictional Factor</v>
          </cell>
          <cell r="D2144">
            <v>0.98031049999999997</v>
          </cell>
          <cell r="F2144" t="str">
            <v>CALC</v>
          </cell>
          <cell r="H2144" t="str">
            <v>170</v>
          </cell>
          <cell r="I2144" t="str">
            <v>C</v>
          </cell>
          <cell r="J2144" t="str">
            <v>om_exp</v>
          </cell>
          <cell r="K2144" t="str">
            <v>juris_cp</v>
          </cell>
          <cell r="M2144" t="str">
            <v>2010/12/1/8/A/0</v>
          </cell>
        </row>
        <row r="2145">
          <cell r="A2145" t="str">
            <v>2144</v>
          </cell>
          <cell r="B2145" t="str">
            <v>OM8_8170</v>
          </cell>
          <cell r="C2145" t="str">
            <v>170 - CP Jurisdictional Factor</v>
          </cell>
          <cell r="D2145">
            <v>0.98031049999999997</v>
          </cell>
          <cell r="F2145" t="str">
            <v>CALC</v>
          </cell>
          <cell r="H2145" t="str">
            <v>170</v>
          </cell>
          <cell r="I2145" t="str">
            <v>C</v>
          </cell>
          <cell r="J2145" t="str">
            <v>om_exp</v>
          </cell>
          <cell r="K2145" t="str">
            <v>juris_cp</v>
          </cell>
          <cell r="M2145" t="str">
            <v>2010/12/1/8/A/0</v>
          </cell>
        </row>
        <row r="2146">
          <cell r="A2146" t="str">
            <v>2145</v>
          </cell>
          <cell r="B2146" t="str">
            <v>OM8_8170</v>
          </cell>
          <cell r="C2146" t="str">
            <v>170 - CP Jurisdictional Factor</v>
          </cell>
          <cell r="D2146">
            <v>0.98031049999999997</v>
          </cell>
          <cell r="F2146" t="str">
            <v>CALC</v>
          </cell>
          <cell r="H2146" t="str">
            <v>170</v>
          </cell>
          <cell r="I2146" t="str">
            <v>C</v>
          </cell>
          <cell r="J2146" t="str">
            <v>om_exp</v>
          </cell>
          <cell r="K2146" t="str">
            <v>juris_cp</v>
          </cell>
          <cell r="M2146" t="str">
            <v>2010/12/1/8/A/0</v>
          </cell>
        </row>
        <row r="2147">
          <cell r="A2147" t="str">
            <v>2146</v>
          </cell>
          <cell r="B2147" t="str">
            <v>OM8_8170</v>
          </cell>
          <cell r="C2147" t="str">
            <v>170 - CP Jurisdictional Factor</v>
          </cell>
          <cell r="D2147">
            <v>0.98031049999999997</v>
          </cell>
          <cell r="F2147" t="str">
            <v>CALC</v>
          </cell>
          <cell r="H2147" t="str">
            <v>170</v>
          </cell>
          <cell r="I2147" t="str">
            <v>C</v>
          </cell>
          <cell r="J2147" t="str">
            <v>om_exp</v>
          </cell>
          <cell r="K2147" t="str">
            <v>juris_cp</v>
          </cell>
          <cell r="M2147" t="str">
            <v>2010/12/1/8/A/0</v>
          </cell>
        </row>
        <row r="2148">
          <cell r="A2148" t="str">
            <v>2147</v>
          </cell>
          <cell r="B2148" t="str">
            <v>OM8_8170</v>
          </cell>
          <cell r="C2148" t="str">
            <v>170 - CP Jurisdictional Factor</v>
          </cell>
          <cell r="D2148">
            <v>0.98031049999999997</v>
          </cell>
          <cell r="F2148" t="str">
            <v>CALC</v>
          </cell>
          <cell r="H2148" t="str">
            <v>170</v>
          </cell>
          <cell r="I2148" t="str">
            <v>C</v>
          </cell>
          <cell r="J2148" t="str">
            <v>om_exp</v>
          </cell>
          <cell r="K2148" t="str">
            <v>juris_cp</v>
          </cell>
          <cell r="M2148" t="str">
            <v>2010/12/1/8/A/0</v>
          </cell>
        </row>
        <row r="2149">
          <cell r="A2149" t="str">
            <v>2148</v>
          </cell>
          <cell r="B2149" t="str">
            <v>OM8_8170</v>
          </cell>
          <cell r="C2149" t="str">
            <v>170 - CP Jurisdictional Factor</v>
          </cell>
          <cell r="D2149">
            <v>0.98031049999999997</v>
          </cell>
          <cell r="F2149" t="str">
            <v>CALC</v>
          </cell>
          <cell r="H2149" t="str">
            <v>170</v>
          </cell>
          <cell r="I2149" t="str">
            <v>C</v>
          </cell>
          <cell r="J2149" t="str">
            <v>om_exp</v>
          </cell>
          <cell r="K2149" t="str">
            <v>juris_cp</v>
          </cell>
          <cell r="M2149" t="str">
            <v>2010/12/1/8/A/0</v>
          </cell>
        </row>
        <row r="2150">
          <cell r="A2150" t="str">
            <v>2149</v>
          </cell>
          <cell r="B2150" t="str">
            <v>OMA_8170</v>
          </cell>
          <cell r="C2150" t="str">
            <v>170 - Energy Jurisdictional Factor</v>
          </cell>
          <cell r="D2150">
            <v>0.980271</v>
          </cell>
          <cell r="F2150" t="str">
            <v>CALC</v>
          </cell>
          <cell r="H2150" t="str">
            <v>170</v>
          </cell>
          <cell r="I2150" t="str">
            <v>C</v>
          </cell>
          <cell r="J2150" t="str">
            <v>om_exp</v>
          </cell>
          <cell r="K2150" t="str">
            <v>juris_energy</v>
          </cell>
          <cell r="M2150" t="str">
            <v>2010/12/1/8/A/0</v>
          </cell>
        </row>
        <row r="2151">
          <cell r="A2151" t="str">
            <v>2150</v>
          </cell>
          <cell r="B2151" t="str">
            <v>OMA_8170</v>
          </cell>
          <cell r="C2151" t="str">
            <v>170 - Energy Jurisdictional Factor</v>
          </cell>
          <cell r="D2151">
            <v>0.980271</v>
          </cell>
          <cell r="F2151" t="str">
            <v>CALC</v>
          </cell>
          <cell r="H2151" t="str">
            <v>170</v>
          </cell>
          <cell r="I2151" t="str">
            <v>C</v>
          </cell>
          <cell r="J2151" t="str">
            <v>om_exp</v>
          </cell>
          <cell r="K2151" t="str">
            <v>juris_energy</v>
          </cell>
          <cell r="M2151" t="str">
            <v>2010/12/1/8/A/0</v>
          </cell>
        </row>
        <row r="2152">
          <cell r="A2152" t="str">
            <v>2151</v>
          </cell>
          <cell r="B2152" t="str">
            <v>OMA_8170</v>
          </cell>
          <cell r="C2152" t="str">
            <v>170 - Energy Jurisdictional Factor</v>
          </cell>
          <cell r="D2152">
            <v>0.980271</v>
          </cell>
          <cell r="F2152" t="str">
            <v>CALC</v>
          </cell>
          <cell r="H2152" t="str">
            <v>170</v>
          </cell>
          <cell r="I2152" t="str">
            <v>C</v>
          </cell>
          <cell r="J2152" t="str">
            <v>om_exp</v>
          </cell>
          <cell r="K2152" t="str">
            <v>juris_energy</v>
          </cell>
          <cell r="M2152" t="str">
            <v>2010/12/1/8/A/0</v>
          </cell>
        </row>
        <row r="2153">
          <cell r="A2153" t="str">
            <v>2152</v>
          </cell>
          <cell r="B2153" t="str">
            <v>OMA_8170</v>
          </cell>
          <cell r="C2153" t="str">
            <v>170 - Energy Jurisdictional Factor</v>
          </cell>
          <cell r="D2153">
            <v>0.980271</v>
          </cell>
          <cell r="F2153" t="str">
            <v>CALC</v>
          </cell>
          <cell r="H2153" t="str">
            <v>170</v>
          </cell>
          <cell r="I2153" t="str">
            <v>C</v>
          </cell>
          <cell r="J2153" t="str">
            <v>om_exp</v>
          </cell>
          <cell r="K2153" t="str">
            <v>juris_energy</v>
          </cell>
          <cell r="M2153" t="str">
            <v>2010/12/1/8/A/0</v>
          </cell>
        </row>
        <row r="2154">
          <cell r="A2154" t="str">
            <v>2153</v>
          </cell>
          <cell r="B2154" t="str">
            <v>OMA_8170</v>
          </cell>
          <cell r="C2154" t="str">
            <v>170 - Energy Jurisdictional Factor</v>
          </cell>
          <cell r="D2154">
            <v>0.980271</v>
          </cell>
          <cell r="F2154" t="str">
            <v>CALC</v>
          </cell>
          <cell r="H2154" t="str">
            <v>170</v>
          </cell>
          <cell r="I2154" t="str">
            <v>C</v>
          </cell>
          <cell r="J2154" t="str">
            <v>om_exp</v>
          </cell>
          <cell r="K2154" t="str">
            <v>juris_energy</v>
          </cell>
          <cell r="M2154" t="str">
            <v>2010/12/1/8/A/0</v>
          </cell>
        </row>
        <row r="2155">
          <cell r="A2155" t="str">
            <v>2154</v>
          </cell>
          <cell r="B2155" t="str">
            <v>OMA_8170</v>
          </cell>
          <cell r="C2155" t="str">
            <v>170 - Energy Jurisdictional Factor</v>
          </cell>
          <cell r="D2155">
            <v>0.980271</v>
          </cell>
          <cell r="F2155" t="str">
            <v>CALC</v>
          </cell>
          <cell r="H2155" t="str">
            <v>170</v>
          </cell>
          <cell r="I2155" t="str">
            <v>C</v>
          </cell>
          <cell r="J2155" t="str">
            <v>om_exp</v>
          </cell>
          <cell r="K2155" t="str">
            <v>juris_energy</v>
          </cell>
          <cell r="M2155" t="str">
            <v>2010/12/1/8/A/0</v>
          </cell>
        </row>
        <row r="2156">
          <cell r="A2156" t="str">
            <v>2155</v>
          </cell>
          <cell r="B2156" t="str">
            <v>OMA_8170</v>
          </cell>
          <cell r="C2156" t="str">
            <v>170 - Energy Jurisdictional Factor</v>
          </cell>
          <cell r="D2156">
            <v>0.980271</v>
          </cell>
          <cell r="F2156" t="str">
            <v>CALC</v>
          </cell>
          <cell r="H2156" t="str">
            <v>170</v>
          </cell>
          <cell r="I2156" t="str">
            <v>C</v>
          </cell>
          <cell r="J2156" t="str">
            <v>om_exp</v>
          </cell>
          <cell r="K2156" t="str">
            <v>juris_energy</v>
          </cell>
          <cell r="M2156" t="str">
            <v>2010/12/1/8/A/0</v>
          </cell>
        </row>
        <row r="2157">
          <cell r="A2157" t="str">
            <v>2156</v>
          </cell>
          <cell r="B2157" t="str">
            <v>OM1_8170</v>
          </cell>
          <cell r="C2157" t="str">
            <v>170 - O &amp; M Expenses Amount</v>
          </cell>
          <cell r="D2157">
            <v>12082.41</v>
          </cell>
          <cell r="F2157" t="str">
            <v>CALC</v>
          </cell>
          <cell r="H2157" t="str">
            <v>170</v>
          </cell>
          <cell r="I2157" t="str">
            <v>C</v>
          </cell>
          <cell r="J2157" t="str">
            <v>om_exp</v>
          </cell>
          <cell r="K2157" t="str">
            <v>beg_bal</v>
          </cell>
          <cell r="M2157" t="str">
            <v>2010/12/1/8/A/0</v>
          </cell>
        </row>
        <row r="2158">
          <cell r="A2158" t="str">
            <v>2157</v>
          </cell>
          <cell r="B2158" t="str">
            <v>OM1_8170</v>
          </cell>
          <cell r="C2158" t="str">
            <v>170 - O &amp; M Expenses Amount</v>
          </cell>
          <cell r="D2158">
            <v>0</v>
          </cell>
          <cell r="F2158" t="str">
            <v>CALC</v>
          </cell>
          <cell r="H2158" t="str">
            <v>170</v>
          </cell>
          <cell r="I2158" t="str">
            <v>C</v>
          </cell>
          <cell r="J2158" t="str">
            <v>om_exp</v>
          </cell>
          <cell r="K2158" t="str">
            <v>beg_bal</v>
          </cell>
          <cell r="M2158" t="str">
            <v>2010/12/1/8/A/0</v>
          </cell>
        </row>
        <row r="2159">
          <cell r="A2159" t="str">
            <v>2158</v>
          </cell>
          <cell r="B2159" t="str">
            <v>OM1_8170</v>
          </cell>
          <cell r="C2159" t="str">
            <v>170 - O &amp; M Expenses Amount</v>
          </cell>
          <cell r="D2159">
            <v>9228.6200000000008</v>
          </cell>
          <cell r="F2159" t="str">
            <v>CALC</v>
          </cell>
          <cell r="H2159" t="str">
            <v>170</v>
          </cell>
          <cell r="I2159" t="str">
            <v>C</v>
          </cell>
          <cell r="J2159" t="str">
            <v>om_exp</v>
          </cell>
          <cell r="K2159" t="str">
            <v>beg_bal</v>
          </cell>
          <cell r="M2159" t="str">
            <v>2010/12/1/8/A/0</v>
          </cell>
        </row>
        <row r="2160">
          <cell r="A2160" t="str">
            <v>2159</v>
          </cell>
          <cell r="B2160" t="str">
            <v>OM1_8170</v>
          </cell>
          <cell r="C2160" t="str">
            <v>170 - O &amp; M Expenses Amount</v>
          </cell>
          <cell r="D2160">
            <v>2038.35</v>
          </cell>
          <cell r="F2160" t="str">
            <v>CALC</v>
          </cell>
          <cell r="H2160" t="str">
            <v>170</v>
          </cell>
          <cell r="I2160" t="str">
            <v>C</v>
          </cell>
          <cell r="J2160" t="str">
            <v>om_exp</v>
          </cell>
          <cell r="K2160" t="str">
            <v>beg_bal</v>
          </cell>
          <cell r="M2160" t="str">
            <v>2010/12/1/8/A/0</v>
          </cell>
        </row>
        <row r="2161">
          <cell r="A2161" t="str">
            <v>2160</v>
          </cell>
          <cell r="B2161" t="str">
            <v>OM1_8170</v>
          </cell>
          <cell r="C2161" t="str">
            <v>170 - O &amp; M Expenses Amount</v>
          </cell>
          <cell r="D2161">
            <v>766.31</v>
          </cell>
          <cell r="F2161" t="str">
            <v>CALC</v>
          </cell>
          <cell r="H2161" t="str">
            <v>170</v>
          </cell>
          <cell r="I2161" t="str">
            <v>C</v>
          </cell>
          <cell r="J2161" t="str">
            <v>om_exp</v>
          </cell>
          <cell r="K2161" t="str">
            <v>beg_bal</v>
          </cell>
          <cell r="M2161" t="str">
            <v>2010/12/1/8/A/0</v>
          </cell>
        </row>
        <row r="2162">
          <cell r="A2162" t="str">
            <v>2161</v>
          </cell>
          <cell r="B2162" t="str">
            <v>OM1_8170</v>
          </cell>
          <cell r="C2162" t="str">
            <v>170 - O &amp; M Expenses Amount</v>
          </cell>
          <cell r="D2162">
            <v>16466.990000000002</v>
          </cell>
          <cell r="F2162" t="str">
            <v>CALC</v>
          </cell>
          <cell r="H2162" t="str">
            <v>170</v>
          </cell>
          <cell r="I2162" t="str">
            <v>C</v>
          </cell>
          <cell r="J2162" t="str">
            <v>om_exp</v>
          </cell>
          <cell r="K2162" t="str">
            <v>beg_bal</v>
          </cell>
          <cell r="M2162" t="str">
            <v>2010/12/1/8/A/0</v>
          </cell>
        </row>
        <row r="2163">
          <cell r="A2163" t="str">
            <v>2162</v>
          </cell>
          <cell r="B2163" t="str">
            <v>OM1_8170</v>
          </cell>
          <cell r="C2163" t="str">
            <v>170 - O &amp; M Expenses Amount</v>
          </cell>
          <cell r="D2163">
            <v>7363.56</v>
          </cell>
          <cell r="F2163" t="str">
            <v>CALC</v>
          </cell>
          <cell r="H2163" t="str">
            <v>170</v>
          </cell>
          <cell r="I2163" t="str">
            <v>C</v>
          </cell>
          <cell r="J2163" t="str">
            <v>om_exp</v>
          </cell>
          <cell r="K2163" t="str">
            <v>beg_bal</v>
          </cell>
          <cell r="M2163" t="str">
            <v>2010/12/1/8/A/0</v>
          </cell>
        </row>
        <row r="2164">
          <cell r="A2164" t="str">
            <v>2163</v>
          </cell>
          <cell r="B2164" t="str">
            <v>OM9_8170</v>
          </cell>
          <cell r="C2164" t="str">
            <v>170 - GCP Jurisdictional Factor</v>
          </cell>
          <cell r="D2164">
            <v>1</v>
          </cell>
          <cell r="F2164" t="str">
            <v>CALC</v>
          </cell>
          <cell r="H2164" t="str">
            <v>170</v>
          </cell>
          <cell r="I2164" t="str">
            <v>C</v>
          </cell>
          <cell r="J2164" t="str">
            <v>om_exp</v>
          </cell>
          <cell r="K2164" t="str">
            <v>juris_gcp</v>
          </cell>
          <cell r="M2164" t="str">
            <v>2010/12/1/8/A/0</v>
          </cell>
        </row>
        <row r="2165">
          <cell r="A2165" t="str">
            <v>2164</v>
          </cell>
          <cell r="B2165" t="str">
            <v>OM9_8170</v>
          </cell>
          <cell r="C2165" t="str">
            <v>170 - GCP Jurisdictional Factor</v>
          </cell>
          <cell r="D2165">
            <v>1</v>
          </cell>
          <cell r="F2165" t="str">
            <v>CALC</v>
          </cell>
          <cell r="H2165" t="str">
            <v>170</v>
          </cell>
          <cell r="I2165" t="str">
            <v>C</v>
          </cell>
          <cell r="J2165" t="str">
            <v>om_exp</v>
          </cell>
          <cell r="K2165" t="str">
            <v>juris_gcp</v>
          </cell>
          <cell r="M2165" t="str">
            <v>2010/12/1/8/A/0</v>
          </cell>
        </row>
        <row r="2166">
          <cell r="A2166" t="str">
            <v>2165</v>
          </cell>
          <cell r="B2166" t="str">
            <v>OM9_8170</v>
          </cell>
          <cell r="C2166" t="str">
            <v>170 - GCP Jurisdictional Factor</v>
          </cell>
          <cell r="D2166">
            <v>1</v>
          </cell>
          <cell r="F2166" t="str">
            <v>CALC</v>
          </cell>
          <cell r="H2166" t="str">
            <v>170</v>
          </cell>
          <cell r="I2166" t="str">
            <v>C</v>
          </cell>
          <cell r="J2166" t="str">
            <v>om_exp</v>
          </cell>
          <cell r="K2166" t="str">
            <v>juris_gcp</v>
          </cell>
          <cell r="M2166" t="str">
            <v>2010/12/1/8/A/0</v>
          </cell>
        </row>
        <row r="2167">
          <cell r="A2167" t="str">
            <v>2166</v>
          </cell>
          <cell r="B2167" t="str">
            <v>OM9_8170</v>
          </cell>
          <cell r="C2167" t="str">
            <v>170 - GCP Jurisdictional Factor</v>
          </cell>
          <cell r="D2167">
            <v>1</v>
          </cell>
          <cell r="F2167" t="str">
            <v>CALC</v>
          </cell>
          <cell r="H2167" t="str">
            <v>170</v>
          </cell>
          <cell r="I2167" t="str">
            <v>C</v>
          </cell>
          <cell r="J2167" t="str">
            <v>om_exp</v>
          </cell>
          <cell r="K2167" t="str">
            <v>juris_gcp</v>
          </cell>
          <cell r="M2167" t="str">
            <v>2010/12/1/8/A/0</v>
          </cell>
        </row>
        <row r="2168">
          <cell r="A2168" t="str">
            <v>2167</v>
          </cell>
          <cell r="B2168" t="str">
            <v>OM9_8170</v>
          </cell>
          <cell r="C2168" t="str">
            <v>170 - GCP Jurisdictional Factor</v>
          </cell>
          <cell r="D2168">
            <v>1</v>
          </cell>
          <cell r="F2168" t="str">
            <v>CALC</v>
          </cell>
          <cell r="H2168" t="str">
            <v>170</v>
          </cell>
          <cell r="I2168" t="str">
            <v>C</v>
          </cell>
          <cell r="J2168" t="str">
            <v>om_exp</v>
          </cell>
          <cell r="K2168" t="str">
            <v>juris_gcp</v>
          </cell>
          <cell r="M2168" t="str">
            <v>2010/12/1/8/A/0</v>
          </cell>
        </row>
        <row r="2169">
          <cell r="A2169" t="str">
            <v>2168</v>
          </cell>
          <cell r="B2169" t="str">
            <v>OM9_8170</v>
          </cell>
          <cell r="C2169" t="str">
            <v>170 - GCP Jurisdictional Factor</v>
          </cell>
          <cell r="D2169">
            <v>1</v>
          </cell>
          <cell r="F2169" t="str">
            <v>CALC</v>
          </cell>
          <cell r="H2169" t="str">
            <v>170</v>
          </cell>
          <cell r="I2169" t="str">
            <v>C</v>
          </cell>
          <cell r="J2169" t="str">
            <v>om_exp</v>
          </cell>
          <cell r="K2169" t="str">
            <v>juris_gcp</v>
          </cell>
          <cell r="M2169" t="str">
            <v>2010/12/1/8/A/0</v>
          </cell>
        </row>
        <row r="2170">
          <cell r="A2170" t="str">
            <v>2169</v>
          </cell>
          <cell r="B2170" t="str">
            <v>OM9_8170</v>
          </cell>
          <cell r="C2170" t="str">
            <v>170 - GCP Jurisdictional Factor</v>
          </cell>
          <cell r="D2170">
            <v>1</v>
          </cell>
          <cell r="F2170" t="str">
            <v>CALC</v>
          </cell>
          <cell r="H2170" t="str">
            <v>170</v>
          </cell>
          <cell r="I2170" t="str">
            <v>C</v>
          </cell>
          <cell r="J2170" t="str">
            <v>om_exp</v>
          </cell>
          <cell r="K2170" t="str">
            <v>juris_gcp</v>
          </cell>
          <cell r="M2170" t="str">
            <v>2010/12/1/8/A/0</v>
          </cell>
        </row>
        <row r="2171">
          <cell r="A2171" t="str">
            <v>2170</v>
          </cell>
          <cell r="B2171" t="str">
            <v>OMD_8170</v>
          </cell>
          <cell r="C2171" t="str">
            <v>170 - Energy Jurisdictional O &amp; M Exp Amount</v>
          </cell>
          <cell r="D2171">
            <v>0</v>
          </cell>
          <cell r="F2171" t="str">
            <v>CALC</v>
          </cell>
          <cell r="H2171" t="str">
            <v>170</v>
          </cell>
          <cell r="I2171" t="str">
            <v>C</v>
          </cell>
          <cell r="J2171" t="str">
            <v>om_exp</v>
          </cell>
          <cell r="K2171" t="str">
            <v>juris_energy_amt</v>
          </cell>
          <cell r="M2171" t="str">
            <v>2010/12/1/8/A/0</v>
          </cell>
        </row>
        <row r="2172">
          <cell r="A2172" t="str">
            <v>2171</v>
          </cell>
          <cell r="B2172" t="str">
            <v>OMD_8170</v>
          </cell>
          <cell r="C2172" t="str">
            <v>170 - Energy Jurisdictional O &amp; M Exp Amount</v>
          </cell>
          <cell r="D2172">
            <v>0</v>
          </cell>
          <cell r="F2172" t="str">
            <v>CALC</v>
          </cell>
          <cell r="H2172" t="str">
            <v>170</v>
          </cell>
          <cell r="I2172" t="str">
            <v>C</v>
          </cell>
          <cell r="J2172" t="str">
            <v>om_exp</v>
          </cell>
          <cell r="K2172" t="str">
            <v>juris_energy_amt</v>
          </cell>
          <cell r="M2172" t="str">
            <v>2010/12/1/8/A/0</v>
          </cell>
        </row>
        <row r="2173">
          <cell r="A2173" t="str">
            <v>2172</v>
          </cell>
          <cell r="B2173" t="str">
            <v>OMD_8170</v>
          </cell>
          <cell r="C2173" t="str">
            <v>170 - Energy Jurisdictional O &amp; M Exp Amount</v>
          </cell>
          <cell r="D2173">
            <v>0</v>
          </cell>
          <cell r="F2173" t="str">
            <v>CALC</v>
          </cell>
          <cell r="H2173" t="str">
            <v>170</v>
          </cell>
          <cell r="I2173" t="str">
            <v>C</v>
          </cell>
          <cell r="J2173" t="str">
            <v>om_exp</v>
          </cell>
          <cell r="K2173" t="str">
            <v>juris_energy_amt</v>
          </cell>
          <cell r="M2173" t="str">
            <v>2010/12/1/8/A/0</v>
          </cell>
        </row>
        <row r="2174">
          <cell r="A2174" t="str">
            <v>2173</v>
          </cell>
          <cell r="B2174" t="str">
            <v>OMD_8170</v>
          </cell>
          <cell r="C2174" t="str">
            <v>170 - Energy Jurisdictional O &amp; M Exp Amount</v>
          </cell>
          <cell r="D2174">
            <v>0</v>
          </cell>
          <cell r="F2174" t="str">
            <v>CALC</v>
          </cell>
          <cell r="H2174" t="str">
            <v>170</v>
          </cell>
          <cell r="I2174" t="str">
            <v>C</v>
          </cell>
          <cell r="J2174" t="str">
            <v>om_exp</v>
          </cell>
          <cell r="K2174" t="str">
            <v>juris_energy_amt</v>
          </cell>
          <cell r="M2174" t="str">
            <v>2010/12/1/8/A/0</v>
          </cell>
        </row>
        <row r="2175">
          <cell r="A2175" t="str">
            <v>2174</v>
          </cell>
          <cell r="B2175" t="str">
            <v>OMD_8170</v>
          </cell>
          <cell r="C2175" t="str">
            <v>170 - Energy Jurisdictional O &amp; M Exp Amount</v>
          </cell>
          <cell r="D2175">
            <v>0</v>
          </cell>
          <cell r="F2175" t="str">
            <v>CALC</v>
          </cell>
          <cell r="H2175" t="str">
            <v>170</v>
          </cell>
          <cell r="I2175" t="str">
            <v>C</v>
          </cell>
          <cell r="J2175" t="str">
            <v>om_exp</v>
          </cell>
          <cell r="K2175" t="str">
            <v>juris_energy_amt</v>
          </cell>
          <cell r="M2175" t="str">
            <v>2010/12/1/8/A/0</v>
          </cell>
        </row>
        <row r="2176">
          <cell r="A2176" t="str">
            <v>2175</v>
          </cell>
          <cell r="B2176" t="str">
            <v>OMD_8170</v>
          </cell>
          <cell r="C2176" t="str">
            <v>170 - Energy Jurisdictional O &amp; M Exp Amount</v>
          </cell>
          <cell r="D2176">
            <v>0</v>
          </cell>
          <cell r="F2176" t="str">
            <v>CALC</v>
          </cell>
          <cell r="H2176" t="str">
            <v>170</v>
          </cell>
          <cell r="I2176" t="str">
            <v>C</v>
          </cell>
          <cell r="J2176" t="str">
            <v>om_exp</v>
          </cell>
          <cell r="K2176" t="str">
            <v>juris_energy_amt</v>
          </cell>
          <cell r="M2176" t="str">
            <v>2010/12/1/8/A/0</v>
          </cell>
        </row>
        <row r="2177">
          <cell r="A2177" t="str">
            <v>2176</v>
          </cell>
          <cell r="B2177" t="str">
            <v>OMD_8170</v>
          </cell>
          <cell r="C2177" t="str">
            <v>170 - Energy Jurisdictional O &amp; M Exp Amount</v>
          </cell>
          <cell r="D2177">
            <v>0</v>
          </cell>
          <cell r="F2177" t="str">
            <v>CALC</v>
          </cell>
          <cell r="H2177" t="str">
            <v>170</v>
          </cell>
          <cell r="I2177" t="str">
            <v>C</v>
          </cell>
          <cell r="J2177" t="str">
            <v>om_exp</v>
          </cell>
          <cell r="K2177" t="str">
            <v>juris_energy_amt</v>
          </cell>
          <cell r="M2177" t="str">
            <v>2010/12/1/8/A/0</v>
          </cell>
        </row>
        <row r="2178">
          <cell r="A2178" t="str">
            <v>2177</v>
          </cell>
          <cell r="B2178" t="str">
            <v>OME_8170</v>
          </cell>
          <cell r="C2178" t="str">
            <v>170 - Total Jurisdictional O &amp; M Exp Amount</v>
          </cell>
          <cell r="D2178">
            <v>11844.513388305</v>
          </cell>
          <cell r="F2178" t="str">
            <v>CALC</v>
          </cell>
          <cell r="H2178" t="str">
            <v>170</v>
          </cell>
          <cell r="I2178" t="str">
            <v>C</v>
          </cell>
          <cell r="J2178" t="str">
            <v>om_exp</v>
          </cell>
          <cell r="K2178" t="str">
            <v>total_juris_amt</v>
          </cell>
          <cell r="M2178" t="str">
            <v>2010/12/1/8/A/0</v>
          </cell>
        </row>
        <row r="2179">
          <cell r="A2179" t="str">
            <v>2178</v>
          </cell>
          <cell r="B2179" t="str">
            <v>OME_8170</v>
          </cell>
          <cell r="C2179" t="str">
            <v>170 - Total Jurisdictional O &amp; M Exp Amount</v>
          </cell>
          <cell r="D2179">
            <v>0</v>
          </cell>
          <cell r="F2179" t="str">
            <v>CALC</v>
          </cell>
          <cell r="H2179" t="str">
            <v>170</v>
          </cell>
          <cell r="I2179" t="str">
            <v>C</v>
          </cell>
          <cell r="J2179" t="str">
            <v>om_exp</v>
          </cell>
          <cell r="K2179" t="str">
            <v>total_juris_amt</v>
          </cell>
          <cell r="M2179" t="str">
            <v>2010/12/1/8/A/0</v>
          </cell>
        </row>
        <row r="2180">
          <cell r="A2180" t="str">
            <v>2179</v>
          </cell>
          <cell r="B2180" t="str">
            <v>OME_8170</v>
          </cell>
          <cell r="C2180" t="str">
            <v>170 - Total Jurisdictional O &amp; M Exp Amount</v>
          </cell>
          <cell r="D2180">
            <v>9046.9130865099996</v>
          </cell>
          <cell r="F2180" t="str">
            <v>CALC</v>
          </cell>
          <cell r="H2180" t="str">
            <v>170</v>
          </cell>
          <cell r="I2180" t="str">
            <v>C</v>
          </cell>
          <cell r="J2180" t="str">
            <v>om_exp</v>
          </cell>
          <cell r="K2180" t="str">
            <v>total_juris_amt</v>
          </cell>
          <cell r="M2180" t="str">
            <v>2010/12/1/8/A/0</v>
          </cell>
        </row>
        <row r="2181">
          <cell r="A2181" t="str">
            <v>2180</v>
          </cell>
          <cell r="B2181" t="str">
            <v>OME_8170</v>
          </cell>
          <cell r="C2181" t="str">
            <v>170 - Total Jurisdictional O &amp; M Exp Amount</v>
          </cell>
          <cell r="D2181">
            <v>1998.2159076749999</v>
          </cell>
          <cell r="F2181" t="str">
            <v>CALC</v>
          </cell>
          <cell r="H2181" t="str">
            <v>170</v>
          </cell>
          <cell r="I2181" t="str">
            <v>C</v>
          </cell>
          <cell r="J2181" t="str">
            <v>om_exp</v>
          </cell>
          <cell r="K2181" t="str">
            <v>total_juris_amt</v>
          </cell>
          <cell r="M2181" t="str">
            <v>2010/12/1/8/A/0</v>
          </cell>
        </row>
        <row r="2182">
          <cell r="A2182" t="str">
            <v>2181</v>
          </cell>
          <cell r="B2182" t="str">
            <v>OME_8170</v>
          </cell>
          <cell r="C2182" t="str">
            <v>170 - Total Jurisdictional O &amp; M Exp Amount</v>
          </cell>
          <cell r="D2182">
            <v>751.22173925499999</v>
          </cell>
          <cell r="F2182" t="str">
            <v>CALC</v>
          </cell>
          <cell r="H2182" t="str">
            <v>170</v>
          </cell>
          <cell r="I2182" t="str">
            <v>C</v>
          </cell>
          <cell r="J2182" t="str">
            <v>om_exp</v>
          </cell>
          <cell r="K2182" t="str">
            <v>total_juris_amt</v>
          </cell>
          <cell r="M2182" t="str">
            <v>2010/12/1/8/A/0</v>
          </cell>
        </row>
        <row r="2183">
          <cell r="A2183" t="str">
            <v>2182</v>
          </cell>
          <cell r="B2183" t="str">
            <v>OME_8170</v>
          </cell>
          <cell r="C2183" t="str">
            <v>170 - Total Jurisdictional O &amp; M Exp Amount</v>
          </cell>
          <cell r="D2183">
            <v>16142.763200395</v>
          </cell>
          <cell r="F2183" t="str">
            <v>CALC</v>
          </cell>
          <cell r="H2183" t="str">
            <v>170</v>
          </cell>
          <cell r="I2183" t="str">
            <v>C</v>
          </cell>
          <cell r="J2183" t="str">
            <v>om_exp</v>
          </cell>
          <cell r="K2183" t="str">
            <v>total_juris_amt</v>
          </cell>
          <cell r="M2183" t="str">
            <v>2010/12/1/8/A/0</v>
          </cell>
        </row>
        <row r="2184">
          <cell r="A2184" t="str">
            <v>2183</v>
          </cell>
          <cell r="B2184" t="str">
            <v>OME_8170</v>
          </cell>
          <cell r="C2184" t="str">
            <v>170 - Total Jurisdictional O &amp; M Exp Amount</v>
          </cell>
          <cell r="D2184">
            <v>7218.5751853800002</v>
          </cell>
          <cell r="F2184" t="str">
            <v>CALC</v>
          </cell>
          <cell r="H2184" t="str">
            <v>170</v>
          </cell>
          <cell r="I2184" t="str">
            <v>C</v>
          </cell>
          <cell r="J2184" t="str">
            <v>om_exp</v>
          </cell>
          <cell r="K2184" t="str">
            <v>total_juris_amt</v>
          </cell>
          <cell r="M2184" t="str">
            <v>2010/12/1/8/A/0</v>
          </cell>
        </row>
        <row r="2185">
          <cell r="A2185" t="str">
            <v>2184</v>
          </cell>
          <cell r="B2185" t="str">
            <v>OM5_8171</v>
          </cell>
          <cell r="C2185" t="str">
            <v>171 - CP Allocation O &amp; M Exp Amount</v>
          </cell>
          <cell r="D2185">
            <v>0</v>
          </cell>
          <cell r="F2185" t="str">
            <v>CALC</v>
          </cell>
          <cell r="H2185" t="str">
            <v>171</v>
          </cell>
          <cell r="I2185" t="str">
            <v>C</v>
          </cell>
          <cell r="J2185" t="str">
            <v>om_exp</v>
          </cell>
          <cell r="K2185" t="str">
            <v>alloc_cp_amt</v>
          </cell>
          <cell r="M2185" t="str">
            <v>2010/12/1/8/A/0</v>
          </cell>
        </row>
        <row r="2186">
          <cell r="A2186" t="str">
            <v>2185</v>
          </cell>
          <cell r="B2186" t="str">
            <v>OM5_8171</v>
          </cell>
          <cell r="C2186" t="str">
            <v>171 - CP Allocation O &amp; M Exp Amount</v>
          </cell>
          <cell r="D2186">
            <v>0</v>
          </cell>
          <cell r="F2186" t="str">
            <v>CALC</v>
          </cell>
          <cell r="H2186" t="str">
            <v>171</v>
          </cell>
          <cell r="I2186" t="str">
            <v>C</v>
          </cell>
          <cell r="J2186" t="str">
            <v>om_exp</v>
          </cell>
          <cell r="K2186" t="str">
            <v>alloc_cp_amt</v>
          </cell>
          <cell r="M2186" t="str">
            <v>2010/12/1/8/A/0</v>
          </cell>
        </row>
        <row r="2187">
          <cell r="A2187" t="str">
            <v>2186</v>
          </cell>
          <cell r="B2187" t="str">
            <v>OM5_8171</v>
          </cell>
          <cell r="C2187" t="str">
            <v>171 - CP Allocation O &amp; M Exp Amount</v>
          </cell>
          <cell r="D2187">
            <v>0</v>
          </cell>
          <cell r="F2187" t="str">
            <v>CALC</v>
          </cell>
          <cell r="H2187" t="str">
            <v>171</v>
          </cell>
          <cell r="I2187" t="str">
            <v>C</v>
          </cell>
          <cell r="J2187" t="str">
            <v>om_exp</v>
          </cell>
          <cell r="K2187" t="str">
            <v>alloc_cp_amt</v>
          </cell>
          <cell r="M2187" t="str">
            <v>2010/12/1/8/A/0</v>
          </cell>
        </row>
        <row r="2188">
          <cell r="A2188" t="str">
            <v>2187</v>
          </cell>
          <cell r="B2188" t="str">
            <v>OM5_8171</v>
          </cell>
          <cell r="C2188" t="str">
            <v>171 - CP Allocation O &amp; M Exp Amount</v>
          </cell>
          <cell r="D2188">
            <v>7840.92</v>
          </cell>
          <cell r="F2188" t="str">
            <v>CALC</v>
          </cell>
          <cell r="H2188" t="str">
            <v>171</v>
          </cell>
          <cell r="I2188" t="str">
            <v>C</v>
          </cell>
          <cell r="J2188" t="str">
            <v>om_exp</v>
          </cell>
          <cell r="K2188" t="str">
            <v>alloc_cp_amt</v>
          </cell>
          <cell r="M2188" t="str">
            <v>2010/12/1/8/A/0</v>
          </cell>
        </row>
        <row r="2189">
          <cell r="A2189" t="str">
            <v>2188</v>
          </cell>
          <cell r="B2189" t="str">
            <v>OM5_8171</v>
          </cell>
          <cell r="C2189" t="str">
            <v>171 - CP Allocation O &amp; M Exp Amount</v>
          </cell>
          <cell r="D2189">
            <v>0</v>
          </cell>
          <cell r="F2189" t="str">
            <v>CALC</v>
          </cell>
          <cell r="H2189" t="str">
            <v>171</v>
          </cell>
          <cell r="I2189" t="str">
            <v>C</v>
          </cell>
          <cell r="J2189" t="str">
            <v>om_exp</v>
          </cell>
          <cell r="K2189" t="str">
            <v>alloc_cp_amt</v>
          </cell>
          <cell r="M2189" t="str">
            <v>2010/12/1/8/A/0</v>
          </cell>
        </row>
        <row r="2190">
          <cell r="A2190" t="str">
            <v>2189</v>
          </cell>
          <cell r="B2190" t="str">
            <v>OM2_8171</v>
          </cell>
          <cell r="C2190" t="str">
            <v>171 - CP Allocation Factor</v>
          </cell>
          <cell r="D2190">
            <v>1</v>
          </cell>
          <cell r="F2190" t="str">
            <v>CALC</v>
          </cell>
          <cell r="H2190" t="str">
            <v>171</v>
          </cell>
          <cell r="I2190" t="str">
            <v>C</v>
          </cell>
          <cell r="J2190" t="str">
            <v>om_exp</v>
          </cell>
          <cell r="K2190" t="str">
            <v>alloc_cp</v>
          </cell>
          <cell r="M2190" t="str">
            <v>2010/12/1/8/A/0</v>
          </cell>
        </row>
        <row r="2191">
          <cell r="A2191" t="str">
            <v>2190</v>
          </cell>
          <cell r="B2191" t="str">
            <v>OM2_8171</v>
          </cell>
          <cell r="C2191" t="str">
            <v>171 - CP Allocation Factor</v>
          </cell>
          <cell r="D2191">
            <v>1</v>
          </cell>
          <cell r="F2191" t="str">
            <v>CALC</v>
          </cell>
          <cell r="H2191" t="str">
            <v>171</v>
          </cell>
          <cell r="I2191" t="str">
            <v>C</v>
          </cell>
          <cell r="J2191" t="str">
            <v>om_exp</v>
          </cell>
          <cell r="K2191" t="str">
            <v>alloc_cp</v>
          </cell>
          <cell r="M2191" t="str">
            <v>2010/12/1/8/A/0</v>
          </cell>
        </row>
        <row r="2192">
          <cell r="A2192" t="str">
            <v>2191</v>
          </cell>
          <cell r="B2192" t="str">
            <v>OM2_8171</v>
          </cell>
          <cell r="C2192" t="str">
            <v>171 - CP Allocation Factor</v>
          </cell>
          <cell r="D2192">
            <v>1</v>
          </cell>
          <cell r="F2192" t="str">
            <v>CALC</v>
          </cell>
          <cell r="H2192" t="str">
            <v>171</v>
          </cell>
          <cell r="I2192" t="str">
            <v>C</v>
          </cell>
          <cell r="J2192" t="str">
            <v>om_exp</v>
          </cell>
          <cell r="K2192" t="str">
            <v>alloc_cp</v>
          </cell>
          <cell r="M2192" t="str">
            <v>2010/12/1/8/A/0</v>
          </cell>
        </row>
        <row r="2193">
          <cell r="A2193" t="str">
            <v>2192</v>
          </cell>
          <cell r="B2193" t="str">
            <v>OM2_8171</v>
          </cell>
          <cell r="C2193" t="str">
            <v>171 - CP Allocation Factor</v>
          </cell>
          <cell r="D2193">
            <v>1</v>
          </cell>
          <cell r="F2193" t="str">
            <v>CALC</v>
          </cell>
          <cell r="H2193" t="str">
            <v>171</v>
          </cell>
          <cell r="I2193" t="str">
            <v>C</v>
          </cell>
          <cell r="J2193" t="str">
            <v>om_exp</v>
          </cell>
          <cell r="K2193" t="str">
            <v>alloc_cp</v>
          </cell>
          <cell r="M2193" t="str">
            <v>2010/12/1/8/A/0</v>
          </cell>
        </row>
        <row r="2194">
          <cell r="A2194" t="str">
            <v>2193</v>
          </cell>
          <cell r="B2194" t="str">
            <v>OM2_8171</v>
          </cell>
          <cell r="C2194" t="str">
            <v>171 - CP Allocation Factor</v>
          </cell>
          <cell r="D2194">
            <v>1</v>
          </cell>
          <cell r="F2194" t="str">
            <v>CALC</v>
          </cell>
          <cell r="H2194" t="str">
            <v>171</v>
          </cell>
          <cell r="I2194" t="str">
            <v>C</v>
          </cell>
          <cell r="J2194" t="str">
            <v>om_exp</v>
          </cell>
          <cell r="K2194" t="str">
            <v>alloc_cp</v>
          </cell>
          <cell r="M2194" t="str">
            <v>2010/12/1/8/A/0</v>
          </cell>
        </row>
        <row r="2195">
          <cell r="A2195" t="str">
            <v>2194</v>
          </cell>
          <cell r="B2195" t="str">
            <v>OM6_8171</v>
          </cell>
          <cell r="C2195" t="str">
            <v>171 - GCP Allocation O &amp; M Exp Amount</v>
          </cell>
          <cell r="D2195">
            <v>0</v>
          </cell>
          <cell r="F2195" t="str">
            <v>CALC</v>
          </cell>
          <cell r="H2195" t="str">
            <v>171</v>
          </cell>
          <cell r="I2195" t="str">
            <v>C</v>
          </cell>
          <cell r="J2195" t="str">
            <v>om_exp</v>
          </cell>
          <cell r="K2195" t="str">
            <v>alloc_gcp_amt</v>
          </cell>
          <cell r="M2195" t="str">
            <v>2010/12/1/8/A/0</v>
          </cell>
        </row>
        <row r="2196">
          <cell r="A2196" t="str">
            <v>2195</v>
          </cell>
          <cell r="B2196" t="str">
            <v>OM6_8171</v>
          </cell>
          <cell r="C2196" t="str">
            <v>171 - GCP Allocation O &amp; M Exp Amount</v>
          </cell>
          <cell r="D2196">
            <v>0</v>
          </cell>
          <cell r="F2196" t="str">
            <v>CALC</v>
          </cell>
          <cell r="H2196" t="str">
            <v>171</v>
          </cell>
          <cell r="I2196" t="str">
            <v>C</v>
          </cell>
          <cell r="J2196" t="str">
            <v>om_exp</v>
          </cell>
          <cell r="K2196" t="str">
            <v>alloc_gcp_amt</v>
          </cell>
          <cell r="M2196" t="str">
            <v>2010/12/1/8/A/0</v>
          </cell>
        </row>
        <row r="2197">
          <cell r="A2197" t="str">
            <v>2196</v>
          </cell>
          <cell r="B2197" t="str">
            <v>OM6_8171</v>
          </cell>
          <cell r="C2197" t="str">
            <v>171 - GCP Allocation O &amp; M Exp Amount</v>
          </cell>
          <cell r="D2197">
            <v>0</v>
          </cell>
          <cell r="F2197" t="str">
            <v>CALC</v>
          </cell>
          <cell r="H2197" t="str">
            <v>171</v>
          </cell>
          <cell r="I2197" t="str">
            <v>C</v>
          </cell>
          <cell r="J2197" t="str">
            <v>om_exp</v>
          </cell>
          <cell r="K2197" t="str">
            <v>alloc_gcp_amt</v>
          </cell>
          <cell r="M2197" t="str">
            <v>2010/12/1/8/A/0</v>
          </cell>
        </row>
        <row r="2198">
          <cell r="A2198" t="str">
            <v>2197</v>
          </cell>
          <cell r="B2198" t="str">
            <v>OM6_8171</v>
          </cell>
          <cell r="C2198" t="str">
            <v>171 - GCP Allocation O &amp; M Exp Amount</v>
          </cell>
          <cell r="D2198">
            <v>0</v>
          </cell>
          <cell r="F2198" t="str">
            <v>CALC</v>
          </cell>
          <cell r="H2198" t="str">
            <v>171</v>
          </cell>
          <cell r="I2198" t="str">
            <v>C</v>
          </cell>
          <cell r="J2198" t="str">
            <v>om_exp</v>
          </cell>
          <cell r="K2198" t="str">
            <v>alloc_gcp_amt</v>
          </cell>
          <cell r="M2198" t="str">
            <v>2010/12/1/8/A/0</v>
          </cell>
        </row>
        <row r="2199">
          <cell r="A2199" t="str">
            <v>2198</v>
          </cell>
          <cell r="B2199" t="str">
            <v>OM6_8171</v>
          </cell>
          <cell r="C2199" t="str">
            <v>171 - GCP Allocation O &amp; M Exp Amount</v>
          </cell>
          <cell r="D2199">
            <v>0</v>
          </cell>
          <cell r="F2199" t="str">
            <v>CALC</v>
          </cell>
          <cell r="H2199" t="str">
            <v>171</v>
          </cell>
          <cell r="I2199" t="str">
            <v>C</v>
          </cell>
          <cell r="J2199" t="str">
            <v>om_exp</v>
          </cell>
          <cell r="K2199" t="str">
            <v>alloc_gcp_amt</v>
          </cell>
          <cell r="M2199" t="str">
            <v>2010/12/1/8/A/0</v>
          </cell>
        </row>
        <row r="2200">
          <cell r="A2200" t="str">
            <v>2199</v>
          </cell>
          <cell r="B2200" t="str">
            <v>OM3_8171</v>
          </cell>
          <cell r="C2200" t="str">
            <v>171 - GCP Allocation Factor</v>
          </cell>
          <cell r="D2200">
            <v>0</v>
          </cell>
          <cell r="F2200" t="str">
            <v>CALC</v>
          </cell>
          <cell r="H2200" t="str">
            <v>171</v>
          </cell>
          <cell r="I2200" t="str">
            <v>C</v>
          </cell>
          <cell r="J2200" t="str">
            <v>om_exp</v>
          </cell>
          <cell r="K2200" t="str">
            <v>alloc_gcp</v>
          </cell>
          <cell r="M2200" t="str">
            <v>2010/12/1/8/A/0</v>
          </cell>
        </row>
        <row r="2201">
          <cell r="A2201" t="str">
            <v>2200</v>
          </cell>
          <cell r="B2201" t="str">
            <v>OM3_8171</v>
          </cell>
          <cell r="C2201" t="str">
            <v>171 - GCP Allocation Factor</v>
          </cell>
          <cell r="D2201">
            <v>0</v>
          </cell>
          <cell r="F2201" t="str">
            <v>CALC</v>
          </cell>
          <cell r="H2201" t="str">
            <v>171</v>
          </cell>
          <cell r="I2201" t="str">
            <v>C</v>
          </cell>
          <cell r="J2201" t="str">
            <v>om_exp</v>
          </cell>
          <cell r="K2201" t="str">
            <v>alloc_gcp</v>
          </cell>
          <cell r="M2201" t="str">
            <v>2010/12/1/8/A/0</v>
          </cell>
        </row>
        <row r="2202">
          <cell r="A2202" t="str">
            <v>2201</v>
          </cell>
          <cell r="B2202" t="str">
            <v>OM3_8171</v>
          </cell>
          <cell r="C2202" t="str">
            <v>171 - GCP Allocation Factor</v>
          </cell>
          <cell r="D2202">
            <v>0</v>
          </cell>
          <cell r="F2202" t="str">
            <v>CALC</v>
          </cell>
          <cell r="H2202" t="str">
            <v>171</v>
          </cell>
          <cell r="I2202" t="str">
            <v>C</v>
          </cell>
          <cell r="J2202" t="str">
            <v>om_exp</v>
          </cell>
          <cell r="K2202" t="str">
            <v>alloc_gcp</v>
          </cell>
          <cell r="M2202" t="str">
            <v>2010/12/1/8/A/0</v>
          </cell>
        </row>
        <row r="2203">
          <cell r="A2203" t="str">
            <v>2202</v>
          </cell>
          <cell r="B2203" t="str">
            <v>OM3_8171</v>
          </cell>
          <cell r="C2203" t="str">
            <v>171 - GCP Allocation Factor</v>
          </cell>
          <cell r="D2203">
            <v>0</v>
          </cell>
          <cell r="F2203" t="str">
            <v>CALC</v>
          </cell>
          <cell r="H2203" t="str">
            <v>171</v>
          </cell>
          <cell r="I2203" t="str">
            <v>C</v>
          </cell>
          <cell r="J2203" t="str">
            <v>om_exp</v>
          </cell>
          <cell r="K2203" t="str">
            <v>alloc_gcp</v>
          </cell>
          <cell r="M2203" t="str">
            <v>2010/12/1/8/A/0</v>
          </cell>
        </row>
        <row r="2204">
          <cell r="A2204" t="str">
            <v>2203</v>
          </cell>
          <cell r="B2204" t="str">
            <v>OM3_8171</v>
          </cell>
          <cell r="C2204" t="str">
            <v>171 - GCP Allocation Factor</v>
          </cell>
          <cell r="D2204">
            <v>0</v>
          </cell>
          <cell r="F2204" t="str">
            <v>CALC</v>
          </cell>
          <cell r="H2204" t="str">
            <v>171</v>
          </cell>
          <cell r="I2204" t="str">
            <v>C</v>
          </cell>
          <cell r="J2204" t="str">
            <v>om_exp</v>
          </cell>
          <cell r="K2204" t="str">
            <v>alloc_gcp</v>
          </cell>
          <cell r="M2204" t="str">
            <v>2010/12/1/8/A/0</v>
          </cell>
        </row>
        <row r="2205">
          <cell r="A2205" t="str">
            <v>2204</v>
          </cell>
          <cell r="B2205" t="str">
            <v>OMC_8171</v>
          </cell>
          <cell r="C2205" t="str">
            <v>171 - GCP Jurisdictional O &amp; M Exp Amount</v>
          </cell>
          <cell r="D2205">
            <v>0</v>
          </cell>
          <cell r="F2205" t="str">
            <v>CALC</v>
          </cell>
          <cell r="H2205" t="str">
            <v>171</v>
          </cell>
          <cell r="I2205" t="str">
            <v>C</v>
          </cell>
          <cell r="J2205" t="str">
            <v>om_exp</v>
          </cell>
          <cell r="K2205" t="str">
            <v>juris_gcp_amt</v>
          </cell>
          <cell r="M2205" t="str">
            <v>2010/12/1/8/A/0</v>
          </cell>
        </row>
        <row r="2206">
          <cell r="A2206" t="str">
            <v>2205</v>
          </cell>
          <cell r="B2206" t="str">
            <v>OMC_8171</v>
          </cell>
          <cell r="C2206" t="str">
            <v>171 - GCP Jurisdictional O &amp; M Exp Amount</v>
          </cell>
          <cell r="D2206">
            <v>0</v>
          </cell>
          <cell r="F2206" t="str">
            <v>CALC</v>
          </cell>
          <cell r="H2206" t="str">
            <v>171</v>
          </cell>
          <cell r="I2206" t="str">
            <v>C</v>
          </cell>
          <cell r="J2206" t="str">
            <v>om_exp</v>
          </cell>
          <cell r="K2206" t="str">
            <v>juris_gcp_amt</v>
          </cell>
          <cell r="M2206" t="str">
            <v>2010/12/1/8/A/0</v>
          </cell>
        </row>
        <row r="2207">
          <cell r="A2207" t="str">
            <v>2206</v>
          </cell>
          <cell r="B2207" t="str">
            <v>OMC_8171</v>
          </cell>
          <cell r="C2207" t="str">
            <v>171 - GCP Jurisdictional O &amp; M Exp Amount</v>
          </cell>
          <cell r="D2207">
            <v>0</v>
          </cell>
          <cell r="F2207" t="str">
            <v>CALC</v>
          </cell>
          <cell r="H2207" t="str">
            <v>171</v>
          </cell>
          <cell r="I2207" t="str">
            <v>C</v>
          </cell>
          <cell r="J2207" t="str">
            <v>om_exp</v>
          </cell>
          <cell r="K2207" t="str">
            <v>juris_gcp_amt</v>
          </cell>
          <cell r="M2207" t="str">
            <v>2010/12/1/8/A/0</v>
          </cell>
        </row>
        <row r="2208">
          <cell r="A2208" t="str">
            <v>2207</v>
          </cell>
          <cell r="B2208" t="str">
            <v>OMC_8171</v>
          </cell>
          <cell r="C2208" t="str">
            <v>171 - GCP Jurisdictional O &amp; M Exp Amount</v>
          </cell>
          <cell r="D2208">
            <v>0</v>
          </cell>
          <cell r="F2208" t="str">
            <v>CALC</v>
          </cell>
          <cell r="H2208" t="str">
            <v>171</v>
          </cell>
          <cell r="I2208" t="str">
            <v>C</v>
          </cell>
          <cell r="J2208" t="str">
            <v>om_exp</v>
          </cell>
          <cell r="K2208" t="str">
            <v>juris_gcp_amt</v>
          </cell>
          <cell r="M2208" t="str">
            <v>2010/12/1/8/A/0</v>
          </cell>
        </row>
        <row r="2209">
          <cell r="A2209" t="str">
            <v>2208</v>
          </cell>
          <cell r="B2209" t="str">
            <v>OMC_8171</v>
          </cell>
          <cell r="C2209" t="str">
            <v>171 - GCP Jurisdictional O &amp; M Exp Amount</v>
          </cell>
          <cell r="D2209">
            <v>0</v>
          </cell>
          <cell r="F2209" t="str">
            <v>CALC</v>
          </cell>
          <cell r="H2209" t="str">
            <v>171</v>
          </cell>
          <cell r="I2209" t="str">
            <v>C</v>
          </cell>
          <cell r="J2209" t="str">
            <v>om_exp</v>
          </cell>
          <cell r="K2209" t="str">
            <v>juris_gcp_amt</v>
          </cell>
          <cell r="M2209" t="str">
            <v>2010/12/1/8/A/0</v>
          </cell>
        </row>
        <row r="2210">
          <cell r="A2210" t="str">
            <v>2209</v>
          </cell>
          <cell r="B2210" t="str">
            <v>OM4_8171</v>
          </cell>
          <cell r="C2210" t="str">
            <v>171 - Energy Allocation Factor</v>
          </cell>
          <cell r="D2210">
            <v>0</v>
          </cell>
          <cell r="F2210" t="str">
            <v>CALC</v>
          </cell>
          <cell r="H2210" t="str">
            <v>171</v>
          </cell>
          <cell r="I2210" t="str">
            <v>C</v>
          </cell>
          <cell r="J2210" t="str">
            <v>om_exp</v>
          </cell>
          <cell r="K2210" t="str">
            <v>alloc_energy</v>
          </cell>
          <cell r="M2210" t="str">
            <v>2010/12/1/8/A/0</v>
          </cell>
        </row>
        <row r="2211">
          <cell r="A2211" t="str">
            <v>2210</v>
          </cell>
          <cell r="B2211" t="str">
            <v>OM4_8171</v>
          </cell>
          <cell r="C2211" t="str">
            <v>171 - Energy Allocation Factor</v>
          </cell>
          <cell r="D2211">
            <v>0</v>
          </cell>
          <cell r="F2211" t="str">
            <v>CALC</v>
          </cell>
          <cell r="H2211" t="str">
            <v>171</v>
          </cell>
          <cell r="I2211" t="str">
            <v>C</v>
          </cell>
          <cell r="J2211" t="str">
            <v>om_exp</v>
          </cell>
          <cell r="K2211" t="str">
            <v>alloc_energy</v>
          </cell>
          <cell r="M2211" t="str">
            <v>2010/12/1/8/A/0</v>
          </cell>
        </row>
        <row r="2212">
          <cell r="A2212" t="str">
            <v>2211</v>
          </cell>
          <cell r="B2212" t="str">
            <v>OM4_8171</v>
          </cell>
          <cell r="C2212" t="str">
            <v>171 - Energy Allocation Factor</v>
          </cell>
          <cell r="D2212">
            <v>0</v>
          </cell>
          <cell r="F2212" t="str">
            <v>CALC</v>
          </cell>
          <cell r="H2212" t="str">
            <v>171</v>
          </cell>
          <cell r="I2212" t="str">
            <v>C</v>
          </cell>
          <cell r="J2212" t="str">
            <v>om_exp</v>
          </cell>
          <cell r="K2212" t="str">
            <v>alloc_energy</v>
          </cell>
          <cell r="M2212" t="str">
            <v>2010/12/1/8/A/0</v>
          </cell>
        </row>
        <row r="2213">
          <cell r="A2213" t="str">
            <v>2212</v>
          </cell>
          <cell r="B2213" t="str">
            <v>OM4_8171</v>
          </cell>
          <cell r="C2213" t="str">
            <v>171 - Energy Allocation Factor</v>
          </cell>
          <cell r="D2213">
            <v>0</v>
          </cell>
          <cell r="F2213" t="str">
            <v>CALC</v>
          </cell>
          <cell r="H2213" t="str">
            <v>171</v>
          </cell>
          <cell r="I2213" t="str">
            <v>C</v>
          </cell>
          <cell r="J2213" t="str">
            <v>om_exp</v>
          </cell>
          <cell r="K2213" t="str">
            <v>alloc_energy</v>
          </cell>
          <cell r="M2213" t="str">
            <v>2010/12/1/8/A/0</v>
          </cell>
        </row>
        <row r="2214">
          <cell r="A2214" t="str">
            <v>2213</v>
          </cell>
          <cell r="B2214" t="str">
            <v>OM4_8171</v>
          </cell>
          <cell r="C2214" t="str">
            <v>171 - Energy Allocation Factor</v>
          </cell>
          <cell r="D2214">
            <v>0</v>
          </cell>
          <cell r="F2214" t="str">
            <v>CALC</v>
          </cell>
          <cell r="H2214" t="str">
            <v>171</v>
          </cell>
          <cell r="I2214" t="str">
            <v>C</v>
          </cell>
          <cell r="J2214" t="str">
            <v>om_exp</v>
          </cell>
          <cell r="K2214" t="str">
            <v>alloc_energy</v>
          </cell>
          <cell r="M2214" t="str">
            <v>2010/12/1/8/A/0</v>
          </cell>
        </row>
        <row r="2215">
          <cell r="A2215" t="str">
            <v>2214</v>
          </cell>
          <cell r="B2215" t="str">
            <v>OM7_8171</v>
          </cell>
          <cell r="C2215" t="str">
            <v>171 - Energy Allocation O &amp; M Exp Amount</v>
          </cell>
          <cell r="D2215">
            <v>0</v>
          </cell>
          <cell r="F2215" t="str">
            <v>CALC</v>
          </cell>
          <cell r="H2215" t="str">
            <v>171</v>
          </cell>
          <cell r="I2215" t="str">
            <v>C</v>
          </cell>
          <cell r="J2215" t="str">
            <v>om_exp</v>
          </cell>
          <cell r="K2215" t="str">
            <v>alloc_energy_amt</v>
          </cell>
          <cell r="M2215" t="str">
            <v>2010/12/1/8/A/0</v>
          </cell>
        </row>
        <row r="2216">
          <cell r="A2216" t="str">
            <v>2215</v>
          </cell>
          <cell r="B2216" t="str">
            <v>OM7_8171</v>
          </cell>
          <cell r="C2216" t="str">
            <v>171 - Energy Allocation O &amp; M Exp Amount</v>
          </cell>
          <cell r="D2216">
            <v>0</v>
          </cell>
          <cell r="F2216" t="str">
            <v>CALC</v>
          </cell>
          <cell r="H2216" t="str">
            <v>171</v>
          </cell>
          <cell r="I2216" t="str">
            <v>C</v>
          </cell>
          <cell r="J2216" t="str">
            <v>om_exp</v>
          </cell>
          <cell r="K2216" t="str">
            <v>alloc_energy_amt</v>
          </cell>
          <cell r="M2216" t="str">
            <v>2010/12/1/8/A/0</v>
          </cell>
        </row>
        <row r="2217">
          <cell r="A2217" t="str">
            <v>2216</v>
          </cell>
          <cell r="B2217" t="str">
            <v>OM7_8171</v>
          </cell>
          <cell r="C2217" t="str">
            <v>171 - Energy Allocation O &amp; M Exp Amount</v>
          </cell>
          <cell r="D2217">
            <v>0</v>
          </cell>
          <cell r="F2217" t="str">
            <v>CALC</v>
          </cell>
          <cell r="H2217" t="str">
            <v>171</v>
          </cell>
          <cell r="I2217" t="str">
            <v>C</v>
          </cell>
          <cell r="J2217" t="str">
            <v>om_exp</v>
          </cell>
          <cell r="K2217" t="str">
            <v>alloc_energy_amt</v>
          </cell>
          <cell r="M2217" t="str">
            <v>2010/12/1/8/A/0</v>
          </cell>
        </row>
        <row r="2218">
          <cell r="A2218" t="str">
            <v>2217</v>
          </cell>
          <cell r="B2218" t="str">
            <v>OM7_8171</v>
          </cell>
          <cell r="C2218" t="str">
            <v>171 - Energy Allocation O &amp; M Exp Amount</v>
          </cell>
          <cell r="D2218">
            <v>0</v>
          </cell>
          <cell r="F2218" t="str">
            <v>CALC</v>
          </cell>
          <cell r="H2218" t="str">
            <v>171</v>
          </cell>
          <cell r="I2218" t="str">
            <v>C</v>
          </cell>
          <cell r="J2218" t="str">
            <v>om_exp</v>
          </cell>
          <cell r="K2218" t="str">
            <v>alloc_energy_amt</v>
          </cell>
          <cell r="M2218" t="str">
            <v>2010/12/1/8/A/0</v>
          </cell>
        </row>
        <row r="2219">
          <cell r="A2219" t="str">
            <v>2218</v>
          </cell>
          <cell r="B2219" t="str">
            <v>OM7_8171</v>
          </cell>
          <cell r="C2219" t="str">
            <v>171 - Energy Allocation O &amp; M Exp Amount</v>
          </cell>
          <cell r="D2219">
            <v>0</v>
          </cell>
          <cell r="F2219" t="str">
            <v>CALC</v>
          </cell>
          <cell r="H2219" t="str">
            <v>171</v>
          </cell>
          <cell r="I2219" t="str">
            <v>C</v>
          </cell>
          <cell r="J2219" t="str">
            <v>om_exp</v>
          </cell>
          <cell r="K2219" t="str">
            <v>alloc_energy_amt</v>
          </cell>
          <cell r="M2219" t="str">
            <v>2010/12/1/8/A/0</v>
          </cell>
        </row>
        <row r="2220">
          <cell r="A2220" t="str">
            <v>2219</v>
          </cell>
          <cell r="B2220" t="str">
            <v>OMB_8171</v>
          </cell>
          <cell r="C2220" t="str">
            <v>171 - CP Jurisdictional O &amp; M Exp Amount</v>
          </cell>
          <cell r="D2220">
            <v>0</v>
          </cell>
          <cell r="F2220" t="str">
            <v>CALC</v>
          </cell>
          <cell r="H2220" t="str">
            <v>171</v>
          </cell>
          <cell r="I2220" t="str">
            <v>C</v>
          </cell>
          <cell r="J2220" t="str">
            <v>om_exp</v>
          </cell>
          <cell r="K2220" t="str">
            <v>juris_cp_amt</v>
          </cell>
          <cell r="M2220" t="str">
            <v>2010/12/1/8/A/0</v>
          </cell>
        </row>
        <row r="2221">
          <cell r="A2221" t="str">
            <v>2220</v>
          </cell>
          <cell r="B2221" t="str">
            <v>OMB_8171</v>
          </cell>
          <cell r="C2221" t="str">
            <v>171 - CP Jurisdictional O &amp; M Exp Amount</v>
          </cell>
          <cell r="D2221">
            <v>0</v>
          </cell>
          <cell r="F2221" t="str">
            <v>CALC</v>
          </cell>
          <cell r="H2221" t="str">
            <v>171</v>
          </cell>
          <cell r="I2221" t="str">
            <v>C</v>
          </cell>
          <cell r="J2221" t="str">
            <v>om_exp</v>
          </cell>
          <cell r="K2221" t="str">
            <v>juris_cp_amt</v>
          </cell>
          <cell r="M2221" t="str">
            <v>2010/12/1/8/A/0</v>
          </cell>
        </row>
        <row r="2222">
          <cell r="A2222" t="str">
            <v>2221</v>
          </cell>
          <cell r="B2222" t="str">
            <v>OMB_8171</v>
          </cell>
          <cell r="C2222" t="str">
            <v>171 - CP Jurisdictional O &amp; M Exp Amount</v>
          </cell>
          <cell r="D2222">
            <v>0</v>
          </cell>
          <cell r="F2222" t="str">
            <v>CALC</v>
          </cell>
          <cell r="H2222" t="str">
            <v>171</v>
          </cell>
          <cell r="I2222" t="str">
            <v>C</v>
          </cell>
          <cell r="J2222" t="str">
            <v>om_exp</v>
          </cell>
          <cell r="K2222" t="str">
            <v>juris_cp_amt</v>
          </cell>
          <cell r="M2222" t="str">
            <v>2010/12/1/8/A/0</v>
          </cell>
        </row>
        <row r="2223">
          <cell r="A2223" t="str">
            <v>2222</v>
          </cell>
          <cell r="B2223" t="str">
            <v>OMB_8171</v>
          </cell>
          <cell r="C2223" t="str">
            <v>171 - CP Jurisdictional O &amp; M Exp Amount</v>
          </cell>
          <cell r="D2223">
            <v>7686.5362056599997</v>
          </cell>
          <cell r="F2223" t="str">
            <v>CALC</v>
          </cell>
          <cell r="H2223" t="str">
            <v>171</v>
          </cell>
          <cell r="I2223" t="str">
            <v>C</v>
          </cell>
          <cell r="J2223" t="str">
            <v>om_exp</v>
          </cell>
          <cell r="K2223" t="str">
            <v>juris_cp_amt</v>
          </cell>
          <cell r="M2223" t="str">
            <v>2010/12/1/8/A/0</v>
          </cell>
        </row>
        <row r="2224">
          <cell r="A2224" t="str">
            <v>2223</v>
          </cell>
          <cell r="B2224" t="str">
            <v>OMB_8171</v>
          </cell>
          <cell r="C2224" t="str">
            <v>171 - CP Jurisdictional O &amp; M Exp Amount</v>
          </cell>
          <cell r="D2224">
            <v>0</v>
          </cell>
          <cell r="F2224" t="str">
            <v>CALC</v>
          </cell>
          <cell r="H2224" t="str">
            <v>171</v>
          </cell>
          <cell r="I2224" t="str">
            <v>C</v>
          </cell>
          <cell r="J2224" t="str">
            <v>om_exp</v>
          </cell>
          <cell r="K2224" t="str">
            <v>juris_cp_amt</v>
          </cell>
          <cell r="M2224" t="str">
            <v>2010/12/1/8/A/0</v>
          </cell>
        </row>
        <row r="2225">
          <cell r="A2225" t="str">
            <v>2224</v>
          </cell>
          <cell r="B2225" t="str">
            <v>OM8_8171</v>
          </cell>
          <cell r="C2225" t="str">
            <v>171 - CP Jurisdictional Factor</v>
          </cell>
          <cell r="D2225">
            <v>0.98031049999999997</v>
          </cell>
          <cell r="F2225" t="str">
            <v>CALC</v>
          </cell>
          <cell r="H2225" t="str">
            <v>171</v>
          </cell>
          <cell r="I2225" t="str">
            <v>C</v>
          </cell>
          <cell r="J2225" t="str">
            <v>om_exp</v>
          </cell>
          <cell r="K2225" t="str">
            <v>juris_cp</v>
          </cell>
          <cell r="M2225" t="str">
            <v>2010/12/1/8/A/0</v>
          </cell>
        </row>
        <row r="2226">
          <cell r="A2226" t="str">
            <v>2225</v>
          </cell>
          <cell r="B2226" t="str">
            <v>OM8_8171</v>
          </cell>
          <cell r="C2226" t="str">
            <v>171 - CP Jurisdictional Factor</v>
          </cell>
          <cell r="D2226">
            <v>0.98031049999999997</v>
          </cell>
          <cell r="F2226" t="str">
            <v>CALC</v>
          </cell>
          <cell r="H2226" t="str">
            <v>171</v>
          </cell>
          <cell r="I2226" t="str">
            <v>C</v>
          </cell>
          <cell r="J2226" t="str">
            <v>om_exp</v>
          </cell>
          <cell r="K2226" t="str">
            <v>juris_cp</v>
          </cell>
          <cell r="M2226" t="str">
            <v>2010/12/1/8/A/0</v>
          </cell>
        </row>
        <row r="2227">
          <cell r="A2227" t="str">
            <v>2226</v>
          </cell>
          <cell r="B2227" t="str">
            <v>OM8_8171</v>
          </cell>
          <cell r="C2227" t="str">
            <v>171 - CP Jurisdictional Factor</v>
          </cell>
          <cell r="D2227">
            <v>0.98031049999999997</v>
          </cell>
          <cell r="F2227" t="str">
            <v>CALC</v>
          </cell>
          <cell r="H2227" t="str">
            <v>171</v>
          </cell>
          <cell r="I2227" t="str">
            <v>C</v>
          </cell>
          <cell r="J2227" t="str">
            <v>om_exp</v>
          </cell>
          <cell r="K2227" t="str">
            <v>juris_cp</v>
          </cell>
          <cell r="M2227" t="str">
            <v>2010/12/1/8/A/0</v>
          </cell>
        </row>
        <row r="2228">
          <cell r="A2228" t="str">
            <v>2227</v>
          </cell>
          <cell r="B2228" t="str">
            <v>OM8_8171</v>
          </cell>
          <cell r="C2228" t="str">
            <v>171 - CP Jurisdictional Factor</v>
          </cell>
          <cell r="D2228">
            <v>0.98031049999999997</v>
          </cell>
          <cell r="F2228" t="str">
            <v>CALC</v>
          </cell>
          <cell r="H2228" t="str">
            <v>171</v>
          </cell>
          <cell r="I2228" t="str">
            <v>C</v>
          </cell>
          <cell r="J2228" t="str">
            <v>om_exp</v>
          </cell>
          <cell r="K2228" t="str">
            <v>juris_cp</v>
          </cell>
          <cell r="M2228" t="str">
            <v>2010/12/1/8/A/0</v>
          </cell>
        </row>
        <row r="2229">
          <cell r="A2229" t="str">
            <v>2228</v>
          </cell>
          <cell r="B2229" t="str">
            <v>OM8_8171</v>
          </cell>
          <cell r="C2229" t="str">
            <v>171 - CP Jurisdictional Factor</v>
          </cell>
          <cell r="D2229">
            <v>0.98031049999999997</v>
          </cell>
          <cell r="F2229" t="str">
            <v>CALC</v>
          </cell>
          <cell r="H2229" t="str">
            <v>171</v>
          </cell>
          <cell r="I2229" t="str">
            <v>C</v>
          </cell>
          <cell r="J2229" t="str">
            <v>om_exp</v>
          </cell>
          <cell r="K2229" t="str">
            <v>juris_cp</v>
          </cell>
          <cell r="M2229" t="str">
            <v>2010/12/1/8/A/0</v>
          </cell>
        </row>
        <row r="2230">
          <cell r="A2230" t="str">
            <v>2229</v>
          </cell>
          <cell r="B2230" t="str">
            <v>OMA_8171</v>
          </cell>
          <cell r="C2230" t="str">
            <v>171 - Energy Jurisdictional Factor</v>
          </cell>
          <cell r="D2230">
            <v>0.980271</v>
          </cell>
          <cell r="F2230" t="str">
            <v>CALC</v>
          </cell>
          <cell r="H2230" t="str">
            <v>171</v>
          </cell>
          <cell r="I2230" t="str">
            <v>C</v>
          </cell>
          <cell r="J2230" t="str">
            <v>om_exp</v>
          </cell>
          <cell r="K2230" t="str">
            <v>juris_energy</v>
          </cell>
          <cell r="M2230" t="str">
            <v>2010/12/1/8/A/0</v>
          </cell>
        </row>
        <row r="2231">
          <cell r="A2231" t="str">
            <v>2230</v>
          </cell>
          <cell r="B2231" t="str">
            <v>OMA_8171</v>
          </cell>
          <cell r="C2231" t="str">
            <v>171 - Energy Jurisdictional Factor</v>
          </cell>
          <cell r="D2231">
            <v>0.980271</v>
          </cell>
          <cell r="F2231" t="str">
            <v>CALC</v>
          </cell>
          <cell r="H2231" t="str">
            <v>171</v>
          </cell>
          <cell r="I2231" t="str">
            <v>C</v>
          </cell>
          <cell r="J2231" t="str">
            <v>om_exp</v>
          </cell>
          <cell r="K2231" t="str">
            <v>juris_energy</v>
          </cell>
          <cell r="M2231" t="str">
            <v>2010/12/1/8/A/0</v>
          </cell>
        </row>
        <row r="2232">
          <cell r="A2232" t="str">
            <v>2231</v>
          </cell>
          <cell r="B2232" t="str">
            <v>OMA_8171</v>
          </cell>
          <cell r="C2232" t="str">
            <v>171 - Energy Jurisdictional Factor</v>
          </cell>
          <cell r="D2232">
            <v>0.980271</v>
          </cell>
          <cell r="F2232" t="str">
            <v>CALC</v>
          </cell>
          <cell r="H2232" t="str">
            <v>171</v>
          </cell>
          <cell r="I2232" t="str">
            <v>C</v>
          </cell>
          <cell r="J2232" t="str">
            <v>om_exp</v>
          </cell>
          <cell r="K2232" t="str">
            <v>juris_energy</v>
          </cell>
          <cell r="M2232" t="str">
            <v>2010/12/1/8/A/0</v>
          </cell>
        </row>
        <row r="2233">
          <cell r="A2233" t="str">
            <v>2232</v>
          </cell>
          <cell r="B2233" t="str">
            <v>OMA_8171</v>
          </cell>
          <cell r="C2233" t="str">
            <v>171 - Energy Jurisdictional Factor</v>
          </cell>
          <cell r="D2233">
            <v>0.980271</v>
          </cell>
          <cell r="F2233" t="str">
            <v>CALC</v>
          </cell>
          <cell r="H2233" t="str">
            <v>171</v>
          </cell>
          <cell r="I2233" t="str">
            <v>C</v>
          </cell>
          <cell r="J2233" t="str">
            <v>om_exp</v>
          </cell>
          <cell r="K2233" t="str">
            <v>juris_energy</v>
          </cell>
          <cell r="M2233" t="str">
            <v>2010/12/1/8/A/0</v>
          </cell>
        </row>
        <row r="2234">
          <cell r="A2234" t="str">
            <v>2233</v>
          </cell>
          <cell r="B2234" t="str">
            <v>OMA_8171</v>
          </cell>
          <cell r="C2234" t="str">
            <v>171 - Energy Jurisdictional Factor</v>
          </cell>
          <cell r="D2234">
            <v>0.980271</v>
          </cell>
          <cell r="F2234" t="str">
            <v>CALC</v>
          </cell>
          <cell r="H2234" t="str">
            <v>171</v>
          </cell>
          <cell r="I2234" t="str">
            <v>C</v>
          </cell>
          <cell r="J2234" t="str">
            <v>om_exp</v>
          </cell>
          <cell r="K2234" t="str">
            <v>juris_energy</v>
          </cell>
          <cell r="M2234" t="str">
            <v>2010/12/1/8/A/0</v>
          </cell>
        </row>
        <row r="2235">
          <cell r="A2235" t="str">
            <v>2234</v>
          </cell>
          <cell r="B2235" t="str">
            <v>OM1_8171</v>
          </cell>
          <cell r="C2235" t="str">
            <v>171 - O &amp; M Expenses Amount</v>
          </cell>
          <cell r="D2235">
            <v>0</v>
          </cell>
          <cell r="F2235" t="str">
            <v>CALC</v>
          </cell>
          <cell r="H2235" t="str">
            <v>171</v>
          </cell>
          <cell r="I2235" t="str">
            <v>C</v>
          </cell>
          <cell r="J2235" t="str">
            <v>om_exp</v>
          </cell>
          <cell r="K2235" t="str">
            <v>beg_bal</v>
          </cell>
          <cell r="M2235" t="str">
            <v>2010/12/1/8/A/0</v>
          </cell>
        </row>
        <row r="2236">
          <cell r="A2236" t="str">
            <v>2235</v>
          </cell>
          <cell r="B2236" t="str">
            <v>OM1_8171</v>
          </cell>
          <cell r="C2236" t="str">
            <v>171 - O &amp; M Expenses Amount</v>
          </cell>
          <cell r="D2236">
            <v>0</v>
          </cell>
          <cell r="F2236" t="str">
            <v>CALC</v>
          </cell>
          <cell r="H2236" t="str">
            <v>171</v>
          </cell>
          <cell r="I2236" t="str">
            <v>C</v>
          </cell>
          <cell r="J2236" t="str">
            <v>om_exp</v>
          </cell>
          <cell r="K2236" t="str">
            <v>beg_bal</v>
          </cell>
          <cell r="M2236" t="str">
            <v>2010/12/1/8/A/0</v>
          </cell>
        </row>
        <row r="2237">
          <cell r="A2237" t="str">
            <v>2236</v>
          </cell>
          <cell r="B2237" t="str">
            <v>OM1_8171</v>
          </cell>
          <cell r="C2237" t="str">
            <v>171 - O &amp; M Expenses Amount</v>
          </cell>
          <cell r="D2237">
            <v>0</v>
          </cell>
          <cell r="F2237" t="str">
            <v>CALC</v>
          </cell>
          <cell r="H2237" t="str">
            <v>171</v>
          </cell>
          <cell r="I2237" t="str">
            <v>C</v>
          </cell>
          <cell r="J2237" t="str">
            <v>om_exp</v>
          </cell>
          <cell r="K2237" t="str">
            <v>beg_bal</v>
          </cell>
          <cell r="M2237" t="str">
            <v>2010/12/1/8/A/0</v>
          </cell>
        </row>
        <row r="2238">
          <cell r="A2238" t="str">
            <v>2237</v>
          </cell>
          <cell r="B2238" t="str">
            <v>OM1_8171</v>
          </cell>
          <cell r="C2238" t="str">
            <v>171 - O &amp; M Expenses Amount</v>
          </cell>
          <cell r="D2238">
            <v>7840.92</v>
          </cell>
          <cell r="F2238" t="str">
            <v>CALC</v>
          </cell>
          <cell r="H2238" t="str">
            <v>171</v>
          </cell>
          <cell r="I2238" t="str">
            <v>C</v>
          </cell>
          <cell r="J2238" t="str">
            <v>om_exp</v>
          </cell>
          <cell r="K2238" t="str">
            <v>beg_bal</v>
          </cell>
          <cell r="M2238" t="str">
            <v>2010/12/1/8/A/0</v>
          </cell>
        </row>
        <row r="2239">
          <cell r="A2239" t="str">
            <v>2238</v>
          </cell>
          <cell r="B2239" t="str">
            <v>OM1_8171</v>
          </cell>
          <cell r="C2239" t="str">
            <v>171 - O &amp; M Expenses Amount</v>
          </cell>
          <cell r="D2239">
            <v>0</v>
          </cell>
          <cell r="F2239" t="str">
            <v>CALC</v>
          </cell>
          <cell r="H2239" t="str">
            <v>171</v>
          </cell>
          <cell r="I2239" t="str">
            <v>C</v>
          </cell>
          <cell r="J2239" t="str">
            <v>om_exp</v>
          </cell>
          <cell r="K2239" t="str">
            <v>beg_bal</v>
          </cell>
          <cell r="M2239" t="str">
            <v>2010/12/1/8/A/0</v>
          </cell>
        </row>
        <row r="2240">
          <cell r="A2240" t="str">
            <v>2239</v>
          </cell>
          <cell r="B2240" t="str">
            <v>OM9_8171</v>
          </cell>
          <cell r="C2240" t="str">
            <v>171 - GCP Jurisdictional Factor</v>
          </cell>
          <cell r="D2240">
            <v>1</v>
          </cell>
          <cell r="F2240" t="str">
            <v>CALC</v>
          </cell>
          <cell r="H2240" t="str">
            <v>171</v>
          </cell>
          <cell r="I2240" t="str">
            <v>C</v>
          </cell>
          <cell r="J2240" t="str">
            <v>om_exp</v>
          </cell>
          <cell r="K2240" t="str">
            <v>juris_gcp</v>
          </cell>
          <cell r="M2240" t="str">
            <v>2010/12/1/8/A/0</v>
          </cell>
        </row>
        <row r="2241">
          <cell r="A2241" t="str">
            <v>2240</v>
          </cell>
          <cell r="B2241" t="str">
            <v>OM9_8171</v>
          </cell>
          <cell r="C2241" t="str">
            <v>171 - GCP Jurisdictional Factor</v>
          </cell>
          <cell r="D2241">
            <v>1</v>
          </cell>
          <cell r="F2241" t="str">
            <v>CALC</v>
          </cell>
          <cell r="H2241" t="str">
            <v>171</v>
          </cell>
          <cell r="I2241" t="str">
            <v>C</v>
          </cell>
          <cell r="J2241" t="str">
            <v>om_exp</v>
          </cell>
          <cell r="K2241" t="str">
            <v>juris_gcp</v>
          </cell>
          <cell r="M2241" t="str">
            <v>2010/12/1/8/A/0</v>
          </cell>
        </row>
        <row r="2242">
          <cell r="A2242" t="str">
            <v>2241</v>
          </cell>
          <cell r="B2242" t="str">
            <v>OM9_8171</v>
          </cell>
          <cell r="C2242" t="str">
            <v>171 - GCP Jurisdictional Factor</v>
          </cell>
          <cell r="D2242">
            <v>1</v>
          </cell>
          <cell r="F2242" t="str">
            <v>CALC</v>
          </cell>
          <cell r="H2242" t="str">
            <v>171</v>
          </cell>
          <cell r="I2242" t="str">
            <v>C</v>
          </cell>
          <cell r="J2242" t="str">
            <v>om_exp</v>
          </cell>
          <cell r="K2242" t="str">
            <v>juris_gcp</v>
          </cell>
          <cell r="M2242" t="str">
            <v>2010/12/1/8/A/0</v>
          </cell>
        </row>
        <row r="2243">
          <cell r="A2243" t="str">
            <v>2242</v>
          </cell>
          <cell r="B2243" t="str">
            <v>OM9_8171</v>
          </cell>
          <cell r="C2243" t="str">
            <v>171 - GCP Jurisdictional Factor</v>
          </cell>
          <cell r="D2243">
            <v>1</v>
          </cell>
          <cell r="F2243" t="str">
            <v>CALC</v>
          </cell>
          <cell r="H2243" t="str">
            <v>171</v>
          </cell>
          <cell r="I2243" t="str">
            <v>C</v>
          </cell>
          <cell r="J2243" t="str">
            <v>om_exp</v>
          </cell>
          <cell r="K2243" t="str">
            <v>juris_gcp</v>
          </cell>
          <cell r="M2243" t="str">
            <v>2010/12/1/8/A/0</v>
          </cell>
        </row>
        <row r="2244">
          <cell r="A2244" t="str">
            <v>2243</v>
          </cell>
          <cell r="B2244" t="str">
            <v>OM9_8171</v>
          </cell>
          <cell r="C2244" t="str">
            <v>171 - GCP Jurisdictional Factor</v>
          </cell>
          <cell r="D2244">
            <v>1</v>
          </cell>
          <cell r="F2244" t="str">
            <v>CALC</v>
          </cell>
          <cell r="H2244" t="str">
            <v>171</v>
          </cell>
          <cell r="I2244" t="str">
            <v>C</v>
          </cell>
          <cell r="J2244" t="str">
            <v>om_exp</v>
          </cell>
          <cell r="K2244" t="str">
            <v>juris_gcp</v>
          </cell>
          <cell r="M2244" t="str">
            <v>2010/12/1/8/A/0</v>
          </cell>
        </row>
        <row r="2245">
          <cell r="A2245" t="str">
            <v>2244</v>
          </cell>
          <cell r="B2245" t="str">
            <v>OMD_8171</v>
          </cell>
          <cell r="C2245" t="str">
            <v>171 - Energy Jurisdictional O &amp; M Exp Amount</v>
          </cell>
          <cell r="D2245">
            <v>0</v>
          </cell>
          <cell r="F2245" t="str">
            <v>CALC</v>
          </cell>
          <cell r="H2245" t="str">
            <v>171</v>
          </cell>
          <cell r="I2245" t="str">
            <v>C</v>
          </cell>
          <cell r="J2245" t="str">
            <v>om_exp</v>
          </cell>
          <cell r="K2245" t="str">
            <v>juris_energy_amt</v>
          </cell>
          <cell r="M2245" t="str">
            <v>2010/12/1/8/A/0</v>
          </cell>
        </row>
        <row r="2246">
          <cell r="A2246" t="str">
            <v>2245</v>
          </cell>
          <cell r="B2246" t="str">
            <v>OMD_8171</v>
          </cell>
          <cell r="C2246" t="str">
            <v>171 - Energy Jurisdictional O &amp; M Exp Amount</v>
          </cell>
          <cell r="D2246">
            <v>0</v>
          </cell>
          <cell r="F2246" t="str">
            <v>CALC</v>
          </cell>
          <cell r="H2246" t="str">
            <v>171</v>
          </cell>
          <cell r="I2246" t="str">
            <v>C</v>
          </cell>
          <cell r="J2246" t="str">
            <v>om_exp</v>
          </cell>
          <cell r="K2246" t="str">
            <v>juris_energy_amt</v>
          </cell>
          <cell r="M2246" t="str">
            <v>2010/12/1/8/A/0</v>
          </cell>
        </row>
        <row r="2247">
          <cell r="A2247" t="str">
            <v>2246</v>
          </cell>
          <cell r="B2247" t="str">
            <v>OMD_8171</v>
          </cell>
          <cell r="C2247" t="str">
            <v>171 - Energy Jurisdictional O &amp; M Exp Amount</v>
          </cell>
          <cell r="D2247">
            <v>0</v>
          </cell>
          <cell r="F2247" t="str">
            <v>CALC</v>
          </cell>
          <cell r="H2247" t="str">
            <v>171</v>
          </cell>
          <cell r="I2247" t="str">
            <v>C</v>
          </cell>
          <cell r="J2247" t="str">
            <v>om_exp</v>
          </cell>
          <cell r="K2247" t="str">
            <v>juris_energy_amt</v>
          </cell>
          <cell r="M2247" t="str">
            <v>2010/12/1/8/A/0</v>
          </cell>
        </row>
        <row r="2248">
          <cell r="A2248" t="str">
            <v>2247</v>
          </cell>
          <cell r="B2248" t="str">
            <v>OMD_8171</v>
          </cell>
          <cell r="C2248" t="str">
            <v>171 - Energy Jurisdictional O &amp; M Exp Amount</v>
          </cell>
          <cell r="D2248">
            <v>0</v>
          </cell>
          <cell r="F2248" t="str">
            <v>CALC</v>
          </cell>
          <cell r="H2248" t="str">
            <v>171</v>
          </cell>
          <cell r="I2248" t="str">
            <v>C</v>
          </cell>
          <cell r="J2248" t="str">
            <v>om_exp</v>
          </cell>
          <cell r="K2248" t="str">
            <v>juris_energy_amt</v>
          </cell>
          <cell r="M2248" t="str">
            <v>2010/12/1/8/A/0</v>
          </cell>
        </row>
        <row r="2249">
          <cell r="A2249" t="str">
            <v>2248</v>
          </cell>
          <cell r="B2249" t="str">
            <v>OMD_8171</v>
          </cell>
          <cell r="C2249" t="str">
            <v>171 - Energy Jurisdictional O &amp; M Exp Amount</v>
          </cell>
          <cell r="D2249">
            <v>0</v>
          </cell>
          <cell r="F2249" t="str">
            <v>CALC</v>
          </cell>
          <cell r="H2249" t="str">
            <v>171</v>
          </cell>
          <cell r="I2249" t="str">
            <v>C</v>
          </cell>
          <cell r="J2249" t="str">
            <v>om_exp</v>
          </cell>
          <cell r="K2249" t="str">
            <v>juris_energy_amt</v>
          </cell>
          <cell r="M2249" t="str">
            <v>2010/12/1/8/A/0</v>
          </cell>
        </row>
        <row r="2250">
          <cell r="A2250" t="str">
            <v>2249</v>
          </cell>
          <cell r="B2250" t="str">
            <v>OME_8171</v>
          </cell>
          <cell r="C2250" t="str">
            <v>171 - Total Jurisdictional O &amp; M Exp Amount</v>
          </cell>
          <cell r="D2250">
            <v>0</v>
          </cell>
          <cell r="F2250" t="str">
            <v>CALC</v>
          </cell>
          <cell r="H2250" t="str">
            <v>171</v>
          </cell>
          <cell r="I2250" t="str">
            <v>C</v>
          </cell>
          <cell r="J2250" t="str">
            <v>om_exp</v>
          </cell>
          <cell r="K2250" t="str">
            <v>total_juris_amt</v>
          </cell>
          <cell r="M2250" t="str">
            <v>2010/12/1/8/A/0</v>
          </cell>
        </row>
        <row r="2251">
          <cell r="A2251" t="str">
            <v>2250</v>
          </cell>
          <cell r="B2251" t="str">
            <v>OME_8171</v>
          </cell>
          <cell r="C2251" t="str">
            <v>171 - Total Jurisdictional O &amp; M Exp Amount</v>
          </cell>
          <cell r="D2251">
            <v>0</v>
          </cell>
          <cell r="F2251" t="str">
            <v>CALC</v>
          </cell>
          <cell r="H2251" t="str">
            <v>171</v>
          </cell>
          <cell r="I2251" t="str">
            <v>C</v>
          </cell>
          <cell r="J2251" t="str">
            <v>om_exp</v>
          </cell>
          <cell r="K2251" t="str">
            <v>total_juris_amt</v>
          </cell>
          <cell r="M2251" t="str">
            <v>2010/12/1/8/A/0</v>
          </cell>
        </row>
        <row r="2252">
          <cell r="A2252" t="str">
            <v>2251</v>
          </cell>
          <cell r="B2252" t="str">
            <v>OME_8171</v>
          </cell>
          <cell r="C2252" t="str">
            <v>171 - Total Jurisdictional O &amp; M Exp Amount</v>
          </cell>
          <cell r="D2252">
            <v>0</v>
          </cell>
          <cell r="F2252" t="str">
            <v>CALC</v>
          </cell>
          <cell r="H2252" t="str">
            <v>171</v>
          </cell>
          <cell r="I2252" t="str">
            <v>C</v>
          </cell>
          <cell r="J2252" t="str">
            <v>om_exp</v>
          </cell>
          <cell r="K2252" t="str">
            <v>total_juris_amt</v>
          </cell>
          <cell r="M2252" t="str">
            <v>2010/12/1/8/A/0</v>
          </cell>
        </row>
        <row r="2253">
          <cell r="A2253" t="str">
            <v>2252</v>
          </cell>
          <cell r="B2253" t="str">
            <v>OME_8171</v>
          </cell>
          <cell r="C2253" t="str">
            <v>171 - Total Jurisdictional O &amp; M Exp Amount</v>
          </cell>
          <cell r="D2253">
            <v>7686.5362056599997</v>
          </cell>
          <cell r="F2253" t="str">
            <v>CALC</v>
          </cell>
          <cell r="H2253" t="str">
            <v>171</v>
          </cell>
          <cell r="I2253" t="str">
            <v>C</v>
          </cell>
          <cell r="J2253" t="str">
            <v>om_exp</v>
          </cell>
          <cell r="K2253" t="str">
            <v>total_juris_amt</v>
          </cell>
          <cell r="M2253" t="str">
            <v>2010/12/1/8/A/0</v>
          </cell>
        </row>
        <row r="2254">
          <cell r="A2254" t="str">
            <v>2253</v>
          </cell>
          <cell r="B2254" t="str">
            <v>OME_8171</v>
          </cell>
          <cell r="C2254" t="str">
            <v>171 - Total Jurisdictional O &amp; M Exp Amount</v>
          </cell>
          <cell r="D2254">
            <v>0</v>
          </cell>
          <cell r="F2254" t="str">
            <v>CALC</v>
          </cell>
          <cell r="H2254" t="str">
            <v>171</v>
          </cell>
          <cell r="I2254" t="str">
            <v>C</v>
          </cell>
          <cell r="J2254" t="str">
            <v>om_exp</v>
          </cell>
          <cell r="K2254" t="str">
            <v>total_juris_amt</v>
          </cell>
          <cell r="M2254" t="str">
            <v>2010/12/1/8/A/0</v>
          </cell>
        </row>
        <row r="2255">
          <cell r="A2255" t="str">
            <v>2254</v>
          </cell>
          <cell r="B2255" t="str">
            <v>546_3790</v>
          </cell>
          <cell r="C2255" t="str">
            <v xml:space="preserve">OPER SUPV &amp; ENG-DESOTO NEXT GEN SOLAR             </v>
          </cell>
          <cell r="D2255">
            <v>20096.22</v>
          </cell>
          <cell r="E2255" t="str">
            <v>546379</v>
          </cell>
          <cell r="F2255" t="str">
            <v>WALKER</v>
          </cell>
          <cell r="G2255" t="str">
            <v>CM</v>
          </cell>
          <cell r="H2255" t="str">
            <v>169</v>
          </cell>
          <cell r="M2255" t="str">
            <v>2010/12/1/8/A/0</v>
          </cell>
        </row>
        <row r="2256">
          <cell r="A2256" t="str">
            <v>2255</v>
          </cell>
          <cell r="B2256" t="str">
            <v>549_3790</v>
          </cell>
          <cell r="C2256" t="str">
            <v xml:space="preserve">MISC OTH PWR GEN-DESOTO NEXT GEN SOLAR            </v>
          </cell>
          <cell r="D2256">
            <v>26425.25</v>
          </cell>
          <cell r="E2256" t="str">
            <v>549379</v>
          </cell>
          <cell r="F2256" t="str">
            <v>WALKER</v>
          </cell>
          <cell r="G2256" t="str">
            <v>CM</v>
          </cell>
          <cell r="H2256" t="str">
            <v>169</v>
          </cell>
          <cell r="M2256" t="str">
            <v>2010/12/1/8/A/0</v>
          </cell>
        </row>
        <row r="2257">
          <cell r="A2257" t="str">
            <v>2256</v>
          </cell>
          <cell r="B2257" t="str">
            <v>552_3790</v>
          </cell>
          <cell r="C2257" t="str">
            <v xml:space="preserve">MAINT STRUCTURES-DESOTO NEXT GEN SOLAR            </v>
          </cell>
          <cell r="D2257">
            <v>12666.3</v>
          </cell>
          <cell r="E2257" t="str">
            <v>552379</v>
          </cell>
          <cell r="F2257" t="str">
            <v>WALKER</v>
          </cell>
          <cell r="G2257" t="str">
            <v>CM</v>
          </cell>
          <cell r="H2257" t="str">
            <v>169</v>
          </cell>
          <cell r="M2257" t="str">
            <v>2010/12/1/8/A/0</v>
          </cell>
        </row>
        <row r="2258">
          <cell r="A2258" t="str">
            <v>2257</v>
          </cell>
          <cell r="B2258" t="str">
            <v>553_3790</v>
          </cell>
          <cell r="C2258" t="str">
            <v xml:space="preserve">MTC GEN &amp; ELC PLT-DESOTO NEXT GEN SOLAR           </v>
          </cell>
          <cell r="D2258">
            <v>2747.91</v>
          </cell>
          <cell r="E2258" t="str">
            <v>553379</v>
          </cell>
          <cell r="F2258" t="str">
            <v>WALKER</v>
          </cell>
          <cell r="G2258" t="str">
            <v>CM</v>
          </cell>
          <cell r="H2258" t="str">
            <v>169</v>
          </cell>
          <cell r="M2258" t="str">
            <v>2010/12/1/8/A/0</v>
          </cell>
        </row>
        <row r="2259">
          <cell r="A2259" t="str">
            <v>2258</v>
          </cell>
          <cell r="B2259" t="str">
            <v>554_3790</v>
          </cell>
          <cell r="C2259" t="str">
            <v xml:space="preserve">MTC MISC OTH PWR-DESOTO NEXT GEN SOLAR            </v>
          </cell>
          <cell r="D2259">
            <v>1354.59</v>
          </cell>
          <cell r="E2259" t="str">
            <v>554379</v>
          </cell>
          <cell r="F2259" t="str">
            <v>WALKER</v>
          </cell>
          <cell r="G2259" t="str">
            <v>CM</v>
          </cell>
          <cell r="H2259" t="str">
            <v>169</v>
          </cell>
          <cell r="M2259" t="str">
            <v>2010/12/1/8/A/0</v>
          </cell>
        </row>
        <row r="2260">
          <cell r="A2260" t="str">
            <v>2259</v>
          </cell>
          <cell r="B2260" t="str">
            <v>546_3890</v>
          </cell>
          <cell r="C2260" t="str">
            <v xml:space="preserve">OPER SUPV &amp; ENG-SPACE COAST SOLAR                 </v>
          </cell>
          <cell r="D2260">
            <v>12082.41</v>
          </cell>
          <cell r="E2260" t="str">
            <v>546389</v>
          </cell>
          <cell r="F2260" t="str">
            <v>WALKER</v>
          </cell>
          <cell r="G2260" t="str">
            <v>CM</v>
          </cell>
          <cell r="H2260" t="str">
            <v>170</v>
          </cell>
          <cell r="M2260" t="str">
            <v>2010/12/1/8/A/0</v>
          </cell>
        </row>
        <row r="2261">
          <cell r="A2261" t="str">
            <v>2260</v>
          </cell>
          <cell r="B2261" t="str">
            <v>551_3790</v>
          </cell>
          <cell r="C2261" t="str">
            <v xml:space="preserve">MTCE SUPV &amp; ENG-DESOTO NEXT GEN SOLAR             </v>
          </cell>
          <cell r="D2261">
            <v>15637.59</v>
          </cell>
          <cell r="E2261" t="str">
            <v>551379</v>
          </cell>
          <cell r="F2261" t="str">
            <v>WALKER</v>
          </cell>
          <cell r="G2261" t="str">
            <v>CM</v>
          </cell>
          <cell r="H2261" t="str">
            <v>169</v>
          </cell>
          <cell r="M2261" t="str">
            <v>2010/12/1/8/A/0</v>
          </cell>
        </row>
        <row r="2262">
          <cell r="A2262" t="str">
            <v>2261</v>
          </cell>
          <cell r="B2262" t="str">
            <v>551_3890</v>
          </cell>
          <cell r="C2262" t="str">
            <v xml:space="preserve">MTCE SUPV &amp; ENG-SPACE COAST SOLAR                 </v>
          </cell>
          <cell r="D2262">
            <v>9228.6200000000008</v>
          </cell>
          <cell r="E2262" t="str">
            <v>551389</v>
          </cell>
          <cell r="F2262" t="str">
            <v>WALKER</v>
          </cell>
          <cell r="G2262" t="str">
            <v>CM</v>
          </cell>
          <cell r="H2262" t="str">
            <v>170</v>
          </cell>
          <cell r="M2262" t="str">
            <v>2010/12/1/8/A/0</v>
          </cell>
        </row>
        <row r="2263">
          <cell r="A2263" t="str">
            <v>2262</v>
          </cell>
          <cell r="B2263" t="str">
            <v>552_3890</v>
          </cell>
          <cell r="C2263" t="str">
            <v xml:space="preserve">MAINT STRUCTURES-SPACE COAST SOLAR                </v>
          </cell>
          <cell r="D2263">
            <v>7363.56</v>
          </cell>
          <cell r="E2263" t="str">
            <v>552389</v>
          </cell>
          <cell r="F2263" t="str">
            <v>WALKER</v>
          </cell>
          <cell r="G2263" t="str">
            <v>CM</v>
          </cell>
          <cell r="H2263" t="str">
            <v>170</v>
          </cell>
          <cell r="M2263" t="str">
            <v>2010/12/1/8/A/0</v>
          </cell>
        </row>
        <row r="2264">
          <cell r="A2264" t="str">
            <v>2263</v>
          </cell>
          <cell r="B2264" t="str">
            <v>553_3890</v>
          </cell>
          <cell r="C2264" t="str">
            <v xml:space="preserve">MTC GEN &amp; ELC PLT-SPACE COAST SOLAR               </v>
          </cell>
          <cell r="D2264">
            <v>2038.35</v>
          </cell>
          <cell r="E2264" t="str">
            <v>553389</v>
          </cell>
          <cell r="F2264" t="str">
            <v>WALKER</v>
          </cell>
          <cell r="G2264" t="str">
            <v>CM</v>
          </cell>
          <cell r="H2264" t="str">
            <v>170</v>
          </cell>
          <cell r="M2264" t="str">
            <v>2010/12/1/8/A/0</v>
          </cell>
        </row>
        <row r="2265">
          <cell r="A2265" t="str">
            <v>2264</v>
          </cell>
          <cell r="B2265" t="str">
            <v>554_3890</v>
          </cell>
          <cell r="C2265" t="str">
            <v xml:space="preserve">MTC MISC OTH PWR-SPACE COAST SOLAR                </v>
          </cell>
          <cell r="D2265">
            <v>766.31</v>
          </cell>
          <cell r="E2265" t="str">
            <v>554389</v>
          </cell>
          <cell r="F2265" t="str">
            <v>WALKER</v>
          </cell>
          <cell r="G2265" t="str">
            <v>CM</v>
          </cell>
          <cell r="H2265" t="str">
            <v>170</v>
          </cell>
          <cell r="M2265" t="str">
            <v>2010/12/1/8/A/0</v>
          </cell>
        </row>
        <row r="2266">
          <cell r="A2266" t="str">
            <v>2265</v>
          </cell>
          <cell r="B2266" t="str">
            <v>553_3990</v>
          </cell>
          <cell r="C2266" t="str">
            <v xml:space="preserve">MTC GEN &amp; ELC PLT-MARTIN NEXT GEN SOLAR           </v>
          </cell>
          <cell r="D2266">
            <v>7840.92</v>
          </cell>
          <cell r="E2266" t="str">
            <v>553399</v>
          </cell>
          <cell r="F2266" t="str">
            <v>WALKER</v>
          </cell>
          <cell r="G2266" t="str">
            <v>CM</v>
          </cell>
          <cell r="H2266" t="str">
            <v>171</v>
          </cell>
          <cell r="M2266" t="str">
            <v>2010/12/1/8/A/0</v>
          </cell>
        </row>
        <row r="2267">
          <cell r="A2267" t="str">
            <v>2266</v>
          </cell>
          <cell r="B2267" t="str">
            <v>CI5_8040</v>
          </cell>
          <cell r="C2267" t="str">
            <v>8040 - End of Month CWIP Balance</v>
          </cell>
          <cell r="D2267">
            <v>289034.69</v>
          </cell>
          <cell r="F2267" t="str">
            <v>CALC</v>
          </cell>
          <cell r="H2267" t="str">
            <v>8040</v>
          </cell>
          <cell r="J2267" t="str">
            <v>cap_exp</v>
          </cell>
          <cell r="K2267" t="str">
            <v>end_cwip_bal</v>
          </cell>
          <cell r="M2267" t="str">
            <v>2010/12/1/8/A/0</v>
          </cell>
        </row>
        <row r="2268">
          <cell r="A2268" t="str">
            <v>2267</v>
          </cell>
          <cell r="B2268" t="str">
            <v>CIP_8040</v>
          </cell>
          <cell r="C2268" t="str">
            <v>8040 - Beginning of Month Plant Balance</v>
          </cell>
          <cell r="D2268">
            <v>0</v>
          </cell>
          <cell r="F2268" t="str">
            <v>PRIOR_JV</v>
          </cell>
          <cell r="H2268" t="str">
            <v>8040</v>
          </cell>
          <cell r="I2268" t="str">
            <v>P</v>
          </cell>
          <cell r="J2268" t="str">
            <v>cap_exp</v>
          </cell>
          <cell r="K2268" t="str">
            <v>beg_plant_bal</v>
          </cell>
          <cell r="M2268" t="str">
            <v>2010/12/1/8/A/0</v>
          </cell>
        </row>
        <row r="2269">
          <cell r="A2269" t="str">
            <v>2268</v>
          </cell>
          <cell r="B2269" t="str">
            <v>CIQ_8040</v>
          </cell>
          <cell r="C2269" t="str">
            <v>8040 - Beginning of Month Reserve Balance</v>
          </cell>
          <cell r="D2269">
            <v>0</v>
          </cell>
          <cell r="F2269" t="str">
            <v>PRIOR_JV</v>
          </cell>
          <cell r="H2269" t="str">
            <v>8040</v>
          </cell>
          <cell r="I2269" t="str">
            <v>P</v>
          </cell>
          <cell r="J2269" t="str">
            <v>cap_exp</v>
          </cell>
          <cell r="K2269" t="str">
            <v>beg_resv_bal</v>
          </cell>
          <cell r="M2269" t="str">
            <v>2010/12/1/8/A/0</v>
          </cell>
        </row>
        <row r="2270">
          <cell r="A2270" t="str">
            <v>2269</v>
          </cell>
          <cell r="B2270" t="str">
            <v>CIR_8040</v>
          </cell>
          <cell r="C2270" t="str">
            <v>8040 - End of Month Plant Balance</v>
          </cell>
          <cell r="D2270">
            <v>0</v>
          </cell>
          <cell r="F2270" t="str">
            <v>CALC</v>
          </cell>
          <cell r="H2270" t="str">
            <v>8040</v>
          </cell>
          <cell r="J2270" t="str">
            <v>cap_exp</v>
          </cell>
          <cell r="K2270" t="str">
            <v>end_plant_bal</v>
          </cell>
          <cell r="M2270" t="str">
            <v>2010/12/1/8/A/0</v>
          </cell>
        </row>
        <row r="2271">
          <cell r="A2271" t="str">
            <v>2270</v>
          </cell>
          <cell r="B2271" t="str">
            <v>CIS_8040</v>
          </cell>
          <cell r="C2271" t="str">
            <v>8040 - End of Month Reserve Balance</v>
          </cell>
          <cell r="D2271">
            <v>0</v>
          </cell>
          <cell r="F2271" t="str">
            <v>CALC</v>
          </cell>
          <cell r="H2271" t="str">
            <v>8040</v>
          </cell>
          <cell r="J2271" t="str">
            <v>cap_exp</v>
          </cell>
          <cell r="K2271" t="str">
            <v>end_resv_bal</v>
          </cell>
          <cell r="M2271" t="str">
            <v>2010/12/1/8/A/0</v>
          </cell>
        </row>
        <row r="2272">
          <cell r="A2272" t="str">
            <v>2271</v>
          </cell>
          <cell r="B2272" t="str">
            <v>CO1_8040</v>
          </cell>
          <cell r="C2272" t="str">
            <v>8040 - Beginning of Month Net Book</v>
          </cell>
          <cell r="D2272">
            <v>0</v>
          </cell>
          <cell r="F2272" t="str">
            <v>CALC</v>
          </cell>
          <cell r="H2272" t="str">
            <v>8040</v>
          </cell>
          <cell r="J2272" t="str">
            <v>cap_exp</v>
          </cell>
          <cell r="K2272" t="str">
            <v>beg_net_book</v>
          </cell>
          <cell r="M2272" t="str">
            <v>2010/12/1/8/A/0</v>
          </cell>
        </row>
        <row r="2273">
          <cell r="A2273" t="str">
            <v>2272</v>
          </cell>
          <cell r="B2273" t="str">
            <v>CO2_8040</v>
          </cell>
          <cell r="C2273" t="str">
            <v>8040 - End of Month Net Book</v>
          </cell>
          <cell r="D2273">
            <v>0</v>
          </cell>
          <cell r="F2273" t="str">
            <v>CALC</v>
          </cell>
          <cell r="H2273" t="str">
            <v>8040</v>
          </cell>
          <cell r="J2273" t="str">
            <v>cap_exp</v>
          </cell>
          <cell r="K2273" t="str">
            <v>end_net_book</v>
          </cell>
          <cell r="M2273" t="str">
            <v>2010/12/1/8/A/0</v>
          </cell>
        </row>
        <row r="2274">
          <cell r="A2274" t="str">
            <v>2273</v>
          </cell>
          <cell r="B2274" t="str">
            <v>CO3_8040</v>
          </cell>
          <cell r="C2274" t="str">
            <v>8040 - Average Net Book</v>
          </cell>
          <cell r="D2274">
            <v>0</v>
          </cell>
          <cell r="F2274" t="str">
            <v>CALC</v>
          </cell>
          <cell r="H2274" t="str">
            <v>8040</v>
          </cell>
          <cell r="J2274" t="str">
            <v>cap_exp</v>
          </cell>
          <cell r="K2274" t="str">
            <v>avg_net_book</v>
          </cell>
          <cell r="M2274" t="str">
            <v>2010/12/1/8/A/0</v>
          </cell>
        </row>
        <row r="2275">
          <cell r="A2275" t="str">
            <v>2274</v>
          </cell>
          <cell r="B2275" t="str">
            <v>CO4_8040</v>
          </cell>
          <cell r="C2275" t="str">
            <v>8040 - Annual Equity Rate</v>
          </cell>
          <cell r="D2275">
            <v>4.7018999999999998E-2</v>
          </cell>
          <cell r="F2275" t="str">
            <v>CALC</v>
          </cell>
          <cell r="H2275" t="str">
            <v>8040</v>
          </cell>
          <cell r="J2275" t="str">
            <v>cap_exp</v>
          </cell>
          <cell r="K2275" t="str">
            <v>equity_ror</v>
          </cell>
          <cell r="M2275" t="str">
            <v>2010/12/1/8/A/0</v>
          </cell>
        </row>
        <row r="2276">
          <cell r="A2276" t="str">
            <v>2275</v>
          </cell>
          <cell r="B2276" t="str">
            <v>CO5_8040</v>
          </cell>
          <cell r="C2276" t="str">
            <v>8040 - Annual Debt Rate</v>
          </cell>
          <cell r="D2276">
            <v>1.9473000000000001E-2</v>
          </cell>
          <cell r="F2276" t="str">
            <v>CALC</v>
          </cell>
          <cell r="H2276" t="str">
            <v>8040</v>
          </cell>
          <cell r="J2276" t="str">
            <v>cap_exp</v>
          </cell>
          <cell r="K2276" t="str">
            <v>debt_ror</v>
          </cell>
          <cell r="M2276" t="str">
            <v>2010/12/1/8/A/0</v>
          </cell>
        </row>
        <row r="2277">
          <cell r="A2277" t="str">
            <v>2276</v>
          </cell>
          <cell r="B2277" t="str">
            <v>CO6_8040</v>
          </cell>
          <cell r="C2277" t="str">
            <v>8040 - State Tax Rate</v>
          </cell>
          <cell r="D2277">
            <v>5.5E-2</v>
          </cell>
          <cell r="F2277" t="str">
            <v>CALC</v>
          </cell>
          <cell r="H2277" t="str">
            <v>8040</v>
          </cell>
          <cell r="J2277" t="str">
            <v>cap_exp</v>
          </cell>
          <cell r="K2277" t="str">
            <v>state_tax_rate</v>
          </cell>
          <cell r="M2277" t="str">
            <v>2010/12/1/8/A/0</v>
          </cell>
        </row>
        <row r="2278">
          <cell r="A2278" t="str">
            <v>2277</v>
          </cell>
          <cell r="B2278" t="str">
            <v>CO7_8040</v>
          </cell>
          <cell r="C2278" t="str">
            <v>8040 - Federal Tax Rate</v>
          </cell>
          <cell r="D2278">
            <v>0.35</v>
          </cell>
          <cell r="F2278" t="str">
            <v>CALC</v>
          </cell>
          <cell r="H2278" t="str">
            <v>8040</v>
          </cell>
          <cell r="J2278" t="str">
            <v>cap_exp</v>
          </cell>
          <cell r="K2278" t="str">
            <v>fed_tax_rate</v>
          </cell>
          <cell r="M2278" t="str">
            <v>2010/12/1/8/A/0</v>
          </cell>
        </row>
        <row r="2279">
          <cell r="A2279" t="str">
            <v>2278</v>
          </cell>
          <cell r="B2279" t="str">
            <v>CO8_8040</v>
          </cell>
          <cell r="C2279" t="str">
            <v>8040 - Grossed State Tax Rate</v>
          </cell>
          <cell r="D2279">
            <v>5.8201058201058198E-2</v>
          </cell>
          <cell r="F2279" t="str">
            <v>CALC</v>
          </cell>
          <cell r="H2279" t="str">
            <v>8040</v>
          </cell>
          <cell r="J2279" t="str">
            <v>cap_exp</v>
          </cell>
          <cell r="K2279" t="str">
            <v>gross_state_tax_rate</v>
          </cell>
          <cell r="M2279" t="str">
            <v>2010/12/1/8/A/0</v>
          </cell>
        </row>
        <row r="2280">
          <cell r="A2280" t="str">
            <v>2279</v>
          </cell>
          <cell r="B2280" t="str">
            <v>CO9_8040</v>
          </cell>
          <cell r="C2280" t="str">
            <v>8040 - Grossed Federal Tax Rate</v>
          </cell>
          <cell r="D2280">
            <v>0.53846153846153799</v>
          </cell>
          <cell r="F2280" t="str">
            <v>CALC</v>
          </cell>
          <cell r="H2280" t="str">
            <v>8040</v>
          </cell>
          <cell r="J2280" t="str">
            <v>cap_exp</v>
          </cell>
          <cell r="K2280" t="str">
            <v>gross_fed_tax_rate</v>
          </cell>
          <cell r="M2280" t="str">
            <v>2010/12/1/8/A/0</v>
          </cell>
        </row>
        <row r="2281">
          <cell r="A2281" t="str">
            <v>2280</v>
          </cell>
          <cell r="B2281" t="str">
            <v>COA_8040</v>
          </cell>
          <cell r="C2281" t="str">
            <v>8040 - Return on Equity Amount</v>
          </cell>
          <cell r="D2281">
            <v>0</v>
          </cell>
          <cell r="F2281" t="str">
            <v>CALC</v>
          </cell>
          <cell r="H2281" t="str">
            <v>8040</v>
          </cell>
          <cell r="J2281" t="str">
            <v>cap_exp</v>
          </cell>
          <cell r="K2281" t="str">
            <v>equity_ror_amt</v>
          </cell>
          <cell r="M2281" t="str">
            <v>2010/12/1/8/A/0</v>
          </cell>
        </row>
        <row r="2282">
          <cell r="A2282" t="str">
            <v>2281</v>
          </cell>
          <cell r="B2282" t="str">
            <v>COB_8040</v>
          </cell>
          <cell r="C2282" t="str">
            <v>8040 - State Tax Amount</v>
          </cell>
          <cell r="D2282">
            <v>0</v>
          </cell>
          <cell r="F2282" t="str">
            <v>CALC</v>
          </cell>
          <cell r="H2282" t="str">
            <v>8040</v>
          </cell>
          <cell r="J2282" t="str">
            <v>cap_exp</v>
          </cell>
          <cell r="K2282" t="str">
            <v>state_tax_amt</v>
          </cell>
          <cell r="M2282" t="str">
            <v>2010/12/1/8/A/0</v>
          </cell>
        </row>
        <row r="2283">
          <cell r="A2283" t="str">
            <v>2282</v>
          </cell>
          <cell r="B2283" t="str">
            <v>COC_8040</v>
          </cell>
          <cell r="C2283" t="str">
            <v>8040 - Federal Tax Amount</v>
          </cell>
          <cell r="D2283">
            <v>0</v>
          </cell>
          <cell r="F2283" t="str">
            <v>CALC</v>
          </cell>
          <cell r="H2283" t="str">
            <v>8040</v>
          </cell>
          <cell r="J2283" t="str">
            <v>cap_exp</v>
          </cell>
          <cell r="K2283" t="str">
            <v>fed_tax_amt</v>
          </cell>
          <cell r="M2283" t="str">
            <v>2010/12/1/8/A/0</v>
          </cell>
        </row>
        <row r="2284">
          <cell r="A2284" t="str">
            <v>2283</v>
          </cell>
          <cell r="B2284" t="str">
            <v>COD_8040</v>
          </cell>
          <cell r="C2284" t="str">
            <v>8040 - Return on Debt Amount</v>
          </cell>
          <cell r="D2284">
            <v>0</v>
          </cell>
          <cell r="F2284" t="str">
            <v>CALC</v>
          </cell>
          <cell r="H2284" t="str">
            <v>8040</v>
          </cell>
          <cell r="J2284" t="str">
            <v>cap_exp</v>
          </cell>
          <cell r="K2284" t="str">
            <v>debt_ror_amt</v>
          </cell>
          <cell r="M2284" t="str">
            <v>2010/12/1/8/A/0</v>
          </cell>
        </row>
        <row r="2285">
          <cell r="A2285" t="str">
            <v>2284</v>
          </cell>
          <cell r="B2285" t="str">
            <v>COE_8040</v>
          </cell>
          <cell r="C2285" t="str">
            <v>8040 - Total Cap Exp Amount</v>
          </cell>
          <cell r="D2285">
            <v>0</v>
          </cell>
          <cell r="F2285" t="str">
            <v>CALC</v>
          </cell>
          <cell r="H2285" t="str">
            <v>8040</v>
          </cell>
          <cell r="J2285" t="str">
            <v>cap_exp</v>
          </cell>
          <cell r="K2285" t="str">
            <v>total_amt</v>
          </cell>
          <cell r="M2285" t="str">
            <v>2010/12/1/8/A/0</v>
          </cell>
        </row>
        <row r="2286">
          <cell r="A2286" t="str">
            <v>2285</v>
          </cell>
          <cell r="B2286" t="str">
            <v>COF_8040</v>
          </cell>
          <cell r="C2286" t="str">
            <v>8040 - CP Allocation Factor</v>
          </cell>
          <cell r="D2286">
            <v>0.92307691999999997</v>
          </cell>
          <cell r="F2286" t="str">
            <v>CALC</v>
          </cell>
          <cell r="H2286" t="str">
            <v>8040</v>
          </cell>
          <cell r="J2286" t="str">
            <v>cap_exp</v>
          </cell>
          <cell r="K2286" t="str">
            <v>alloc_cp</v>
          </cell>
          <cell r="M2286" t="str">
            <v>2010/12/1/8/A/0</v>
          </cell>
        </row>
        <row r="2287">
          <cell r="A2287" t="str">
            <v>2286</v>
          </cell>
          <cell r="B2287" t="str">
            <v>COG_8040</v>
          </cell>
          <cell r="C2287" t="str">
            <v>8040 - GCP Allocation Factor</v>
          </cell>
          <cell r="D2287">
            <v>0</v>
          </cell>
          <cell r="F2287" t="str">
            <v>CALC</v>
          </cell>
          <cell r="H2287" t="str">
            <v>8040</v>
          </cell>
          <cell r="J2287" t="str">
            <v>cap_exp</v>
          </cell>
          <cell r="K2287" t="str">
            <v>alloc_gcp</v>
          </cell>
          <cell r="M2287" t="str">
            <v>2010/12/1/8/A/0</v>
          </cell>
        </row>
        <row r="2288">
          <cell r="A2288" t="str">
            <v>2287</v>
          </cell>
          <cell r="B2288" t="str">
            <v>COH_8040</v>
          </cell>
          <cell r="C2288" t="str">
            <v>8040 - Energy Allocation Factor</v>
          </cell>
          <cell r="D2288">
            <v>7.6923080000000005E-2</v>
          </cell>
          <cell r="F2288" t="str">
            <v>CALC</v>
          </cell>
          <cell r="H2288" t="str">
            <v>8040</v>
          </cell>
          <cell r="J2288" t="str">
            <v>cap_exp</v>
          </cell>
          <cell r="K2288" t="str">
            <v>alloc_engy</v>
          </cell>
          <cell r="M2288" t="str">
            <v>2010/12/1/8/A/0</v>
          </cell>
        </row>
        <row r="2289">
          <cell r="A2289" t="str">
            <v>2288</v>
          </cell>
          <cell r="B2289" t="str">
            <v>COI_8040</v>
          </cell>
          <cell r="C2289" t="str">
            <v>8040 - CP Allocation Cap Exp Amount</v>
          </cell>
          <cell r="D2289">
            <v>0</v>
          </cell>
          <cell r="F2289" t="str">
            <v>CALC</v>
          </cell>
          <cell r="H2289" t="str">
            <v>8040</v>
          </cell>
          <cell r="J2289" t="str">
            <v>cap_exp</v>
          </cell>
          <cell r="K2289" t="str">
            <v>alloc_cp_amt</v>
          </cell>
          <cell r="M2289" t="str">
            <v>2010/12/1/8/A/0</v>
          </cell>
        </row>
        <row r="2290">
          <cell r="A2290" t="str">
            <v>2289</v>
          </cell>
          <cell r="B2290" t="str">
            <v>COJ_8040</v>
          </cell>
          <cell r="C2290" t="str">
            <v>8040 - GCP Allocation Cap Exp Amount</v>
          </cell>
          <cell r="D2290">
            <v>0</v>
          </cell>
          <cell r="F2290" t="str">
            <v>CALC</v>
          </cell>
          <cell r="H2290" t="str">
            <v>8040</v>
          </cell>
          <cell r="J2290" t="str">
            <v>cap_exp</v>
          </cell>
          <cell r="K2290" t="str">
            <v>alloc_gcp_amt</v>
          </cell>
          <cell r="M2290" t="str">
            <v>2010/12/1/8/A/0</v>
          </cell>
        </row>
        <row r="2291">
          <cell r="A2291" t="str">
            <v>2290</v>
          </cell>
          <cell r="B2291" t="str">
            <v>COK_8040</v>
          </cell>
          <cell r="C2291" t="str">
            <v>8040 - Energy Allocation Cap Exp Amount</v>
          </cell>
          <cell r="D2291">
            <v>0</v>
          </cell>
          <cell r="F2291" t="str">
            <v>CALC</v>
          </cell>
          <cell r="H2291" t="str">
            <v>8040</v>
          </cell>
          <cell r="J2291" t="str">
            <v>cap_exp</v>
          </cell>
          <cell r="K2291" t="str">
            <v>alloc_engy_amt</v>
          </cell>
          <cell r="M2291" t="str">
            <v>2010/12/1/8/A/0</v>
          </cell>
        </row>
        <row r="2292">
          <cell r="A2292" t="str">
            <v>2291</v>
          </cell>
          <cell r="B2292" t="str">
            <v>COL_8040</v>
          </cell>
          <cell r="C2292" t="str">
            <v>8040 - CP Jurisdictional Factor</v>
          </cell>
          <cell r="D2292">
            <v>0.98031049999999997</v>
          </cell>
          <cell r="F2292" t="str">
            <v>CALC</v>
          </cell>
          <cell r="H2292" t="str">
            <v>8040</v>
          </cell>
          <cell r="J2292" t="str">
            <v>cap_exp</v>
          </cell>
          <cell r="K2292" t="str">
            <v>juris_cp_factor</v>
          </cell>
          <cell r="M2292" t="str">
            <v>2010/12/1/8/A/0</v>
          </cell>
        </row>
        <row r="2293">
          <cell r="A2293" t="str">
            <v>2292</v>
          </cell>
          <cell r="B2293" t="str">
            <v>COM_8040</v>
          </cell>
          <cell r="C2293" t="str">
            <v>8040 - GCP Jurisdictional Factor</v>
          </cell>
          <cell r="D2293">
            <v>1</v>
          </cell>
          <cell r="F2293" t="str">
            <v>CALC</v>
          </cell>
          <cell r="H2293" t="str">
            <v>8040</v>
          </cell>
          <cell r="J2293" t="str">
            <v>cap_exp</v>
          </cell>
          <cell r="K2293" t="str">
            <v>juris_gcp_factor</v>
          </cell>
          <cell r="M2293" t="str">
            <v>2010/12/1/8/A/0</v>
          </cell>
        </row>
        <row r="2294">
          <cell r="A2294" t="str">
            <v>2293</v>
          </cell>
          <cell r="B2294" t="str">
            <v>CON_8040</v>
          </cell>
          <cell r="C2294" t="str">
            <v>8040 - Energy Jurisdictional Factor</v>
          </cell>
          <cell r="D2294">
            <v>0.980271</v>
          </cell>
          <cell r="F2294" t="str">
            <v>CALC</v>
          </cell>
          <cell r="H2294" t="str">
            <v>8040</v>
          </cell>
          <cell r="J2294" t="str">
            <v>cap_exp</v>
          </cell>
          <cell r="K2294" t="str">
            <v>juris_engy_factor</v>
          </cell>
          <cell r="M2294" t="str">
            <v>2010/12/1/8/A/0</v>
          </cell>
        </row>
        <row r="2295">
          <cell r="A2295" t="str">
            <v>2294</v>
          </cell>
          <cell r="B2295" t="str">
            <v>COO_8040</v>
          </cell>
          <cell r="C2295" t="str">
            <v>8040 - CP Jurisdictional Cap Exp Amount</v>
          </cell>
          <cell r="D2295">
            <v>0</v>
          </cell>
          <cell r="F2295" t="str">
            <v>CALC</v>
          </cell>
          <cell r="H2295" t="str">
            <v>8040</v>
          </cell>
          <cell r="J2295" t="str">
            <v>cap_exp</v>
          </cell>
          <cell r="K2295" t="str">
            <v>juris_cp_amt</v>
          </cell>
          <cell r="M2295" t="str">
            <v>2010/12/1/8/A/0</v>
          </cell>
        </row>
        <row r="2296">
          <cell r="A2296" t="str">
            <v>2295</v>
          </cell>
          <cell r="B2296" t="str">
            <v>COP_8040</v>
          </cell>
          <cell r="C2296" t="str">
            <v>8040 - GCP Jurisdictional Cap Exp Amount</v>
          </cell>
          <cell r="D2296">
            <v>0</v>
          </cell>
          <cell r="F2296" t="str">
            <v>CALC</v>
          </cell>
          <cell r="H2296" t="str">
            <v>8040</v>
          </cell>
          <cell r="J2296" t="str">
            <v>cap_exp</v>
          </cell>
          <cell r="K2296" t="str">
            <v>juris_gcp_amt</v>
          </cell>
          <cell r="M2296" t="str">
            <v>2010/12/1/8/A/0</v>
          </cell>
        </row>
        <row r="2297">
          <cell r="A2297" t="str">
            <v>2296</v>
          </cell>
          <cell r="B2297" t="str">
            <v>COQ_8040</v>
          </cell>
          <cell r="C2297" t="str">
            <v>8040 - Energy Jurisdictional Cap Exp Amount</v>
          </cell>
          <cell r="D2297">
            <v>0</v>
          </cell>
          <cell r="F2297" t="str">
            <v>CALC</v>
          </cell>
          <cell r="H2297" t="str">
            <v>8040</v>
          </cell>
          <cell r="J2297" t="str">
            <v>cap_exp</v>
          </cell>
          <cell r="K2297" t="str">
            <v>juris_engy_amt</v>
          </cell>
          <cell r="M2297" t="str">
            <v>2010/12/1/8/A/0</v>
          </cell>
        </row>
        <row r="2298">
          <cell r="A2298" t="str">
            <v>2297</v>
          </cell>
          <cell r="B2298" t="str">
            <v>COR_8040</v>
          </cell>
          <cell r="C2298" t="str">
            <v>8040 - Total Jurisdictional Cap Exp Amount</v>
          </cell>
          <cell r="D2298">
            <v>0</v>
          </cell>
          <cell r="F2298" t="str">
            <v>CALC</v>
          </cell>
          <cell r="H2298" t="str">
            <v>8040</v>
          </cell>
          <cell r="J2298" t="str">
            <v>cap_exp</v>
          </cell>
          <cell r="K2298" t="str">
            <v>total_juris_amt</v>
          </cell>
          <cell r="M2298" t="str">
            <v>2010/12/1/8/A/0</v>
          </cell>
        </row>
        <row r="2299">
          <cell r="A2299" t="str">
            <v>2298</v>
          </cell>
          <cell r="B2299" t="str">
            <v>CIN_8040</v>
          </cell>
          <cell r="C2299" t="str">
            <v>8040 - Beginning of Month CWIP Balance</v>
          </cell>
          <cell r="D2299">
            <v>289034.69</v>
          </cell>
          <cell r="F2299" t="str">
            <v>PRIOR_JV</v>
          </cell>
          <cell r="H2299" t="str">
            <v>8040</v>
          </cell>
          <cell r="I2299" t="str">
            <v>P</v>
          </cell>
          <cell r="J2299" t="str">
            <v>cap_exp</v>
          </cell>
          <cell r="K2299" t="str">
            <v>beg_cwip_bal</v>
          </cell>
          <cell r="M2299" t="str">
            <v>2010/12/1/8/A/0</v>
          </cell>
        </row>
        <row r="2300">
          <cell r="A2300" t="str">
            <v>2299</v>
          </cell>
          <cell r="B2300" t="str">
            <v>549_3890</v>
          </cell>
          <cell r="C2300" t="str">
            <v xml:space="preserve">MISC OTH PWR GEN-SPACE COAST SOLAR                </v>
          </cell>
          <cell r="D2300">
            <v>16466.990000000002</v>
          </cell>
          <cell r="E2300" t="str">
            <v>549389</v>
          </cell>
          <cell r="F2300" t="str">
            <v>WALKER</v>
          </cell>
          <cell r="G2300" t="str">
            <v>CM</v>
          </cell>
          <cell r="H2300" t="str">
            <v>170</v>
          </cell>
          <cell r="M2300" t="str">
            <v>2010/12/1/8/A/0</v>
          </cell>
        </row>
        <row r="2301">
          <cell r="A2301" t="str">
            <v>2300</v>
          </cell>
          <cell r="B2301" t="str">
            <v>513_4190</v>
          </cell>
          <cell r="C2301" t="str">
            <v xml:space="preserve">MAINT ELEC PLT-MANATE TEMP HEAT SYS-ECRC          </v>
          </cell>
          <cell r="D2301">
            <v>581504.68999999994</v>
          </cell>
          <cell r="E2301" t="str">
            <v>513419</v>
          </cell>
          <cell r="F2301" t="str">
            <v>WALKER</v>
          </cell>
          <cell r="G2301" t="str">
            <v>CM</v>
          </cell>
          <cell r="H2301" t="str">
            <v>178</v>
          </cell>
          <cell r="M2301" t="str">
            <v>2010/12/1/8/A/0</v>
          </cell>
        </row>
        <row r="2302">
          <cell r="A2302" t="str">
            <v>2301</v>
          </cell>
          <cell r="B2302" t="str">
            <v>OM5_8178</v>
          </cell>
          <cell r="C2302" t="str">
            <v>178 - CP Allocation O &amp; M Exp Amount</v>
          </cell>
          <cell r="D2302">
            <v>0</v>
          </cell>
          <cell r="F2302" t="str">
            <v>CALC</v>
          </cell>
          <cell r="H2302" t="str">
            <v>178</v>
          </cell>
          <cell r="I2302" t="str">
            <v>C</v>
          </cell>
          <cell r="J2302" t="str">
            <v>om_exp</v>
          </cell>
          <cell r="K2302" t="str">
            <v>alloc_cp_amt</v>
          </cell>
          <cell r="M2302" t="str">
            <v>2010/12/1/8/A/0</v>
          </cell>
        </row>
        <row r="2303">
          <cell r="A2303" t="str">
            <v>2302</v>
          </cell>
          <cell r="B2303" t="str">
            <v>OM5_8178</v>
          </cell>
          <cell r="C2303" t="str">
            <v>178 - CP Allocation O &amp; M Exp Amount</v>
          </cell>
          <cell r="D2303">
            <v>0</v>
          </cell>
          <cell r="F2303" t="str">
            <v>CALC</v>
          </cell>
          <cell r="H2303" t="str">
            <v>178</v>
          </cell>
          <cell r="I2303" t="str">
            <v>C</v>
          </cell>
          <cell r="J2303" t="str">
            <v>om_exp</v>
          </cell>
          <cell r="K2303" t="str">
            <v>alloc_cp_amt</v>
          </cell>
          <cell r="M2303" t="str">
            <v>2010/12/1/8/A/0</v>
          </cell>
        </row>
        <row r="2304">
          <cell r="A2304" t="str">
            <v>2303</v>
          </cell>
          <cell r="B2304" t="str">
            <v>OM2_8178</v>
          </cell>
          <cell r="C2304" t="str">
            <v>178 - CP Allocation Factor</v>
          </cell>
          <cell r="D2304">
            <v>0</v>
          </cell>
          <cell r="F2304" t="str">
            <v>CALC</v>
          </cell>
          <cell r="H2304" t="str">
            <v>178</v>
          </cell>
          <cell r="I2304" t="str">
            <v>C</v>
          </cell>
          <cell r="J2304" t="str">
            <v>om_exp</v>
          </cell>
          <cell r="K2304" t="str">
            <v>alloc_cp</v>
          </cell>
          <cell r="M2304" t="str">
            <v>2010/12/1/8/A/0</v>
          </cell>
        </row>
        <row r="2305">
          <cell r="A2305" t="str">
            <v>2304</v>
          </cell>
          <cell r="B2305" t="str">
            <v>OM2_8178</v>
          </cell>
          <cell r="C2305" t="str">
            <v>178 - CP Allocation Factor</v>
          </cell>
          <cell r="D2305">
            <v>0</v>
          </cell>
          <cell r="F2305" t="str">
            <v>CALC</v>
          </cell>
          <cell r="H2305" t="str">
            <v>178</v>
          </cell>
          <cell r="I2305" t="str">
            <v>C</v>
          </cell>
          <cell r="J2305" t="str">
            <v>om_exp</v>
          </cell>
          <cell r="K2305" t="str">
            <v>alloc_cp</v>
          </cell>
          <cell r="M2305" t="str">
            <v>2010/12/1/8/A/0</v>
          </cell>
        </row>
        <row r="2306">
          <cell r="A2306" t="str">
            <v>2305</v>
          </cell>
          <cell r="B2306" t="str">
            <v>OM6_8178</v>
          </cell>
          <cell r="C2306" t="str">
            <v>178 - GCP Allocation O &amp; M Exp Amount</v>
          </cell>
          <cell r="D2306">
            <v>0</v>
          </cell>
          <cell r="F2306" t="str">
            <v>CALC</v>
          </cell>
          <cell r="H2306" t="str">
            <v>178</v>
          </cell>
          <cell r="I2306" t="str">
            <v>C</v>
          </cell>
          <cell r="J2306" t="str">
            <v>om_exp</v>
          </cell>
          <cell r="K2306" t="str">
            <v>alloc_gcp_amt</v>
          </cell>
          <cell r="M2306" t="str">
            <v>2010/12/1/8/A/0</v>
          </cell>
        </row>
        <row r="2307">
          <cell r="A2307" t="str">
            <v>2306</v>
          </cell>
          <cell r="B2307" t="str">
            <v>OM6_8178</v>
          </cell>
          <cell r="C2307" t="str">
            <v>178 - GCP Allocation O &amp; M Exp Amount</v>
          </cell>
          <cell r="D2307">
            <v>0</v>
          </cell>
          <cell r="F2307" t="str">
            <v>CALC</v>
          </cell>
          <cell r="H2307" t="str">
            <v>178</v>
          </cell>
          <cell r="I2307" t="str">
            <v>C</v>
          </cell>
          <cell r="J2307" t="str">
            <v>om_exp</v>
          </cell>
          <cell r="K2307" t="str">
            <v>alloc_gcp_amt</v>
          </cell>
          <cell r="M2307" t="str">
            <v>2010/12/1/8/A/0</v>
          </cell>
        </row>
        <row r="2308">
          <cell r="A2308" t="str">
            <v>2307</v>
          </cell>
          <cell r="B2308" t="str">
            <v>OM3_8178</v>
          </cell>
          <cell r="C2308" t="str">
            <v>178 - GCP Allocation Factor</v>
          </cell>
          <cell r="D2308">
            <v>0</v>
          </cell>
          <cell r="F2308" t="str">
            <v>CALC</v>
          </cell>
          <cell r="H2308" t="str">
            <v>178</v>
          </cell>
          <cell r="I2308" t="str">
            <v>C</v>
          </cell>
          <cell r="J2308" t="str">
            <v>om_exp</v>
          </cell>
          <cell r="K2308" t="str">
            <v>alloc_gcp</v>
          </cell>
          <cell r="M2308" t="str">
            <v>2010/12/1/8/A/0</v>
          </cell>
        </row>
        <row r="2309">
          <cell r="A2309" t="str">
            <v>2308</v>
          </cell>
          <cell r="B2309" t="str">
            <v>OM3_8178</v>
          </cell>
          <cell r="C2309" t="str">
            <v>178 - GCP Allocation Factor</v>
          </cell>
          <cell r="D2309">
            <v>0</v>
          </cell>
          <cell r="F2309" t="str">
            <v>CALC</v>
          </cell>
          <cell r="H2309" t="str">
            <v>178</v>
          </cell>
          <cell r="I2309" t="str">
            <v>C</v>
          </cell>
          <cell r="J2309" t="str">
            <v>om_exp</v>
          </cell>
          <cell r="K2309" t="str">
            <v>alloc_gcp</v>
          </cell>
          <cell r="M2309" t="str">
            <v>2010/12/1/8/A/0</v>
          </cell>
        </row>
        <row r="2310">
          <cell r="A2310" t="str">
            <v>2309</v>
          </cell>
          <cell r="B2310" t="str">
            <v>OMC_8178</v>
          </cell>
          <cell r="C2310" t="str">
            <v>178 - GCP Jurisdictional O &amp; M Exp Amount</v>
          </cell>
          <cell r="D2310">
            <v>0</v>
          </cell>
          <cell r="F2310" t="str">
            <v>CALC</v>
          </cell>
          <cell r="H2310" t="str">
            <v>178</v>
          </cell>
          <cell r="I2310" t="str">
            <v>C</v>
          </cell>
          <cell r="J2310" t="str">
            <v>om_exp</v>
          </cell>
          <cell r="K2310" t="str">
            <v>juris_gcp_amt</v>
          </cell>
          <cell r="M2310" t="str">
            <v>2010/12/1/8/A/0</v>
          </cell>
        </row>
        <row r="2311">
          <cell r="A2311" t="str">
            <v>2310</v>
          </cell>
          <cell r="B2311" t="str">
            <v>OMC_8178</v>
          </cell>
          <cell r="C2311" t="str">
            <v>178 - GCP Jurisdictional O &amp; M Exp Amount</v>
          </cell>
          <cell r="D2311">
            <v>0</v>
          </cell>
          <cell r="F2311" t="str">
            <v>CALC</v>
          </cell>
          <cell r="H2311" t="str">
            <v>178</v>
          </cell>
          <cell r="I2311" t="str">
            <v>C</v>
          </cell>
          <cell r="J2311" t="str">
            <v>om_exp</v>
          </cell>
          <cell r="K2311" t="str">
            <v>juris_gcp_amt</v>
          </cell>
          <cell r="M2311" t="str">
            <v>2010/12/1/8/A/0</v>
          </cell>
        </row>
        <row r="2312">
          <cell r="A2312" t="str">
            <v>2311</v>
          </cell>
          <cell r="B2312" t="str">
            <v>OM4_8178</v>
          </cell>
          <cell r="C2312" t="str">
            <v>178 - Energy Allocation Factor</v>
          </cell>
          <cell r="D2312">
            <v>1</v>
          </cell>
          <cell r="F2312" t="str">
            <v>CALC</v>
          </cell>
          <cell r="H2312" t="str">
            <v>178</v>
          </cell>
          <cell r="I2312" t="str">
            <v>C</v>
          </cell>
          <cell r="J2312" t="str">
            <v>om_exp</v>
          </cell>
          <cell r="K2312" t="str">
            <v>alloc_energy</v>
          </cell>
          <cell r="M2312" t="str">
            <v>2010/12/1/8/A/0</v>
          </cell>
        </row>
        <row r="2313">
          <cell r="A2313" t="str">
            <v>2312</v>
          </cell>
          <cell r="B2313" t="str">
            <v>OM4_8178</v>
          </cell>
          <cell r="C2313" t="str">
            <v>178 - Energy Allocation Factor</v>
          </cell>
          <cell r="D2313">
            <v>1</v>
          </cell>
          <cell r="F2313" t="str">
            <v>CALC</v>
          </cell>
          <cell r="H2313" t="str">
            <v>178</v>
          </cell>
          <cell r="I2313" t="str">
            <v>C</v>
          </cell>
          <cell r="J2313" t="str">
            <v>om_exp</v>
          </cell>
          <cell r="K2313" t="str">
            <v>alloc_energy</v>
          </cell>
          <cell r="M2313" t="str">
            <v>2010/12/1/8/A/0</v>
          </cell>
        </row>
        <row r="2314">
          <cell r="A2314" t="str">
            <v>2313</v>
          </cell>
          <cell r="B2314" t="str">
            <v>OM7_8178</v>
          </cell>
          <cell r="C2314" t="str">
            <v>178 - Energy Allocation O &amp; M Exp Amount</v>
          </cell>
          <cell r="D2314">
            <v>581504.68999999994</v>
          </cell>
          <cell r="F2314" t="str">
            <v>CALC</v>
          </cell>
          <cell r="H2314" t="str">
            <v>178</v>
          </cell>
          <cell r="I2314" t="str">
            <v>C</v>
          </cell>
          <cell r="J2314" t="str">
            <v>om_exp</v>
          </cell>
          <cell r="K2314" t="str">
            <v>alloc_energy_amt</v>
          </cell>
          <cell r="M2314" t="str">
            <v>2010/12/1/8/A/0</v>
          </cell>
        </row>
        <row r="2315">
          <cell r="A2315" t="str">
            <v>2314</v>
          </cell>
          <cell r="B2315" t="str">
            <v>OM7_8178</v>
          </cell>
          <cell r="C2315" t="str">
            <v>178 - Energy Allocation O &amp; M Exp Amount</v>
          </cell>
          <cell r="D2315">
            <v>0</v>
          </cell>
          <cell r="F2315" t="str">
            <v>CALC</v>
          </cell>
          <cell r="H2315" t="str">
            <v>178</v>
          </cell>
          <cell r="I2315" t="str">
            <v>C</v>
          </cell>
          <cell r="J2315" t="str">
            <v>om_exp</v>
          </cell>
          <cell r="K2315" t="str">
            <v>alloc_energy_amt</v>
          </cell>
          <cell r="M2315" t="str">
            <v>2010/12/1/8/A/0</v>
          </cell>
        </row>
        <row r="2316">
          <cell r="A2316" t="str">
            <v>2315</v>
          </cell>
          <cell r="B2316" t="str">
            <v>OMB_8178</v>
          </cell>
          <cell r="C2316" t="str">
            <v>178 - CP Jurisdictional O &amp; M Exp Amount</v>
          </cell>
          <cell r="D2316">
            <v>0</v>
          </cell>
          <cell r="F2316" t="str">
            <v>CALC</v>
          </cell>
          <cell r="H2316" t="str">
            <v>178</v>
          </cell>
          <cell r="I2316" t="str">
            <v>C</v>
          </cell>
          <cell r="J2316" t="str">
            <v>om_exp</v>
          </cell>
          <cell r="K2316" t="str">
            <v>juris_cp_amt</v>
          </cell>
          <cell r="M2316" t="str">
            <v>2010/12/1/8/A/0</v>
          </cell>
        </row>
        <row r="2317">
          <cell r="A2317" t="str">
            <v>2316</v>
          </cell>
          <cell r="B2317" t="str">
            <v>OMB_8178</v>
          </cell>
          <cell r="C2317" t="str">
            <v>178 - CP Jurisdictional O &amp; M Exp Amount</v>
          </cell>
          <cell r="D2317">
            <v>0</v>
          </cell>
          <cell r="F2317" t="str">
            <v>CALC</v>
          </cell>
          <cell r="H2317" t="str">
            <v>178</v>
          </cell>
          <cell r="I2317" t="str">
            <v>C</v>
          </cell>
          <cell r="J2317" t="str">
            <v>om_exp</v>
          </cell>
          <cell r="K2317" t="str">
            <v>juris_cp_amt</v>
          </cell>
          <cell r="M2317" t="str">
            <v>2010/12/1/8/A/0</v>
          </cell>
        </row>
        <row r="2318">
          <cell r="A2318" t="str">
            <v>2317</v>
          </cell>
          <cell r="B2318" t="str">
            <v>OM8_8178</v>
          </cell>
          <cell r="C2318" t="str">
            <v>178 - CP Jurisdictional Factor</v>
          </cell>
          <cell r="D2318">
            <v>0.98031049999999997</v>
          </cell>
          <cell r="F2318" t="str">
            <v>CALC</v>
          </cell>
          <cell r="H2318" t="str">
            <v>178</v>
          </cell>
          <cell r="I2318" t="str">
            <v>C</v>
          </cell>
          <cell r="J2318" t="str">
            <v>om_exp</v>
          </cell>
          <cell r="K2318" t="str">
            <v>juris_cp</v>
          </cell>
          <cell r="M2318" t="str">
            <v>2010/12/1/8/A/0</v>
          </cell>
        </row>
        <row r="2319">
          <cell r="A2319" t="str">
            <v>2318</v>
          </cell>
          <cell r="B2319" t="str">
            <v>OM8_8178</v>
          </cell>
          <cell r="C2319" t="str">
            <v>178 - CP Jurisdictional Factor</v>
          </cell>
          <cell r="D2319">
            <v>0.98031049999999997</v>
          </cell>
          <cell r="F2319" t="str">
            <v>CALC</v>
          </cell>
          <cell r="H2319" t="str">
            <v>178</v>
          </cell>
          <cell r="I2319" t="str">
            <v>C</v>
          </cell>
          <cell r="J2319" t="str">
            <v>om_exp</v>
          </cell>
          <cell r="K2319" t="str">
            <v>juris_cp</v>
          </cell>
          <cell r="M2319" t="str">
            <v>2010/12/1/8/A/0</v>
          </cell>
        </row>
        <row r="2320">
          <cell r="A2320" t="str">
            <v>2319</v>
          </cell>
          <cell r="B2320" t="str">
            <v>OMA_8178</v>
          </cell>
          <cell r="C2320" t="str">
            <v>178 - Energy Jurisdictional Factor</v>
          </cell>
          <cell r="D2320">
            <v>0.980271</v>
          </cell>
          <cell r="F2320" t="str">
            <v>CALC</v>
          </cell>
          <cell r="H2320" t="str">
            <v>178</v>
          </cell>
          <cell r="I2320" t="str">
            <v>C</v>
          </cell>
          <cell r="J2320" t="str">
            <v>om_exp</v>
          </cell>
          <cell r="K2320" t="str">
            <v>juris_energy</v>
          </cell>
          <cell r="M2320" t="str">
            <v>2010/12/1/8/A/0</v>
          </cell>
        </row>
        <row r="2321">
          <cell r="A2321" t="str">
            <v>2320</v>
          </cell>
          <cell r="B2321" t="str">
            <v>OMA_8178</v>
          </cell>
          <cell r="C2321" t="str">
            <v>178 - Energy Jurisdictional Factor</v>
          </cell>
          <cell r="D2321">
            <v>0.980271</v>
          </cell>
          <cell r="F2321" t="str">
            <v>CALC</v>
          </cell>
          <cell r="H2321" t="str">
            <v>178</v>
          </cell>
          <cell r="I2321" t="str">
            <v>C</v>
          </cell>
          <cell r="J2321" t="str">
            <v>om_exp</v>
          </cell>
          <cell r="K2321" t="str">
            <v>juris_energy</v>
          </cell>
          <cell r="M2321" t="str">
            <v>2010/12/1/8/A/0</v>
          </cell>
        </row>
        <row r="2322">
          <cell r="A2322" t="str">
            <v>2321</v>
          </cell>
          <cell r="B2322" t="str">
            <v>OM1_8178</v>
          </cell>
          <cell r="C2322" t="str">
            <v>178 - O &amp; M Expenses Amount</v>
          </cell>
          <cell r="D2322">
            <v>581504.68999999994</v>
          </cell>
          <cell r="F2322" t="str">
            <v>CALC</v>
          </cell>
          <cell r="H2322" t="str">
            <v>178</v>
          </cell>
          <cell r="I2322" t="str">
            <v>C</v>
          </cell>
          <cell r="J2322" t="str">
            <v>om_exp</v>
          </cell>
          <cell r="K2322" t="str">
            <v>beg_bal</v>
          </cell>
          <cell r="M2322" t="str">
            <v>2010/12/1/8/A/0</v>
          </cell>
        </row>
        <row r="2323">
          <cell r="A2323" t="str">
            <v>2322</v>
          </cell>
          <cell r="B2323" t="str">
            <v>OM1_8178</v>
          </cell>
          <cell r="C2323" t="str">
            <v>178 - O &amp; M Expenses Amount</v>
          </cell>
          <cell r="D2323">
            <v>0</v>
          </cell>
          <cell r="F2323" t="str">
            <v>CALC</v>
          </cell>
          <cell r="H2323" t="str">
            <v>178</v>
          </cell>
          <cell r="I2323" t="str">
            <v>C</v>
          </cell>
          <cell r="J2323" t="str">
            <v>om_exp</v>
          </cell>
          <cell r="K2323" t="str">
            <v>beg_bal</v>
          </cell>
          <cell r="M2323" t="str">
            <v>2010/12/1/8/A/0</v>
          </cell>
        </row>
        <row r="2324">
          <cell r="A2324" t="str">
            <v>2323</v>
          </cell>
          <cell r="B2324" t="str">
            <v>OM9_8178</v>
          </cell>
          <cell r="C2324" t="str">
            <v>178 - GCP Jurisdictional Factor</v>
          </cell>
          <cell r="D2324">
            <v>1</v>
          </cell>
          <cell r="F2324" t="str">
            <v>CALC</v>
          </cell>
          <cell r="H2324" t="str">
            <v>178</v>
          </cell>
          <cell r="I2324" t="str">
            <v>C</v>
          </cell>
          <cell r="J2324" t="str">
            <v>om_exp</v>
          </cell>
          <cell r="K2324" t="str">
            <v>juris_gcp</v>
          </cell>
          <cell r="M2324" t="str">
            <v>2010/12/1/8/A/0</v>
          </cell>
        </row>
        <row r="2325">
          <cell r="A2325" t="str">
            <v>2324</v>
          </cell>
          <cell r="B2325" t="str">
            <v>OM9_8178</v>
          </cell>
          <cell r="C2325" t="str">
            <v>178 - GCP Jurisdictional Factor</v>
          </cell>
          <cell r="D2325">
            <v>1</v>
          </cell>
          <cell r="F2325" t="str">
            <v>CALC</v>
          </cell>
          <cell r="H2325" t="str">
            <v>178</v>
          </cell>
          <cell r="I2325" t="str">
            <v>C</v>
          </cell>
          <cell r="J2325" t="str">
            <v>om_exp</v>
          </cell>
          <cell r="K2325" t="str">
            <v>juris_gcp</v>
          </cell>
          <cell r="M2325" t="str">
            <v>2010/12/1/8/A/0</v>
          </cell>
        </row>
        <row r="2326">
          <cell r="A2326" t="str">
            <v>2325</v>
          </cell>
          <cell r="B2326" t="str">
            <v>OMD_8178</v>
          </cell>
          <cell r="C2326" t="str">
            <v>178 - Energy Jurisdictional O &amp; M Exp Amount</v>
          </cell>
          <cell r="D2326">
            <v>570032.18397099001</v>
          </cell>
          <cell r="F2326" t="str">
            <v>CALC</v>
          </cell>
          <cell r="H2326" t="str">
            <v>178</v>
          </cell>
          <cell r="I2326" t="str">
            <v>C</v>
          </cell>
          <cell r="J2326" t="str">
            <v>om_exp</v>
          </cell>
          <cell r="K2326" t="str">
            <v>juris_energy_amt</v>
          </cell>
          <cell r="M2326" t="str">
            <v>2010/12/1/8/A/0</v>
          </cell>
        </row>
        <row r="2327">
          <cell r="A2327" t="str">
            <v>2326</v>
          </cell>
          <cell r="B2327" t="str">
            <v>OMD_8178</v>
          </cell>
          <cell r="C2327" t="str">
            <v>178 - Energy Jurisdictional O &amp; M Exp Amount</v>
          </cell>
          <cell r="D2327">
            <v>0</v>
          </cell>
          <cell r="F2327" t="str">
            <v>CALC</v>
          </cell>
          <cell r="H2327" t="str">
            <v>178</v>
          </cell>
          <cell r="I2327" t="str">
            <v>C</v>
          </cell>
          <cell r="J2327" t="str">
            <v>om_exp</v>
          </cell>
          <cell r="K2327" t="str">
            <v>juris_energy_amt</v>
          </cell>
          <cell r="M2327" t="str">
            <v>2010/12/1/8/A/0</v>
          </cell>
        </row>
        <row r="2328">
          <cell r="A2328" t="str">
            <v>2327</v>
          </cell>
          <cell r="B2328" t="str">
            <v>OME_8178</v>
          </cell>
          <cell r="C2328" t="str">
            <v>178 - Total Jurisdictional O &amp; M Exp Amount</v>
          </cell>
          <cell r="D2328">
            <v>570032.18397099001</v>
          </cell>
          <cell r="F2328" t="str">
            <v>CALC</v>
          </cell>
          <cell r="H2328" t="str">
            <v>178</v>
          </cell>
          <cell r="I2328" t="str">
            <v>C</v>
          </cell>
          <cell r="J2328" t="str">
            <v>om_exp</v>
          </cell>
          <cell r="K2328" t="str">
            <v>total_juris_amt</v>
          </cell>
          <cell r="M2328" t="str">
            <v>2010/12/1/8/A/0</v>
          </cell>
        </row>
        <row r="2329">
          <cell r="A2329" t="str">
            <v>2328</v>
          </cell>
          <cell r="B2329" t="str">
            <v>OME_8178</v>
          </cell>
          <cell r="C2329" t="str">
            <v>178 - Total Jurisdictional O &amp; M Exp Amount</v>
          </cell>
          <cell r="D2329">
            <v>0</v>
          </cell>
          <cell r="F2329" t="str">
            <v>CALC</v>
          </cell>
          <cell r="H2329" t="str">
            <v>178</v>
          </cell>
          <cell r="I2329" t="str">
            <v>C</v>
          </cell>
          <cell r="J2329" t="str">
            <v>om_exp</v>
          </cell>
          <cell r="K2329" t="str">
            <v>total_juris_amt</v>
          </cell>
          <cell r="M2329" t="str">
            <v>2010/12/1/8/A/0</v>
          </cell>
        </row>
        <row r="2330">
          <cell r="A2330" t="str">
            <v>2329</v>
          </cell>
          <cell r="B2330" t="str">
            <v>511_3590</v>
          </cell>
          <cell r="C2330" t="str">
            <v xml:space="preserve">MAINT OF STRUC-PMN DRINKING WATER-ECRC            </v>
          </cell>
          <cell r="D2330">
            <v>10532.87</v>
          </cell>
          <cell r="E2330" t="str">
            <v>511359</v>
          </cell>
          <cell r="F2330" t="str">
            <v>WALKER</v>
          </cell>
          <cell r="G2330" t="str">
            <v>CM</v>
          </cell>
          <cell r="H2330" t="str">
            <v>180</v>
          </cell>
          <cell r="M2330" t="str">
            <v>2010/12/1/8/A/0</v>
          </cell>
        </row>
        <row r="2331">
          <cell r="A2331" t="str">
            <v>2330</v>
          </cell>
          <cell r="B2331" t="str">
            <v>OM5_8180</v>
          </cell>
          <cell r="C2331" t="str">
            <v>180 - CP Allocation O &amp; M Exp Amount</v>
          </cell>
          <cell r="D2331">
            <v>10532.87</v>
          </cell>
          <cell r="F2331" t="str">
            <v>CALC</v>
          </cell>
          <cell r="H2331" t="str">
            <v>180</v>
          </cell>
          <cell r="I2331" t="str">
            <v>C</v>
          </cell>
          <cell r="J2331" t="str">
            <v>om_exp</v>
          </cell>
          <cell r="K2331" t="str">
            <v>alloc_cp_amt</v>
          </cell>
          <cell r="M2331" t="str">
            <v>2010/12/1/8/A/0</v>
          </cell>
        </row>
        <row r="2332">
          <cell r="A2332" t="str">
            <v>2331</v>
          </cell>
          <cell r="B2332" t="str">
            <v>OM2_8180</v>
          </cell>
          <cell r="C2332" t="str">
            <v>180 - CP Allocation Factor</v>
          </cell>
          <cell r="D2332">
            <v>1</v>
          </cell>
          <cell r="F2332" t="str">
            <v>CALC</v>
          </cell>
          <cell r="H2332" t="str">
            <v>180</v>
          </cell>
          <cell r="I2332" t="str">
            <v>C</v>
          </cell>
          <cell r="J2332" t="str">
            <v>om_exp</v>
          </cell>
          <cell r="K2332" t="str">
            <v>alloc_cp</v>
          </cell>
          <cell r="M2332" t="str">
            <v>2010/12/1/8/A/0</v>
          </cell>
        </row>
        <row r="2333">
          <cell r="A2333" t="str">
            <v>2332</v>
          </cell>
          <cell r="B2333" t="str">
            <v>OM6_8180</v>
          </cell>
          <cell r="C2333" t="str">
            <v>180 - GCP Allocation O &amp; M Exp Amount</v>
          </cell>
          <cell r="D2333">
            <v>0</v>
          </cell>
          <cell r="F2333" t="str">
            <v>CALC</v>
          </cell>
          <cell r="H2333" t="str">
            <v>180</v>
          </cell>
          <cell r="I2333" t="str">
            <v>C</v>
          </cell>
          <cell r="J2333" t="str">
            <v>om_exp</v>
          </cell>
          <cell r="K2333" t="str">
            <v>alloc_gcp_amt</v>
          </cell>
          <cell r="M2333" t="str">
            <v>2010/12/1/8/A/0</v>
          </cell>
        </row>
        <row r="2334">
          <cell r="A2334" t="str">
            <v>2333</v>
          </cell>
          <cell r="B2334" t="str">
            <v>OM3_8180</v>
          </cell>
          <cell r="C2334" t="str">
            <v>180 - GCP Allocation Factor</v>
          </cell>
          <cell r="D2334">
            <v>0</v>
          </cell>
          <cell r="F2334" t="str">
            <v>CALC</v>
          </cell>
          <cell r="H2334" t="str">
            <v>180</v>
          </cell>
          <cell r="I2334" t="str">
            <v>C</v>
          </cell>
          <cell r="J2334" t="str">
            <v>om_exp</v>
          </cell>
          <cell r="K2334" t="str">
            <v>alloc_gcp</v>
          </cell>
          <cell r="M2334" t="str">
            <v>2010/12/1/8/A/0</v>
          </cell>
        </row>
        <row r="2335">
          <cell r="A2335" t="str">
            <v>2334</v>
          </cell>
          <cell r="B2335" t="str">
            <v>OMC_8180</v>
          </cell>
          <cell r="C2335" t="str">
            <v>180 - GCP Jurisdictional O &amp; M Exp Amount</v>
          </cell>
          <cell r="D2335">
            <v>0</v>
          </cell>
          <cell r="F2335" t="str">
            <v>CALC</v>
          </cell>
          <cell r="H2335" t="str">
            <v>180</v>
          </cell>
          <cell r="I2335" t="str">
            <v>C</v>
          </cell>
          <cell r="J2335" t="str">
            <v>om_exp</v>
          </cell>
          <cell r="K2335" t="str">
            <v>juris_gcp_amt</v>
          </cell>
          <cell r="M2335" t="str">
            <v>2010/12/1/8/A/0</v>
          </cell>
        </row>
        <row r="2336">
          <cell r="A2336" t="str">
            <v>2335</v>
          </cell>
          <cell r="B2336" t="str">
            <v>OM4_8180</v>
          </cell>
          <cell r="C2336" t="str">
            <v>180 - Energy Allocation Factor</v>
          </cell>
          <cell r="D2336">
            <v>0</v>
          </cell>
          <cell r="F2336" t="str">
            <v>CALC</v>
          </cell>
          <cell r="H2336" t="str">
            <v>180</v>
          </cell>
          <cell r="I2336" t="str">
            <v>C</v>
          </cell>
          <cell r="J2336" t="str">
            <v>om_exp</v>
          </cell>
          <cell r="K2336" t="str">
            <v>alloc_energy</v>
          </cell>
          <cell r="M2336" t="str">
            <v>2010/12/1/8/A/0</v>
          </cell>
        </row>
        <row r="2337">
          <cell r="A2337" t="str">
            <v>2336</v>
          </cell>
          <cell r="B2337" t="str">
            <v>OM7_8180</v>
          </cell>
          <cell r="C2337" t="str">
            <v>180 - Energy Allocation O &amp; M Exp Amount</v>
          </cell>
          <cell r="D2337">
            <v>0</v>
          </cell>
          <cell r="F2337" t="str">
            <v>CALC</v>
          </cell>
          <cell r="H2337" t="str">
            <v>180</v>
          </cell>
          <cell r="I2337" t="str">
            <v>C</v>
          </cell>
          <cell r="J2337" t="str">
            <v>om_exp</v>
          </cell>
          <cell r="K2337" t="str">
            <v>alloc_energy_amt</v>
          </cell>
          <cell r="M2337" t="str">
            <v>2010/12/1/8/A/0</v>
          </cell>
        </row>
        <row r="2338">
          <cell r="A2338" t="str">
            <v>2337</v>
          </cell>
          <cell r="B2338" t="str">
            <v>OMB_8180</v>
          </cell>
          <cell r="C2338" t="str">
            <v>180 - CP Jurisdictional O &amp; M Exp Amount</v>
          </cell>
          <cell r="D2338">
            <v>10325.483056135001</v>
          </cell>
          <cell r="F2338" t="str">
            <v>CALC</v>
          </cell>
          <cell r="H2338" t="str">
            <v>180</v>
          </cell>
          <cell r="I2338" t="str">
            <v>C</v>
          </cell>
          <cell r="J2338" t="str">
            <v>om_exp</v>
          </cell>
          <cell r="K2338" t="str">
            <v>juris_cp_amt</v>
          </cell>
          <cell r="M2338" t="str">
            <v>2010/12/1/8/A/0</v>
          </cell>
        </row>
        <row r="2339">
          <cell r="A2339" t="str">
            <v>2338</v>
          </cell>
          <cell r="B2339" t="str">
            <v>OM8_8180</v>
          </cell>
          <cell r="C2339" t="str">
            <v>180 - CP Jurisdictional Factor</v>
          </cell>
          <cell r="D2339">
            <v>0.98031049999999997</v>
          </cell>
          <cell r="F2339" t="str">
            <v>CALC</v>
          </cell>
          <cell r="H2339" t="str">
            <v>180</v>
          </cell>
          <cell r="I2339" t="str">
            <v>C</v>
          </cell>
          <cell r="J2339" t="str">
            <v>om_exp</v>
          </cell>
          <cell r="K2339" t="str">
            <v>juris_cp</v>
          </cell>
          <cell r="M2339" t="str">
            <v>2010/12/1/8/A/0</v>
          </cell>
        </row>
        <row r="2340">
          <cell r="A2340" t="str">
            <v>2339</v>
          </cell>
          <cell r="B2340" t="str">
            <v>OMA_8180</v>
          </cell>
          <cell r="C2340" t="str">
            <v>180 - Energy Jurisdictional Factor</v>
          </cell>
          <cell r="D2340">
            <v>0.980271</v>
          </cell>
          <cell r="F2340" t="str">
            <v>CALC</v>
          </cell>
          <cell r="H2340" t="str">
            <v>180</v>
          </cell>
          <cell r="I2340" t="str">
            <v>C</v>
          </cell>
          <cell r="J2340" t="str">
            <v>om_exp</v>
          </cell>
          <cell r="K2340" t="str">
            <v>juris_energy</v>
          </cell>
          <cell r="M2340" t="str">
            <v>2010/12/1/8/A/0</v>
          </cell>
        </row>
        <row r="2341">
          <cell r="A2341" t="str">
            <v>2340</v>
          </cell>
          <cell r="B2341" t="str">
            <v>OM1_8180</v>
          </cell>
          <cell r="C2341" t="str">
            <v>180 - O &amp; M Expenses Amount</v>
          </cell>
          <cell r="D2341">
            <v>10532.87</v>
          </cell>
          <cell r="F2341" t="str">
            <v>CALC</v>
          </cell>
          <cell r="H2341" t="str">
            <v>180</v>
          </cell>
          <cell r="I2341" t="str">
            <v>C</v>
          </cell>
          <cell r="J2341" t="str">
            <v>om_exp</v>
          </cell>
          <cell r="K2341" t="str">
            <v>beg_bal</v>
          </cell>
          <cell r="M2341" t="str">
            <v>2010/12/1/8/A/0</v>
          </cell>
        </row>
        <row r="2342">
          <cell r="A2342" t="str">
            <v>2341</v>
          </cell>
          <cell r="B2342" t="str">
            <v>OM9_8180</v>
          </cell>
          <cell r="C2342" t="str">
            <v>180 - GCP Jurisdictional Factor</v>
          </cell>
          <cell r="D2342">
            <v>1</v>
          </cell>
          <cell r="F2342" t="str">
            <v>CALC</v>
          </cell>
          <cell r="H2342" t="str">
            <v>180</v>
          </cell>
          <cell r="I2342" t="str">
            <v>C</v>
          </cell>
          <cell r="J2342" t="str">
            <v>om_exp</v>
          </cell>
          <cell r="K2342" t="str">
            <v>juris_gcp</v>
          </cell>
          <cell r="M2342" t="str">
            <v>2010/12/1/8/A/0</v>
          </cell>
        </row>
        <row r="2343">
          <cell r="A2343" t="str">
            <v>2342</v>
          </cell>
          <cell r="B2343" t="str">
            <v>OMD_8180</v>
          </cell>
          <cell r="C2343" t="str">
            <v>180 - Energy Jurisdictional O &amp; M Exp Amount</v>
          </cell>
          <cell r="D2343">
            <v>0</v>
          </cell>
          <cell r="F2343" t="str">
            <v>CALC</v>
          </cell>
          <cell r="H2343" t="str">
            <v>180</v>
          </cell>
          <cell r="I2343" t="str">
            <v>C</v>
          </cell>
          <cell r="J2343" t="str">
            <v>om_exp</v>
          </cell>
          <cell r="K2343" t="str">
            <v>juris_energy_amt</v>
          </cell>
          <cell r="M2343" t="str">
            <v>2010/12/1/8/A/0</v>
          </cell>
        </row>
        <row r="2344">
          <cell r="A2344" t="str">
            <v>2343</v>
          </cell>
          <cell r="B2344" t="str">
            <v>OME_8180</v>
          </cell>
          <cell r="C2344" t="str">
            <v>180 - Total Jurisdictional O &amp; M Exp Amount</v>
          </cell>
          <cell r="D2344">
            <v>10325.483056135001</v>
          </cell>
          <cell r="F2344" t="str">
            <v>CALC</v>
          </cell>
          <cell r="H2344" t="str">
            <v>180</v>
          </cell>
          <cell r="I2344" t="str">
            <v>C</v>
          </cell>
          <cell r="J2344" t="str">
            <v>om_exp</v>
          </cell>
          <cell r="K2344" t="str">
            <v>total_juris_amt</v>
          </cell>
          <cell r="M2344" t="str">
            <v>2010/12/1/8/A/0</v>
          </cell>
        </row>
        <row r="2345">
          <cell r="A2345" t="str">
            <v>2344</v>
          </cell>
          <cell r="B2345" t="str">
            <v>CI1_8041</v>
          </cell>
          <cell r="C2345" t="str">
            <v>8041 - Depreciation Expense</v>
          </cell>
          <cell r="D2345">
            <v>6639.98</v>
          </cell>
          <cell r="F2345" t="str">
            <v>CATS</v>
          </cell>
          <cell r="H2345" t="str">
            <v>8041</v>
          </cell>
          <cell r="I2345" t="str">
            <v>A</v>
          </cell>
          <cell r="J2345" t="str">
            <v>cap_exp</v>
          </cell>
          <cell r="K2345" t="str">
            <v>depr_exp</v>
          </cell>
          <cell r="M2345" t="str">
            <v>2010/12/1/8/A/0</v>
          </cell>
        </row>
        <row r="2346">
          <cell r="A2346" t="str">
            <v>2345</v>
          </cell>
          <cell r="B2346" t="str">
            <v>CI4_8041</v>
          </cell>
          <cell r="C2346" t="str">
            <v>8041 - CWIP Current Month</v>
          </cell>
          <cell r="D2346">
            <v>41940.54</v>
          </cell>
          <cell r="F2346" t="str">
            <v>CATS</v>
          </cell>
          <cell r="H2346" t="str">
            <v>8041</v>
          </cell>
          <cell r="I2346" t="str">
            <v>A</v>
          </cell>
          <cell r="J2346" t="str">
            <v>cap_exp</v>
          </cell>
          <cell r="K2346" t="str">
            <v>cwip_curr_mth</v>
          </cell>
          <cell r="M2346" t="str">
            <v>2010/12/1/8/A/0</v>
          </cell>
        </row>
        <row r="2347">
          <cell r="A2347" t="str">
            <v>2346</v>
          </cell>
          <cell r="B2347" t="str">
            <v>CI5_8041</v>
          </cell>
          <cell r="C2347" t="str">
            <v>8041 - End of Month CWIP Balance</v>
          </cell>
          <cell r="D2347">
            <v>160319.51999999999</v>
          </cell>
          <cell r="F2347" t="str">
            <v>CATS</v>
          </cell>
          <cell r="H2347" t="str">
            <v>8041</v>
          </cell>
          <cell r="J2347" t="str">
            <v>cap_exp</v>
          </cell>
          <cell r="K2347" t="str">
            <v>end_cwip_bal</v>
          </cell>
          <cell r="M2347" t="str">
            <v>2010/12/1/8/A/0</v>
          </cell>
        </row>
        <row r="2348">
          <cell r="A2348" t="str">
            <v>2347</v>
          </cell>
          <cell r="B2348" t="str">
            <v>CI7_8041</v>
          </cell>
          <cell r="C2348" t="str">
            <v>8041 - Plant Additions</v>
          </cell>
          <cell r="D2348">
            <v>47751.99</v>
          </cell>
          <cell r="F2348" t="str">
            <v>CATS</v>
          </cell>
          <cell r="H2348" t="str">
            <v>8041</v>
          </cell>
          <cell r="I2348" t="str">
            <v>A</v>
          </cell>
          <cell r="J2348" t="str">
            <v>cap_exp</v>
          </cell>
          <cell r="K2348" t="str">
            <v>plt_add</v>
          </cell>
          <cell r="M2348" t="str">
            <v>2010/12/1/8/A/0</v>
          </cell>
        </row>
        <row r="2349">
          <cell r="A2349" t="str">
            <v>2348</v>
          </cell>
          <cell r="B2349" t="str">
            <v>CI8_8041</v>
          </cell>
          <cell r="C2349" t="str">
            <v>8041 - Retirements</v>
          </cell>
          <cell r="D2349">
            <v>0</v>
          </cell>
          <cell r="F2349" t="str">
            <v>CATS</v>
          </cell>
          <cell r="H2349" t="str">
            <v>8041</v>
          </cell>
          <cell r="I2349" t="str">
            <v>A</v>
          </cell>
          <cell r="J2349" t="str">
            <v>cap_exp</v>
          </cell>
          <cell r="K2349" t="str">
            <v>ret</v>
          </cell>
          <cell r="M2349" t="str">
            <v>2010/12/1/8/A/0</v>
          </cell>
        </row>
        <row r="2350">
          <cell r="A2350" t="str">
            <v>2349</v>
          </cell>
          <cell r="B2350" t="str">
            <v>CI9_8041</v>
          </cell>
          <cell r="C2350" t="str">
            <v>8041 - Plant Trans and Adjs</v>
          </cell>
          <cell r="D2350">
            <v>0</v>
          </cell>
          <cell r="F2350" t="str">
            <v>CATS</v>
          </cell>
          <cell r="H2350" t="str">
            <v>8041</v>
          </cell>
          <cell r="I2350" t="str">
            <v>A</v>
          </cell>
          <cell r="J2350" t="str">
            <v>cap_exp</v>
          </cell>
          <cell r="K2350" t="str">
            <v>plt_tradjs</v>
          </cell>
          <cell r="M2350" t="str">
            <v>2010/12/1/8/A/0</v>
          </cell>
        </row>
        <row r="2351">
          <cell r="A2351" t="str">
            <v>2350</v>
          </cell>
          <cell r="B2351" t="str">
            <v>CIA_8041</v>
          </cell>
          <cell r="C2351" t="str">
            <v>8041 - Reserve Removal Cost</v>
          </cell>
          <cell r="D2351">
            <v>0</v>
          </cell>
          <cell r="F2351" t="str">
            <v>CATS</v>
          </cell>
          <cell r="H2351" t="str">
            <v>8041</v>
          </cell>
          <cell r="I2351" t="str">
            <v>A</v>
          </cell>
          <cell r="J2351" t="str">
            <v>cap_exp</v>
          </cell>
          <cell r="K2351" t="str">
            <v>resv_rem_cost</v>
          </cell>
          <cell r="M2351" t="str">
            <v>2010/12/1/8/A/0</v>
          </cell>
        </row>
        <row r="2352">
          <cell r="A2352" t="str">
            <v>2351</v>
          </cell>
          <cell r="B2352" t="str">
            <v>CIB_8041</v>
          </cell>
          <cell r="C2352" t="str">
            <v>8041 - Reserve Salvage</v>
          </cell>
          <cell r="D2352">
            <v>0</v>
          </cell>
          <cell r="F2352" t="str">
            <v>CATS</v>
          </cell>
          <cell r="H2352" t="str">
            <v>8041</v>
          </cell>
          <cell r="I2352" t="str">
            <v>A</v>
          </cell>
          <cell r="J2352" t="str">
            <v>cap_exp</v>
          </cell>
          <cell r="K2352" t="str">
            <v>resv_salv</v>
          </cell>
          <cell r="M2352" t="str">
            <v>2010/12/1/8/A/0</v>
          </cell>
        </row>
        <row r="2353">
          <cell r="A2353" t="str">
            <v>2352</v>
          </cell>
          <cell r="B2353" t="str">
            <v>CIC_8041</v>
          </cell>
          <cell r="C2353" t="str">
            <v>8041 - Reserve Trans and Adjs</v>
          </cell>
          <cell r="D2353">
            <v>0</v>
          </cell>
          <cell r="F2353" t="str">
            <v>CATS</v>
          </cell>
          <cell r="H2353" t="str">
            <v>8041</v>
          </cell>
          <cell r="I2353" t="str">
            <v>A</v>
          </cell>
          <cell r="J2353" t="str">
            <v>cap_exp</v>
          </cell>
          <cell r="K2353" t="str">
            <v>resv_tradjs</v>
          </cell>
          <cell r="M2353" t="str">
            <v>2010/12/1/8/A/0</v>
          </cell>
        </row>
        <row r="2354">
          <cell r="A2354" t="str">
            <v>2353</v>
          </cell>
          <cell r="B2354" t="str">
            <v>CIP_8041</v>
          </cell>
          <cell r="C2354" t="str">
            <v>8041 - Beginning of Month Plant Balance</v>
          </cell>
          <cell r="D2354">
            <v>7365099.46</v>
          </cell>
          <cell r="F2354" t="str">
            <v>PRIOR_JV</v>
          </cell>
          <cell r="H2354" t="str">
            <v>8041</v>
          </cell>
          <cell r="I2354" t="str">
            <v>P</v>
          </cell>
          <cell r="J2354" t="str">
            <v>cap_exp</v>
          </cell>
          <cell r="K2354" t="str">
            <v>beg_plant_bal</v>
          </cell>
          <cell r="M2354" t="str">
            <v>2010/12/1/8/A/0</v>
          </cell>
        </row>
        <row r="2355">
          <cell r="A2355" t="str">
            <v>2354</v>
          </cell>
          <cell r="B2355" t="str">
            <v>CIQ_8041</v>
          </cell>
          <cell r="C2355" t="str">
            <v>8041 - Beginning of Month Reserve Balance</v>
          </cell>
          <cell r="D2355">
            <v>38135.99</v>
          </cell>
          <cell r="F2355" t="str">
            <v>PRIOR_JV</v>
          </cell>
          <cell r="H2355" t="str">
            <v>8041</v>
          </cell>
          <cell r="I2355" t="str">
            <v>P</v>
          </cell>
          <cell r="J2355" t="str">
            <v>cap_exp</v>
          </cell>
          <cell r="K2355" t="str">
            <v>beg_resv_bal</v>
          </cell>
          <cell r="M2355" t="str">
            <v>2010/12/1/8/A/0</v>
          </cell>
        </row>
        <row r="2356">
          <cell r="A2356" t="str">
            <v>2355</v>
          </cell>
          <cell r="B2356" t="str">
            <v>CIR_8041</v>
          </cell>
          <cell r="C2356" t="str">
            <v>8041 - End of Month Plant Balance</v>
          </cell>
          <cell r="D2356">
            <v>7412851.4500000002</v>
          </cell>
          <cell r="F2356" t="str">
            <v>CALC</v>
          </cell>
          <cell r="H2356" t="str">
            <v>8041</v>
          </cell>
          <cell r="J2356" t="str">
            <v>cap_exp</v>
          </cell>
          <cell r="K2356" t="str">
            <v>end_plant_bal</v>
          </cell>
          <cell r="M2356" t="str">
            <v>2010/12/1/8/A/0</v>
          </cell>
        </row>
        <row r="2357">
          <cell r="A2357" t="str">
            <v>2356</v>
          </cell>
          <cell r="B2357" t="str">
            <v>CIS_8041</v>
          </cell>
          <cell r="C2357" t="str">
            <v>8041 - End of Month Reserve Balance</v>
          </cell>
          <cell r="D2357">
            <v>44775.97</v>
          </cell>
          <cell r="F2357" t="str">
            <v>CALC</v>
          </cell>
          <cell r="H2357" t="str">
            <v>8041</v>
          </cell>
          <cell r="J2357" t="str">
            <v>cap_exp</v>
          </cell>
          <cell r="K2357" t="str">
            <v>end_resv_bal</v>
          </cell>
          <cell r="M2357" t="str">
            <v>2010/12/1/8/A/0</v>
          </cell>
        </row>
        <row r="2358">
          <cell r="A2358" t="str">
            <v>2357</v>
          </cell>
          <cell r="B2358" t="str">
            <v>CO1_8041</v>
          </cell>
          <cell r="C2358" t="str">
            <v>8041 - Beginning of Month Net Book</v>
          </cell>
          <cell r="D2358">
            <v>7326963.4699999997</v>
          </cell>
          <cell r="F2358" t="str">
            <v>CALC</v>
          </cell>
          <cell r="H2358" t="str">
            <v>8041</v>
          </cell>
          <cell r="J2358" t="str">
            <v>cap_exp</v>
          </cell>
          <cell r="K2358" t="str">
            <v>beg_net_book</v>
          </cell>
          <cell r="M2358" t="str">
            <v>2010/12/1/8/A/0</v>
          </cell>
        </row>
        <row r="2359">
          <cell r="A2359" t="str">
            <v>2358</v>
          </cell>
          <cell r="B2359" t="str">
            <v>CO2_8041</v>
          </cell>
          <cell r="C2359" t="str">
            <v>8041 - End of Month Net Book</v>
          </cell>
          <cell r="D2359">
            <v>7368075.4800000004</v>
          </cell>
          <cell r="F2359" t="str">
            <v>CALC</v>
          </cell>
          <cell r="H2359" t="str">
            <v>8041</v>
          </cell>
          <cell r="J2359" t="str">
            <v>cap_exp</v>
          </cell>
          <cell r="K2359" t="str">
            <v>end_net_book</v>
          </cell>
          <cell r="M2359" t="str">
            <v>2010/12/1/8/A/0</v>
          </cell>
        </row>
        <row r="2360">
          <cell r="A2360" t="str">
            <v>2359</v>
          </cell>
          <cell r="B2360" t="str">
            <v>CO3_8041</v>
          </cell>
          <cell r="C2360" t="str">
            <v>8041 - Average Net Book</v>
          </cell>
          <cell r="D2360">
            <v>7347519.4749999996</v>
          </cell>
          <cell r="F2360" t="str">
            <v>CALC</v>
          </cell>
          <cell r="H2360" t="str">
            <v>8041</v>
          </cell>
          <cell r="J2360" t="str">
            <v>cap_exp</v>
          </cell>
          <cell r="K2360" t="str">
            <v>avg_net_book</v>
          </cell>
          <cell r="M2360" t="str">
            <v>2010/12/1/8/A/0</v>
          </cell>
        </row>
        <row r="2361">
          <cell r="A2361" t="str">
            <v>2360</v>
          </cell>
          <cell r="B2361" t="str">
            <v>CO4_8041</v>
          </cell>
          <cell r="C2361" t="str">
            <v>8041 - Annual Equity Rate</v>
          </cell>
          <cell r="D2361">
            <v>4.7018999999999998E-2</v>
          </cell>
          <cell r="F2361" t="str">
            <v>CALC</v>
          </cell>
          <cell r="H2361" t="str">
            <v>8041</v>
          </cell>
          <cell r="J2361" t="str">
            <v>cap_exp</v>
          </cell>
          <cell r="K2361" t="str">
            <v>equity_ror</v>
          </cell>
          <cell r="M2361" t="str">
            <v>2010/12/1/8/A/0</v>
          </cell>
        </row>
        <row r="2362">
          <cell r="A2362" t="str">
            <v>2361</v>
          </cell>
          <cell r="B2362" t="str">
            <v>CO5_8041</v>
          </cell>
          <cell r="C2362" t="str">
            <v>8041 - Annual Debt Rate</v>
          </cell>
          <cell r="D2362">
            <v>1.9473000000000001E-2</v>
          </cell>
          <cell r="F2362" t="str">
            <v>CALC</v>
          </cell>
          <cell r="H2362" t="str">
            <v>8041</v>
          </cell>
          <cell r="J2362" t="str">
            <v>cap_exp</v>
          </cell>
          <cell r="K2362" t="str">
            <v>debt_ror</v>
          </cell>
          <cell r="M2362" t="str">
            <v>2010/12/1/8/A/0</v>
          </cell>
        </row>
        <row r="2363">
          <cell r="A2363" t="str">
            <v>2362</v>
          </cell>
          <cell r="B2363" t="str">
            <v>CO6_8041</v>
          </cell>
          <cell r="C2363" t="str">
            <v>8041 - State Tax Rate</v>
          </cell>
          <cell r="D2363">
            <v>5.5E-2</v>
          </cell>
          <cell r="F2363" t="str">
            <v>CALC</v>
          </cell>
          <cell r="H2363" t="str">
            <v>8041</v>
          </cell>
          <cell r="J2363" t="str">
            <v>cap_exp</v>
          </cell>
          <cell r="K2363" t="str">
            <v>state_tax_rate</v>
          </cell>
          <cell r="M2363" t="str">
            <v>2010/12/1/8/A/0</v>
          </cell>
        </row>
        <row r="2364">
          <cell r="A2364" t="str">
            <v>2363</v>
          </cell>
          <cell r="B2364" t="str">
            <v>CO7_8041</v>
          </cell>
          <cell r="C2364" t="str">
            <v>8041 - Federal Tax Rate</v>
          </cell>
          <cell r="D2364">
            <v>0.35</v>
          </cell>
          <cell r="F2364" t="str">
            <v>CALC</v>
          </cell>
          <cell r="H2364" t="str">
            <v>8041</v>
          </cell>
          <cell r="J2364" t="str">
            <v>cap_exp</v>
          </cell>
          <cell r="K2364" t="str">
            <v>fed_tax_rate</v>
          </cell>
          <cell r="M2364" t="str">
            <v>2010/12/1/8/A/0</v>
          </cell>
        </row>
        <row r="2365">
          <cell r="A2365" t="str">
            <v>2364</v>
          </cell>
          <cell r="B2365" t="str">
            <v>CO8_8041</v>
          </cell>
          <cell r="C2365" t="str">
            <v>8041 - Grossed State Tax Rate</v>
          </cell>
          <cell r="D2365">
            <v>5.8201058201058198E-2</v>
          </cell>
          <cell r="F2365" t="str">
            <v>CALC</v>
          </cell>
          <cell r="H2365" t="str">
            <v>8041</v>
          </cell>
          <cell r="J2365" t="str">
            <v>cap_exp</v>
          </cell>
          <cell r="K2365" t="str">
            <v>gross_state_tax_rate</v>
          </cell>
          <cell r="M2365" t="str">
            <v>2010/12/1/8/A/0</v>
          </cell>
        </row>
        <row r="2366">
          <cell r="A2366" t="str">
            <v>2365</v>
          </cell>
          <cell r="B2366" t="str">
            <v>CO9_8041</v>
          </cell>
          <cell r="C2366" t="str">
            <v>8041 - Grossed Federal Tax Rate</v>
          </cell>
          <cell r="D2366">
            <v>0.53846153846153799</v>
          </cell>
          <cell r="F2366" t="str">
            <v>CALC</v>
          </cell>
          <cell r="H2366" t="str">
            <v>8041</v>
          </cell>
          <cell r="J2366" t="str">
            <v>cap_exp</v>
          </cell>
          <cell r="K2366" t="str">
            <v>gross_fed_tax_rate</v>
          </cell>
          <cell r="M2366" t="str">
            <v>2010/12/1/8/A/0</v>
          </cell>
        </row>
        <row r="2367">
          <cell r="A2367" t="str">
            <v>2366</v>
          </cell>
          <cell r="B2367" t="str">
            <v>COA_8041</v>
          </cell>
          <cell r="C2367" t="str">
            <v>8041 - Return on Equity Amount</v>
          </cell>
          <cell r="D2367">
            <v>28789.785558892501</v>
          </cell>
          <cell r="F2367" t="str">
            <v>CALC</v>
          </cell>
          <cell r="H2367" t="str">
            <v>8041</v>
          </cell>
          <cell r="J2367" t="str">
            <v>cap_exp</v>
          </cell>
          <cell r="K2367" t="str">
            <v>equity_ror_amt</v>
          </cell>
          <cell r="M2367" t="str">
            <v>2010/12/1/8/A/0</v>
          </cell>
        </row>
        <row r="2368">
          <cell r="A2368" t="str">
            <v>2367</v>
          </cell>
          <cell r="B2368" t="str">
            <v>COB_8041</v>
          </cell>
          <cell r="C2368" t="str">
            <v>8041 - State Tax Amount</v>
          </cell>
          <cell r="D2368">
            <v>1675.59598490908</v>
          </cell>
          <cell r="F2368" t="str">
            <v>CALC</v>
          </cell>
          <cell r="H2368" t="str">
            <v>8041</v>
          </cell>
          <cell r="J2368" t="str">
            <v>cap_exp</v>
          </cell>
          <cell r="K2368" t="str">
            <v>state_tax_amt</v>
          </cell>
          <cell r="M2368" t="str">
            <v>2010/12/1/8/A/0</v>
          </cell>
        </row>
        <row r="2369">
          <cell r="A2369" t="str">
            <v>2368</v>
          </cell>
          <cell r="B2369" t="str">
            <v>COC_8041</v>
          </cell>
          <cell r="C2369" t="str">
            <v>8041 - Federal Tax Amount</v>
          </cell>
          <cell r="D2369">
            <v>16404.4362158931</v>
          </cell>
          <cell r="F2369" t="str">
            <v>CALC</v>
          </cell>
          <cell r="H2369" t="str">
            <v>8041</v>
          </cell>
          <cell r="J2369" t="str">
            <v>cap_exp</v>
          </cell>
          <cell r="K2369" t="str">
            <v>fed_tax_amt</v>
          </cell>
          <cell r="M2369" t="str">
            <v>2010/12/1/8/A/0</v>
          </cell>
        </row>
        <row r="2370">
          <cell r="A2370" t="str">
            <v>2369</v>
          </cell>
          <cell r="B2370" t="str">
            <v>COD_8041</v>
          </cell>
          <cell r="C2370" t="str">
            <v>8041 - Return on Debt Amount</v>
          </cell>
          <cell r="D2370">
            <v>11923.55460403</v>
          </cell>
          <cell r="F2370" t="str">
            <v>CALC</v>
          </cell>
          <cell r="H2370" t="str">
            <v>8041</v>
          </cell>
          <cell r="J2370" t="str">
            <v>cap_exp</v>
          </cell>
          <cell r="K2370" t="str">
            <v>debt_ror_amt</v>
          </cell>
          <cell r="M2370" t="str">
            <v>2010/12/1/8/A/0</v>
          </cell>
        </row>
        <row r="2371">
          <cell r="A2371" t="str">
            <v>2370</v>
          </cell>
          <cell r="B2371" t="str">
            <v>COE_8041</v>
          </cell>
          <cell r="C2371" t="str">
            <v>8041 - Total Cap Exp Amount</v>
          </cell>
          <cell r="D2371">
            <v>65433.352363724698</v>
          </cell>
          <cell r="F2371" t="str">
            <v>CALC</v>
          </cell>
          <cell r="H2371" t="str">
            <v>8041</v>
          </cell>
          <cell r="J2371" t="str">
            <v>cap_exp</v>
          </cell>
          <cell r="K2371" t="str">
            <v>total_amt</v>
          </cell>
          <cell r="M2371" t="str">
            <v>2010/12/1/8/A/0</v>
          </cell>
        </row>
        <row r="2372">
          <cell r="A2372" t="str">
            <v>2371</v>
          </cell>
          <cell r="B2372" t="str">
            <v>COF_8041</v>
          </cell>
          <cell r="C2372" t="str">
            <v>8041 - CP Allocation Factor</v>
          </cell>
          <cell r="D2372">
            <v>0.92307691999999997</v>
          </cell>
          <cell r="F2372" t="str">
            <v>CALC</v>
          </cell>
          <cell r="H2372" t="str">
            <v>8041</v>
          </cell>
          <cell r="J2372" t="str">
            <v>cap_exp</v>
          </cell>
          <cell r="K2372" t="str">
            <v>alloc_cp</v>
          </cell>
          <cell r="M2372" t="str">
            <v>2010/12/1/8/A/0</v>
          </cell>
        </row>
        <row r="2373">
          <cell r="A2373" t="str">
            <v>2372</v>
          </cell>
          <cell r="B2373" t="str">
            <v>COG_8041</v>
          </cell>
          <cell r="C2373" t="str">
            <v>8041 - GCP Allocation Factor</v>
          </cell>
          <cell r="D2373">
            <v>0</v>
          </cell>
          <cell r="F2373" t="str">
            <v>CALC</v>
          </cell>
          <cell r="H2373" t="str">
            <v>8041</v>
          </cell>
          <cell r="J2373" t="str">
            <v>cap_exp</v>
          </cell>
          <cell r="K2373" t="str">
            <v>alloc_gcp</v>
          </cell>
          <cell r="M2373" t="str">
            <v>2010/12/1/8/A/0</v>
          </cell>
        </row>
        <row r="2374">
          <cell r="A2374" t="str">
            <v>2373</v>
          </cell>
          <cell r="B2374" t="str">
            <v>COH_8041</v>
          </cell>
          <cell r="C2374" t="str">
            <v>8041 - Energy Allocation Factor</v>
          </cell>
          <cell r="D2374">
            <v>7.6923080000000005E-2</v>
          </cell>
          <cell r="F2374" t="str">
            <v>CALC</v>
          </cell>
          <cell r="H2374" t="str">
            <v>8041</v>
          </cell>
          <cell r="J2374" t="str">
            <v>cap_exp</v>
          </cell>
          <cell r="K2374" t="str">
            <v>alloc_engy</v>
          </cell>
          <cell r="M2374" t="str">
            <v>2010/12/1/8/A/0</v>
          </cell>
        </row>
        <row r="2375">
          <cell r="A2375" t="str">
            <v>2374</v>
          </cell>
          <cell r="B2375" t="str">
            <v>COI_8041</v>
          </cell>
          <cell r="C2375" t="str">
            <v>8041 - CP Allocation Cap Exp Amount</v>
          </cell>
          <cell r="D2375">
            <v>60400.017365181702</v>
          </cell>
          <cell r="F2375" t="str">
            <v>CALC</v>
          </cell>
          <cell r="H2375" t="str">
            <v>8041</v>
          </cell>
          <cell r="J2375" t="str">
            <v>cap_exp</v>
          </cell>
          <cell r="K2375" t="str">
            <v>alloc_cp_amt</v>
          </cell>
          <cell r="M2375" t="str">
            <v>2010/12/1/8/A/0</v>
          </cell>
        </row>
        <row r="2376">
          <cell r="A2376" t="str">
            <v>2375</v>
          </cell>
          <cell r="B2376" t="str">
            <v>COJ_8041</v>
          </cell>
          <cell r="C2376" t="str">
            <v>8041 - GCP Allocation Cap Exp Amount</v>
          </cell>
          <cell r="D2376">
            <v>0</v>
          </cell>
          <cell r="F2376" t="str">
            <v>CALC</v>
          </cell>
          <cell r="H2376" t="str">
            <v>8041</v>
          </cell>
          <cell r="J2376" t="str">
            <v>cap_exp</v>
          </cell>
          <cell r="K2376" t="str">
            <v>alloc_gcp_amt</v>
          </cell>
          <cell r="M2376" t="str">
            <v>2010/12/1/8/A/0</v>
          </cell>
        </row>
        <row r="2377">
          <cell r="A2377" t="str">
            <v>2376</v>
          </cell>
          <cell r="B2377" t="str">
            <v>COK_8041</v>
          </cell>
          <cell r="C2377" t="str">
            <v>8041 - Energy Allocation Cap Exp Amount</v>
          </cell>
          <cell r="D2377">
            <v>5033.3349985429804</v>
          </cell>
          <cell r="F2377" t="str">
            <v>CALC</v>
          </cell>
          <cell r="H2377" t="str">
            <v>8041</v>
          </cell>
          <cell r="J2377" t="str">
            <v>cap_exp</v>
          </cell>
          <cell r="K2377" t="str">
            <v>alloc_engy_amt</v>
          </cell>
          <cell r="M2377" t="str">
            <v>2010/12/1/8/A/0</v>
          </cell>
        </row>
        <row r="2378">
          <cell r="A2378" t="str">
            <v>2377</v>
          </cell>
          <cell r="B2378" t="str">
            <v>COL_8041</v>
          </cell>
          <cell r="C2378" t="str">
            <v>8041 - CP Jurisdictional Factor</v>
          </cell>
          <cell r="D2378">
            <v>0.98031049999999997</v>
          </cell>
          <cell r="F2378" t="str">
            <v>CALC</v>
          </cell>
          <cell r="H2378" t="str">
            <v>8041</v>
          </cell>
          <cell r="J2378" t="str">
            <v>cap_exp</v>
          </cell>
          <cell r="K2378" t="str">
            <v>juris_cp_factor</v>
          </cell>
          <cell r="M2378" t="str">
            <v>2010/12/1/8/A/0</v>
          </cell>
        </row>
        <row r="2379">
          <cell r="A2379" t="str">
            <v>2378</v>
          </cell>
          <cell r="B2379" t="str">
            <v>COM_8041</v>
          </cell>
          <cell r="C2379" t="str">
            <v>8041 - GCP Jurisdictional Factor</v>
          </cell>
          <cell r="D2379">
            <v>1</v>
          </cell>
          <cell r="F2379" t="str">
            <v>CALC</v>
          </cell>
          <cell r="H2379" t="str">
            <v>8041</v>
          </cell>
          <cell r="J2379" t="str">
            <v>cap_exp</v>
          </cell>
          <cell r="K2379" t="str">
            <v>juris_gcp_factor</v>
          </cell>
          <cell r="M2379" t="str">
            <v>2010/12/1/8/A/0</v>
          </cell>
        </row>
        <row r="2380">
          <cell r="A2380" t="str">
            <v>2379</v>
          </cell>
          <cell r="B2380" t="str">
            <v>CON_8041</v>
          </cell>
          <cell r="C2380" t="str">
            <v>8041 - Energy Jurisdictional Factor</v>
          </cell>
          <cell r="D2380">
            <v>0.980271</v>
          </cell>
          <cell r="F2380" t="str">
            <v>CALC</v>
          </cell>
          <cell r="H2380" t="str">
            <v>8041</v>
          </cell>
          <cell r="J2380" t="str">
            <v>cap_exp</v>
          </cell>
          <cell r="K2380" t="str">
            <v>juris_engy_factor</v>
          </cell>
          <cell r="M2380" t="str">
            <v>2010/12/1/8/A/0</v>
          </cell>
        </row>
        <row r="2381">
          <cell r="A2381" t="str">
            <v>2380</v>
          </cell>
          <cell r="B2381" t="str">
            <v>COO_8041</v>
          </cell>
          <cell r="C2381" t="str">
            <v>8041 - CP Jurisdictional Cap Exp Amount</v>
          </cell>
          <cell r="D2381">
            <v>59210.77122327</v>
          </cell>
          <cell r="F2381" t="str">
            <v>CALC</v>
          </cell>
          <cell r="H2381" t="str">
            <v>8041</v>
          </cell>
          <cell r="J2381" t="str">
            <v>cap_exp</v>
          </cell>
          <cell r="K2381" t="str">
            <v>juris_cp_amt</v>
          </cell>
          <cell r="M2381" t="str">
            <v>2010/12/1/8/A/0</v>
          </cell>
        </row>
        <row r="2382">
          <cell r="A2382" t="str">
            <v>2381</v>
          </cell>
          <cell r="B2382" t="str">
            <v>COP_8041</v>
          </cell>
          <cell r="C2382" t="str">
            <v>8041 - GCP Jurisdictional Cap Exp Amount</v>
          </cell>
          <cell r="D2382">
            <v>0</v>
          </cell>
          <cell r="F2382" t="str">
            <v>CALC</v>
          </cell>
          <cell r="H2382" t="str">
            <v>8041</v>
          </cell>
          <cell r="J2382" t="str">
            <v>cap_exp</v>
          </cell>
          <cell r="K2382" t="str">
            <v>juris_gcp_amt</v>
          </cell>
          <cell r="M2382" t="str">
            <v>2010/12/1/8/A/0</v>
          </cell>
        </row>
        <row r="2383">
          <cell r="A2383" t="str">
            <v>2382</v>
          </cell>
          <cell r="B2383" t="str">
            <v>COQ_8041</v>
          </cell>
          <cell r="C2383" t="str">
            <v>8041 - Energy Jurisdictional Cap Exp Amount</v>
          </cell>
          <cell r="D2383">
            <v>4934.03233235673</v>
          </cell>
          <cell r="F2383" t="str">
            <v>CALC</v>
          </cell>
          <cell r="H2383" t="str">
            <v>8041</v>
          </cell>
          <cell r="J2383" t="str">
            <v>cap_exp</v>
          </cell>
          <cell r="K2383" t="str">
            <v>juris_engy_amt</v>
          </cell>
          <cell r="M2383" t="str">
            <v>2010/12/1/8/A/0</v>
          </cell>
        </row>
        <row r="2384">
          <cell r="A2384" t="str">
            <v>2383</v>
          </cell>
          <cell r="B2384" t="str">
            <v>COR_8041</v>
          </cell>
          <cell r="C2384" t="str">
            <v>8041 - Total Jurisdictional Cap Exp Amount</v>
          </cell>
          <cell r="D2384">
            <v>64144.803555626699</v>
          </cell>
          <cell r="F2384" t="str">
            <v>CALC</v>
          </cell>
          <cell r="H2384" t="str">
            <v>8041</v>
          </cell>
          <cell r="J2384" t="str">
            <v>cap_exp</v>
          </cell>
          <cell r="K2384" t="str">
            <v>total_juris_amt</v>
          </cell>
          <cell r="M2384" t="str">
            <v>2010/12/1/8/A/0</v>
          </cell>
        </row>
        <row r="2385">
          <cell r="A2385" t="str">
            <v>2384</v>
          </cell>
          <cell r="B2385" t="str">
            <v>CIN_8041</v>
          </cell>
          <cell r="C2385" t="str">
            <v>8041 - Beginning of Month CWIP Balance</v>
          </cell>
          <cell r="D2385">
            <v>118378.98</v>
          </cell>
          <cell r="F2385" t="str">
            <v>PRIOR_JV</v>
          </cell>
          <cell r="H2385" t="str">
            <v>8041</v>
          </cell>
          <cell r="I2385" t="str">
            <v>P</v>
          </cell>
          <cell r="J2385" t="str">
            <v>cap_exp</v>
          </cell>
          <cell r="K2385" t="str">
            <v>beg_cwip_bal</v>
          </cell>
          <cell r="M2385" t="str">
            <v>2010/12/1/8/A/0</v>
          </cell>
        </row>
        <row r="2386">
          <cell r="A2386" t="str">
            <v>2385</v>
          </cell>
          <cell r="B2386" t="str">
            <v>529_4290</v>
          </cell>
          <cell r="C2386" t="str">
            <v xml:space="preserve">MAINT STRUCS-COOLING CANAL MONITOR-ECRC           </v>
          </cell>
          <cell r="D2386">
            <v>254324.5</v>
          </cell>
          <cell r="E2386" t="str">
            <v>529429</v>
          </cell>
          <cell r="F2386" t="str">
            <v>WALKER</v>
          </cell>
          <cell r="G2386" t="str">
            <v>CM</v>
          </cell>
          <cell r="H2386" t="str">
            <v>181</v>
          </cell>
          <cell r="M2386" t="str">
            <v>2010/12/1/8/A/0</v>
          </cell>
        </row>
        <row r="2387">
          <cell r="A2387" t="str">
            <v>2386</v>
          </cell>
          <cell r="B2387" t="str">
            <v>OM5_8181</v>
          </cell>
          <cell r="C2387" t="str">
            <v>181 - CP Allocation O &amp; M Exp Amount</v>
          </cell>
          <cell r="D2387">
            <v>0</v>
          </cell>
          <cell r="F2387" t="str">
            <v>CALC</v>
          </cell>
          <cell r="H2387" t="str">
            <v>181</v>
          </cell>
          <cell r="I2387" t="str">
            <v>C</v>
          </cell>
          <cell r="J2387" t="str">
            <v>om_exp</v>
          </cell>
          <cell r="K2387" t="str">
            <v>alloc_cp_amt</v>
          </cell>
          <cell r="M2387" t="str">
            <v>2010/12/1/8/A/0</v>
          </cell>
        </row>
        <row r="2388">
          <cell r="A2388" t="str">
            <v>2387</v>
          </cell>
          <cell r="B2388" t="str">
            <v>OM2_8181</v>
          </cell>
          <cell r="C2388" t="str">
            <v>181 - CP Allocation Factor</v>
          </cell>
          <cell r="D2388">
            <v>0</v>
          </cell>
          <cell r="F2388" t="str">
            <v>CALC</v>
          </cell>
          <cell r="H2388" t="str">
            <v>181</v>
          </cell>
          <cell r="I2388" t="str">
            <v>C</v>
          </cell>
          <cell r="J2388" t="str">
            <v>om_exp</v>
          </cell>
          <cell r="K2388" t="str">
            <v>alloc_cp</v>
          </cell>
          <cell r="M2388" t="str">
            <v>2010/12/1/8/A/0</v>
          </cell>
        </row>
        <row r="2389">
          <cell r="A2389" t="str">
            <v>2388</v>
          </cell>
          <cell r="B2389" t="str">
            <v>OM6_8181</v>
          </cell>
          <cell r="C2389" t="str">
            <v>181 - GCP Allocation O &amp; M Exp Amount</v>
          </cell>
          <cell r="D2389">
            <v>0</v>
          </cell>
          <cell r="F2389" t="str">
            <v>CALC</v>
          </cell>
          <cell r="H2389" t="str">
            <v>181</v>
          </cell>
          <cell r="I2389" t="str">
            <v>C</v>
          </cell>
          <cell r="J2389" t="str">
            <v>om_exp</v>
          </cell>
          <cell r="K2389" t="str">
            <v>alloc_gcp_amt</v>
          </cell>
          <cell r="M2389" t="str">
            <v>2010/12/1/8/A/0</v>
          </cell>
        </row>
        <row r="2390">
          <cell r="A2390" t="str">
            <v>2389</v>
          </cell>
          <cell r="B2390" t="str">
            <v>OM3_8181</v>
          </cell>
          <cell r="C2390" t="str">
            <v>181 - GCP Allocation Factor</v>
          </cell>
          <cell r="D2390">
            <v>0</v>
          </cell>
          <cell r="F2390" t="str">
            <v>CALC</v>
          </cell>
          <cell r="H2390" t="str">
            <v>181</v>
          </cell>
          <cell r="I2390" t="str">
            <v>C</v>
          </cell>
          <cell r="J2390" t="str">
            <v>om_exp</v>
          </cell>
          <cell r="K2390" t="str">
            <v>alloc_gcp</v>
          </cell>
          <cell r="M2390" t="str">
            <v>2010/12/1/8/A/0</v>
          </cell>
        </row>
        <row r="2391">
          <cell r="A2391" t="str">
            <v>2390</v>
          </cell>
          <cell r="B2391" t="str">
            <v>OMC_8181</v>
          </cell>
          <cell r="C2391" t="str">
            <v>181 - GCP Jurisdictional O &amp; M Exp Amount</v>
          </cell>
          <cell r="D2391">
            <v>0</v>
          </cell>
          <cell r="F2391" t="str">
            <v>CALC</v>
          </cell>
          <cell r="H2391" t="str">
            <v>181</v>
          </cell>
          <cell r="I2391" t="str">
            <v>C</v>
          </cell>
          <cell r="J2391" t="str">
            <v>om_exp</v>
          </cell>
          <cell r="K2391" t="str">
            <v>juris_gcp_amt</v>
          </cell>
          <cell r="M2391" t="str">
            <v>2010/12/1/8/A/0</v>
          </cell>
        </row>
        <row r="2392">
          <cell r="A2392" t="str">
            <v>2391</v>
          </cell>
          <cell r="B2392" t="str">
            <v>OM4_8181</v>
          </cell>
          <cell r="C2392" t="str">
            <v>181 - Energy Allocation Factor</v>
          </cell>
          <cell r="D2392">
            <v>1</v>
          </cell>
          <cell r="F2392" t="str">
            <v>CALC</v>
          </cell>
          <cell r="H2392" t="str">
            <v>181</v>
          </cell>
          <cell r="I2392" t="str">
            <v>C</v>
          </cell>
          <cell r="J2392" t="str">
            <v>om_exp</v>
          </cell>
          <cell r="K2392" t="str">
            <v>alloc_energy</v>
          </cell>
          <cell r="M2392" t="str">
            <v>2010/12/1/8/A/0</v>
          </cell>
        </row>
        <row r="2393">
          <cell r="A2393" t="str">
            <v>2392</v>
          </cell>
          <cell r="B2393" t="str">
            <v>OM7_8181</v>
          </cell>
          <cell r="C2393" t="str">
            <v>181 - Energy Allocation O &amp; M Exp Amount</v>
          </cell>
          <cell r="D2393">
            <v>254324.5</v>
          </cell>
          <cell r="F2393" t="str">
            <v>CALC</v>
          </cell>
          <cell r="H2393" t="str">
            <v>181</v>
          </cell>
          <cell r="I2393" t="str">
            <v>C</v>
          </cell>
          <cell r="J2393" t="str">
            <v>om_exp</v>
          </cell>
          <cell r="K2393" t="str">
            <v>alloc_energy_amt</v>
          </cell>
          <cell r="M2393" t="str">
            <v>2010/12/1/8/A/0</v>
          </cell>
        </row>
        <row r="2394">
          <cell r="A2394" t="str">
            <v>2393</v>
          </cell>
          <cell r="B2394" t="str">
            <v>OMB_8181</v>
          </cell>
          <cell r="C2394" t="str">
            <v>181 - CP Jurisdictional O &amp; M Exp Amount</v>
          </cell>
          <cell r="D2394">
            <v>0</v>
          </cell>
          <cell r="F2394" t="str">
            <v>CALC</v>
          </cell>
          <cell r="H2394" t="str">
            <v>181</v>
          </cell>
          <cell r="I2394" t="str">
            <v>C</v>
          </cell>
          <cell r="J2394" t="str">
            <v>om_exp</v>
          </cell>
          <cell r="K2394" t="str">
            <v>juris_cp_amt</v>
          </cell>
          <cell r="M2394" t="str">
            <v>2010/12/1/8/A/0</v>
          </cell>
        </row>
        <row r="2395">
          <cell r="A2395" t="str">
            <v>2394</v>
          </cell>
          <cell r="B2395" t="str">
            <v>OM8_8181</v>
          </cell>
          <cell r="C2395" t="str">
            <v>181 - CP Jurisdictional Factor</v>
          </cell>
          <cell r="D2395">
            <v>0.98031049999999997</v>
          </cell>
          <cell r="F2395" t="str">
            <v>CALC</v>
          </cell>
          <cell r="H2395" t="str">
            <v>181</v>
          </cell>
          <cell r="I2395" t="str">
            <v>C</v>
          </cell>
          <cell r="J2395" t="str">
            <v>om_exp</v>
          </cell>
          <cell r="K2395" t="str">
            <v>juris_cp</v>
          </cell>
          <cell r="M2395" t="str">
            <v>2010/12/1/8/A/0</v>
          </cell>
        </row>
        <row r="2396">
          <cell r="A2396" t="str">
            <v>2395</v>
          </cell>
          <cell r="B2396" t="str">
            <v>OMA_8181</v>
          </cell>
          <cell r="C2396" t="str">
            <v>181 - Energy Jurisdictional Factor</v>
          </cell>
          <cell r="D2396">
            <v>0.980271</v>
          </cell>
          <cell r="F2396" t="str">
            <v>CALC</v>
          </cell>
          <cell r="H2396" t="str">
            <v>181</v>
          </cell>
          <cell r="I2396" t="str">
            <v>C</v>
          </cell>
          <cell r="J2396" t="str">
            <v>om_exp</v>
          </cell>
          <cell r="K2396" t="str">
            <v>juris_energy</v>
          </cell>
          <cell r="M2396" t="str">
            <v>2010/12/1/8/A/0</v>
          </cell>
        </row>
        <row r="2397">
          <cell r="A2397" t="str">
            <v>2396</v>
          </cell>
          <cell r="B2397" t="str">
            <v>OM1_8181</v>
          </cell>
          <cell r="C2397" t="str">
            <v>181 - O &amp; M Expenses Amount</v>
          </cell>
          <cell r="D2397">
            <v>254324.5</v>
          </cell>
          <cell r="F2397" t="str">
            <v>CALC</v>
          </cell>
          <cell r="H2397" t="str">
            <v>181</v>
          </cell>
          <cell r="I2397" t="str">
            <v>C</v>
          </cell>
          <cell r="J2397" t="str">
            <v>om_exp</v>
          </cell>
          <cell r="K2397" t="str">
            <v>beg_bal</v>
          </cell>
          <cell r="M2397" t="str">
            <v>2010/12/1/8/A/0</v>
          </cell>
        </row>
        <row r="2398">
          <cell r="A2398" t="str">
            <v>2397</v>
          </cell>
          <cell r="B2398" t="str">
            <v>OM9_8181</v>
          </cell>
          <cell r="C2398" t="str">
            <v>181 - GCP Jurisdictional Factor</v>
          </cell>
          <cell r="D2398">
            <v>1</v>
          </cell>
          <cell r="F2398" t="str">
            <v>CALC</v>
          </cell>
          <cell r="H2398" t="str">
            <v>181</v>
          </cell>
          <cell r="I2398" t="str">
            <v>C</v>
          </cell>
          <cell r="J2398" t="str">
            <v>om_exp</v>
          </cell>
          <cell r="K2398" t="str">
            <v>juris_gcp</v>
          </cell>
          <cell r="M2398" t="str">
            <v>2010/12/1/8/A/0</v>
          </cell>
        </row>
        <row r="2399">
          <cell r="A2399" t="str">
            <v>2398</v>
          </cell>
          <cell r="B2399" t="str">
            <v>OMD_8181</v>
          </cell>
          <cell r="C2399" t="str">
            <v>181 - Energy Jurisdictional O &amp; M Exp Amount</v>
          </cell>
          <cell r="D2399">
            <v>249306.93193950001</v>
          </cell>
          <cell r="F2399" t="str">
            <v>CALC</v>
          </cell>
          <cell r="H2399" t="str">
            <v>181</v>
          </cell>
          <cell r="I2399" t="str">
            <v>C</v>
          </cell>
          <cell r="J2399" t="str">
            <v>om_exp</v>
          </cell>
          <cell r="K2399" t="str">
            <v>juris_energy_amt</v>
          </cell>
          <cell r="M2399" t="str">
            <v>2010/12/1/8/A/0</v>
          </cell>
        </row>
        <row r="2400">
          <cell r="A2400" t="str">
            <v>2399</v>
          </cell>
          <cell r="B2400" t="str">
            <v>OME_8181</v>
          </cell>
          <cell r="C2400" t="str">
            <v>181 - Total Jurisdictional O &amp; M Exp Amount</v>
          </cell>
          <cell r="D2400">
            <v>249306.93193950001</v>
          </cell>
          <cell r="F2400" t="str">
            <v>CALC</v>
          </cell>
          <cell r="H2400" t="str">
            <v>181</v>
          </cell>
          <cell r="I2400" t="str">
            <v>C</v>
          </cell>
          <cell r="J2400" t="str">
            <v>om_exp</v>
          </cell>
          <cell r="K2400" t="str">
            <v>total_juris_amt</v>
          </cell>
          <cell r="M2400" t="str">
            <v>2010/12/1/8/A/0</v>
          </cell>
        </row>
        <row r="2401">
          <cell r="A2401" t="str">
            <v>2400</v>
          </cell>
          <cell r="B2401" t="str">
            <v>509_3190</v>
          </cell>
          <cell r="C2401" t="str">
            <v xml:space="preserve">MAINT SUPV &amp; ENGR-NOX ALLOWANCES-ECRC             </v>
          </cell>
          <cell r="D2401">
            <v>0</v>
          </cell>
          <cell r="E2401" t="str">
            <v>509319</v>
          </cell>
          <cell r="F2401" t="str">
            <v>WALKER</v>
          </cell>
          <cell r="G2401" t="str">
            <v>CM</v>
          </cell>
          <cell r="H2401" t="str">
            <v>147</v>
          </cell>
          <cell r="M2401" t="str">
            <v>2010/12/1/8/A/0</v>
          </cell>
        </row>
        <row r="2402">
          <cell r="A2402" t="str">
            <v>2401</v>
          </cell>
          <cell r="B2402" t="str">
            <v>407_3730</v>
          </cell>
          <cell r="C2402" t="str">
            <v xml:space="preserve">AMORT REG ASSET-CONV ITC DEPR LOSS                </v>
          </cell>
          <cell r="D2402">
            <v>38329</v>
          </cell>
          <cell r="E2402" t="str">
            <v>407373</v>
          </cell>
          <cell r="F2402" t="str">
            <v>WALKER</v>
          </cell>
          <cell r="G2402" t="str">
            <v>CM</v>
          </cell>
          <cell r="H2402" t="str">
            <v>183</v>
          </cell>
          <cell r="I2402" t="str">
            <v>W</v>
          </cell>
          <cell r="M2402" t="str">
            <v>2010/12/1/8/A/0</v>
          </cell>
        </row>
        <row r="2403">
          <cell r="A2403" t="str">
            <v>2402</v>
          </cell>
          <cell r="B2403" t="str">
            <v>407_4040</v>
          </cell>
          <cell r="C2403" t="str">
            <v xml:space="preserve">AMORT REG LIAB-CONVERTIBLE ITC G/U                </v>
          </cell>
          <cell r="D2403">
            <v>-76658</v>
          </cell>
          <cell r="E2403" t="str">
            <v>407404</v>
          </cell>
          <cell r="F2403" t="str">
            <v>WALKER</v>
          </cell>
          <cell r="G2403" t="str">
            <v>CM</v>
          </cell>
          <cell r="H2403" t="str">
            <v>183</v>
          </cell>
          <cell r="I2403" t="str">
            <v>W</v>
          </cell>
          <cell r="M2403" t="str">
            <v>2010/12/1/8/A/0</v>
          </cell>
        </row>
        <row r="2404">
          <cell r="A2404" t="str">
            <v>2403</v>
          </cell>
          <cell r="B2404" t="str">
            <v>407_4020</v>
          </cell>
          <cell r="C2404" t="str">
            <v xml:space="preserve">AMORT REG LIAB CONVERTIBLE ITC                    </v>
          </cell>
          <cell r="D2404">
            <v>-122066</v>
          </cell>
          <cell r="E2404" t="str">
            <v>407402</v>
          </cell>
          <cell r="F2404" t="str">
            <v>WALKER</v>
          </cell>
          <cell r="G2404" t="str">
            <v>CM</v>
          </cell>
          <cell r="H2404" t="str">
            <v>183</v>
          </cell>
          <cell r="M2404" t="str">
            <v>2010/12/1/8/A/0</v>
          </cell>
        </row>
        <row r="2405">
          <cell r="A2405" t="str">
            <v>2404</v>
          </cell>
          <cell r="B2405" t="str">
            <v>CID_8037</v>
          </cell>
          <cell r="C2405" t="str">
            <v xml:space="preserve">AMORT REG ASSET-CONV ITC DEPR LOSS                </v>
          </cell>
          <cell r="D2405">
            <v>38329</v>
          </cell>
          <cell r="E2405" t="str">
            <v>407373</v>
          </cell>
          <cell r="F2405" t="str">
            <v>COPY</v>
          </cell>
          <cell r="G2405" t="str">
            <v>CM</v>
          </cell>
          <cell r="H2405" t="str">
            <v>183</v>
          </cell>
          <cell r="I2405" t="str">
            <v>Y</v>
          </cell>
          <cell r="J2405" t="str">
            <v>cap_exp</v>
          </cell>
          <cell r="K2405" t="str">
            <v>not_used</v>
          </cell>
          <cell r="M2405" t="str">
            <v>2010/12/1/8/A/0</v>
          </cell>
        </row>
        <row r="2406">
          <cell r="A2406" t="str">
            <v>2405</v>
          </cell>
          <cell r="B2406" t="str">
            <v>CIE_8037</v>
          </cell>
          <cell r="D2406">
            <v>-76658</v>
          </cell>
          <cell r="E2406" t="str">
            <v>407404</v>
          </cell>
          <cell r="F2406" t="str">
            <v>COPY</v>
          </cell>
          <cell r="G2406" t="str">
            <v>CM</v>
          </cell>
          <cell r="H2406" t="str">
            <v>183</v>
          </cell>
          <cell r="I2406" t="str">
            <v>Y</v>
          </cell>
          <cell r="J2406" t="str">
            <v>cap_exp</v>
          </cell>
          <cell r="K2406" t="str">
            <v>not_used</v>
          </cell>
          <cell r="M2406" t="str">
            <v>2010/12/1/8/A/0</v>
          </cell>
        </row>
        <row r="2407">
          <cell r="A2407" t="str">
            <v>2406</v>
          </cell>
          <cell r="B2407" t="str">
            <v>OM5_8183</v>
          </cell>
          <cell r="C2407" t="str">
            <v>183 - CP Allocation O &amp; M Exp Amount</v>
          </cell>
          <cell r="D2407">
            <v>-112676.30731672001</v>
          </cell>
          <cell r="F2407" t="str">
            <v>CALC</v>
          </cell>
          <cell r="H2407" t="str">
            <v>183</v>
          </cell>
          <cell r="I2407" t="str">
            <v>C</v>
          </cell>
          <cell r="J2407" t="str">
            <v>om_exp</v>
          </cell>
          <cell r="K2407" t="str">
            <v>alloc_cp_amt</v>
          </cell>
          <cell r="M2407" t="str">
            <v>2010/12/1/8/A/0</v>
          </cell>
        </row>
        <row r="2408">
          <cell r="A2408" t="str">
            <v>2407</v>
          </cell>
          <cell r="B2408" t="str">
            <v>OM5_8183</v>
          </cell>
          <cell r="C2408" t="str">
            <v>183 - CP Allocation O &amp; M Exp Amount</v>
          </cell>
          <cell r="D2408">
            <v>-70761.230533359994</v>
          </cell>
          <cell r="F2408" t="str">
            <v>CALC</v>
          </cell>
          <cell r="H2408" t="str">
            <v>183</v>
          </cell>
          <cell r="I2408" t="str">
            <v>C</v>
          </cell>
          <cell r="J2408" t="str">
            <v>om_exp</v>
          </cell>
          <cell r="K2408" t="str">
            <v>alloc_cp_amt</v>
          </cell>
          <cell r="M2408" t="str">
            <v>2010/12/1/8/A/0</v>
          </cell>
        </row>
        <row r="2409">
          <cell r="A2409" t="str">
            <v>2408</v>
          </cell>
          <cell r="B2409" t="str">
            <v>OM5_8183</v>
          </cell>
          <cell r="C2409" t="str">
            <v>183 - CP Allocation O &amp; M Exp Amount</v>
          </cell>
          <cell r="D2409">
            <v>35380.615266679997</v>
          </cell>
          <cell r="F2409" t="str">
            <v>CALC</v>
          </cell>
          <cell r="H2409" t="str">
            <v>183</v>
          </cell>
          <cell r="I2409" t="str">
            <v>C</v>
          </cell>
          <cell r="J2409" t="str">
            <v>om_exp</v>
          </cell>
          <cell r="K2409" t="str">
            <v>alloc_cp_amt</v>
          </cell>
          <cell r="M2409" t="str">
            <v>2010/12/1/8/A/0</v>
          </cell>
        </row>
        <row r="2410">
          <cell r="A2410" t="str">
            <v>2409</v>
          </cell>
          <cell r="B2410" t="str">
            <v>OM2_8183</v>
          </cell>
          <cell r="C2410" t="str">
            <v>183 - CP Allocation Factor</v>
          </cell>
          <cell r="D2410">
            <v>0.92307691999999997</v>
          </cell>
          <cell r="F2410" t="str">
            <v>CALC</v>
          </cell>
          <cell r="H2410" t="str">
            <v>183</v>
          </cell>
          <cell r="I2410" t="str">
            <v>C</v>
          </cell>
          <cell r="J2410" t="str">
            <v>om_exp</v>
          </cell>
          <cell r="K2410" t="str">
            <v>alloc_cp</v>
          </cell>
          <cell r="M2410" t="str">
            <v>2010/12/1/8/A/0</v>
          </cell>
        </row>
        <row r="2411">
          <cell r="A2411" t="str">
            <v>2410</v>
          </cell>
          <cell r="B2411" t="str">
            <v>OM2_8183</v>
          </cell>
          <cell r="C2411" t="str">
            <v>183 - CP Allocation Factor</v>
          </cell>
          <cell r="D2411">
            <v>0.92307691999999997</v>
          </cell>
          <cell r="F2411" t="str">
            <v>CALC</v>
          </cell>
          <cell r="H2411" t="str">
            <v>183</v>
          </cell>
          <cell r="I2411" t="str">
            <v>C</v>
          </cell>
          <cell r="J2411" t="str">
            <v>om_exp</v>
          </cell>
          <cell r="K2411" t="str">
            <v>alloc_cp</v>
          </cell>
          <cell r="M2411" t="str">
            <v>2010/12/1/8/A/0</v>
          </cell>
        </row>
        <row r="2412">
          <cell r="A2412" t="str">
            <v>2411</v>
          </cell>
          <cell r="B2412" t="str">
            <v>OM2_8183</v>
          </cell>
          <cell r="C2412" t="str">
            <v>183 - CP Allocation Factor</v>
          </cell>
          <cell r="D2412">
            <v>0.92307691999999997</v>
          </cell>
          <cell r="F2412" t="str">
            <v>CALC</v>
          </cell>
          <cell r="H2412" t="str">
            <v>183</v>
          </cell>
          <cell r="I2412" t="str">
            <v>C</v>
          </cell>
          <cell r="J2412" t="str">
            <v>om_exp</v>
          </cell>
          <cell r="K2412" t="str">
            <v>alloc_cp</v>
          </cell>
          <cell r="M2412" t="str">
            <v>2010/12/1/8/A/0</v>
          </cell>
        </row>
        <row r="2413">
          <cell r="A2413" t="str">
            <v>2412</v>
          </cell>
          <cell r="B2413" t="str">
            <v>OM6_8183</v>
          </cell>
          <cell r="C2413" t="str">
            <v>183 - GCP Allocation O &amp; M Exp Amount</v>
          </cell>
          <cell r="D2413">
            <v>0</v>
          </cell>
          <cell r="F2413" t="str">
            <v>CALC</v>
          </cell>
          <cell r="H2413" t="str">
            <v>183</v>
          </cell>
          <cell r="I2413" t="str">
            <v>C</v>
          </cell>
          <cell r="J2413" t="str">
            <v>om_exp</v>
          </cell>
          <cell r="K2413" t="str">
            <v>alloc_gcp_amt</v>
          </cell>
          <cell r="M2413" t="str">
            <v>2010/12/1/8/A/0</v>
          </cell>
        </row>
        <row r="2414">
          <cell r="A2414" t="str">
            <v>2413</v>
          </cell>
          <cell r="B2414" t="str">
            <v>OM6_8183</v>
          </cell>
          <cell r="C2414" t="str">
            <v>183 - GCP Allocation O &amp; M Exp Amount</v>
          </cell>
          <cell r="D2414">
            <v>0</v>
          </cell>
          <cell r="F2414" t="str">
            <v>CALC</v>
          </cell>
          <cell r="H2414" t="str">
            <v>183</v>
          </cell>
          <cell r="I2414" t="str">
            <v>C</v>
          </cell>
          <cell r="J2414" t="str">
            <v>om_exp</v>
          </cell>
          <cell r="K2414" t="str">
            <v>alloc_gcp_amt</v>
          </cell>
          <cell r="M2414" t="str">
            <v>2010/12/1/8/A/0</v>
          </cell>
        </row>
        <row r="2415">
          <cell r="A2415" t="str">
            <v>2414</v>
          </cell>
          <cell r="B2415" t="str">
            <v>OM6_8183</v>
          </cell>
          <cell r="C2415" t="str">
            <v>183 - GCP Allocation O &amp; M Exp Amount</v>
          </cell>
          <cell r="D2415">
            <v>0</v>
          </cell>
          <cell r="F2415" t="str">
            <v>CALC</v>
          </cell>
          <cell r="H2415" t="str">
            <v>183</v>
          </cell>
          <cell r="I2415" t="str">
            <v>C</v>
          </cell>
          <cell r="J2415" t="str">
            <v>om_exp</v>
          </cell>
          <cell r="K2415" t="str">
            <v>alloc_gcp_amt</v>
          </cell>
          <cell r="M2415" t="str">
            <v>2010/12/1/8/A/0</v>
          </cell>
        </row>
        <row r="2416">
          <cell r="A2416" t="str">
            <v>2415</v>
          </cell>
          <cell r="B2416" t="str">
            <v>OM3_8183</v>
          </cell>
          <cell r="C2416" t="str">
            <v>183 - GCP Allocation Factor</v>
          </cell>
          <cell r="D2416">
            <v>0</v>
          </cell>
          <cell r="F2416" t="str">
            <v>CALC</v>
          </cell>
          <cell r="H2416" t="str">
            <v>183</v>
          </cell>
          <cell r="I2416" t="str">
            <v>C</v>
          </cell>
          <cell r="J2416" t="str">
            <v>om_exp</v>
          </cell>
          <cell r="K2416" t="str">
            <v>alloc_gcp</v>
          </cell>
          <cell r="M2416" t="str">
            <v>2010/12/1/8/A/0</v>
          </cell>
        </row>
        <row r="2417">
          <cell r="A2417" t="str">
            <v>2416</v>
          </cell>
          <cell r="B2417" t="str">
            <v>OM3_8183</v>
          </cell>
          <cell r="C2417" t="str">
            <v>183 - GCP Allocation Factor</v>
          </cell>
          <cell r="D2417">
            <v>0</v>
          </cell>
          <cell r="F2417" t="str">
            <v>CALC</v>
          </cell>
          <cell r="H2417" t="str">
            <v>183</v>
          </cell>
          <cell r="I2417" t="str">
            <v>C</v>
          </cell>
          <cell r="J2417" t="str">
            <v>om_exp</v>
          </cell>
          <cell r="K2417" t="str">
            <v>alloc_gcp</v>
          </cell>
          <cell r="M2417" t="str">
            <v>2010/12/1/8/A/0</v>
          </cell>
        </row>
        <row r="2418">
          <cell r="A2418" t="str">
            <v>2417</v>
          </cell>
          <cell r="B2418" t="str">
            <v>OM3_8183</v>
          </cell>
          <cell r="C2418" t="str">
            <v>183 - GCP Allocation Factor</v>
          </cell>
          <cell r="D2418">
            <v>0</v>
          </cell>
          <cell r="F2418" t="str">
            <v>CALC</v>
          </cell>
          <cell r="H2418" t="str">
            <v>183</v>
          </cell>
          <cell r="I2418" t="str">
            <v>C</v>
          </cell>
          <cell r="J2418" t="str">
            <v>om_exp</v>
          </cell>
          <cell r="K2418" t="str">
            <v>alloc_gcp</v>
          </cell>
          <cell r="M2418" t="str">
            <v>2010/12/1/8/A/0</v>
          </cell>
        </row>
        <row r="2419">
          <cell r="A2419" t="str">
            <v>2418</v>
          </cell>
          <cell r="B2419" t="str">
            <v>OMC_8183</v>
          </cell>
          <cell r="C2419" t="str">
            <v>183 - GCP Jurisdictional O &amp; M Exp Amount</v>
          </cell>
          <cell r="D2419">
            <v>0</v>
          </cell>
          <cell r="F2419" t="str">
            <v>CALC</v>
          </cell>
          <cell r="H2419" t="str">
            <v>183</v>
          </cell>
          <cell r="I2419" t="str">
            <v>C</v>
          </cell>
          <cell r="J2419" t="str">
            <v>om_exp</v>
          </cell>
          <cell r="K2419" t="str">
            <v>juris_gcp_amt</v>
          </cell>
          <cell r="M2419" t="str">
            <v>2010/12/1/8/A/0</v>
          </cell>
        </row>
        <row r="2420">
          <cell r="A2420" t="str">
            <v>2419</v>
          </cell>
          <cell r="B2420" t="str">
            <v>OMC_8183</v>
          </cell>
          <cell r="C2420" t="str">
            <v>183 - GCP Jurisdictional O &amp; M Exp Amount</v>
          </cell>
          <cell r="D2420">
            <v>0</v>
          </cell>
          <cell r="F2420" t="str">
            <v>CALC</v>
          </cell>
          <cell r="H2420" t="str">
            <v>183</v>
          </cell>
          <cell r="I2420" t="str">
            <v>C</v>
          </cell>
          <cell r="J2420" t="str">
            <v>om_exp</v>
          </cell>
          <cell r="K2420" t="str">
            <v>juris_gcp_amt</v>
          </cell>
          <cell r="M2420" t="str">
            <v>2010/12/1/8/A/0</v>
          </cell>
        </row>
        <row r="2421">
          <cell r="A2421" t="str">
            <v>2420</v>
          </cell>
          <cell r="B2421" t="str">
            <v>OMC_8183</v>
          </cell>
          <cell r="C2421" t="str">
            <v>183 - GCP Jurisdictional O &amp; M Exp Amount</v>
          </cell>
          <cell r="D2421">
            <v>0</v>
          </cell>
          <cell r="F2421" t="str">
            <v>CALC</v>
          </cell>
          <cell r="H2421" t="str">
            <v>183</v>
          </cell>
          <cell r="I2421" t="str">
            <v>C</v>
          </cell>
          <cell r="J2421" t="str">
            <v>om_exp</v>
          </cell>
          <cell r="K2421" t="str">
            <v>juris_gcp_amt</v>
          </cell>
          <cell r="M2421" t="str">
            <v>2010/12/1/8/A/0</v>
          </cell>
        </row>
        <row r="2422">
          <cell r="A2422" t="str">
            <v>2421</v>
          </cell>
          <cell r="B2422" t="str">
            <v>OM4_8183</v>
          </cell>
          <cell r="C2422" t="str">
            <v>183 - Energy Allocation Factor</v>
          </cell>
          <cell r="D2422">
            <v>7.6923080000000005E-2</v>
          </cell>
          <cell r="F2422" t="str">
            <v>CALC</v>
          </cell>
          <cell r="H2422" t="str">
            <v>183</v>
          </cell>
          <cell r="I2422" t="str">
            <v>C</v>
          </cell>
          <cell r="J2422" t="str">
            <v>om_exp</v>
          </cell>
          <cell r="K2422" t="str">
            <v>alloc_energy</v>
          </cell>
          <cell r="M2422" t="str">
            <v>2010/12/1/8/A/0</v>
          </cell>
        </row>
        <row r="2423">
          <cell r="A2423" t="str">
            <v>2422</v>
          </cell>
          <cell r="B2423" t="str">
            <v>OM4_8183</v>
          </cell>
          <cell r="C2423" t="str">
            <v>183 - Energy Allocation Factor</v>
          </cell>
          <cell r="D2423">
            <v>7.6923080000000005E-2</v>
          </cell>
          <cell r="F2423" t="str">
            <v>CALC</v>
          </cell>
          <cell r="H2423" t="str">
            <v>183</v>
          </cell>
          <cell r="I2423" t="str">
            <v>C</v>
          </cell>
          <cell r="J2423" t="str">
            <v>om_exp</v>
          </cell>
          <cell r="K2423" t="str">
            <v>alloc_energy</v>
          </cell>
          <cell r="M2423" t="str">
            <v>2010/12/1/8/A/0</v>
          </cell>
        </row>
        <row r="2424">
          <cell r="A2424" t="str">
            <v>2423</v>
          </cell>
          <cell r="B2424" t="str">
            <v>OM4_8183</v>
          </cell>
          <cell r="C2424" t="str">
            <v>183 - Energy Allocation Factor</v>
          </cell>
          <cell r="D2424">
            <v>7.6923080000000005E-2</v>
          </cell>
          <cell r="F2424" t="str">
            <v>CALC</v>
          </cell>
          <cell r="H2424" t="str">
            <v>183</v>
          </cell>
          <cell r="I2424" t="str">
            <v>C</v>
          </cell>
          <cell r="J2424" t="str">
            <v>om_exp</v>
          </cell>
          <cell r="K2424" t="str">
            <v>alloc_energy</v>
          </cell>
          <cell r="M2424" t="str">
            <v>2010/12/1/8/A/0</v>
          </cell>
        </row>
        <row r="2425">
          <cell r="A2425" t="str">
            <v>2424</v>
          </cell>
          <cell r="B2425" t="str">
            <v>OM7_8183</v>
          </cell>
          <cell r="C2425" t="str">
            <v>183 - Energy Allocation O &amp; M Exp Amount</v>
          </cell>
          <cell r="D2425">
            <v>-9389.69268328</v>
          </cell>
          <cell r="F2425" t="str">
            <v>CALC</v>
          </cell>
          <cell r="H2425" t="str">
            <v>183</v>
          </cell>
          <cell r="I2425" t="str">
            <v>C</v>
          </cell>
          <cell r="J2425" t="str">
            <v>om_exp</v>
          </cell>
          <cell r="K2425" t="str">
            <v>alloc_energy_amt</v>
          </cell>
          <cell r="M2425" t="str">
            <v>2010/12/1/8/A/0</v>
          </cell>
        </row>
        <row r="2426">
          <cell r="A2426" t="str">
            <v>2425</v>
          </cell>
          <cell r="B2426" t="str">
            <v>OM7_8183</v>
          </cell>
          <cell r="C2426" t="str">
            <v>183 - Energy Allocation O &amp; M Exp Amount</v>
          </cell>
          <cell r="D2426">
            <v>-5896.7694666400002</v>
          </cell>
          <cell r="F2426" t="str">
            <v>CALC</v>
          </cell>
          <cell r="H2426" t="str">
            <v>183</v>
          </cell>
          <cell r="I2426" t="str">
            <v>C</v>
          </cell>
          <cell r="J2426" t="str">
            <v>om_exp</v>
          </cell>
          <cell r="K2426" t="str">
            <v>alloc_energy_amt</v>
          </cell>
          <cell r="M2426" t="str">
            <v>2010/12/1/8/A/0</v>
          </cell>
        </row>
        <row r="2427">
          <cell r="A2427" t="str">
            <v>2426</v>
          </cell>
          <cell r="B2427" t="str">
            <v>OM7_8183</v>
          </cell>
          <cell r="C2427" t="str">
            <v>183 - Energy Allocation O &amp; M Exp Amount</v>
          </cell>
          <cell r="D2427">
            <v>2948.3847333200001</v>
          </cell>
          <cell r="F2427" t="str">
            <v>CALC</v>
          </cell>
          <cell r="H2427" t="str">
            <v>183</v>
          </cell>
          <cell r="I2427" t="str">
            <v>C</v>
          </cell>
          <cell r="J2427" t="str">
            <v>om_exp</v>
          </cell>
          <cell r="K2427" t="str">
            <v>alloc_energy_amt</v>
          </cell>
          <cell r="M2427" t="str">
            <v>2010/12/1/8/A/0</v>
          </cell>
        </row>
        <row r="2428">
          <cell r="A2428" t="str">
            <v>2427</v>
          </cell>
          <cell r="B2428" t="str">
            <v>OMB_8183</v>
          </cell>
          <cell r="C2428" t="str">
            <v>183 - CP Jurisdictional O &amp; M Exp Amount</v>
          </cell>
          <cell r="D2428">
            <v>-110457.767163807</v>
          </cell>
          <cell r="F2428" t="str">
            <v>CALC</v>
          </cell>
          <cell r="H2428" t="str">
            <v>183</v>
          </cell>
          <cell r="I2428" t="str">
            <v>C</v>
          </cell>
          <cell r="J2428" t="str">
            <v>om_exp</v>
          </cell>
          <cell r="K2428" t="str">
            <v>juris_cp_amt</v>
          </cell>
          <cell r="M2428" t="str">
            <v>2010/12/1/8/A/0</v>
          </cell>
        </row>
        <row r="2429">
          <cell r="A2429" t="str">
            <v>2428</v>
          </cell>
          <cell r="B2429" t="str">
            <v>OMB_8183</v>
          </cell>
          <cell r="C2429" t="str">
            <v>183 - CP Jurisdictional O &amp; M Exp Amount</v>
          </cell>
          <cell r="D2429">
            <v>-69367.977284773398</v>
          </cell>
          <cell r="F2429" t="str">
            <v>CALC</v>
          </cell>
          <cell r="H2429" t="str">
            <v>183</v>
          </cell>
          <cell r="I2429" t="str">
            <v>C</v>
          </cell>
          <cell r="J2429" t="str">
            <v>om_exp</v>
          </cell>
          <cell r="K2429" t="str">
            <v>juris_cp_amt</v>
          </cell>
          <cell r="M2429" t="str">
            <v>2010/12/1/8/A/0</v>
          </cell>
        </row>
        <row r="2430">
          <cell r="A2430" t="str">
            <v>2429</v>
          </cell>
          <cell r="B2430" t="str">
            <v>OMB_8183</v>
          </cell>
          <cell r="C2430" t="str">
            <v>183 - CP Jurisdictional O &amp; M Exp Amount</v>
          </cell>
          <cell r="D2430">
            <v>34683.988642386699</v>
          </cell>
          <cell r="F2430" t="str">
            <v>CALC</v>
          </cell>
          <cell r="H2430" t="str">
            <v>183</v>
          </cell>
          <cell r="I2430" t="str">
            <v>C</v>
          </cell>
          <cell r="J2430" t="str">
            <v>om_exp</v>
          </cell>
          <cell r="K2430" t="str">
            <v>juris_cp_amt</v>
          </cell>
          <cell r="M2430" t="str">
            <v>2010/12/1/8/A/0</v>
          </cell>
        </row>
        <row r="2431">
          <cell r="A2431" t="str">
            <v>2430</v>
          </cell>
          <cell r="B2431" t="str">
            <v>OM8_8183</v>
          </cell>
          <cell r="C2431" t="str">
            <v>183 - CP Jurisdictional Factor</v>
          </cell>
          <cell r="D2431">
            <v>0.98031049999999997</v>
          </cell>
          <cell r="F2431" t="str">
            <v>CALC</v>
          </cell>
          <cell r="H2431" t="str">
            <v>183</v>
          </cell>
          <cell r="I2431" t="str">
            <v>C</v>
          </cell>
          <cell r="J2431" t="str">
            <v>om_exp</v>
          </cell>
          <cell r="K2431" t="str">
            <v>juris_cp</v>
          </cell>
          <cell r="M2431" t="str">
            <v>2010/12/1/8/A/0</v>
          </cell>
        </row>
        <row r="2432">
          <cell r="A2432" t="str">
            <v>2431</v>
          </cell>
          <cell r="B2432" t="str">
            <v>OM8_8183</v>
          </cell>
          <cell r="C2432" t="str">
            <v>183 - CP Jurisdictional Factor</v>
          </cell>
          <cell r="D2432">
            <v>0.98031049999999997</v>
          </cell>
          <cell r="F2432" t="str">
            <v>CALC</v>
          </cell>
          <cell r="H2432" t="str">
            <v>183</v>
          </cell>
          <cell r="I2432" t="str">
            <v>C</v>
          </cell>
          <cell r="J2432" t="str">
            <v>om_exp</v>
          </cell>
          <cell r="K2432" t="str">
            <v>juris_cp</v>
          </cell>
          <cell r="M2432" t="str">
            <v>2010/12/1/8/A/0</v>
          </cell>
        </row>
        <row r="2433">
          <cell r="A2433" t="str">
            <v>2432</v>
          </cell>
          <cell r="B2433" t="str">
            <v>OM8_8183</v>
          </cell>
          <cell r="C2433" t="str">
            <v>183 - CP Jurisdictional Factor</v>
          </cell>
          <cell r="D2433">
            <v>0.98031049999999997</v>
          </cell>
          <cell r="F2433" t="str">
            <v>CALC</v>
          </cell>
          <cell r="H2433" t="str">
            <v>183</v>
          </cell>
          <cell r="I2433" t="str">
            <v>C</v>
          </cell>
          <cell r="J2433" t="str">
            <v>om_exp</v>
          </cell>
          <cell r="K2433" t="str">
            <v>juris_cp</v>
          </cell>
          <cell r="M2433" t="str">
            <v>2010/12/1/8/A/0</v>
          </cell>
        </row>
        <row r="2434">
          <cell r="A2434" t="str">
            <v>2433</v>
          </cell>
          <cell r="B2434" t="str">
            <v>OMA_8183</v>
          </cell>
          <cell r="C2434" t="str">
            <v>183 - Energy Jurisdictional Factor</v>
          </cell>
          <cell r="D2434">
            <v>0.980271</v>
          </cell>
          <cell r="F2434" t="str">
            <v>CALC</v>
          </cell>
          <cell r="H2434" t="str">
            <v>183</v>
          </cell>
          <cell r="I2434" t="str">
            <v>C</v>
          </cell>
          <cell r="J2434" t="str">
            <v>om_exp</v>
          </cell>
          <cell r="K2434" t="str">
            <v>juris_energy</v>
          </cell>
          <cell r="M2434" t="str">
            <v>2010/12/1/8/A/0</v>
          </cell>
        </row>
        <row r="2435">
          <cell r="A2435" t="str">
            <v>2434</v>
          </cell>
          <cell r="B2435" t="str">
            <v>OMA_8183</v>
          </cell>
          <cell r="C2435" t="str">
            <v>183 - Energy Jurisdictional Factor</v>
          </cell>
          <cell r="D2435">
            <v>0.980271</v>
          </cell>
          <cell r="F2435" t="str">
            <v>CALC</v>
          </cell>
          <cell r="H2435" t="str">
            <v>183</v>
          </cell>
          <cell r="I2435" t="str">
            <v>C</v>
          </cell>
          <cell r="J2435" t="str">
            <v>om_exp</v>
          </cell>
          <cell r="K2435" t="str">
            <v>juris_energy</v>
          </cell>
          <cell r="M2435" t="str">
            <v>2010/12/1/8/A/0</v>
          </cell>
        </row>
        <row r="2436">
          <cell r="A2436" t="str">
            <v>2435</v>
          </cell>
          <cell r="B2436" t="str">
            <v>OMA_8183</v>
          </cell>
          <cell r="C2436" t="str">
            <v>183 - Energy Jurisdictional Factor</v>
          </cell>
          <cell r="D2436">
            <v>0.980271</v>
          </cell>
          <cell r="F2436" t="str">
            <v>CALC</v>
          </cell>
          <cell r="H2436" t="str">
            <v>183</v>
          </cell>
          <cell r="I2436" t="str">
            <v>C</v>
          </cell>
          <cell r="J2436" t="str">
            <v>om_exp</v>
          </cell>
          <cell r="K2436" t="str">
            <v>juris_energy</v>
          </cell>
          <cell r="M2436" t="str">
            <v>2010/12/1/8/A/0</v>
          </cell>
        </row>
        <row r="2437">
          <cell r="A2437" t="str">
            <v>2436</v>
          </cell>
          <cell r="B2437" t="str">
            <v>OM1_8183</v>
          </cell>
          <cell r="C2437" t="str">
            <v>183 - O &amp; M Expenses Amount</v>
          </cell>
          <cell r="D2437">
            <v>-122066</v>
          </cell>
          <cell r="F2437" t="str">
            <v>CALC</v>
          </cell>
          <cell r="H2437" t="str">
            <v>183</v>
          </cell>
          <cell r="I2437" t="str">
            <v>C</v>
          </cell>
          <cell r="J2437" t="str">
            <v>om_exp</v>
          </cell>
          <cell r="K2437" t="str">
            <v>beg_bal</v>
          </cell>
          <cell r="M2437" t="str">
            <v>2010/12/1/8/A/0</v>
          </cell>
        </row>
        <row r="2438">
          <cell r="A2438" t="str">
            <v>2437</v>
          </cell>
          <cell r="B2438" t="str">
            <v>OM1_8183</v>
          </cell>
          <cell r="C2438" t="str">
            <v>183 - O &amp; M Expenses Amount</v>
          </cell>
          <cell r="D2438">
            <v>-76658</v>
          </cell>
          <cell r="F2438" t="str">
            <v>CALC</v>
          </cell>
          <cell r="H2438" t="str">
            <v>183</v>
          </cell>
          <cell r="I2438" t="str">
            <v>C</v>
          </cell>
          <cell r="J2438" t="str">
            <v>om_exp</v>
          </cell>
          <cell r="K2438" t="str">
            <v>beg_bal</v>
          </cell>
          <cell r="M2438" t="str">
            <v>2010/12/1/8/A/0</v>
          </cell>
        </row>
        <row r="2439">
          <cell r="A2439" t="str">
            <v>2438</v>
          </cell>
          <cell r="B2439" t="str">
            <v>OM1_8183</v>
          </cell>
          <cell r="C2439" t="str">
            <v>183 - O &amp; M Expenses Amount</v>
          </cell>
          <cell r="D2439">
            <v>38329</v>
          </cell>
          <cell r="F2439" t="str">
            <v>CALC</v>
          </cell>
          <cell r="H2439" t="str">
            <v>183</v>
          </cell>
          <cell r="I2439" t="str">
            <v>C</v>
          </cell>
          <cell r="J2439" t="str">
            <v>om_exp</v>
          </cell>
          <cell r="K2439" t="str">
            <v>beg_bal</v>
          </cell>
          <cell r="M2439" t="str">
            <v>2010/12/1/8/A/0</v>
          </cell>
        </row>
        <row r="2440">
          <cell r="A2440" t="str">
            <v>2439</v>
          </cell>
          <cell r="B2440" t="str">
            <v>OM9_8183</v>
          </cell>
          <cell r="C2440" t="str">
            <v>183 - GCP Jurisdictional Factor</v>
          </cell>
          <cell r="D2440">
            <v>1</v>
          </cell>
          <cell r="F2440" t="str">
            <v>CALC</v>
          </cell>
          <cell r="H2440" t="str">
            <v>183</v>
          </cell>
          <cell r="I2440" t="str">
            <v>C</v>
          </cell>
          <cell r="J2440" t="str">
            <v>om_exp</v>
          </cell>
          <cell r="K2440" t="str">
            <v>juris_gcp</v>
          </cell>
          <cell r="M2440" t="str">
            <v>2010/12/1/8/A/0</v>
          </cell>
        </row>
        <row r="2441">
          <cell r="A2441" t="str">
            <v>2440</v>
          </cell>
          <cell r="B2441" t="str">
            <v>OM9_8183</v>
          </cell>
          <cell r="C2441" t="str">
            <v>183 - GCP Jurisdictional Factor</v>
          </cell>
          <cell r="D2441">
            <v>1</v>
          </cell>
          <cell r="F2441" t="str">
            <v>CALC</v>
          </cell>
          <cell r="H2441" t="str">
            <v>183</v>
          </cell>
          <cell r="I2441" t="str">
            <v>C</v>
          </cell>
          <cell r="J2441" t="str">
            <v>om_exp</v>
          </cell>
          <cell r="K2441" t="str">
            <v>juris_gcp</v>
          </cell>
          <cell r="M2441" t="str">
            <v>2010/12/1/8/A/0</v>
          </cell>
        </row>
        <row r="2442">
          <cell r="A2442" t="str">
            <v>2441</v>
          </cell>
          <cell r="B2442" t="str">
            <v>OM9_8183</v>
          </cell>
          <cell r="C2442" t="str">
            <v>183 - GCP Jurisdictional Factor</v>
          </cell>
          <cell r="D2442">
            <v>1</v>
          </cell>
          <cell r="F2442" t="str">
            <v>CALC</v>
          </cell>
          <cell r="H2442" t="str">
            <v>183</v>
          </cell>
          <cell r="I2442" t="str">
            <v>C</v>
          </cell>
          <cell r="J2442" t="str">
            <v>om_exp</v>
          </cell>
          <cell r="K2442" t="str">
            <v>juris_gcp</v>
          </cell>
          <cell r="M2442" t="str">
            <v>2010/12/1/8/A/0</v>
          </cell>
        </row>
        <row r="2443">
          <cell r="A2443" t="str">
            <v>2442</v>
          </cell>
          <cell r="B2443" t="str">
            <v>OMD_8183</v>
          </cell>
          <cell r="C2443" t="str">
            <v>183 - Energy Jurisdictional O &amp; M Exp Amount</v>
          </cell>
          <cell r="D2443">
            <v>-9204.4434363315595</v>
          </cell>
          <cell r="F2443" t="str">
            <v>CALC</v>
          </cell>
          <cell r="H2443" t="str">
            <v>183</v>
          </cell>
          <cell r="I2443" t="str">
            <v>C</v>
          </cell>
          <cell r="J2443" t="str">
            <v>om_exp</v>
          </cell>
          <cell r="K2443" t="str">
            <v>juris_energy_amt</v>
          </cell>
          <cell r="M2443" t="str">
            <v>2010/12/1/8/A/0</v>
          </cell>
        </row>
        <row r="2444">
          <cell r="A2444" t="str">
            <v>2443</v>
          </cell>
          <cell r="B2444" t="str">
            <v>OMD_8183</v>
          </cell>
          <cell r="C2444" t="str">
            <v>183 - Energy Jurisdictional O &amp; M Exp Amount</v>
          </cell>
          <cell r="D2444">
            <v>-5780.43210183265</v>
          </cell>
          <cell r="F2444" t="str">
            <v>CALC</v>
          </cell>
          <cell r="H2444" t="str">
            <v>183</v>
          </cell>
          <cell r="I2444" t="str">
            <v>C</v>
          </cell>
          <cell r="J2444" t="str">
            <v>om_exp</v>
          </cell>
          <cell r="K2444" t="str">
            <v>juris_energy_amt</v>
          </cell>
          <cell r="M2444" t="str">
            <v>2010/12/1/8/A/0</v>
          </cell>
        </row>
        <row r="2445">
          <cell r="A2445" t="str">
            <v>2444</v>
          </cell>
          <cell r="B2445" t="str">
            <v>OMD_8183</v>
          </cell>
          <cell r="C2445" t="str">
            <v>183 - Energy Jurisdictional O &amp; M Exp Amount</v>
          </cell>
          <cell r="D2445">
            <v>2890.21605091632</v>
          </cell>
          <cell r="F2445" t="str">
            <v>CALC</v>
          </cell>
          <cell r="H2445" t="str">
            <v>183</v>
          </cell>
          <cell r="I2445" t="str">
            <v>C</v>
          </cell>
          <cell r="J2445" t="str">
            <v>om_exp</v>
          </cell>
          <cell r="K2445" t="str">
            <v>juris_energy_amt</v>
          </cell>
          <cell r="M2445" t="str">
            <v>2010/12/1/8/A/0</v>
          </cell>
        </row>
        <row r="2446">
          <cell r="A2446" t="str">
            <v>2445</v>
          </cell>
          <cell r="B2446" t="str">
            <v>OME_8183</v>
          </cell>
          <cell r="C2446" t="str">
            <v>183 - Total Jurisdictional O &amp; M Exp Amount</v>
          </cell>
          <cell r="D2446">
            <v>-119662.21060013901</v>
          </cell>
          <cell r="F2446" t="str">
            <v>CALC</v>
          </cell>
          <cell r="H2446" t="str">
            <v>183</v>
          </cell>
          <cell r="I2446" t="str">
            <v>C</v>
          </cell>
          <cell r="J2446" t="str">
            <v>om_exp</v>
          </cell>
          <cell r="K2446" t="str">
            <v>total_juris_amt</v>
          </cell>
          <cell r="M2446" t="str">
            <v>2010/12/1/8/A/0</v>
          </cell>
        </row>
        <row r="2447">
          <cell r="A2447" t="str">
            <v>2446</v>
          </cell>
          <cell r="B2447" t="str">
            <v>OME_8183</v>
          </cell>
          <cell r="C2447" t="str">
            <v>183 - Total Jurisdictional O &amp; M Exp Amount</v>
          </cell>
          <cell r="D2447">
            <v>-75148.409386605999</v>
          </cell>
          <cell r="F2447" t="str">
            <v>CALC</v>
          </cell>
          <cell r="H2447" t="str">
            <v>183</v>
          </cell>
          <cell r="I2447" t="str">
            <v>C</v>
          </cell>
          <cell r="J2447" t="str">
            <v>om_exp</v>
          </cell>
          <cell r="K2447" t="str">
            <v>total_juris_amt</v>
          </cell>
          <cell r="M2447" t="str">
            <v>2010/12/1/8/A/0</v>
          </cell>
        </row>
        <row r="2448">
          <cell r="A2448" t="str">
            <v>2447</v>
          </cell>
          <cell r="B2448" t="str">
            <v>OME_8183</v>
          </cell>
          <cell r="C2448" t="str">
            <v>183 - Total Jurisdictional O &amp; M Exp Amount</v>
          </cell>
          <cell r="D2448">
            <v>37574.204693303</v>
          </cell>
          <cell r="F2448" t="str">
            <v>CALC</v>
          </cell>
          <cell r="H2448" t="str">
            <v>183</v>
          </cell>
          <cell r="I2448" t="str">
            <v>C</v>
          </cell>
          <cell r="J2448" t="str">
            <v>om_exp</v>
          </cell>
          <cell r="K2448" t="str">
            <v>total_juris_amt</v>
          </cell>
          <cell r="M2448" t="str">
            <v>2010/12/1/8/A/0</v>
          </cell>
        </row>
        <row r="2449">
          <cell r="A2449" t="str">
            <v>2448</v>
          </cell>
          <cell r="B2449" t="str">
            <v>506_4390</v>
          </cell>
          <cell r="C2449" t="str">
            <v xml:space="preserve">MISC OTH PWR EXP-CAIR COMPLIANCE-ECRC             </v>
          </cell>
          <cell r="D2449">
            <v>4440</v>
          </cell>
          <cell r="E2449" t="str">
            <v>506439</v>
          </cell>
          <cell r="F2449" t="str">
            <v>WALKER</v>
          </cell>
          <cell r="G2449" t="str">
            <v>CM</v>
          </cell>
          <cell r="H2449" t="str">
            <v>189</v>
          </cell>
          <cell r="M2449" t="str">
            <v>2010/12/1/8/A/0</v>
          </cell>
        </row>
        <row r="2450">
          <cell r="A2450" t="str">
            <v>2449</v>
          </cell>
          <cell r="B2450" t="str">
            <v>531_2390</v>
          </cell>
          <cell r="C2450" t="str">
            <v xml:space="preserve">MAINTENANCE-SPCC_ECRC_PROJECT                     </v>
          </cell>
          <cell r="D2450">
            <v>82753.259999999995</v>
          </cell>
          <cell r="E2450" t="str">
            <v>531239</v>
          </cell>
          <cell r="F2450" t="str">
            <v>WALKER</v>
          </cell>
          <cell r="G2450" t="str">
            <v>CM</v>
          </cell>
          <cell r="H2450" t="str">
            <v>140</v>
          </cell>
          <cell r="M2450" t="str">
            <v>2010/12/1/8/A/0</v>
          </cell>
        </row>
        <row r="2451">
          <cell r="A2451" t="str">
            <v>2450</v>
          </cell>
          <cell r="B2451" t="str">
            <v>552_2390</v>
          </cell>
          <cell r="C2451" t="str">
            <v xml:space="preserve">MAINT STRUCT-SPILL PREVENT/COUNTER-ECRC           </v>
          </cell>
          <cell r="D2451">
            <v>12695</v>
          </cell>
          <cell r="E2451" t="str">
            <v>552239</v>
          </cell>
          <cell r="F2451" t="str">
            <v>WALKER</v>
          </cell>
          <cell r="G2451" t="str">
            <v>CM</v>
          </cell>
          <cell r="H2451" t="str">
            <v>140</v>
          </cell>
          <cell r="M2451" t="str">
            <v>2010/12/1/8/A/0</v>
          </cell>
        </row>
        <row r="2452">
          <cell r="A2452" t="str">
            <v>2451</v>
          </cell>
          <cell r="B2452" t="str">
            <v>MAN_8015</v>
          </cell>
          <cell r="C2452" t="str">
            <v>ITC Annual Rate of Return for Debt</v>
          </cell>
          <cell r="D2452">
            <v>2.2100000000000002E-2</v>
          </cell>
          <cell r="F2452" t="str">
            <v>MANUAL</v>
          </cell>
          <cell r="I2452" t="str">
            <v>M</v>
          </cell>
          <cell r="L2452" t="str">
            <v>itc_debt_ror</v>
          </cell>
          <cell r="M2452" t="str">
            <v>2010/12/1/8/A/0</v>
          </cell>
        </row>
        <row r="2453">
          <cell r="A2453" t="str">
            <v>2452</v>
          </cell>
          <cell r="B2453" t="str">
            <v>MAN_8016</v>
          </cell>
          <cell r="C2453" t="str">
            <v>ITC Annual Rate of Return for Equity</v>
          </cell>
          <cell r="D2453">
            <v>5.9799999999999999E-2</v>
          </cell>
          <cell r="F2453" t="str">
            <v>MANUAL</v>
          </cell>
          <cell r="I2453" t="str">
            <v>M</v>
          </cell>
          <cell r="L2453" t="str">
            <v>itc_equity_ror</v>
          </cell>
          <cell r="M2453" t="str">
            <v>2010/12/1/8/A/0</v>
          </cell>
        </row>
        <row r="2454">
          <cell r="A2454" t="str">
            <v>2453</v>
          </cell>
          <cell r="B2454" t="str">
            <v>255_3020</v>
          </cell>
          <cell r="C2454" t="str">
            <v xml:space="preserve">ACCUM DEF CONVERTIBLE ITC                         </v>
          </cell>
          <cell r="D2454">
            <v>-43943870</v>
          </cell>
          <cell r="E2454" t="str">
            <v>255302</v>
          </cell>
          <cell r="F2454" t="str">
            <v>WALKER</v>
          </cell>
          <cell r="G2454" t="str">
            <v>LTD</v>
          </cell>
          <cell r="H2454" t="str">
            <v>184</v>
          </cell>
          <cell r="M2454" t="str">
            <v>2010/12/1/8/A/0</v>
          </cell>
        </row>
        <row r="2455">
          <cell r="A2455" t="str">
            <v>2454</v>
          </cell>
          <cell r="B2455" t="str">
            <v>RR5_8184</v>
          </cell>
          <cell r="C2455" t="str">
            <v>184 - Annual Equity Rate</v>
          </cell>
          <cell r="D2455">
            <v>5.9799999999999999E-2</v>
          </cell>
          <cell r="F2455" t="str">
            <v>CALC</v>
          </cell>
          <cell r="H2455" t="str">
            <v>184</v>
          </cell>
          <cell r="I2455" t="str">
            <v>C</v>
          </cell>
          <cell r="J2455" t="str">
            <v>ret_req</v>
          </cell>
          <cell r="K2455" t="str">
            <v>equity_ror</v>
          </cell>
          <cell r="M2455" t="str">
            <v>2010/12/1/8/A/0</v>
          </cell>
        </row>
        <row r="2456">
          <cell r="A2456" t="str">
            <v>2455</v>
          </cell>
          <cell r="B2456" t="str">
            <v>RR2_8184</v>
          </cell>
          <cell r="C2456" t="str">
            <v>184 - Current Month Activity</v>
          </cell>
          <cell r="D2456">
            <v>0</v>
          </cell>
          <cell r="F2456" t="str">
            <v>CALC</v>
          </cell>
          <cell r="H2456" t="str">
            <v>184</v>
          </cell>
          <cell r="I2456" t="str">
            <v>C</v>
          </cell>
          <cell r="J2456" t="str">
            <v>ret_req</v>
          </cell>
          <cell r="K2456" t="str">
            <v>curr_mth</v>
          </cell>
          <cell r="M2456" t="str">
            <v>2010/12/1/8/A/0</v>
          </cell>
        </row>
        <row r="2457">
          <cell r="A2457" t="str">
            <v>2456</v>
          </cell>
          <cell r="B2457" t="str">
            <v>RR6_8184</v>
          </cell>
          <cell r="C2457" t="str">
            <v>184 - Annual Debt Rate</v>
          </cell>
          <cell r="D2457">
            <v>2.2100000000000002E-2</v>
          </cell>
          <cell r="F2457" t="str">
            <v>CALC</v>
          </cell>
          <cell r="H2457" t="str">
            <v>184</v>
          </cell>
          <cell r="I2457" t="str">
            <v>C</v>
          </cell>
          <cell r="J2457" t="str">
            <v>ret_req</v>
          </cell>
          <cell r="K2457" t="str">
            <v>debt_ror</v>
          </cell>
          <cell r="M2457" t="str">
            <v>2010/12/1/8/A/0</v>
          </cell>
        </row>
        <row r="2458">
          <cell r="A2458" t="str">
            <v>2457</v>
          </cell>
          <cell r="B2458" t="str">
            <v>RR3_8184</v>
          </cell>
          <cell r="C2458" t="str">
            <v>184 - End of Month Balance</v>
          </cell>
          <cell r="D2458">
            <v>42234946</v>
          </cell>
          <cell r="F2458" t="str">
            <v>CALC</v>
          </cell>
          <cell r="H2458" t="str">
            <v>184</v>
          </cell>
          <cell r="I2458" t="str">
            <v>C</v>
          </cell>
          <cell r="J2458" t="str">
            <v>ret_req</v>
          </cell>
          <cell r="K2458" t="str">
            <v>end_bal</v>
          </cell>
          <cell r="M2458" t="str">
            <v>2010/12/1/8/A/0</v>
          </cell>
        </row>
        <row r="2459">
          <cell r="A2459" t="str">
            <v>2458</v>
          </cell>
          <cell r="B2459" t="str">
            <v>RRC_8184</v>
          </cell>
          <cell r="C2459" t="str">
            <v>184 - State Tax Amount</v>
          </cell>
          <cell r="D2459">
            <v>12267.243775966601</v>
          </cell>
          <cell r="F2459" t="str">
            <v>CALC</v>
          </cell>
          <cell r="H2459" t="str">
            <v>184</v>
          </cell>
          <cell r="I2459" t="str">
            <v>C</v>
          </cell>
          <cell r="J2459" t="str">
            <v>ret_req</v>
          </cell>
          <cell r="K2459" t="str">
            <v>state_tax_amt</v>
          </cell>
          <cell r="M2459" t="str">
            <v>2010/12/1/8/A/0</v>
          </cell>
        </row>
        <row r="2460">
          <cell r="A2460" t="str">
            <v>2459</v>
          </cell>
          <cell r="B2460" t="str">
            <v>RR4_8184</v>
          </cell>
          <cell r="C2460" t="str">
            <v>184 - Average Balance</v>
          </cell>
          <cell r="D2460">
            <v>42295979</v>
          </cell>
          <cell r="F2460" t="str">
            <v>CALC</v>
          </cell>
          <cell r="H2460" t="str">
            <v>184</v>
          </cell>
          <cell r="I2460" t="str">
            <v>C</v>
          </cell>
          <cell r="J2460" t="str">
            <v>ret_req</v>
          </cell>
          <cell r="K2460" t="str">
            <v>avg_bal</v>
          </cell>
          <cell r="M2460" t="str">
            <v>2010/12/1/8/A/0</v>
          </cell>
        </row>
        <row r="2461">
          <cell r="A2461" t="str">
            <v>2460</v>
          </cell>
          <cell r="B2461" t="str">
            <v>RR7_8184</v>
          </cell>
          <cell r="C2461" t="str">
            <v>184 - State Tax Rate</v>
          </cell>
          <cell r="D2461">
            <v>5.5E-2</v>
          </cell>
          <cell r="F2461" t="str">
            <v>CALC</v>
          </cell>
          <cell r="H2461" t="str">
            <v>184</v>
          </cell>
          <cell r="I2461" t="str">
            <v>C</v>
          </cell>
          <cell r="J2461" t="str">
            <v>ret_req</v>
          </cell>
          <cell r="K2461" t="str">
            <v>state_tax_rate</v>
          </cell>
          <cell r="M2461" t="str">
            <v>2010/12/1/8/A/0</v>
          </cell>
        </row>
        <row r="2462">
          <cell r="A2462" t="str">
            <v>2461</v>
          </cell>
          <cell r="B2462" t="str">
            <v>RRB_8184</v>
          </cell>
          <cell r="C2462" t="str">
            <v>184 - Return on Equity Amount</v>
          </cell>
          <cell r="D2462">
            <v>210773.55215070001</v>
          </cell>
          <cell r="F2462" t="str">
            <v>CALC</v>
          </cell>
          <cell r="H2462" t="str">
            <v>184</v>
          </cell>
          <cell r="I2462" t="str">
            <v>C</v>
          </cell>
          <cell r="J2462" t="str">
            <v>ret_req</v>
          </cell>
          <cell r="K2462" t="str">
            <v>equity_ror_amt</v>
          </cell>
          <cell r="M2462" t="str">
            <v>2010/12/1/8/A/0</v>
          </cell>
        </row>
        <row r="2463">
          <cell r="A2463" t="str">
            <v>2462</v>
          </cell>
          <cell r="B2463" t="str">
            <v>RR8_8184</v>
          </cell>
          <cell r="C2463" t="str">
            <v>184 - Federal Tax Rate</v>
          </cell>
          <cell r="D2463">
            <v>0.35</v>
          </cell>
          <cell r="F2463" t="str">
            <v>CALC</v>
          </cell>
          <cell r="H2463" t="str">
            <v>184</v>
          </cell>
          <cell r="I2463" t="str">
            <v>C</v>
          </cell>
          <cell r="J2463" t="str">
            <v>ret_req</v>
          </cell>
          <cell r="K2463" t="str">
            <v>fed_tax_rate</v>
          </cell>
          <cell r="M2463" t="str">
            <v>2010/12/1/8/A/0</v>
          </cell>
        </row>
        <row r="2464">
          <cell r="A2464" t="str">
            <v>2463</v>
          </cell>
          <cell r="B2464" t="str">
            <v>RRA_8184</v>
          </cell>
          <cell r="C2464" t="str">
            <v>184 - Grossed Federal Tax Rate</v>
          </cell>
          <cell r="D2464">
            <v>0.53846153846153799</v>
          </cell>
          <cell r="F2464" t="str">
            <v>CALC</v>
          </cell>
          <cell r="H2464" t="str">
            <v>184</v>
          </cell>
          <cell r="I2464" t="str">
            <v>C</v>
          </cell>
          <cell r="J2464" t="str">
            <v>ret_req</v>
          </cell>
          <cell r="K2464" t="str">
            <v>gross_fed_tax_rate</v>
          </cell>
          <cell r="M2464" t="str">
            <v>2010/12/1/8/A/0</v>
          </cell>
        </row>
        <row r="2465">
          <cell r="A2465" t="str">
            <v>2464</v>
          </cell>
          <cell r="B2465" t="str">
            <v>RR1_8184</v>
          </cell>
          <cell r="C2465" t="str">
            <v>184 - Beginning of Month Balance</v>
          </cell>
          <cell r="D2465">
            <v>42357012</v>
          </cell>
          <cell r="F2465" t="str">
            <v>PRIOR_JV</v>
          </cell>
          <cell r="H2465" t="str">
            <v>184</v>
          </cell>
          <cell r="I2465" t="str">
            <v>P</v>
          </cell>
          <cell r="J2465" t="str">
            <v>ret_req</v>
          </cell>
          <cell r="K2465" t="str">
            <v>beg_bal</v>
          </cell>
          <cell r="M2465" t="str">
            <v>2010/12/1/8/A/0</v>
          </cell>
        </row>
        <row r="2466">
          <cell r="A2466" t="str">
            <v>2465</v>
          </cell>
          <cell r="B2466" t="str">
            <v>RR9_8184</v>
          </cell>
          <cell r="C2466" t="str">
            <v>184 - Grossed State Tax Rate</v>
          </cell>
          <cell r="D2466">
            <v>5.8201058201058198E-2</v>
          </cell>
          <cell r="F2466" t="str">
            <v>CALC</v>
          </cell>
          <cell r="H2466" t="str">
            <v>184</v>
          </cell>
          <cell r="I2466" t="str">
            <v>C</v>
          </cell>
          <cell r="J2466" t="str">
            <v>ret_req</v>
          </cell>
          <cell r="K2466" t="str">
            <v>gross_state_tax_rate</v>
          </cell>
          <cell r="M2466" t="str">
            <v>2010/12/1/8/A/0</v>
          </cell>
        </row>
        <row r="2467">
          <cell r="A2467" t="str">
            <v>2466</v>
          </cell>
          <cell r="B2467" t="str">
            <v>RRD_8184</v>
          </cell>
          <cell r="C2467" t="str">
            <v>184 - Federal Tax Amount</v>
          </cell>
          <cell r="D2467">
            <v>120098.890114358</v>
          </cell>
          <cell r="F2467" t="str">
            <v>CALC</v>
          </cell>
          <cell r="H2467" t="str">
            <v>184</v>
          </cell>
          <cell r="I2467" t="str">
            <v>C</v>
          </cell>
          <cell r="J2467" t="str">
            <v>ret_req</v>
          </cell>
          <cell r="K2467" t="str">
            <v>fed_tax_amt</v>
          </cell>
          <cell r="M2467" t="str">
            <v>2010/12/1/8/A/0</v>
          </cell>
        </row>
        <row r="2468">
          <cell r="A2468" t="str">
            <v>2467</v>
          </cell>
          <cell r="B2468" t="str">
            <v>RRE_8184</v>
          </cell>
          <cell r="C2468" t="str">
            <v>184 - Return on Debt Amount</v>
          </cell>
          <cell r="D2468">
            <v>77896.504524300006</v>
          </cell>
          <cell r="F2468" t="str">
            <v>CALC</v>
          </cell>
          <cell r="H2468" t="str">
            <v>184</v>
          </cell>
          <cell r="I2468" t="str">
            <v>C</v>
          </cell>
          <cell r="J2468" t="str">
            <v>ret_req</v>
          </cell>
          <cell r="K2468" t="str">
            <v>debt_ror_amt</v>
          </cell>
          <cell r="M2468" t="str">
            <v>2010/12/1/8/A/0</v>
          </cell>
        </row>
        <row r="2469">
          <cell r="A2469" t="str">
            <v>2468</v>
          </cell>
          <cell r="B2469" t="str">
            <v>RRF_8184</v>
          </cell>
          <cell r="C2469" t="str">
            <v>184 - Total Ret Req Amount</v>
          </cell>
          <cell r="D2469">
            <v>421036.19056532503</v>
          </cell>
          <cell r="F2469" t="str">
            <v>CALC</v>
          </cell>
          <cell r="H2469" t="str">
            <v>184</v>
          </cell>
          <cell r="I2469" t="str">
            <v>C</v>
          </cell>
          <cell r="J2469" t="str">
            <v>ret_req</v>
          </cell>
          <cell r="K2469" t="str">
            <v>total_ret_req_amt</v>
          </cell>
          <cell r="M2469" t="str">
            <v>2010/12/1/8/A/0</v>
          </cell>
        </row>
        <row r="2470">
          <cell r="A2470" t="str">
            <v>2469</v>
          </cell>
          <cell r="B2470" t="str">
            <v>RRG_8184</v>
          </cell>
          <cell r="C2470" t="str">
            <v>184 - CP Allocation Factor</v>
          </cell>
          <cell r="D2470">
            <v>0.92307691999999997</v>
          </cell>
          <cell r="F2470" t="str">
            <v>CALC</v>
          </cell>
          <cell r="H2470" t="str">
            <v>184</v>
          </cell>
          <cell r="I2470" t="str">
            <v>C</v>
          </cell>
          <cell r="J2470" t="str">
            <v>ret_req</v>
          </cell>
          <cell r="K2470" t="str">
            <v>alloc_cp</v>
          </cell>
          <cell r="M2470" t="str">
            <v>2010/12/1/8/A/0</v>
          </cell>
        </row>
        <row r="2471">
          <cell r="A2471" t="str">
            <v>2470</v>
          </cell>
          <cell r="B2471" t="str">
            <v>RRH_8184</v>
          </cell>
          <cell r="C2471" t="str">
            <v>184 - GCP Allocation Factor</v>
          </cell>
          <cell r="D2471">
            <v>0</v>
          </cell>
          <cell r="F2471" t="str">
            <v>CALC</v>
          </cell>
          <cell r="H2471" t="str">
            <v>184</v>
          </cell>
          <cell r="I2471" t="str">
            <v>C</v>
          </cell>
          <cell r="J2471" t="str">
            <v>ret_req</v>
          </cell>
          <cell r="K2471" t="str">
            <v>alloc_gcp</v>
          </cell>
          <cell r="M2471" t="str">
            <v>2010/12/1/8/A/0</v>
          </cell>
        </row>
        <row r="2472">
          <cell r="A2472" t="str">
            <v>2471</v>
          </cell>
          <cell r="B2472" t="str">
            <v>RRJ_8184</v>
          </cell>
          <cell r="C2472" t="str">
            <v>184 - CP Allocation Ret Req Amount</v>
          </cell>
          <cell r="D2472">
            <v>388648.789995573</v>
          </cell>
          <cell r="F2472" t="str">
            <v>CALC</v>
          </cell>
          <cell r="H2472" t="str">
            <v>184</v>
          </cell>
          <cell r="I2472" t="str">
            <v>C</v>
          </cell>
          <cell r="J2472" t="str">
            <v>ret_req</v>
          </cell>
          <cell r="K2472" t="str">
            <v>alloc_cp_amt</v>
          </cell>
          <cell r="M2472" t="str">
            <v>2010/12/1/8/A/0</v>
          </cell>
        </row>
        <row r="2473">
          <cell r="A2473" t="str">
            <v>2472</v>
          </cell>
          <cell r="B2473" t="str">
            <v>RRK_8184</v>
          </cell>
          <cell r="C2473" t="str">
            <v>184 - GCP Allocation Ret Req Amount</v>
          </cell>
          <cell r="D2473">
            <v>0</v>
          </cell>
          <cell r="F2473" t="str">
            <v>CALC</v>
          </cell>
          <cell r="H2473" t="str">
            <v>184</v>
          </cell>
          <cell r="I2473" t="str">
            <v>C</v>
          </cell>
          <cell r="J2473" t="str">
            <v>ret_req</v>
          </cell>
          <cell r="K2473" t="str">
            <v>alloc_gcp_amt</v>
          </cell>
          <cell r="M2473" t="str">
            <v>2010/12/1/8/A/0</v>
          </cell>
        </row>
        <row r="2474">
          <cell r="A2474" t="str">
            <v>2473</v>
          </cell>
          <cell r="B2474" t="str">
            <v>RRL_8184</v>
          </cell>
          <cell r="C2474" t="str">
            <v>184 - Energy Allocation Ret Req Amount</v>
          </cell>
          <cell r="D2474">
            <v>32387.400569751699</v>
          </cell>
          <cell r="F2474" t="str">
            <v>CALC</v>
          </cell>
          <cell r="H2474" t="str">
            <v>184</v>
          </cell>
          <cell r="I2474" t="str">
            <v>C</v>
          </cell>
          <cell r="J2474" t="str">
            <v>ret_req</v>
          </cell>
          <cell r="K2474" t="str">
            <v>alloc_engy_amt</v>
          </cell>
          <cell r="M2474" t="str">
            <v>2010/12/1/8/A/0</v>
          </cell>
        </row>
        <row r="2475">
          <cell r="A2475" t="str">
            <v>2474</v>
          </cell>
          <cell r="B2475" t="str">
            <v>RRI_8184</v>
          </cell>
          <cell r="C2475" t="str">
            <v>184 - Energy Allocation Factor</v>
          </cell>
          <cell r="D2475">
            <v>7.6923080000000005E-2</v>
          </cell>
          <cell r="F2475" t="str">
            <v>CALC</v>
          </cell>
          <cell r="H2475" t="str">
            <v>184</v>
          </cell>
          <cell r="I2475" t="str">
            <v>C</v>
          </cell>
          <cell r="J2475" t="str">
            <v>ret_req</v>
          </cell>
          <cell r="K2475" t="str">
            <v>alloc_energy</v>
          </cell>
          <cell r="M2475" t="str">
            <v>2010/12/1/8/A/0</v>
          </cell>
        </row>
        <row r="2476">
          <cell r="A2476" t="str">
            <v>2475</v>
          </cell>
          <cell r="B2476" t="str">
            <v>RRM_8184</v>
          </cell>
          <cell r="C2476" t="str">
            <v>184 - CP Jurisdictional Factor</v>
          </cell>
          <cell r="D2476">
            <v>0.98031049999999997</v>
          </cell>
          <cell r="F2476" t="str">
            <v>CALC</v>
          </cell>
          <cell r="H2476" t="str">
            <v>184</v>
          </cell>
          <cell r="I2476" t="str">
            <v>C</v>
          </cell>
          <cell r="J2476" t="str">
            <v>ret_req</v>
          </cell>
          <cell r="K2476" t="str">
            <v>juris_cp</v>
          </cell>
          <cell r="M2476" t="str">
            <v>2010/12/1/8/A/0</v>
          </cell>
        </row>
        <row r="2477">
          <cell r="A2477" t="str">
            <v>2476</v>
          </cell>
          <cell r="B2477" t="str">
            <v>RRN_8184</v>
          </cell>
          <cell r="C2477" t="str">
            <v>184 - GCP Jurisdictional Factor</v>
          </cell>
          <cell r="D2477">
            <v>1</v>
          </cell>
          <cell r="F2477" t="str">
            <v>CALC</v>
          </cell>
          <cell r="H2477" t="str">
            <v>184</v>
          </cell>
          <cell r="I2477" t="str">
            <v>C</v>
          </cell>
          <cell r="J2477" t="str">
            <v>ret_req</v>
          </cell>
          <cell r="K2477" t="str">
            <v>juris_gcp</v>
          </cell>
          <cell r="M2477" t="str">
            <v>2010/12/1/8/A/0</v>
          </cell>
        </row>
        <row r="2478">
          <cell r="A2478" t="str">
            <v>2477</v>
          </cell>
          <cell r="B2478" t="str">
            <v>RRO_8184</v>
          </cell>
          <cell r="C2478" t="str">
            <v>184 - Energy Jurisdictional Factor</v>
          </cell>
          <cell r="D2478">
            <v>0.980271</v>
          </cell>
          <cell r="F2478" t="str">
            <v>CALC</v>
          </cell>
          <cell r="H2478" t="str">
            <v>184</v>
          </cell>
          <cell r="I2478" t="str">
            <v>C</v>
          </cell>
          <cell r="J2478" t="str">
            <v>ret_req</v>
          </cell>
          <cell r="K2478" t="str">
            <v>juris_energy</v>
          </cell>
          <cell r="M2478" t="str">
            <v>2010/12/1/8/A/0</v>
          </cell>
        </row>
        <row r="2479">
          <cell r="A2479" t="str">
            <v>2478</v>
          </cell>
          <cell r="B2479" t="str">
            <v>RRP_8184</v>
          </cell>
          <cell r="C2479" t="str">
            <v>184 - CP Jurisdictional Ret Req Amount</v>
          </cell>
          <cell r="D2479">
            <v>380996.48964495602</v>
          </cell>
          <cell r="F2479" t="str">
            <v>CALC</v>
          </cell>
          <cell r="H2479" t="str">
            <v>184</v>
          </cell>
          <cell r="I2479" t="str">
            <v>C</v>
          </cell>
          <cell r="J2479" t="str">
            <v>ret_req</v>
          </cell>
          <cell r="K2479" t="str">
            <v>juris_cp_amt</v>
          </cell>
          <cell r="M2479" t="str">
            <v>2010/12/1/8/A/0</v>
          </cell>
        </row>
        <row r="2480">
          <cell r="A2480" t="str">
            <v>2479</v>
          </cell>
          <cell r="B2480" t="str">
            <v>RRQ_8184</v>
          </cell>
          <cell r="C2480" t="str">
            <v>184 - GCP Jurisdictional Ret Req Amount</v>
          </cell>
          <cell r="D2480">
            <v>0</v>
          </cell>
          <cell r="F2480" t="str">
            <v>CALC</v>
          </cell>
          <cell r="H2480" t="str">
            <v>184</v>
          </cell>
          <cell r="I2480" t="str">
            <v>C</v>
          </cell>
          <cell r="J2480" t="str">
            <v>ret_req</v>
          </cell>
          <cell r="K2480" t="str">
            <v>juris_gcp_amt</v>
          </cell>
          <cell r="M2480" t="str">
            <v>2010/12/1/8/A/0</v>
          </cell>
        </row>
        <row r="2481">
          <cell r="A2481" t="str">
            <v>2480</v>
          </cell>
          <cell r="B2481" t="str">
            <v>RRR_8184</v>
          </cell>
          <cell r="C2481" t="str">
            <v>184 - Energy Jurisdictional Ret Req Amount</v>
          </cell>
          <cell r="D2481">
            <v>31748.429543911101</v>
          </cell>
          <cell r="F2481" t="str">
            <v>CALC</v>
          </cell>
          <cell r="H2481" t="str">
            <v>184</v>
          </cell>
          <cell r="I2481" t="str">
            <v>C</v>
          </cell>
          <cell r="J2481" t="str">
            <v>ret_req</v>
          </cell>
          <cell r="K2481" t="str">
            <v>juris_energy_amt</v>
          </cell>
          <cell r="M2481" t="str">
            <v>2010/12/1/8/A/0</v>
          </cell>
        </row>
        <row r="2482">
          <cell r="A2482" t="str">
            <v>2481</v>
          </cell>
          <cell r="B2482" t="str">
            <v>RRS_8184</v>
          </cell>
          <cell r="C2482" t="str">
            <v>184 - Total Jurisdictional Ret Req Amount</v>
          </cell>
          <cell r="D2482">
            <v>412744.91918886697</v>
          </cell>
          <cell r="F2482" t="str">
            <v>CALC</v>
          </cell>
          <cell r="H2482" t="str">
            <v>184</v>
          </cell>
          <cell r="I2482" t="str">
            <v>C</v>
          </cell>
          <cell r="J2482" t="str">
            <v>ret_req</v>
          </cell>
          <cell r="K2482" t="str">
            <v>total_juris_amt</v>
          </cell>
          <cell r="M2482" t="str">
            <v>2010/12/1/8/A/0</v>
          </cell>
        </row>
        <row r="2483">
          <cell r="A2483" t="str">
            <v>2482</v>
          </cell>
          <cell r="B2483" t="str">
            <v>255_3120</v>
          </cell>
          <cell r="C2483" t="str">
            <v xml:space="preserve">ACCUM AMORT CONVERTIBLE ITC                       </v>
          </cell>
          <cell r="D2483">
            <v>1708924</v>
          </cell>
          <cell r="E2483" t="str">
            <v>255312</v>
          </cell>
          <cell r="F2483" t="str">
            <v>WALKER</v>
          </cell>
          <cell r="G2483" t="str">
            <v>LTD</v>
          </cell>
          <cell r="H2483" t="str">
            <v>184</v>
          </cell>
          <cell r="M2483" t="str">
            <v>2010/12/1/8/A/0</v>
          </cell>
        </row>
        <row r="2484">
          <cell r="A2484" t="str">
            <v>2483</v>
          </cell>
          <cell r="B2484" t="str">
            <v>DIS_8037</v>
          </cell>
          <cell r="C2484" t="str">
            <v>8037 - Dismantlement for Desoto</v>
          </cell>
          <cell r="D2484">
            <v>6059</v>
          </cell>
          <cell r="F2484" t="str">
            <v>MANUAL</v>
          </cell>
          <cell r="I2484" t="str">
            <v>M</v>
          </cell>
          <cell r="J2484" t="str">
            <v>cap_exp</v>
          </cell>
          <cell r="K2484" t="str">
            <v>depr_exp</v>
          </cell>
          <cell r="M2484" t="str">
            <v>2010/12/1/8/A/0</v>
          </cell>
        </row>
        <row r="2485">
          <cell r="A2485" t="str">
            <v>2484</v>
          </cell>
          <cell r="B2485" t="str">
            <v>CI1_8042</v>
          </cell>
          <cell r="C2485" t="str">
            <v>8042 - Depreciation Expense</v>
          </cell>
          <cell r="D2485">
            <v>2695.16</v>
          </cell>
          <cell r="F2485" t="str">
            <v>CATS</v>
          </cell>
          <cell r="H2485" t="str">
            <v>8042</v>
          </cell>
          <cell r="I2485" t="str">
            <v>A</v>
          </cell>
          <cell r="J2485" t="str">
            <v>cap_exp</v>
          </cell>
          <cell r="K2485" t="str">
            <v>depr_exp</v>
          </cell>
          <cell r="M2485" t="str">
            <v>2010/12/1/8/A/0</v>
          </cell>
        </row>
        <row r="2486">
          <cell r="A2486" t="str">
            <v>2485</v>
          </cell>
          <cell r="B2486" t="str">
            <v>CI4_8042</v>
          </cell>
          <cell r="C2486" t="str">
            <v>8042 - CWIP Current Month</v>
          </cell>
          <cell r="D2486">
            <v>76567.25</v>
          </cell>
          <cell r="F2486" t="str">
            <v>CATS</v>
          </cell>
          <cell r="H2486" t="str">
            <v>8042</v>
          </cell>
          <cell r="I2486" t="str">
            <v>A</v>
          </cell>
          <cell r="J2486" t="str">
            <v>cap_exp</v>
          </cell>
          <cell r="K2486" t="str">
            <v>cwip_curr_mth</v>
          </cell>
          <cell r="M2486" t="str">
            <v>2010/12/1/8/A/0</v>
          </cell>
        </row>
        <row r="2487">
          <cell r="A2487" t="str">
            <v>2486</v>
          </cell>
          <cell r="B2487" t="str">
            <v>CI5_8042</v>
          </cell>
          <cell r="C2487" t="str">
            <v>8042 - End of Month CWIP Balance</v>
          </cell>
          <cell r="D2487">
            <v>-5.35</v>
          </cell>
          <cell r="F2487" t="str">
            <v>CATS</v>
          </cell>
          <cell r="H2487" t="str">
            <v>8042</v>
          </cell>
          <cell r="J2487" t="str">
            <v>cap_exp</v>
          </cell>
          <cell r="K2487" t="str">
            <v>end_cwip_bal</v>
          </cell>
          <cell r="M2487" t="str">
            <v>2010/12/1/8/A/0</v>
          </cell>
        </row>
        <row r="2488">
          <cell r="A2488" t="str">
            <v>2487</v>
          </cell>
          <cell r="B2488" t="str">
            <v>CI7_8042</v>
          </cell>
          <cell r="C2488" t="str">
            <v>8042 - Plant Additions</v>
          </cell>
          <cell r="D2488">
            <v>3593540.81</v>
          </cell>
          <cell r="F2488" t="str">
            <v>CATS</v>
          </cell>
          <cell r="H2488" t="str">
            <v>8042</v>
          </cell>
          <cell r="I2488" t="str">
            <v>A</v>
          </cell>
          <cell r="J2488" t="str">
            <v>cap_exp</v>
          </cell>
          <cell r="K2488" t="str">
            <v>plt_add</v>
          </cell>
          <cell r="M2488" t="str">
            <v>2010/12/1/8/A/0</v>
          </cell>
        </row>
        <row r="2489">
          <cell r="A2489" t="str">
            <v>2488</v>
          </cell>
          <cell r="B2489" t="str">
            <v>CI8_8042</v>
          </cell>
          <cell r="C2489" t="str">
            <v>8042 - Retirements</v>
          </cell>
          <cell r="D2489">
            <v>0</v>
          </cell>
          <cell r="F2489" t="str">
            <v>CATS</v>
          </cell>
          <cell r="H2489" t="str">
            <v>8042</v>
          </cell>
          <cell r="I2489" t="str">
            <v>A</v>
          </cell>
          <cell r="J2489" t="str">
            <v>cap_exp</v>
          </cell>
          <cell r="K2489" t="str">
            <v>ret</v>
          </cell>
          <cell r="M2489" t="str">
            <v>2010/12/1/8/A/0</v>
          </cell>
        </row>
        <row r="2490">
          <cell r="A2490" t="str">
            <v>2489</v>
          </cell>
          <cell r="B2490" t="str">
            <v>CI9_8042</v>
          </cell>
          <cell r="C2490" t="str">
            <v>8042 - Plant Trans and Adjs</v>
          </cell>
          <cell r="D2490">
            <v>0</v>
          </cell>
          <cell r="F2490" t="str">
            <v>CATS</v>
          </cell>
          <cell r="H2490" t="str">
            <v>8042</v>
          </cell>
          <cell r="I2490" t="str">
            <v>A</v>
          </cell>
          <cell r="J2490" t="str">
            <v>cap_exp</v>
          </cell>
          <cell r="K2490" t="str">
            <v>plt_tradjs</v>
          </cell>
          <cell r="M2490" t="str">
            <v>2010/12/1/8/A/0</v>
          </cell>
        </row>
        <row r="2491">
          <cell r="A2491" t="str">
            <v>2490</v>
          </cell>
          <cell r="B2491" t="str">
            <v>CIA_8042</v>
          </cell>
          <cell r="C2491" t="str">
            <v>8042 - Reserve Removal Cost</v>
          </cell>
          <cell r="D2491">
            <v>0</v>
          </cell>
          <cell r="F2491" t="str">
            <v>CATS</v>
          </cell>
          <cell r="H2491" t="str">
            <v>8042</v>
          </cell>
          <cell r="I2491" t="str">
            <v>A</v>
          </cell>
          <cell r="J2491" t="str">
            <v>cap_exp</v>
          </cell>
          <cell r="K2491" t="str">
            <v>resv_rem_cost</v>
          </cell>
          <cell r="M2491" t="str">
            <v>2010/12/1/8/A/0</v>
          </cell>
        </row>
        <row r="2492">
          <cell r="A2492" t="str">
            <v>2491</v>
          </cell>
          <cell r="B2492" t="str">
            <v>CIB_8042</v>
          </cell>
          <cell r="C2492" t="str">
            <v>8042 - Reserve Salvage</v>
          </cell>
          <cell r="D2492">
            <v>0</v>
          </cell>
          <cell r="F2492" t="str">
            <v>CATS</v>
          </cell>
          <cell r="H2492" t="str">
            <v>8042</v>
          </cell>
          <cell r="I2492" t="str">
            <v>A</v>
          </cell>
          <cell r="J2492" t="str">
            <v>cap_exp</v>
          </cell>
          <cell r="K2492" t="str">
            <v>resv_salv</v>
          </cell>
          <cell r="M2492" t="str">
            <v>2010/12/1/8/A/0</v>
          </cell>
        </row>
        <row r="2493">
          <cell r="A2493" t="str">
            <v>2492</v>
          </cell>
          <cell r="B2493" t="str">
            <v>CIC_8042</v>
          </cell>
          <cell r="C2493" t="str">
            <v>8042 - Reserve Trans and Adjs</v>
          </cell>
          <cell r="D2493">
            <v>0</v>
          </cell>
          <cell r="F2493" t="str">
            <v>CATS</v>
          </cell>
          <cell r="H2493" t="str">
            <v>8042</v>
          </cell>
          <cell r="I2493" t="str">
            <v>A</v>
          </cell>
          <cell r="J2493" t="str">
            <v>cap_exp</v>
          </cell>
          <cell r="K2493" t="str">
            <v>resv_tradjs</v>
          </cell>
          <cell r="M2493" t="str">
            <v>2010/12/1/8/A/0</v>
          </cell>
        </row>
        <row r="2494">
          <cell r="A2494" t="str">
            <v>2493</v>
          </cell>
          <cell r="B2494" t="str">
            <v>CIP_8042</v>
          </cell>
          <cell r="C2494" t="str">
            <v>8042 - Beginning of Month Plant Balance</v>
          </cell>
          <cell r="D2494">
            <v>0</v>
          </cell>
          <cell r="F2494" t="str">
            <v>PRIOR_JV</v>
          </cell>
          <cell r="H2494" t="str">
            <v>8042</v>
          </cell>
          <cell r="I2494" t="str">
            <v>P</v>
          </cell>
          <cell r="J2494" t="str">
            <v>cap_exp</v>
          </cell>
          <cell r="K2494" t="str">
            <v>beg_plant_bal</v>
          </cell>
          <cell r="M2494" t="str">
            <v>2010/12/1/8/A/0</v>
          </cell>
        </row>
        <row r="2495">
          <cell r="A2495" t="str">
            <v>2494</v>
          </cell>
          <cell r="B2495" t="str">
            <v>CIQ_8042</v>
          </cell>
          <cell r="C2495" t="str">
            <v>8042 - Beginning of Month Reserve Balance</v>
          </cell>
          <cell r="D2495">
            <v>0</v>
          </cell>
          <cell r="F2495" t="str">
            <v>PRIOR_JV</v>
          </cell>
          <cell r="H2495" t="str">
            <v>8042</v>
          </cell>
          <cell r="I2495" t="str">
            <v>P</v>
          </cell>
          <cell r="J2495" t="str">
            <v>cap_exp</v>
          </cell>
          <cell r="K2495" t="str">
            <v>beg_resv_bal</v>
          </cell>
          <cell r="M2495" t="str">
            <v>2010/12/1/8/A/0</v>
          </cell>
        </row>
        <row r="2496">
          <cell r="A2496" t="str">
            <v>2495</v>
          </cell>
          <cell r="B2496" t="str">
            <v>CIR_8042</v>
          </cell>
          <cell r="C2496" t="str">
            <v>8042 - End of Month Plant Balance</v>
          </cell>
          <cell r="D2496">
            <v>3593540.81</v>
          </cell>
          <cell r="F2496" t="str">
            <v>CALC</v>
          </cell>
          <cell r="H2496" t="str">
            <v>8042</v>
          </cell>
          <cell r="J2496" t="str">
            <v>cap_exp</v>
          </cell>
          <cell r="K2496" t="str">
            <v>end_plant_bal</v>
          </cell>
          <cell r="M2496" t="str">
            <v>2010/12/1/8/A/0</v>
          </cell>
        </row>
        <row r="2497">
          <cell r="A2497" t="str">
            <v>2496</v>
          </cell>
          <cell r="B2497" t="str">
            <v>CIS_8042</v>
          </cell>
          <cell r="C2497" t="str">
            <v>8042 - End of Month Reserve Balance</v>
          </cell>
          <cell r="D2497">
            <v>2695.16</v>
          </cell>
          <cell r="F2497" t="str">
            <v>CALC</v>
          </cell>
          <cell r="H2497" t="str">
            <v>8042</v>
          </cell>
          <cell r="J2497" t="str">
            <v>cap_exp</v>
          </cell>
          <cell r="K2497" t="str">
            <v>end_resv_bal</v>
          </cell>
          <cell r="M2497" t="str">
            <v>2010/12/1/8/A/0</v>
          </cell>
        </row>
        <row r="2498">
          <cell r="A2498" t="str">
            <v>2497</v>
          </cell>
          <cell r="B2498" t="str">
            <v>CO1_8042</v>
          </cell>
          <cell r="C2498" t="str">
            <v>8042 - Beginning of Month Net Book</v>
          </cell>
          <cell r="D2498">
            <v>0</v>
          </cell>
          <cell r="F2498" t="str">
            <v>CALC</v>
          </cell>
          <cell r="H2498" t="str">
            <v>8042</v>
          </cell>
          <cell r="J2498" t="str">
            <v>cap_exp</v>
          </cell>
          <cell r="K2498" t="str">
            <v>beg_net_book</v>
          </cell>
          <cell r="M2498" t="str">
            <v>2010/12/1/8/A/0</v>
          </cell>
        </row>
        <row r="2499">
          <cell r="A2499" t="str">
            <v>2498</v>
          </cell>
          <cell r="B2499" t="str">
            <v>CO2_8042</v>
          </cell>
          <cell r="C2499" t="str">
            <v>8042 - End of Month Net Book</v>
          </cell>
          <cell r="D2499">
            <v>3590845.65</v>
          </cell>
          <cell r="F2499" t="str">
            <v>CALC</v>
          </cell>
          <cell r="H2499" t="str">
            <v>8042</v>
          </cell>
          <cell r="J2499" t="str">
            <v>cap_exp</v>
          </cell>
          <cell r="K2499" t="str">
            <v>end_net_book</v>
          </cell>
          <cell r="M2499" t="str">
            <v>2010/12/1/8/A/0</v>
          </cell>
        </row>
        <row r="2500">
          <cell r="A2500" t="str">
            <v>2499</v>
          </cell>
          <cell r="B2500" t="str">
            <v>CO3_8042</v>
          </cell>
          <cell r="C2500" t="str">
            <v>8042 - Average Net Book</v>
          </cell>
          <cell r="D2500">
            <v>1795422.825</v>
          </cell>
          <cell r="F2500" t="str">
            <v>CALC</v>
          </cell>
          <cell r="H2500" t="str">
            <v>8042</v>
          </cell>
          <cell r="J2500" t="str">
            <v>cap_exp</v>
          </cell>
          <cell r="K2500" t="str">
            <v>avg_net_book</v>
          </cell>
          <cell r="M2500" t="str">
            <v>2010/12/1/8/A/0</v>
          </cell>
        </row>
        <row r="2501">
          <cell r="A2501" t="str">
            <v>2500</v>
          </cell>
          <cell r="B2501" t="str">
            <v>CO4_8042</v>
          </cell>
          <cell r="C2501" t="str">
            <v>8042 - Annual Equity Rate</v>
          </cell>
          <cell r="D2501">
            <v>4.7018999999999998E-2</v>
          </cell>
          <cell r="F2501" t="str">
            <v>CALC</v>
          </cell>
          <cell r="H2501" t="str">
            <v>8042</v>
          </cell>
          <cell r="J2501" t="str">
            <v>cap_exp</v>
          </cell>
          <cell r="K2501" t="str">
            <v>equity_ror</v>
          </cell>
          <cell r="M2501" t="str">
            <v>2010/12/1/8/A/0</v>
          </cell>
        </row>
        <row r="2502">
          <cell r="A2502" t="str">
            <v>2501</v>
          </cell>
          <cell r="B2502" t="str">
            <v>CO5_8042</v>
          </cell>
          <cell r="C2502" t="str">
            <v>8042 - Annual Debt Rate</v>
          </cell>
          <cell r="D2502">
            <v>1.9473000000000001E-2</v>
          </cell>
          <cell r="F2502" t="str">
            <v>CALC</v>
          </cell>
          <cell r="H2502" t="str">
            <v>8042</v>
          </cell>
          <cell r="J2502" t="str">
            <v>cap_exp</v>
          </cell>
          <cell r="K2502" t="str">
            <v>debt_ror</v>
          </cell>
          <cell r="M2502" t="str">
            <v>2010/12/1/8/A/0</v>
          </cell>
        </row>
        <row r="2503">
          <cell r="A2503" t="str">
            <v>2502</v>
          </cell>
          <cell r="B2503" t="str">
            <v>CO6_8042</v>
          </cell>
          <cell r="C2503" t="str">
            <v>8042 - State Tax Rate</v>
          </cell>
          <cell r="D2503">
            <v>5.5E-2</v>
          </cell>
          <cell r="F2503" t="str">
            <v>CALC</v>
          </cell>
          <cell r="H2503" t="str">
            <v>8042</v>
          </cell>
          <cell r="J2503" t="str">
            <v>cap_exp</v>
          </cell>
          <cell r="K2503" t="str">
            <v>state_tax_rate</v>
          </cell>
          <cell r="M2503" t="str">
            <v>2010/12/1/8/A/0</v>
          </cell>
        </row>
        <row r="2504">
          <cell r="A2504" t="str">
            <v>2503</v>
          </cell>
          <cell r="B2504" t="str">
            <v>CO7_8042</v>
          </cell>
          <cell r="C2504" t="str">
            <v>8042 - Federal Tax Rate</v>
          </cell>
          <cell r="D2504">
            <v>0.35</v>
          </cell>
          <cell r="F2504" t="str">
            <v>CALC</v>
          </cell>
          <cell r="H2504" t="str">
            <v>8042</v>
          </cell>
          <cell r="J2504" t="str">
            <v>cap_exp</v>
          </cell>
          <cell r="K2504" t="str">
            <v>fed_tax_rate</v>
          </cell>
          <cell r="M2504" t="str">
            <v>2010/12/1/8/A/0</v>
          </cell>
        </row>
        <row r="2505">
          <cell r="A2505" t="str">
            <v>2504</v>
          </cell>
          <cell r="B2505" t="str">
            <v>CO8_8042</v>
          </cell>
          <cell r="C2505" t="str">
            <v>8042 - Grossed State Tax Rate</v>
          </cell>
          <cell r="D2505">
            <v>5.8201058201058198E-2</v>
          </cell>
          <cell r="F2505" t="str">
            <v>CALC</v>
          </cell>
          <cell r="H2505" t="str">
            <v>8042</v>
          </cell>
          <cell r="J2505" t="str">
            <v>cap_exp</v>
          </cell>
          <cell r="K2505" t="str">
            <v>gross_state_tax_rate</v>
          </cell>
          <cell r="M2505" t="str">
            <v>2010/12/1/8/A/0</v>
          </cell>
        </row>
        <row r="2506">
          <cell r="A2506" t="str">
            <v>2505</v>
          </cell>
          <cell r="B2506" t="str">
            <v>CO9_8042</v>
          </cell>
          <cell r="C2506" t="str">
            <v>8042 - Grossed Federal Tax Rate</v>
          </cell>
          <cell r="D2506">
            <v>0.53846153846153799</v>
          </cell>
          <cell r="F2506" t="str">
            <v>CALC</v>
          </cell>
          <cell r="H2506" t="str">
            <v>8042</v>
          </cell>
          <cell r="J2506" t="str">
            <v>cap_exp</v>
          </cell>
          <cell r="K2506" t="str">
            <v>gross_fed_tax_rate</v>
          </cell>
          <cell r="M2506" t="str">
            <v>2010/12/1/8/A/0</v>
          </cell>
        </row>
        <row r="2507">
          <cell r="A2507" t="str">
            <v>2506</v>
          </cell>
          <cell r="B2507" t="str">
            <v>COA_8042</v>
          </cell>
          <cell r="C2507" t="str">
            <v>8042 - Return on Equity Amount</v>
          </cell>
          <cell r="D2507">
            <v>7035.0052551975004</v>
          </cell>
          <cell r="F2507" t="str">
            <v>CALC</v>
          </cell>
          <cell r="H2507" t="str">
            <v>8042</v>
          </cell>
          <cell r="J2507" t="str">
            <v>cap_exp</v>
          </cell>
          <cell r="K2507" t="str">
            <v>equity_ror_amt</v>
          </cell>
          <cell r="M2507" t="str">
            <v>2010/12/1/8/A/0</v>
          </cell>
        </row>
        <row r="2508">
          <cell r="A2508" t="str">
            <v>2507</v>
          </cell>
          <cell r="B2508" t="str">
            <v>COB_8042</v>
          </cell>
          <cell r="C2508" t="str">
            <v>8042 - State Tax Amount</v>
          </cell>
          <cell r="D2508">
            <v>409.44475030249902</v>
          </cell>
          <cell r="F2508" t="str">
            <v>CALC</v>
          </cell>
          <cell r="H2508" t="str">
            <v>8042</v>
          </cell>
          <cell r="J2508" t="str">
            <v>cap_exp</v>
          </cell>
          <cell r="K2508" t="str">
            <v>state_tax_amt</v>
          </cell>
          <cell r="M2508" t="str">
            <v>2010/12/1/8/A/0</v>
          </cell>
        </row>
        <row r="2509">
          <cell r="A2509" t="str">
            <v>2508</v>
          </cell>
          <cell r="B2509" t="str">
            <v>COC_8042</v>
          </cell>
          <cell r="C2509" t="str">
            <v>8042 - Federal Tax Amount</v>
          </cell>
          <cell r="D2509">
            <v>4008.55000296153</v>
          </cell>
          <cell r="F2509" t="str">
            <v>CALC</v>
          </cell>
          <cell r="H2509" t="str">
            <v>8042</v>
          </cell>
          <cell r="J2509" t="str">
            <v>cap_exp</v>
          </cell>
          <cell r="K2509" t="str">
            <v>fed_tax_amt</v>
          </cell>
          <cell r="M2509" t="str">
            <v>2010/12/1/8/A/0</v>
          </cell>
        </row>
        <row r="2510">
          <cell r="A2510" t="str">
            <v>2509</v>
          </cell>
          <cell r="B2510" t="str">
            <v>COD_8042</v>
          </cell>
          <cell r="C2510" t="str">
            <v>8042 - Return on Debt Amount</v>
          </cell>
          <cell r="D2510">
            <v>2913.6121604099999</v>
          </cell>
          <cell r="F2510" t="str">
            <v>CALC</v>
          </cell>
          <cell r="H2510" t="str">
            <v>8042</v>
          </cell>
          <cell r="J2510" t="str">
            <v>cap_exp</v>
          </cell>
          <cell r="K2510" t="str">
            <v>debt_ror_amt</v>
          </cell>
          <cell r="M2510" t="str">
            <v>2010/12/1/8/A/0</v>
          </cell>
        </row>
        <row r="2511">
          <cell r="A2511" t="str">
            <v>2510</v>
          </cell>
          <cell r="B2511" t="str">
            <v>COE_8042</v>
          </cell>
          <cell r="C2511" t="str">
            <v>8042 - Total Cap Exp Amount</v>
          </cell>
          <cell r="D2511">
            <v>17061.772168871499</v>
          </cell>
          <cell r="F2511" t="str">
            <v>CALC</v>
          </cell>
          <cell r="H2511" t="str">
            <v>8042</v>
          </cell>
          <cell r="J2511" t="str">
            <v>cap_exp</v>
          </cell>
          <cell r="K2511" t="str">
            <v>total_amt</v>
          </cell>
          <cell r="M2511" t="str">
            <v>2010/12/1/8/A/0</v>
          </cell>
        </row>
        <row r="2512">
          <cell r="A2512" t="str">
            <v>2511</v>
          </cell>
          <cell r="B2512" t="str">
            <v>COF_8042</v>
          </cell>
          <cell r="C2512" t="str">
            <v>8042 - CP Allocation Factor</v>
          </cell>
          <cell r="D2512">
            <v>0.92307691999999997</v>
          </cell>
          <cell r="F2512" t="str">
            <v>CALC</v>
          </cell>
          <cell r="H2512" t="str">
            <v>8042</v>
          </cell>
          <cell r="J2512" t="str">
            <v>cap_exp</v>
          </cell>
          <cell r="K2512" t="str">
            <v>alloc_cp</v>
          </cell>
          <cell r="M2512" t="str">
            <v>2010/12/1/8/A/0</v>
          </cell>
        </row>
        <row r="2513">
          <cell r="A2513" t="str">
            <v>2512</v>
          </cell>
          <cell r="B2513" t="str">
            <v>COG_8042</v>
          </cell>
          <cell r="C2513" t="str">
            <v>8042 - GCP Allocation Factor</v>
          </cell>
          <cell r="D2513">
            <v>0</v>
          </cell>
          <cell r="F2513" t="str">
            <v>CALC</v>
          </cell>
          <cell r="H2513" t="str">
            <v>8042</v>
          </cell>
          <cell r="J2513" t="str">
            <v>cap_exp</v>
          </cell>
          <cell r="K2513" t="str">
            <v>alloc_gcp</v>
          </cell>
          <cell r="M2513" t="str">
            <v>2010/12/1/8/A/0</v>
          </cell>
        </row>
        <row r="2514">
          <cell r="A2514" t="str">
            <v>2513</v>
          </cell>
          <cell r="B2514" t="str">
            <v>COH_8042</v>
          </cell>
          <cell r="C2514" t="str">
            <v>8042 - Energy Allocation Factor</v>
          </cell>
          <cell r="D2514">
            <v>7.6923080000000005E-2</v>
          </cell>
          <cell r="F2514" t="str">
            <v>CALC</v>
          </cell>
          <cell r="H2514" t="str">
            <v>8042</v>
          </cell>
          <cell r="J2514" t="str">
            <v>cap_exp</v>
          </cell>
          <cell r="K2514" t="str">
            <v>alloc_engy</v>
          </cell>
          <cell r="M2514" t="str">
            <v>2010/12/1/8/A/0</v>
          </cell>
        </row>
        <row r="2515">
          <cell r="A2515" t="str">
            <v>2514</v>
          </cell>
          <cell r="B2515" t="str">
            <v>COI_8042</v>
          </cell>
          <cell r="C2515" t="str">
            <v>8042 - CP Allocation Cap Exp Amount</v>
          </cell>
          <cell r="D2515">
            <v>15749.328103383599</v>
          </cell>
          <cell r="F2515" t="str">
            <v>CALC</v>
          </cell>
          <cell r="H2515" t="str">
            <v>8042</v>
          </cell>
          <cell r="J2515" t="str">
            <v>cap_exp</v>
          </cell>
          <cell r="K2515" t="str">
            <v>alloc_cp_amt</v>
          </cell>
          <cell r="M2515" t="str">
            <v>2010/12/1/8/A/0</v>
          </cell>
        </row>
        <row r="2516">
          <cell r="A2516" t="str">
            <v>2515</v>
          </cell>
          <cell r="B2516" t="str">
            <v>COJ_8042</v>
          </cell>
          <cell r="C2516" t="str">
            <v>8042 - GCP Allocation Cap Exp Amount</v>
          </cell>
          <cell r="D2516">
            <v>0</v>
          </cell>
          <cell r="F2516" t="str">
            <v>CALC</v>
          </cell>
          <cell r="H2516" t="str">
            <v>8042</v>
          </cell>
          <cell r="J2516" t="str">
            <v>cap_exp</v>
          </cell>
          <cell r="K2516" t="str">
            <v>alloc_gcp_amt</v>
          </cell>
          <cell r="M2516" t="str">
            <v>2010/12/1/8/A/0</v>
          </cell>
        </row>
        <row r="2517">
          <cell r="A2517" t="str">
            <v>2516</v>
          </cell>
          <cell r="B2517" t="str">
            <v>COK_8042</v>
          </cell>
          <cell r="C2517" t="str">
            <v>8042 - Energy Allocation Cap Exp Amount</v>
          </cell>
          <cell r="D2517">
            <v>1312.4440654878699</v>
          </cell>
          <cell r="F2517" t="str">
            <v>CALC</v>
          </cell>
          <cell r="H2517" t="str">
            <v>8042</v>
          </cell>
          <cell r="J2517" t="str">
            <v>cap_exp</v>
          </cell>
          <cell r="K2517" t="str">
            <v>alloc_engy_amt</v>
          </cell>
          <cell r="M2517" t="str">
            <v>2010/12/1/8/A/0</v>
          </cell>
        </row>
        <row r="2518">
          <cell r="A2518" t="str">
            <v>2517</v>
          </cell>
          <cell r="B2518" t="str">
            <v>COL_8042</v>
          </cell>
          <cell r="C2518" t="str">
            <v>8042 - CP Jurisdictional Factor</v>
          </cell>
          <cell r="D2518">
            <v>0.98031049999999997</v>
          </cell>
          <cell r="F2518" t="str">
            <v>CALC</v>
          </cell>
          <cell r="H2518" t="str">
            <v>8042</v>
          </cell>
          <cell r="J2518" t="str">
            <v>cap_exp</v>
          </cell>
          <cell r="K2518" t="str">
            <v>juris_cp_factor</v>
          </cell>
          <cell r="M2518" t="str">
            <v>2010/12/1/8/A/0</v>
          </cell>
        </row>
        <row r="2519">
          <cell r="A2519" t="str">
            <v>2518</v>
          </cell>
          <cell r="B2519" t="str">
            <v>COM_8042</v>
          </cell>
          <cell r="C2519" t="str">
            <v>8042 - GCP Jurisdictional Factor</v>
          </cell>
          <cell r="D2519">
            <v>1</v>
          </cell>
          <cell r="F2519" t="str">
            <v>CALC</v>
          </cell>
          <cell r="H2519" t="str">
            <v>8042</v>
          </cell>
          <cell r="J2519" t="str">
            <v>cap_exp</v>
          </cell>
          <cell r="K2519" t="str">
            <v>juris_gcp_factor</v>
          </cell>
          <cell r="M2519" t="str">
            <v>2010/12/1/8/A/0</v>
          </cell>
        </row>
        <row r="2520">
          <cell r="A2520" t="str">
            <v>2519</v>
          </cell>
          <cell r="B2520" t="str">
            <v>CON_8042</v>
          </cell>
          <cell r="C2520" t="str">
            <v>8042 - Energy Jurisdictional Factor</v>
          </cell>
          <cell r="D2520">
            <v>0.980271</v>
          </cell>
          <cell r="F2520" t="str">
            <v>CALC</v>
          </cell>
          <cell r="H2520" t="str">
            <v>8042</v>
          </cell>
          <cell r="J2520" t="str">
            <v>cap_exp</v>
          </cell>
          <cell r="K2520" t="str">
            <v>juris_engy_factor</v>
          </cell>
          <cell r="M2520" t="str">
            <v>2010/12/1/8/A/0</v>
          </cell>
        </row>
        <row r="2521">
          <cell r="A2521" t="str">
            <v>2520</v>
          </cell>
          <cell r="B2521" t="str">
            <v>COO_8042</v>
          </cell>
          <cell r="C2521" t="str">
            <v>8042 - CP Jurisdictional Cap Exp Amount</v>
          </cell>
          <cell r="D2521">
            <v>15439.231707692001</v>
          </cell>
          <cell r="F2521" t="str">
            <v>CALC</v>
          </cell>
          <cell r="H2521" t="str">
            <v>8042</v>
          </cell>
          <cell r="J2521" t="str">
            <v>cap_exp</v>
          </cell>
          <cell r="K2521" t="str">
            <v>juris_cp_amt</v>
          </cell>
          <cell r="M2521" t="str">
            <v>2010/12/1/8/A/0</v>
          </cell>
        </row>
        <row r="2522">
          <cell r="A2522" t="str">
            <v>2521</v>
          </cell>
          <cell r="B2522" t="str">
            <v>COP_8042</v>
          </cell>
          <cell r="C2522" t="str">
            <v>8042 - GCP Jurisdictional Cap Exp Amount</v>
          </cell>
          <cell r="D2522">
            <v>0</v>
          </cell>
          <cell r="F2522" t="str">
            <v>CALC</v>
          </cell>
          <cell r="H2522" t="str">
            <v>8042</v>
          </cell>
          <cell r="J2522" t="str">
            <v>cap_exp</v>
          </cell>
          <cell r="K2522" t="str">
            <v>juris_gcp_amt</v>
          </cell>
          <cell r="M2522" t="str">
            <v>2010/12/1/8/A/0</v>
          </cell>
        </row>
        <row r="2523">
          <cell r="A2523" t="str">
            <v>2522</v>
          </cell>
          <cell r="B2523" t="str">
            <v>COQ_8042</v>
          </cell>
          <cell r="C2523" t="str">
            <v>8042 - Energy Jurisdictional Cap Exp Amount</v>
          </cell>
          <cell r="D2523">
            <v>1286.55085651986</v>
          </cell>
          <cell r="F2523" t="str">
            <v>CALC</v>
          </cell>
          <cell r="H2523" t="str">
            <v>8042</v>
          </cell>
          <cell r="J2523" t="str">
            <v>cap_exp</v>
          </cell>
          <cell r="K2523" t="str">
            <v>juris_engy_amt</v>
          </cell>
          <cell r="M2523" t="str">
            <v>2010/12/1/8/A/0</v>
          </cell>
        </row>
        <row r="2524">
          <cell r="A2524" t="str">
            <v>2523</v>
          </cell>
          <cell r="B2524" t="str">
            <v>COR_8042</v>
          </cell>
          <cell r="C2524" t="str">
            <v>8042 - Total Jurisdictional Cap Exp Amount</v>
          </cell>
          <cell r="D2524">
            <v>16725.782564211899</v>
          </cell>
          <cell r="F2524" t="str">
            <v>CALC</v>
          </cell>
          <cell r="H2524" t="str">
            <v>8042</v>
          </cell>
          <cell r="J2524" t="str">
            <v>cap_exp</v>
          </cell>
          <cell r="K2524" t="str">
            <v>total_juris_amt</v>
          </cell>
          <cell r="M2524" t="str">
            <v>2010/12/1/8/A/0</v>
          </cell>
        </row>
        <row r="2525">
          <cell r="A2525" t="str">
            <v>2524</v>
          </cell>
          <cell r="B2525" t="str">
            <v>CIN_8042</v>
          </cell>
          <cell r="C2525" t="str">
            <v>8042 - Beginning of Month CWIP Balance</v>
          </cell>
          <cell r="D2525">
            <v>3536470.4</v>
          </cell>
          <cell r="F2525" t="str">
            <v>PRIOR_JV</v>
          </cell>
          <cell r="H2525" t="str">
            <v>8042</v>
          </cell>
          <cell r="I2525" t="str">
            <v>P</v>
          </cell>
          <cell r="J2525" t="str">
            <v>cap_exp</v>
          </cell>
          <cell r="K2525" t="str">
            <v>beg_cwip_bal</v>
          </cell>
          <cell r="M2525" t="str">
            <v>2010/12/1/8/A/0</v>
          </cell>
        </row>
        <row r="2526">
          <cell r="A2526" t="str">
            <v>2525</v>
          </cell>
          <cell r="B2526" t="str">
            <v>DIS_8038</v>
          </cell>
          <cell r="C2526" t="str">
            <v>8038 - Dismantlement for NASA</v>
          </cell>
          <cell r="D2526">
            <v>2912</v>
          </cell>
          <cell r="F2526" t="str">
            <v>MANUAL</v>
          </cell>
          <cell r="I2526" t="str">
            <v>M</v>
          </cell>
          <cell r="J2526" t="str">
            <v>cap_exp</v>
          </cell>
          <cell r="K2526" t="str">
            <v>depr_exp</v>
          </cell>
          <cell r="M2526" t="str">
            <v>2010/12/1/8/A/0</v>
          </cell>
        </row>
        <row r="2527">
          <cell r="A2527" t="str">
            <v>2526</v>
          </cell>
          <cell r="B2527" t="str">
            <v>407_3740</v>
          </cell>
          <cell r="C2527" t="str">
            <v xml:space="preserve">AMORT REG ASST-SPACE COAST ITC DEPR LOS           </v>
          </cell>
          <cell r="D2527">
            <v>16073</v>
          </cell>
          <cell r="E2527" t="str">
            <v>407374</v>
          </cell>
          <cell r="F2527" t="str">
            <v>WALKER</v>
          </cell>
          <cell r="G2527" t="str">
            <v>CM</v>
          </cell>
          <cell r="H2527" t="str">
            <v>186</v>
          </cell>
          <cell r="M2527" t="str">
            <v>2010/12/1/8/A/0</v>
          </cell>
        </row>
        <row r="2528">
          <cell r="A2528" t="str">
            <v>2527</v>
          </cell>
          <cell r="B2528" t="str">
            <v>OM5_8186</v>
          </cell>
          <cell r="C2528" t="str">
            <v>186 - CP Allocation O &amp; M Exp Amount</v>
          </cell>
          <cell r="D2528">
            <v>14836.615335160001</v>
          </cell>
          <cell r="F2528" t="str">
            <v>CALC</v>
          </cell>
          <cell r="H2528" t="str">
            <v>186</v>
          </cell>
          <cell r="I2528" t="str">
            <v>C</v>
          </cell>
          <cell r="J2528" t="str">
            <v>om_exp</v>
          </cell>
          <cell r="K2528" t="str">
            <v>alloc_cp_amt</v>
          </cell>
          <cell r="M2528" t="str">
            <v>2010/12/1/8/A/0</v>
          </cell>
        </row>
        <row r="2529">
          <cell r="A2529" t="str">
            <v>2528</v>
          </cell>
          <cell r="B2529" t="str">
            <v>OM5_8186</v>
          </cell>
          <cell r="C2529" t="str">
            <v>186 - CP Allocation O &amp; M Exp Amount</v>
          </cell>
          <cell r="D2529">
            <v>-47251.384457879998</v>
          </cell>
          <cell r="F2529" t="str">
            <v>CALC</v>
          </cell>
          <cell r="H2529" t="str">
            <v>186</v>
          </cell>
          <cell r="I2529" t="str">
            <v>C</v>
          </cell>
          <cell r="J2529" t="str">
            <v>om_exp</v>
          </cell>
          <cell r="K2529" t="str">
            <v>alloc_cp_amt</v>
          </cell>
          <cell r="M2529" t="str">
            <v>2010/12/1/8/A/0</v>
          </cell>
        </row>
        <row r="2530">
          <cell r="A2530" t="str">
            <v>2529</v>
          </cell>
          <cell r="B2530" t="str">
            <v>OM5_8186</v>
          </cell>
          <cell r="C2530" t="str">
            <v>186 - CP Allocation O &amp; M Exp Amount</v>
          </cell>
          <cell r="D2530">
            <v>-29674.153747240001</v>
          </cell>
          <cell r="F2530" t="str">
            <v>CALC</v>
          </cell>
          <cell r="H2530" t="str">
            <v>186</v>
          </cell>
          <cell r="I2530" t="str">
            <v>C</v>
          </cell>
          <cell r="J2530" t="str">
            <v>om_exp</v>
          </cell>
          <cell r="K2530" t="str">
            <v>alloc_cp_amt</v>
          </cell>
          <cell r="M2530" t="str">
            <v>2010/12/1/8/A/0</v>
          </cell>
        </row>
        <row r="2531">
          <cell r="A2531" t="str">
            <v>2530</v>
          </cell>
          <cell r="B2531" t="str">
            <v>OM2_8186</v>
          </cell>
          <cell r="C2531" t="str">
            <v>186 - CP Allocation Factor</v>
          </cell>
          <cell r="D2531">
            <v>0.92307691999999997</v>
          </cell>
          <cell r="F2531" t="str">
            <v>CALC</v>
          </cell>
          <cell r="H2531" t="str">
            <v>186</v>
          </cell>
          <cell r="I2531" t="str">
            <v>C</v>
          </cell>
          <cell r="J2531" t="str">
            <v>om_exp</v>
          </cell>
          <cell r="K2531" t="str">
            <v>alloc_cp</v>
          </cell>
          <cell r="M2531" t="str">
            <v>2010/12/1/8/A/0</v>
          </cell>
        </row>
        <row r="2532">
          <cell r="A2532" t="str">
            <v>2531</v>
          </cell>
          <cell r="B2532" t="str">
            <v>OM2_8186</v>
          </cell>
          <cell r="C2532" t="str">
            <v>186 - CP Allocation Factor</v>
          </cell>
          <cell r="D2532">
            <v>0.92307691999999997</v>
          </cell>
          <cell r="F2532" t="str">
            <v>CALC</v>
          </cell>
          <cell r="H2532" t="str">
            <v>186</v>
          </cell>
          <cell r="I2532" t="str">
            <v>C</v>
          </cell>
          <cell r="J2532" t="str">
            <v>om_exp</v>
          </cell>
          <cell r="K2532" t="str">
            <v>alloc_cp</v>
          </cell>
          <cell r="M2532" t="str">
            <v>2010/12/1/8/A/0</v>
          </cell>
        </row>
        <row r="2533">
          <cell r="A2533" t="str">
            <v>2532</v>
          </cell>
          <cell r="B2533" t="str">
            <v>OM2_8186</v>
          </cell>
          <cell r="C2533" t="str">
            <v>186 - CP Allocation Factor</v>
          </cell>
          <cell r="D2533">
            <v>0.92307691999999997</v>
          </cell>
          <cell r="F2533" t="str">
            <v>CALC</v>
          </cell>
          <cell r="H2533" t="str">
            <v>186</v>
          </cell>
          <cell r="I2533" t="str">
            <v>C</v>
          </cell>
          <cell r="J2533" t="str">
            <v>om_exp</v>
          </cell>
          <cell r="K2533" t="str">
            <v>alloc_cp</v>
          </cell>
          <cell r="M2533" t="str">
            <v>2010/12/1/8/A/0</v>
          </cell>
        </row>
        <row r="2534">
          <cell r="A2534" t="str">
            <v>2533</v>
          </cell>
          <cell r="B2534" t="str">
            <v>OM6_8186</v>
          </cell>
          <cell r="C2534" t="str">
            <v>186 - GCP Allocation O &amp; M Exp Amount</v>
          </cell>
          <cell r="D2534">
            <v>0</v>
          </cell>
          <cell r="F2534" t="str">
            <v>CALC</v>
          </cell>
          <cell r="H2534" t="str">
            <v>186</v>
          </cell>
          <cell r="I2534" t="str">
            <v>C</v>
          </cell>
          <cell r="J2534" t="str">
            <v>om_exp</v>
          </cell>
          <cell r="K2534" t="str">
            <v>alloc_gcp_amt</v>
          </cell>
          <cell r="M2534" t="str">
            <v>2010/12/1/8/A/0</v>
          </cell>
        </row>
        <row r="2535">
          <cell r="A2535" t="str">
            <v>2534</v>
          </cell>
          <cell r="B2535" t="str">
            <v>OM6_8186</v>
          </cell>
          <cell r="C2535" t="str">
            <v>186 - GCP Allocation O &amp; M Exp Amount</v>
          </cell>
          <cell r="D2535">
            <v>0</v>
          </cell>
          <cell r="F2535" t="str">
            <v>CALC</v>
          </cell>
          <cell r="H2535" t="str">
            <v>186</v>
          </cell>
          <cell r="I2535" t="str">
            <v>C</v>
          </cell>
          <cell r="J2535" t="str">
            <v>om_exp</v>
          </cell>
          <cell r="K2535" t="str">
            <v>alloc_gcp_amt</v>
          </cell>
          <cell r="M2535" t="str">
            <v>2010/12/1/8/A/0</v>
          </cell>
        </row>
        <row r="2536">
          <cell r="A2536" t="str">
            <v>2535</v>
          </cell>
          <cell r="B2536" t="str">
            <v>OM6_8186</v>
          </cell>
          <cell r="C2536" t="str">
            <v>186 - GCP Allocation O &amp; M Exp Amount</v>
          </cell>
          <cell r="D2536">
            <v>0</v>
          </cell>
          <cell r="F2536" t="str">
            <v>CALC</v>
          </cell>
          <cell r="H2536" t="str">
            <v>186</v>
          </cell>
          <cell r="I2536" t="str">
            <v>C</v>
          </cell>
          <cell r="J2536" t="str">
            <v>om_exp</v>
          </cell>
          <cell r="K2536" t="str">
            <v>alloc_gcp_amt</v>
          </cell>
          <cell r="M2536" t="str">
            <v>2010/12/1/8/A/0</v>
          </cell>
        </row>
        <row r="2537">
          <cell r="A2537" t="str">
            <v>2536</v>
          </cell>
          <cell r="B2537" t="str">
            <v>OM3_8186</v>
          </cell>
          <cell r="C2537" t="str">
            <v>186 - GCP Allocation Factor</v>
          </cell>
          <cell r="D2537">
            <v>0</v>
          </cell>
          <cell r="F2537" t="str">
            <v>CALC</v>
          </cell>
          <cell r="H2537" t="str">
            <v>186</v>
          </cell>
          <cell r="I2537" t="str">
            <v>C</v>
          </cell>
          <cell r="J2537" t="str">
            <v>om_exp</v>
          </cell>
          <cell r="K2537" t="str">
            <v>alloc_gcp</v>
          </cell>
          <cell r="M2537" t="str">
            <v>2010/12/1/8/A/0</v>
          </cell>
        </row>
        <row r="2538">
          <cell r="A2538" t="str">
            <v>2537</v>
          </cell>
          <cell r="B2538" t="str">
            <v>OM3_8186</v>
          </cell>
          <cell r="C2538" t="str">
            <v>186 - GCP Allocation Factor</v>
          </cell>
          <cell r="D2538">
            <v>0</v>
          </cell>
          <cell r="F2538" t="str">
            <v>CALC</v>
          </cell>
          <cell r="H2538" t="str">
            <v>186</v>
          </cell>
          <cell r="I2538" t="str">
            <v>C</v>
          </cell>
          <cell r="J2538" t="str">
            <v>om_exp</v>
          </cell>
          <cell r="K2538" t="str">
            <v>alloc_gcp</v>
          </cell>
          <cell r="M2538" t="str">
            <v>2010/12/1/8/A/0</v>
          </cell>
        </row>
        <row r="2539">
          <cell r="A2539" t="str">
            <v>2538</v>
          </cell>
          <cell r="B2539" t="str">
            <v>OM3_8186</v>
          </cell>
          <cell r="C2539" t="str">
            <v>186 - GCP Allocation Factor</v>
          </cell>
          <cell r="D2539">
            <v>0</v>
          </cell>
          <cell r="F2539" t="str">
            <v>CALC</v>
          </cell>
          <cell r="H2539" t="str">
            <v>186</v>
          </cell>
          <cell r="I2539" t="str">
            <v>C</v>
          </cell>
          <cell r="J2539" t="str">
            <v>om_exp</v>
          </cell>
          <cell r="K2539" t="str">
            <v>alloc_gcp</v>
          </cell>
          <cell r="M2539" t="str">
            <v>2010/12/1/8/A/0</v>
          </cell>
        </row>
        <row r="2540">
          <cell r="A2540" t="str">
            <v>2539</v>
          </cell>
          <cell r="B2540" t="str">
            <v>OMC_8186</v>
          </cell>
          <cell r="C2540" t="str">
            <v>186 - GCP Jurisdictional O &amp; M Exp Amount</v>
          </cell>
          <cell r="D2540">
            <v>0</v>
          </cell>
          <cell r="F2540" t="str">
            <v>CALC</v>
          </cell>
          <cell r="H2540" t="str">
            <v>186</v>
          </cell>
          <cell r="I2540" t="str">
            <v>C</v>
          </cell>
          <cell r="J2540" t="str">
            <v>om_exp</v>
          </cell>
          <cell r="K2540" t="str">
            <v>juris_gcp_amt</v>
          </cell>
          <cell r="M2540" t="str">
            <v>2010/12/1/8/A/0</v>
          </cell>
        </row>
        <row r="2541">
          <cell r="A2541" t="str">
            <v>2540</v>
          </cell>
          <cell r="B2541" t="str">
            <v>OMC_8186</v>
          </cell>
          <cell r="C2541" t="str">
            <v>186 - GCP Jurisdictional O &amp; M Exp Amount</v>
          </cell>
          <cell r="D2541">
            <v>0</v>
          </cell>
          <cell r="F2541" t="str">
            <v>CALC</v>
          </cell>
          <cell r="H2541" t="str">
            <v>186</v>
          </cell>
          <cell r="I2541" t="str">
            <v>C</v>
          </cell>
          <cell r="J2541" t="str">
            <v>om_exp</v>
          </cell>
          <cell r="K2541" t="str">
            <v>juris_gcp_amt</v>
          </cell>
          <cell r="M2541" t="str">
            <v>2010/12/1/8/A/0</v>
          </cell>
        </row>
        <row r="2542">
          <cell r="A2542" t="str">
            <v>2541</v>
          </cell>
          <cell r="B2542" t="str">
            <v>OMC_8186</v>
          </cell>
          <cell r="C2542" t="str">
            <v>186 - GCP Jurisdictional O &amp; M Exp Amount</v>
          </cell>
          <cell r="D2542">
            <v>0</v>
          </cell>
          <cell r="F2542" t="str">
            <v>CALC</v>
          </cell>
          <cell r="H2542" t="str">
            <v>186</v>
          </cell>
          <cell r="I2542" t="str">
            <v>C</v>
          </cell>
          <cell r="J2542" t="str">
            <v>om_exp</v>
          </cell>
          <cell r="K2542" t="str">
            <v>juris_gcp_amt</v>
          </cell>
          <cell r="M2542" t="str">
            <v>2010/12/1/8/A/0</v>
          </cell>
        </row>
        <row r="2543">
          <cell r="A2543" t="str">
            <v>2542</v>
          </cell>
          <cell r="B2543" t="str">
            <v>OM4_8186</v>
          </cell>
          <cell r="C2543" t="str">
            <v>186 - Energy Allocation Factor</v>
          </cell>
          <cell r="D2543">
            <v>7.6923080000000005E-2</v>
          </cell>
          <cell r="F2543" t="str">
            <v>CALC</v>
          </cell>
          <cell r="H2543" t="str">
            <v>186</v>
          </cell>
          <cell r="I2543" t="str">
            <v>C</v>
          </cell>
          <cell r="J2543" t="str">
            <v>om_exp</v>
          </cell>
          <cell r="K2543" t="str">
            <v>alloc_energy</v>
          </cell>
          <cell r="M2543" t="str">
            <v>2010/12/1/8/A/0</v>
          </cell>
        </row>
        <row r="2544">
          <cell r="A2544" t="str">
            <v>2543</v>
          </cell>
          <cell r="B2544" t="str">
            <v>OM4_8186</v>
          </cell>
          <cell r="C2544" t="str">
            <v>186 - Energy Allocation Factor</v>
          </cell>
          <cell r="D2544">
            <v>7.6923080000000005E-2</v>
          </cell>
          <cell r="F2544" t="str">
            <v>CALC</v>
          </cell>
          <cell r="H2544" t="str">
            <v>186</v>
          </cell>
          <cell r="I2544" t="str">
            <v>C</v>
          </cell>
          <cell r="J2544" t="str">
            <v>om_exp</v>
          </cell>
          <cell r="K2544" t="str">
            <v>alloc_energy</v>
          </cell>
          <cell r="M2544" t="str">
            <v>2010/12/1/8/A/0</v>
          </cell>
        </row>
        <row r="2545">
          <cell r="A2545" t="str">
            <v>2544</v>
          </cell>
          <cell r="B2545" t="str">
            <v>OM4_8186</v>
          </cell>
          <cell r="C2545" t="str">
            <v>186 - Energy Allocation Factor</v>
          </cell>
          <cell r="D2545">
            <v>7.6923080000000005E-2</v>
          </cell>
          <cell r="F2545" t="str">
            <v>CALC</v>
          </cell>
          <cell r="H2545" t="str">
            <v>186</v>
          </cell>
          <cell r="I2545" t="str">
            <v>C</v>
          </cell>
          <cell r="J2545" t="str">
            <v>om_exp</v>
          </cell>
          <cell r="K2545" t="str">
            <v>alloc_energy</v>
          </cell>
          <cell r="M2545" t="str">
            <v>2010/12/1/8/A/0</v>
          </cell>
        </row>
        <row r="2546">
          <cell r="A2546" t="str">
            <v>2545</v>
          </cell>
          <cell r="B2546" t="str">
            <v>OM7_8186</v>
          </cell>
          <cell r="C2546" t="str">
            <v>186 - Energy Allocation O &amp; M Exp Amount</v>
          </cell>
          <cell r="D2546">
            <v>1236.3846648399999</v>
          </cell>
          <cell r="F2546" t="str">
            <v>CALC</v>
          </cell>
          <cell r="H2546" t="str">
            <v>186</v>
          </cell>
          <cell r="I2546" t="str">
            <v>C</v>
          </cell>
          <cell r="J2546" t="str">
            <v>om_exp</v>
          </cell>
          <cell r="K2546" t="str">
            <v>alloc_energy_amt</v>
          </cell>
          <cell r="M2546" t="str">
            <v>2010/12/1/8/A/0</v>
          </cell>
        </row>
        <row r="2547">
          <cell r="A2547" t="str">
            <v>2546</v>
          </cell>
          <cell r="B2547" t="str">
            <v>OM7_8186</v>
          </cell>
          <cell r="C2547" t="str">
            <v>186 - Energy Allocation O &amp; M Exp Amount</v>
          </cell>
          <cell r="D2547">
            <v>-3937.6155421200001</v>
          </cell>
          <cell r="F2547" t="str">
            <v>CALC</v>
          </cell>
          <cell r="H2547" t="str">
            <v>186</v>
          </cell>
          <cell r="I2547" t="str">
            <v>C</v>
          </cell>
          <cell r="J2547" t="str">
            <v>om_exp</v>
          </cell>
          <cell r="K2547" t="str">
            <v>alloc_energy_amt</v>
          </cell>
          <cell r="M2547" t="str">
            <v>2010/12/1/8/A/0</v>
          </cell>
        </row>
        <row r="2548">
          <cell r="A2548" t="str">
            <v>2547</v>
          </cell>
          <cell r="B2548" t="str">
            <v>OM7_8186</v>
          </cell>
          <cell r="C2548" t="str">
            <v>186 - Energy Allocation O &amp; M Exp Amount</v>
          </cell>
          <cell r="D2548">
            <v>-2472.84625276</v>
          </cell>
          <cell r="F2548" t="str">
            <v>CALC</v>
          </cell>
          <cell r="H2548" t="str">
            <v>186</v>
          </cell>
          <cell r="I2548" t="str">
            <v>C</v>
          </cell>
          <cell r="J2548" t="str">
            <v>om_exp</v>
          </cell>
          <cell r="K2548" t="str">
            <v>alloc_energy_amt</v>
          </cell>
          <cell r="M2548" t="str">
            <v>2010/12/1/8/A/0</v>
          </cell>
        </row>
        <row r="2549">
          <cell r="A2549" t="str">
            <v>2548</v>
          </cell>
          <cell r="B2549" t="str">
            <v>OMB_8186</v>
          </cell>
          <cell r="C2549" t="str">
            <v>186 - CP Jurisdictional O &amp; M Exp Amount</v>
          </cell>
          <cell r="D2549">
            <v>14544.489797518299</v>
          </cell>
          <cell r="F2549" t="str">
            <v>CALC</v>
          </cell>
          <cell r="H2549" t="str">
            <v>186</v>
          </cell>
          <cell r="I2549" t="str">
            <v>C</v>
          </cell>
          <cell r="J2549" t="str">
            <v>om_exp</v>
          </cell>
          <cell r="K2549" t="str">
            <v>juris_cp_amt</v>
          </cell>
          <cell r="M2549" t="str">
            <v>2010/12/1/8/A/0</v>
          </cell>
        </row>
        <row r="2550">
          <cell r="A2550" t="str">
            <v>2549</v>
          </cell>
          <cell r="B2550" t="str">
            <v>OMB_8186</v>
          </cell>
          <cell r="C2550" t="str">
            <v>186 - CP Jurisdictional O &amp; M Exp Amount</v>
          </cell>
          <cell r="D2550">
            <v>-46321.028323596503</v>
          </cell>
          <cell r="F2550" t="str">
            <v>CALC</v>
          </cell>
          <cell r="H2550" t="str">
            <v>186</v>
          </cell>
          <cell r="I2550" t="str">
            <v>C</v>
          </cell>
          <cell r="J2550" t="str">
            <v>om_exp</v>
          </cell>
          <cell r="K2550" t="str">
            <v>juris_cp_amt</v>
          </cell>
          <cell r="M2550" t="str">
            <v>2010/12/1/8/A/0</v>
          </cell>
        </row>
        <row r="2551">
          <cell r="A2551" t="str">
            <v>2550</v>
          </cell>
          <cell r="B2551" t="str">
            <v>OMB_8186</v>
          </cell>
          <cell r="C2551" t="str">
            <v>186 - CP Jurisdictional O &amp; M Exp Amount</v>
          </cell>
          <cell r="D2551">
            <v>-29089.884497033701</v>
          </cell>
          <cell r="F2551" t="str">
            <v>CALC</v>
          </cell>
          <cell r="H2551" t="str">
            <v>186</v>
          </cell>
          <cell r="I2551" t="str">
            <v>C</v>
          </cell>
          <cell r="J2551" t="str">
            <v>om_exp</v>
          </cell>
          <cell r="K2551" t="str">
            <v>juris_cp_amt</v>
          </cell>
          <cell r="M2551" t="str">
            <v>2010/12/1/8/A/0</v>
          </cell>
        </row>
        <row r="2552">
          <cell r="A2552" t="str">
            <v>2551</v>
          </cell>
          <cell r="B2552" t="str">
            <v>OM8_8186</v>
          </cell>
          <cell r="C2552" t="str">
            <v>186 - CP Jurisdictional Factor</v>
          </cell>
          <cell r="D2552">
            <v>0.98031049999999997</v>
          </cell>
          <cell r="F2552" t="str">
            <v>CALC</v>
          </cell>
          <cell r="H2552" t="str">
            <v>186</v>
          </cell>
          <cell r="I2552" t="str">
            <v>C</v>
          </cell>
          <cell r="J2552" t="str">
            <v>om_exp</v>
          </cell>
          <cell r="K2552" t="str">
            <v>juris_cp</v>
          </cell>
          <cell r="M2552" t="str">
            <v>2010/12/1/8/A/0</v>
          </cell>
        </row>
        <row r="2553">
          <cell r="A2553" t="str">
            <v>2552</v>
          </cell>
          <cell r="B2553" t="str">
            <v>OM8_8186</v>
          </cell>
          <cell r="C2553" t="str">
            <v>186 - CP Jurisdictional Factor</v>
          </cell>
          <cell r="D2553">
            <v>0.98031049999999997</v>
          </cell>
          <cell r="F2553" t="str">
            <v>CALC</v>
          </cell>
          <cell r="H2553" t="str">
            <v>186</v>
          </cell>
          <cell r="I2553" t="str">
            <v>C</v>
          </cell>
          <cell r="J2553" t="str">
            <v>om_exp</v>
          </cell>
          <cell r="K2553" t="str">
            <v>juris_cp</v>
          </cell>
          <cell r="M2553" t="str">
            <v>2010/12/1/8/A/0</v>
          </cell>
        </row>
        <row r="2554">
          <cell r="A2554" t="str">
            <v>2553</v>
          </cell>
          <cell r="B2554" t="str">
            <v>OM8_8186</v>
          </cell>
          <cell r="C2554" t="str">
            <v>186 - CP Jurisdictional Factor</v>
          </cell>
          <cell r="D2554">
            <v>0.98031049999999997</v>
          </cell>
          <cell r="F2554" t="str">
            <v>CALC</v>
          </cell>
          <cell r="H2554" t="str">
            <v>186</v>
          </cell>
          <cell r="I2554" t="str">
            <v>C</v>
          </cell>
          <cell r="J2554" t="str">
            <v>om_exp</v>
          </cell>
          <cell r="K2554" t="str">
            <v>juris_cp</v>
          </cell>
          <cell r="M2554" t="str">
            <v>2010/12/1/8/A/0</v>
          </cell>
        </row>
        <row r="2555">
          <cell r="A2555" t="str">
            <v>2554</v>
          </cell>
          <cell r="B2555" t="str">
            <v>OMA_8186</v>
          </cell>
          <cell r="C2555" t="str">
            <v>186 - Energy Jurisdictional Factor</v>
          </cell>
          <cell r="D2555">
            <v>0.980271</v>
          </cell>
          <cell r="F2555" t="str">
            <v>CALC</v>
          </cell>
          <cell r="H2555" t="str">
            <v>186</v>
          </cell>
          <cell r="I2555" t="str">
            <v>C</v>
          </cell>
          <cell r="J2555" t="str">
            <v>om_exp</v>
          </cell>
          <cell r="K2555" t="str">
            <v>juris_energy</v>
          </cell>
          <cell r="M2555" t="str">
            <v>2010/12/1/8/A/0</v>
          </cell>
        </row>
        <row r="2556">
          <cell r="A2556" t="str">
            <v>2555</v>
          </cell>
          <cell r="B2556" t="str">
            <v>OMA_8186</v>
          </cell>
          <cell r="C2556" t="str">
            <v>186 - Energy Jurisdictional Factor</v>
          </cell>
          <cell r="D2556">
            <v>0.980271</v>
          </cell>
          <cell r="F2556" t="str">
            <v>CALC</v>
          </cell>
          <cell r="H2556" t="str">
            <v>186</v>
          </cell>
          <cell r="I2556" t="str">
            <v>C</v>
          </cell>
          <cell r="J2556" t="str">
            <v>om_exp</v>
          </cell>
          <cell r="K2556" t="str">
            <v>juris_energy</v>
          </cell>
          <cell r="M2556" t="str">
            <v>2010/12/1/8/A/0</v>
          </cell>
        </row>
        <row r="2557">
          <cell r="A2557" t="str">
            <v>2556</v>
          </cell>
          <cell r="B2557" t="str">
            <v>OMA_8186</v>
          </cell>
          <cell r="C2557" t="str">
            <v>186 - Energy Jurisdictional Factor</v>
          </cell>
          <cell r="D2557">
            <v>0.980271</v>
          </cell>
          <cell r="F2557" t="str">
            <v>CALC</v>
          </cell>
          <cell r="H2557" t="str">
            <v>186</v>
          </cell>
          <cell r="I2557" t="str">
            <v>C</v>
          </cell>
          <cell r="J2557" t="str">
            <v>om_exp</v>
          </cell>
          <cell r="K2557" t="str">
            <v>juris_energy</v>
          </cell>
          <cell r="M2557" t="str">
            <v>2010/12/1/8/A/0</v>
          </cell>
        </row>
        <row r="2558">
          <cell r="A2558" t="str">
            <v>2557</v>
          </cell>
          <cell r="B2558" t="str">
            <v>OM1_8186</v>
          </cell>
          <cell r="C2558" t="str">
            <v>186 - O &amp; M Expenses Amount</v>
          </cell>
          <cell r="D2558">
            <v>16073</v>
          </cell>
          <cell r="F2558" t="str">
            <v>CALC</v>
          </cell>
          <cell r="H2558" t="str">
            <v>186</v>
          </cell>
          <cell r="I2558" t="str">
            <v>C</v>
          </cell>
          <cell r="J2558" t="str">
            <v>om_exp</v>
          </cell>
          <cell r="K2558" t="str">
            <v>beg_bal</v>
          </cell>
          <cell r="M2558" t="str">
            <v>2010/12/1/8/A/0</v>
          </cell>
        </row>
        <row r="2559">
          <cell r="A2559" t="str">
            <v>2558</v>
          </cell>
          <cell r="B2559" t="str">
            <v>OM1_8186</v>
          </cell>
          <cell r="C2559" t="str">
            <v>186 - O &amp; M Expenses Amount</v>
          </cell>
          <cell r="D2559">
            <v>-51189</v>
          </cell>
          <cell r="F2559" t="str">
            <v>CALC</v>
          </cell>
          <cell r="H2559" t="str">
            <v>186</v>
          </cell>
          <cell r="I2559" t="str">
            <v>C</v>
          </cell>
          <cell r="J2559" t="str">
            <v>om_exp</v>
          </cell>
          <cell r="K2559" t="str">
            <v>beg_bal</v>
          </cell>
          <cell r="M2559" t="str">
            <v>2010/12/1/8/A/0</v>
          </cell>
        </row>
        <row r="2560">
          <cell r="A2560" t="str">
            <v>2559</v>
          </cell>
          <cell r="B2560" t="str">
            <v>OM1_8186</v>
          </cell>
          <cell r="C2560" t="str">
            <v>186 - O &amp; M Expenses Amount</v>
          </cell>
          <cell r="D2560">
            <v>-32147</v>
          </cell>
          <cell r="F2560" t="str">
            <v>CALC</v>
          </cell>
          <cell r="H2560" t="str">
            <v>186</v>
          </cell>
          <cell r="I2560" t="str">
            <v>C</v>
          </cell>
          <cell r="J2560" t="str">
            <v>om_exp</v>
          </cell>
          <cell r="K2560" t="str">
            <v>beg_bal</v>
          </cell>
          <cell r="M2560" t="str">
            <v>2010/12/1/8/A/0</v>
          </cell>
        </row>
        <row r="2561">
          <cell r="A2561" t="str">
            <v>2560</v>
          </cell>
          <cell r="B2561" t="str">
            <v>OM9_8186</v>
          </cell>
          <cell r="C2561" t="str">
            <v>186 - GCP Jurisdictional Factor</v>
          </cell>
          <cell r="D2561">
            <v>1</v>
          </cell>
          <cell r="F2561" t="str">
            <v>CALC</v>
          </cell>
          <cell r="H2561" t="str">
            <v>186</v>
          </cell>
          <cell r="I2561" t="str">
            <v>C</v>
          </cell>
          <cell r="J2561" t="str">
            <v>om_exp</v>
          </cell>
          <cell r="K2561" t="str">
            <v>juris_gcp</v>
          </cell>
          <cell r="M2561" t="str">
            <v>2010/12/1/8/A/0</v>
          </cell>
        </row>
        <row r="2562">
          <cell r="A2562" t="str">
            <v>2561</v>
          </cell>
          <cell r="B2562" t="str">
            <v>OM9_8186</v>
          </cell>
          <cell r="C2562" t="str">
            <v>186 - GCP Jurisdictional Factor</v>
          </cell>
          <cell r="D2562">
            <v>1</v>
          </cell>
          <cell r="F2562" t="str">
            <v>CALC</v>
          </cell>
          <cell r="H2562" t="str">
            <v>186</v>
          </cell>
          <cell r="I2562" t="str">
            <v>C</v>
          </cell>
          <cell r="J2562" t="str">
            <v>om_exp</v>
          </cell>
          <cell r="K2562" t="str">
            <v>juris_gcp</v>
          </cell>
          <cell r="M2562" t="str">
            <v>2010/12/1/8/A/0</v>
          </cell>
        </row>
        <row r="2563">
          <cell r="A2563" t="str">
            <v>2562</v>
          </cell>
          <cell r="B2563" t="str">
            <v>OM9_8186</v>
          </cell>
          <cell r="C2563" t="str">
            <v>186 - GCP Jurisdictional Factor</v>
          </cell>
          <cell r="D2563">
            <v>1</v>
          </cell>
          <cell r="F2563" t="str">
            <v>CALC</v>
          </cell>
          <cell r="H2563" t="str">
            <v>186</v>
          </cell>
          <cell r="I2563" t="str">
            <v>C</v>
          </cell>
          <cell r="J2563" t="str">
            <v>om_exp</v>
          </cell>
          <cell r="K2563" t="str">
            <v>juris_gcp</v>
          </cell>
          <cell r="M2563" t="str">
            <v>2010/12/1/8/A/0</v>
          </cell>
        </row>
        <row r="2564">
          <cell r="A2564" t="str">
            <v>2563</v>
          </cell>
          <cell r="B2564" t="str">
            <v>OMD_8186</v>
          </cell>
          <cell r="C2564" t="str">
            <v>186 - Energy Jurisdictional O &amp; M Exp Amount</v>
          </cell>
          <cell r="D2564">
            <v>1211.99203178737</v>
          </cell>
          <cell r="F2564" t="str">
            <v>CALC</v>
          </cell>
          <cell r="H2564" t="str">
            <v>186</v>
          </cell>
          <cell r="I2564" t="str">
            <v>C</v>
          </cell>
          <cell r="J2564" t="str">
            <v>om_exp</v>
          </cell>
          <cell r="K2564" t="str">
            <v>juris_energy_amt</v>
          </cell>
          <cell r="M2564" t="str">
            <v>2010/12/1/8/A/0</v>
          </cell>
        </row>
        <row r="2565">
          <cell r="A2565" t="str">
            <v>2564</v>
          </cell>
          <cell r="B2565" t="str">
            <v>OMD_8186</v>
          </cell>
          <cell r="C2565" t="str">
            <v>186 - Energy Jurisdictional O &amp; M Exp Amount</v>
          </cell>
          <cell r="D2565">
            <v>-3859.93032508951</v>
          </cell>
          <cell r="F2565" t="str">
            <v>CALC</v>
          </cell>
          <cell r="H2565" t="str">
            <v>186</v>
          </cell>
          <cell r="I2565" t="str">
            <v>C</v>
          </cell>
          <cell r="J2565" t="str">
            <v>om_exp</v>
          </cell>
          <cell r="K2565" t="str">
            <v>juris_energy_amt</v>
          </cell>
          <cell r="M2565" t="str">
            <v>2010/12/1/8/A/0</v>
          </cell>
        </row>
        <row r="2566">
          <cell r="A2566" t="str">
            <v>2565</v>
          </cell>
          <cell r="B2566" t="str">
            <v>OMD_8186</v>
          </cell>
          <cell r="C2566" t="str">
            <v>186 - Energy Jurisdictional O &amp; M Exp Amount</v>
          </cell>
          <cell r="D2566">
            <v>-2424.05946903929</v>
          </cell>
          <cell r="F2566" t="str">
            <v>CALC</v>
          </cell>
          <cell r="H2566" t="str">
            <v>186</v>
          </cell>
          <cell r="I2566" t="str">
            <v>C</v>
          </cell>
          <cell r="J2566" t="str">
            <v>om_exp</v>
          </cell>
          <cell r="K2566" t="str">
            <v>juris_energy_amt</v>
          </cell>
          <cell r="M2566" t="str">
            <v>2010/12/1/8/A/0</v>
          </cell>
        </row>
        <row r="2567">
          <cell r="A2567" t="str">
            <v>2566</v>
          </cell>
          <cell r="B2567" t="str">
            <v>OME_8186</v>
          </cell>
          <cell r="C2567" t="str">
            <v>186 - Total Jurisdictional O &amp; M Exp Amount</v>
          </cell>
          <cell r="D2567">
            <v>15756.4818293057</v>
          </cell>
          <cell r="F2567" t="str">
            <v>CALC</v>
          </cell>
          <cell r="H2567" t="str">
            <v>186</v>
          </cell>
          <cell r="I2567" t="str">
            <v>C</v>
          </cell>
          <cell r="J2567" t="str">
            <v>om_exp</v>
          </cell>
          <cell r="K2567" t="str">
            <v>total_juris_amt</v>
          </cell>
          <cell r="M2567" t="str">
            <v>2010/12/1/8/A/0</v>
          </cell>
        </row>
        <row r="2568">
          <cell r="A2568" t="str">
            <v>2567</v>
          </cell>
          <cell r="B2568" t="str">
            <v>OME_8186</v>
          </cell>
          <cell r="C2568" t="str">
            <v>186 - Total Jurisdictional O &amp; M Exp Amount</v>
          </cell>
          <cell r="D2568">
            <v>-50180.958648685999</v>
          </cell>
          <cell r="F2568" t="str">
            <v>CALC</v>
          </cell>
          <cell r="H2568" t="str">
            <v>186</v>
          </cell>
          <cell r="I2568" t="str">
            <v>C</v>
          </cell>
          <cell r="J2568" t="str">
            <v>om_exp</v>
          </cell>
          <cell r="K2568" t="str">
            <v>total_juris_amt</v>
          </cell>
          <cell r="M2568" t="str">
            <v>2010/12/1/8/A/0</v>
          </cell>
        </row>
        <row r="2569">
          <cell r="A2569" t="str">
            <v>2568</v>
          </cell>
          <cell r="B2569" t="str">
            <v>OME_8186</v>
          </cell>
          <cell r="C2569" t="str">
            <v>186 - Total Jurisdictional O &amp; M Exp Amount</v>
          </cell>
          <cell r="D2569">
            <v>-31513.943966072999</v>
          </cell>
          <cell r="F2569" t="str">
            <v>CALC</v>
          </cell>
          <cell r="H2569" t="str">
            <v>186</v>
          </cell>
          <cell r="I2569" t="str">
            <v>C</v>
          </cell>
          <cell r="J2569" t="str">
            <v>om_exp</v>
          </cell>
          <cell r="K2569" t="str">
            <v>total_juris_amt</v>
          </cell>
          <cell r="M2569" t="str">
            <v>2010/12/1/8/A/0</v>
          </cell>
        </row>
        <row r="2570">
          <cell r="A2570" t="str">
            <v>2569</v>
          </cell>
          <cell r="B2570" t="str">
            <v>407_4030</v>
          </cell>
          <cell r="C2570" t="str">
            <v xml:space="preserve">AMORT REG LIAB-SPACE COAST ITC                    </v>
          </cell>
          <cell r="D2570">
            <v>-51189</v>
          </cell>
          <cell r="E2570" t="str">
            <v>407403</v>
          </cell>
          <cell r="F2570" t="str">
            <v>WALKER</v>
          </cell>
          <cell r="G2570" t="str">
            <v>CM</v>
          </cell>
          <cell r="H2570" t="str">
            <v>186</v>
          </cell>
          <cell r="M2570" t="str">
            <v>2010/12/1/8/A/0</v>
          </cell>
        </row>
        <row r="2571">
          <cell r="A2571" t="str">
            <v>2570</v>
          </cell>
          <cell r="B2571" t="str">
            <v>407_4050</v>
          </cell>
          <cell r="C2571" t="str">
            <v xml:space="preserve">AMORT REG LIAB-SPACE COAST ITC G/U                </v>
          </cell>
          <cell r="D2571">
            <v>-32147</v>
          </cell>
          <cell r="E2571" t="str">
            <v>407405</v>
          </cell>
          <cell r="F2571" t="str">
            <v>WALKER</v>
          </cell>
          <cell r="G2571" t="str">
            <v>CM</v>
          </cell>
          <cell r="H2571" t="str">
            <v>186</v>
          </cell>
          <cell r="M2571" t="str">
            <v>2010/12/1/8/A/0</v>
          </cell>
        </row>
        <row r="2572">
          <cell r="A2572" t="str">
            <v>2571</v>
          </cell>
          <cell r="B2572" t="str">
            <v>255_3030</v>
          </cell>
          <cell r="C2572" t="str">
            <v xml:space="preserve">ACCUM DEF-SPACE COAST ITC                         </v>
          </cell>
          <cell r="D2572">
            <v>-18427907</v>
          </cell>
          <cell r="E2572" t="str">
            <v>255303</v>
          </cell>
          <cell r="F2572" t="str">
            <v>WALKER</v>
          </cell>
          <cell r="G2572" t="str">
            <v>LTD</v>
          </cell>
          <cell r="H2572" t="str">
            <v>187</v>
          </cell>
          <cell r="M2572" t="str">
            <v>2010/12/1/8/A/0</v>
          </cell>
        </row>
        <row r="2573">
          <cell r="A2573" t="str">
            <v>2572</v>
          </cell>
          <cell r="B2573" t="str">
            <v>RR5_8187</v>
          </cell>
          <cell r="C2573" t="str">
            <v>187 - Annual Equity Rate</v>
          </cell>
          <cell r="D2573">
            <v>5.9799999999999999E-2</v>
          </cell>
          <cell r="F2573" t="str">
            <v>CALC</v>
          </cell>
          <cell r="H2573" t="str">
            <v>187</v>
          </cell>
          <cell r="I2573" t="str">
            <v>C</v>
          </cell>
          <cell r="J2573" t="str">
            <v>ret_req</v>
          </cell>
          <cell r="K2573" t="str">
            <v>equity_ror</v>
          </cell>
          <cell r="M2573" t="str">
            <v>2010/12/1/8/A/0</v>
          </cell>
        </row>
        <row r="2574">
          <cell r="A2574" t="str">
            <v>2573</v>
          </cell>
          <cell r="B2574" t="str">
            <v>RR2_8187</v>
          </cell>
          <cell r="C2574" t="str">
            <v>187 - Current Month Activity</v>
          </cell>
          <cell r="D2574">
            <v>0</v>
          </cell>
          <cell r="F2574" t="str">
            <v>CALC</v>
          </cell>
          <cell r="H2574" t="str">
            <v>187</v>
          </cell>
          <cell r="I2574" t="str">
            <v>C</v>
          </cell>
          <cell r="J2574" t="str">
            <v>ret_req</v>
          </cell>
          <cell r="K2574" t="str">
            <v>curr_mth</v>
          </cell>
          <cell r="M2574" t="str">
            <v>2010/12/1/8/A/0</v>
          </cell>
        </row>
        <row r="2575">
          <cell r="A2575" t="str">
            <v>2574</v>
          </cell>
          <cell r="B2575" t="str">
            <v>RR6_8187</v>
          </cell>
          <cell r="C2575" t="str">
            <v>187 - Annual Debt Rate</v>
          </cell>
          <cell r="D2575">
            <v>2.2100000000000002E-2</v>
          </cell>
          <cell r="F2575" t="str">
            <v>CALC</v>
          </cell>
          <cell r="H2575" t="str">
            <v>187</v>
          </cell>
          <cell r="I2575" t="str">
            <v>C</v>
          </cell>
          <cell r="J2575" t="str">
            <v>ret_req</v>
          </cell>
          <cell r="K2575" t="str">
            <v>debt_ror</v>
          </cell>
          <cell r="M2575" t="str">
            <v>2010/12/1/8/A/0</v>
          </cell>
        </row>
        <row r="2576">
          <cell r="A2576" t="str">
            <v>2575</v>
          </cell>
          <cell r="B2576" t="str">
            <v>RR3_8187</v>
          </cell>
          <cell r="C2576" t="str">
            <v>187 - End of Month Balance</v>
          </cell>
          <cell r="D2576">
            <v>17992801</v>
          </cell>
          <cell r="F2576" t="str">
            <v>CALC</v>
          </cell>
          <cell r="H2576" t="str">
            <v>187</v>
          </cell>
          <cell r="I2576" t="str">
            <v>C</v>
          </cell>
          <cell r="J2576" t="str">
            <v>ret_req</v>
          </cell>
          <cell r="K2576" t="str">
            <v>end_bal</v>
          </cell>
          <cell r="M2576" t="str">
            <v>2010/12/1/8/A/0</v>
          </cell>
        </row>
        <row r="2577">
          <cell r="A2577" t="str">
            <v>2576</v>
          </cell>
          <cell r="B2577" t="str">
            <v>RRC_8187</v>
          </cell>
          <cell r="C2577" t="str">
            <v>187 - State Tax Amount</v>
          </cell>
          <cell r="D2577">
            <v>5225.9353081833297</v>
          </cell>
          <cell r="F2577" t="str">
            <v>CALC</v>
          </cell>
          <cell r="H2577" t="str">
            <v>187</v>
          </cell>
          <cell r="I2577" t="str">
            <v>C</v>
          </cell>
          <cell r="J2577" t="str">
            <v>ret_req</v>
          </cell>
          <cell r="K2577" t="str">
            <v>state_tax_amt</v>
          </cell>
          <cell r="M2577" t="str">
            <v>2010/12/1/8/A/0</v>
          </cell>
        </row>
        <row r="2578">
          <cell r="A2578" t="str">
            <v>2577</v>
          </cell>
          <cell r="B2578" t="str">
            <v>RR4_8187</v>
          </cell>
          <cell r="C2578" t="str">
            <v>187 - Average Balance</v>
          </cell>
          <cell r="D2578">
            <v>18018395.5</v>
          </cell>
          <cell r="F2578" t="str">
            <v>CALC</v>
          </cell>
          <cell r="H2578" t="str">
            <v>187</v>
          </cell>
          <cell r="I2578" t="str">
            <v>C</v>
          </cell>
          <cell r="J2578" t="str">
            <v>ret_req</v>
          </cell>
          <cell r="K2578" t="str">
            <v>avg_bal</v>
          </cell>
          <cell r="M2578" t="str">
            <v>2010/12/1/8/A/0</v>
          </cell>
        </row>
        <row r="2579">
          <cell r="A2579" t="str">
            <v>2578</v>
          </cell>
          <cell r="B2579" t="str">
            <v>RR7_8187</v>
          </cell>
          <cell r="C2579" t="str">
            <v>187 - State Tax Rate</v>
          </cell>
          <cell r="D2579">
            <v>5.5E-2</v>
          </cell>
          <cell r="F2579" t="str">
            <v>CALC</v>
          </cell>
          <cell r="H2579" t="str">
            <v>187</v>
          </cell>
          <cell r="I2579" t="str">
            <v>C</v>
          </cell>
          <cell r="J2579" t="str">
            <v>ret_req</v>
          </cell>
          <cell r="K2579" t="str">
            <v>state_tax_rate</v>
          </cell>
          <cell r="M2579" t="str">
            <v>2010/12/1/8/A/0</v>
          </cell>
        </row>
        <row r="2580">
          <cell r="A2580" t="str">
            <v>2579</v>
          </cell>
          <cell r="B2580" t="str">
            <v>RRB_8187</v>
          </cell>
          <cell r="C2580" t="str">
            <v>187 - Return on Equity Amount</v>
          </cell>
          <cell r="D2580">
            <v>89791.070295149999</v>
          </cell>
          <cell r="F2580" t="str">
            <v>CALC</v>
          </cell>
          <cell r="H2580" t="str">
            <v>187</v>
          </cell>
          <cell r="I2580" t="str">
            <v>C</v>
          </cell>
          <cell r="J2580" t="str">
            <v>ret_req</v>
          </cell>
          <cell r="K2580" t="str">
            <v>equity_ror_amt</v>
          </cell>
          <cell r="M2580" t="str">
            <v>2010/12/1/8/A/0</v>
          </cell>
        </row>
        <row r="2581">
          <cell r="A2581" t="str">
            <v>2580</v>
          </cell>
          <cell r="B2581" t="str">
            <v>RR8_8187</v>
          </cell>
          <cell r="C2581" t="str">
            <v>187 - Federal Tax Rate</v>
          </cell>
          <cell r="D2581">
            <v>0.35</v>
          </cell>
          <cell r="F2581" t="str">
            <v>CALC</v>
          </cell>
          <cell r="H2581" t="str">
            <v>187</v>
          </cell>
          <cell r="I2581" t="str">
            <v>C</v>
          </cell>
          <cell r="J2581" t="str">
            <v>ret_req</v>
          </cell>
          <cell r="K2581" t="str">
            <v>fed_tax_rate</v>
          </cell>
          <cell r="M2581" t="str">
            <v>2010/12/1/8/A/0</v>
          </cell>
        </row>
        <row r="2582">
          <cell r="A2582" t="str">
            <v>2581</v>
          </cell>
          <cell r="B2582" t="str">
            <v>RRA_8187</v>
          </cell>
          <cell r="C2582" t="str">
            <v>187 - Grossed Federal Tax Rate</v>
          </cell>
          <cell r="D2582">
            <v>0.53846153846153799</v>
          </cell>
          <cell r="F2582" t="str">
            <v>CALC</v>
          </cell>
          <cell r="H2582" t="str">
            <v>187</v>
          </cell>
          <cell r="I2582" t="str">
            <v>C</v>
          </cell>
          <cell r="J2582" t="str">
            <v>ret_req</v>
          </cell>
          <cell r="K2582" t="str">
            <v>gross_fed_tax_rate</v>
          </cell>
          <cell r="M2582" t="str">
            <v>2010/12/1/8/A/0</v>
          </cell>
        </row>
        <row r="2583">
          <cell r="A2583" t="str">
            <v>2582</v>
          </cell>
          <cell r="B2583" t="str">
            <v>RR1_8187</v>
          </cell>
          <cell r="C2583" t="str">
            <v>187 - Beginning of Month Balance</v>
          </cell>
          <cell r="D2583">
            <v>18043990</v>
          </cell>
          <cell r="F2583" t="str">
            <v>PRIOR_JV</v>
          </cell>
          <cell r="H2583" t="str">
            <v>187</v>
          </cell>
          <cell r="I2583" t="str">
            <v>P</v>
          </cell>
          <cell r="J2583" t="str">
            <v>ret_req</v>
          </cell>
          <cell r="K2583" t="str">
            <v>beg_bal</v>
          </cell>
          <cell r="M2583" t="str">
            <v>2010/12/1/8/A/0</v>
          </cell>
        </row>
        <row r="2584">
          <cell r="A2584" t="str">
            <v>2583</v>
          </cell>
          <cell r="B2584" t="str">
            <v>RR9_8187</v>
          </cell>
          <cell r="C2584" t="str">
            <v>187 - Grossed State Tax Rate</v>
          </cell>
          <cell r="D2584">
            <v>5.8201058201058198E-2</v>
          </cell>
          <cell r="F2584" t="str">
            <v>CALC</v>
          </cell>
          <cell r="H2584" t="str">
            <v>187</v>
          </cell>
          <cell r="I2584" t="str">
            <v>C</v>
          </cell>
          <cell r="J2584" t="str">
            <v>ret_req</v>
          </cell>
          <cell r="K2584" t="str">
            <v>gross_state_tax_rate</v>
          </cell>
          <cell r="M2584" t="str">
            <v>2010/12/1/8/A/0</v>
          </cell>
        </row>
        <row r="2585">
          <cell r="A2585" t="str">
            <v>2584</v>
          </cell>
          <cell r="B2585" t="str">
            <v>RRD_8187</v>
          </cell>
          <cell r="C2585" t="str">
            <v>187 - Federal Tax Amount</v>
          </cell>
          <cell r="D2585">
            <v>51163.003017179399</v>
          </cell>
          <cell r="F2585" t="str">
            <v>CALC</v>
          </cell>
          <cell r="H2585" t="str">
            <v>187</v>
          </cell>
          <cell r="I2585" t="str">
            <v>C</v>
          </cell>
          <cell r="J2585" t="str">
            <v>ret_req</v>
          </cell>
          <cell r="K2585" t="str">
            <v>fed_tax_amt</v>
          </cell>
          <cell r="M2585" t="str">
            <v>2010/12/1/8/A/0</v>
          </cell>
        </row>
        <row r="2586">
          <cell r="A2586" t="str">
            <v>2585</v>
          </cell>
          <cell r="B2586" t="str">
            <v>RRE_8187</v>
          </cell>
          <cell r="C2586" t="str">
            <v>187 - Return on Debt Amount</v>
          </cell>
          <cell r="D2586">
            <v>33184.478992349999</v>
          </cell>
          <cell r="F2586" t="str">
            <v>CALC</v>
          </cell>
          <cell r="H2586" t="str">
            <v>187</v>
          </cell>
          <cell r="I2586" t="str">
            <v>C</v>
          </cell>
          <cell r="J2586" t="str">
            <v>ret_req</v>
          </cell>
          <cell r="K2586" t="str">
            <v>debt_ror_amt</v>
          </cell>
          <cell r="M2586" t="str">
            <v>2010/12/1/8/A/0</v>
          </cell>
        </row>
        <row r="2587">
          <cell r="A2587" t="str">
            <v>2586</v>
          </cell>
          <cell r="B2587" t="str">
            <v>RRF_8187</v>
          </cell>
          <cell r="C2587" t="str">
            <v>187 - Total Ret Req Amount</v>
          </cell>
          <cell r="D2587">
            <v>179364.48761286199</v>
          </cell>
          <cell r="F2587" t="str">
            <v>CALC</v>
          </cell>
          <cell r="H2587" t="str">
            <v>187</v>
          </cell>
          <cell r="I2587" t="str">
            <v>C</v>
          </cell>
          <cell r="J2587" t="str">
            <v>ret_req</v>
          </cell>
          <cell r="K2587" t="str">
            <v>total_ret_req_amt</v>
          </cell>
          <cell r="M2587" t="str">
            <v>2010/12/1/8/A/0</v>
          </cell>
        </row>
        <row r="2588">
          <cell r="A2588" t="str">
            <v>2587</v>
          </cell>
          <cell r="B2588" t="str">
            <v>RRG_8187</v>
          </cell>
          <cell r="C2588" t="str">
            <v>187 - CP Allocation Factor</v>
          </cell>
          <cell r="D2588">
            <v>0.92307691999999997</v>
          </cell>
          <cell r="F2588" t="str">
            <v>CALC</v>
          </cell>
          <cell r="H2588" t="str">
            <v>187</v>
          </cell>
          <cell r="I2588" t="str">
            <v>C</v>
          </cell>
          <cell r="J2588" t="str">
            <v>ret_req</v>
          </cell>
          <cell r="K2588" t="str">
            <v>alloc_cp</v>
          </cell>
          <cell r="M2588" t="str">
            <v>2010/12/1/8/A/0</v>
          </cell>
        </row>
        <row r="2589">
          <cell r="A2589" t="str">
            <v>2588</v>
          </cell>
          <cell r="B2589" t="str">
            <v>RRH_8187</v>
          </cell>
          <cell r="C2589" t="str">
            <v>187 - GCP Allocation Factor</v>
          </cell>
          <cell r="D2589">
            <v>0</v>
          </cell>
          <cell r="F2589" t="str">
            <v>CALC</v>
          </cell>
          <cell r="H2589" t="str">
            <v>187</v>
          </cell>
          <cell r="I2589" t="str">
            <v>C</v>
          </cell>
          <cell r="J2589" t="str">
            <v>ret_req</v>
          </cell>
          <cell r="K2589" t="str">
            <v>alloc_gcp</v>
          </cell>
          <cell r="M2589" t="str">
            <v>2010/12/1/8/A/0</v>
          </cell>
        </row>
        <row r="2590">
          <cell r="A2590" t="str">
            <v>2589</v>
          </cell>
          <cell r="B2590" t="str">
            <v>RRJ_8187</v>
          </cell>
          <cell r="C2590" t="str">
            <v>187 - CP Allocation Ret Req Amount</v>
          </cell>
          <cell r="D2590">
            <v>165567.21878305901</v>
          </cell>
          <cell r="F2590" t="str">
            <v>CALC</v>
          </cell>
          <cell r="H2590" t="str">
            <v>187</v>
          </cell>
          <cell r="I2590" t="str">
            <v>C</v>
          </cell>
          <cell r="J2590" t="str">
            <v>ret_req</v>
          </cell>
          <cell r="K2590" t="str">
            <v>alloc_cp_amt</v>
          </cell>
          <cell r="M2590" t="str">
            <v>2010/12/1/8/A/0</v>
          </cell>
        </row>
        <row r="2591">
          <cell r="A2591" t="str">
            <v>2590</v>
          </cell>
          <cell r="B2591" t="str">
            <v>RRK_8187</v>
          </cell>
          <cell r="C2591" t="str">
            <v>187 - GCP Allocation Ret Req Amount</v>
          </cell>
          <cell r="D2591">
            <v>0</v>
          </cell>
          <cell r="F2591" t="str">
            <v>CALC</v>
          </cell>
          <cell r="H2591" t="str">
            <v>187</v>
          </cell>
          <cell r="I2591" t="str">
            <v>C</v>
          </cell>
          <cell r="J2591" t="str">
            <v>ret_req</v>
          </cell>
          <cell r="K2591" t="str">
            <v>alloc_gcp_amt</v>
          </cell>
          <cell r="M2591" t="str">
            <v>2010/12/1/8/A/0</v>
          </cell>
        </row>
        <row r="2592">
          <cell r="A2592" t="str">
            <v>2591</v>
          </cell>
          <cell r="B2592" t="str">
            <v>RRL_8187</v>
          </cell>
          <cell r="C2592" t="str">
            <v>187 - Energy Allocation Ret Req Amount</v>
          </cell>
          <cell r="D2592">
            <v>13797.268829803201</v>
          </cell>
          <cell r="F2592" t="str">
            <v>CALC</v>
          </cell>
          <cell r="H2592" t="str">
            <v>187</v>
          </cell>
          <cell r="I2592" t="str">
            <v>C</v>
          </cell>
          <cell r="J2592" t="str">
            <v>ret_req</v>
          </cell>
          <cell r="K2592" t="str">
            <v>alloc_engy_amt</v>
          </cell>
          <cell r="M2592" t="str">
            <v>2010/12/1/8/A/0</v>
          </cell>
        </row>
        <row r="2593">
          <cell r="A2593" t="str">
            <v>2592</v>
          </cell>
          <cell r="B2593" t="str">
            <v>RRI_8187</v>
          </cell>
          <cell r="C2593" t="str">
            <v>187 - Energy Allocation Factor</v>
          </cell>
          <cell r="D2593">
            <v>7.6923080000000005E-2</v>
          </cell>
          <cell r="F2593" t="str">
            <v>CALC</v>
          </cell>
          <cell r="H2593" t="str">
            <v>187</v>
          </cell>
          <cell r="I2593" t="str">
            <v>C</v>
          </cell>
          <cell r="J2593" t="str">
            <v>ret_req</v>
          </cell>
          <cell r="K2593" t="str">
            <v>alloc_energy</v>
          </cell>
          <cell r="M2593" t="str">
            <v>2010/12/1/8/A/0</v>
          </cell>
        </row>
        <row r="2594">
          <cell r="A2594" t="str">
            <v>2593</v>
          </cell>
          <cell r="B2594" t="str">
            <v>RRM_8187</v>
          </cell>
          <cell r="C2594" t="str">
            <v>187 - CP Jurisdictional Factor</v>
          </cell>
          <cell r="D2594">
            <v>0.98031049999999997</v>
          </cell>
          <cell r="F2594" t="str">
            <v>CALC</v>
          </cell>
          <cell r="H2594" t="str">
            <v>187</v>
          </cell>
          <cell r="I2594" t="str">
            <v>C</v>
          </cell>
          <cell r="J2594" t="str">
            <v>ret_req</v>
          </cell>
          <cell r="K2594" t="str">
            <v>juris_cp</v>
          </cell>
          <cell r="M2594" t="str">
            <v>2010/12/1/8/A/0</v>
          </cell>
        </row>
        <row r="2595">
          <cell r="A2595" t="str">
            <v>2594</v>
          </cell>
          <cell r="B2595" t="str">
            <v>RRN_8187</v>
          </cell>
          <cell r="C2595" t="str">
            <v>187 - GCP Jurisdictional Factor</v>
          </cell>
          <cell r="D2595">
            <v>1</v>
          </cell>
          <cell r="F2595" t="str">
            <v>CALC</v>
          </cell>
          <cell r="H2595" t="str">
            <v>187</v>
          </cell>
          <cell r="I2595" t="str">
            <v>C</v>
          </cell>
          <cell r="J2595" t="str">
            <v>ret_req</v>
          </cell>
          <cell r="K2595" t="str">
            <v>juris_gcp</v>
          </cell>
          <cell r="M2595" t="str">
            <v>2010/12/1/8/A/0</v>
          </cell>
        </row>
        <row r="2596">
          <cell r="A2596" t="str">
            <v>2595</v>
          </cell>
          <cell r="B2596" t="str">
            <v>RRO_8187</v>
          </cell>
          <cell r="C2596" t="str">
            <v>187 - Energy Jurisdictional Factor</v>
          </cell>
          <cell r="D2596">
            <v>0.980271</v>
          </cell>
          <cell r="F2596" t="str">
            <v>CALC</v>
          </cell>
          <cell r="H2596" t="str">
            <v>187</v>
          </cell>
          <cell r="I2596" t="str">
            <v>C</v>
          </cell>
          <cell r="J2596" t="str">
            <v>ret_req</v>
          </cell>
          <cell r="K2596" t="str">
            <v>juris_energy</v>
          </cell>
          <cell r="M2596" t="str">
            <v>2010/12/1/8/A/0</v>
          </cell>
        </row>
        <row r="2597">
          <cell r="A2597" t="str">
            <v>2596</v>
          </cell>
          <cell r="B2597" t="str">
            <v>RRP_8187</v>
          </cell>
          <cell r="C2597" t="str">
            <v>187 - CP Jurisdictional Ret Req Amount</v>
          </cell>
          <cell r="D2597">
            <v>162307.28302882999</v>
          </cell>
          <cell r="F2597" t="str">
            <v>CALC</v>
          </cell>
          <cell r="H2597" t="str">
            <v>187</v>
          </cell>
          <cell r="I2597" t="str">
            <v>C</v>
          </cell>
          <cell r="J2597" t="str">
            <v>ret_req</v>
          </cell>
          <cell r="K2597" t="str">
            <v>juris_cp_amt</v>
          </cell>
          <cell r="M2597" t="str">
            <v>2010/12/1/8/A/0</v>
          </cell>
        </row>
        <row r="2598">
          <cell r="A2598" t="str">
            <v>2597</v>
          </cell>
          <cell r="B2598" t="str">
            <v>RRQ_8187</v>
          </cell>
          <cell r="C2598" t="str">
            <v>187 - GCP Jurisdictional Ret Req Amount</v>
          </cell>
          <cell r="D2598">
            <v>0</v>
          </cell>
          <cell r="F2598" t="str">
            <v>CALC</v>
          </cell>
          <cell r="H2598" t="str">
            <v>187</v>
          </cell>
          <cell r="I2598" t="str">
            <v>C</v>
          </cell>
          <cell r="J2598" t="str">
            <v>ret_req</v>
          </cell>
          <cell r="K2598" t="str">
            <v>juris_gcp_amt</v>
          </cell>
          <cell r="M2598" t="str">
            <v>2010/12/1/8/A/0</v>
          </cell>
        </row>
        <row r="2599">
          <cell r="A2599" t="str">
            <v>2598</v>
          </cell>
          <cell r="B2599" t="str">
            <v>RRR_8187</v>
          </cell>
          <cell r="C2599" t="str">
            <v>187 - Energy Jurisdictional Ret Req Amount</v>
          </cell>
          <cell r="D2599">
            <v>13525.06251306</v>
          </cell>
          <cell r="F2599" t="str">
            <v>CALC</v>
          </cell>
          <cell r="H2599" t="str">
            <v>187</v>
          </cell>
          <cell r="I2599" t="str">
            <v>C</v>
          </cell>
          <cell r="J2599" t="str">
            <v>ret_req</v>
          </cell>
          <cell r="K2599" t="str">
            <v>juris_energy_amt</v>
          </cell>
          <cell r="M2599" t="str">
            <v>2010/12/1/8/A/0</v>
          </cell>
        </row>
        <row r="2600">
          <cell r="A2600" t="str">
            <v>2599</v>
          </cell>
          <cell r="B2600" t="str">
            <v>RRS_8187</v>
          </cell>
          <cell r="C2600" t="str">
            <v>187 - Total Jurisdictional Ret Req Amount</v>
          </cell>
          <cell r="D2600">
            <v>175832.34554189001</v>
          </cell>
          <cell r="F2600" t="str">
            <v>CALC</v>
          </cell>
          <cell r="H2600" t="str">
            <v>187</v>
          </cell>
          <cell r="I2600" t="str">
            <v>C</v>
          </cell>
          <cell r="J2600" t="str">
            <v>ret_req</v>
          </cell>
          <cell r="K2600" t="str">
            <v>total_juris_amt</v>
          </cell>
          <cell r="M2600" t="str">
            <v>2010/12/1/8/A/0</v>
          </cell>
        </row>
        <row r="2601">
          <cell r="A2601" t="str">
            <v>2600</v>
          </cell>
          <cell r="B2601" t="str">
            <v>255_3140</v>
          </cell>
          <cell r="C2601" t="str">
            <v xml:space="preserve">ACCUM AMORT SPACE COAST ITC                       </v>
          </cell>
          <cell r="D2601">
            <v>435106</v>
          </cell>
          <cell r="E2601" t="str">
            <v>255314</v>
          </cell>
          <cell r="F2601" t="str">
            <v>WALKER</v>
          </cell>
          <cell r="G2601" t="str">
            <v>LTD</v>
          </cell>
          <cell r="H2601" t="str">
            <v>187</v>
          </cell>
          <cell r="M2601" t="str">
            <v>2010/12/1/8/A/0</v>
          </cell>
        </row>
        <row r="2602">
          <cell r="A2602" t="str">
            <v>2601</v>
          </cell>
          <cell r="B2602" t="str">
            <v>506_3390</v>
          </cell>
          <cell r="C2602" t="str">
            <v xml:space="preserve">MSC STM PWR EXP-CLEAN AIR MERC RULE-ECRC          </v>
          </cell>
          <cell r="D2602">
            <v>172.23</v>
          </cell>
          <cell r="E2602" t="str">
            <v>506339</v>
          </cell>
          <cell r="F2602" t="str">
            <v>WALKER</v>
          </cell>
          <cell r="G2602" t="str">
            <v>CM</v>
          </cell>
          <cell r="H2602" t="str">
            <v>188</v>
          </cell>
          <cell r="M2602" t="str">
            <v>2010/12/1/8/A/0</v>
          </cell>
        </row>
        <row r="2603">
          <cell r="A2603" t="str">
            <v>2602</v>
          </cell>
          <cell r="B2603" t="str">
            <v>OM5_8188</v>
          </cell>
          <cell r="C2603" t="str">
            <v>188 - CP Allocation O &amp; M Exp Amount</v>
          </cell>
          <cell r="D2603">
            <v>0</v>
          </cell>
          <cell r="F2603" t="str">
            <v>CALC</v>
          </cell>
          <cell r="H2603" t="str">
            <v>188</v>
          </cell>
          <cell r="I2603" t="str">
            <v>C</v>
          </cell>
          <cell r="J2603" t="str">
            <v>om_exp</v>
          </cell>
          <cell r="K2603" t="str">
            <v>alloc_cp_amt</v>
          </cell>
          <cell r="M2603" t="str">
            <v>2010/12/1/8/A/0</v>
          </cell>
        </row>
        <row r="2604">
          <cell r="A2604" t="str">
            <v>2603</v>
          </cell>
          <cell r="B2604" t="str">
            <v>OM5_8188</v>
          </cell>
          <cell r="C2604" t="str">
            <v>188 - CP Allocation O &amp; M Exp Amount</v>
          </cell>
          <cell r="D2604">
            <v>0</v>
          </cell>
          <cell r="F2604" t="str">
            <v>CALC</v>
          </cell>
          <cell r="H2604" t="str">
            <v>188</v>
          </cell>
          <cell r="I2604" t="str">
            <v>C</v>
          </cell>
          <cell r="J2604" t="str">
            <v>om_exp</v>
          </cell>
          <cell r="K2604" t="str">
            <v>alloc_cp_amt</v>
          </cell>
          <cell r="M2604" t="str">
            <v>2010/12/1/8/A/0</v>
          </cell>
        </row>
        <row r="2605">
          <cell r="A2605" t="str">
            <v>2604</v>
          </cell>
          <cell r="B2605" t="str">
            <v>OM5_8188</v>
          </cell>
          <cell r="C2605" t="str">
            <v>188 - CP Allocation O &amp; M Exp Amount</v>
          </cell>
          <cell r="D2605">
            <v>0</v>
          </cell>
          <cell r="F2605" t="str">
            <v>CALC</v>
          </cell>
          <cell r="H2605" t="str">
            <v>188</v>
          </cell>
          <cell r="I2605" t="str">
            <v>C</v>
          </cell>
          <cell r="J2605" t="str">
            <v>om_exp</v>
          </cell>
          <cell r="K2605" t="str">
            <v>alloc_cp_amt</v>
          </cell>
          <cell r="M2605" t="str">
            <v>2010/12/1/8/A/0</v>
          </cell>
        </row>
        <row r="2606">
          <cell r="A2606" t="str">
            <v>2605</v>
          </cell>
          <cell r="B2606" t="str">
            <v>OM5_8188</v>
          </cell>
          <cell r="C2606" t="str">
            <v>188 - CP Allocation O &amp; M Exp Amount</v>
          </cell>
          <cell r="D2606">
            <v>0</v>
          </cell>
          <cell r="F2606" t="str">
            <v>CALC</v>
          </cell>
          <cell r="H2606" t="str">
            <v>188</v>
          </cell>
          <cell r="I2606" t="str">
            <v>C</v>
          </cell>
          <cell r="J2606" t="str">
            <v>om_exp</v>
          </cell>
          <cell r="K2606" t="str">
            <v>alloc_cp_amt</v>
          </cell>
          <cell r="M2606" t="str">
            <v>2010/12/1/8/A/0</v>
          </cell>
        </row>
        <row r="2607">
          <cell r="A2607" t="str">
            <v>2606</v>
          </cell>
          <cell r="B2607" t="str">
            <v>OM5_8188</v>
          </cell>
          <cell r="C2607" t="str">
            <v>188 - CP Allocation O &amp; M Exp Amount</v>
          </cell>
          <cell r="D2607">
            <v>0</v>
          </cell>
          <cell r="F2607" t="str">
            <v>CALC</v>
          </cell>
          <cell r="H2607" t="str">
            <v>188</v>
          </cell>
          <cell r="I2607" t="str">
            <v>C</v>
          </cell>
          <cell r="J2607" t="str">
            <v>om_exp</v>
          </cell>
          <cell r="K2607" t="str">
            <v>alloc_cp_amt</v>
          </cell>
          <cell r="M2607" t="str">
            <v>2010/12/1/8/A/0</v>
          </cell>
        </row>
        <row r="2608">
          <cell r="A2608" t="str">
            <v>2607</v>
          </cell>
          <cell r="B2608" t="str">
            <v>OM2_8188</v>
          </cell>
          <cell r="C2608" t="str">
            <v>188 - CP Allocation Factor</v>
          </cell>
          <cell r="D2608">
            <v>0</v>
          </cell>
          <cell r="F2608" t="str">
            <v>CALC</v>
          </cell>
          <cell r="H2608" t="str">
            <v>188</v>
          </cell>
          <cell r="I2608" t="str">
            <v>C</v>
          </cell>
          <cell r="J2608" t="str">
            <v>om_exp</v>
          </cell>
          <cell r="K2608" t="str">
            <v>alloc_cp</v>
          </cell>
          <cell r="M2608" t="str">
            <v>2010/12/1/8/A/0</v>
          </cell>
        </row>
        <row r="2609">
          <cell r="A2609" t="str">
            <v>2608</v>
          </cell>
          <cell r="B2609" t="str">
            <v>OM2_8188</v>
          </cell>
          <cell r="C2609" t="str">
            <v>188 - CP Allocation Factor</v>
          </cell>
          <cell r="D2609">
            <v>0</v>
          </cell>
          <cell r="F2609" t="str">
            <v>CALC</v>
          </cell>
          <cell r="H2609" t="str">
            <v>188</v>
          </cell>
          <cell r="I2609" t="str">
            <v>C</v>
          </cell>
          <cell r="J2609" t="str">
            <v>om_exp</v>
          </cell>
          <cell r="K2609" t="str">
            <v>alloc_cp</v>
          </cell>
          <cell r="M2609" t="str">
            <v>2010/12/1/8/A/0</v>
          </cell>
        </row>
        <row r="2610">
          <cell r="A2610" t="str">
            <v>2609</v>
          </cell>
          <cell r="B2610" t="str">
            <v>OM2_8188</v>
          </cell>
          <cell r="C2610" t="str">
            <v>188 - CP Allocation Factor</v>
          </cell>
          <cell r="D2610">
            <v>0</v>
          </cell>
          <cell r="F2610" t="str">
            <v>CALC</v>
          </cell>
          <cell r="H2610" t="str">
            <v>188</v>
          </cell>
          <cell r="I2610" t="str">
            <v>C</v>
          </cell>
          <cell r="J2610" t="str">
            <v>om_exp</v>
          </cell>
          <cell r="K2610" t="str">
            <v>alloc_cp</v>
          </cell>
          <cell r="M2610" t="str">
            <v>2010/12/1/8/A/0</v>
          </cell>
        </row>
        <row r="2611">
          <cell r="A2611" t="str">
            <v>2610</v>
          </cell>
          <cell r="B2611" t="str">
            <v>OM2_8188</v>
          </cell>
          <cell r="C2611" t="str">
            <v>188 - CP Allocation Factor</v>
          </cell>
          <cell r="D2611">
            <v>0</v>
          </cell>
          <cell r="F2611" t="str">
            <v>CALC</v>
          </cell>
          <cell r="H2611" t="str">
            <v>188</v>
          </cell>
          <cell r="I2611" t="str">
            <v>C</v>
          </cell>
          <cell r="J2611" t="str">
            <v>om_exp</v>
          </cell>
          <cell r="K2611" t="str">
            <v>alloc_cp</v>
          </cell>
          <cell r="M2611" t="str">
            <v>2010/12/1/8/A/0</v>
          </cell>
        </row>
        <row r="2612">
          <cell r="A2612" t="str">
            <v>2611</v>
          </cell>
          <cell r="B2612" t="str">
            <v>OM2_8188</v>
          </cell>
          <cell r="C2612" t="str">
            <v>188 - CP Allocation Factor</v>
          </cell>
          <cell r="D2612">
            <v>0</v>
          </cell>
          <cell r="F2612" t="str">
            <v>CALC</v>
          </cell>
          <cell r="H2612" t="str">
            <v>188</v>
          </cell>
          <cell r="I2612" t="str">
            <v>C</v>
          </cell>
          <cell r="J2612" t="str">
            <v>om_exp</v>
          </cell>
          <cell r="K2612" t="str">
            <v>alloc_cp</v>
          </cell>
          <cell r="M2612" t="str">
            <v>2010/12/1/8/A/0</v>
          </cell>
        </row>
        <row r="2613">
          <cell r="A2613" t="str">
            <v>2612</v>
          </cell>
          <cell r="B2613" t="str">
            <v>OM6_8188</v>
          </cell>
          <cell r="C2613" t="str">
            <v>188 - GCP Allocation O &amp; M Exp Amount</v>
          </cell>
          <cell r="D2613">
            <v>0</v>
          </cell>
          <cell r="F2613" t="str">
            <v>CALC</v>
          </cell>
          <cell r="H2613" t="str">
            <v>188</v>
          </cell>
          <cell r="I2613" t="str">
            <v>C</v>
          </cell>
          <cell r="J2613" t="str">
            <v>om_exp</v>
          </cell>
          <cell r="K2613" t="str">
            <v>alloc_gcp_amt</v>
          </cell>
          <cell r="M2613" t="str">
            <v>2010/12/1/8/A/0</v>
          </cell>
        </row>
        <row r="2614">
          <cell r="A2614" t="str">
            <v>2613</v>
          </cell>
          <cell r="B2614" t="str">
            <v>OM6_8188</v>
          </cell>
          <cell r="C2614" t="str">
            <v>188 - GCP Allocation O &amp; M Exp Amount</v>
          </cell>
          <cell r="D2614">
            <v>0</v>
          </cell>
          <cell r="F2614" t="str">
            <v>CALC</v>
          </cell>
          <cell r="H2614" t="str">
            <v>188</v>
          </cell>
          <cell r="I2614" t="str">
            <v>C</v>
          </cell>
          <cell r="J2614" t="str">
            <v>om_exp</v>
          </cell>
          <cell r="K2614" t="str">
            <v>alloc_gcp_amt</v>
          </cell>
          <cell r="M2614" t="str">
            <v>2010/12/1/8/A/0</v>
          </cell>
        </row>
        <row r="2615">
          <cell r="A2615" t="str">
            <v>2614</v>
          </cell>
          <cell r="B2615" t="str">
            <v>OM6_8188</v>
          </cell>
          <cell r="C2615" t="str">
            <v>188 - GCP Allocation O &amp; M Exp Amount</v>
          </cell>
          <cell r="D2615">
            <v>0</v>
          </cell>
          <cell r="F2615" t="str">
            <v>CALC</v>
          </cell>
          <cell r="H2615" t="str">
            <v>188</v>
          </cell>
          <cell r="I2615" t="str">
            <v>C</v>
          </cell>
          <cell r="J2615" t="str">
            <v>om_exp</v>
          </cell>
          <cell r="K2615" t="str">
            <v>alloc_gcp_amt</v>
          </cell>
          <cell r="M2615" t="str">
            <v>2010/12/1/8/A/0</v>
          </cell>
        </row>
        <row r="2616">
          <cell r="A2616" t="str">
            <v>2615</v>
          </cell>
          <cell r="B2616" t="str">
            <v>OM6_8188</v>
          </cell>
          <cell r="C2616" t="str">
            <v>188 - GCP Allocation O &amp; M Exp Amount</v>
          </cell>
          <cell r="D2616">
            <v>0</v>
          </cell>
          <cell r="F2616" t="str">
            <v>CALC</v>
          </cell>
          <cell r="H2616" t="str">
            <v>188</v>
          </cell>
          <cell r="I2616" t="str">
            <v>C</v>
          </cell>
          <cell r="J2616" t="str">
            <v>om_exp</v>
          </cell>
          <cell r="K2616" t="str">
            <v>alloc_gcp_amt</v>
          </cell>
          <cell r="M2616" t="str">
            <v>2010/12/1/8/A/0</v>
          </cell>
        </row>
        <row r="2617">
          <cell r="A2617" t="str">
            <v>2616</v>
          </cell>
          <cell r="B2617" t="str">
            <v>OM6_8188</v>
          </cell>
          <cell r="C2617" t="str">
            <v>188 - GCP Allocation O &amp; M Exp Amount</v>
          </cell>
          <cell r="D2617">
            <v>0</v>
          </cell>
          <cell r="F2617" t="str">
            <v>CALC</v>
          </cell>
          <cell r="H2617" t="str">
            <v>188</v>
          </cell>
          <cell r="I2617" t="str">
            <v>C</v>
          </cell>
          <cell r="J2617" t="str">
            <v>om_exp</v>
          </cell>
          <cell r="K2617" t="str">
            <v>alloc_gcp_amt</v>
          </cell>
          <cell r="M2617" t="str">
            <v>2010/12/1/8/A/0</v>
          </cell>
        </row>
        <row r="2618">
          <cell r="A2618" t="str">
            <v>2617</v>
          </cell>
          <cell r="B2618" t="str">
            <v>OM3_8188</v>
          </cell>
          <cell r="C2618" t="str">
            <v>188 - GCP Allocation Factor</v>
          </cell>
          <cell r="D2618">
            <v>0</v>
          </cell>
          <cell r="F2618" t="str">
            <v>CALC</v>
          </cell>
          <cell r="H2618" t="str">
            <v>188</v>
          </cell>
          <cell r="I2618" t="str">
            <v>C</v>
          </cell>
          <cell r="J2618" t="str">
            <v>om_exp</v>
          </cell>
          <cell r="K2618" t="str">
            <v>alloc_gcp</v>
          </cell>
          <cell r="M2618" t="str">
            <v>2010/12/1/8/A/0</v>
          </cell>
        </row>
        <row r="2619">
          <cell r="A2619" t="str">
            <v>2618</v>
          </cell>
          <cell r="B2619" t="str">
            <v>OM3_8188</v>
          </cell>
          <cell r="C2619" t="str">
            <v>188 - GCP Allocation Factor</v>
          </cell>
          <cell r="D2619">
            <v>0</v>
          </cell>
          <cell r="F2619" t="str">
            <v>CALC</v>
          </cell>
          <cell r="H2619" t="str">
            <v>188</v>
          </cell>
          <cell r="I2619" t="str">
            <v>C</v>
          </cell>
          <cell r="J2619" t="str">
            <v>om_exp</v>
          </cell>
          <cell r="K2619" t="str">
            <v>alloc_gcp</v>
          </cell>
          <cell r="M2619" t="str">
            <v>2010/12/1/8/A/0</v>
          </cell>
        </row>
        <row r="2620">
          <cell r="A2620" t="str">
            <v>2619</v>
          </cell>
          <cell r="B2620" t="str">
            <v>OM3_8188</v>
          </cell>
          <cell r="C2620" t="str">
            <v>188 - GCP Allocation Factor</v>
          </cell>
          <cell r="D2620">
            <v>0</v>
          </cell>
          <cell r="F2620" t="str">
            <v>CALC</v>
          </cell>
          <cell r="H2620" t="str">
            <v>188</v>
          </cell>
          <cell r="I2620" t="str">
            <v>C</v>
          </cell>
          <cell r="J2620" t="str">
            <v>om_exp</v>
          </cell>
          <cell r="K2620" t="str">
            <v>alloc_gcp</v>
          </cell>
          <cell r="M2620" t="str">
            <v>2010/12/1/8/A/0</v>
          </cell>
        </row>
        <row r="2621">
          <cell r="A2621" t="str">
            <v>2620</v>
          </cell>
          <cell r="B2621" t="str">
            <v>OM3_8188</v>
          </cell>
          <cell r="C2621" t="str">
            <v>188 - GCP Allocation Factor</v>
          </cell>
          <cell r="D2621">
            <v>0</v>
          </cell>
          <cell r="F2621" t="str">
            <v>CALC</v>
          </cell>
          <cell r="H2621" t="str">
            <v>188</v>
          </cell>
          <cell r="I2621" t="str">
            <v>C</v>
          </cell>
          <cell r="J2621" t="str">
            <v>om_exp</v>
          </cell>
          <cell r="K2621" t="str">
            <v>alloc_gcp</v>
          </cell>
          <cell r="M2621" t="str">
            <v>2010/12/1/8/A/0</v>
          </cell>
        </row>
        <row r="2622">
          <cell r="A2622" t="str">
            <v>2621</v>
          </cell>
          <cell r="B2622" t="str">
            <v>OM3_8188</v>
          </cell>
          <cell r="C2622" t="str">
            <v>188 - GCP Allocation Factor</v>
          </cell>
          <cell r="D2622">
            <v>0</v>
          </cell>
          <cell r="F2622" t="str">
            <v>CALC</v>
          </cell>
          <cell r="H2622" t="str">
            <v>188</v>
          </cell>
          <cell r="I2622" t="str">
            <v>C</v>
          </cell>
          <cell r="J2622" t="str">
            <v>om_exp</v>
          </cell>
          <cell r="K2622" t="str">
            <v>alloc_gcp</v>
          </cell>
          <cell r="M2622" t="str">
            <v>2010/12/1/8/A/0</v>
          </cell>
        </row>
        <row r="2623">
          <cell r="A2623" t="str">
            <v>2622</v>
          </cell>
          <cell r="B2623" t="str">
            <v>OMC_8188</v>
          </cell>
          <cell r="C2623" t="str">
            <v>188 - GCP Jurisdictional O &amp; M Exp Amount</v>
          </cell>
          <cell r="D2623">
            <v>0</v>
          </cell>
          <cell r="F2623" t="str">
            <v>CALC</v>
          </cell>
          <cell r="H2623" t="str">
            <v>188</v>
          </cell>
          <cell r="I2623" t="str">
            <v>C</v>
          </cell>
          <cell r="J2623" t="str">
            <v>om_exp</v>
          </cell>
          <cell r="K2623" t="str">
            <v>juris_gcp_amt</v>
          </cell>
          <cell r="M2623" t="str">
            <v>2010/12/1/8/A/0</v>
          </cell>
        </row>
        <row r="2624">
          <cell r="A2624" t="str">
            <v>2623</v>
          </cell>
          <cell r="B2624" t="str">
            <v>OMC_8188</v>
          </cell>
          <cell r="C2624" t="str">
            <v>188 - GCP Jurisdictional O &amp; M Exp Amount</v>
          </cell>
          <cell r="D2624">
            <v>0</v>
          </cell>
          <cell r="F2624" t="str">
            <v>CALC</v>
          </cell>
          <cell r="H2624" t="str">
            <v>188</v>
          </cell>
          <cell r="I2624" t="str">
            <v>C</v>
          </cell>
          <cell r="J2624" t="str">
            <v>om_exp</v>
          </cell>
          <cell r="K2624" t="str">
            <v>juris_gcp_amt</v>
          </cell>
          <cell r="M2624" t="str">
            <v>2010/12/1/8/A/0</v>
          </cell>
        </row>
        <row r="2625">
          <cell r="A2625" t="str">
            <v>2624</v>
          </cell>
          <cell r="B2625" t="str">
            <v>OMC_8188</v>
          </cell>
          <cell r="C2625" t="str">
            <v>188 - GCP Jurisdictional O &amp; M Exp Amount</v>
          </cell>
          <cell r="D2625">
            <v>0</v>
          </cell>
          <cell r="F2625" t="str">
            <v>CALC</v>
          </cell>
          <cell r="H2625" t="str">
            <v>188</v>
          </cell>
          <cell r="I2625" t="str">
            <v>C</v>
          </cell>
          <cell r="J2625" t="str">
            <v>om_exp</v>
          </cell>
          <cell r="K2625" t="str">
            <v>juris_gcp_amt</v>
          </cell>
          <cell r="M2625" t="str">
            <v>2010/12/1/8/A/0</v>
          </cell>
        </row>
        <row r="2626">
          <cell r="A2626" t="str">
            <v>2625</v>
          </cell>
          <cell r="B2626" t="str">
            <v>OMC_8188</v>
          </cell>
          <cell r="C2626" t="str">
            <v>188 - GCP Jurisdictional O &amp; M Exp Amount</v>
          </cell>
          <cell r="D2626">
            <v>0</v>
          </cell>
          <cell r="F2626" t="str">
            <v>CALC</v>
          </cell>
          <cell r="H2626" t="str">
            <v>188</v>
          </cell>
          <cell r="I2626" t="str">
            <v>C</v>
          </cell>
          <cell r="J2626" t="str">
            <v>om_exp</v>
          </cell>
          <cell r="K2626" t="str">
            <v>juris_gcp_amt</v>
          </cell>
          <cell r="M2626" t="str">
            <v>2010/12/1/8/A/0</v>
          </cell>
        </row>
        <row r="2627">
          <cell r="A2627" t="str">
            <v>2626</v>
          </cell>
          <cell r="B2627" t="str">
            <v>OMC_8188</v>
          </cell>
          <cell r="C2627" t="str">
            <v>188 - GCP Jurisdictional O &amp; M Exp Amount</v>
          </cell>
          <cell r="D2627">
            <v>0</v>
          </cell>
          <cell r="F2627" t="str">
            <v>CALC</v>
          </cell>
          <cell r="H2627" t="str">
            <v>188</v>
          </cell>
          <cell r="I2627" t="str">
            <v>C</v>
          </cell>
          <cell r="J2627" t="str">
            <v>om_exp</v>
          </cell>
          <cell r="K2627" t="str">
            <v>juris_gcp_amt</v>
          </cell>
          <cell r="M2627" t="str">
            <v>2010/12/1/8/A/0</v>
          </cell>
        </row>
        <row r="2628">
          <cell r="A2628" t="str">
            <v>2627</v>
          </cell>
          <cell r="B2628" t="str">
            <v>OM4_8188</v>
          </cell>
          <cell r="C2628" t="str">
            <v>188 - Energy Allocation Factor</v>
          </cell>
          <cell r="D2628">
            <v>1</v>
          </cell>
          <cell r="F2628" t="str">
            <v>CALC</v>
          </cell>
          <cell r="H2628" t="str">
            <v>188</v>
          </cell>
          <cell r="I2628" t="str">
            <v>C</v>
          </cell>
          <cell r="J2628" t="str">
            <v>om_exp</v>
          </cell>
          <cell r="K2628" t="str">
            <v>alloc_energy</v>
          </cell>
          <cell r="M2628" t="str">
            <v>2010/12/1/8/A/0</v>
          </cell>
        </row>
        <row r="2629">
          <cell r="A2629" t="str">
            <v>2628</v>
          </cell>
          <cell r="B2629" t="str">
            <v>OM4_8188</v>
          </cell>
          <cell r="C2629" t="str">
            <v>188 - Energy Allocation Factor</v>
          </cell>
          <cell r="D2629">
            <v>1</v>
          </cell>
          <cell r="F2629" t="str">
            <v>CALC</v>
          </cell>
          <cell r="H2629" t="str">
            <v>188</v>
          </cell>
          <cell r="I2629" t="str">
            <v>C</v>
          </cell>
          <cell r="J2629" t="str">
            <v>om_exp</v>
          </cell>
          <cell r="K2629" t="str">
            <v>alloc_energy</v>
          </cell>
          <cell r="M2629" t="str">
            <v>2010/12/1/8/A/0</v>
          </cell>
        </row>
        <row r="2630">
          <cell r="A2630" t="str">
            <v>2629</v>
          </cell>
          <cell r="B2630" t="str">
            <v>OM4_8188</v>
          </cell>
          <cell r="C2630" t="str">
            <v>188 - Energy Allocation Factor</v>
          </cell>
          <cell r="D2630">
            <v>1</v>
          </cell>
          <cell r="F2630" t="str">
            <v>CALC</v>
          </cell>
          <cell r="H2630" t="str">
            <v>188</v>
          </cell>
          <cell r="I2630" t="str">
            <v>C</v>
          </cell>
          <cell r="J2630" t="str">
            <v>om_exp</v>
          </cell>
          <cell r="K2630" t="str">
            <v>alloc_energy</v>
          </cell>
          <cell r="M2630" t="str">
            <v>2010/12/1/8/A/0</v>
          </cell>
        </row>
        <row r="2631">
          <cell r="A2631" t="str">
            <v>2630</v>
          </cell>
          <cell r="B2631" t="str">
            <v>OM4_8188</v>
          </cell>
          <cell r="C2631" t="str">
            <v>188 - Energy Allocation Factor</v>
          </cell>
          <cell r="D2631">
            <v>1</v>
          </cell>
          <cell r="F2631" t="str">
            <v>CALC</v>
          </cell>
          <cell r="H2631" t="str">
            <v>188</v>
          </cell>
          <cell r="I2631" t="str">
            <v>C</v>
          </cell>
          <cell r="J2631" t="str">
            <v>om_exp</v>
          </cell>
          <cell r="K2631" t="str">
            <v>alloc_energy</v>
          </cell>
          <cell r="M2631" t="str">
            <v>2010/12/1/8/A/0</v>
          </cell>
        </row>
        <row r="2632">
          <cell r="A2632" t="str">
            <v>2631</v>
          </cell>
          <cell r="B2632" t="str">
            <v>OM4_8188</v>
          </cell>
          <cell r="C2632" t="str">
            <v>188 - Energy Allocation Factor</v>
          </cell>
          <cell r="D2632">
            <v>1</v>
          </cell>
          <cell r="F2632" t="str">
            <v>CALC</v>
          </cell>
          <cell r="H2632" t="str">
            <v>188</v>
          </cell>
          <cell r="I2632" t="str">
            <v>C</v>
          </cell>
          <cell r="J2632" t="str">
            <v>om_exp</v>
          </cell>
          <cell r="K2632" t="str">
            <v>alloc_energy</v>
          </cell>
          <cell r="M2632" t="str">
            <v>2010/12/1/8/A/0</v>
          </cell>
        </row>
        <row r="2633">
          <cell r="A2633" t="str">
            <v>2632</v>
          </cell>
          <cell r="B2633" t="str">
            <v>OM7_8188</v>
          </cell>
          <cell r="C2633" t="str">
            <v>188 - Energy Allocation O &amp; M Exp Amount</v>
          </cell>
          <cell r="D2633">
            <v>0</v>
          </cell>
          <cell r="F2633" t="str">
            <v>CALC</v>
          </cell>
          <cell r="H2633" t="str">
            <v>188</v>
          </cell>
          <cell r="I2633" t="str">
            <v>C</v>
          </cell>
          <cell r="J2633" t="str">
            <v>om_exp</v>
          </cell>
          <cell r="K2633" t="str">
            <v>alloc_energy_amt</v>
          </cell>
          <cell r="M2633" t="str">
            <v>2010/12/1/8/A/0</v>
          </cell>
        </row>
        <row r="2634">
          <cell r="A2634" t="str">
            <v>2633</v>
          </cell>
          <cell r="B2634" t="str">
            <v>OM7_8188</v>
          </cell>
          <cell r="C2634" t="str">
            <v>188 - Energy Allocation O &amp; M Exp Amount</v>
          </cell>
          <cell r="D2634">
            <v>172.23</v>
          </cell>
          <cell r="F2634" t="str">
            <v>CALC</v>
          </cell>
          <cell r="H2634" t="str">
            <v>188</v>
          </cell>
          <cell r="I2634" t="str">
            <v>C</v>
          </cell>
          <cell r="J2634" t="str">
            <v>om_exp</v>
          </cell>
          <cell r="K2634" t="str">
            <v>alloc_energy_amt</v>
          </cell>
          <cell r="M2634" t="str">
            <v>2010/12/1/8/A/0</v>
          </cell>
        </row>
        <row r="2635">
          <cell r="A2635" t="str">
            <v>2634</v>
          </cell>
          <cell r="B2635" t="str">
            <v>OM7_8188</v>
          </cell>
          <cell r="C2635" t="str">
            <v>188 - Energy Allocation O &amp; M Exp Amount</v>
          </cell>
          <cell r="D2635">
            <v>0</v>
          </cell>
          <cell r="F2635" t="str">
            <v>CALC</v>
          </cell>
          <cell r="H2635" t="str">
            <v>188</v>
          </cell>
          <cell r="I2635" t="str">
            <v>C</v>
          </cell>
          <cell r="J2635" t="str">
            <v>om_exp</v>
          </cell>
          <cell r="K2635" t="str">
            <v>alloc_energy_amt</v>
          </cell>
          <cell r="M2635" t="str">
            <v>2010/12/1/8/A/0</v>
          </cell>
        </row>
        <row r="2636">
          <cell r="A2636" t="str">
            <v>2635</v>
          </cell>
          <cell r="B2636" t="str">
            <v>OM7_8188</v>
          </cell>
          <cell r="C2636" t="str">
            <v>188 - Energy Allocation O &amp; M Exp Amount</v>
          </cell>
          <cell r="D2636">
            <v>0</v>
          </cell>
          <cell r="F2636" t="str">
            <v>CALC</v>
          </cell>
          <cell r="H2636" t="str">
            <v>188</v>
          </cell>
          <cell r="I2636" t="str">
            <v>C</v>
          </cell>
          <cell r="J2636" t="str">
            <v>om_exp</v>
          </cell>
          <cell r="K2636" t="str">
            <v>alloc_energy_amt</v>
          </cell>
          <cell r="M2636" t="str">
            <v>2010/12/1/8/A/0</v>
          </cell>
        </row>
        <row r="2637">
          <cell r="A2637" t="str">
            <v>2636</v>
          </cell>
          <cell r="B2637" t="str">
            <v>OM7_8188</v>
          </cell>
          <cell r="C2637" t="str">
            <v>188 - Energy Allocation O &amp; M Exp Amount</v>
          </cell>
          <cell r="D2637">
            <v>169480.43</v>
          </cell>
          <cell r="F2637" t="str">
            <v>CALC</v>
          </cell>
          <cell r="H2637" t="str">
            <v>188</v>
          </cell>
          <cell r="I2637" t="str">
            <v>C</v>
          </cell>
          <cell r="J2637" t="str">
            <v>om_exp</v>
          </cell>
          <cell r="K2637" t="str">
            <v>alloc_energy_amt</v>
          </cell>
          <cell r="M2637" t="str">
            <v>2010/12/1/8/A/0</v>
          </cell>
        </row>
        <row r="2638">
          <cell r="A2638" t="str">
            <v>2637</v>
          </cell>
          <cell r="B2638" t="str">
            <v>OMB_8188</v>
          </cell>
          <cell r="C2638" t="str">
            <v>188 - CP Jurisdictional O &amp; M Exp Amount</v>
          </cell>
          <cell r="D2638">
            <v>0</v>
          </cell>
          <cell r="F2638" t="str">
            <v>CALC</v>
          </cell>
          <cell r="H2638" t="str">
            <v>188</v>
          </cell>
          <cell r="I2638" t="str">
            <v>C</v>
          </cell>
          <cell r="J2638" t="str">
            <v>om_exp</v>
          </cell>
          <cell r="K2638" t="str">
            <v>juris_cp_amt</v>
          </cell>
          <cell r="M2638" t="str">
            <v>2010/12/1/8/A/0</v>
          </cell>
        </row>
        <row r="2639">
          <cell r="A2639" t="str">
            <v>2638</v>
          </cell>
          <cell r="B2639" t="str">
            <v>OMB_8188</v>
          </cell>
          <cell r="C2639" t="str">
            <v>188 - CP Jurisdictional O &amp; M Exp Amount</v>
          </cell>
          <cell r="D2639">
            <v>0</v>
          </cell>
          <cell r="F2639" t="str">
            <v>CALC</v>
          </cell>
          <cell r="H2639" t="str">
            <v>188</v>
          </cell>
          <cell r="I2639" t="str">
            <v>C</v>
          </cell>
          <cell r="J2639" t="str">
            <v>om_exp</v>
          </cell>
          <cell r="K2639" t="str">
            <v>juris_cp_amt</v>
          </cell>
          <cell r="M2639" t="str">
            <v>2010/12/1/8/A/0</v>
          </cell>
        </row>
        <row r="2640">
          <cell r="A2640" t="str">
            <v>2639</v>
          </cell>
          <cell r="B2640" t="str">
            <v>OMB_8188</v>
          </cell>
          <cell r="C2640" t="str">
            <v>188 - CP Jurisdictional O &amp; M Exp Amount</v>
          </cell>
          <cell r="D2640">
            <v>0</v>
          </cell>
          <cell r="F2640" t="str">
            <v>CALC</v>
          </cell>
          <cell r="H2640" t="str">
            <v>188</v>
          </cell>
          <cell r="I2640" t="str">
            <v>C</v>
          </cell>
          <cell r="J2640" t="str">
            <v>om_exp</v>
          </cell>
          <cell r="K2640" t="str">
            <v>juris_cp_amt</v>
          </cell>
          <cell r="M2640" t="str">
            <v>2010/12/1/8/A/0</v>
          </cell>
        </row>
        <row r="2641">
          <cell r="A2641" t="str">
            <v>2640</v>
          </cell>
          <cell r="B2641" t="str">
            <v>OMB_8188</v>
          </cell>
          <cell r="C2641" t="str">
            <v>188 - CP Jurisdictional O &amp; M Exp Amount</v>
          </cell>
          <cell r="D2641">
            <v>0</v>
          </cell>
          <cell r="F2641" t="str">
            <v>CALC</v>
          </cell>
          <cell r="H2641" t="str">
            <v>188</v>
          </cell>
          <cell r="I2641" t="str">
            <v>C</v>
          </cell>
          <cell r="J2641" t="str">
            <v>om_exp</v>
          </cell>
          <cell r="K2641" t="str">
            <v>juris_cp_amt</v>
          </cell>
          <cell r="M2641" t="str">
            <v>2010/12/1/8/A/0</v>
          </cell>
        </row>
        <row r="2642">
          <cell r="A2642" t="str">
            <v>2641</v>
          </cell>
          <cell r="B2642" t="str">
            <v>OMB_8188</v>
          </cell>
          <cell r="C2642" t="str">
            <v>188 - CP Jurisdictional O &amp; M Exp Amount</v>
          </cell>
          <cell r="D2642">
            <v>0</v>
          </cell>
          <cell r="F2642" t="str">
            <v>CALC</v>
          </cell>
          <cell r="H2642" t="str">
            <v>188</v>
          </cell>
          <cell r="I2642" t="str">
            <v>C</v>
          </cell>
          <cell r="J2642" t="str">
            <v>om_exp</v>
          </cell>
          <cell r="K2642" t="str">
            <v>juris_cp_amt</v>
          </cell>
          <cell r="M2642" t="str">
            <v>2010/12/1/8/A/0</v>
          </cell>
        </row>
        <row r="2643">
          <cell r="A2643" t="str">
            <v>2642</v>
          </cell>
          <cell r="B2643" t="str">
            <v>OM8_8188</v>
          </cell>
          <cell r="C2643" t="str">
            <v>188 - CP Jurisdictional Factor</v>
          </cell>
          <cell r="D2643">
            <v>0.98031049999999997</v>
          </cell>
          <cell r="F2643" t="str">
            <v>CALC</v>
          </cell>
          <cell r="H2643" t="str">
            <v>188</v>
          </cell>
          <cell r="I2643" t="str">
            <v>C</v>
          </cell>
          <cell r="J2643" t="str">
            <v>om_exp</v>
          </cell>
          <cell r="K2643" t="str">
            <v>juris_cp</v>
          </cell>
          <cell r="M2643" t="str">
            <v>2010/12/1/8/A/0</v>
          </cell>
        </row>
        <row r="2644">
          <cell r="A2644" t="str">
            <v>2643</v>
          </cell>
          <cell r="B2644" t="str">
            <v>OM8_8188</v>
          </cell>
          <cell r="C2644" t="str">
            <v>188 - CP Jurisdictional Factor</v>
          </cell>
          <cell r="D2644">
            <v>0.98031049999999997</v>
          </cell>
          <cell r="F2644" t="str">
            <v>CALC</v>
          </cell>
          <cell r="H2644" t="str">
            <v>188</v>
          </cell>
          <cell r="I2644" t="str">
            <v>C</v>
          </cell>
          <cell r="J2644" t="str">
            <v>om_exp</v>
          </cell>
          <cell r="K2644" t="str">
            <v>juris_cp</v>
          </cell>
          <cell r="M2644" t="str">
            <v>2010/12/1/8/A/0</v>
          </cell>
        </row>
        <row r="2645">
          <cell r="A2645" t="str">
            <v>2644</v>
          </cell>
          <cell r="B2645" t="str">
            <v>OM8_8188</v>
          </cell>
          <cell r="C2645" t="str">
            <v>188 - CP Jurisdictional Factor</v>
          </cell>
          <cell r="D2645">
            <v>0.98031049999999997</v>
          </cell>
          <cell r="F2645" t="str">
            <v>CALC</v>
          </cell>
          <cell r="H2645" t="str">
            <v>188</v>
          </cell>
          <cell r="I2645" t="str">
            <v>C</v>
          </cell>
          <cell r="J2645" t="str">
            <v>om_exp</v>
          </cell>
          <cell r="K2645" t="str">
            <v>juris_cp</v>
          </cell>
          <cell r="M2645" t="str">
            <v>2010/12/1/8/A/0</v>
          </cell>
        </row>
        <row r="2646">
          <cell r="A2646" t="str">
            <v>2645</v>
          </cell>
          <cell r="B2646" t="str">
            <v>OM8_8188</v>
          </cell>
          <cell r="C2646" t="str">
            <v>188 - CP Jurisdictional Factor</v>
          </cell>
          <cell r="D2646">
            <v>0.98031049999999997</v>
          </cell>
          <cell r="F2646" t="str">
            <v>CALC</v>
          </cell>
          <cell r="H2646" t="str">
            <v>188</v>
          </cell>
          <cell r="I2646" t="str">
            <v>C</v>
          </cell>
          <cell r="J2646" t="str">
            <v>om_exp</v>
          </cell>
          <cell r="K2646" t="str">
            <v>juris_cp</v>
          </cell>
          <cell r="M2646" t="str">
            <v>2010/12/1/8/A/0</v>
          </cell>
        </row>
        <row r="2647">
          <cell r="A2647" t="str">
            <v>2646</v>
          </cell>
          <cell r="B2647" t="str">
            <v>OM8_8188</v>
          </cell>
          <cell r="C2647" t="str">
            <v>188 - CP Jurisdictional Factor</v>
          </cell>
          <cell r="D2647">
            <v>0.98031049999999997</v>
          </cell>
          <cell r="F2647" t="str">
            <v>CALC</v>
          </cell>
          <cell r="H2647" t="str">
            <v>188</v>
          </cell>
          <cell r="I2647" t="str">
            <v>C</v>
          </cell>
          <cell r="J2647" t="str">
            <v>om_exp</v>
          </cell>
          <cell r="K2647" t="str">
            <v>juris_cp</v>
          </cell>
          <cell r="M2647" t="str">
            <v>2010/12/1/8/A/0</v>
          </cell>
        </row>
        <row r="2648">
          <cell r="A2648" t="str">
            <v>2647</v>
          </cell>
          <cell r="B2648" t="str">
            <v>OMA_8188</v>
          </cell>
          <cell r="C2648" t="str">
            <v>188 - Energy Jurisdictional Factor</v>
          </cell>
          <cell r="D2648">
            <v>0.980271</v>
          </cell>
          <cell r="F2648" t="str">
            <v>CALC</v>
          </cell>
          <cell r="H2648" t="str">
            <v>188</v>
          </cell>
          <cell r="I2648" t="str">
            <v>C</v>
          </cell>
          <cell r="J2648" t="str">
            <v>om_exp</v>
          </cell>
          <cell r="K2648" t="str">
            <v>juris_energy</v>
          </cell>
          <cell r="M2648" t="str">
            <v>2010/12/1/8/A/0</v>
          </cell>
        </row>
        <row r="2649">
          <cell r="A2649" t="str">
            <v>2648</v>
          </cell>
          <cell r="B2649" t="str">
            <v>OMA_8188</v>
          </cell>
          <cell r="C2649" t="str">
            <v>188 - Energy Jurisdictional Factor</v>
          </cell>
          <cell r="D2649">
            <v>0.980271</v>
          </cell>
          <cell r="F2649" t="str">
            <v>CALC</v>
          </cell>
          <cell r="H2649" t="str">
            <v>188</v>
          </cell>
          <cell r="I2649" t="str">
            <v>C</v>
          </cell>
          <cell r="J2649" t="str">
            <v>om_exp</v>
          </cell>
          <cell r="K2649" t="str">
            <v>juris_energy</v>
          </cell>
          <cell r="M2649" t="str">
            <v>2010/12/1/8/A/0</v>
          </cell>
        </row>
        <row r="2650">
          <cell r="A2650" t="str">
            <v>2649</v>
          </cell>
          <cell r="B2650" t="str">
            <v>OMA_8188</v>
          </cell>
          <cell r="C2650" t="str">
            <v>188 - Energy Jurisdictional Factor</v>
          </cell>
          <cell r="D2650">
            <v>0.980271</v>
          </cell>
          <cell r="F2650" t="str">
            <v>CALC</v>
          </cell>
          <cell r="H2650" t="str">
            <v>188</v>
          </cell>
          <cell r="I2650" t="str">
            <v>C</v>
          </cell>
          <cell r="J2650" t="str">
            <v>om_exp</v>
          </cell>
          <cell r="K2650" t="str">
            <v>juris_energy</v>
          </cell>
          <cell r="M2650" t="str">
            <v>2010/12/1/8/A/0</v>
          </cell>
        </row>
        <row r="2651">
          <cell r="A2651" t="str">
            <v>2650</v>
          </cell>
          <cell r="B2651" t="str">
            <v>OMA_8188</v>
          </cell>
          <cell r="C2651" t="str">
            <v>188 - Energy Jurisdictional Factor</v>
          </cell>
          <cell r="D2651">
            <v>0.980271</v>
          </cell>
          <cell r="F2651" t="str">
            <v>CALC</v>
          </cell>
          <cell r="H2651" t="str">
            <v>188</v>
          </cell>
          <cell r="I2651" t="str">
            <v>C</v>
          </cell>
          <cell r="J2651" t="str">
            <v>om_exp</v>
          </cell>
          <cell r="K2651" t="str">
            <v>juris_energy</v>
          </cell>
          <cell r="M2651" t="str">
            <v>2010/12/1/8/A/0</v>
          </cell>
        </row>
        <row r="2652">
          <cell r="A2652" t="str">
            <v>2651</v>
          </cell>
          <cell r="B2652" t="str">
            <v>OMA_8188</v>
          </cell>
          <cell r="C2652" t="str">
            <v>188 - Energy Jurisdictional Factor</v>
          </cell>
          <cell r="D2652">
            <v>0.980271</v>
          </cell>
          <cell r="F2652" t="str">
            <v>CALC</v>
          </cell>
          <cell r="H2652" t="str">
            <v>188</v>
          </cell>
          <cell r="I2652" t="str">
            <v>C</v>
          </cell>
          <cell r="J2652" t="str">
            <v>om_exp</v>
          </cell>
          <cell r="K2652" t="str">
            <v>juris_energy</v>
          </cell>
          <cell r="M2652" t="str">
            <v>2010/12/1/8/A/0</v>
          </cell>
        </row>
        <row r="2653">
          <cell r="A2653" t="str">
            <v>2652</v>
          </cell>
          <cell r="B2653" t="str">
            <v>OM1_8188</v>
          </cell>
          <cell r="C2653" t="str">
            <v>188 - O &amp; M Expenses Amount</v>
          </cell>
          <cell r="D2653">
            <v>0</v>
          </cell>
          <cell r="F2653" t="str">
            <v>CALC</v>
          </cell>
          <cell r="H2653" t="str">
            <v>188</v>
          </cell>
          <cell r="I2653" t="str">
            <v>C</v>
          </cell>
          <cell r="J2653" t="str">
            <v>om_exp</v>
          </cell>
          <cell r="K2653" t="str">
            <v>beg_bal</v>
          </cell>
          <cell r="M2653" t="str">
            <v>2010/12/1/8/A/0</v>
          </cell>
        </row>
        <row r="2654">
          <cell r="A2654" t="str">
            <v>2653</v>
          </cell>
          <cell r="B2654" t="str">
            <v>OM1_8188</v>
          </cell>
          <cell r="C2654" t="str">
            <v>188 - O &amp; M Expenses Amount</v>
          </cell>
          <cell r="D2654">
            <v>172.23</v>
          </cell>
          <cell r="F2654" t="str">
            <v>CALC</v>
          </cell>
          <cell r="H2654" t="str">
            <v>188</v>
          </cell>
          <cell r="I2654" t="str">
            <v>C</v>
          </cell>
          <cell r="J2654" t="str">
            <v>om_exp</v>
          </cell>
          <cell r="K2654" t="str">
            <v>beg_bal</v>
          </cell>
          <cell r="M2654" t="str">
            <v>2010/12/1/8/A/0</v>
          </cell>
        </row>
        <row r="2655">
          <cell r="A2655" t="str">
            <v>2654</v>
          </cell>
          <cell r="B2655" t="str">
            <v>OM1_8188</v>
          </cell>
          <cell r="C2655" t="str">
            <v>188 - O &amp; M Expenses Amount</v>
          </cell>
          <cell r="D2655">
            <v>0</v>
          </cell>
          <cell r="F2655" t="str">
            <v>CALC</v>
          </cell>
          <cell r="H2655" t="str">
            <v>188</v>
          </cell>
          <cell r="I2655" t="str">
            <v>C</v>
          </cell>
          <cell r="J2655" t="str">
            <v>om_exp</v>
          </cell>
          <cell r="K2655" t="str">
            <v>beg_bal</v>
          </cell>
          <cell r="M2655" t="str">
            <v>2010/12/1/8/A/0</v>
          </cell>
        </row>
        <row r="2656">
          <cell r="A2656" t="str">
            <v>2655</v>
          </cell>
          <cell r="B2656" t="str">
            <v>OM1_8188</v>
          </cell>
          <cell r="C2656" t="str">
            <v>188 - O &amp; M Expenses Amount</v>
          </cell>
          <cell r="D2656">
            <v>0</v>
          </cell>
          <cell r="F2656" t="str">
            <v>CALC</v>
          </cell>
          <cell r="H2656" t="str">
            <v>188</v>
          </cell>
          <cell r="I2656" t="str">
            <v>C</v>
          </cell>
          <cell r="J2656" t="str">
            <v>om_exp</v>
          </cell>
          <cell r="K2656" t="str">
            <v>beg_bal</v>
          </cell>
          <cell r="M2656" t="str">
            <v>2010/12/1/8/A/0</v>
          </cell>
        </row>
        <row r="2657">
          <cell r="A2657" t="str">
            <v>2656</v>
          </cell>
          <cell r="B2657" t="str">
            <v>OM1_8188</v>
          </cell>
          <cell r="C2657" t="str">
            <v>188 - O &amp; M Expenses Amount</v>
          </cell>
          <cell r="D2657">
            <v>169480.43</v>
          </cell>
          <cell r="F2657" t="str">
            <v>CALC</v>
          </cell>
          <cell r="H2657" t="str">
            <v>188</v>
          </cell>
          <cell r="I2657" t="str">
            <v>C</v>
          </cell>
          <cell r="J2657" t="str">
            <v>om_exp</v>
          </cell>
          <cell r="K2657" t="str">
            <v>beg_bal</v>
          </cell>
          <cell r="M2657" t="str">
            <v>2010/12/1/8/A/0</v>
          </cell>
        </row>
        <row r="2658">
          <cell r="A2658" t="str">
            <v>2657</v>
          </cell>
          <cell r="B2658" t="str">
            <v>OM9_8188</v>
          </cell>
          <cell r="C2658" t="str">
            <v>188 - GCP Jurisdictional Factor</v>
          </cell>
          <cell r="D2658">
            <v>1</v>
          </cell>
          <cell r="F2658" t="str">
            <v>CALC</v>
          </cell>
          <cell r="H2658" t="str">
            <v>188</v>
          </cell>
          <cell r="I2658" t="str">
            <v>C</v>
          </cell>
          <cell r="J2658" t="str">
            <v>om_exp</v>
          </cell>
          <cell r="K2658" t="str">
            <v>juris_gcp</v>
          </cell>
          <cell r="M2658" t="str">
            <v>2010/12/1/8/A/0</v>
          </cell>
        </row>
        <row r="2659">
          <cell r="A2659" t="str">
            <v>2658</v>
          </cell>
          <cell r="B2659" t="str">
            <v>OM9_8188</v>
          </cell>
          <cell r="C2659" t="str">
            <v>188 - GCP Jurisdictional Factor</v>
          </cell>
          <cell r="D2659">
            <v>1</v>
          </cell>
          <cell r="F2659" t="str">
            <v>CALC</v>
          </cell>
          <cell r="H2659" t="str">
            <v>188</v>
          </cell>
          <cell r="I2659" t="str">
            <v>C</v>
          </cell>
          <cell r="J2659" t="str">
            <v>om_exp</v>
          </cell>
          <cell r="K2659" t="str">
            <v>juris_gcp</v>
          </cell>
          <cell r="M2659" t="str">
            <v>2010/12/1/8/A/0</v>
          </cell>
        </row>
        <row r="2660">
          <cell r="A2660" t="str">
            <v>2659</v>
          </cell>
          <cell r="B2660" t="str">
            <v>OM9_8188</v>
          </cell>
          <cell r="C2660" t="str">
            <v>188 - GCP Jurisdictional Factor</v>
          </cell>
          <cell r="D2660">
            <v>1</v>
          </cell>
          <cell r="F2660" t="str">
            <v>CALC</v>
          </cell>
          <cell r="H2660" t="str">
            <v>188</v>
          </cell>
          <cell r="I2660" t="str">
            <v>C</v>
          </cell>
          <cell r="J2660" t="str">
            <v>om_exp</v>
          </cell>
          <cell r="K2660" t="str">
            <v>juris_gcp</v>
          </cell>
          <cell r="M2660" t="str">
            <v>2010/12/1/8/A/0</v>
          </cell>
        </row>
        <row r="2661">
          <cell r="A2661" t="str">
            <v>2660</v>
          </cell>
          <cell r="B2661" t="str">
            <v>OM9_8188</v>
          </cell>
          <cell r="C2661" t="str">
            <v>188 - GCP Jurisdictional Factor</v>
          </cell>
          <cell r="D2661">
            <v>1</v>
          </cell>
          <cell r="F2661" t="str">
            <v>CALC</v>
          </cell>
          <cell r="H2661" t="str">
            <v>188</v>
          </cell>
          <cell r="I2661" t="str">
            <v>C</v>
          </cell>
          <cell r="J2661" t="str">
            <v>om_exp</v>
          </cell>
          <cell r="K2661" t="str">
            <v>juris_gcp</v>
          </cell>
          <cell r="M2661" t="str">
            <v>2010/12/1/8/A/0</v>
          </cell>
        </row>
        <row r="2662">
          <cell r="A2662" t="str">
            <v>2661</v>
          </cell>
          <cell r="B2662" t="str">
            <v>OM9_8188</v>
          </cell>
          <cell r="C2662" t="str">
            <v>188 - GCP Jurisdictional Factor</v>
          </cell>
          <cell r="D2662">
            <v>1</v>
          </cell>
          <cell r="F2662" t="str">
            <v>CALC</v>
          </cell>
          <cell r="H2662" t="str">
            <v>188</v>
          </cell>
          <cell r="I2662" t="str">
            <v>C</v>
          </cell>
          <cell r="J2662" t="str">
            <v>om_exp</v>
          </cell>
          <cell r="K2662" t="str">
            <v>juris_gcp</v>
          </cell>
          <cell r="M2662" t="str">
            <v>2010/12/1/8/A/0</v>
          </cell>
        </row>
        <row r="2663">
          <cell r="A2663" t="str">
            <v>2662</v>
          </cell>
          <cell r="B2663" t="str">
            <v>OMD_8188</v>
          </cell>
          <cell r="C2663" t="str">
            <v>188 - Energy Jurisdictional O &amp; M Exp Amount</v>
          </cell>
          <cell r="D2663">
            <v>0</v>
          </cell>
          <cell r="F2663" t="str">
            <v>CALC</v>
          </cell>
          <cell r="H2663" t="str">
            <v>188</v>
          </cell>
          <cell r="I2663" t="str">
            <v>C</v>
          </cell>
          <cell r="J2663" t="str">
            <v>om_exp</v>
          </cell>
          <cell r="K2663" t="str">
            <v>juris_energy_amt</v>
          </cell>
          <cell r="M2663" t="str">
            <v>2010/12/1/8/A/0</v>
          </cell>
        </row>
        <row r="2664">
          <cell r="A2664" t="str">
            <v>2663</v>
          </cell>
          <cell r="B2664" t="str">
            <v>OMD_8188</v>
          </cell>
          <cell r="C2664" t="str">
            <v>188 - Energy Jurisdictional O &amp; M Exp Amount</v>
          </cell>
          <cell r="D2664">
            <v>168.83207433000001</v>
          </cell>
          <cell r="F2664" t="str">
            <v>CALC</v>
          </cell>
          <cell r="H2664" t="str">
            <v>188</v>
          </cell>
          <cell r="I2664" t="str">
            <v>C</v>
          </cell>
          <cell r="J2664" t="str">
            <v>om_exp</v>
          </cell>
          <cell r="K2664" t="str">
            <v>juris_energy_amt</v>
          </cell>
          <cell r="M2664" t="str">
            <v>2010/12/1/8/A/0</v>
          </cell>
        </row>
        <row r="2665">
          <cell r="A2665" t="str">
            <v>2664</v>
          </cell>
          <cell r="B2665" t="str">
            <v>OMD_8188</v>
          </cell>
          <cell r="C2665" t="str">
            <v>188 - Energy Jurisdictional O &amp; M Exp Amount</v>
          </cell>
          <cell r="D2665">
            <v>0</v>
          </cell>
          <cell r="F2665" t="str">
            <v>CALC</v>
          </cell>
          <cell r="H2665" t="str">
            <v>188</v>
          </cell>
          <cell r="I2665" t="str">
            <v>C</v>
          </cell>
          <cell r="J2665" t="str">
            <v>om_exp</v>
          </cell>
          <cell r="K2665" t="str">
            <v>juris_energy_amt</v>
          </cell>
          <cell r="M2665" t="str">
            <v>2010/12/1/8/A/0</v>
          </cell>
        </row>
        <row r="2666">
          <cell r="A2666" t="str">
            <v>2665</v>
          </cell>
          <cell r="B2666" t="str">
            <v>OMD_8188</v>
          </cell>
          <cell r="C2666" t="str">
            <v>188 - Energy Jurisdictional O &amp; M Exp Amount</v>
          </cell>
          <cell r="D2666">
            <v>0</v>
          </cell>
          <cell r="F2666" t="str">
            <v>CALC</v>
          </cell>
          <cell r="H2666" t="str">
            <v>188</v>
          </cell>
          <cell r="I2666" t="str">
            <v>C</v>
          </cell>
          <cell r="J2666" t="str">
            <v>om_exp</v>
          </cell>
          <cell r="K2666" t="str">
            <v>juris_energy_amt</v>
          </cell>
          <cell r="M2666" t="str">
            <v>2010/12/1/8/A/0</v>
          </cell>
        </row>
        <row r="2667">
          <cell r="A2667" t="str">
            <v>2666</v>
          </cell>
          <cell r="B2667" t="str">
            <v>OMD_8188</v>
          </cell>
          <cell r="C2667" t="str">
            <v>188 - Energy Jurisdictional O &amp; M Exp Amount</v>
          </cell>
          <cell r="D2667">
            <v>166136.75059653001</v>
          </cell>
          <cell r="F2667" t="str">
            <v>CALC</v>
          </cell>
          <cell r="H2667" t="str">
            <v>188</v>
          </cell>
          <cell r="I2667" t="str">
            <v>C</v>
          </cell>
          <cell r="J2667" t="str">
            <v>om_exp</v>
          </cell>
          <cell r="K2667" t="str">
            <v>juris_energy_amt</v>
          </cell>
          <cell r="M2667" t="str">
            <v>2010/12/1/8/A/0</v>
          </cell>
        </row>
        <row r="2668">
          <cell r="A2668" t="str">
            <v>2667</v>
          </cell>
          <cell r="B2668" t="str">
            <v>OME_8188</v>
          </cell>
          <cell r="C2668" t="str">
            <v>188 - Total Jurisdictional O &amp; M Exp Amount</v>
          </cell>
          <cell r="D2668">
            <v>0</v>
          </cell>
          <cell r="F2668" t="str">
            <v>CALC</v>
          </cell>
          <cell r="H2668" t="str">
            <v>188</v>
          </cell>
          <cell r="I2668" t="str">
            <v>C</v>
          </cell>
          <cell r="J2668" t="str">
            <v>om_exp</v>
          </cell>
          <cell r="K2668" t="str">
            <v>total_juris_amt</v>
          </cell>
          <cell r="M2668" t="str">
            <v>2010/12/1/8/A/0</v>
          </cell>
        </row>
        <row r="2669">
          <cell r="A2669" t="str">
            <v>2668</v>
          </cell>
          <cell r="B2669" t="str">
            <v>OME_8188</v>
          </cell>
          <cell r="C2669" t="str">
            <v>188 - Total Jurisdictional O &amp; M Exp Amount</v>
          </cell>
          <cell r="D2669">
            <v>168.83207433000001</v>
          </cell>
          <cell r="F2669" t="str">
            <v>CALC</v>
          </cell>
          <cell r="H2669" t="str">
            <v>188</v>
          </cell>
          <cell r="I2669" t="str">
            <v>C</v>
          </cell>
          <cell r="J2669" t="str">
            <v>om_exp</v>
          </cell>
          <cell r="K2669" t="str">
            <v>total_juris_amt</v>
          </cell>
          <cell r="M2669" t="str">
            <v>2010/12/1/8/A/0</v>
          </cell>
        </row>
        <row r="2670">
          <cell r="A2670" t="str">
            <v>2669</v>
          </cell>
          <cell r="B2670" t="str">
            <v>OME_8188</v>
          </cell>
          <cell r="C2670" t="str">
            <v>188 - Total Jurisdictional O &amp; M Exp Amount</v>
          </cell>
          <cell r="D2670">
            <v>0</v>
          </cell>
          <cell r="F2670" t="str">
            <v>CALC</v>
          </cell>
          <cell r="H2670" t="str">
            <v>188</v>
          </cell>
          <cell r="I2670" t="str">
            <v>C</v>
          </cell>
          <cell r="J2670" t="str">
            <v>om_exp</v>
          </cell>
          <cell r="K2670" t="str">
            <v>total_juris_amt</v>
          </cell>
          <cell r="M2670" t="str">
            <v>2010/12/1/8/A/0</v>
          </cell>
        </row>
        <row r="2671">
          <cell r="A2671" t="str">
            <v>2670</v>
          </cell>
          <cell r="B2671" t="str">
            <v>OME_8188</v>
          </cell>
          <cell r="C2671" t="str">
            <v>188 - Total Jurisdictional O &amp; M Exp Amount</v>
          </cell>
          <cell r="D2671">
            <v>0</v>
          </cell>
          <cell r="F2671" t="str">
            <v>CALC</v>
          </cell>
          <cell r="H2671" t="str">
            <v>188</v>
          </cell>
          <cell r="I2671" t="str">
            <v>C</v>
          </cell>
          <cell r="J2671" t="str">
            <v>om_exp</v>
          </cell>
          <cell r="K2671" t="str">
            <v>total_juris_amt</v>
          </cell>
          <cell r="M2671" t="str">
            <v>2010/12/1/8/A/0</v>
          </cell>
        </row>
        <row r="2672">
          <cell r="A2672" t="str">
            <v>2671</v>
          </cell>
          <cell r="B2672" t="str">
            <v>OME_8188</v>
          </cell>
          <cell r="C2672" t="str">
            <v>188 - Total Jurisdictional O &amp; M Exp Amount</v>
          </cell>
          <cell r="D2672">
            <v>166136.75059653001</v>
          </cell>
          <cell r="F2672" t="str">
            <v>CALC</v>
          </cell>
          <cell r="H2672" t="str">
            <v>188</v>
          </cell>
          <cell r="I2672" t="str">
            <v>C</v>
          </cell>
          <cell r="J2672" t="str">
            <v>om_exp</v>
          </cell>
          <cell r="K2672" t="str">
            <v>total_juris_amt</v>
          </cell>
          <cell r="M2672" t="str">
            <v>2010/12/1/8/A/0</v>
          </cell>
        </row>
        <row r="2673">
          <cell r="A2673" t="str">
            <v>2672</v>
          </cell>
          <cell r="B2673" t="str">
            <v>512_3390</v>
          </cell>
          <cell r="C2673" t="str">
            <v xml:space="preserve">MNT BOILER PLT-CLEAN AIR MERC RULE-ECRC           </v>
          </cell>
          <cell r="D2673">
            <v>169480.43</v>
          </cell>
          <cell r="E2673" t="str">
            <v>512339</v>
          </cell>
          <cell r="F2673" t="str">
            <v>WALKER</v>
          </cell>
          <cell r="G2673" t="str">
            <v>CM</v>
          </cell>
          <cell r="H2673" t="str">
            <v>188</v>
          </cell>
          <cell r="M2673" t="str">
            <v>2010/12/1/8/A/0</v>
          </cell>
        </row>
        <row r="2674">
          <cell r="A2674" t="str">
            <v>2673</v>
          </cell>
          <cell r="B2674" t="str">
            <v>512_3190</v>
          </cell>
          <cell r="C2674" t="str">
            <v xml:space="preserve">MNT BOIL PLT-CLN AIR INTERSTAT RULE-ECRC          </v>
          </cell>
          <cell r="D2674">
            <v>902.96</v>
          </cell>
          <cell r="E2674" t="str">
            <v>512319</v>
          </cell>
          <cell r="F2674" t="str">
            <v>WALKER</v>
          </cell>
          <cell r="G2674" t="str">
            <v>CM</v>
          </cell>
          <cell r="H2674" t="str">
            <v>147</v>
          </cell>
          <cell r="M2674" t="str">
            <v>2010/12/1/8/A/0</v>
          </cell>
        </row>
        <row r="2675">
          <cell r="A2675" t="str">
            <v>2674</v>
          </cell>
          <cell r="B2675" t="str">
            <v>158_1000</v>
          </cell>
          <cell r="C2675" t="str">
            <v xml:space="preserve">ALLOWANCES INVENTORY                              </v>
          </cell>
          <cell r="D2675">
            <v>0</v>
          </cell>
          <cell r="E2675" t="str">
            <v>158100</v>
          </cell>
          <cell r="F2675" t="str">
            <v>WALKER</v>
          </cell>
          <cell r="G2675" t="str">
            <v>CM</v>
          </cell>
          <cell r="M2675" t="str">
            <v>2010/12/1/8/A/0</v>
          </cell>
        </row>
        <row r="2676">
          <cell r="A2676" t="str">
            <v>2675</v>
          </cell>
          <cell r="B2676" t="str">
            <v>OM5_8189</v>
          </cell>
          <cell r="C2676" t="str">
            <v>189 - CP Allocation O &amp; M Exp Amount</v>
          </cell>
          <cell r="D2676">
            <v>0</v>
          </cell>
          <cell r="F2676" t="str">
            <v>CALC</v>
          </cell>
          <cell r="H2676" t="str">
            <v>189</v>
          </cell>
          <cell r="I2676" t="str">
            <v>C</v>
          </cell>
          <cell r="J2676" t="str">
            <v>om_exp</v>
          </cell>
          <cell r="K2676" t="str">
            <v>alloc_cp_amt</v>
          </cell>
          <cell r="M2676" t="str">
            <v>2010/12/1/8/A/0</v>
          </cell>
        </row>
        <row r="2677">
          <cell r="A2677" t="str">
            <v>2676</v>
          </cell>
          <cell r="B2677" t="str">
            <v>OM2_8189</v>
          </cell>
          <cell r="C2677" t="str">
            <v>189 - CP Allocation Factor</v>
          </cell>
          <cell r="D2677">
            <v>0</v>
          </cell>
          <cell r="F2677" t="str">
            <v>CALC</v>
          </cell>
          <cell r="H2677" t="str">
            <v>189</v>
          </cell>
          <cell r="I2677" t="str">
            <v>C</v>
          </cell>
          <cell r="J2677" t="str">
            <v>om_exp</v>
          </cell>
          <cell r="K2677" t="str">
            <v>alloc_cp</v>
          </cell>
          <cell r="M2677" t="str">
            <v>2010/12/1/8/A/0</v>
          </cell>
        </row>
        <row r="2678">
          <cell r="A2678" t="str">
            <v>2677</v>
          </cell>
          <cell r="B2678" t="str">
            <v>OM6_8189</v>
          </cell>
          <cell r="C2678" t="str">
            <v>189 - GCP Allocation O &amp; M Exp Amount</v>
          </cell>
          <cell r="D2678">
            <v>0</v>
          </cell>
          <cell r="F2678" t="str">
            <v>CALC</v>
          </cell>
          <cell r="H2678" t="str">
            <v>189</v>
          </cell>
          <cell r="I2678" t="str">
            <v>C</v>
          </cell>
          <cell r="J2678" t="str">
            <v>om_exp</v>
          </cell>
          <cell r="K2678" t="str">
            <v>alloc_gcp_amt</v>
          </cell>
          <cell r="M2678" t="str">
            <v>2010/12/1/8/A/0</v>
          </cell>
        </row>
        <row r="2679">
          <cell r="A2679" t="str">
            <v>2678</v>
          </cell>
          <cell r="B2679" t="str">
            <v>OM3_8189</v>
          </cell>
          <cell r="C2679" t="str">
            <v>189 - GCP Allocation Factor</v>
          </cell>
          <cell r="D2679">
            <v>0</v>
          </cell>
          <cell r="F2679" t="str">
            <v>CALC</v>
          </cell>
          <cell r="H2679" t="str">
            <v>189</v>
          </cell>
          <cell r="I2679" t="str">
            <v>C</v>
          </cell>
          <cell r="J2679" t="str">
            <v>om_exp</v>
          </cell>
          <cell r="K2679" t="str">
            <v>alloc_gcp</v>
          </cell>
          <cell r="M2679" t="str">
            <v>2010/12/1/8/A/0</v>
          </cell>
        </row>
        <row r="2680">
          <cell r="A2680" t="str">
            <v>2679</v>
          </cell>
          <cell r="B2680" t="str">
            <v>OMC_8189</v>
          </cell>
          <cell r="C2680" t="str">
            <v>189 - GCP Jurisdictional O &amp; M Exp Amount</v>
          </cell>
          <cell r="D2680">
            <v>0</v>
          </cell>
          <cell r="F2680" t="str">
            <v>CALC</v>
          </cell>
          <cell r="H2680" t="str">
            <v>189</v>
          </cell>
          <cell r="I2680" t="str">
            <v>C</v>
          </cell>
          <cell r="J2680" t="str">
            <v>om_exp</v>
          </cell>
          <cell r="K2680" t="str">
            <v>juris_gcp_amt</v>
          </cell>
          <cell r="M2680" t="str">
            <v>2010/12/1/8/A/0</v>
          </cell>
        </row>
        <row r="2681">
          <cell r="A2681" t="str">
            <v>2680</v>
          </cell>
          <cell r="B2681" t="str">
            <v>OM4_8189</v>
          </cell>
          <cell r="C2681" t="str">
            <v>189 - Energy Allocation Factor</v>
          </cell>
          <cell r="D2681">
            <v>1</v>
          </cell>
          <cell r="F2681" t="str">
            <v>CALC</v>
          </cell>
          <cell r="H2681" t="str">
            <v>189</v>
          </cell>
          <cell r="I2681" t="str">
            <v>C</v>
          </cell>
          <cell r="J2681" t="str">
            <v>om_exp</v>
          </cell>
          <cell r="K2681" t="str">
            <v>alloc_energy</v>
          </cell>
          <cell r="M2681" t="str">
            <v>2010/12/1/8/A/0</v>
          </cell>
        </row>
        <row r="2682">
          <cell r="A2682" t="str">
            <v>2681</v>
          </cell>
          <cell r="B2682" t="str">
            <v>OM7_8189</v>
          </cell>
          <cell r="C2682" t="str">
            <v>189 - Energy Allocation O &amp; M Exp Amount</v>
          </cell>
          <cell r="D2682">
            <v>4440</v>
          </cell>
          <cell r="F2682" t="str">
            <v>CALC</v>
          </cell>
          <cell r="H2682" t="str">
            <v>189</v>
          </cell>
          <cell r="I2682" t="str">
            <v>C</v>
          </cell>
          <cell r="J2682" t="str">
            <v>om_exp</v>
          </cell>
          <cell r="K2682" t="str">
            <v>alloc_energy_amt</v>
          </cell>
          <cell r="M2682" t="str">
            <v>2010/12/1/8/A/0</v>
          </cell>
        </row>
        <row r="2683">
          <cell r="A2683" t="str">
            <v>2682</v>
          </cell>
          <cell r="B2683" t="str">
            <v>OMB_8189</v>
          </cell>
          <cell r="C2683" t="str">
            <v>189 - CP Jurisdictional O &amp; M Exp Amount</v>
          </cell>
          <cell r="D2683">
            <v>0</v>
          </cell>
          <cell r="F2683" t="str">
            <v>CALC</v>
          </cell>
          <cell r="H2683" t="str">
            <v>189</v>
          </cell>
          <cell r="I2683" t="str">
            <v>C</v>
          </cell>
          <cell r="J2683" t="str">
            <v>om_exp</v>
          </cell>
          <cell r="K2683" t="str">
            <v>juris_cp_amt</v>
          </cell>
          <cell r="M2683" t="str">
            <v>2010/12/1/8/A/0</v>
          </cell>
        </row>
        <row r="2684">
          <cell r="A2684" t="str">
            <v>2683</v>
          </cell>
          <cell r="B2684" t="str">
            <v>OM8_8189</v>
          </cell>
          <cell r="C2684" t="str">
            <v>189 - CP Jurisdictional Factor</v>
          </cell>
          <cell r="D2684">
            <v>0.98031049999999997</v>
          </cell>
          <cell r="F2684" t="str">
            <v>CALC</v>
          </cell>
          <cell r="H2684" t="str">
            <v>189</v>
          </cell>
          <cell r="I2684" t="str">
            <v>C</v>
          </cell>
          <cell r="J2684" t="str">
            <v>om_exp</v>
          </cell>
          <cell r="K2684" t="str">
            <v>juris_cp</v>
          </cell>
          <cell r="M2684" t="str">
            <v>2010/12/1/8/A/0</v>
          </cell>
        </row>
        <row r="2685">
          <cell r="A2685" t="str">
            <v>2684</v>
          </cell>
          <cell r="B2685" t="str">
            <v>OMA_8189</v>
          </cell>
          <cell r="C2685" t="str">
            <v>189 - Energy Jurisdictional Factor</v>
          </cell>
          <cell r="D2685">
            <v>0.980271</v>
          </cell>
          <cell r="F2685" t="str">
            <v>CALC</v>
          </cell>
          <cell r="H2685" t="str">
            <v>189</v>
          </cell>
          <cell r="I2685" t="str">
            <v>C</v>
          </cell>
          <cell r="J2685" t="str">
            <v>om_exp</v>
          </cell>
          <cell r="K2685" t="str">
            <v>juris_energy</v>
          </cell>
          <cell r="M2685" t="str">
            <v>2010/12/1/8/A/0</v>
          </cell>
        </row>
        <row r="2686">
          <cell r="A2686" t="str">
            <v>2685</v>
          </cell>
          <cell r="B2686" t="str">
            <v>OM1_8189</v>
          </cell>
          <cell r="C2686" t="str">
            <v>189 - O &amp; M Expenses Amount</v>
          </cell>
          <cell r="D2686">
            <v>4440</v>
          </cell>
          <cell r="F2686" t="str">
            <v>CALC</v>
          </cell>
          <cell r="H2686" t="str">
            <v>189</v>
          </cell>
          <cell r="I2686" t="str">
            <v>C</v>
          </cell>
          <cell r="J2686" t="str">
            <v>om_exp</v>
          </cell>
          <cell r="K2686" t="str">
            <v>beg_bal</v>
          </cell>
          <cell r="M2686" t="str">
            <v>2010/12/1/8/A/0</v>
          </cell>
        </row>
        <row r="2687">
          <cell r="A2687" t="str">
            <v>2686</v>
          </cell>
          <cell r="B2687" t="str">
            <v>OM9_8189</v>
          </cell>
          <cell r="C2687" t="str">
            <v>189 - GCP Jurisdictional Factor</v>
          </cell>
          <cell r="D2687">
            <v>1</v>
          </cell>
          <cell r="F2687" t="str">
            <v>CALC</v>
          </cell>
          <cell r="H2687" t="str">
            <v>189</v>
          </cell>
          <cell r="I2687" t="str">
            <v>C</v>
          </cell>
          <cell r="J2687" t="str">
            <v>om_exp</v>
          </cell>
          <cell r="K2687" t="str">
            <v>juris_gcp</v>
          </cell>
          <cell r="M2687" t="str">
            <v>2010/12/1/8/A/0</v>
          </cell>
        </row>
        <row r="2688">
          <cell r="A2688" t="str">
            <v>2687</v>
          </cell>
          <cell r="B2688" t="str">
            <v>OMD_8189</v>
          </cell>
          <cell r="C2688" t="str">
            <v>189 - Energy Jurisdictional O &amp; M Exp Amount</v>
          </cell>
          <cell r="D2688">
            <v>4352.4032399999996</v>
          </cell>
          <cell r="F2688" t="str">
            <v>CALC</v>
          </cell>
          <cell r="H2688" t="str">
            <v>189</v>
          </cell>
          <cell r="I2688" t="str">
            <v>C</v>
          </cell>
          <cell r="J2688" t="str">
            <v>om_exp</v>
          </cell>
          <cell r="K2688" t="str">
            <v>juris_energy_amt</v>
          </cell>
          <cell r="M2688" t="str">
            <v>2010/12/1/8/A/0</v>
          </cell>
        </row>
        <row r="2689">
          <cell r="A2689" t="str">
            <v>2688</v>
          </cell>
          <cell r="B2689" t="str">
            <v>OME_8189</v>
          </cell>
          <cell r="C2689" t="str">
            <v>189 - Total Jurisdictional O &amp; M Exp Amount</v>
          </cell>
          <cell r="D2689">
            <v>4352.4032399999996</v>
          </cell>
          <cell r="F2689" t="str">
            <v>CALC</v>
          </cell>
          <cell r="H2689" t="str">
            <v>189</v>
          </cell>
          <cell r="I2689" t="str">
            <v>C</v>
          </cell>
          <cell r="J2689" t="str">
            <v>om_exp</v>
          </cell>
          <cell r="K2689" t="str">
            <v>total_juris_amt</v>
          </cell>
          <cell r="M2689" t="str">
            <v>2010/12/1/8/A/0</v>
          </cell>
        </row>
        <row r="2690">
          <cell r="A2690" t="str">
            <v>2689</v>
          </cell>
          <cell r="B2690" t="str">
            <v>255_3040</v>
          </cell>
          <cell r="C2690" t="str">
            <v xml:space="preserve">ACCUM DEF-MARTIN SOLAR ITC                        </v>
          </cell>
          <cell r="D2690">
            <v>-123767270</v>
          </cell>
          <cell r="E2690" t="str">
            <v>255304</v>
          </cell>
          <cell r="F2690" t="str">
            <v>WALKER</v>
          </cell>
          <cell r="G2690" t="str">
            <v>LTD</v>
          </cell>
          <cell r="H2690" t="str">
            <v>190</v>
          </cell>
          <cell r="M2690" t="str">
            <v>2010/12/1/8/A/0</v>
          </cell>
        </row>
        <row r="2691">
          <cell r="A2691" t="str">
            <v>2690</v>
          </cell>
          <cell r="B2691" t="str">
            <v>RRL_8190</v>
          </cell>
          <cell r="C2691" t="str">
            <v>190 - Energy Allocation Ret Req Amount</v>
          </cell>
          <cell r="D2691">
            <v>94679.191957157804</v>
          </cell>
          <cell r="F2691" t="str">
            <v>CALC</v>
          </cell>
          <cell r="H2691" t="str">
            <v>190</v>
          </cell>
          <cell r="I2691" t="str">
            <v>C</v>
          </cell>
          <cell r="J2691" t="str">
            <v>ret_req</v>
          </cell>
          <cell r="K2691" t="str">
            <v>alloc_engy_amt</v>
          </cell>
          <cell r="M2691" t="str">
            <v>2010/12/1/8/A/0</v>
          </cell>
        </row>
        <row r="2692">
          <cell r="A2692" t="str">
            <v>2691</v>
          </cell>
          <cell r="B2692" t="str">
            <v>RRA_8190</v>
          </cell>
          <cell r="C2692" t="str">
            <v>190 - Grossed Federal Tax Rate</v>
          </cell>
          <cell r="D2692">
            <v>0.53846153846153799</v>
          </cell>
          <cell r="F2692" t="str">
            <v>CALC</v>
          </cell>
          <cell r="H2692" t="str">
            <v>190</v>
          </cell>
          <cell r="I2692" t="str">
            <v>C</v>
          </cell>
          <cell r="J2692" t="str">
            <v>ret_req</v>
          </cell>
          <cell r="K2692" t="str">
            <v>gross_fed_tax_rate</v>
          </cell>
          <cell r="M2692" t="str">
            <v>2010/12/1/8/A/0</v>
          </cell>
        </row>
        <row r="2693">
          <cell r="A2693" t="str">
            <v>2692</v>
          </cell>
          <cell r="B2693" t="str">
            <v>RRO_8190</v>
          </cell>
          <cell r="C2693" t="str">
            <v>190 - Energy Jurisdictional Factor</v>
          </cell>
          <cell r="D2693">
            <v>0.980271</v>
          </cell>
          <cell r="F2693" t="str">
            <v>CALC</v>
          </cell>
          <cell r="H2693" t="str">
            <v>190</v>
          </cell>
          <cell r="I2693" t="str">
            <v>C</v>
          </cell>
          <cell r="J2693" t="str">
            <v>ret_req</v>
          </cell>
          <cell r="K2693" t="str">
            <v>juris_energy</v>
          </cell>
          <cell r="M2693" t="str">
            <v>2010/12/1/8/A/0</v>
          </cell>
        </row>
        <row r="2694">
          <cell r="A2694" t="str">
            <v>2693</v>
          </cell>
          <cell r="B2694" t="str">
            <v>RR6_8190</v>
          </cell>
          <cell r="C2694" t="str">
            <v>190 - Annual Debt Rate</v>
          </cell>
          <cell r="D2694">
            <v>2.2100000000000002E-2</v>
          </cell>
          <cell r="F2694" t="str">
            <v>CALC</v>
          </cell>
          <cell r="H2694" t="str">
            <v>190</v>
          </cell>
          <cell r="I2694" t="str">
            <v>C</v>
          </cell>
          <cell r="J2694" t="str">
            <v>ret_req</v>
          </cell>
          <cell r="K2694" t="str">
            <v>debt_ror</v>
          </cell>
          <cell r="M2694" t="str">
            <v>2010/12/1/8/A/0</v>
          </cell>
        </row>
        <row r="2695">
          <cell r="A2695" t="str">
            <v>2694</v>
          </cell>
          <cell r="B2695" t="str">
            <v>RR2_8190</v>
          </cell>
          <cell r="C2695" t="str">
            <v>190 - Current Month Activity</v>
          </cell>
          <cell r="D2695">
            <v>0</v>
          </cell>
          <cell r="F2695" t="str">
            <v>CALC</v>
          </cell>
          <cell r="H2695" t="str">
            <v>190</v>
          </cell>
          <cell r="I2695" t="str">
            <v>C</v>
          </cell>
          <cell r="J2695" t="str">
            <v>ret_req</v>
          </cell>
          <cell r="K2695" t="str">
            <v>curr_mth</v>
          </cell>
          <cell r="M2695" t="str">
            <v>2010/12/1/8/A/0</v>
          </cell>
        </row>
        <row r="2696">
          <cell r="A2696" t="str">
            <v>2695</v>
          </cell>
          <cell r="B2696" t="str">
            <v>RRR_8190</v>
          </cell>
          <cell r="C2696" t="str">
            <v>190 - Energy Jurisdictional Ret Req Amount</v>
          </cell>
          <cell r="D2696">
            <v>92811.266179034996</v>
          </cell>
          <cell r="F2696" t="str">
            <v>CALC</v>
          </cell>
          <cell r="H2696" t="str">
            <v>190</v>
          </cell>
          <cell r="I2696" t="str">
            <v>C</v>
          </cell>
          <cell r="J2696" t="str">
            <v>ret_req</v>
          </cell>
          <cell r="K2696" t="str">
            <v>juris_energy_amt</v>
          </cell>
          <cell r="M2696" t="str">
            <v>2010/12/1/8/A/0</v>
          </cell>
        </row>
        <row r="2697">
          <cell r="A2697" t="str">
            <v>2696</v>
          </cell>
          <cell r="B2697" t="str">
            <v>RR4_8190</v>
          </cell>
          <cell r="C2697" t="str">
            <v>190 - Average Balance</v>
          </cell>
          <cell r="D2697">
            <v>123645277</v>
          </cell>
          <cell r="F2697" t="str">
            <v>CALC</v>
          </cell>
          <cell r="H2697" t="str">
            <v>190</v>
          </cell>
          <cell r="I2697" t="str">
            <v>C</v>
          </cell>
          <cell r="J2697" t="str">
            <v>ret_req</v>
          </cell>
          <cell r="K2697" t="str">
            <v>avg_bal</v>
          </cell>
          <cell r="M2697" t="str">
            <v>2010/12/1/8/A/0</v>
          </cell>
        </row>
        <row r="2698">
          <cell r="A2698" t="str">
            <v>2697</v>
          </cell>
          <cell r="B2698" t="str">
            <v>RR7_8190</v>
          </cell>
          <cell r="C2698" t="str">
            <v>190 - State Tax Rate</v>
          </cell>
          <cell r="D2698">
            <v>5.5E-2</v>
          </cell>
          <cell r="F2698" t="str">
            <v>CALC</v>
          </cell>
          <cell r="H2698" t="str">
            <v>190</v>
          </cell>
          <cell r="I2698" t="str">
            <v>C</v>
          </cell>
          <cell r="J2698" t="str">
            <v>ret_req</v>
          </cell>
          <cell r="K2698" t="str">
            <v>state_tax_rate</v>
          </cell>
          <cell r="M2698" t="str">
            <v>2010/12/1/8/A/0</v>
          </cell>
        </row>
        <row r="2699">
          <cell r="A2699" t="str">
            <v>2698</v>
          </cell>
          <cell r="B2699" t="str">
            <v>RR3_8190</v>
          </cell>
          <cell r="C2699" t="str">
            <v>190 - End of Month Balance</v>
          </cell>
          <cell r="D2699">
            <v>123523284</v>
          </cell>
          <cell r="F2699" t="str">
            <v>CALC</v>
          </cell>
          <cell r="H2699" t="str">
            <v>190</v>
          </cell>
          <cell r="I2699" t="str">
            <v>C</v>
          </cell>
          <cell r="J2699" t="str">
            <v>ret_req</v>
          </cell>
          <cell r="K2699" t="str">
            <v>end_bal</v>
          </cell>
          <cell r="M2699" t="str">
            <v>2010/12/1/8/A/0</v>
          </cell>
        </row>
        <row r="2700">
          <cell r="A2700" t="str">
            <v>2699</v>
          </cell>
          <cell r="B2700" t="str">
            <v>RRE_8190</v>
          </cell>
          <cell r="C2700" t="str">
            <v>190 - Return on Debt Amount</v>
          </cell>
          <cell r="D2700">
            <v>227717.5066509</v>
          </cell>
          <cell r="F2700" t="str">
            <v>CALC</v>
          </cell>
          <cell r="H2700" t="str">
            <v>190</v>
          </cell>
          <cell r="I2700" t="str">
            <v>C</v>
          </cell>
          <cell r="J2700" t="str">
            <v>ret_req</v>
          </cell>
          <cell r="K2700" t="str">
            <v>debt_ror_amt</v>
          </cell>
          <cell r="M2700" t="str">
            <v>2010/12/1/8/A/0</v>
          </cell>
        </row>
        <row r="2701">
          <cell r="A2701" t="str">
            <v>2700</v>
          </cell>
          <cell r="B2701" t="str">
            <v>RR9_8190</v>
          </cell>
          <cell r="C2701" t="str">
            <v>190 - Grossed State Tax Rate</v>
          </cell>
          <cell r="D2701">
            <v>5.8201058201058198E-2</v>
          </cell>
          <cell r="F2701" t="str">
            <v>CALC</v>
          </cell>
          <cell r="H2701" t="str">
            <v>190</v>
          </cell>
          <cell r="I2701" t="str">
            <v>C</v>
          </cell>
          <cell r="J2701" t="str">
            <v>ret_req</v>
          </cell>
          <cell r="K2701" t="str">
            <v>gross_state_tax_rate</v>
          </cell>
          <cell r="M2701" t="str">
            <v>2010/12/1/8/A/0</v>
          </cell>
        </row>
        <row r="2702">
          <cell r="A2702" t="str">
            <v>2701</v>
          </cell>
          <cell r="B2702" t="str">
            <v>RRN_8190</v>
          </cell>
          <cell r="C2702" t="str">
            <v>190 - GCP Jurisdictional Factor</v>
          </cell>
          <cell r="D2702">
            <v>1</v>
          </cell>
          <cell r="F2702" t="str">
            <v>CALC</v>
          </cell>
          <cell r="H2702" t="str">
            <v>190</v>
          </cell>
          <cell r="I2702" t="str">
            <v>C</v>
          </cell>
          <cell r="J2702" t="str">
            <v>ret_req</v>
          </cell>
          <cell r="K2702" t="str">
            <v>juris_gcp</v>
          </cell>
          <cell r="M2702" t="str">
            <v>2010/12/1/8/A/0</v>
          </cell>
        </row>
        <row r="2703">
          <cell r="A2703" t="str">
            <v>2702</v>
          </cell>
          <cell r="B2703" t="str">
            <v>RRB_8190</v>
          </cell>
          <cell r="C2703" t="str">
            <v>190 - Return on Equity Amount</v>
          </cell>
          <cell r="D2703">
            <v>616161.50887410005</v>
          </cell>
          <cell r="F2703" t="str">
            <v>CALC</v>
          </cell>
          <cell r="H2703" t="str">
            <v>190</v>
          </cell>
          <cell r="I2703" t="str">
            <v>C</v>
          </cell>
          <cell r="J2703" t="str">
            <v>ret_req</v>
          </cell>
          <cell r="K2703" t="str">
            <v>equity_ror_amt</v>
          </cell>
          <cell r="M2703" t="str">
            <v>2010/12/1/8/A/0</v>
          </cell>
        </row>
        <row r="2704">
          <cell r="A2704" t="str">
            <v>2703</v>
          </cell>
          <cell r="B2704" t="str">
            <v>RRI_8190</v>
          </cell>
          <cell r="C2704" t="str">
            <v>190 - Energy Allocation Factor</v>
          </cell>
          <cell r="D2704">
            <v>7.6923080000000005E-2</v>
          </cell>
          <cell r="F2704" t="str">
            <v>CALC</v>
          </cell>
          <cell r="H2704" t="str">
            <v>190</v>
          </cell>
          <cell r="I2704" t="str">
            <v>C</v>
          </cell>
          <cell r="J2704" t="str">
            <v>ret_req</v>
          </cell>
          <cell r="K2704" t="str">
            <v>alloc_energy</v>
          </cell>
          <cell r="M2704" t="str">
            <v>2010/12/1/8/A/0</v>
          </cell>
        </row>
        <row r="2705">
          <cell r="A2705" t="str">
            <v>2704</v>
          </cell>
          <cell r="B2705" t="str">
            <v>RRF_8190</v>
          </cell>
          <cell r="C2705" t="str">
            <v>190 - Total Ret Req Amount</v>
          </cell>
          <cell r="D2705">
            <v>1230829.44620987</v>
          </cell>
          <cell r="F2705" t="str">
            <v>CALC</v>
          </cell>
          <cell r="H2705" t="str">
            <v>190</v>
          </cell>
          <cell r="I2705" t="str">
            <v>C</v>
          </cell>
          <cell r="J2705" t="str">
            <v>ret_req</v>
          </cell>
          <cell r="K2705" t="str">
            <v>total_ret_req_amt</v>
          </cell>
          <cell r="M2705" t="str">
            <v>2010/12/1/8/A/0</v>
          </cell>
        </row>
        <row r="2706">
          <cell r="A2706" t="str">
            <v>2705</v>
          </cell>
          <cell r="B2706" t="str">
            <v>RR5_8190</v>
          </cell>
          <cell r="C2706" t="str">
            <v>190 - Annual Equity Rate</v>
          </cell>
          <cell r="D2706">
            <v>5.9799999999999999E-2</v>
          </cell>
          <cell r="F2706" t="str">
            <v>CALC</v>
          </cell>
          <cell r="H2706" t="str">
            <v>190</v>
          </cell>
          <cell r="I2706" t="str">
            <v>C</v>
          </cell>
          <cell r="J2706" t="str">
            <v>ret_req</v>
          </cell>
          <cell r="K2706" t="str">
            <v>equity_ror</v>
          </cell>
          <cell r="M2706" t="str">
            <v>2010/12/1/8/A/0</v>
          </cell>
        </row>
        <row r="2707">
          <cell r="A2707" t="str">
            <v>2706</v>
          </cell>
          <cell r="B2707" t="str">
            <v>RRH_8190</v>
          </cell>
          <cell r="C2707" t="str">
            <v>190 - GCP Allocation Factor</v>
          </cell>
          <cell r="D2707">
            <v>0</v>
          </cell>
          <cell r="F2707" t="str">
            <v>CALC</v>
          </cell>
          <cell r="H2707" t="str">
            <v>190</v>
          </cell>
          <cell r="I2707" t="str">
            <v>C</v>
          </cell>
          <cell r="J2707" t="str">
            <v>ret_req</v>
          </cell>
          <cell r="K2707" t="str">
            <v>alloc_gcp</v>
          </cell>
          <cell r="M2707" t="str">
            <v>2010/12/1/8/A/0</v>
          </cell>
        </row>
        <row r="2708">
          <cell r="A2708" t="str">
            <v>2707</v>
          </cell>
          <cell r="B2708" t="str">
            <v>RR8_8190</v>
          </cell>
          <cell r="C2708" t="str">
            <v>190 - Federal Tax Rate</v>
          </cell>
          <cell r="D2708">
            <v>0.35</v>
          </cell>
          <cell r="F2708" t="str">
            <v>CALC</v>
          </cell>
          <cell r="H2708" t="str">
            <v>190</v>
          </cell>
          <cell r="I2708" t="str">
            <v>C</v>
          </cell>
          <cell r="J2708" t="str">
            <v>ret_req</v>
          </cell>
          <cell r="K2708" t="str">
            <v>fed_tax_rate</v>
          </cell>
          <cell r="M2708" t="str">
            <v>2010/12/1/8/A/0</v>
          </cell>
        </row>
        <row r="2709">
          <cell r="A2709" t="str">
            <v>2708</v>
          </cell>
          <cell r="B2709" t="str">
            <v>RRP_8190</v>
          </cell>
          <cell r="C2709" t="str">
            <v>190 - CP Jurisdictional Ret Req Amount</v>
          </cell>
          <cell r="D2709">
            <v>1113780.0238216</v>
          </cell>
          <cell r="F2709" t="str">
            <v>CALC</v>
          </cell>
          <cell r="H2709" t="str">
            <v>190</v>
          </cell>
          <cell r="I2709" t="str">
            <v>C</v>
          </cell>
          <cell r="J2709" t="str">
            <v>ret_req</v>
          </cell>
          <cell r="K2709" t="str">
            <v>juris_cp_amt</v>
          </cell>
          <cell r="M2709" t="str">
            <v>2010/12/1/8/A/0</v>
          </cell>
        </row>
        <row r="2710">
          <cell r="A2710" t="str">
            <v>2709</v>
          </cell>
          <cell r="B2710" t="str">
            <v>RR1_8190</v>
          </cell>
          <cell r="C2710" t="str">
            <v>190 - Beginning of Month Balance</v>
          </cell>
          <cell r="D2710">
            <v>123767270</v>
          </cell>
          <cell r="F2710" t="str">
            <v>PRIOR_JV</v>
          </cell>
          <cell r="H2710" t="str">
            <v>190</v>
          </cell>
          <cell r="I2710" t="str">
            <v>P</v>
          </cell>
          <cell r="J2710" t="str">
            <v>ret_req</v>
          </cell>
          <cell r="K2710" t="str">
            <v>beg_bal</v>
          </cell>
          <cell r="M2710" t="str">
            <v>2010/12/1/8/A/0</v>
          </cell>
        </row>
        <row r="2711">
          <cell r="A2711" t="str">
            <v>2710</v>
          </cell>
          <cell r="B2711" t="str">
            <v>RRG_8190</v>
          </cell>
          <cell r="C2711" t="str">
            <v>190 - CP Allocation Factor</v>
          </cell>
          <cell r="D2711">
            <v>0.92307691999999997</v>
          </cell>
          <cell r="F2711" t="str">
            <v>CALC</v>
          </cell>
          <cell r="H2711" t="str">
            <v>190</v>
          </cell>
          <cell r="I2711" t="str">
            <v>C</v>
          </cell>
          <cell r="J2711" t="str">
            <v>ret_req</v>
          </cell>
          <cell r="K2711" t="str">
            <v>alloc_cp</v>
          </cell>
          <cell r="M2711" t="str">
            <v>2010/12/1/8/A/0</v>
          </cell>
        </row>
        <row r="2712">
          <cell r="A2712" t="str">
            <v>2711</v>
          </cell>
          <cell r="B2712" t="str">
            <v>RRK_8190</v>
          </cell>
          <cell r="C2712" t="str">
            <v>190 - GCP Allocation Ret Req Amount</v>
          </cell>
          <cell r="D2712">
            <v>0</v>
          </cell>
          <cell r="F2712" t="str">
            <v>CALC</v>
          </cell>
          <cell r="H2712" t="str">
            <v>190</v>
          </cell>
          <cell r="I2712" t="str">
            <v>C</v>
          </cell>
          <cell r="J2712" t="str">
            <v>ret_req</v>
          </cell>
          <cell r="K2712" t="str">
            <v>alloc_gcp_amt</v>
          </cell>
          <cell r="M2712" t="str">
            <v>2010/12/1/8/A/0</v>
          </cell>
        </row>
        <row r="2713">
          <cell r="A2713" t="str">
            <v>2712</v>
          </cell>
          <cell r="B2713" t="str">
            <v>RRM_8190</v>
          </cell>
          <cell r="C2713" t="str">
            <v>190 - CP Jurisdictional Factor</v>
          </cell>
          <cell r="D2713">
            <v>0.98031049999999997</v>
          </cell>
          <cell r="F2713" t="str">
            <v>CALC</v>
          </cell>
          <cell r="H2713" t="str">
            <v>190</v>
          </cell>
          <cell r="I2713" t="str">
            <v>C</v>
          </cell>
          <cell r="J2713" t="str">
            <v>ret_req</v>
          </cell>
          <cell r="K2713" t="str">
            <v>juris_cp</v>
          </cell>
          <cell r="M2713" t="str">
            <v>2010/12/1/8/A/0</v>
          </cell>
        </row>
        <row r="2714">
          <cell r="A2714" t="str">
            <v>2713</v>
          </cell>
          <cell r="B2714" t="str">
            <v>RRQ_8190</v>
          </cell>
          <cell r="C2714" t="str">
            <v>190 - GCP Jurisdictional Ret Req Amount</v>
          </cell>
          <cell r="D2714">
            <v>0</v>
          </cell>
          <cell r="F2714" t="str">
            <v>CALC</v>
          </cell>
          <cell r="H2714" t="str">
            <v>190</v>
          </cell>
          <cell r="I2714" t="str">
            <v>C</v>
          </cell>
          <cell r="J2714" t="str">
            <v>ret_req</v>
          </cell>
          <cell r="K2714" t="str">
            <v>juris_gcp_amt</v>
          </cell>
          <cell r="M2714" t="str">
            <v>2010/12/1/8/A/0</v>
          </cell>
        </row>
        <row r="2715">
          <cell r="A2715" t="str">
            <v>2714</v>
          </cell>
          <cell r="B2715" t="str">
            <v>RRJ_8190</v>
          </cell>
          <cell r="C2715" t="str">
            <v>190 - CP Allocation Ret Req Amount</v>
          </cell>
          <cell r="D2715">
            <v>1136150.2542527099</v>
          </cell>
          <cell r="F2715" t="str">
            <v>CALC</v>
          </cell>
          <cell r="H2715" t="str">
            <v>190</v>
          </cell>
          <cell r="I2715" t="str">
            <v>C</v>
          </cell>
          <cell r="J2715" t="str">
            <v>ret_req</v>
          </cell>
          <cell r="K2715" t="str">
            <v>alloc_cp_amt</v>
          </cell>
          <cell r="M2715" t="str">
            <v>2010/12/1/8/A/0</v>
          </cell>
        </row>
        <row r="2716">
          <cell r="A2716" t="str">
            <v>2715</v>
          </cell>
          <cell r="B2716" t="str">
            <v>RRD_8190</v>
          </cell>
          <cell r="C2716" t="str">
            <v>190 - Federal Tax Amount</v>
          </cell>
          <cell r="D2716">
            <v>351089.17884564103</v>
          </cell>
          <cell r="F2716" t="str">
            <v>CALC</v>
          </cell>
          <cell r="H2716" t="str">
            <v>190</v>
          </cell>
          <cell r="I2716" t="str">
            <v>C</v>
          </cell>
          <cell r="J2716" t="str">
            <v>ret_req</v>
          </cell>
          <cell r="K2716" t="str">
            <v>fed_tax_amt</v>
          </cell>
          <cell r="M2716" t="str">
            <v>2010/12/1/8/A/0</v>
          </cell>
        </row>
        <row r="2717">
          <cell r="A2717" t="str">
            <v>2716</v>
          </cell>
          <cell r="B2717" t="str">
            <v>RRC_8190</v>
          </cell>
          <cell r="C2717" t="str">
            <v>190 - State Tax Amount</v>
          </cell>
          <cell r="D2717">
            <v>35861.2518392333</v>
          </cell>
          <cell r="F2717" t="str">
            <v>CALC</v>
          </cell>
          <cell r="H2717" t="str">
            <v>190</v>
          </cell>
          <cell r="I2717" t="str">
            <v>C</v>
          </cell>
          <cell r="J2717" t="str">
            <v>ret_req</v>
          </cell>
          <cell r="K2717" t="str">
            <v>state_tax_amt</v>
          </cell>
          <cell r="M2717" t="str">
            <v>2010/12/1/8/A/0</v>
          </cell>
        </row>
        <row r="2718">
          <cell r="A2718" t="str">
            <v>2717</v>
          </cell>
          <cell r="B2718" t="str">
            <v>RRS_8190</v>
          </cell>
          <cell r="C2718" t="str">
            <v>190 - Total Jurisdictional Ret Req Amount</v>
          </cell>
          <cell r="D2718">
            <v>1206591.2900006401</v>
          </cell>
          <cell r="F2718" t="str">
            <v>CALC</v>
          </cell>
          <cell r="H2718" t="str">
            <v>190</v>
          </cell>
          <cell r="I2718" t="str">
            <v>C</v>
          </cell>
          <cell r="J2718" t="str">
            <v>ret_req</v>
          </cell>
          <cell r="K2718" t="str">
            <v>total_juris_amt</v>
          </cell>
          <cell r="M2718" t="str">
            <v>2010/12/1/8/A/0</v>
          </cell>
        </row>
        <row r="2719">
          <cell r="A2719" t="str">
            <v>2718</v>
          </cell>
          <cell r="B2719" t="str">
            <v>407_3750</v>
          </cell>
          <cell r="C2719" t="str">
            <v xml:space="preserve">AMORT REG ASSET - MARTIN ITC DEPR                 </v>
          </cell>
          <cell r="D2719">
            <v>76612</v>
          </cell>
          <cell r="E2719" t="str">
            <v>407375</v>
          </cell>
          <cell r="F2719" t="str">
            <v>WALKER</v>
          </cell>
          <cell r="G2719" t="str">
            <v>CM</v>
          </cell>
          <cell r="H2719" t="str">
            <v>192</v>
          </cell>
          <cell r="M2719" t="str">
            <v>2010/12/1/8/A/0</v>
          </cell>
        </row>
        <row r="2720">
          <cell r="A2720" t="str">
            <v>2719</v>
          </cell>
          <cell r="B2720" t="str">
            <v>OM8_8192</v>
          </cell>
          <cell r="C2720" t="str">
            <v>192 - CP Jurisdictional Factor</v>
          </cell>
          <cell r="D2720">
            <v>0.98031049999999997</v>
          </cell>
          <cell r="F2720" t="str">
            <v>CALC</v>
          </cell>
          <cell r="H2720" t="str">
            <v>192</v>
          </cell>
          <cell r="I2720" t="str">
            <v>C</v>
          </cell>
          <cell r="J2720" t="str">
            <v>om_exp</v>
          </cell>
          <cell r="K2720" t="str">
            <v>juris_cp</v>
          </cell>
          <cell r="M2720" t="str">
            <v>2010/12/1/8/A/0</v>
          </cell>
        </row>
        <row r="2721">
          <cell r="A2721" t="str">
            <v>2720</v>
          </cell>
          <cell r="B2721" t="str">
            <v>OM8_8192</v>
          </cell>
          <cell r="C2721" t="str">
            <v>192 - CP Jurisdictional Factor</v>
          </cell>
          <cell r="D2721">
            <v>0.98031049999999997</v>
          </cell>
          <cell r="F2721" t="str">
            <v>CALC</v>
          </cell>
          <cell r="H2721" t="str">
            <v>192</v>
          </cell>
          <cell r="I2721" t="str">
            <v>C</v>
          </cell>
          <cell r="J2721" t="str">
            <v>om_exp</v>
          </cell>
          <cell r="K2721" t="str">
            <v>juris_cp</v>
          </cell>
          <cell r="M2721" t="str">
            <v>2010/12/1/8/A/0</v>
          </cell>
        </row>
        <row r="2722">
          <cell r="A2722" t="str">
            <v>2721</v>
          </cell>
          <cell r="B2722" t="str">
            <v>OM8_8192</v>
          </cell>
          <cell r="C2722" t="str">
            <v>192 - CP Jurisdictional Factor</v>
          </cell>
          <cell r="D2722">
            <v>0.98031049999999997</v>
          </cell>
          <cell r="F2722" t="str">
            <v>CALC</v>
          </cell>
          <cell r="H2722" t="str">
            <v>192</v>
          </cell>
          <cell r="I2722" t="str">
            <v>C</v>
          </cell>
          <cell r="J2722" t="str">
            <v>om_exp</v>
          </cell>
          <cell r="K2722" t="str">
            <v>juris_cp</v>
          </cell>
          <cell r="M2722" t="str">
            <v>2010/12/1/8/A/0</v>
          </cell>
        </row>
        <row r="2723">
          <cell r="A2723" t="str">
            <v>2722</v>
          </cell>
          <cell r="B2723" t="str">
            <v>OM7_8192</v>
          </cell>
          <cell r="C2723" t="str">
            <v>192 - Energy Allocation O &amp; M Exp Amount</v>
          </cell>
          <cell r="D2723">
            <v>5893.2310049600001</v>
          </cell>
          <cell r="F2723" t="str">
            <v>CALC</v>
          </cell>
          <cell r="H2723" t="str">
            <v>192</v>
          </cell>
          <cell r="I2723" t="str">
            <v>C</v>
          </cell>
          <cell r="J2723" t="str">
            <v>om_exp</v>
          </cell>
          <cell r="K2723" t="str">
            <v>alloc_energy_amt</v>
          </cell>
          <cell r="M2723" t="str">
            <v>2010/12/1/8/A/0</v>
          </cell>
        </row>
        <row r="2724">
          <cell r="A2724" t="str">
            <v>2723</v>
          </cell>
          <cell r="B2724" t="str">
            <v>OM7_8192</v>
          </cell>
          <cell r="C2724" t="str">
            <v>192 - Energy Allocation O &amp; M Exp Amount</v>
          </cell>
          <cell r="D2724">
            <v>-18768.154596879998</v>
          </cell>
          <cell r="F2724" t="str">
            <v>CALC</v>
          </cell>
          <cell r="H2724" t="str">
            <v>192</v>
          </cell>
          <cell r="I2724" t="str">
            <v>C</v>
          </cell>
          <cell r="J2724" t="str">
            <v>om_exp</v>
          </cell>
          <cell r="K2724" t="str">
            <v>alloc_energy_amt</v>
          </cell>
          <cell r="M2724" t="str">
            <v>2010/12/1/8/A/0</v>
          </cell>
        </row>
        <row r="2725">
          <cell r="A2725" t="str">
            <v>2724</v>
          </cell>
          <cell r="B2725" t="str">
            <v>OM7_8192</v>
          </cell>
          <cell r="C2725" t="str">
            <v>192 - Energy Allocation O &amp; M Exp Amount</v>
          </cell>
          <cell r="D2725">
            <v>-11786.38508684</v>
          </cell>
          <cell r="F2725" t="str">
            <v>CALC</v>
          </cell>
          <cell r="H2725" t="str">
            <v>192</v>
          </cell>
          <cell r="I2725" t="str">
            <v>C</v>
          </cell>
          <cell r="J2725" t="str">
            <v>om_exp</v>
          </cell>
          <cell r="K2725" t="str">
            <v>alloc_energy_amt</v>
          </cell>
          <cell r="M2725" t="str">
            <v>2010/12/1/8/A/0</v>
          </cell>
        </row>
        <row r="2726">
          <cell r="A2726" t="str">
            <v>2725</v>
          </cell>
          <cell r="B2726" t="str">
            <v>OME_8192</v>
          </cell>
          <cell r="C2726" t="str">
            <v>192 - Total Jurisdictional O &amp; M Exp Amount</v>
          </cell>
          <cell r="D2726">
            <v>75103.315243375298</v>
          </cell>
          <cell r="F2726" t="str">
            <v>CALC</v>
          </cell>
          <cell r="H2726" t="str">
            <v>192</v>
          </cell>
          <cell r="I2726" t="str">
            <v>C</v>
          </cell>
          <cell r="J2726" t="str">
            <v>om_exp</v>
          </cell>
          <cell r="K2726" t="str">
            <v>total_juris_amt</v>
          </cell>
          <cell r="M2726" t="str">
            <v>2010/12/1/8/A/0</v>
          </cell>
        </row>
        <row r="2727">
          <cell r="A2727" t="str">
            <v>2726</v>
          </cell>
          <cell r="B2727" t="str">
            <v>OME_8192</v>
          </cell>
          <cell r="C2727" t="str">
            <v>192 - Total Jurisdictional O &amp; M Exp Amount</v>
          </cell>
          <cell r="D2727">
            <v>-239181.296310893</v>
          </cell>
          <cell r="F2727" t="str">
            <v>CALC</v>
          </cell>
          <cell r="H2727" t="str">
            <v>192</v>
          </cell>
          <cell r="I2727" t="str">
            <v>C</v>
          </cell>
          <cell r="J2727" t="str">
            <v>om_exp</v>
          </cell>
          <cell r="K2727" t="str">
            <v>total_juris_amt</v>
          </cell>
          <cell r="M2727" t="str">
            <v>2010/12/1/8/A/0</v>
          </cell>
        </row>
        <row r="2728">
          <cell r="A2728" t="str">
            <v>2727</v>
          </cell>
          <cell r="B2728" t="str">
            <v>OME_8192</v>
          </cell>
          <cell r="C2728" t="str">
            <v>192 - Total Jurisdictional O &amp; M Exp Amount</v>
          </cell>
          <cell r="D2728">
            <v>-150205.65017928899</v>
          </cell>
          <cell r="F2728" t="str">
            <v>CALC</v>
          </cell>
          <cell r="H2728" t="str">
            <v>192</v>
          </cell>
          <cell r="I2728" t="str">
            <v>C</v>
          </cell>
          <cell r="J2728" t="str">
            <v>om_exp</v>
          </cell>
          <cell r="K2728" t="str">
            <v>total_juris_amt</v>
          </cell>
          <cell r="M2728" t="str">
            <v>2010/12/1/8/A/0</v>
          </cell>
        </row>
        <row r="2729">
          <cell r="A2729" t="str">
            <v>2728</v>
          </cell>
          <cell r="B2729" t="str">
            <v>OMA_8192</v>
          </cell>
          <cell r="C2729" t="str">
            <v>192 - Energy Jurisdictional Factor</v>
          </cell>
          <cell r="D2729">
            <v>0.980271</v>
          </cell>
          <cell r="F2729" t="str">
            <v>CALC</v>
          </cell>
          <cell r="H2729" t="str">
            <v>192</v>
          </cell>
          <cell r="I2729" t="str">
            <v>C</v>
          </cell>
          <cell r="J2729" t="str">
            <v>om_exp</v>
          </cell>
          <cell r="K2729" t="str">
            <v>juris_energy</v>
          </cell>
          <cell r="M2729" t="str">
            <v>2010/12/1/8/A/0</v>
          </cell>
        </row>
        <row r="2730">
          <cell r="A2730" t="str">
            <v>2729</v>
          </cell>
          <cell r="B2730" t="str">
            <v>OMA_8192</v>
          </cell>
          <cell r="C2730" t="str">
            <v>192 - Energy Jurisdictional Factor</v>
          </cell>
          <cell r="D2730">
            <v>0.980271</v>
          </cell>
          <cell r="F2730" t="str">
            <v>CALC</v>
          </cell>
          <cell r="H2730" t="str">
            <v>192</v>
          </cell>
          <cell r="I2730" t="str">
            <v>C</v>
          </cell>
          <cell r="J2730" t="str">
            <v>om_exp</v>
          </cell>
          <cell r="K2730" t="str">
            <v>juris_energy</v>
          </cell>
          <cell r="M2730" t="str">
            <v>2010/12/1/8/A/0</v>
          </cell>
        </row>
        <row r="2731">
          <cell r="A2731" t="str">
            <v>2730</v>
          </cell>
          <cell r="B2731" t="str">
            <v>OMA_8192</v>
          </cell>
          <cell r="C2731" t="str">
            <v>192 - Energy Jurisdictional Factor</v>
          </cell>
          <cell r="D2731">
            <v>0.980271</v>
          </cell>
          <cell r="F2731" t="str">
            <v>CALC</v>
          </cell>
          <cell r="H2731" t="str">
            <v>192</v>
          </cell>
          <cell r="I2731" t="str">
            <v>C</v>
          </cell>
          <cell r="J2731" t="str">
            <v>om_exp</v>
          </cell>
          <cell r="K2731" t="str">
            <v>juris_energy</v>
          </cell>
          <cell r="M2731" t="str">
            <v>2010/12/1/8/A/0</v>
          </cell>
        </row>
        <row r="2732">
          <cell r="A2732" t="str">
            <v>2731</v>
          </cell>
          <cell r="B2732" t="str">
            <v>OMC_8192</v>
          </cell>
          <cell r="C2732" t="str">
            <v>192 - GCP Jurisdictional O &amp; M Exp Amount</v>
          </cell>
          <cell r="D2732">
            <v>0</v>
          </cell>
          <cell r="F2732" t="str">
            <v>CALC</v>
          </cell>
          <cell r="H2732" t="str">
            <v>192</v>
          </cell>
          <cell r="I2732" t="str">
            <v>C</v>
          </cell>
          <cell r="J2732" t="str">
            <v>om_exp</v>
          </cell>
          <cell r="K2732" t="str">
            <v>juris_gcp_amt</v>
          </cell>
          <cell r="M2732" t="str">
            <v>2010/12/1/8/A/0</v>
          </cell>
        </row>
        <row r="2733">
          <cell r="A2733" t="str">
            <v>2732</v>
          </cell>
          <cell r="B2733" t="str">
            <v>OMC_8192</v>
          </cell>
          <cell r="C2733" t="str">
            <v>192 - GCP Jurisdictional O &amp; M Exp Amount</v>
          </cell>
          <cell r="D2733">
            <v>0</v>
          </cell>
          <cell r="F2733" t="str">
            <v>CALC</v>
          </cell>
          <cell r="H2733" t="str">
            <v>192</v>
          </cell>
          <cell r="I2733" t="str">
            <v>C</v>
          </cell>
          <cell r="J2733" t="str">
            <v>om_exp</v>
          </cell>
          <cell r="K2733" t="str">
            <v>juris_gcp_amt</v>
          </cell>
          <cell r="M2733" t="str">
            <v>2010/12/1/8/A/0</v>
          </cell>
        </row>
        <row r="2734">
          <cell r="A2734" t="str">
            <v>2733</v>
          </cell>
          <cell r="B2734" t="str">
            <v>OMC_8192</v>
          </cell>
          <cell r="C2734" t="str">
            <v>192 - GCP Jurisdictional O &amp; M Exp Amount</v>
          </cell>
          <cell r="D2734">
            <v>0</v>
          </cell>
          <cell r="F2734" t="str">
            <v>CALC</v>
          </cell>
          <cell r="H2734" t="str">
            <v>192</v>
          </cell>
          <cell r="I2734" t="str">
            <v>C</v>
          </cell>
          <cell r="J2734" t="str">
            <v>om_exp</v>
          </cell>
          <cell r="K2734" t="str">
            <v>juris_gcp_amt</v>
          </cell>
          <cell r="M2734" t="str">
            <v>2010/12/1/8/A/0</v>
          </cell>
        </row>
        <row r="2735">
          <cell r="A2735" t="str">
            <v>2734</v>
          </cell>
          <cell r="B2735" t="str">
            <v>OM4_8192</v>
          </cell>
          <cell r="C2735" t="str">
            <v>192 - Energy Allocation Factor</v>
          </cell>
          <cell r="D2735">
            <v>7.6923080000000005E-2</v>
          </cell>
          <cell r="F2735" t="str">
            <v>CALC</v>
          </cell>
          <cell r="H2735" t="str">
            <v>192</v>
          </cell>
          <cell r="I2735" t="str">
            <v>C</v>
          </cell>
          <cell r="J2735" t="str">
            <v>om_exp</v>
          </cell>
          <cell r="K2735" t="str">
            <v>alloc_energy</v>
          </cell>
          <cell r="M2735" t="str">
            <v>2010/12/1/8/A/0</v>
          </cell>
        </row>
        <row r="2736">
          <cell r="A2736" t="str">
            <v>2735</v>
          </cell>
          <cell r="B2736" t="str">
            <v>OM4_8192</v>
          </cell>
          <cell r="C2736" t="str">
            <v>192 - Energy Allocation Factor</v>
          </cell>
          <cell r="D2736">
            <v>7.6923080000000005E-2</v>
          </cell>
          <cell r="F2736" t="str">
            <v>CALC</v>
          </cell>
          <cell r="H2736" t="str">
            <v>192</v>
          </cell>
          <cell r="I2736" t="str">
            <v>C</v>
          </cell>
          <cell r="J2736" t="str">
            <v>om_exp</v>
          </cell>
          <cell r="K2736" t="str">
            <v>alloc_energy</v>
          </cell>
          <cell r="M2736" t="str">
            <v>2010/12/1/8/A/0</v>
          </cell>
        </row>
        <row r="2737">
          <cell r="A2737" t="str">
            <v>2736</v>
          </cell>
          <cell r="B2737" t="str">
            <v>OM4_8192</v>
          </cell>
          <cell r="C2737" t="str">
            <v>192 - Energy Allocation Factor</v>
          </cell>
          <cell r="D2737">
            <v>7.6923080000000005E-2</v>
          </cell>
          <cell r="F2737" t="str">
            <v>CALC</v>
          </cell>
          <cell r="H2737" t="str">
            <v>192</v>
          </cell>
          <cell r="I2737" t="str">
            <v>C</v>
          </cell>
          <cell r="J2737" t="str">
            <v>om_exp</v>
          </cell>
          <cell r="K2737" t="str">
            <v>alloc_energy</v>
          </cell>
          <cell r="M2737" t="str">
            <v>2010/12/1/8/A/0</v>
          </cell>
        </row>
        <row r="2738">
          <cell r="A2738" t="str">
            <v>2737</v>
          </cell>
          <cell r="B2738" t="str">
            <v>OM3_8192</v>
          </cell>
          <cell r="C2738" t="str">
            <v>192 - GCP Allocation Factor</v>
          </cell>
          <cell r="D2738">
            <v>0</v>
          </cell>
          <cell r="F2738" t="str">
            <v>CALC</v>
          </cell>
          <cell r="H2738" t="str">
            <v>192</v>
          </cell>
          <cell r="I2738" t="str">
            <v>C</v>
          </cell>
          <cell r="J2738" t="str">
            <v>om_exp</v>
          </cell>
          <cell r="K2738" t="str">
            <v>alloc_gcp</v>
          </cell>
          <cell r="M2738" t="str">
            <v>2010/12/1/8/A/0</v>
          </cell>
        </row>
        <row r="2739">
          <cell r="A2739" t="str">
            <v>2738</v>
          </cell>
          <cell r="B2739" t="str">
            <v>OM3_8192</v>
          </cell>
          <cell r="C2739" t="str">
            <v>192 - GCP Allocation Factor</v>
          </cell>
          <cell r="D2739">
            <v>0</v>
          </cell>
          <cell r="F2739" t="str">
            <v>CALC</v>
          </cell>
          <cell r="H2739" t="str">
            <v>192</v>
          </cell>
          <cell r="I2739" t="str">
            <v>C</v>
          </cell>
          <cell r="J2739" t="str">
            <v>om_exp</v>
          </cell>
          <cell r="K2739" t="str">
            <v>alloc_gcp</v>
          </cell>
          <cell r="M2739" t="str">
            <v>2010/12/1/8/A/0</v>
          </cell>
        </row>
        <row r="2740">
          <cell r="A2740" t="str">
            <v>2739</v>
          </cell>
          <cell r="B2740" t="str">
            <v>OM3_8192</v>
          </cell>
          <cell r="C2740" t="str">
            <v>192 - GCP Allocation Factor</v>
          </cell>
          <cell r="D2740">
            <v>0</v>
          </cell>
          <cell r="F2740" t="str">
            <v>CALC</v>
          </cell>
          <cell r="H2740" t="str">
            <v>192</v>
          </cell>
          <cell r="I2740" t="str">
            <v>C</v>
          </cell>
          <cell r="J2740" t="str">
            <v>om_exp</v>
          </cell>
          <cell r="K2740" t="str">
            <v>alloc_gcp</v>
          </cell>
          <cell r="M2740" t="str">
            <v>2010/12/1/8/A/0</v>
          </cell>
        </row>
        <row r="2741">
          <cell r="A2741" t="str">
            <v>2740</v>
          </cell>
          <cell r="B2741" t="str">
            <v>OM6_8192</v>
          </cell>
          <cell r="C2741" t="str">
            <v>192 - GCP Allocation O &amp; M Exp Amount</v>
          </cell>
          <cell r="D2741">
            <v>0</v>
          </cell>
          <cell r="F2741" t="str">
            <v>CALC</v>
          </cell>
          <cell r="H2741" t="str">
            <v>192</v>
          </cell>
          <cell r="I2741" t="str">
            <v>C</v>
          </cell>
          <cell r="J2741" t="str">
            <v>om_exp</v>
          </cell>
          <cell r="K2741" t="str">
            <v>alloc_gcp_amt</v>
          </cell>
          <cell r="M2741" t="str">
            <v>2010/12/1/8/A/0</v>
          </cell>
        </row>
        <row r="2742">
          <cell r="A2742" t="str">
            <v>2741</v>
          </cell>
          <cell r="B2742" t="str">
            <v>OM6_8192</v>
          </cell>
          <cell r="C2742" t="str">
            <v>192 - GCP Allocation O &amp; M Exp Amount</v>
          </cell>
          <cell r="D2742">
            <v>0</v>
          </cell>
          <cell r="F2742" t="str">
            <v>CALC</v>
          </cell>
          <cell r="H2742" t="str">
            <v>192</v>
          </cell>
          <cell r="I2742" t="str">
            <v>C</v>
          </cell>
          <cell r="J2742" t="str">
            <v>om_exp</v>
          </cell>
          <cell r="K2742" t="str">
            <v>alloc_gcp_amt</v>
          </cell>
          <cell r="M2742" t="str">
            <v>2010/12/1/8/A/0</v>
          </cell>
        </row>
        <row r="2743">
          <cell r="A2743" t="str">
            <v>2742</v>
          </cell>
          <cell r="B2743" t="str">
            <v>OM6_8192</v>
          </cell>
          <cell r="C2743" t="str">
            <v>192 - GCP Allocation O &amp; M Exp Amount</v>
          </cell>
          <cell r="D2743">
            <v>0</v>
          </cell>
          <cell r="F2743" t="str">
            <v>CALC</v>
          </cell>
          <cell r="H2743" t="str">
            <v>192</v>
          </cell>
          <cell r="I2743" t="str">
            <v>C</v>
          </cell>
          <cell r="J2743" t="str">
            <v>om_exp</v>
          </cell>
          <cell r="K2743" t="str">
            <v>alloc_gcp_amt</v>
          </cell>
          <cell r="M2743" t="str">
            <v>2010/12/1/8/A/0</v>
          </cell>
        </row>
        <row r="2744">
          <cell r="A2744" t="str">
            <v>2743</v>
          </cell>
          <cell r="B2744" t="str">
            <v>OM2_8192</v>
          </cell>
          <cell r="C2744" t="str">
            <v>192 - CP Allocation Factor</v>
          </cell>
          <cell r="D2744">
            <v>0.92307691999999997</v>
          </cell>
          <cell r="F2744" t="str">
            <v>CALC</v>
          </cell>
          <cell r="H2744" t="str">
            <v>192</v>
          </cell>
          <cell r="I2744" t="str">
            <v>C</v>
          </cell>
          <cell r="J2744" t="str">
            <v>om_exp</v>
          </cell>
          <cell r="K2744" t="str">
            <v>alloc_cp</v>
          </cell>
          <cell r="M2744" t="str">
            <v>2010/12/1/8/A/0</v>
          </cell>
        </row>
        <row r="2745">
          <cell r="A2745" t="str">
            <v>2744</v>
          </cell>
          <cell r="B2745" t="str">
            <v>OM2_8192</v>
          </cell>
          <cell r="C2745" t="str">
            <v>192 - CP Allocation Factor</v>
          </cell>
          <cell r="D2745">
            <v>0.92307691999999997</v>
          </cell>
          <cell r="F2745" t="str">
            <v>CALC</v>
          </cell>
          <cell r="H2745" t="str">
            <v>192</v>
          </cell>
          <cell r="I2745" t="str">
            <v>C</v>
          </cell>
          <cell r="J2745" t="str">
            <v>om_exp</v>
          </cell>
          <cell r="K2745" t="str">
            <v>alloc_cp</v>
          </cell>
          <cell r="M2745" t="str">
            <v>2010/12/1/8/A/0</v>
          </cell>
        </row>
        <row r="2746">
          <cell r="A2746" t="str">
            <v>2745</v>
          </cell>
          <cell r="B2746" t="str">
            <v>OM2_8192</v>
          </cell>
          <cell r="C2746" t="str">
            <v>192 - CP Allocation Factor</v>
          </cell>
          <cell r="D2746">
            <v>0.92307691999999997</v>
          </cell>
          <cell r="F2746" t="str">
            <v>CALC</v>
          </cell>
          <cell r="H2746" t="str">
            <v>192</v>
          </cell>
          <cell r="I2746" t="str">
            <v>C</v>
          </cell>
          <cell r="J2746" t="str">
            <v>om_exp</v>
          </cell>
          <cell r="K2746" t="str">
            <v>alloc_cp</v>
          </cell>
          <cell r="M2746" t="str">
            <v>2010/12/1/8/A/0</v>
          </cell>
        </row>
        <row r="2747">
          <cell r="A2747" t="str">
            <v>2746</v>
          </cell>
          <cell r="B2747" t="str">
            <v>OM9_8192</v>
          </cell>
          <cell r="C2747" t="str">
            <v>192 - GCP Jurisdictional Factor</v>
          </cell>
          <cell r="D2747">
            <v>1</v>
          </cell>
          <cell r="F2747" t="str">
            <v>CALC</v>
          </cell>
          <cell r="H2747" t="str">
            <v>192</v>
          </cell>
          <cell r="I2747" t="str">
            <v>C</v>
          </cell>
          <cell r="J2747" t="str">
            <v>om_exp</v>
          </cell>
          <cell r="K2747" t="str">
            <v>juris_gcp</v>
          </cell>
          <cell r="M2747" t="str">
            <v>2010/12/1/8/A/0</v>
          </cell>
        </row>
        <row r="2748">
          <cell r="A2748" t="str">
            <v>2747</v>
          </cell>
          <cell r="B2748" t="str">
            <v>OM9_8192</v>
          </cell>
          <cell r="C2748" t="str">
            <v>192 - GCP Jurisdictional Factor</v>
          </cell>
          <cell r="D2748">
            <v>1</v>
          </cell>
          <cell r="F2748" t="str">
            <v>CALC</v>
          </cell>
          <cell r="H2748" t="str">
            <v>192</v>
          </cell>
          <cell r="I2748" t="str">
            <v>C</v>
          </cell>
          <cell r="J2748" t="str">
            <v>om_exp</v>
          </cell>
          <cell r="K2748" t="str">
            <v>juris_gcp</v>
          </cell>
          <cell r="M2748" t="str">
            <v>2010/12/1/8/A/0</v>
          </cell>
        </row>
        <row r="2749">
          <cell r="A2749" t="str">
            <v>2748</v>
          </cell>
          <cell r="B2749" t="str">
            <v>OM9_8192</v>
          </cell>
          <cell r="C2749" t="str">
            <v>192 - GCP Jurisdictional Factor</v>
          </cell>
          <cell r="D2749">
            <v>1</v>
          </cell>
          <cell r="F2749" t="str">
            <v>CALC</v>
          </cell>
          <cell r="H2749" t="str">
            <v>192</v>
          </cell>
          <cell r="I2749" t="str">
            <v>C</v>
          </cell>
          <cell r="J2749" t="str">
            <v>om_exp</v>
          </cell>
          <cell r="K2749" t="str">
            <v>juris_gcp</v>
          </cell>
          <cell r="M2749" t="str">
            <v>2010/12/1/8/A/0</v>
          </cell>
        </row>
        <row r="2750">
          <cell r="A2750" t="str">
            <v>2749</v>
          </cell>
          <cell r="B2750" t="str">
            <v>OMB_8192</v>
          </cell>
          <cell r="C2750" t="str">
            <v>192 - CP Jurisdictional O &amp; M Exp Amount</v>
          </cell>
          <cell r="D2750">
            <v>69326.351792912101</v>
          </cell>
          <cell r="F2750" t="str">
            <v>CALC</v>
          </cell>
          <cell r="H2750" t="str">
            <v>192</v>
          </cell>
          <cell r="I2750" t="str">
            <v>C</v>
          </cell>
          <cell r="J2750" t="str">
            <v>om_exp</v>
          </cell>
          <cell r="K2750" t="str">
            <v>juris_cp_amt</v>
          </cell>
          <cell r="M2750" t="str">
            <v>2010/12/1/8/A/0</v>
          </cell>
        </row>
        <row r="2751">
          <cell r="A2751" t="str">
            <v>2750</v>
          </cell>
          <cell r="B2751" t="str">
            <v>OMB_8192</v>
          </cell>
          <cell r="C2751" t="str">
            <v>192 - CP Jurisdictional O &amp; M Exp Amount</v>
          </cell>
          <cell r="D2751">
            <v>-220783.41863605499</v>
          </cell>
          <cell r="F2751" t="str">
            <v>CALC</v>
          </cell>
          <cell r="H2751" t="str">
            <v>192</v>
          </cell>
          <cell r="I2751" t="str">
            <v>C</v>
          </cell>
          <cell r="J2751" t="str">
            <v>om_exp</v>
          </cell>
          <cell r="K2751" t="str">
            <v>juris_cp_amt</v>
          </cell>
          <cell r="M2751" t="str">
            <v>2010/12/1/8/A/0</v>
          </cell>
        </row>
        <row r="2752">
          <cell r="A2752" t="str">
            <v>2751</v>
          </cell>
          <cell r="B2752" t="str">
            <v>OMB_8192</v>
          </cell>
          <cell r="C2752" t="str">
            <v>192 - CP Jurisdictional O &amp; M Exp Amount</v>
          </cell>
          <cell r="D2752">
            <v>-138651.79868382699</v>
          </cell>
          <cell r="F2752" t="str">
            <v>CALC</v>
          </cell>
          <cell r="H2752" t="str">
            <v>192</v>
          </cell>
          <cell r="I2752" t="str">
            <v>C</v>
          </cell>
          <cell r="J2752" t="str">
            <v>om_exp</v>
          </cell>
          <cell r="K2752" t="str">
            <v>juris_cp_amt</v>
          </cell>
          <cell r="M2752" t="str">
            <v>2010/12/1/8/A/0</v>
          </cell>
        </row>
        <row r="2753">
          <cell r="A2753" t="str">
            <v>2752</v>
          </cell>
          <cell r="B2753" t="str">
            <v>OM5_8192</v>
          </cell>
          <cell r="C2753" t="str">
            <v>192 - CP Allocation O &amp; M Exp Amount</v>
          </cell>
          <cell r="D2753">
            <v>70718.768995039994</v>
          </cell>
          <cell r="F2753" t="str">
            <v>CALC</v>
          </cell>
          <cell r="H2753" t="str">
            <v>192</v>
          </cell>
          <cell r="I2753" t="str">
            <v>C</v>
          </cell>
          <cell r="J2753" t="str">
            <v>om_exp</v>
          </cell>
          <cell r="K2753" t="str">
            <v>alloc_cp_amt</v>
          </cell>
          <cell r="M2753" t="str">
            <v>2010/12/1/8/A/0</v>
          </cell>
        </row>
        <row r="2754">
          <cell r="A2754" t="str">
            <v>2753</v>
          </cell>
          <cell r="B2754" t="str">
            <v>OM5_8192</v>
          </cell>
          <cell r="C2754" t="str">
            <v>192 - CP Allocation O &amp; M Exp Amount</v>
          </cell>
          <cell r="D2754">
            <v>-225217.84540312001</v>
          </cell>
          <cell r="F2754" t="str">
            <v>CALC</v>
          </cell>
          <cell r="H2754" t="str">
            <v>192</v>
          </cell>
          <cell r="I2754" t="str">
            <v>C</v>
          </cell>
          <cell r="J2754" t="str">
            <v>om_exp</v>
          </cell>
          <cell r="K2754" t="str">
            <v>alloc_cp_amt</v>
          </cell>
          <cell r="M2754" t="str">
            <v>2010/12/1/8/A/0</v>
          </cell>
        </row>
        <row r="2755">
          <cell r="A2755" t="str">
            <v>2754</v>
          </cell>
          <cell r="B2755" t="str">
            <v>OM5_8192</v>
          </cell>
          <cell r="C2755" t="str">
            <v>192 - CP Allocation O &amp; M Exp Amount</v>
          </cell>
          <cell r="D2755">
            <v>-141436.61491316001</v>
          </cell>
          <cell r="F2755" t="str">
            <v>CALC</v>
          </cell>
          <cell r="H2755" t="str">
            <v>192</v>
          </cell>
          <cell r="I2755" t="str">
            <v>C</v>
          </cell>
          <cell r="J2755" t="str">
            <v>om_exp</v>
          </cell>
          <cell r="K2755" t="str">
            <v>alloc_cp_amt</v>
          </cell>
          <cell r="M2755" t="str">
            <v>2010/12/1/8/A/0</v>
          </cell>
        </row>
        <row r="2756">
          <cell r="A2756" t="str">
            <v>2755</v>
          </cell>
          <cell r="B2756" t="str">
            <v>OM1_8192</v>
          </cell>
          <cell r="C2756" t="str">
            <v>192 - O &amp; M Expenses Amount</v>
          </cell>
          <cell r="D2756">
            <v>76612</v>
          </cell>
          <cell r="F2756" t="str">
            <v>CALC</v>
          </cell>
          <cell r="H2756" t="str">
            <v>192</v>
          </cell>
          <cell r="I2756" t="str">
            <v>C</v>
          </cell>
          <cell r="J2756" t="str">
            <v>om_exp</v>
          </cell>
          <cell r="K2756" t="str">
            <v>beg_bal</v>
          </cell>
          <cell r="M2756" t="str">
            <v>2010/12/1/8/A/0</v>
          </cell>
        </row>
        <row r="2757">
          <cell r="A2757" t="str">
            <v>2756</v>
          </cell>
          <cell r="B2757" t="str">
            <v>OM1_8192</v>
          </cell>
          <cell r="C2757" t="str">
            <v>192 - O &amp; M Expenses Amount</v>
          </cell>
          <cell r="D2757">
            <v>-243986</v>
          </cell>
          <cell r="F2757" t="str">
            <v>CALC</v>
          </cell>
          <cell r="H2757" t="str">
            <v>192</v>
          </cell>
          <cell r="I2757" t="str">
            <v>C</v>
          </cell>
          <cell r="J2757" t="str">
            <v>om_exp</v>
          </cell>
          <cell r="K2757" t="str">
            <v>beg_bal</v>
          </cell>
          <cell r="M2757" t="str">
            <v>2010/12/1/8/A/0</v>
          </cell>
        </row>
        <row r="2758">
          <cell r="A2758" t="str">
            <v>2757</v>
          </cell>
          <cell r="B2758" t="str">
            <v>OM1_8192</v>
          </cell>
          <cell r="C2758" t="str">
            <v>192 - O &amp; M Expenses Amount</v>
          </cell>
          <cell r="D2758">
            <v>-153223</v>
          </cell>
          <cell r="F2758" t="str">
            <v>CALC</v>
          </cell>
          <cell r="H2758" t="str">
            <v>192</v>
          </cell>
          <cell r="I2758" t="str">
            <v>C</v>
          </cell>
          <cell r="J2758" t="str">
            <v>om_exp</v>
          </cell>
          <cell r="K2758" t="str">
            <v>beg_bal</v>
          </cell>
          <cell r="M2758" t="str">
            <v>2010/12/1/8/A/0</v>
          </cell>
        </row>
        <row r="2759">
          <cell r="A2759" t="str">
            <v>2758</v>
          </cell>
          <cell r="B2759" t="str">
            <v>OMD_8192</v>
          </cell>
          <cell r="C2759" t="str">
            <v>192 - Energy Jurisdictional O &amp; M Exp Amount</v>
          </cell>
          <cell r="D2759">
            <v>5776.9634504631404</v>
          </cell>
          <cell r="F2759" t="str">
            <v>CALC</v>
          </cell>
          <cell r="H2759" t="str">
            <v>192</v>
          </cell>
          <cell r="I2759" t="str">
            <v>C</v>
          </cell>
          <cell r="J2759" t="str">
            <v>om_exp</v>
          </cell>
          <cell r="K2759" t="str">
            <v>juris_energy_amt</v>
          </cell>
          <cell r="M2759" t="str">
            <v>2010/12/1/8/A/0</v>
          </cell>
        </row>
        <row r="2760">
          <cell r="A2760" t="str">
            <v>2759</v>
          </cell>
          <cell r="B2760" t="str">
            <v>OMD_8192</v>
          </cell>
          <cell r="C2760" t="str">
            <v>192 - Energy Jurisdictional O &amp; M Exp Amount</v>
          </cell>
          <cell r="D2760">
            <v>-18397.877674838099</v>
          </cell>
          <cell r="F2760" t="str">
            <v>CALC</v>
          </cell>
          <cell r="H2760" t="str">
            <v>192</v>
          </cell>
          <cell r="I2760" t="str">
            <v>C</v>
          </cell>
          <cell r="J2760" t="str">
            <v>om_exp</v>
          </cell>
          <cell r="K2760" t="str">
            <v>juris_energy_amt</v>
          </cell>
          <cell r="M2760" t="str">
            <v>2010/12/1/8/A/0</v>
          </cell>
        </row>
        <row r="2761">
          <cell r="A2761" t="str">
            <v>2760</v>
          </cell>
          <cell r="B2761" t="str">
            <v>OMD_8192</v>
          </cell>
          <cell r="C2761" t="str">
            <v>192 - Energy Jurisdictional O &amp; M Exp Amount</v>
          </cell>
          <cell r="D2761">
            <v>-11553.8514954617</v>
          </cell>
          <cell r="F2761" t="str">
            <v>CALC</v>
          </cell>
          <cell r="H2761" t="str">
            <v>192</v>
          </cell>
          <cell r="I2761" t="str">
            <v>C</v>
          </cell>
          <cell r="J2761" t="str">
            <v>om_exp</v>
          </cell>
          <cell r="K2761" t="str">
            <v>juris_energy_amt</v>
          </cell>
          <cell r="M2761" t="str">
            <v>2010/12/1/8/A/0</v>
          </cell>
        </row>
        <row r="2762">
          <cell r="A2762" t="str">
            <v>2761</v>
          </cell>
          <cell r="B2762" t="str">
            <v>407_4060</v>
          </cell>
          <cell r="C2762" t="str">
            <v xml:space="preserve">AMORT REG LIAB - MARTIN ITC                       </v>
          </cell>
          <cell r="D2762">
            <v>-243986</v>
          </cell>
          <cell r="E2762" t="str">
            <v>407406</v>
          </cell>
          <cell r="F2762" t="str">
            <v>WALKER</v>
          </cell>
          <cell r="G2762" t="str">
            <v>CM</v>
          </cell>
          <cell r="H2762" t="str">
            <v>192</v>
          </cell>
          <cell r="M2762" t="str">
            <v>2010/12/1/8/A/0</v>
          </cell>
        </row>
        <row r="2763">
          <cell r="A2763" t="str">
            <v>2762</v>
          </cell>
          <cell r="B2763" t="str">
            <v>407_4070</v>
          </cell>
          <cell r="C2763" t="str">
            <v xml:space="preserve">AMORT REG LIAB - MARTIN ITC G/U                   </v>
          </cell>
          <cell r="D2763">
            <v>-153223</v>
          </cell>
          <cell r="E2763" t="str">
            <v>407407</v>
          </cell>
          <cell r="F2763" t="str">
            <v>WALKER</v>
          </cell>
          <cell r="G2763" t="str">
            <v>CM</v>
          </cell>
          <cell r="H2763" t="str">
            <v>192</v>
          </cell>
          <cell r="M2763" t="str">
            <v>2010/12/1/8/A/0</v>
          </cell>
        </row>
        <row r="2764">
          <cell r="A2764" t="str">
            <v>2763</v>
          </cell>
          <cell r="B2764" t="str">
            <v>255_3160</v>
          </cell>
          <cell r="C2764" t="str">
            <v xml:space="preserve">ACUM AMORT - MARTIN ITC                           </v>
          </cell>
          <cell r="D2764">
            <v>243986</v>
          </cell>
          <cell r="E2764" t="str">
            <v>255316</v>
          </cell>
          <cell r="F2764" t="str">
            <v>WALKER</v>
          </cell>
          <cell r="G2764" t="str">
            <v>LTD</v>
          </cell>
          <cell r="H2764" t="str">
            <v>190</v>
          </cell>
          <cell r="M2764" t="str">
            <v>2010/12/1/8/A/0</v>
          </cell>
        </row>
        <row r="2765">
          <cell r="A2765" t="str">
            <v>2764</v>
          </cell>
          <cell r="B2765" t="str">
            <v>DIS_8039</v>
          </cell>
          <cell r="C2765" t="str">
            <v>8039 - Dismantlement for MARTIN</v>
          </cell>
          <cell r="D2765">
            <v>28847</v>
          </cell>
          <cell r="F2765" t="str">
            <v>MANUAL</v>
          </cell>
          <cell r="I2765" t="str">
            <v>M</v>
          </cell>
          <cell r="J2765" t="str">
            <v>cap_exp</v>
          </cell>
          <cell r="K2765" t="str">
            <v>depr_exp</v>
          </cell>
          <cell r="M2765" t="str">
            <v>2010/12/1/8/A/0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NBC"/>
      <sheetName val="sys_header"/>
      <sheetName val="sys_desc"/>
      <sheetName val="sys_data"/>
      <sheetName val="sys_proj"/>
      <sheetName val="crit"/>
      <sheetName val="sys_control"/>
      <sheetName val="prior_period"/>
      <sheetName val="Revenue"/>
      <sheetName val="prior_period_old"/>
      <sheetName val="revenue_old"/>
      <sheetName val="emission"/>
      <sheetName val="ROI_emission"/>
      <sheetName val="ITC_DESOTO"/>
      <sheetName val="ITC_NASA"/>
      <sheetName val="ITC_MARTIN"/>
      <sheetName val="ROI_calc"/>
      <sheetName val="alloc_juris_cap"/>
      <sheetName val="alloc_juris_exp"/>
      <sheetName val="over_under"/>
      <sheetName val="entry_to_GL"/>
      <sheetName val="GL_accts"/>
    </sheetNames>
    <sheetDataSet>
      <sheetData sheetId="0"/>
      <sheetData sheetId="1"/>
      <sheetData sheetId="2"/>
      <sheetData sheetId="3"/>
      <sheetData sheetId="4">
        <row r="1">
          <cell r="A1" t="str">
            <v>No.</v>
          </cell>
          <cell r="B1" t="str">
            <v>CLAUSE_ACCT</v>
          </cell>
          <cell r="C1" t="str">
            <v>DESCRIPTION</v>
          </cell>
          <cell r="D1" t="str">
            <v>AMOUNT</v>
          </cell>
          <cell r="E1" t="str">
            <v>GL_ACCT</v>
          </cell>
          <cell r="F1" t="str">
            <v>FEEDER_ID</v>
          </cell>
          <cell r="G1" t="str">
            <v>AUDIT_1</v>
          </cell>
          <cell r="H1" t="str">
            <v>AUDIT_2</v>
          </cell>
          <cell r="I1" t="str">
            <v>SOURCE</v>
          </cell>
          <cell r="J1" t="str">
            <v>PROCESS</v>
          </cell>
          <cell r="K1" t="str">
            <v>SUB_PROCESS</v>
          </cell>
          <cell r="L1" t="str">
            <v>RESULT_PROCESS</v>
          </cell>
          <cell r="M1" t="str">
            <v>SCENARIO_ID</v>
          </cell>
        </row>
        <row r="2">
          <cell r="A2" t="str">
            <v>1</v>
          </cell>
          <cell r="B2" t="str">
            <v>403_0020</v>
          </cell>
          <cell r="C2" t="str">
            <v xml:space="preserve">DEPR EXP-LOW NOX BURNERS-ECRC                     </v>
          </cell>
          <cell r="D2">
            <v>0</v>
          </cell>
          <cell r="E2" t="str">
            <v>403002</v>
          </cell>
          <cell r="F2" t="str">
            <v>WALKER</v>
          </cell>
          <cell r="G2" t="str">
            <v>CM</v>
          </cell>
          <cell r="I2" t="str">
            <v>W</v>
          </cell>
          <cell r="M2" t="str">
            <v>2010/12/1/8/A/0</v>
          </cell>
        </row>
        <row r="3">
          <cell r="A3" t="str">
            <v>2</v>
          </cell>
          <cell r="B3" t="str">
            <v>403_0030</v>
          </cell>
          <cell r="C3" t="str">
            <v xml:space="preserve">DEPR EXP-CONTINUOUS EMISS MONITOR-ECRC            </v>
          </cell>
          <cell r="D3">
            <v>0</v>
          </cell>
          <cell r="E3" t="str">
            <v>403003</v>
          </cell>
          <cell r="F3" t="str">
            <v>WALKER</v>
          </cell>
          <cell r="G3" t="str">
            <v>CM</v>
          </cell>
          <cell r="I3" t="str">
            <v>W</v>
          </cell>
          <cell r="M3" t="str">
            <v>2010/12/1/8/A/0</v>
          </cell>
        </row>
        <row r="4">
          <cell r="A4" t="str">
            <v>3</v>
          </cell>
          <cell r="B4" t="str">
            <v>403_0040</v>
          </cell>
          <cell r="C4" t="str">
            <v xml:space="preserve">DEPR EXP-CLEAN CLOSURE-ECRC                       </v>
          </cell>
          <cell r="D4">
            <v>0</v>
          </cell>
          <cell r="E4" t="str">
            <v>403004</v>
          </cell>
          <cell r="F4" t="str">
            <v>WALKER</v>
          </cell>
          <cell r="G4" t="str">
            <v>CM</v>
          </cell>
          <cell r="I4" t="str">
            <v>W</v>
          </cell>
          <cell r="M4" t="str">
            <v>2010/12/1/8/A/0</v>
          </cell>
        </row>
        <row r="5">
          <cell r="A5" t="str">
            <v>4</v>
          </cell>
          <cell r="B5" t="str">
            <v>403_0050</v>
          </cell>
          <cell r="C5" t="str">
            <v xml:space="preserve">DEPR EXP-ABOVE GROUND STORAGE-ECRC                </v>
          </cell>
          <cell r="D5">
            <v>0</v>
          </cell>
          <cell r="E5" t="str">
            <v>403005</v>
          </cell>
          <cell r="F5" t="str">
            <v>WALKER</v>
          </cell>
          <cell r="G5" t="str">
            <v>CM</v>
          </cell>
          <cell r="I5" t="str">
            <v>W</v>
          </cell>
          <cell r="M5" t="str">
            <v>2010/12/1/8/A/0</v>
          </cell>
        </row>
        <row r="6">
          <cell r="A6" t="str">
            <v>5</v>
          </cell>
          <cell r="B6" t="str">
            <v>403_0070</v>
          </cell>
          <cell r="C6" t="str">
            <v xml:space="preserve">DEPR EXP-RELOC TURBINE OIL PIPE-ECRC              </v>
          </cell>
          <cell r="D6">
            <v>0</v>
          </cell>
          <cell r="E6" t="str">
            <v>403007</v>
          </cell>
          <cell r="F6" t="str">
            <v>WALKER</v>
          </cell>
          <cell r="G6" t="str">
            <v>CM</v>
          </cell>
          <cell r="I6" t="str">
            <v>W</v>
          </cell>
          <cell r="M6" t="str">
            <v>2010/12/1/8/A/0</v>
          </cell>
        </row>
        <row r="7">
          <cell r="A7" t="str">
            <v>6</v>
          </cell>
          <cell r="B7" t="str">
            <v>403_0080</v>
          </cell>
          <cell r="C7" t="str">
            <v xml:space="preserve">DEPRE EXP-OIL SPILL CLEANUP-ECRC                  </v>
          </cell>
          <cell r="D7">
            <v>0</v>
          </cell>
          <cell r="E7" t="str">
            <v>403008</v>
          </cell>
          <cell r="F7" t="str">
            <v>WALKER</v>
          </cell>
          <cell r="G7" t="str">
            <v>CM</v>
          </cell>
          <cell r="I7" t="str">
            <v>W</v>
          </cell>
          <cell r="M7" t="str">
            <v>2010/12/1/8/A/0</v>
          </cell>
        </row>
        <row r="8">
          <cell r="A8" t="str">
            <v>7</v>
          </cell>
          <cell r="B8" t="str">
            <v>403_0100</v>
          </cell>
          <cell r="C8" t="str">
            <v xml:space="preserve">DEPR EXP-POLLUTION DISCHARGE ELIM-ECRC            </v>
          </cell>
          <cell r="D8">
            <v>0</v>
          </cell>
          <cell r="E8" t="str">
            <v>403010</v>
          </cell>
          <cell r="F8" t="str">
            <v>WALKER</v>
          </cell>
          <cell r="G8" t="str">
            <v>CM</v>
          </cell>
          <cell r="I8" t="str">
            <v>W</v>
          </cell>
          <cell r="M8" t="str">
            <v>2010/12/1/8/A/0</v>
          </cell>
        </row>
        <row r="9">
          <cell r="A9" t="str">
            <v>8</v>
          </cell>
          <cell r="B9" t="str">
            <v>403_0120</v>
          </cell>
          <cell r="C9" t="str">
            <v xml:space="preserve">DEPR EXP-SCHERER DISCHARGE PIPLINE-ECRC           </v>
          </cell>
          <cell r="D9">
            <v>0</v>
          </cell>
          <cell r="E9" t="str">
            <v>403012</v>
          </cell>
          <cell r="F9" t="str">
            <v>WALKER</v>
          </cell>
          <cell r="G9" t="str">
            <v>CM</v>
          </cell>
          <cell r="I9" t="str">
            <v>W</v>
          </cell>
          <cell r="M9" t="str">
            <v>2010/12/1/8/A/0</v>
          </cell>
        </row>
        <row r="10">
          <cell r="A10" t="str">
            <v>9</v>
          </cell>
          <cell r="B10" t="str">
            <v>403_0160</v>
          </cell>
          <cell r="C10" t="str">
            <v xml:space="preserve">DEPR EXP-ST LUCIE TURTLE NETS-ECRC                </v>
          </cell>
          <cell r="D10">
            <v>0</v>
          </cell>
          <cell r="E10" t="str">
            <v>403016</v>
          </cell>
          <cell r="F10" t="str">
            <v>WALKER</v>
          </cell>
          <cell r="G10" t="str">
            <v>CM</v>
          </cell>
          <cell r="I10" t="str">
            <v>W</v>
          </cell>
          <cell r="M10" t="str">
            <v>2010/12/1/8/A/0</v>
          </cell>
        </row>
        <row r="11">
          <cell r="A11" t="str">
            <v>10</v>
          </cell>
          <cell r="B11" t="str">
            <v>403_0200</v>
          </cell>
          <cell r="C11" t="str">
            <v xml:space="preserve">WAST/STORM WATER DISCHARGE ELIM PRJ-ECRC          </v>
          </cell>
          <cell r="D11">
            <v>0</v>
          </cell>
          <cell r="E11" t="str">
            <v>403020</v>
          </cell>
          <cell r="F11" t="str">
            <v>WALKER</v>
          </cell>
          <cell r="G11" t="str">
            <v>CM</v>
          </cell>
          <cell r="I11" t="str">
            <v>W</v>
          </cell>
          <cell r="M11" t="str">
            <v>2010/12/1/8/A/0</v>
          </cell>
        </row>
        <row r="12">
          <cell r="A12" t="str">
            <v>11</v>
          </cell>
          <cell r="B12" t="str">
            <v>403_0230</v>
          </cell>
          <cell r="C12" t="str">
            <v xml:space="preserve">DEPR EXP-SPILL PREVENTION CONTROL-ECRC            </v>
          </cell>
          <cell r="D12">
            <v>0</v>
          </cell>
          <cell r="E12" t="str">
            <v>403023</v>
          </cell>
          <cell r="F12" t="str">
            <v>WALKER</v>
          </cell>
          <cell r="G12" t="str">
            <v>CM</v>
          </cell>
          <cell r="I12" t="str">
            <v>W</v>
          </cell>
          <cell r="M12" t="str">
            <v>2010/12/1/8/A/0</v>
          </cell>
        </row>
        <row r="13">
          <cell r="A13" t="str">
            <v>12</v>
          </cell>
          <cell r="B13" t="str">
            <v>403_0240</v>
          </cell>
          <cell r="C13" t="str">
            <v xml:space="preserve">DEPR EXP-REBURN NOX CNTRL MANATEE-ECRC            </v>
          </cell>
          <cell r="D13">
            <v>0</v>
          </cell>
          <cell r="E13" t="str">
            <v>403024</v>
          </cell>
          <cell r="F13" t="str">
            <v>WALKER</v>
          </cell>
          <cell r="G13" t="str">
            <v>CM</v>
          </cell>
          <cell r="I13" t="str">
            <v>W</v>
          </cell>
          <cell r="M13" t="str">
            <v>2010/12/1/8/A/0</v>
          </cell>
        </row>
        <row r="14">
          <cell r="A14" t="str">
            <v>13</v>
          </cell>
          <cell r="B14" t="str">
            <v>403_0250</v>
          </cell>
          <cell r="C14" t="str">
            <v xml:space="preserve">DEPR EXP-ELECTRO STATIC PRECIP-ECRC               </v>
          </cell>
          <cell r="D14">
            <v>0</v>
          </cell>
          <cell r="E14" t="str">
            <v>403025</v>
          </cell>
          <cell r="F14" t="str">
            <v>WALKER</v>
          </cell>
          <cell r="G14" t="str">
            <v>CM</v>
          </cell>
          <cell r="I14" t="str">
            <v>W</v>
          </cell>
          <cell r="M14" t="str">
            <v>2010/12/1/8/A/0</v>
          </cell>
        </row>
        <row r="15">
          <cell r="A15" t="str">
            <v>14</v>
          </cell>
          <cell r="B15" t="str">
            <v>404_0030</v>
          </cell>
          <cell r="C15" t="str">
            <v xml:space="preserve">AMORT EXP-CONTINOUS EMISSN MONITOR-ECRC           </v>
          </cell>
          <cell r="D15">
            <v>0</v>
          </cell>
          <cell r="E15" t="str">
            <v>404003</v>
          </cell>
          <cell r="F15" t="str">
            <v>WALKER</v>
          </cell>
          <cell r="G15" t="str">
            <v>CM</v>
          </cell>
          <cell r="I15" t="str">
            <v>W</v>
          </cell>
          <cell r="M15" t="str">
            <v>2010/12/1/8/A/0</v>
          </cell>
        </row>
        <row r="16">
          <cell r="A16" t="str">
            <v>15</v>
          </cell>
          <cell r="B16" t="str">
            <v>404_0080</v>
          </cell>
          <cell r="C16" t="str">
            <v xml:space="preserve">AMORT EXP-OIL SPILL CLEAN UP-ECRC                 </v>
          </cell>
          <cell r="D16">
            <v>0</v>
          </cell>
          <cell r="E16" t="str">
            <v>404008</v>
          </cell>
          <cell r="F16" t="str">
            <v>WALKER</v>
          </cell>
          <cell r="G16" t="str">
            <v>CM</v>
          </cell>
          <cell r="I16" t="str">
            <v>W</v>
          </cell>
          <cell r="M16" t="str">
            <v>2010/12/1/8/A/0</v>
          </cell>
        </row>
        <row r="17">
          <cell r="A17" t="str">
            <v>16</v>
          </cell>
          <cell r="B17" t="str">
            <v>404_0230</v>
          </cell>
          <cell r="C17" t="str">
            <v xml:space="preserve">AMORT EXP-SPILL PREVENTION CONTROL-ECRC           </v>
          </cell>
          <cell r="D17">
            <v>0</v>
          </cell>
          <cell r="E17" t="str">
            <v>404023</v>
          </cell>
          <cell r="F17" t="str">
            <v>WALKER</v>
          </cell>
          <cell r="G17" t="str">
            <v>CM</v>
          </cell>
          <cell r="I17" t="str">
            <v>W</v>
          </cell>
          <cell r="M17" t="str">
            <v>2010/12/1/8/A/0</v>
          </cell>
        </row>
        <row r="18">
          <cell r="A18" t="str">
            <v>17</v>
          </cell>
          <cell r="B18" t="str">
            <v>440_8000</v>
          </cell>
          <cell r="C18" t="str">
            <v>Environmental Revenues</v>
          </cell>
          <cell r="D18">
            <v>13229926.77</v>
          </cell>
          <cell r="F18" t="str">
            <v>CIS</v>
          </cell>
          <cell r="G18" t="str">
            <v>000</v>
          </cell>
          <cell r="H18" t="str">
            <v>ECRC</v>
          </cell>
          <cell r="I18" t="str">
            <v>R</v>
          </cell>
          <cell r="J18" t="str">
            <v>revenue</v>
          </cell>
          <cell r="K18" t="str">
            <v>retail</v>
          </cell>
          <cell r="L18" t="str">
            <v>revenue</v>
          </cell>
          <cell r="M18" t="str">
            <v>2010/12/1/8/A/0</v>
          </cell>
        </row>
        <row r="19">
          <cell r="A19" t="str">
            <v>18</v>
          </cell>
          <cell r="B19" t="str">
            <v>440_8810</v>
          </cell>
          <cell r="D19">
            <v>0</v>
          </cell>
          <cell r="F19" t="str">
            <v>CIS</v>
          </cell>
          <cell r="G19" t="str">
            <v>810</v>
          </cell>
          <cell r="H19" t="str">
            <v>ECRC</v>
          </cell>
          <cell r="I19" t="str">
            <v>R</v>
          </cell>
          <cell r="M19" t="str">
            <v>2010/12/1/8/A/0</v>
          </cell>
        </row>
        <row r="20">
          <cell r="A20" t="str">
            <v>19</v>
          </cell>
          <cell r="B20" t="str">
            <v>440_8840</v>
          </cell>
          <cell r="D20">
            <v>0</v>
          </cell>
          <cell r="F20" t="str">
            <v>CIS</v>
          </cell>
          <cell r="G20" t="str">
            <v>840</v>
          </cell>
          <cell r="H20" t="str">
            <v>ECRC</v>
          </cell>
          <cell r="I20" t="str">
            <v>R</v>
          </cell>
          <cell r="M20" t="str">
            <v>2010/12/1/8/A/0</v>
          </cell>
        </row>
        <row r="21">
          <cell r="A21" t="str">
            <v>20</v>
          </cell>
          <cell r="B21" t="str">
            <v>440_8940</v>
          </cell>
          <cell r="D21">
            <v>0</v>
          </cell>
          <cell r="F21" t="str">
            <v>CIS</v>
          </cell>
          <cell r="G21" t="str">
            <v>940</v>
          </cell>
          <cell r="H21" t="str">
            <v>ECRC</v>
          </cell>
          <cell r="I21" t="str">
            <v>R</v>
          </cell>
          <cell r="M21" t="str">
            <v>2010/12/1/8/A/0</v>
          </cell>
        </row>
        <row r="22">
          <cell r="A22" t="str">
            <v>21</v>
          </cell>
          <cell r="B22" t="str">
            <v>MAN_800B</v>
          </cell>
          <cell r="C22" t="str">
            <v>Deferred True-up (for Current Year - 1)</v>
          </cell>
          <cell r="D22">
            <v>4500433</v>
          </cell>
          <cell r="F22" t="str">
            <v>MANUAL</v>
          </cell>
          <cell r="I22" t="str">
            <v>M</v>
          </cell>
          <cell r="J22" t="str">
            <v>prior_period</v>
          </cell>
          <cell r="K22" t="str">
            <v>defer</v>
          </cell>
          <cell r="M22" t="str">
            <v>2010/12/1/8/A/0</v>
          </cell>
        </row>
        <row r="23">
          <cell r="A23" t="str">
            <v>22</v>
          </cell>
          <cell r="B23" t="str">
            <v>MAN_8002</v>
          </cell>
          <cell r="C23" t="str">
            <v>Est. Actual True-up (for Current Year - 1)</v>
          </cell>
          <cell r="D23">
            <v>3602753</v>
          </cell>
          <cell r="F23" t="str">
            <v>MANUAL</v>
          </cell>
          <cell r="I23" t="str">
            <v>M</v>
          </cell>
          <cell r="J23" t="str">
            <v>prior_period</v>
          </cell>
          <cell r="K23" t="str">
            <v>true_up</v>
          </cell>
          <cell r="M23" t="str">
            <v>2010/12/1/8/A/0</v>
          </cell>
        </row>
        <row r="24">
          <cell r="A24" t="str">
            <v>23</v>
          </cell>
          <cell r="B24" t="str">
            <v>MAN_8001</v>
          </cell>
          <cell r="C24" t="str">
            <v>Final True-up (for Current Year - 2)</v>
          </cell>
          <cell r="D24">
            <v>2694222</v>
          </cell>
          <cell r="F24" t="str">
            <v>MANUAL</v>
          </cell>
          <cell r="I24" t="str">
            <v>M</v>
          </cell>
          <cell r="J24" t="str">
            <v>prior_period</v>
          </cell>
          <cell r="K24" t="str">
            <v>true_up</v>
          </cell>
          <cell r="M24" t="str">
            <v>2010/12/1/8/A/0</v>
          </cell>
        </row>
        <row r="25">
          <cell r="A25" t="str">
            <v>24</v>
          </cell>
          <cell r="B25" t="str">
            <v>MAN_8006</v>
          </cell>
          <cell r="C25" t="str">
            <v>Mid-course Correction1 - Amortization Period (in months)</v>
          </cell>
          <cell r="D25">
            <v>0</v>
          </cell>
          <cell r="F25" t="str">
            <v>MANUAL</v>
          </cell>
          <cell r="I25" t="str">
            <v>M</v>
          </cell>
          <cell r="J25" t="str">
            <v>prior_period</v>
          </cell>
          <cell r="K25" t="str">
            <v>mid_course_mth1</v>
          </cell>
          <cell r="M25" t="str">
            <v>2010/12/1/8/A/0</v>
          </cell>
        </row>
        <row r="26">
          <cell r="A26" t="str">
            <v>25</v>
          </cell>
          <cell r="B26" t="str">
            <v>MAN_8005</v>
          </cell>
          <cell r="C26" t="str">
            <v>Mid-course Correction1 - Total Amount to be Refunded/(Collected)</v>
          </cell>
          <cell r="D26">
            <v>0</v>
          </cell>
          <cell r="F26" t="str">
            <v>MANUAL</v>
          </cell>
          <cell r="I26" t="str">
            <v>M</v>
          </cell>
          <cell r="J26" t="str">
            <v>prior_period</v>
          </cell>
          <cell r="K26" t="str">
            <v>mid_course_amt1</v>
          </cell>
          <cell r="M26" t="str">
            <v>2010/12/1/8/A/0</v>
          </cell>
        </row>
        <row r="27">
          <cell r="A27" t="str">
            <v>26</v>
          </cell>
          <cell r="B27" t="str">
            <v>MAN_8003</v>
          </cell>
          <cell r="C27" t="str">
            <v>Month-end Adjustment to agree to GL</v>
          </cell>
          <cell r="D27">
            <v>0</v>
          </cell>
          <cell r="F27" t="str">
            <v>MANUAL</v>
          </cell>
          <cell r="I27" t="str">
            <v>M</v>
          </cell>
          <cell r="J27" t="str">
            <v>entry_to_gl</v>
          </cell>
          <cell r="K27" t="str">
            <v>gl_adj</v>
          </cell>
          <cell r="M27" t="str">
            <v>2010/12/1/8/A/0</v>
          </cell>
        </row>
        <row r="28">
          <cell r="A28" t="str">
            <v>27</v>
          </cell>
          <cell r="B28" t="str">
            <v>MAN_8008</v>
          </cell>
          <cell r="C28" t="str">
            <v>Mid-course Correction2 - Amortization Period (in months)</v>
          </cell>
          <cell r="D28">
            <v>0</v>
          </cell>
          <cell r="F28" t="str">
            <v>MANUAL</v>
          </cell>
          <cell r="I28" t="str">
            <v>M</v>
          </cell>
          <cell r="J28" t="str">
            <v>prior_period</v>
          </cell>
          <cell r="K28" t="str">
            <v>mid_course_mth2</v>
          </cell>
          <cell r="M28" t="str">
            <v>2010/12/1/8/A/0</v>
          </cell>
        </row>
        <row r="29">
          <cell r="A29" t="str">
            <v>28</v>
          </cell>
          <cell r="B29" t="str">
            <v>MAN_8007</v>
          </cell>
          <cell r="C29" t="str">
            <v>Mid-course Correction2 - Total Amount to be Refunded/(Collected)</v>
          </cell>
          <cell r="D29">
            <v>0</v>
          </cell>
          <cell r="F29" t="str">
            <v>MANUAL</v>
          </cell>
          <cell r="I29" t="str">
            <v>M</v>
          </cell>
          <cell r="J29" t="str">
            <v>prior_period</v>
          </cell>
          <cell r="K29" t="str">
            <v>mid_course_amt2</v>
          </cell>
          <cell r="M29" t="str">
            <v>2010/12/1/8/A/0</v>
          </cell>
        </row>
        <row r="30">
          <cell r="A30" t="str">
            <v>29</v>
          </cell>
          <cell r="B30" t="str">
            <v>MAN_8009</v>
          </cell>
          <cell r="C30" t="str">
            <v>Mid-course Correction3 - Total Amount to be Refunded/(Collected)</v>
          </cell>
          <cell r="D30">
            <v>0</v>
          </cell>
          <cell r="F30" t="str">
            <v>MANUAL</v>
          </cell>
          <cell r="I30" t="str">
            <v>M</v>
          </cell>
          <cell r="J30" t="str">
            <v>prior_period</v>
          </cell>
          <cell r="K30" t="str">
            <v>mid_course_amt3</v>
          </cell>
          <cell r="M30" t="str">
            <v>2010/12/1/8/A/0</v>
          </cell>
        </row>
        <row r="31">
          <cell r="A31" t="str">
            <v>30</v>
          </cell>
          <cell r="B31" t="str">
            <v>MAN_800A</v>
          </cell>
          <cell r="C31" t="str">
            <v>Mid-course Correction3 - Amortization Period (in months)</v>
          </cell>
          <cell r="D31">
            <v>0</v>
          </cell>
          <cell r="F31" t="str">
            <v>MANUAL</v>
          </cell>
          <cell r="I31" t="str">
            <v>M</v>
          </cell>
          <cell r="J31" t="str">
            <v>prior_period</v>
          </cell>
          <cell r="K31" t="str">
            <v>mid_course_mth3</v>
          </cell>
          <cell r="M31" t="str">
            <v>2010/12/1/8/A/0</v>
          </cell>
        </row>
        <row r="32">
          <cell r="A32" t="str">
            <v>31</v>
          </cell>
          <cell r="B32" t="str">
            <v>TRU_8YTD</v>
          </cell>
          <cell r="C32" t="str">
            <v>YTD True-up Amount Refunded/(Collected) in Current Year, excluding current month</v>
          </cell>
          <cell r="D32">
            <v>5772227.0833333302</v>
          </cell>
          <cell r="F32" t="str">
            <v>PRIOR_JV</v>
          </cell>
          <cell r="I32" t="str">
            <v>I</v>
          </cell>
          <cell r="J32" t="str">
            <v>prior_period</v>
          </cell>
          <cell r="K32" t="str">
            <v>ytd_true_up</v>
          </cell>
          <cell r="M32" t="str">
            <v>2010/12/1/8/A/0</v>
          </cell>
        </row>
        <row r="33">
          <cell r="A33" t="str">
            <v>32</v>
          </cell>
          <cell r="B33" t="str">
            <v>TRU_8MON</v>
          </cell>
          <cell r="C33" t="str">
            <v>Prior Period True-Up Refunded/(Collected) this Period excluding Mid-course</v>
          </cell>
          <cell r="D33">
            <v>524747.91666666605</v>
          </cell>
          <cell r="F33" t="str">
            <v>CALC</v>
          </cell>
          <cell r="H33" t="str">
            <v>SP_CALC_PRIOR_PERIOD</v>
          </cell>
          <cell r="I33" t="str">
            <v>F</v>
          </cell>
          <cell r="J33" t="str">
            <v>prior_period</v>
          </cell>
          <cell r="K33" t="str">
            <v>curr_mon_true_up</v>
          </cell>
          <cell r="L33" t="str">
            <v>entry_to_gl</v>
          </cell>
          <cell r="M33" t="str">
            <v>2010/12/1/8/A/0</v>
          </cell>
        </row>
        <row r="34">
          <cell r="A34" t="str">
            <v>33</v>
          </cell>
          <cell r="B34" t="str">
            <v>REV_8MON</v>
          </cell>
          <cell r="C34" t="str">
            <v>Revenues applicable to Current Period</v>
          </cell>
          <cell r="D34">
            <v>13745149.139392201</v>
          </cell>
          <cell r="F34" t="str">
            <v>CALC</v>
          </cell>
          <cell r="H34" t="str">
            <v>SP_CALC_REVENUE</v>
          </cell>
          <cell r="I34" t="str">
            <v>F</v>
          </cell>
          <cell r="J34" t="str">
            <v>revenue</v>
          </cell>
          <cell r="L34" t="str">
            <v>over_under</v>
          </cell>
          <cell r="M34" t="str">
            <v>2010/12/1/8/A/0</v>
          </cell>
        </row>
        <row r="35">
          <cell r="A35" t="str">
            <v>34</v>
          </cell>
          <cell r="B35" t="str">
            <v>MAN_8010</v>
          </cell>
          <cell r="C35" t="str">
            <v>Jurisdictional Separation Factor - CP</v>
          </cell>
          <cell r="D35">
            <v>0.98031049999999997</v>
          </cell>
          <cell r="F35" t="str">
            <v>MANUAL</v>
          </cell>
          <cell r="I35" t="str">
            <v>M</v>
          </cell>
          <cell r="J35" t="str">
            <v>juris_factor</v>
          </cell>
          <cell r="K35" t="str">
            <v>cp</v>
          </cell>
          <cell r="M35" t="str">
            <v>2010/12/1/8/A/0</v>
          </cell>
        </row>
        <row r="36">
          <cell r="A36" t="str">
            <v>35</v>
          </cell>
          <cell r="B36" t="str">
            <v>MAN_8011</v>
          </cell>
          <cell r="C36" t="str">
            <v>Jurisdictional Separation Factor - GCP</v>
          </cell>
          <cell r="D36">
            <v>1</v>
          </cell>
          <cell r="F36" t="str">
            <v>MANUAL</v>
          </cell>
          <cell r="I36" t="str">
            <v>M</v>
          </cell>
          <cell r="J36" t="str">
            <v>juris_factor</v>
          </cell>
          <cell r="K36" t="str">
            <v>gcp</v>
          </cell>
          <cell r="M36" t="str">
            <v>2010/12/1/8/A/0</v>
          </cell>
        </row>
        <row r="37">
          <cell r="A37" t="str">
            <v>36</v>
          </cell>
          <cell r="B37" t="str">
            <v>MAN_8012</v>
          </cell>
          <cell r="C37" t="str">
            <v>Jurisdictional Separation Factor - ENERGY</v>
          </cell>
          <cell r="D37">
            <v>0.980271</v>
          </cell>
          <cell r="F37" t="str">
            <v>MANUAL</v>
          </cell>
          <cell r="I37" t="str">
            <v>M</v>
          </cell>
          <cell r="J37" t="str">
            <v>juris_factor</v>
          </cell>
          <cell r="K37" t="str">
            <v>energy</v>
          </cell>
          <cell r="M37" t="str">
            <v>2010/12/1/8/A/0</v>
          </cell>
        </row>
        <row r="38">
          <cell r="A38" t="str">
            <v>37</v>
          </cell>
          <cell r="B38" t="str">
            <v>549_2390</v>
          </cell>
          <cell r="C38" t="str">
            <v xml:space="preserve">MISC OTH PWR GEN EXP-SPILL PREVENT-ECRC           </v>
          </cell>
          <cell r="D38">
            <v>107850.87</v>
          </cell>
          <cell r="E38" t="str">
            <v>549239</v>
          </cell>
          <cell r="F38" t="str">
            <v>WALKER</v>
          </cell>
          <cell r="G38" t="str">
            <v>CM</v>
          </cell>
          <cell r="H38" t="str">
            <v>140</v>
          </cell>
          <cell r="I38" t="str">
            <v>W</v>
          </cell>
          <cell r="M38" t="str">
            <v>2010/12/1/8/A/0</v>
          </cell>
        </row>
        <row r="39">
          <cell r="A39" t="str">
            <v>38</v>
          </cell>
          <cell r="B39" t="str">
            <v>502_2590</v>
          </cell>
          <cell r="C39" t="str">
            <v xml:space="preserve">STEAM OTHER SOURCES-ESP OPER COSTS-ECRC           </v>
          </cell>
          <cell r="D39">
            <v>9245.2900000000009</v>
          </cell>
          <cell r="E39" t="str">
            <v>502259</v>
          </cell>
          <cell r="F39" t="str">
            <v>WALKER</v>
          </cell>
          <cell r="G39" t="str">
            <v>CM</v>
          </cell>
          <cell r="H39" t="str">
            <v>141</v>
          </cell>
          <cell r="I39" t="str">
            <v>W</v>
          </cell>
          <cell r="M39" t="str">
            <v>2010/12/1/8/A/0</v>
          </cell>
        </row>
        <row r="40">
          <cell r="A40" t="str">
            <v>39</v>
          </cell>
          <cell r="B40" t="str">
            <v>OM5_8141</v>
          </cell>
          <cell r="C40" t="str">
            <v>141 - CP Allocation O &amp; M Exp Amount</v>
          </cell>
          <cell r="D40">
            <v>0</v>
          </cell>
          <cell r="F40" t="str">
            <v>CALC</v>
          </cell>
          <cell r="H40" t="str">
            <v>141</v>
          </cell>
          <cell r="I40" t="str">
            <v>C</v>
          </cell>
          <cell r="J40" t="str">
            <v>om_exp</v>
          </cell>
          <cell r="K40" t="str">
            <v>alloc_cp_amt</v>
          </cell>
          <cell r="M40" t="str">
            <v>2010/12/1/8/A/0</v>
          </cell>
        </row>
        <row r="41">
          <cell r="A41" t="str">
            <v>40</v>
          </cell>
          <cell r="B41" t="str">
            <v>OM5_8141</v>
          </cell>
          <cell r="C41" t="str">
            <v>141 - CP Allocation O &amp; M Exp Amount</v>
          </cell>
          <cell r="D41">
            <v>0</v>
          </cell>
          <cell r="F41" t="str">
            <v>CALC</v>
          </cell>
          <cell r="H41" t="str">
            <v>141</v>
          </cell>
          <cell r="I41" t="str">
            <v>C</v>
          </cell>
          <cell r="J41" t="str">
            <v>om_exp</v>
          </cell>
          <cell r="K41" t="str">
            <v>alloc_cp_amt</v>
          </cell>
          <cell r="M41" t="str">
            <v>2010/12/1/8/A/0</v>
          </cell>
        </row>
        <row r="42">
          <cell r="A42" t="str">
            <v>41</v>
          </cell>
          <cell r="B42" t="str">
            <v>OM5_8141</v>
          </cell>
          <cell r="C42" t="str">
            <v>141 - CP Allocation O &amp; M Exp Amount</v>
          </cell>
          <cell r="D42">
            <v>0</v>
          </cell>
          <cell r="F42" t="str">
            <v>CALC</v>
          </cell>
          <cell r="H42" t="str">
            <v>141</v>
          </cell>
          <cell r="I42" t="str">
            <v>C</v>
          </cell>
          <cell r="J42" t="str">
            <v>om_exp</v>
          </cell>
          <cell r="K42" t="str">
            <v>alloc_cp_amt</v>
          </cell>
          <cell r="M42" t="str">
            <v>2010/12/1/8/A/0</v>
          </cell>
        </row>
        <row r="43">
          <cell r="A43" t="str">
            <v>42</v>
          </cell>
          <cell r="B43" t="str">
            <v>OM2_8141</v>
          </cell>
          <cell r="C43" t="str">
            <v>141 - CP Allocation Factor</v>
          </cell>
          <cell r="D43">
            <v>0</v>
          </cell>
          <cell r="F43" t="str">
            <v>CALC</v>
          </cell>
          <cell r="H43" t="str">
            <v>141</v>
          </cell>
          <cell r="I43" t="str">
            <v>C</v>
          </cell>
          <cell r="J43" t="str">
            <v>om_exp</v>
          </cell>
          <cell r="K43" t="str">
            <v>alloc_cp</v>
          </cell>
          <cell r="M43" t="str">
            <v>2010/12/1/8/A/0</v>
          </cell>
        </row>
        <row r="44">
          <cell r="A44" t="str">
            <v>43</v>
          </cell>
          <cell r="B44" t="str">
            <v>OM2_8141</v>
          </cell>
          <cell r="C44" t="str">
            <v>141 - CP Allocation Factor</v>
          </cell>
          <cell r="D44">
            <v>0</v>
          </cell>
          <cell r="F44" t="str">
            <v>CALC</v>
          </cell>
          <cell r="H44" t="str">
            <v>141</v>
          </cell>
          <cell r="I44" t="str">
            <v>C</v>
          </cell>
          <cell r="J44" t="str">
            <v>om_exp</v>
          </cell>
          <cell r="K44" t="str">
            <v>alloc_cp</v>
          </cell>
          <cell r="M44" t="str">
            <v>2010/12/1/8/A/0</v>
          </cell>
        </row>
        <row r="45">
          <cell r="A45" t="str">
            <v>44</v>
          </cell>
          <cell r="B45" t="str">
            <v>OM2_8141</v>
          </cell>
          <cell r="C45" t="str">
            <v>141 - CP Allocation Factor</v>
          </cell>
          <cell r="D45">
            <v>0</v>
          </cell>
          <cell r="F45" t="str">
            <v>CALC</v>
          </cell>
          <cell r="H45" t="str">
            <v>141</v>
          </cell>
          <cell r="I45" t="str">
            <v>C</v>
          </cell>
          <cell r="J45" t="str">
            <v>om_exp</v>
          </cell>
          <cell r="K45" t="str">
            <v>alloc_cp</v>
          </cell>
          <cell r="M45" t="str">
            <v>2010/12/1/8/A/0</v>
          </cell>
        </row>
        <row r="46">
          <cell r="A46" t="str">
            <v>45</v>
          </cell>
          <cell r="B46" t="str">
            <v>OM6_8141</v>
          </cell>
          <cell r="C46" t="str">
            <v>141 - GCP Allocation O &amp; M Exp Amount</v>
          </cell>
          <cell r="D46">
            <v>0</v>
          </cell>
          <cell r="F46" t="str">
            <v>CALC</v>
          </cell>
          <cell r="H46" t="str">
            <v>141</v>
          </cell>
          <cell r="I46" t="str">
            <v>C</v>
          </cell>
          <cell r="J46" t="str">
            <v>om_exp</v>
          </cell>
          <cell r="K46" t="str">
            <v>alloc_gcp_amt</v>
          </cell>
          <cell r="M46" t="str">
            <v>2010/12/1/8/A/0</v>
          </cell>
        </row>
        <row r="47">
          <cell r="A47" t="str">
            <v>46</v>
          </cell>
          <cell r="B47" t="str">
            <v>OM6_8141</v>
          </cell>
          <cell r="C47" t="str">
            <v>141 - GCP Allocation O &amp; M Exp Amount</v>
          </cell>
          <cell r="D47">
            <v>0</v>
          </cell>
          <cell r="F47" t="str">
            <v>CALC</v>
          </cell>
          <cell r="H47" t="str">
            <v>141</v>
          </cell>
          <cell r="I47" t="str">
            <v>C</v>
          </cell>
          <cell r="J47" t="str">
            <v>om_exp</v>
          </cell>
          <cell r="K47" t="str">
            <v>alloc_gcp_amt</v>
          </cell>
          <cell r="M47" t="str">
            <v>2010/12/1/8/A/0</v>
          </cell>
        </row>
        <row r="48">
          <cell r="A48" t="str">
            <v>47</v>
          </cell>
          <cell r="B48" t="str">
            <v>OM6_8141</v>
          </cell>
          <cell r="C48" t="str">
            <v>141 - GCP Allocation O &amp; M Exp Amount</v>
          </cell>
          <cell r="D48">
            <v>0</v>
          </cell>
          <cell r="F48" t="str">
            <v>CALC</v>
          </cell>
          <cell r="H48" t="str">
            <v>141</v>
          </cell>
          <cell r="I48" t="str">
            <v>C</v>
          </cell>
          <cell r="J48" t="str">
            <v>om_exp</v>
          </cell>
          <cell r="K48" t="str">
            <v>alloc_gcp_amt</v>
          </cell>
          <cell r="M48" t="str">
            <v>2010/12/1/8/A/0</v>
          </cell>
        </row>
        <row r="49">
          <cell r="A49" t="str">
            <v>48</v>
          </cell>
          <cell r="B49" t="str">
            <v>OM3_8141</v>
          </cell>
          <cell r="C49" t="str">
            <v>141 - GCP Allocation Factor</v>
          </cell>
          <cell r="D49">
            <v>0</v>
          </cell>
          <cell r="F49" t="str">
            <v>CALC</v>
          </cell>
          <cell r="H49" t="str">
            <v>141</v>
          </cell>
          <cell r="I49" t="str">
            <v>C</v>
          </cell>
          <cell r="J49" t="str">
            <v>om_exp</v>
          </cell>
          <cell r="K49" t="str">
            <v>alloc_gcp</v>
          </cell>
          <cell r="M49" t="str">
            <v>2010/12/1/8/A/0</v>
          </cell>
        </row>
        <row r="50">
          <cell r="A50" t="str">
            <v>49</v>
          </cell>
          <cell r="B50" t="str">
            <v>OM3_8141</v>
          </cell>
          <cell r="C50" t="str">
            <v>141 - GCP Allocation Factor</v>
          </cell>
          <cell r="D50">
            <v>0</v>
          </cell>
          <cell r="F50" t="str">
            <v>CALC</v>
          </cell>
          <cell r="H50" t="str">
            <v>141</v>
          </cell>
          <cell r="I50" t="str">
            <v>C</v>
          </cell>
          <cell r="J50" t="str">
            <v>om_exp</v>
          </cell>
          <cell r="K50" t="str">
            <v>alloc_gcp</v>
          </cell>
          <cell r="M50" t="str">
            <v>2010/12/1/8/A/0</v>
          </cell>
        </row>
        <row r="51">
          <cell r="A51" t="str">
            <v>50</v>
          </cell>
          <cell r="B51" t="str">
            <v>OM3_8141</v>
          </cell>
          <cell r="C51" t="str">
            <v>141 - GCP Allocation Factor</v>
          </cell>
          <cell r="D51">
            <v>0</v>
          </cell>
          <cell r="F51" t="str">
            <v>CALC</v>
          </cell>
          <cell r="H51" t="str">
            <v>141</v>
          </cell>
          <cell r="I51" t="str">
            <v>C</v>
          </cell>
          <cell r="J51" t="str">
            <v>om_exp</v>
          </cell>
          <cell r="K51" t="str">
            <v>alloc_gcp</v>
          </cell>
          <cell r="M51" t="str">
            <v>2010/12/1/8/A/0</v>
          </cell>
        </row>
        <row r="52">
          <cell r="A52" t="str">
            <v>51</v>
          </cell>
          <cell r="B52" t="str">
            <v>OMC_8141</v>
          </cell>
          <cell r="C52" t="str">
            <v>141 - GCP Jurisdictional O &amp; M Exp Amount</v>
          </cell>
          <cell r="D52">
            <v>0</v>
          </cell>
          <cell r="F52" t="str">
            <v>CALC</v>
          </cell>
          <cell r="H52" t="str">
            <v>141</v>
          </cell>
          <cell r="I52" t="str">
            <v>C</v>
          </cell>
          <cell r="J52" t="str">
            <v>om_exp</v>
          </cell>
          <cell r="K52" t="str">
            <v>juris_gcp_amt</v>
          </cell>
          <cell r="M52" t="str">
            <v>2010/12/1/8/A/0</v>
          </cell>
        </row>
        <row r="53">
          <cell r="A53" t="str">
            <v>52</v>
          </cell>
          <cell r="B53" t="str">
            <v>OMC_8141</v>
          </cell>
          <cell r="C53" t="str">
            <v>141 - GCP Jurisdictional O &amp; M Exp Amount</v>
          </cell>
          <cell r="D53">
            <v>0</v>
          </cell>
          <cell r="F53" t="str">
            <v>CALC</v>
          </cell>
          <cell r="H53" t="str">
            <v>141</v>
          </cell>
          <cell r="I53" t="str">
            <v>C</v>
          </cell>
          <cell r="J53" t="str">
            <v>om_exp</v>
          </cell>
          <cell r="K53" t="str">
            <v>juris_gcp_amt</v>
          </cell>
          <cell r="M53" t="str">
            <v>2010/12/1/8/A/0</v>
          </cell>
        </row>
        <row r="54">
          <cell r="A54" t="str">
            <v>53</v>
          </cell>
          <cell r="B54" t="str">
            <v>OMC_8141</v>
          </cell>
          <cell r="C54" t="str">
            <v>141 - GCP Jurisdictional O &amp; M Exp Amount</v>
          </cell>
          <cell r="D54">
            <v>0</v>
          </cell>
          <cell r="F54" t="str">
            <v>CALC</v>
          </cell>
          <cell r="H54" t="str">
            <v>141</v>
          </cell>
          <cell r="I54" t="str">
            <v>C</v>
          </cell>
          <cell r="J54" t="str">
            <v>om_exp</v>
          </cell>
          <cell r="K54" t="str">
            <v>juris_gcp_amt</v>
          </cell>
          <cell r="M54" t="str">
            <v>2010/12/1/8/A/0</v>
          </cell>
        </row>
        <row r="55">
          <cell r="A55" t="str">
            <v>54</v>
          </cell>
          <cell r="B55" t="str">
            <v>OM4_8141</v>
          </cell>
          <cell r="C55" t="str">
            <v>141 - Energy Allocation Factor</v>
          </cell>
          <cell r="D55">
            <v>1</v>
          </cell>
          <cell r="F55" t="str">
            <v>CALC</v>
          </cell>
          <cell r="H55" t="str">
            <v>141</v>
          </cell>
          <cell r="I55" t="str">
            <v>C</v>
          </cell>
          <cell r="J55" t="str">
            <v>om_exp</v>
          </cell>
          <cell r="K55" t="str">
            <v>alloc_energy</v>
          </cell>
          <cell r="M55" t="str">
            <v>2010/12/1/8/A/0</v>
          </cell>
        </row>
        <row r="56">
          <cell r="A56" t="str">
            <v>55</v>
          </cell>
          <cell r="B56" t="str">
            <v>OM4_8141</v>
          </cell>
          <cell r="C56" t="str">
            <v>141 - Energy Allocation Factor</v>
          </cell>
          <cell r="D56">
            <v>1</v>
          </cell>
          <cell r="F56" t="str">
            <v>CALC</v>
          </cell>
          <cell r="H56" t="str">
            <v>141</v>
          </cell>
          <cell r="I56" t="str">
            <v>C</v>
          </cell>
          <cell r="J56" t="str">
            <v>om_exp</v>
          </cell>
          <cell r="K56" t="str">
            <v>alloc_energy</v>
          </cell>
          <cell r="M56" t="str">
            <v>2010/12/1/8/A/0</v>
          </cell>
        </row>
        <row r="57">
          <cell r="A57" t="str">
            <v>56</v>
          </cell>
          <cell r="B57" t="str">
            <v>OM4_8141</v>
          </cell>
          <cell r="C57" t="str">
            <v>141 - Energy Allocation Factor</v>
          </cell>
          <cell r="D57">
            <v>1</v>
          </cell>
          <cell r="F57" t="str">
            <v>CALC</v>
          </cell>
          <cell r="H57" t="str">
            <v>141</v>
          </cell>
          <cell r="I57" t="str">
            <v>C</v>
          </cell>
          <cell r="J57" t="str">
            <v>om_exp</v>
          </cell>
          <cell r="K57" t="str">
            <v>alloc_energy</v>
          </cell>
          <cell r="M57" t="str">
            <v>2010/12/1/8/A/0</v>
          </cell>
        </row>
        <row r="58">
          <cell r="A58" t="str">
            <v>57</v>
          </cell>
          <cell r="B58" t="str">
            <v>OM7_8141</v>
          </cell>
          <cell r="C58" t="str">
            <v>141 - Energy Allocation O &amp; M Exp Amount</v>
          </cell>
          <cell r="D58">
            <v>9245.2900000000009</v>
          </cell>
          <cell r="F58" t="str">
            <v>CALC</v>
          </cell>
          <cell r="H58" t="str">
            <v>141</v>
          </cell>
          <cell r="I58" t="str">
            <v>C</v>
          </cell>
          <cell r="J58" t="str">
            <v>om_exp</v>
          </cell>
          <cell r="K58" t="str">
            <v>alloc_energy_amt</v>
          </cell>
          <cell r="M58" t="str">
            <v>2010/12/1/8/A/0</v>
          </cell>
        </row>
        <row r="59">
          <cell r="A59" t="str">
            <v>58</v>
          </cell>
          <cell r="B59" t="str">
            <v>OM7_8141</v>
          </cell>
          <cell r="C59" t="str">
            <v>141 - Energy Allocation O &amp; M Exp Amount</v>
          </cell>
          <cell r="D59">
            <v>299429.67</v>
          </cell>
          <cell r="F59" t="str">
            <v>CALC</v>
          </cell>
          <cell r="H59" t="str">
            <v>141</v>
          </cell>
          <cell r="I59" t="str">
            <v>C</v>
          </cell>
          <cell r="J59" t="str">
            <v>om_exp</v>
          </cell>
          <cell r="K59" t="str">
            <v>alloc_energy_amt</v>
          </cell>
          <cell r="M59" t="str">
            <v>2010/12/1/8/A/0</v>
          </cell>
        </row>
        <row r="60">
          <cell r="A60" t="str">
            <v>59</v>
          </cell>
          <cell r="B60" t="str">
            <v>OM7_8141</v>
          </cell>
          <cell r="C60" t="str">
            <v>141 - Energy Allocation O &amp; M Exp Amount</v>
          </cell>
          <cell r="D60">
            <v>1101.08</v>
          </cell>
          <cell r="F60" t="str">
            <v>CALC</v>
          </cell>
          <cell r="H60" t="str">
            <v>141</v>
          </cell>
          <cell r="I60" t="str">
            <v>C</v>
          </cell>
          <cell r="J60" t="str">
            <v>om_exp</v>
          </cell>
          <cell r="K60" t="str">
            <v>alloc_energy_amt</v>
          </cell>
          <cell r="M60" t="str">
            <v>2010/12/1/8/A/0</v>
          </cell>
        </row>
        <row r="61">
          <cell r="A61" t="str">
            <v>60</v>
          </cell>
          <cell r="B61" t="str">
            <v>OMB_8141</v>
          </cell>
          <cell r="C61" t="str">
            <v>141 - CP Jurisdictional O &amp; M Exp Amount</v>
          </cell>
          <cell r="D61">
            <v>0</v>
          </cell>
          <cell r="F61" t="str">
            <v>CALC</v>
          </cell>
          <cell r="H61" t="str">
            <v>141</v>
          </cell>
          <cell r="I61" t="str">
            <v>C</v>
          </cell>
          <cell r="J61" t="str">
            <v>om_exp</v>
          </cell>
          <cell r="K61" t="str">
            <v>juris_cp_amt</v>
          </cell>
          <cell r="M61" t="str">
            <v>2010/12/1/8/A/0</v>
          </cell>
        </row>
        <row r="62">
          <cell r="A62" t="str">
            <v>61</v>
          </cell>
          <cell r="B62" t="str">
            <v>OMB_8141</v>
          </cell>
          <cell r="C62" t="str">
            <v>141 - CP Jurisdictional O &amp; M Exp Amount</v>
          </cell>
          <cell r="D62">
            <v>0</v>
          </cell>
          <cell r="F62" t="str">
            <v>CALC</v>
          </cell>
          <cell r="H62" t="str">
            <v>141</v>
          </cell>
          <cell r="I62" t="str">
            <v>C</v>
          </cell>
          <cell r="J62" t="str">
            <v>om_exp</v>
          </cell>
          <cell r="K62" t="str">
            <v>juris_cp_amt</v>
          </cell>
          <cell r="M62" t="str">
            <v>2010/12/1/8/A/0</v>
          </cell>
        </row>
        <row r="63">
          <cell r="A63" t="str">
            <v>62</v>
          </cell>
          <cell r="B63" t="str">
            <v>OMB_8141</v>
          </cell>
          <cell r="C63" t="str">
            <v>141 - CP Jurisdictional O &amp; M Exp Amount</v>
          </cell>
          <cell r="D63">
            <v>0</v>
          </cell>
          <cell r="F63" t="str">
            <v>CALC</v>
          </cell>
          <cell r="H63" t="str">
            <v>141</v>
          </cell>
          <cell r="I63" t="str">
            <v>C</v>
          </cell>
          <cell r="J63" t="str">
            <v>om_exp</v>
          </cell>
          <cell r="K63" t="str">
            <v>juris_cp_amt</v>
          </cell>
          <cell r="M63" t="str">
            <v>2010/12/1/8/A/0</v>
          </cell>
        </row>
        <row r="64">
          <cell r="A64" t="str">
            <v>63</v>
          </cell>
          <cell r="B64" t="str">
            <v>OM8_8141</v>
          </cell>
          <cell r="C64" t="str">
            <v>141 - CP Jurisdictional Factor</v>
          </cell>
          <cell r="D64">
            <v>0.98031049999999997</v>
          </cell>
          <cell r="F64" t="str">
            <v>CALC</v>
          </cell>
          <cell r="H64" t="str">
            <v>141</v>
          </cell>
          <cell r="I64" t="str">
            <v>C</v>
          </cell>
          <cell r="J64" t="str">
            <v>om_exp</v>
          </cell>
          <cell r="K64" t="str">
            <v>juris_cp</v>
          </cell>
          <cell r="M64" t="str">
            <v>2010/12/1/8/A/0</v>
          </cell>
        </row>
        <row r="65">
          <cell r="A65" t="str">
            <v>64</v>
          </cell>
          <cell r="B65" t="str">
            <v>OM8_8141</v>
          </cell>
          <cell r="C65" t="str">
            <v>141 - CP Jurisdictional Factor</v>
          </cell>
          <cell r="D65">
            <v>0.98031049999999997</v>
          </cell>
          <cell r="F65" t="str">
            <v>CALC</v>
          </cell>
          <cell r="H65" t="str">
            <v>141</v>
          </cell>
          <cell r="I65" t="str">
            <v>C</v>
          </cell>
          <cell r="J65" t="str">
            <v>om_exp</v>
          </cell>
          <cell r="K65" t="str">
            <v>juris_cp</v>
          </cell>
          <cell r="M65" t="str">
            <v>2010/12/1/8/A/0</v>
          </cell>
        </row>
        <row r="66">
          <cell r="A66" t="str">
            <v>65</v>
          </cell>
          <cell r="B66" t="str">
            <v>OM8_8141</v>
          </cell>
          <cell r="C66" t="str">
            <v>141 - CP Jurisdictional Factor</v>
          </cell>
          <cell r="D66">
            <v>0.98031049999999997</v>
          </cell>
          <cell r="F66" t="str">
            <v>CALC</v>
          </cell>
          <cell r="H66" t="str">
            <v>141</v>
          </cell>
          <cell r="I66" t="str">
            <v>C</v>
          </cell>
          <cell r="J66" t="str">
            <v>om_exp</v>
          </cell>
          <cell r="K66" t="str">
            <v>juris_cp</v>
          </cell>
          <cell r="M66" t="str">
            <v>2010/12/1/8/A/0</v>
          </cell>
        </row>
        <row r="67">
          <cell r="A67" t="str">
            <v>66</v>
          </cell>
          <cell r="B67" t="str">
            <v>OMA_8141</v>
          </cell>
          <cell r="C67" t="str">
            <v>141 - Energy Jurisdictional Factor</v>
          </cell>
          <cell r="D67">
            <v>0.980271</v>
          </cell>
          <cell r="F67" t="str">
            <v>CALC</v>
          </cell>
          <cell r="H67" t="str">
            <v>141</v>
          </cell>
          <cell r="I67" t="str">
            <v>C</v>
          </cell>
          <cell r="J67" t="str">
            <v>om_exp</v>
          </cell>
          <cell r="K67" t="str">
            <v>juris_energy</v>
          </cell>
          <cell r="M67" t="str">
            <v>2010/12/1/8/A/0</v>
          </cell>
        </row>
        <row r="68">
          <cell r="A68" t="str">
            <v>67</v>
          </cell>
          <cell r="B68" t="str">
            <v>OMA_8141</v>
          </cell>
          <cell r="C68" t="str">
            <v>141 - Energy Jurisdictional Factor</v>
          </cell>
          <cell r="D68">
            <v>0.980271</v>
          </cell>
          <cell r="F68" t="str">
            <v>CALC</v>
          </cell>
          <cell r="H68" t="str">
            <v>141</v>
          </cell>
          <cell r="I68" t="str">
            <v>C</v>
          </cell>
          <cell r="J68" t="str">
            <v>om_exp</v>
          </cell>
          <cell r="K68" t="str">
            <v>juris_energy</v>
          </cell>
          <cell r="M68" t="str">
            <v>2010/12/1/8/A/0</v>
          </cell>
        </row>
        <row r="69">
          <cell r="A69" t="str">
            <v>68</v>
          </cell>
          <cell r="B69" t="str">
            <v>OMA_8141</v>
          </cell>
          <cell r="C69" t="str">
            <v>141 - Energy Jurisdictional Factor</v>
          </cell>
          <cell r="D69">
            <v>0.980271</v>
          </cell>
          <cell r="F69" t="str">
            <v>CALC</v>
          </cell>
          <cell r="H69" t="str">
            <v>141</v>
          </cell>
          <cell r="I69" t="str">
            <v>C</v>
          </cell>
          <cell r="J69" t="str">
            <v>om_exp</v>
          </cell>
          <cell r="K69" t="str">
            <v>juris_energy</v>
          </cell>
          <cell r="M69" t="str">
            <v>2010/12/1/8/A/0</v>
          </cell>
        </row>
        <row r="70">
          <cell r="A70" t="str">
            <v>69</v>
          </cell>
          <cell r="B70" t="str">
            <v>OM1_8141</v>
          </cell>
          <cell r="C70" t="str">
            <v>141 - O &amp; M Expenses Amount</v>
          </cell>
          <cell r="D70">
            <v>9245.2900000000009</v>
          </cell>
          <cell r="F70" t="str">
            <v>CALC</v>
          </cell>
          <cell r="H70" t="str">
            <v>141</v>
          </cell>
          <cell r="I70" t="str">
            <v>C</v>
          </cell>
          <cell r="J70" t="str">
            <v>om_exp</v>
          </cell>
          <cell r="K70" t="str">
            <v>beg_bal</v>
          </cell>
          <cell r="M70" t="str">
            <v>2010/12/1/8/A/0</v>
          </cell>
        </row>
        <row r="71">
          <cell r="A71" t="str">
            <v>70</v>
          </cell>
          <cell r="B71" t="str">
            <v>OM1_8141</v>
          </cell>
          <cell r="C71" t="str">
            <v>141 - O &amp; M Expenses Amount</v>
          </cell>
          <cell r="D71">
            <v>299429.67</v>
          </cell>
          <cell r="F71" t="str">
            <v>CALC</v>
          </cell>
          <cell r="H71" t="str">
            <v>141</v>
          </cell>
          <cell r="I71" t="str">
            <v>C</v>
          </cell>
          <cell r="J71" t="str">
            <v>om_exp</v>
          </cell>
          <cell r="K71" t="str">
            <v>beg_bal</v>
          </cell>
          <cell r="M71" t="str">
            <v>2010/12/1/8/A/0</v>
          </cell>
        </row>
        <row r="72">
          <cell r="A72" t="str">
            <v>71</v>
          </cell>
          <cell r="B72" t="str">
            <v>OM1_8141</v>
          </cell>
          <cell r="C72" t="str">
            <v>141 - O &amp; M Expenses Amount</v>
          </cell>
          <cell r="D72">
            <v>1101.08</v>
          </cell>
          <cell r="F72" t="str">
            <v>CALC</v>
          </cell>
          <cell r="H72" t="str">
            <v>141</v>
          </cell>
          <cell r="I72" t="str">
            <v>C</v>
          </cell>
          <cell r="J72" t="str">
            <v>om_exp</v>
          </cell>
          <cell r="K72" t="str">
            <v>beg_bal</v>
          </cell>
          <cell r="M72" t="str">
            <v>2010/12/1/8/A/0</v>
          </cell>
        </row>
        <row r="73">
          <cell r="A73" t="str">
            <v>72</v>
          </cell>
          <cell r="B73" t="str">
            <v>OM9_8141</v>
          </cell>
          <cell r="C73" t="str">
            <v>141 - GCP Jurisdictional Factor</v>
          </cell>
          <cell r="D73">
            <v>1</v>
          </cell>
          <cell r="F73" t="str">
            <v>CALC</v>
          </cell>
          <cell r="H73" t="str">
            <v>141</v>
          </cell>
          <cell r="I73" t="str">
            <v>C</v>
          </cell>
          <cell r="J73" t="str">
            <v>om_exp</v>
          </cell>
          <cell r="K73" t="str">
            <v>juris_gcp</v>
          </cell>
          <cell r="M73" t="str">
            <v>2010/12/1/8/A/0</v>
          </cell>
        </row>
        <row r="74">
          <cell r="A74" t="str">
            <v>73</v>
          </cell>
          <cell r="B74" t="str">
            <v>OM9_8141</v>
          </cell>
          <cell r="C74" t="str">
            <v>141 - GCP Jurisdictional Factor</v>
          </cell>
          <cell r="D74">
            <v>1</v>
          </cell>
          <cell r="F74" t="str">
            <v>CALC</v>
          </cell>
          <cell r="H74" t="str">
            <v>141</v>
          </cell>
          <cell r="I74" t="str">
            <v>C</v>
          </cell>
          <cell r="J74" t="str">
            <v>om_exp</v>
          </cell>
          <cell r="K74" t="str">
            <v>juris_gcp</v>
          </cell>
          <cell r="M74" t="str">
            <v>2010/12/1/8/A/0</v>
          </cell>
        </row>
        <row r="75">
          <cell r="A75" t="str">
            <v>74</v>
          </cell>
          <cell r="B75" t="str">
            <v>OM9_8141</v>
          </cell>
          <cell r="C75" t="str">
            <v>141 - GCP Jurisdictional Factor</v>
          </cell>
          <cell r="D75">
            <v>1</v>
          </cell>
          <cell r="F75" t="str">
            <v>CALC</v>
          </cell>
          <cell r="H75" t="str">
            <v>141</v>
          </cell>
          <cell r="I75" t="str">
            <v>C</v>
          </cell>
          <cell r="J75" t="str">
            <v>om_exp</v>
          </cell>
          <cell r="K75" t="str">
            <v>juris_gcp</v>
          </cell>
          <cell r="M75" t="str">
            <v>2010/12/1/8/A/0</v>
          </cell>
        </row>
        <row r="76">
          <cell r="A76" t="str">
            <v>75</v>
          </cell>
          <cell r="B76" t="str">
            <v>OMD_8141</v>
          </cell>
          <cell r="C76" t="str">
            <v>141 - Energy Jurisdictional O &amp; M Exp Amount</v>
          </cell>
          <cell r="D76">
            <v>9062.8896735899998</v>
          </cell>
          <cell r="F76" t="str">
            <v>CALC</v>
          </cell>
          <cell r="H76" t="str">
            <v>141</v>
          </cell>
          <cell r="I76" t="str">
            <v>C</v>
          </cell>
          <cell r="J76" t="str">
            <v>om_exp</v>
          </cell>
          <cell r="K76" t="str">
            <v>juris_energy_amt</v>
          </cell>
          <cell r="M76" t="str">
            <v>2010/12/1/8/A/0</v>
          </cell>
        </row>
        <row r="77">
          <cell r="A77" t="str">
            <v>76</v>
          </cell>
          <cell r="B77" t="str">
            <v>OMD_8141</v>
          </cell>
          <cell r="C77" t="str">
            <v>141 - Energy Jurisdictional O &amp; M Exp Amount</v>
          </cell>
          <cell r="D77">
            <v>293522.22204056999</v>
          </cell>
          <cell r="F77" t="str">
            <v>CALC</v>
          </cell>
          <cell r="H77" t="str">
            <v>141</v>
          </cell>
          <cell r="I77" t="str">
            <v>C</v>
          </cell>
          <cell r="J77" t="str">
            <v>om_exp</v>
          </cell>
          <cell r="K77" t="str">
            <v>juris_energy_amt</v>
          </cell>
          <cell r="M77" t="str">
            <v>2010/12/1/8/A/0</v>
          </cell>
        </row>
        <row r="78">
          <cell r="A78" t="str">
            <v>77</v>
          </cell>
          <cell r="B78" t="str">
            <v>OMD_8141</v>
          </cell>
          <cell r="C78" t="str">
            <v>141 - Energy Jurisdictional O &amp; M Exp Amount</v>
          </cell>
          <cell r="D78">
            <v>1079.3567926799999</v>
          </cell>
          <cell r="F78" t="str">
            <v>CALC</v>
          </cell>
          <cell r="H78" t="str">
            <v>141</v>
          </cell>
          <cell r="I78" t="str">
            <v>C</v>
          </cell>
          <cell r="J78" t="str">
            <v>om_exp</v>
          </cell>
          <cell r="K78" t="str">
            <v>juris_energy_amt</v>
          </cell>
          <cell r="M78" t="str">
            <v>2010/12/1/8/A/0</v>
          </cell>
        </row>
        <row r="79">
          <cell r="A79" t="str">
            <v>78</v>
          </cell>
          <cell r="B79" t="str">
            <v>OME_8141</v>
          </cell>
          <cell r="C79" t="str">
            <v>141 - Total Jurisdictional O &amp; M Exp Amount</v>
          </cell>
          <cell r="D79">
            <v>9062.8896735899998</v>
          </cell>
          <cell r="F79" t="str">
            <v>CALC</v>
          </cell>
          <cell r="H79" t="str">
            <v>141</v>
          </cell>
          <cell r="I79" t="str">
            <v>C</v>
          </cell>
          <cell r="J79" t="str">
            <v>om_exp</v>
          </cell>
          <cell r="K79" t="str">
            <v>total_juris_amt</v>
          </cell>
          <cell r="M79" t="str">
            <v>2010/12/1/8/A/0</v>
          </cell>
        </row>
        <row r="80">
          <cell r="A80" t="str">
            <v>79</v>
          </cell>
          <cell r="B80" t="str">
            <v>OME_8141</v>
          </cell>
          <cell r="C80" t="str">
            <v>141 - Total Jurisdictional O &amp; M Exp Amount</v>
          </cell>
          <cell r="D80">
            <v>293522.22204056999</v>
          </cell>
          <cell r="F80" t="str">
            <v>CALC</v>
          </cell>
          <cell r="H80" t="str">
            <v>141</v>
          </cell>
          <cell r="I80" t="str">
            <v>C</v>
          </cell>
          <cell r="J80" t="str">
            <v>om_exp</v>
          </cell>
          <cell r="K80" t="str">
            <v>total_juris_amt</v>
          </cell>
          <cell r="M80" t="str">
            <v>2010/12/1/8/A/0</v>
          </cell>
        </row>
        <row r="81">
          <cell r="A81" t="str">
            <v>80</v>
          </cell>
          <cell r="B81" t="str">
            <v>OME_8141</v>
          </cell>
          <cell r="C81" t="str">
            <v>141 - Total Jurisdictional O &amp; M Exp Amount</v>
          </cell>
          <cell r="D81">
            <v>1079.3567926799999</v>
          </cell>
          <cell r="F81" t="str">
            <v>CALC</v>
          </cell>
          <cell r="H81" t="str">
            <v>141</v>
          </cell>
          <cell r="I81" t="str">
            <v>C</v>
          </cell>
          <cell r="J81" t="str">
            <v>om_exp</v>
          </cell>
          <cell r="K81" t="str">
            <v>total_juris_amt</v>
          </cell>
          <cell r="M81" t="str">
            <v>2010/12/1/8/A/0</v>
          </cell>
        </row>
        <row r="82">
          <cell r="A82" t="str">
            <v>81</v>
          </cell>
          <cell r="B82" t="str">
            <v>512_2590</v>
          </cell>
          <cell r="C82" t="str">
            <v xml:space="preserve">MAINT BOILER PLT-ESP MAINT COSTS-ECRC             </v>
          </cell>
          <cell r="D82">
            <v>299429.67</v>
          </cell>
          <cell r="E82" t="str">
            <v>512259</v>
          </cell>
          <cell r="F82" t="str">
            <v>WALKER</v>
          </cell>
          <cell r="G82" t="str">
            <v>CM</v>
          </cell>
          <cell r="H82" t="str">
            <v>141</v>
          </cell>
          <cell r="I82" t="str">
            <v>W</v>
          </cell>
          <cell r="M82" t="str">
            <v>2010/12/1/8/A/0</v>
          </cell>
        </row>
        <row r="83">
          <cell r="A83" t="str">
            <v>82</v>
          </cell>
          <cell r="B83" t="str">
            <v>926_2130</v>
          </cell>
          <cell r="C83" t="str">
            <v xml:space="preserve">EMPLOYEE PENSIONS EXP-ENV COST RECOVERY           </v>
          </cell>
          <cell r="D83">
            <v>1101.08</v>
          </cell>
          <cell r="E83" t="str">
            <v>926213</v>
          </cell>
          <cell r="F83" t="str">
            <v>WALKER</v>
          </cell>
          <cell r="G83" t="str">
            <v>CM</v>
          </cell>
          <cell r="H83" t="str">
            <v>141</v>
          </cell>
          <cell r="I83" t="str">
            <v>W</v>
          </cell>
          <cell r="M83" t="str">
            <v>2010/12/1/8/A/0</v>
          </cell>
        </row>
        <row r="84">
          <cell r="A84" t="str">
            <v>83</v>
          </cell>
          <cell r="B84" t="str">
            <v>OM5_8142</v>
          </cell>
          <cell r="C84" t="str">
            <v>142 - CP Allocation O &amp; M Exp Amount</v>
          </cell>
          <cell r="D84">
            <v>0</v>
          </cell>
          <cell r="F84" t="str">
            <v>CALC</v>
          </cell>
          <cell r="H84" t="str">
            <v>142</v>
          </cell>
          <cell r="I84" t="str">
            <v>C</v>
          </cell>
          <cell r="J84" t="str">
            <v>om_exp</v>
          </cell>
          <cell r="K84" t="str">
            <v>alloc_cp_amt</v>
          </cell>
          <cell r="M84" t="str">
            <v>2010/12/1/8/A/0</v>
          </cell>
        </row>
        <row r="85">
          <cell r="A85" t="str">
            <v>84</v>
          </cell>
          <cell r="B85" t="str">
            <v>OM5_8142</v>
          </cell>
          <cell r="C85" t="str">
            <v>142 - CP Allocation O &amp; M Exp Amount</v>
          </cell>
          <cell r="D85">
            <v>0</v>
          </cell>
          <cell r="F85" t="str">
            <v>CALC</v>
          </cell>
          <cell r="H85" t="str">
            <v>142</v>
          </cell>
          <cell r="I85" t="str">
            <v>C</v>
          </cell>
          <cell r="J85" t="str">
            <v>om_exp</v>
          </cell>
          <cell r="K85" t="str">
            <v>alloc_cp_amt</v>
          </cell>
          <cell r="M85" t="str">
            <v>2010/12/1/8/A/0</v>
          </cell>
        </row>
        <row r="86">
          <cell r="A86" t="str">
            <v>85</v>
          </cell>
          <cell r="B86" t="str">
            <v>OM5_8142</v>
          </cell>
          <cell r="C86" t="str">
            <v>142 - CP Allocation O &amp; M Exp Amount</v>
          </cell>
          <cell r="D86">
            <v>0</v>
          </cell>
          <cell r="F86" t="str">
            <v>CALC</v>
          </cell>
          <cell r="H86" t="str">
            <v>142</v>
          </cell>
          <cell r="I86" t="str">
            <v>C</v>
          </cell>
          <cell r="J86" t="str">
            <v>om_exp</v>
          </cell>
          <cell r="K86" t="str">
            <v>alloc_cp_amt</v>
          </cell>
          <cell r="M86" t="str">
            <v>2010/12/1/8/A/0</v>
          </cell>
        </row>
        <row r="87">
          <cell r="A87" t="str">
            <v>86</v>
          </cell>
          <cell r="B87" t="str">
            <v>OM2_8142</v>
          </cell>
          <cell r="C87" t="str">
            <v>142 - CP Allocation Factor</v>
          </cell>
          <cell r="D87">
            <v>1</v>
          </cell>
          <cell r="F87" t="str">
            <v>CALC</v>
          </cell>
          <cell r="H87" t="str">
            <v>142</v>
          </cell>
          <cell r="I87" t="str">
            <v>C</v>
          </cell>
          <cell r="J87" t="str">
            <v>om_exp</v>
          </cell>
          <cell r="K87" t="str">
            <v>alloc_cp</v>
          </cell>
          <cell r="M87" t="str">
            <v>2010/12/1/8/A/0</v>
          </cell>
        </row>
        <row r="88">
          <cell r="A88" t="str">
            <v>87</v>
          </cell>
          <cell r="B88" t="str">
            <v>OM2_8142</v>
          </cell>
          <cell r="C88" t="str">
            <v>142 - CP Allocation Factor</v>
          </cell>
          <cell r="D88">
            <v>1</v>
          </cell>
          <cell r="F88" t="str">
            <v>CALC</v>
          </cell>
          <cell r="H88" t="str">
            <v>142</v>
          </cell>
          <cell r="I88" t="str">
            <v>C</v>
          </cell>
          <cell r="J88" t="str">
            <v>om_exp</v>
          </cell>
          <cell r="K88" t="str">
            <v>alloc_cp</v>
          </cell>
          <cell r="M88" t="str">
            <v>2010/12/1/8/A/0</v>
          </cell>
        </row>
        <row r="89">
          <cell r="A89" t="str">
            <v>88</v>
          </cell>
          <cell r="B89" t="str">
            <v>OM2_8142</v>
          </cell>
          <cell r="C89" t="str">
            <v>142 - CP Allocation Factor</v>
          </cell>
          <cell r="D89">
            <v>1</v>
          </cell>
          <cell r="F89" t="str">
            <v>CALC</v>
          </cell>
          <cell r="H89" t="str">
            <v>142</v>
          </cell>
          <cell r="I89" t="str">
            <v>C</v>
          </cell>
          <cell r="J89" t="str">
            <v>om_exp</v>
          </cell>
          <cell r="K89" t="str">
            <v>alloc_cp</v>
          </cell>
          <cell r="M89" t="str">
            <v>2010/12/1/8/A/0</v>
          </cell>
        </row>
        <row r="90">
          <cell r="A90" t="str">
            <v>89</v>
          </cell>
          <cell r="B90" t="str">
            <v>OM6_8142</v>
          </cell>
          <cell r="C90" t="str">
            <v>142 - GCP Allocation O &amp; M Exp Amount</v>
          </cell>
          <cell r="D90">
            <v>0</v>
          </cell>
          <cell r="F90" t="str">
            <v>CALC</v>
          </cell>
          <cell r="H90" t="str">
            <v>142</v>
          </cell>
          <cell r="I90" t="str">
            <v>C</v>
          </cell>
          <cell r="J90" t="str">
            <v>om_exp</v>
          </cell>
          <cell r="K90" t="str">
            <v>alloc_gcp_amt</v>
          </cell>
          <cell r="M90" t="str">
            <v>2010/12/1/8/A/0</v>
          </cell>
        </row>
        <row r="91">
          <cell r="A91" t="str">
            <v>90</v>
          </cell>
          <cell r="B91" t="str">
            <v>OM6_8142</v>
          </cell>
          <cell r="C91" t="str">
            <v>142 - GCP Allocation O &amp; M Exp Amount</v>
          </cell>
          <cell r="D91">
            <v>0</v>
          </cell>
          <cell r="F91" t="str">
            <v>CALC</v>
          </cell>
          <cell r="H91" t="str">
            <v>142</v>
          </cell>
          <cell r="I91" t="str">
            <v>C</v>
          </cell>
          <cell r="J91" t="str">
            <v>om_exp</v>
          </cell>
          <cell r="K91" t="str">
            <v>alloc_gcp_amt</v>
          </cell>
          <cell r="M91" t="str">
            <v>2010/12/1/8/A/0</v>
          </cell>
        </row>
        <row r="92">
          <cell r="A92" t="str">
            <v>91</v>
          </cell>
          <cell r="B92" t="str">
            <v>OM6_8142</v>
          </cell>
          <cell r="C92" t="str">
            <v>142 - GCP Allocation O &amp; M Exp Amount</v>
          </cell>
          <cell r="D92">
            <v>0</v>
          </cell>
          <cell r="F92" t="str">
            <v>CALC</v>
          </cell>
          <cell r="H92" t="str">
            <v>142</v>
          </cell>
          <cell r="I92" t="str">
            <v>C</v>
          </cell>
          <cell r="J92" t="str">
            <v>om_exp</v>
          </cell>
          <cell r="K92" t="str">
            <v>alloc_gcp_amt</v>
          </cell>
          <cell r="M92" t="str">
            <v>2010/12/1/8/A/0</v>
          </cell>
        </row>
        <row r="93">
          <cell r="A93" t="str">
            <v>92</v>
          </cell>
          <cell r="B93" t="str">
            <v>OM3_8142</v>
          </cell>
          <cell r="C93" t="str">
            <v>142 - GCP Allocation Factor</v>
          </cell>
          <cell r="D93">
            <v>0</v>
          </cell>
          <cell r="F93" t="str">
            <v>CALC</v>
          </cell>
          <cell r="H93" t="str">
            <v>142</v>
          </cell>
          <cell r="I93" t="str">
            <v>C</v>
          </cell>
          <cell r="J93" t="str">
            <v>om_exp</v>
          </cell>
          <cell r="K93" t="str">
            <v>alloc_gcp</v>
          </cell>
          <cell r="M93" t="str">
            <v>2010/12/1/8/A/0</v>
          </cell>
        </row>
        <row r="94">
          <cell r="A94" t="str">
            <v>93</v>
          </cell>
          <cell r="B94" t="str">
            <v>OM3_8142</v>
          </cell>
          <cell r="C94" t="str">
            <v>142 - GCP Allocation Factor</v>
          </cell>
          <cell r="D94">
            <v>0</v>
          </cell>
          <cell r="F94" t="str">
            <v>CALC</v>
          </cell>
          <cell r="H94" t="str">
            <v>142</v>
          </cell>
          <cell r="I94" t="str">
            <v>C</v>
          </cell>
          <cell r="J94" t="str">
            <v>om_exp</v>
          </cell>
          <cell r="K94" t="str">
            <v>alloc_gcp</v>
          </cell>
          <cell r="M94" t="str">
            <v>2010/12/1/8/A/0</v>
          </cell>
        </row>
        <row r="95">
          <cell r="A95" t="str">
            <v>94</v>
          </cell>
          <cell r="B95" t="str">
            <v>OM3_8142</v>
          </cell>
          <cell r="C95" t="str">
            <v>142 - GCP Allocation Factor</v>
          </cell>
          <cell r="D95">
            <v>0</v>
          </cell>
          <cell r="F95" t="str">
            <v>CALC</v>
          </cell>
          <cell r="H95" t="str">
            <v>142</v>
          </cell>
          <cell r="I95" t="str">
            <v>C</v>
          </cell>
          <cell r="J95" t="str">
            <v>om_exp</v>
          </cell>
          <cell r="K95" t="str">
            <v>alloc_gcp</v>
          </cell>
          <cell r="M95" t="str">
            <v>2010/12/1/8/A/0</v>
          </cell>
        </row>
        <row r="96">
          <cell r="A96" t="str">
            <v>95</v>
          </cell>
          <cell r="B96" t="str">
            <v>OMC_8142</v>
          </cell>
          <cell r="C96" t="str">
            <v>142 - GCP Jurisdictional O &amp; M Exp Amount</v>
          </cell>
          <cell r="D96">
            <v>0</v>
          </cell>
          <cell r="F96" t="str">
            <v>CALC</v>
          </cell>
          <cell r="H96" t="str">
            <v>142</v>
          </cell>
          <cell r="I96" t="str">
            <v>C</v>
          </cell>
          <cell r="J96" t="str">
            <v>om_exp</v>
          </cell>
          <cell r="K96" t="str">
            <v>juris_gcp_amt</v>
          </cell>
          <cell r="M96" t="str">
            <v>2010/12/1/8/A/0</v>
          </cell>
        </row>
        <row r="97">
          <cell r="A97" t="str">
            <v>96</v>
          </cell>
          <cell r="B97" t="str">
            <v>OMC_8142</v>
          </cell>
          <cell r="C97" t="str">
            <v>142 - GCP Jurisdictional O &amp; M Exp Amount</v>
          </cell>
          <cell r="D97">
            <v>0</v>
          </cell>
          <cell r="F97" t="str">
            <v>CALC</v>
          </cell>
          <cell r="H97" t="str">
            <v>142</v>
          </cell>
          <cell r="I97" t="str">
            <v>C</v>
          </cell>
          <cell r="J97" t="str">
            <v>om_exp</v>
          </cell>
          <cell r="K97" t="str">
            <v>juris_gcp_amt</v>
          </cell>
          <cell r="M97" t="str">
            <v>2010/12/1/8/A/0</v>
          </cell>
        </row>
        <row r="98">
          <cell r="A98" t="str">
            <v>97</v>
          </cell>
          <cell r="B98" t="str">
            <v>OMC_8142</v>
          </cell>
          <cell r="C98" t="str">
            <v>142 - GCP Jurisdictional O &amp; M Exp Amount</v>
          </cell>
          <cell r="D98">
            <v>0</v>
          </cell>
          <cell r="F98" t="str">
            <v>CALC</v>
          </cell>
          <cell r="H98" t="str">
            <v>142</v>
          </cell>
          <cell r="I98" t="str">
            <v>C</v>
          </cell>
          <cell r="J98" t="str">
            <v>om_exp</v>
          </cell>
          <cell r="K98" t="str">
            <v>juris_gcp_amt</v>
          </cell>
          <cell r="M98" t="str">
            <v>2010/12/1/8/A/0</v>
          </cell>
        </row>
        <row r="99">
          <cell r="A99" t="str">
            <v>98</v>
          </cell>
          <cell r="B99" t="str">
            <v>OM4_8142</v>
          </cell>
          <cell r="C99" t="str">
            <v>142 - Energy Allocation Factor</v>
          </cell>
          <cell r="D99">
            <v>0</v>
          </cell>
          <cell r="F99" t="str">
            <v>CALC</v>
          </cell>
          <cell r="H99" t="str">
            <v>142</v>
          </cell>
          <cell r="I99" t="str">
            <v>C</v>
          </cell>
          <cell r="J99" t="str">
            <v>om_exp</v>
          </cell>
          <cell r="K99" t="str">
            <v>alloc_energy</v>
          </cell>
          <cell r="M99" t="str">
            <v>2010/12/1/8/A/0</v>
          </cell>
        </row>
        <row r="100">
          <cell r="A100" t="str">
            <v>99</v>
          </cell>
          <cell r="B100" t="str">
            <v>OM4_8142</v>
          </cell>
          <cell r="C100" t="str">
            <v>142 - Energy Allocation Factor</v>
          </cell>
          <cell r="D100">
            <v>0</v>
          </cell>
          <cell r="F100" t="str">
            <v>CALC</v>
          </cell>
          <cell r="H100" t="str">
            <v>142</v>
          </cell>
          <cell r="I100" t="str">
            <v>C</v>
          </cell>
          <cell r="J100" t="str">
            <v>om_exp</v>
          </cell>
          <cell r="K100" t="str">
            <v>alloc_energy</v>
          </cell>
          <cell r="M100" t="str">
            <v>2010/12/1/8/A/0</v>
          </cell>
        </row>
        <row r="101">
          <cell r="A101" t="str">
            <v>100</v>
          </cell>
          <cell r="B101" t="str">
            <v>OM4_8142</v>
          </cell>
          <cell r="C101" t="str">
            <v>142 - Energy Allocation Factor</v>
          </cell>
          <cell r="D101">
            <v>0</v>
          </cell>
          <cell r="F101" t="str">
            <v>CALC</v>
          </cell>
          <cell r="H101" t="str">
            <v>142</v>
          </cell>
          <cell r="I101" t="str">
            <v>C</v>
          </cell>
          <cell r="J101" t="str">
            <v>om_exp</v>
          </cell>
          <cell r="K101" t="str">
            <v>alloc_energy</v>
          </cell>
          <cell r="M101" t="str">
            <v>2010/12/1/8/A/0</v>
          </cell>
        </row>
        <row r="102">
          <cell r="A102" t="str">
            <v>101</v>
          </cell>
          <cell r="B102" t="str">
            <v>OM7_8142</v>
          </cell>
          <cell r="C102" t="str">
            <v>142 - Energy Allocation O &amp; M Exp Amount</v>
          </cell>
          <cell r="D102">
            <v>0</v>
          </cell>
          <cell r="F102" t="str">
            <v>CALC</v>
          </cell>
          <cell r="H102" t="str">
            <v>142</v>
          </cell>
          <cell r="I102" t="str">
            <v>C</v>
          </cell>
          <cell r="J102" t="str">
            <v>om_exp</v>
          </cell>
          <cell r="K102" t="str">
            <v>alloc_energy_amt</v>
          </cell>
          <cell r="M102" t="str">
            <v>2010/12/1/8/A/0</v>
          </cell>
        </row>
        <row r="103">
          <cell r="A103" t="str">
            <v>102</v>
          </cell>
          <cell r="B103" t="str">
            <v>OM7_8142</v>
          </cell>
          <cell r="C103" t="str">
            <v>142 - Energy Allocation O &amp; M Exp Amount</v>
          </cell>
          <cell r="D103">
            <v>0</v>
          </cell>
          <cell r="F103" t="str">
            <v>CALC</v>
          </cell>
          <cell r="H103" t="str">
            <v>142</v>
          </cell>
          <cell r="I103" t="str">
            <v>C</v>
          </cell>
          <cell r="J103" t="str">
            <v>om_exp</v>
          </cell>
          <cell r="K103" t="str">
            <v>alloc_energy_amt</v>
          </cell>
          <cell r="M103" t="str">
            <v>2010/12/1/8/A/0</v>
          </cell>
        </row>
        <row r="104">
          <cell r="A104" t="str">
            <v>103</v>
          </cell>
          <cell r="B104" t="str">
            <v>OM7_8142</v>
          </cell>
          <cell r="C104" t="str">
            <v>142 - Energy Allocation O &amp; M Exp Amount</v>
          </cell>
          <cell r="D104">
            <v>0</v>
          </cell>
          <cell r="F104" t="str">
            <v>CALC</v>
          </cell>
          <cell r="H104" t="str">
            <v>142</v>
          </cell>
          <cell r="I104" t="str">
            <v>C</v>
          </cell>
          <cell r="J104" t="str">
            <v>om_exp</v>
          </cell>
          <cell r="K104" t="str">
            <v>alloc_energy_amt</v>
          </cell>
          <cell r="M104" t="str">
            <v>2010/12/1/8/A/0</v>
          </cell>
        </row>
        <row r="105">
          <cell r="A105" t="str">
            <v>104</v>
          </cell>
          <cell r="B105" t="str">
            <v>OMB_8142</v>
          </cell>
          <cell r="C105" t="str">
            <v>142 - CP Jurisdictional O &amp; M Exp Amount</v>
          </cell>
          <cell r="D105">
            <v>0</v>
          </cell>
          <cell r="F105" t="str">
            <v>CALC</v>
          </cell>
          <cell r="H105" t="str">
            <v>142</v>
          </cell>
          <cell r="I105" t="str">
            <v>C</v>
          </cell>
          <cell r="J105" t="str">
            <v>om_exp</v>
          </cell>
          <cell r="K105" t="str">
            <v>juris_cp_amt</v>
          </cell>
          <cell r="M105" t="str">
            <v>2010/12/1/8/A/0</v>
          </cell>
        </row>
        <row r="106">
          <cell r="A106" t="str">
            <v>105</v>
          </cell>
          <cell r="B106" t="str">
            <v>OMB_8142</v>
          </cell>
          <cell r="C106" t="str">
            <v>142 - CP Jurisdictional O &amp; M Exp Amount</v>
          </cell>
          <cell r="D106">
            <v>0</v>
          </cell>
          <cell r="F106" t="str">
            <v>CALC</v>
          </cell>
          <cell r="H106" t="str">
            <v>142</v>
          </cell>
          <cell r="I106" t="str">
            <v>C</v>
          </cell>
          <cell r="J106" t="str">
            <v>om_exp</v>
          </cell>
          <cell r="K106" t="str">
            <v>juris_cp_amt</v>
          </cell>
          <cell r="M106" t="str">
            <v>2010/12/1/8/A/0</v>
          </cell>
        </row>
        <row r="107">
          <cell r="A107" t="str">
            <v>106</v>
          </cell>
          <cell r="B107" t="str">
            <v>OMB_8142</v>
          </cell>
          <cell r="C107" t="str">
            <v>142 - CP Jurisdictional O &amp; M Exp Amount</v>
          </cell>
          <cell r="D107">
            <v>0</v>
          </cell>
          <cell r="F107" t="str">
            <v>CALC</v>
          </cell>
          <cell r="H107" t="str">
            <v>142</v>
          </cell>
          <cell r="I107" t="str">
            <v>C</v>
          </cell>
          <cell r="J107" t="str">
            <v>om_exp</v>
          </cell>
          <cell r="K107" t="str">
            <v>juris_cp_amt</v>
          </cell>
          <cell r="M107" t="str">
            <v>2010/12/1/8/A/0</v>
          </cell>
        </row>
        <row r="108">
          <cell r="A108" t="str">
            <v>107</v>
          </cell>
          <cell r="B108" t="str">
            <v>OM8_8142</v>
          </cell>
          <cell r="C108" t="str">
            <v>142 - CP Jurisdictional Factor</v>
          </cell>
          <cell r="D108">
            <v>0.98031049999999997</v>
          </cell>
          <cell r="F108" t="str">
            <v>CALC</v>
          </cell>
          <cell r="H108" t="str">
            <v>142</v>
          </cell>
          <cell r="I108" t="str">
            <v>C</v>
          </cell>
          <cell r="J108" t="str">
            <v>om_exp</v>
          </cell>
          <cell r="K108" t="str">
            <v>juris_cp</v>
          </cell>
          <cell r="M108" t="str">
            <v>2010/12/1/8/A/0</v>
          </cell>
        </row>
        <row r="109">
          <cell r="A109" t="str">
            <v>108</v>
          </cell>
          <cell r="B109" t="str">
            <v>OM8_8142</v>
          </cell>
          <cell r="C109" t="str">
            <v>142 - CP Jurisdictional Factor</v>
          </cell>
          <cell r="D109">
            <v>0.98031049999999997</v>
          </cell>
          <cell r="F109" t="str">
            <v>CALC</v>
          </cell>
          <cell r="H109" t="str">
            <v>142</v>
          </cell>
          <cell r="I109" t="str">
            <v>C</v>
          </cell>
          <cell r="J109" t="str">
            <v>om_exp</v>
          </cell>
          <cell r="K109" t="str">
            <v>juris_cp</v>
          </cell>
          <cell r="M109" t="str">
            <v>2010/12/1/8/A/0</v>
          </cell>
        </row>
        <row r="110">
          <cell r="A110" t="str">
            <v>109</v>
          </cell>
          <cell r="B110" t="str">
            <v>OM8_8142</v>
          </cell>
          <cell r="C110" t="str">
            <v>142 - CP Jurisdictional Factor</v>
          </cell>
          <cell r="D110">
            <v>0.98031049999999997</v>
          </cell>
          <cell r="F110" t="str">
            <v>CALC</v>
          </cell>
          <cell r="H110" t="str">
            <v>142</v>
          </cell>
          <cell r="I110" t="str">
            <v>C</v>
          </cell>
          <cell r="J110" t="str">
            <v>om_exp</v>
          </cell>
          <cell r="K110" t="str">
            <v>juris_cp</v>
          </cell>
          <cell r="M110" t="str">
            <v>2010/12/1/8/A/0</v>
          </cell>
        </row>
        <row r="111">
          <cell r="A111" t="str">
            <v>110</v>
          </cell>
          <cell r="B111" t="str">
            <v>OMA_8142</v>
          </cell>
          <cell r="C111" t="str">
            <v>142 - Energy Jurisdictional Factor</v>
          </cell>
          <cell r="D111">
            <v>0.980271</v>
          </cell>
          <cell r="F111" t="str">
            <v>CALC</v>
          </cell>
          <cell r="H111" t="str">
            <v>142</v>
          </cell>
          <cell r="I111" t="str">
            <v>C</v>
          </cell>
          <cell r="J111" t="str">
            <v>om_exp</v>
          </cell>
          <cell r="K111" t="str">
            <v>juris_energy</v>
          </cell>
          <cell r="M111" t="str">
            <v>2010/12/1/8/A/0</v>
          </cell>
        </row>
        <row r="112">
          <cell r="A112" t="str">
            <v>111</v>
          </cell>
          <cell r="B112" t="str">
            <v>OMA_8142</v>
          </cell>
          <cell r="C112" t="str">
            <v>142 - Energy Jurisdictional Factor</v>
          </cell>
          <cell r="D112">
            <v>0.980271</v>
          </cell>
          <cell r="F112" t="str">
            <v>CALC</v>
          </cell>
          <cell r="H112" t="str">
            <v>142</v>
          </cell>
          <cell r="I112" t="str">
            <v>C</v>
          </cell>
          <cell r="J112" t="str">
            <v>om_exp</v>
          </cell>
          <cell r="K112" t="str">
            <v>juris_energy</v>
          </cell>
          <cell r="M112" t="str">
            <v>2010/12/1/8/A/0</v>
          </cell>
        </row>
        <row r="113">
          <cell r="A113" t="str">
            <v>112</v>
          </cell>
          <cell r="B113" t="str">
            <v>OMA_8142</v>
          </cell>
          <cell r="C113" t="str">
            <v>142 - Energy Jurisdictional Factor</v>
          </cell>
          <cell r="D113">
            <v>0.980271</v>
          </cell>
          <cell r="F113" t="str">
            <v>CALC</v>
          </cell>
          <cell r="H113" t="str">
            <v>142</v>
          </cell>
          <cell r="I113" t="str">
            <v>C</v>
          </cell>
          <cell r="J113" t="str">
            <v>om_exp</v>
          </cell>
          <cell r="K113" t="str">
            <v>juris_energy</v>
          </cell>
          <cell r="M113" t="str">
            <v>2010/12/1/8/A/0</v>
          </cell>
        </row>
        <row r="114">
          <cell r="A114" t="str">
            <v>113</v>
          </cell>
          <cell r="B114" t="str">
            <v>OM1_8142</v>
          </cell>
          <cell r="C114" t="str">
            <v>142 - O &amp; M Expenses Amount</v>
          </cell>
          <cell r="D114">
            <v>0</v>
          </cell>
          <cell r="F114" t="str">
            <v>CALC</v>
          </cell>
          <cell r="H114" t="str">
            <v>142</v>
          </cell>
          <cell r="I114" t="str">
            <v>C</v>
          </cell>
          <cell r="J114" t="str">
            <v>om_exp</v>
          </cell>
          <cell r="K114" t="str">
            <v>beg_bal</v>
          </cell>
          <cell r="M114" t="str">
            <v>2010/12/1/8/A/0</v>
          </cell>
        </row>
        <row r="115">
          <cell r="A115" t="str">
            <v>114</v>
          </cell>
          <cell r="B115" t="str">
            <v>OM1_8142</v>
          </cell>
          <cell r="C115" t="str">
            <v>142 - O &amp; M Expenses Amount</v>
          </cell>
          <cell r="D115">
            <v>0</v>
          </cell>
          <cell r="F115" t="str">
            <v>CALC</v>
          </cell>
          <cell r="H115" t="str">
            <v>142</v>
          </cell>
          <cell r="I115" t="str">
            <v>C</v>
          </cell>
          <cell r="J115" t="str">
            <v>om_exp</v>
          </cell>
          <cell r="K115" t="str">
            <v>beg_bal</v>
          </cell>
          <cell r="M115" t="str">
            <v>2010/12/1/8/A/0</v>
          </cell>
        </row>
        <row r="116">
          <cell r="A116" t="str">
            <v>115</v>
          </cell>
          <cell r="B116" t="str">
            <v>OM1_8142</v>
          </cell>
          <cell r="C116" t="str">
            <v>142 - O &amp; M Expenses Amount</v>
          </cell>
          <cell r="D116">
            <v>0</v>
          </cell>
          <cell r="F116" t="str">
            <v>CALC</v>
          </cell>
          <cell r="H116" t="str">
            <v>142</v>
          </cell>
          <cell r="I116" t="str">
            <v>C</v>
          </cell>
          <cell r="J116" t="str">
            <v>om_exp</v>
          </cell>
          <cell r="K116" t="str">
            <v>beg_bal</v>
          </cell>
          <cell r="M116" t="str">
            <v>2010/12/1/8/A/0</v>
          </cell>
        </row>
        <row r="117">
          <cell r="A117" t="str">
            <v>116</v>
          </cell>
          <cell r="B117" t="str">
            <v>OM9_8142</v>
          </cell>
          <cell r="C117" t="str">
            <v>142 - GCP Jurisdictional Factor</v>
          </cell>
          <cell r="D117">
            <v>1</v>
          </cell>
          <cell r="F117" t="str">
            <v>CALC</v>
          </cell>
          <cell r="H117" t="str">
            <v>142</v>
          </cell>
          <cell r="I117" t="str">
            <v>C</v>
          </cell>
          <cell r="J117" t="str">
            <v>om_exp</v>
          </cell>
          <cell r="K117" t="str">
            <v>juris_gcp</v>
          </cell>
          <cell r="M117" t="str">
            <v>2010/12/1/8/A/0</v>
          </cell>
        </row>
        <row r="118">
          <cell r="A118" t="str">
            <v>117</v>
          </cell>
          <cell r="B118" t="str">
            <v>OM9_8142</v>
          </cell>
          <cell r="C118" t="str">
            <v>142 - GCP Jurisdictional Factor</v>
          </cell>
          <cell r="D118">
            <v>1</v>
          </cell>
          <cell r="F118" t="str">
            <v>CALC</v>
          </cell>
          <cell r="H118" t="str">
            <v>142</v>
          </cell>
          <cell r="I118" t="str">
            <v>C</v>
          </cell>
          <cell r="J118" t="str">
            <v>om_exp</v>
          </cell>
          <cell r="K118" t="str">
            <v>juris_gcp</v>
          </cell>
          <cell r="M118" t="str">
            <v>2010/12/1/8/A/0</v>
          </cell>
        </row>
        <row r="119">
          <cell r="A119" t="str">
            <v>118</v>
          </cell>
          <cell r="B119" t="str">
            <v>OM9_8142</v>
          </cell>
          <cell r="C119" t="str">
            <v>142 - GCP Jurisdictional Factor</v>
          </cell>
          <cell r="D119">
            <v>1</v>
          </cell>
          <cell r="F119" t="str">
            <v>CALC</v>
          </cell>
          <cell r="H119" t="str">
            <v>142</v>
          </cell>
          <cell r="I119" t="str">
            <v>C</v>
          </cell>
          <cell r="J119" t="str">
            <v>om_exp</v>
          </cell>
          <cell r="K119" t="str">
            <v>juris_gcp</v>
          </cell>
          <cell r="M119" t="str">
            <v>2010/12/1/8/A/0</v>
          </cell>
        </row>
        <row r="120">
          <cell r="A120" t="str">
            <v>119</v>
          </cell>
          <cell r="B120" t="str">
            <v>OMD_8142</v>
          </cell>
          <cell r="C120" t="str">
            <v>142 - Energy Jurisdictional O &amp; M Exp Amount</v>
          </cell>
          <cell r="D120">
            <v>0</v>
          </cell>
          <cell r="F120" t="str">
            <v>CALC</v>
          </cell>
          <cell r="H120" t="str">
            <v>142</v>
          </cell>
          <cell r="I120" t="str">
            <v>C</v>
          </cell>
          <cell r="J120" t="str">
            <v>om_exp</v>
          </cell>
          <cell r="K120" t="str">
            <v>juris_energy_amt</v>
          </cell>
          <cell r="M120" t="str">
            <v>2010/12/1/8/A/0</v>
          </cell>
        </row>
        <row r="121">
          <cell r="A121" t="str">
            <v>120</v>
          </cell>
          <cell r="B121" t="str">
            <v>OMD_8142</v>
          </cell>
          <cell r="C121" t="str">
            <v>142 - Energy Jurisdictional O &amp; M Exp Amount</v>
          </cell>
          <cell r="D121">
            <v>0</v>
          </cell>
          <cell r="F121" t="str">
            <v>CALC</v>
          </cell>
          <cell r="H121" t="str">
            <v>142</v>
          </cell>
          <cell r="I121" t="str">
            <v>C</v>
          </cell>
          <cell r="J121" t="str">
            <v>om_exp</v>
          </cell>
          <cell r="K121" t="str">
            <v>juris_energy_amt</v>
          </cell>
          <cell r="M121" t="str">
            <v>2010/12/1/8/A/0</v>
          </cell>
        </row>
        <row r="122">
          <cell r="A122" t="str">
            <v>121</v>
          </cell>
          <cell r="B122" t="str">
            <v>OMD_8142</v>
          </cell>
          <cell r="C122" t="str">
            <v>142 - Energy Jurisdictional O &amp; M Exp Amount</v>
          </cell>
          <cell r="D122">
            <v>0</v>
          </cell>
          <cell r="F122" t="str">
            <v>CALC</v>
          </cell>
          <cell r="H122" t="str">
            <v>142</v>
          </cell>
          <cell r="I122" t="str">
            <v>C</v>
          </cell>
          <cell r="J122" t="str">
            <v>om_exp</v>
          </cell>
          <cell r="K122" t="str">
            <v>juris_energy_amt</v>
          </cell>
          <cell r="M122" t="str">
            <v>2010/12/1/8/A/0</v>
          </cell>
        </row>
        <row r="123">
          <cell r="A123" t="str">
            <v>122</v>
          </cell>
          <cell r="B123" t="str">
            <v>OME_8142</v>
          </cell>
          <cell r="C123" t="str">
            <v>142 - Total Jurisdictional O &amp; M Exp Amount</v>
          </cell>
          <cell r="D123">
            <v>0</v>
          </cell>
          <cell r="F123" t="str">
            <v>CALC</v>
          </cell>
          <cell r="H123" t="str">
            <v>142</v>
          </cell>
          <cell r="I123" t="str">
            <v>C</v>
          </cell>
          <cell r="J123" t="str">
            <v>om_exp</v>
          </cell>
          <cell r="K123" t="str">
            <v>total_juris_amt</v>
          </cell>
          <cell r="M123" t="str">
            <v>2010/12/1/8/A/0</v>
          </cell>
        </row>
        <row r="124">
          <cell r="A124" t="str">
            <v>123</v>
          </cell>
          <cell r="B124" t="str">
            <v>OME_8142</v>
          </cell>
          <cell r="C124" t="str">
            <v>142 - Total Jurisdictional O &amp; M Exp Amount</v>
          </cell>
          <cell r="D124">
            <v>0</v>
          </cell>
          <cell r="F124" t="str">
            <v>CALC</v>
          </cell>
          <cell r="H124" t="str">
            <v>142</v>
          </cell>
          <cell r="I124" t="str">
            <v>C</v>
          </cell>
          <cell r="J124" t="str">
            <v>om_exp</v>
          </cell>
          <cell r="K124" t="str">
            <v>total_juris_amt</v>
          </cell>
          <cell r="M124" t="str">
            <v>2010/12/1/8/A/0</v>
          </cell>
        </row>
        <row r="125">
          <cell r="A125" t="str">
            <v>124</v>
          </cell>
          <cell r="B125" t="str">
            <v>OME_8142</v>
          </cell>
          <cell r="C125" t="str">
            <v>142 - Total Jurisdictional O &amp; M Exp Amount</v>
          </cell>
          <cell r="D125">
            <v>0</v>
          </cell>
          <cell r="F125" t="str">
            <v>CALC</v>
          </cell>
          <cell r="H125" t="str">
            <v>142</v>
          </cell>
          <cell r="I125" t="str">
            <v>C</v>
          </cell>
          <cell r="J125" t="str">
            <v>om_exp</v>
          </cell>
          <cell r="K125" t="str">
            <v>total_juris_amt</v>
          </cell>
          <cell r="M125" t="str">
            <v>2010/12/1/8/A/0</v>
          </cell>
        </row>
        <row r="126">
          <cell r="A126" t="str">
            <v>125</v>
          </cell>
          <cell r="B126" t="str">
            <v>OM5_8143</v>
          </cell>
          <cell r="C126" t="str">
            <v>143 - CP Allocation O &amp; M Exp Amount</v>
          </cell>
          <cell r="D126">
            <v>0</v>
          </cell>
          <cell r="F126" t="str">
            <v>CALC</v>
          </cell>
          <cell r="H126" t="str">
            <v>143</v>
          </cell>
          <cell r="I126" t="str">
            <v>C</v>
          </cell>
          <cell r="J126" t="str">
            <v>om_exp</v>
          </cell>
          <cell r="K126" t="str">
            <v>alloc_cp_amt</v>
          </cell>
          <cell r="M126" t="str">
            <v>2010/12/1/8/A/0</v>
          </cell>
        </row>
        <row r="127">
          <cell r="A127" t="str">
            <v>126</v>
          </cell>
          <cell r="B127" t="str">
            <v>OM5_8143</v>
          </cell>
          <cell r="C127" t="str">
            <v>143 - CP Allocation O &amp; M Exp Amount</v>
          </cell>
          <cell r="D127">
            <v>26102.47</v>
          </cell>
          <cell r="F127" t="str">
            <v>CALC</v>
          </cell>
          <cell r="H127" t="str">
            <v>143</v>
          </cell>
          <cell r="I127" t="str">
            <v>C</v>
          </cell>
          <cell r="J127" t="str">
            <v>om_exp</v>
          </cell>
          <cell r="K127" t="str">
            <v>alloc_cp_amt</v>
          </cell>
          <cell r="M127" t="str">
            <v>2010/12/1/8/A/0</v>
          </cell>
        </row>
        <row r="128">
          <cell r="A128" t="str">
            <v>127</v>
          </cell>
          <cell r="B128" t="str">
            <v>OM2_8143</v>
          </cell>
          <cell r="C128" t="str">
            <v>143 - CP Allocation Factor</v>
          </cell>
          <cell r="D128">
            <v>1</v>
          </cell>
          <cell r="F128" t="str">
            <v>CALC</v>
          </cell>
          <cell r="H128" t="str">
            <v>143</v>
          </cell>
          <cell r="I128" t="str">
            <v>C</v>
          </cell>
          <cell r="J128" t="str">
            <v>om_exp</v>
          </cell>
          <cell r="K128" t="str">
            <v>alloc_cp</v>
          </cell>
          <cell r="M128" t="str">
            <v>2010/12/1/8/A/0</v>
          </cell>
        </row>
        <row r="129">
          <cell r="A129" t="str">
            <v>128</v>
          </cell>
          <cell r="B129" t="str">
            <v>OM2_8143</v>
          </cell>
          <cell r="C129" t="str">
            <v>143 - CP Allocation Factor</v>
          </cell>
          <cell r="D129">
            <v>1</v>
          </cell>
          <cell r="F129" t="str">
            <v>CALC</v>
          </cell>
          <cell r="H129" t="str">
            <v>143</v>
          </cell>
          <cell r="I129" t="str">
            <v>C</v>
          </cell>
          <cell r="J129" t="str">
            <v>om_exp</v>
          </cell>
          <cell r="K129" t="str">
            <v>alloc_cp</v>
          </cell>
          <cell r="M129" t="str">
            <v>2010/12/1/8/A/0</v>
          </cell>
        </row>
        <row r="130">
          <cell r="A130" t="str">
            <v>129</v>
          </cell>
          <cell r="B130" t="str">
            <v>OM6_8143</v>
          </cell>
          <cell r="C130" t="str">
            <v>143 - GCP Allocation O &amp; M Exp Amount</v>
          </cell>
          <cell r="D130">
            <v>0</v>
          </cell>
          <cell r="F130" t="str">
            <v>CALC</v>
          </cell>
          <cell r="H130" t="str">
            <v>143</v>
          </cell>
          <cell r="I130" t="str">
            <v>C</v>
          </cell>
          <cell r="J130" t="str">
            <v>om_exp</v>
          </cell>
          <cell r="K130" t="str">
            <v>alloc_gcp_amt</v>
          </cell>
          <cell r="M130" t="str">
            <v>2010/12/1/8/A/0</v>
          </cell>
        </row>
        <row r="131">
          <cell r="A131" t="str">
            <v>130</v>
          </cell>
          <cell r="B131" t="str">
            <v>OM6_8143</v>
          </cell>
          <cell r="C131" t="str">
            <v>143 - GCP Allocation O &amp; M Exp Amount</v>
          </cell>
          <cell r="D131">
            <v>0</v>
          </cell>
          <cell r="F131" t="str">
            <v>CALC</v>
          </cell>
          <cell r="H131" t="str">
            <v>143</v>
          </cell>
          <cell r="I131" t="str">
            <v>C</v>
          </cell>
          <cell r="J131" t="str">
            <v>om_exp</v>
          </cell>
          <cell r="K131" t="str">
            <v>alloc_gcp_amt</v>
          </cell>
          <cell r="M131" t="str">
            <v>2010/12/1/8/A/0</v>
          </cell>
        </row>
        <row r="132">
          <cell r="A132" t="str">
            <v>131</v>
          </cell>
          <cell r="B132" t="str">
            <v>OM3_8143</v>
          </cell>
          <cell r="C132" t="str">
            <v>143 - GCP Allocation Factor</v>
          </cell>
          <cell r="D132">
            <v>0</v>
          </cell>
          <cell r="F132" t="str">
            <v>CALC</v>
          </cell>
          <cell r="H132" t="str">
            <v>143</v>
          </cell>
          <cell r="I132" t="str">
            <v>C</v>
          </cell>
          <cell r="J132" t="str">
            <v>om_exp</v>
          </cell>
          <cell r="K132" t="str">
            <v>alloc_gcp</v>
          </cell>
          <cell r="M132" t="str">
            <v>2010/12/1/8/A/0</v>
          </cell>
        </row>
        <row r="133">
          <cell r="A133" t="str">
            <v>132</v>
          </cell>
          <cell r="B133" t="str">
            <v>OM3_8143</v>
          </cell>
          <cell r="C133" t="str">
            <v>143 - GCP Allocation Factor</v>
          </cell>
          <cell r="D133">
            <v>0</v>
          </cell>
          <cell r="F133" t="str">
            <v>CALC</v>
          </cell>
          <cell r="H133" t="str">
            <v>143</v>
          </cell>
          <cell r="I133" t="str">
            <v>C</v>
          </cell>
          <cell r="J133" t="str">
            <v>om_exp</v>
          </cell>
          <cell r="K133" t="str">
            <v>alloc_gcp</v>
          </cell>
          <cell r="M133" t="str">
            <v>2010/12/1/8/A/0</v>
          </cell>
        </row>
        <row r="134">
          <cell r="A134" t="str">
            <v>133</v>
          </cell>
          <cell r="B134" t="str">
            <v>OMC_8143</v>
          </cell>
          <cell r="C134" t="str">
            <v>143 - GCP Jurisdictional O &amp; M Exp Amount</v>
          </cell>
          <cell r="D134">
            <v>0</v>
          </cell>
          <cell r="F134" t="str">
            <v>CALC</v>
          </cell>
          <cell r="H134" t="str">
            <v>143</v>
          </cell>
          <cell r="I134" t="str">
            <v>C</v>
          </cell>
          <cell r="J134" t="str">
            <v>om_exp</v>
          </cell>
          <cell r="K134" t="str">
            <v>juris_gcp_amt</v>
          </cell>
          <cell r="M134" t="str">
            <v>2010/12/1/8/A/0</v>
          </cell>
        </row>
        <row r="135">
          <cell r="A135" t="str">
            <v>134</v>
          </cell>
          <cell r="B135" t="str">
            <v>OMC_8143</v>
          </cell>
          <cell r="C135" t="str">
            <v>143 - GCP Jurisdictional O &amp; M Exp Amount</v>
          </cell>
          <cell r="D135">
            <v>0</v>
          </cell>
          <cell r="F135" t="str">
            <v>CALC</v>
          </cell>
          <cell r="H135" t="str">
            <v>143</v>
          </cell>
          <cell r="I135" t="str">
            <v>C</v>
          </cell>
          <cell r="J135" t="str">
            <v>om_exp</v>
          </cell>
          <cell r="K135" t="str">
            <v>juris_gcp_amt</v>
          </cell>
          <cell r="M135" t="str">
            <v>2010/12/1/8/A/0</v>
          </cell>
        </row>
        <row r="136">
          <cell r="A136" t="str">
            <v>135</v>
          </cell>
          <cell r="B136" t="str">
            <v>OM4_8143</v>
          </cell>
          <cell r="C136" t="str">
            <v>143 - Energy Allocation Factor</v>
          </cell>
          <cell r="D136">
            <v>0</v>
          </cell>
          <cell r="F136" t="str">
            <v>CALC</v>
          </cell>
          <cell r="H136" t="str">
            <v>143</v>
          </cell>
          <cell r="I136" t="str">
            <v>C</v>
          </cell>
          <cell r="J136" t="str">
            <v>om_exp</v>
          </cell>
          <cell r="K136" t="str">
            <v>alloc_energy</v>
          </cell>
          <cell r="M136" t="str">
            <v>2010/12/1/8/A/0</v>
          </cell>
        </row>
        <row r="137">
          <cell r="A137" t="str">
            <v>136</v>
          </cell>
          <cell r="B137" t="str">
            <v>OM4_8143</v>
          </cell>
          <cell r="C137" t="str">
            <v>143 - Energy Allocation Factor</v>
          </cell>
          <cell r="D137">
            <v>0</v>
          </cell>
          <cell r="F137" t="str">
            <v>CALC</v>
          </cell>
          <cell r="H137" t="str">
            <v>143</v>
          </cell>
          <cell r="I137" t="str">
            <v>C</v>
          </cell>
          <cell r="J137" t="str">
            <v>om_exp</v>
          </cell>
          <cell r="K137" t="str">
            <v>alloc_energy</v>
          </cell>
          <cell r="M137" t="str">
            <v>2010/12/1/8/A/0</v>
          </cell>
        </row>
        <row r="138">
          <cell r="A138" t="str">
            <v>137</v>
          </cell>
          <cell r="B138" t="str">
            <v>OM7_8143</v>
          </cell>
          <cell r="C138" t="str">
            <v>143 - Energy Allocation O &amp; M Exp Amount</v>
          </cell>
          <cell r="D138">
            <v>0</v>
          </cell>
          <cell r="F138" t="str">
            <v>CALC</v>
          </cell>
          <cell r="H138" t="str">
            <v>143</v>
          </cell>
          <cell r="I138" t="str">
            <v>C</v>
          </cell>
          <cell r="J138" t="str">
            <v>om_exp</v>
          </cell>
          <cell r="K138" t="str">
            <v>alloc_energy_amt</v>
          </cell>
          <cell r="M138" t="str">
            <v>2010/12/1/8/A/0</v>
          </cell>
        </row>
        <row r="139">
          <cell r="A139" t="str">
            <v>138</v>
          </cell>
          <cell r="B139" t="str">
            <v>OM7_8143</v>
          </cell>
          <cell r="C139" t="str">
            <v>143 - Energy Allocation O &amp; M Exp Amount</v>
          </cell>
          <cell r="D139">
            <v>0</v>
          </cell>
          <cell r="F139" t="str">
            <v>CALC</v>
          </cell>
          <cell r="H139" t="str">
            <v>143</v>
          </cell>
          <cell r="I139" t="str">
            <v>C</v>
          </cell>
          <cell r="J139" t="str">
            <v>om_exp</v>
          </cell>
          <cell r="K139" t="str">
            <v>alloc_energy_amt</v>
          </cell>
          <cell r="M139" t="str">
            <v>2010/12/1/8/A/0</v>
          </cell>
        </row>
        <row r="140">
          <cell r="A140" t="str">
            <v>139</v>
          </cell>
          <cell r="B140" t="str">
            <v>OMB_8143</v>
          </cell>
          <cell r="C140" t="str">
            <v>143 - CP Jurisdictional O &amp; M Exp Amount</v>
          </cell>
          <cell r="D140">
            <v>0</v>
          </cell>
          <cell r="F140" t="str">
            <v>CALC</v>
          </cell>
          <cell r="H140" t="str">
            <v>143</v>
          </cell>
          <cell r="I140" t="str">
            <v>C</v>
          </cell>
          <cell r="J140" t="str">
            <v>om_exp</v>
          </cell>
          <cell r="K140" t="str">
            <v>juris_cp_amt</v>
          </cell>
          <cell r="M140" t="str">
            <v>2010/12/1/8/A/0</v>
          </cell>
        </row>
        <row r="141">
          <cell r="A141" t="str">
            <v>140</v>
          </cell>
          <cell r="B141" t="str">
            <v>OMB_8143</v>
          </cell>
          <cell r="C141" t="str">
            <v>143 - CP Jurisdictional O &amp; M Exp Amount</v>
          </cell>
          <cell r="D141">
            <v>25588.525416935001</v>
          </cell>
          <cell r="F141" t="str">
            <v>CALC</v>
          </cell>
          <cell r="H141" t="str">
            <v>143</v>
          </cell>
          <cell r="I141" t="str">
            <v>C</v>
          </cell>
          <cell r="J141" t="str">
            <v>om_exp</v>
          </cell>
          <cell r="K141" t="str">
            <v>juris_cp_amt</v>
          </cell>
          <cell r="M141" t="str">
            <v>2010/12/1/8/A/0</v>
          </cell>
        </row>
        <row r="142">
          <cell r="A142" t="str">
            <v>141</v>
          </cell>
          <cell r="B142" t="str">
            <v>O/U_8MON</v>
          </cell>
          <cell r="C142" t="str">
            <v>Over/(under) for the current period</v>
          </cell>
          <cell r="D142">
            <v>-1644742.4612382499</v>
          </cell>
          <cell r="F142" t="str">
            <v>CALC</v>
          </cell>
          <cell r="H142" t="str">
            <v>SP_CALC_OVER_UNDER</v>
          </cell>
          <cell r="I142" t="str">
            <v>F</v>
          </cell>
          <cell r="J142" t="str">
            <v>over_under</v>
          </cell>
          <cell r="K142" t="str">
            <v>curr_mon</v>
          </cell>
          <cell r="L142" t="str">
            <v>entry_to_gl</v>
          </cell>
          <cell r="M142" t="str">
            <v>2010/12/1/8/A/0</v>
          </cell>
        </row>
        <row r="143">
          <cell r="A143" t="str">
            <v>142</v>
          </cell>
          <cell r="B143" t="str">
            <v>O/U_8YTD</v>
          </cell>
          <cell r="C143" t="str">
            <v>YTD Over/(under) excluding current period</v>
          </cell>
          <cell r="D143">
            <v>42331704.959334299</v>
          </cell>
          <cell r="F143" t="str">
            <v>PRIOR_JV</v>
          </cell>
          <cell r="J143" t="str">
            <v>over_under</v>
          </cell>
          <cell r="K143" t="str">
            <v>ytd</v>
          </cell>
          <cell r="M143" t="str">
            <v>2010/12/1/8/A/0</v>
          </cell>
        </row>
        <row r="144">
          <cell r="A144" t="str">
            <v>143</v>
          </cell>
          <cell r="B144" t="str">
            <v>GLB_8END</v>
          </cell>
          <cell r="C144" t="str">
            <v>End of Period GL Balance</v>
          </cell>
          <cell r="D144">
            <v>45265983.705183797</v>
          </cell>
          <cell r="F144" t="str">
            <v>CALC</v>
          </cell>
          <cell r="H144" t="str">
            <v>SP_CALC_ENTRY_TO_GL</v>
          </cell>
          <cell r="J144" t="str">
            <v>entry_to_gl</v>
          </cell>
          <cell r="K144" t="str">
            <v>end_bal</v>
          </cell>
          <cell r="M144" t="str">
            <v>2010/12/1/8/A/0</v>
          </cell>
        </row>
        <row r="145">
          <cell r="A145" t="str">
            <v>144</v>
          </cell>
          <cell r="B145" t="str">
            <v>TRU_8TOT</v>
          </cell>
          <cell r="C145" t="str">
            <v>Total amount to be Refunded/(Collected) in Current Year</v>
          </cell>
          <cell r="D145">
            <v>6296975</v>
          </cell>
          <cell r="F145" t="str">
            <v>CALC</v>
          </cell>
          <cell r="H145" t="str">
            <v>SP_CALC_PRIOR_PERIOD</v>
          </cell>
          <cell r="J145" t="str">
            <v>prior_period</v>
          </cell>
          <cell r="K145" t="str">
            <v>report_only</v>
          </cell>
          <cell r="M145" t="str">
            <v>2010/12/1/8/A/0</v>
          </cell>
        </row>
        <row r="146">
          <cell r="A146" t="str">
            <v>145</v>
          </cell>
          <cell r="B146" t="str">
            <v>RAF_8FEE</v>
          </cell>
          <cell r="C146" t="str">
            <v>Regulatory Assessment Fee</v>
          </cell>
          <cell r="D146">
            <v>9525.5472743999999</v>
          </cell>
          <cell r="F146" t="str">
            <v>CALC</v>
          </cell>
          <cell r="H146" t="str">
            <v>SP_CALC_REVENUE</v>
          </cell>
          <cell r="J146" t="str">
            <v>revenue</v>
          </cell>
          <cell r="K146" t="str">
            <v>report_only</v>
          </cell>
          <cell r="M146" t="str">
            <v>2010/12/1/8/A/0</v>
          </cell>
        </row>
        <row r="147">
          <cell r="A147" t="str">
            <v>146</v>
          </cell>
          <cell r="B147" t="str">
            <v>OM6_8140</v>
          </cell>
          <cell r="C147" t="str">
            <v>140 - GCP Allocation O &amp; M Exp Amount</v>
          </cell>
          <cell r="D147">
            <v>0</v>
          </cell>
          <cell r="F147" t="str">
            <v>CALC</v>
          </cell>
          <cell r="H147" t="str">
            <v>140</v>
          </cell>
          <cell r="I147" t="str">
            <v>C</v>
          </cell>
          <cell r="J147" t="str">
            <v>om_exp</v>
          </cell>
          <cell r="K147" t="str">
            <v>alloc_gcp_amt</v>
          </cell>
          <cell r="M147" t="str">
            <v>2010/12/1/8/A/0</v>
          </cell>
        </row>
        <row r="148">
          <cell r="A148" t="str">
            <v>147</v>
          </cell>
          <cell r="B148" t="str">
            <v>OM6_8140</v>
          </cell>
          <cell r="C148" t="str">
            <v>140 - GCP Allocation O &amp; M Exp Amount</v>
          </cell>
          <cell r="D148">
            <v>0</v>
          </cell>
          <cell r="F148" t="str">
            <v>CALC</v>
          </cell>
          <cell r="H148" t="str">
            <v>140</v>
          </cell>
          <cell r="I148" t="str">
            <v>C</v>
          </cell>
          <cell r="J148" t="str">
            <v>om_exp</v>
          </cell>
          <cell r="K148" t="str">
            <v>alloc_gcp_amt</v>
          </cell>
          <cell r="M148" t="str">
            <v>2010/12/1/8/A/0</v>
          </cell>
        </row>
        <row r="149">
          <cell r="A149" t="str">
            <v>148</v>
          </cell>
          <cell r="B149" t="str">
            <v>OM6_8140</v>
          </cell>
          <cell r="C149" t="str">
            <v>140 - GCP Allocation O &amp; M Exp Amount</v>
          </cell>
          <cell r="D149">
            <v>0</v>
          </cell>
          <cell r="F149" t="str">
            <v>CALC</v>
          </cell>
          <cell r="H149" t="str">
            <v>140</v>
          </cell>
          <cell r="I149" t="str">
            <v>C</v>
          </cell>
          <cell r="J149" t="str">
            <v>om_exp</v>
          </cell>
          <cell r="K149" t="str">
            <v>alloc_gcp_amt</v>
          </cell>
          <cell r="M149" t="str">
            <v>2010/12/1/8/A/0</v>
          </cell>
        </row>
        <row r="150">
          <cell r="A150" t="str">
            <v>149</v>
          </cell>
          <cell r="B150" t="str">
            <v>OM6_8140</v>
          </cell>
          <cell r="C150" t="str">
            <v>140 - GCP Allocation O &amp; M Exp Amount</v>
          </cell>
          <cell r="D150">
            <v>0</v>
          </cell>
          <cell r="F150" t="str">
            <v>CALC</v>
          </cell>
          <cell r="H150" t="str">
            <v>140</v>
          </cell>
          <cell r="I150" t="str">
            <v>C</v>
          </cell>
          <cell r="J150" t="str">
            <v>om_exp</v>
          </cell>
          <cell r="K150" t="str">
            <v>alloc_gcp_amt</v>
          </cell>
          <cell r="M150" t="str">
            <v>2010/12/1/8/A/0</v>
          </cell>
        </row>
        <row r="151">
          <cell r="A151" t="str">
            <v>150</v>
          </cell>
          <cell r="B151" t="str">
            <v>OM6_8140</v>
          </cell>
          <cell r="C151" t="str">
            <v>140 - GCP Allocation O &amp; M Exp Amount</v>
          </cell>
          <cell r="D151">
            <v>0</v>
          </cell>
          <cell r="F151" t="str">
            <v>CALC</v>
          </cell>
          <cell r="H151" t="str">
            <v>140</v>
          </cell>
          <cell r="I151" t="str">
            <v>C</v>
          </cell>
          <cell r="J151" t="str">
            <v>om_exp</v>
          </cell>
          <cell r="K151" t="str">
            <v>alloc_gcp_amt</v>
          </cell>
          <cell r="M151" t="str">
            <v>2010/12/1/8/A/0</v>
          </cell>
        </row>
        <row r="152">
          <cell r="A152" t="str">
            <v>151</v>
          </cell>
          <cell r="B152" t="str">
            <v>OM6_8140</v>
          </cell>
          <cell r="C152" t="str">
            <v>140 - GCP Allocation O &amp; M Exp Amount</v>
          </cell>
          <cell r="D152">
            <v>0</v>
          </cell>
          <cell r="F152" t="str">
            <v>CALC</v>
          </cell>
          <cell r="H152" t="str">
            <v>140</v>
          </cell>
          <cell r="I152" t="str">
            <v>C</v>
          </cell>
          <cell r="J152" t="str">
            <v>om_exp</v>
          </cell>
          <cell r="K152" t="str">
            <v>alloc_gcp_amt</v>
          </cell>
          <cell r="M152" t="str">
            <v>2010/12/1/8/A/0</v>
          </cell>
        </row>
        <row r="153">
          <cell r="A153" t="str">
            <v>152</v>
          </cell>
          <cell r="B153" t="str">
            <v>OM6_8140</v>
          </cell>
          <cell r="C153" t="str">
            <v>140 - GCP Allocation O &amp; M Exp Amount</v>
          </cell>
          <cell r="D153">
            <v>0</v>
          </cell>
          <cell r="F153" t="str">
            <v>CALC</v>
          </cell>
          <cell r="H153" t="str">
            <v>140</v>
          </cell>
          <cell r="I153" t="str">
            <v>C</v>
          </cell>
          <cell r="J153" t="str">
            <v>om_exp</v>
          </cell>
          <cell r="K153" t="str">
            <v>alloc_gcp_amt</v>
          </cell>
          <cell r="M153" t="str">
            <v>2010/12/1/8/A/0</v>
          </cell>
        </row>
        <row r="154">
          <cell r="A154" t="str">
            <v>153</v>
          </cell>
          <cell r="B154" t="str">
            <v>OM6_8140</v>
          </cell>
          <cell r="C154" t="str">
            <v>140 - GCP Allocation O &amp; M Exp Amount</v>
          </cell>
          <cell r="D154">
            <v>0</v>
          </cell>
          <cell r="F154" t="str">
            <v>CALC</v>
          </cell>
          <cell r="H154" t="str">
            <v>140</v>
          </cell>
          <cell r="I154" t="str">
            <v>C</v>
          </cell>
          <cell r="J154" t="str">
            <v>om_exp</v>
          </cell>
          <cell r="K154" t="str">
            <v>alloc_gcp_amt</v>
          </cell>
          <cell r="M154" t="str">
            <v>2010/12/1/8/A/0</v>
          </cell>
        </row>
        <row r="155">
          <cell r="A155" t="str">
            <v>154</v>
          </cell>
          <cell r="B155" t="str">
            <v>OM6_8140</v>
          </cell>
          <cell r="C155" t="str">
            <v>140 - GCP Allocation O &amp; M Exp Amount</v>
          </cell>
          <cell r="D155">
            <v>0</v>
          </cell>
          <cell r="F155" t="str">
            <v>CALC</v>
          </cell>
          <cell r="H155" t="str">
            <v>140</v>
          </cell>
          <cell r="I155" t="str">
            <v>C</v>
          </cell>
          <cell r="J155" t="str">
            <v>om_exp</v>
          </cell>
          <cell r="K155" t="str">
            <v>alloc_gcp_amt</v>
          </cell>
          <cell r="M155" t="str">
            <v>2010/12/1/8/A/0</v>
          </cell>
        </row>
        <row r="156">
          <cell r="A156" t="str">
            <v>155</v>
          </cell>
          <cell r="B156" t="str">
            <v>OM3_8140</v>
          </cell>
          <cell r="C156" t="str">
            <v>140 - GCP Allocation Factor</v>
          </cell>
          <cell r="D156">
            <v>0</v>
          </cell>
          <cell r="F156" t="str">
            <v>CALC</v>
          </cell>
          <cell r="H156" t="str">
            <v>140</v>
          </cell>
          <cell r="I156" t="str">
            <v>C</v>
          </cell>
          <cell r="J156" t="str">
            <v>om_exp</v>
          </cell>
          <cell r="K156" t="str">
            <v>alloc_gcp</v>
          </cell>
          <cell r="M156" t="str">
            <v>2010/12/1/8/A/0</v>
          </cell>
        </row>
        <row r="157">
          <cell r="A157" t="str">
            <v>156</v>
          </cell>
          <cell r="B157" t="str">
            <v>OM3_8140</v>
          </cell>
          <cell r="C157" t="str">
            <v>140 - GCP Allocation Factor</v>
          </cell>
          <cell r="D157">
            <v>0</v>
          </cell>
          <cell r="F157" t="str">
            <v>CALC</v>
          </cell>
          <cell r="H157" t="str">
            <v>140</v>
          </cell>
          <cell r="I157" t="str">
            <v>C</v>
          </cell>
          <cell r="J157" t="str">
            <v>om_exp</v>
          </cell>
          <cell r="K157" t="str">
            <v>alloc_gcp</v>
          </cell>
          <cell r="M157" t="str">
            <v>2010/12/1/8/A/0</v>
          </cell>
        </row>
        <row r="158">
          <cell r="A158" t="str">
            <v>157</v>
          </cell>
          <cell r="B158" t="str">
            <v>OM3_8140</v>
          </cell>
          <cell r="C158" t="str">
            <v>140 - GCP Allocation Factor</v>
          </cell>
          <cell r="D158">
            <v>0</v>
          </cell>
          <cell r="F158" t="str">
            <v>CALC</v>
          </cell>
          <cell r="H158" t="str">
            <v>140</v>
          </cell>
          <cell r="I158" t="str">
            <v>C</v>
          </cell>
          <cell r="J158" t="str">
            <v>om_exp</v>
          </cell>
          <cell r="K158" t="str">
            <v>alloc_gcp</v>
          </cell>
          <cell r="M158" t="str">
            <v>2010/12/1/8/A/0</v>
          </cell>
        </row>
        <row r="159">
          <cell r="A159" t="str">
            <v>158</v>
          </cell>
          <cell r="B159" t="str">
            <v>OM3_8140</v>
          </cell>
          <cell r="C159" t="str">
            <v>140 - GCP Allocation Factor</v>
          </cell>
          <cell r="D159">
            <v>0</v>
          </cell>
          <cell r="F159" t="str">
            <v>CALC</v>
          </cell>
          <cell r="H159" t="str">
            <v>140</v>
          </cell>
          <cell r="I159" t="str">
            <v>C</v>
          </cell>
          <cell r="J159" t="str">
            <v>om_exp</v>
          </cell>
          <cell r="K159" t="str">
            <v>alloc_gcp</v>
          </cell>
          <cell r="M159" t="str">
            <v>2010/12/1/8/A/0</v>
          </cell>
        </row>
        <row r="160">
          <cell r="A160" t="str">
            <v>159</v>
          </cell>
          <cell r="B160" t="str">
            <v>OM3_8140</v>
          </cell>
          <cell r="C160" t="str">
            <v>140 - GCP Allocation Factor</v>
          </cell>
          <cell r="D160">
            <v>0</v>
          </cell>
          <cell r="F160" t="str">
            <v>CALC</v>
          </cell>
          <cell r="H160" t="str">
            <v>140</v>
          </cell>
          <cell r="I160" t="str">
            <v>C</v>
          </cell>
          <cell r="J160" t="str">
            <v>om_exp</v>
          </cell>
          <cell r="K160" t="str">
            <v>alloc_gcp</v>
          </cell>
          <cell r="M160" t="str">
            <v>2010/12/1/8/A/0</v>
          </cell>
        </row>
        <row r="161">
          <cell r="A161" t="str">
            <v>160</v>
          </cell>
          <cell r="B161" t="str">
            <v>OM3_8140</v>
          </cell>
          <cell r="C161" t="str">
            <v>140 - GCP Allocation Factor</v>
          </cell>
          <cell r="D161">
            <v>0</v>
          </cell>
          <cell r="F161" t="str">
            <v>CALC</v>
          </cell>
          <cell r="H161" t="str">
            <v>140</v>
          </cell>
          <cell r="I161" t="str">
            <v>C</v>
          </cell>
          <cell r="J161" t="str">
            <v>om_exp</v>
          </cell>
          <cell r="K161" t="str">
            <v>alloc_gcp</v>
          </cell>
          <cell r="M161" t="str">
            <v>2010/12/1/8/A/0</v>
          </cell>
        </row>
        <row r="162">
          <cell r="A162" t="str">
            <v>161</v>
          </cell>
          <cell r="B162" t="str">
            <v>OM3_8140</v>
          </cell>
          <cell r="C162" t="str">
            <v>140 - GCP Allocation Factor</v>
          </cell>
          <cell r="D162">
            <v>0</v>
          </cell>
          <cell r="F162" t="str">
            <v>CALC</v>
          </cell>
          <cell r="H162" t="str">
            <v>140</v>
          </cell>
          <cell r="I162" t="str">
            <v>C</v>
          </cell>
          <cell r="J162" t="str">
            <v>om_exp</v>
          </cell>
          <cell r="K162" t="str">
            <v>alloc_gcp</v>
          </cell>
          <cell r="M162" t="str">
            <v>2010/12/1/8/A/0</v>
          </cell>
        </row>
        <row r="163">
          <cell r="A163" t="str">
            <v>162</v>
          </cell>
          <cell r="B163" t="str">
            <v>OM3_8140</v>
          </cell>
          <cell r="C163" t="str">
            <v>140 - GCP Allocation Factor</v>
          </cell>
          <cell r="D163">
            <v>0</v>
          </cell>
          <cell r="F163" t="str">
            <v>CALC</v>
          </cell>
          <cell r="H163" t="str">
            <v>140</v>
          </cell>
          <cell r="I163" t="str">
            <v>C</v>
          </cell>
          <cell r="J163" t="str">
            <v>om_exp</v>
          </cell>
          <cell r="K163" t="str">
            <v>alloc_gcp</v>
          </cell>
          <cell r="M163" t="str">
            <v>2010/12/1/8/A/0</v>
          </cell>
        </row>
        <row r="164">
          <cell r="A164" t="str">
            <v>163</v>
          </cell>
          <cell r="B164" t="str">
            <v>OM3_8140</v>
          </cell>
          <cell r="C164" t="str">
            <v>140 - GCP Allocation Factor</v>
          </cell>
          <cell r="D164">
            <v>0</v>
          </cell>
          <cell r="F164" t="str">
            <v>CALC</v>
          </cell>
          <cell r="H164" t="str">
            <v>140</v>
          </cell>
          <cell r="I164" t="str">
            <v>C</v>
          </cell>
          <cell r="J164" t="str">
            <v>om_exp</v>
          </cell>
          <cell r="K164" t="str">
            <v>alloc_gcp</v>
          </cell>
          <cell r="M164" t="str">
            <v>2010/12/1/8/A/0</v>
          </cell>
        </row>
        <row r="165">
          <cell r="A165" t="str">
            <v>164</v>
          </cell>
          <cell r="B165" t="str">
            <v>OMC_8140</v>
          </cell>
          <cell r="C165" t="str">
            <v>140 - GCP Jurisdictional O &amp; M Exp Amount</v>
          </cell>
          <cell r="D165">
            <v>0</v>
          </cell>
          <cell r="F165" t="str">
            <v>CALC</v>
          </cell>
          <cell r="H165" t="str">
            <v>140</v>
          </cell>
          <cell r="I165" t="str">
            <v>C</v>
          </cell>
          <cell r="J165" t="str">
            <v>om_exp</v>
          </cell>
          <cell r="K165" t="str">
            <v>juris_gcp_amt</v>
          </cell>
          <cell r="M165" t="str">
            <v>2010/12/1/8/A/0</v>
          </cell>
        </row>
        <row r="166">
          <cell r="A166" t="str">
            <v>165</v>
          </cell>
          <cell r="B166" t="str">
            <v>OMC_8140</v>
          </cell>
          <cell r="C166" t="str">
            <v>140 - GCP Jurisdictional O &amp; M Exp Amount</v>
          </cell>
          <cell r="D166">
            <v>0</v>
          </cell>
          <cell r="F166" t="str">
            <v>CALC</v>
          </cell>
          <cell r="H166" t="str">
            <v>140</v>
          </cell>
          <cell r="I166" t="str">
            <v>C</v>
          </cell>
          <cell r="J166" t="str">
            <v>om_exp</v>
          </cell>
          <cell r="K166" t="str">
            <v>juris_gcp_amt</v>
          </cell>
          <cell r="M166" t="str">
            <v>2010/12/1/8/A/0</v>
          </cell>
        </row>
        <row r="167">
          <cell r="A167" t="str">
            <v>166</v>
          </cell>
          <cell r="B167" t="str">
            <v>OMC_8140</v>
          </cell>
          <cell r="C167" t="str">
            <v>140 - GCP Jurisdictional O &amp; M Exp Amount</v>
          </cell>
          <cell r="D167">
            <v>0</v>
          </cell>
          <cell r="F167" t="str">
            <v>CALC</v>
          </cell>
          <cell r="H167" t="str">
            <v>140</v>
          </cell>
          <cell r="I167" t="str">
            <v>C</v>
          </cell>
          <cell r="J167" t="str">
            <v>om_exp</v>
          </cell>
          <cell r="K167" t="str">
            <v>juris_gcp_amt</v>
          </cell>
          <cell r="M167" t="str">
            <v>2010/12/1/8/A/0</v>
          </cell>
        </row>
        <row r="168">
          <cell r="A168" t="str">
            <v>167</v>
          </cell>
          <cell r="B168" t="str">
            <v>OMC_8140</v>
          </cell>
          <cell r="C168" t="str">
            <v>140 - GCP Jurisdictional O &amp; M Exp Amount</v>
          </cell>
          <cell r="D168">
            <v>0</v>
          </cell>
          <cell r="F168" t="str">
            <v>CALC</v>
          </cell>
          <cell r="H168" t="str">
            <v>140</v>
          </cell>
          <cell r="I168" t="str">
            <v>C</v>
          </cell>
          <cell r="J168" t="str">
            <v>om_exp</v>
          </cell>
          <cell r="K168" t="str">
            <v>juris_gcp_amt</v>
          </cell>
          <cell r="M168" t="str">
            <v>2010/12/1/8/A/0</v>
          </cell>
        </row>
        <row r="169">
          <cell r="A169" t="str">
            <v>168</v>
          </cell>
          <cell r="B169" t="str">
            <v>OMC_8140</v>
          </cell>
          <cell r="C169" t="str">
            <v>140 - GCP Jurisdictional O &amp; M Exp Amount</v>
          </cell>
          <cell r="D169">
            <v>0</v>
          </cell>
          <cell r="F169" t="str">
            <v>CALC</v>
          </cell>
          <cell r="H169" t="str">
            <v>140</v>
          </cell>
          <cell r="I169" t="str">
            <v>C</v>
          </cell>
          <cell r="J169" t="str">
            <v>om_exp</v>
          </cell>
          <cell r="K169" t="str">
            <v>juris_gcp_amt</v>
          </cell>
          <cell r="M169" t="str">
            <v>2010/12/1/8/A/0</v>
          </cell>
        </row>
        <row r="170">
          <cell r="A170" t="str">
            <v>169</v>
          </cell>
          <cell r="B170" t="str">
            <v>OMC_8140</v>
          </cell>
          <cell r="C170" t="str">
            <v>140 - GCP Jurisdictional O &amp; M Exp Amount</v>
          </cell>
          <cell r="D170">
            <v>0</v>
          </cell>
          <cell r="F170" t="str">
            <v>CALC</v>
          </cell>
          <cell r="H170" t="str">
            <v>140</v>
          </cell>
          <cell r="I170" t="str">
            <v>C</v>
          </cell>
          <cell r="J170" t="str">
            <v>om_exp</v>
          </cell>
          <cell r="K170" t="str">
            <v>juris_gcp_amt</v>
          </cell>
          <cell r="M170" t="str">
            <v>2010/12/1/8/A/0</v>
          </cell>
        </row>
        <row r="171">
          <cell r="A171" t="str">
            <v>170</v>
          </cell>
          <cell r="B171" t="str">
            <v>OMC_8140</v>
          </cell>
          <cell r="C171" t="str">
            <v>140 - GCP Jurisdictional O &amp; M Exp Amount</v>
          </cell>
          <cell r="D171">
            <v>0</v>
          </cell>
          <cell r="F171" t="str">
            <v>CALC</v>
          </cell>
          <cell r="H171" t="str">
            <v>140</v>
          </cell>
          <cell r="I171" t="str">
            <v>C</v>
          </cell>
          <cell r="J171" t="str">
            <v>om_exp</v>
          </cell>
          <cell r="K171" t="str">
            <v>juris_gcp_amt</v>
          </cell>
          <cell r="M171" t="str">
            <v>2010/12/1/8/A/0</v>
          </cell>
        </row>
        <row r="172">
          <cell r="A172" t="str">
            <v>171</v>
          </cell>
          <cell r="B172" t="str">
            <v>OMC_8140</v>
          </cell>
          <cell r="C172" t="str">
            <v>140 - GCP Jurisdictional O &amp; M Exp Amount</v>
          </cell>
          <cell r="D172">
            <v>0</v>
          </cell>
          <cell r="F172" t="str">
            <v>CALC</v>
          </cell>
          <cell r="H172" t="str">
            <v>140</v>
          </cell>
          <cell r="I172" t="str">
            <v>C</v>
          </cell>
          <cell r="J172" t="str">
            <v>om_exp</v>
          </cell>
          <cell r="K172" t="str">
            <v>juris_gcp_amt</v>
          </cell>
          <cell r="M172" t="str">
            <v>2010/12/1/8/A/0</v>
          </cell>
        </row>
        <row r="173">
          <cell r="A173" t="str">
            <v>172</v>
          </cell>
          <cell r="B173" t="str">
            <v>OMC_8140</v>
          </cell>
          <cell r="C173" t="str">
            <v>140 - GCP Jurisdictional O &amp; M Exp Amount</v>
          </cell>
          <cell r="D173">
            <v>0</v>
          </cell>
          <cell r="F173" t="str">
            <v>CALC</v>
          </cell>
          <cell r="H173" t="str">
            <v>140</v>
          </cell>
          <cell r="I173" t="str">
            <v>C</v>
          </cell>
          <cell r="J173" t="str">
            <v>om_exp</v>
          </cell>
          <cell r="K173" t="str">
            <v>juris_gcp_amt</v>
          </cell>
          <cell r="M173" t="str">
            <v>2010/12/1/8/A/0</v>
          </cell>
        </row>
        <row r="174">
          <cell r="A174" t="str">
            <v>173</v>
          </cell>
          <cell r="B174" t="str">
            <v>OM4_8140</v>
          </cell>
          <cell r="C174" t="str">
            <v>140 - Energy Allocation Factor</v>
          </cell>
          <cell r="D174">
            <v>0</v>
          </cell>
          <cell r="F174" t="str">
            <v>CALC</v>
          </cell>
          <cell r="H174" t="str">
            <v>140</v>
          </cell>
          <cell r="I174" t="str">
            <v>C</v>
          </cell>
          <cell r="J174" t="str">
            <v>om_exp</v>
          </cell>
          <cell r="K174" t="str">
            <v>alloc_energy</v>
          </cell>
          <cell r="M174" t="str">
            <v>2010/12/1/8/A/0</v>
          </cell>
        </row>
        <row r="175">
          <cell r="A175" t="str">
            <v>174</v>
          </cell>
          <cell r="B175" t="str">
            <v>OM4_8140</v>
          </cell>
          <cell r="C175" t="str">
            <v>140 - Energy Allocation Factor</v>
          </cell>
          <cell r="D175">
            <v>0</v>
          </cell>
          <cell r="F175" t="str">
            <v>CALC</v>
          </cell>
          <cell r="H175" t="str">
            <v>140</v>
          </cell>
          <cell r="I175" t="str">
            <v>C</v>
          </cell>
          <cell r="J175" t="str">
            <v>om_exp</v>
          </cell>
          <cell r="K175" t="str">
            <v>alloc_energy</v>
          </cell>
          <cell r="M175" t="str">
            <v>2010/12/1/8/A/0</v>
          </cell>
        </row>
        <row r="176">
          <cell r="A176" t="str">
            <v>175</v>
          </cell>
          <cell r="B176" t="str">
            <v>OM4_8140</v>
          </cell>
          <cell r="C176" t="str">
            <v>140 - Energy Allocation Factor</v>
          </cell>
          <cell r="D176">
            <v>0</v>
          </cell>
          <cell r="F176" t="str">
            <v>CALC</v>
          </cell>
          <cell r="H176" t="str">
            <v>140</v>
          </cell>
          <cell r="I176" t="str">
            <v>C</v>
          </cell>
          <cell r="J176" t="str">
            <v>om_exp</v>
          </cell>
          <cell r="K176" t="str">
            <v>alloc_energy</v>
          </cell>
          <cell r="M176" t="str">
            <v>2010/12/1/8/A/0</v>
          </cell>
        </row>
        <row r="177">
          <cell r="A177" t="str">
            <v>176</v>
          </cell>
          <cell r="B177" t="str">
            <v>OM4_8140</v>
          </cell>
          <cell r="C177" t="str">
            <v>140 - Energy Allocation Factor</v>
          </cell>
          <cell r="D177">
            <v>0</v>
          </cell>
          <cell r="F177" t="str">
            <v>CALC</v>
          </cell>
          <cell r="H177" t="str">
            <v>140</v>
          </cell>
          <cell r="I177" t="str">
            <v>C</v>
          </cell>
          <cell r="J177" t="str">
            <v>om_exp</v>
          </cell>
          <cell r="K177" t="str">
            <v>alloc_energy</v>
          </cell>
          <cell r="M177" t="str">
            <v>2010/12/1/8/A/0</v>
          </cell>
        </row>
        <row r="178">
          <cell r="A178" t="str">
            <v>177</v>
          </cell>
          <cell r="B178" t="str">
            <v>OM4_8140</v>
          </cell>
          <cell r="C178" t="str">
            <v>140 - Energy Allocation Factor</v>
          </cell>
          <cell r="D178">
            <v>0</v>
          </cell>
          <cell r="F178" t="str">
            <v>CALC</v>
          </cell>
          <cell r="H178" t="str">
            <v>140</v>
          </cell>
          <cell r="I178" t="str">
            <v>C</v>
          </cell>
          <cell r="J178" t="str">
            <v>om_exp</v>
          </cell>
          <cell r="K178" t="str">
            <v>alloc_energy</v>
          </cell>
          <cell r="M178" t="str">
            <v>2010/12/1/8/A/0</v>
          </cell>
        </row>
        <row r="179">
          <cell r="A179" t="str">
            <v>178</v>
          </cell>
          <cell r="B179" t="str">
            <v>OM4_8140</v>
          </cell>
          <cell r="C179" t="str">
            <v>140 - Energy Allocation Factor</v>
          </cell>
          <cell r="D179">
            <v>0</v>
          </cell>
          <cell r="F179" t="str">
            <v>CALC</v>
          </cell>
          <cell r="H179" t="str">
            <v>140</v>
          </cell>
          <cell r="I179" t="str">
            <v>C</v>
          </cell>
          <cell r="J179" t="str">
            <v>om_exp</v>
          </cell>
          <cell r="K179" t="str">
            <v>alloc_energy</v>
          </cell>
          <cell r="M179" t="str">
            <v>2010/12/1/8/A/0</v>
          </cell>
        </row>
        <row r="180">
          <cell r="A180" t="str">
            <v>179</v>
          </cell>
          <cell r="B180" t="str">
            <v>OM4_8140</v>
          </cell>
          <cell r="C180" t="str">
            <v>140 - Energy Allocation Factor</v>
          </cell>
          <cell r="D180">
            <v>0</v>
          </cell>
          <cell r="F180" t="str">
            <v>CALC</v>
          </cell>
          <cell r="H180" t="str">
            <v>140</v>
          </cell>
          <cell r="I180" t="str">
            <v>C</v>
          </cell>
          <cell r="J180" t="str">
            <v>om_exp</v>
          </cell>
          <cell r="K180" t="str">
            <v>alloc_energy</v>
          </cell>
          <cell r="M180" t="str">
            <v>2010/12/1/8/A/0</v>
          </cell>
        </row>
        <row r="181">
          <cell r="A181" t="str">
            <v>180</v>
          </cell>
          <cell r="B181" t="str">
            <v>OM4_8140</v>
          </cell>
          <cell r="C181" t="str">
            <v>140 - Energy Allocation Factor</v>
          </cell>
          <cell r="D181">
            <v>0</v>
          </cell>
          <cell r="F181" t="str">
            <v>CALC</v>
          </cell>
          <cell r="H181" t="str">
            <v>140</v>
          </cell>
          <cell r="I181" t="str">
            <v>C</v>
          </cell>
          <cell r="J181" t="str">
            <v>om_exp</v>
          </cell>
          <cell r="K181" t="str">
            <v>alloc_energy</v>
          </cell>
          <cell r="M181" t="str">
            <v>2010/12/1/8/A/0</v>
          </cell>
        </row>
        <row r="182">
          <cell r="A182" t="str">
            <v>181</v>
          </cell>
          <cell r="B182" t="str">
            <v>OM4_8140</v>
          </cell>
          <cell r="C182" t="str">
            <v>140 - Energy Allocation Factor</v>
          </cell>
          <cell r="D182">
            <v>0</v>
          </cell>
          <cell r="F182" t="str">
            <v>CALC</v>
          </cell>
          <cell r="H182" t="str">
            <v>140</v>
          </cell>
          <cell r="I182" t="str">
            <v>C</v>
          </cell>
          <cell r="J182" t="str">
            <v>om_exp</v>
          </cell>
          <cell r="K182" t="str">
            <v>alloc_energy</v>
          </cell>
          <cell r="M182" t="str">
            <v>2010/12/1/8/A/0</v>
          </cell>
        </row>
        <row r="183">
          <cell r="A183" t="str">
            <v>182</v>
          </cell>
          <cell r="B183" t="str">
            <v>OM7_8140</v>
          </cell>
          <cell r="C183" t="str">
            <v>140 - Energy Allocation O &amp; M Exp Amount</v>
          </cell>
          <cell r="D183">
            <v>0</v>
          </cell>
          <cell r="F183" t="str">
            <v>CALC</v>
          </cell>
          <cell r="H183" t="str">
            <v>140</v>
          </cell>
          <cell r="I183" t="str">
            <v>C</v>
          </cell>
          <cell r="J183" t="str">
            <v>om_exp</v>
          </cell>
          <cell r="K183" t="str">
            <v>alloc_energy_amt</v>
          </cell>
          <cell r="M183" t="str">
            <v>2010/12/1/8/A/0</v>
          </cell>
        </row>
        <row r="184">
          <cell r="A184" t="str">
            <v>183</v>
          </cell>
          <cell r="B184" t="str">
            <v>OM7_8140</v>
          </cell>
          <cell r="C184" t="str">
            <v>140 - Energy Allocation O &amp; M Exp Amount</v>
          </cell>
          <cell r="D184">
            <v>0</v>
          </cell>
          <cell r="F184" t="str">
            <v>CALC</v>
          </cell>
          <cell r="H184" t="str">
            <v>140</v>
          </cell>
          <cell r="I184" t="str">
            <v>C</v>
          </cell>
          <cell r="J184" t="str">
            <v>om_exp</v>
          </cell>
          <cell r="K184" t="str">
            <v>alloc_energy_amt</v>
          </cell>
          <cell r="M184" t="str">
            <v>2010/12/1/8/A/0</v>
          </cell>
        </row>
        <row r="185">
          <cell r="A185" t="str">
            <v>184</v>
          </cell>
          <cell r="B185" t="str">
            <v>OM7_8140</v>
          </cell>
          <cell r="C185" t="str">
            <v>140 - Energy Allocation O &amp; M Exp Amount</v>
          </cell>
          <cell r="D185">
            <v>0</v>
          </cell>
          <cell r="F185" t="str">
            <v>CALC</v>
          </cell>
          <cell r="H185" t="str">
            <v>140</v>
          </cell>
          <cell r="I185" t="str">
            <v>C</v>
          </cell>
          <cell r="J185" t="str">
            <v>om_exp</v>
          </cell>
          <cell r="K185" t="str">
            <v>alloc_energy_amt</v>
          </cell>
          <cell r="M185" t="str">
            <v>2010/12/1/8/A/0</v>
          </cell>
        </row>
        <row r="186">
          <cell r="A186" t="str">
            <v>185</v>
          </cell>
          <cell r="B186" t="str">
            <v>OM7_8140</v>
          </cell>
          <cell r="C186" t="str">
            <v>140 - Energy Allocation O &amp; M Exp Amount</v>
          </cell>
          <cell r="D186">
            <v>0</v>
          </cell>
          <cell r="F186" t="str">
            <v>CALC</v>
          </cell>
          <cell r="H186" t="str">
            <v>140</v>
          </cell>
          <cell r="I186" t="str">
            <v>C</v>
          </cell>
          <cell r="J186" t="str">
            <v>om_exp</v>
          </cell>
          <cell r="K186" t="str">
            <v>alloc_energy_amt</v>
          </cell>
          <cell r="M186" t="str">
            <v>2010/12/1/8/A/0</v>
          </cell>
        </row>
        <row r="187">
          <cell r="A187" t="str">
            <v>186</v>
          </cell>
          <cell r="B187" t="str">
            <v>OM7_8140</v>
          </cell>
          <cell r="C187" t="str">
            <v>140 - Energy Allocation O &amp; M Exp Amount</v>
          </cell>
          <cell r="D187">
            <v>0</v>
          </cell>
          <cell r="F187" t="str">
            <v>CALC</v>
          </cell>
          <cell r="H187" t="str">
            <v>140</v>
          </cell>
          <cell r="I187" t="str">
            <v>C</v>
          </cell>
          <cell r="J187" t="str">
            <v>om_exp</v>
          </cell>
          <cell r="K187" t="str">
            <v>alloc_energy_amt</v>
          </cell>
          <cell r="M187" t="str">
            <v>2010/12/1/8/A/0</v>
          </cell>
        </row>
        <row r="188">
          <cell r="A188" t="str">
            <v>187</v>
          </cell>
          <cell r="B188" t="str">
            <v>OM7_8140</v>
          </cell>
          <cell r="C188" t="str">
            <v>140 - Energy Allocation O &amp; M Exp Amount</v>
          </cell>
          <cell r="D188">
            <v>0</v>
          </cell>
          <cell r="F188" t="str">
            <v>CALC</v>
          </cell>
          <cell r="H188" t="str">
            <v>140</v>
          </cell>
          <cell r="I188" t="str">
            <v>C</v>
          </cell>
          <cell r="J188" t="str">
            <v>om_exp</v>
          </cell>
          <cell r="K188" t="str">
            <v>alloc_energy_amt</v>
          </cell>
          <cell r="M188" t="str">
            <v>2010/12/1/8/A/0</v>
          </cell>
        </row>
        <row r="189">
          <cell r="A189" t="str">
            <v>188</v>
          </cell>
          <cell r="B189" t="str">
            <v>OM7_8140</v>
          </cell>
          <cell r="C189" t="str">
            <v>140 - Energy Allocation O &amp; M Exp Amount</v>
          </cell>
          <cell r="D189">
            <v>0</v>
          </cell>
          <cell r="F189" t="str">
            <v>CALC</v>
          </cell>
          <cell r="H189" t="str">
            <v>140</v>
          </cell>
          <cell r="I189" t="str">
            <v>C</v>
          </cell>
          <cell r="J189" t="str">
            <v>om_exp</v>
          </cell>
          <cell r="K189" t="str">
            <v>alloc_energy_amt</v>
          </cell>
          <cell r="M189" t="str">
            <v>2010/12/1/8/A/0</v>
          </cell>
        </row>
        <row r="190">
          <cell r="A190" t="str">
            <v>189</v>
          </cell>
          <cell r="B190" t="str">
            <v>OM7_8140</v>
          </cell>
          <cell r="C190" t="str">
            <v>140 - Energy Allocation O &amp; M Exp Amount</v>
          </cell>
          <cell r="D190">
            <v>0</v>
          </cell>
          <cell r="F190" t="str">
            <v>CALC</v>
          </cell>
          <cell r="H190" t="str">
            <v>140</v>
          </cell>
          <cell r="I190" t="str">
            <v>C</v>
          </cell>
          <cell r="J190" t="str">
            <v>om_exp</v>
          </cell>
          <cell r="K190" t="str">
            <v>alloc_energy_amt</v>
          </cell>
          <cell r="M190" t="str">
            <v>2010/12/1/8/A/0</v>
          </cell>
        </row>
        <row r="191">
          <cell r="A191" t="str">
            <v>190</v>
          </cell>
          <cell r="B191" t="str">
            <v>OM7_8140</v>
          </cell>
          <cell r="C191" t="str">
            <v>140 - Energy Allocation O &amp; M Exp Amount</v>
          </cell>
          <cell r="D191">
            <v>0</v>
          </cell>
          <cell r="F191" t="str">
            <v>CALC</v>
          </cell>
          <cell r="H191" t="str">
            <v>140</v>
          </cell>
          <cell r="I191" t="str">
            <v>C</v>
          </cell>
          <cell r="J191" t="str">
            <v>om_exp</v>
          </cell>
          <cell r="K191" t="str">
            <v>alloc_energy_amt</v>
          </cell>
          <cell r="M191" t="str">
            <v>2010/12/1/8/A/0</v>
          </cell>
        </row>
        <row r="192">
          <cell r="A192" t="str">
            <v>191</v>
          </cell>
          <cell r="B192" t="str">
            <v>OMB_8140</v>
          </cell>
          <cell r="C192" t="str">
            <v>140 - CP Jurisdictional O &amp; M Exp Amount</v>
          </cell>
          <cell r="D192">
            <v>81123.889687229996</v>
          </cell>
          <cell r="F192" t="str">
            <v>CALC</v>
          </cell>
          <cell r="H192" t="str">
            <v>140</v>
          </cell>
          <cell r="I192" t="str">
            <v>C</v>
          </cell>
          <cell r="J192" t="str">
            <v>om_exp</v>
          </cell>
          <cell r="K192" t="str">
            <v>juris_cp_amt</v>
          </cell>
          <cell r="M192" t="str">
            <v>2010/12/1/8/A/0</v>
          </cell>
        </row>
        <row r="193">
          <cell r="A193" t="str">
            <v>192</v>
          </cell>
          <cell r="B193" t="str">
            <v>OMB_8140</v>
          </cell>
          <cell r="C193" t="str">
            <v>140 - CP Jurisdictional O &amp; M Exp Amount</v>
          </cell>
          <cell r="D193">
            <v>105727.340295135</v>
          </cell>
          <cell r="F193" t="str">
            <v>CALC</v>
          </cell>
          <cell r="H193" t="str">
            <v>140</v>
          </cell>
          <cell r="I193" t="str">
            <v>C</v>
          </cell>
          <cell r="J193" t="str">
            <v>om_exp</v>
          </cell>
          <cell r="K193" t="str">
            <v>juris_cp_amt</v>
          </cell>
          <cell r="M193" t="str">
            <v>2010/12/1/8/A/0</v>
          </cell>
        </row>
        <row r="194">
          <cell r="A194" t="str">
            <v>193</v>
          </cell>
          <cell r="B194" t="str">
            <v>OMB_8140</v>
          </cell>
          <cell r="C194" t="str">
            <v>140 - CP Jurisdictional O &amp; M Exp Amount</v>
          </cell>
          <cell r="D194">
            <v>12445.0417975</v>
          </cell>
          <cell r="F194" t="str">
            <v>CALC</v>
          </cell>
          <cell r="H194" t="str">
            <v>140</v>
          </cell>
          <cell r="I194" t="str">
            <v>C</v>
          </cell>
          <cell r="J194" t="str">
            <v>om_exp</v>
          </cell>
          <cell r="K194" t="str">
            <v>juris_cp_amt</v>
          </cell>
          <cell r="M194" t="str">
            <v>2010/12/1/8/A/0</v>
          </cell>
        </row>
        <row r="195">
          <cell r="A195" t="str">
            <v>194</v>
          </cell>
          <cell r="B195" t="str">
            <v>OMB_8140</v>
          </cell>
          <cell r="C195" t="str">
            <v>140 - CP Jurisdictional O &amp; M Exp Amount</v>
          </cell>
          <cell r="D195">
            <v>22108.41333883</v>
          </cell>
          <cell r="F195" t="str">
            <v>CALC</v>
          </cell>
          <cell r="H195" t="str">
            <v>140</v>
          </cell>
          <cell r="I195" t="str">
            <v>C</v>
          </cell>
          <cell r="J195" t="str">
            <v>om_exp</v>
          </cell>
          <cell r="K195" t="str">
            <v>juris_cp_amt</v>
          </cell>
          <cell r="M195" t="str">
            <v>2010/12/1/8/A/0</v>
          </cell>
        </row>
        <row r="196">
          <cell r="A196" t="str">
            <v>195</v>
          </cell>
          <cell r="B196" t="str">
            <v>OMB_8140</v>
          </cell>
          <cell r="C196" t="str">
            <v>140 - CP Jurisdictional O &amp; M Exp Amount</v>
          </cell>
          <cell r="D196">
            <v>0</v>
          </cell>
          <cell r="F196" t="str">
            <v>CALC</v>
          </cell>
          <cell r="H196" t="str">
            <v>140</v>
          </cell>
          <cell r="I196" t="str">
            <v>C</v>
          </cell>
          <cell r="J196" t="str">
            <v>om_exp</v>
          </cell>
          <cell r="K196" t="str">
            <v>juris_cp_amt</v>
          </cell>
          <cell r="M196" t="str">
            <v>2010/12/1/8/A/0</v>
          </cell>
        </row>
        <row r="197">
          <cell r="A197" t="str">
            <v>196</v>
          </cell>
          <cell r="B197" t="str">
            <v>OMB_8140</v>
          </cell>
          <cell r="C197" t="str">
            <v>140 - CP Jurisdictional O &amp; M Exp Amount</v>
          </cell>
          <cell r="D197">
            <v>0</v>
          </cell>
          <cell r="F197" t="str">
            <v>CALC</v>
          </cell>
          <cell r="H197" t="str">
            <v>140</v>
          </cell>
          <cell r="I197" t="str">
            <v>C</v>
          </cell>
          <cell r="J197" t="str">
            <v>om_exp</v>
          </cell>
          <cell r="K197" t="str">
            <v>juris_cp_amt</v>
          </cell>
          <cell r="M197" t="str">
            <v>2010/12/1/8/A/0</v>
          </cell>
        </row>
        <row r="198">
          <cell r="A198" t="str">
            <v>197</v>
          </cell>
          <cell r="B198" t="str">
            <v>OMB_8140</v>
          </cell>
          <cell r="C198" t="str">
            <v>140 - CP Jurisdictional O &amp; M Exp Amount</v>
          </cell>
          <cell r="D198">
            <v>0</v>
          </cell>
          <cell r="F198" t="str">
            <v>CALC</v>
          </cell>
          <cell r="H198" t="str">
            <v>140</v>
          </cell>
          <cell r="I198" t="str">
            <v>C</v>
          </cell>
          <cell r="J198" t="str">
            <v>om_exp</v>
          </cell>
          <cell r="K198" t="str">
            <v>juris_cp_amt</v>
          </cell>
          <cell r="M198" t="str">
            <v>2010/12/1/8/A/0</v>
          </cell>
        </row>
        <row r="199">
          <cell r="A199" t="str">
            <v>198</v>
          </cell>
          <cell r="B199" t="str">
            <v>OMB_8140</v>
          </cell>
          <cell r="C199" t="str">
            <v>140 - CP Jurisdictional O &amp; M Exp Amount</v>
          </cell>
          <cell r="D199">
            <v>34723.931132279999</v>
          </cell>
          <cell r="F199" t="str">
            <v>CALC</v>
          </cell>
          <cell r="H199" t="str">
            <v>140</v>
          </cell>
          <cell r="I199" t="str">
            <v>C</v>
          </cell>
          <cell r="J199" t="str">
            <v>om_exp</v>
          </cell>
          <cell r="K199" t="str">
            <v>juris_cp_amt</v>
          </cell>
          <cell r="M199" t="str">
            <v>2010/12/1/8/A/0</v>
          </cell>
        </row>
        <row r="200">
          <cell r="A200" t="str">
            <v>199</v>
          </cell>
          <cell r="B200" t="str">
            <v>OMB_8140</v>
          </cell>
          <cell r="C200" t="str">
            <v>140 - CP Jurisdictional O &amp; M Exp Amount</v>
          </cell>
          <cell r="D200">
            <v>580610.81336777995</v>
          </cell>
          <cell r="F200" t="str">
            <v>CALC</v>
          </cell>
          <cell r="H200" t="str">
            <v>140</v>
          </cell>
          <cell r="I200" t="str">
            <v>C</v>
          </cell>
          <cell r="J200" t="str">
            <v>om_exp</v>
          </cell>
          <cell r="K200" t="str">
            <v>juris_cp_amt</v>
          </cell>
          <cell r="M200" t="str">
            <v>2010/12/1/8/A/0</v>
          </cell>
        </row>
        <row r="201">
          <cell r="A201" t="str">
            <v>200</v>
          </cell>
          <cell r="B201" t="str">
            <v>OM8_8140</v>
          </cell>
          <cell r="C201" t="str">
            <v>140 - CP Jurisdictional Factor</v>
          </cell>
          <cell r="D201">
            <v>0.98031049999999997</v>
          </cell>
          <cell r="F201" t="str">
            <v>CALC</v>
          </cell>
          <cell r="H201" t="str">
            <v>140</v>
          </cell>
          <cell r="I201" t="str">
            <v>C</v>
          </cell>
          <cell r="J201" t="str">
            <v>om_exp</v>
          </cell>
          <cell r="K201" t="str">
            <v>juris_cp</v>
          </cell>
          <cell r="M201" t="str">
            <v>2010/12/1/8/A/0</v>
          </cell>
        </row>
        <row r="202">
          <cell r="A202" t="str">
            <v>201</v>
          </cell>
          <cell r="B202" t="str">
            <v>OM8_8140</v>
          </cell>
          <cell r="C202" t="str">
            <v>140 - CP Jurisdictional Factor</v>
          </cell>
          <cell r="D202">
            <v>0.98031049999999997</v>
          </cell>
          <cell r="F202" t="str">
            <v>CALC</v>
          </cell>
          <cell r="H202" t="str">
            <v>140</v>
          </cell>
          <cell r="I202" t="str">
            <v>C</v>
          </cell>
          <cell r="J202" t="str">
            <v>om_exp</v>
          </cell>
          <cell r="K202" t="str">
            <v>juris_cp</v>
          </cell>
          <cell r="M202" t="str">
            <v>2010/12/1/8/A/0</v>
          </cell>
        </row>
        <row r="203">
          <cell r="A203" t="str">
            <v>202</v>
          </cell>
          <cell r="B203" t="str">
            <v>OM8_8140</v>
          </cell>
          <cell r="C203" t="str">
            <v>140 - CP Jurisdictional Factor</v>
          </cell>
          <cell r="D203">
            <v>0.98031049999999997</v>
          </cell>
          <cell r="F203" t="str">
            <v>CALC</v>
          </cell>
          <cell r="H203" t="str">
            <v>140</v>
          </cell>
          <cell r="I203" t="str">
            <v>C</v>
          </cell>
          <cell r="J203" t="str">
            <v>om_exp</v>
          </cell>
          <cell r="K203" t="str">
            <v>juris_cp</v>
          </cell>
          <cell r="M203" t="str">
            <v>2010/12/1/8/A/0</v>
          </cell>
        </row>
        <row r="204">
          <cell r="A204" t="str">
            <v>203</v>
          </cell>
          <cell r="B204" t="str">
            <v>OM8_8140</v>
          </cell>
          <cell r="C204" t="str">
            <v>140 - CP Jurisdictional Factor</v>
          </cell>
          <cell r="D204">
            <v>0.98031049999999997</v>
          </cell>
          <cell r="F204" t="str">
            <v>CALC</v>
          </cell>
          <cell r="H204" t="str">
            <v>140</v>
          </cell>
          <cell r="I204" t="str">
            <v>C</v>
          </cell>
          <cell r="J204" t="str">
            <v>om_exp</v>
          </cell>
          <cell r="K204" t="str">
            <v>juris_cp</v>
          </cell>
          <cell r="M204" t="str">
            <v>2010/12/1/8/A/0</v>
          </cell>
        </row>
        <row r="205">
          <cell r="A205" t="str">
            <v>204</v>
          </cell>
          <cell r="B205" t="str">
            <v>OM8_8140</v>
          </cell>
          <cell r="C205" t="str">
            <v>140 - CP Jurisdictional Factor</v>
          </cell>
          <cell r="D205">
            <v>0.98031049999999997</v>
          </cell>
          <cell r="F205" t="str">
            <v>CALC</v>
          </cell>
          <cell r="H205" t="str">
            <v>140</v>
          </cell>
          <cell r="I205" t="str">
            <v>C</v>
          </cell>
          <cell r="J205" t="str">
            <v>om_exp</v>
          </cell>
          <cell r="K205" t="str">
            <v>juris_cp</v>
          </cell>
          <cell r="M205" t="str">
            <v>2010/12/1/8/A/0</v>
          </cell>
        </row>
        <row r="206">
          <cell r="A206" t="str">
            <v>205</v>
          </cell>
          <cell r="B206" t="str">
            <v>OM8_8140</v>
          </cell>
          <cell r="C206" t="str">
            <v>140 - CP Jurisdictional Factor</v>
          </cell>
          <cell r="D206">
            <v>0.98031049999999997</v>
          </cell>
          <cell r="F206" t="str">
            <v>CALC</v>
          </cell>
          <cell r="H206" t="str">
            <v>140</v>
          </cell>
          <cell r="I206" t="str">
            <v>C</v>
          </cell>
          <cell r="J206" t="str">
            <v>om_exp</v>
          </cell>
          <cell r="K206" t="str">
            <v>juris_cp</v>
          </cell>
          <cell r="M206" t="str">
            <v>2010/12/1/8/A/0</v>
          </cell>
        </row>
        <row r="207">
          <cell r="A207" t="str">
            <v>206</v>
          </cell>
          <cell r="B207" t="str">
            <v>OM8_8140</v>
          </cell>
          <cell r="C207" t="str">
            <v>140 - CP Jurisdictional Factor</v>
          </cell>
          <cell r="D207">
            <v>0.98031049999999997</v>
          </cell>
          <cell r="F207" t="str">
            <v>CALC</v>
          </cell>
          <cell r="H207" t="str">
            <v>140</v>
          </cell>
          <cell r="I207" t="str">
            <v>C</v>
          </cell>
          <cell r="J207" t="str">
            <v>om_exp</v>
          </cell>
          <cell r="K207" t="str">
            <v>juris_cp</v>
          </cell>
          <cell r="M207" t="str">
            <v>2010/12/1/8/A/0</v>
          </cell>
        </row>
        <row r="208">
          <cell r="A208" t="str">
            <v>207</v>
          </cell>
          <cell r="B208" t="str">
            <v>OM8_8140</v>
          </cell>
          <cell r="C208" t="str">
            <v>140 - CP Jurisdictional Factor</v>
          </cell>
          <cell r="D208">
            <v>0.98031049999999997</v>
          </cell>
          <cell r="F208" t="str">
            <v>CALC</v>
          </cell>
          <cell r="H208" t="str">
            <v>140</v>
          </cell>
          <cell r="I208" t="str">
            <v>C</v>
          </cell>
          <cell r="J208" t="str">
            <v>om_exp</v>
          </cell>
          <cell r="K208" t="str">
            <v>juris_cp</v>
          </cell>
          <cell r="M208" t="str">
            <v>2010/12/1/8/A/0</v>
          </cell>
        </row>
        <row r="209">
          <cell r="A209" t="str">
            <v>208</v>
          </cell>
          <cell r="B209" t="str">
            <v>OM8_8140</v>
          </cell>
          <cell r="C209" t="str">
            <v>140 - CP Jurisdictional Factor</v>
          </cell>
          <cell r="D209">
            <v>0.98031049999999997</v>
          </cell>
          <cell r="F209" t="str">
            <v>CALC</v>
          </cell>
          <cell r="H209" t="str">
            <v>140</v>
          </cell>
          <cell r="I209" t="str">
            <v>C</v>
          </cell>
          <cell r="J209" t="str">
            <v>om_exp</v>
          </cell>
          <cell r="K209" t="str">
            <v>juris_cp</v>
          </cell>
          <cell r="M209" t="str">
            <v>2010/12/1/8/A/0</v>
          </cell>
        </row>
        <row r="210">
          <cell r="A210" t="str">
            <v>209</v>
          </cell>
          <cell r="B210" t="str">
            <v>OMA_8140</v>
          </cell>
          <cell r="C210" t="str">
            <v>140 - Energy Jurisdictional Factor</v>
          </cell>
          <cell r="D210">
            <v>0.980271</v>
          </cell>
          <cell r="F210" t="str">
            <v>CALC</v>
          </cell>
          <cell r="H210" t="str">
            <v>140</v>
          </cell>
          <cell r="I210" t="str">
            <v>C</v>
          </cell>
          <cell r="J210" t="str">
            <v>om_exp</v>
          </cell>
          <cell r="K210" t="str">
            <v>juris_energy</v>
          </cell>
          <cell r="M210" t="str">
            <v>2010/12/1/8/A/0</v>
          </cell>
        </row>
        <row r="211">
          <cell r="A211" t="str">
            <v>210</v>
          </cell>
          <cell r="B211" t="str">
            <v>OMA_8140</v>
          </cell>
          <cell r="C211" t="str">
            <v>140 - Energy Jurisdictional Factor</v>
          </cell>
          <cell r="D211">
            <v>0.980271</v>
          </cell>
          <cell r="F211" t="str">
            <v>CALC</v>
          </cell>
          <cell r="H211" t="str">
            <v>140</v>
          </cell>
          <cell r="I211" t="str">
            <v>C</v>
          </cell>
          <cell r="J211" t="str">
            <v>om_exp</v>
          </cell>
          <cell r="K211" t="str">
            <v>juris_energy</v>
          </cell>
          <cell r="M211" t="str">
            <v>2010/12/1/8/A/0</v>
          </cell>
        </row>
        <row r="212">
          <cell r="A212" t="str">
            <v>211</v>
          </cell>
          <cell r="B212" t="str">
            <v>OMA_8140</v>
          </cell>
          <cell r="C212" t="str">
            <v>140 - Energy Jurisdictional Factor</v>
          </cell>
          <cell r="D212">
            <v>0.980271</v>
          </cell>
          <cell r="F212" t="str">
            <v>CALC</v>
          </cell>
          <cell r="H212" t="str">
            <v>140</v>
          </cell>
          <cell r="I212" t="str">
            <v>C</v>
          </cell>
          <cell r="J212" t="str">
            <v>om_exp</v>
          </cell>
          <cell r="K212" t="str">
            <v>juris_energy</v>
          </cell>
          <cell r="M212" t="str">
            <v>2010/12/1/8/A/0</v>
          </cell>
        </row>
        <row r="213">
          <cell r="A213" t="str">
            <v>212</v>
          </cell>
          <cell r="B213" t="str">
            <v>OMA_8140</v>
          </cell>
          <cell r="C213" t="str">
            <v>140 - Energy Jurisdictional Factor</v>
          </cell>
          <cell r="D213">
            <v>0.980271</v>
          </cell>
          <cell r="F213" t="str">
            <v>CALC</v>
          </cell>
          <cell r="H213" t="str">
            <v>140</v>
          </cell>
          <cell r="I213" t="str">
            <v>C</v>
          </cell>
          <cell r="J213" t="str">
            <v>om_exp</v>
          </cell>
          <cell r="K213" t="str">
            <v>juris_energy</v>
          </cell>
          <cell r="M213" t="str">
            <v>2010/12/1/8/A/0</v>
          </cell>
        </row>
        <row r="214">
          <cell r="A214" t="str">
            <v>213</v>
          </cell>
          <cell r="B214" t="str">
            <v>OMA_8140</v>
          </cell>
          <cell r="C214" t="str">
            <v>140 - Energy Jurisdictional Factor</v>
          </cell>
          <cell r="D214">
            <v>0.980271</v>
          </cell>
          <cell r="F214" t="str">
            <v>CALC</v>
          </cell>
          <cell r="H214" t="str">
            <v>140</v>
          </cell>
          <cell r="I214" t="str">
            <v>C</v>
          </cell>
          <cell r="J214" t="str">
            <v>om_exp</v>
          </cell>
          <cell r="K214" t="str">
            <v>juris_energy</v>
          </cell>
          <cell r="M214" t="str">
            <v>2010/12/1/8/A/0</v>
          </cell>
        </row>
        <row r="215">
          <cell r="A215" t="str">
            <v>214</v>
          </cell>
          <cell r="B215" t="str">
            <v>OMA_8140</v>
          </cell>
          <cell r="C215" t="str">
            <v>140 - Energy Jurisdictional Factor</v>
          </cell>
          <cell r="D215">
            <v>0.980271</v>
          </cell>
          <cell r="F215" t="str">
            <v>CALC</v>
          </cell>
          <cell r="H215" t="str">
            <v>140</v>
          </cell>
          <cell r="I215" t="str">
            <v>C</v>
          </cell>
          <cell r="J215" t="str">
            <v>om_exp</v>
          </cell>
          <cell r="K215" t="str">
            <v>juris_energy</v>
          </cell>
          <cell r="M215" t="str">
            <v>2010/12/1/8/A/0</v>
          </cell>
        </row>
        <row r="216">
          <cell r="A216" t="str">
            <v>215</v>
          </cell>
          <cell r="B216" t="str">
            <v>OMA_8140</v>
          </cell>
          <cell r="C216" t="str">
            <v>140 - Energy Jurisdictional Factor</v>
          </cell>
          <cell r="D216">
            <v>0.980271</v>
          </cell>
          <cell r="F216" t="str">
            <v>CALC</v>
          </cell>
          <cell r="H216" t="str">
            <v>140</v>
          </cell>
          <cell r="I216" t="str">
            <v>C</v>
          </cell>
          <cell r="J216" t="str">
            <v>om_exp</v>
          </cell>
          <cell r="K216" t="str">
            <v>juris_energy</v>
          </cell>
          <cell r="M216" t="str">
            <v>2010/12/1/8/A/0</v>
          </cell>
        </row>
        <row r="217">
          <cell r="A217" t="str">
            <v>216</v>
          </cell>
          <cell r="B217" t="str">
            <v>OMA_8140</v>
          </cell>
          <cell r="C217" t="str">
            <v>140 - Energy Jurisdictional Factor</v>
          </cell>
          <cell r="D217">
            <v>0.980271</v>
          </cell>
          <cell r="F217" t="str">
            <v>CALC</v>
          </cell>
          <cell r="H217" t="str">
            <v>140</v>
          </cell>
          <cell r="I217" t="str">
            <v>C</v>
          </cell>
          <cell r="J217" t="str">
            <v>om_exp</v>
          </cell>
          <cell r="K217" t="str">
            <v>juris_energy</v>
          </cell>
          <cell r="M217" t="str">
            <v>2010/12/1/8/A/0</v>
          </cell>
        </row>
        <row r="218">
          <cell r="A218" t="str">
            <v>217</v>
          </cell>
          <cell r="B218" t="str">
            <v>OMA_8140</v>
          </cell>
          <cell r="C218" t="str">
            <v>140 - Energy Jurisdictional Factor</v>
          </cell>
          <cell r="D218">
            <v>0.980271</v>
          </cell>
          <cell r="F218" t="str">
            <v>CALC</v>
          </cell>
          <cell r="H218" t="str">
            <v>140</v>
          </cell>
          <cell r="I218" t="str">
            <v>C</v>
          </cell>
          <cell r="J218" t="str">
            <v>om_exp</v>
          </cell>
          <cell r="K218" t="str">
            <v>juris_energy</v>
          </cell>
          <cell r="M218" t="str">
            <v>2010/12/1/8/A/0</v>
          </cell>
        </row>
        <row r="219">
          <cell r="A219" t="str">
            <v>218</v>
          </cell>
          <cell r="B219" t="str">
            <v>OM1_8140</v>
          </cell>
          <cell r="C219" t="str">
            <v>140 - O &amp; M Expenses Amount</v>
          </cell>
          <cell r="D219">
            <v>82753.259999999995</v>
          </cell>
          <cell r="F219" t="str">
            <v>CALC</v>
          </cell>
          <cell r="H219" t="str">
            <v>140</v>
          </cell>
          <cell r="I219" t="str">
            <v>C</v>
          </cell>
          <cell r="J219" t="str">
            <v>om_exp</v>
          </cell>
          <cell r="K219" t="str">
            <v>beg_bal</v>
          </cell>
          <cell r="M219" t="str">
            <v>2010/12/1/8/A/0</v>
          </cell>
        </row>
        <row r="220">
          <cell r="A220" t="str">
            <v>219</v>
          </cell>
          <cell r="B220" t="str">
            <v>OM1_8140</v>
          </cell>
          <cell r="C220" t="str">
            <v>140 - O &amp; M Expenses Amount</v>
          </cell>
          <cell r="D220">
            <v>107850.87</v>
          </cell>
          <cell r="F220" t="str">
            <v>CALC</v>
          </cell>
          <cell r="H220" t="str">
            <v>140</v>
          </cell>
          <cell r="I220" t="str">
            <v>C</v>
          </cell>
          <cell r="J220" t="str">
            <v>om_exp</v>
          </cell>
          <cell r="K220" t="str">
            <v>beg_bal</v>
          </cell>
          <cell r="M220" t="str">
            <v>2010/12/1/8/A/0</v>
          </cell>
        </row>
        <row r="221">
          <cell r="A221" t="str">
            <v>220</v>
          </cell>
          <cell r="B221" t="str">
            <v>OM1_8140</v>
          </cell>
          <cell r="C221" t="str">
            <v>140 - O &amp; M Expenses Amount</v>
          </cell>
          <cell r="D221">
            <v>12695</v>
          </cell>
          <cell r="F221" t="str">
            <v>CALC</v>
          </cell>
          <cell r="H221" t="str">
            <v>140</v>
          </cell>
          <cell r="I221" t="str">
            <v>C</v>
          </cell>
          <cell r="J221" t="str">
            <v>om_exp</v>
          </cell>
          <cell r="K221" t="str">
            <v>beg_bal</v>
          </cell>
          <cell r="M221" t="str">
            <v>2010/12/1/8/A/0</v>
          </cell>
        </row>
        <row r="222">
          <cell r="A222" t="str">
            <v>221</v>
          </cell>
          <cell r="B222" t="str">
            <v>OM1_8140</v>
          </cell>
          <cell r="C222" t="str">
            <v>140 - O &amp; M Expenses Amount</v>
          </cell>
          <cell r="D222">
            <v>22552.46</v>
          </cell>
          <cell r="F222" t="str">
            <v>CALC</v>
          </cell>
          <cell r="H222" t="str">
            <v>140</v>
          </cell>
          <cell r="I222" t="str">
            <v>C</v>
          </cell>
          <cell r="J222" t="str">
            <v>om_exp</v>
          </cell>
          <cell r="K222" t="str">
            <v>beg_bal</v>
          </cell>
          <cell r="M222" t="str">
            <v>2010/12/1/8/A/0</v>
          </cell>
        </row>
        <row r="223">
          <cell r="A223" t="str">
            <v>222</v>
          </cell>
          <cell r="B223" t="str">
            <v>OM1_8140</v>
          </cell>
          <cell r="C223" t="str">
            <v>140 - O &amp; M Expenses Amount</v>
          </cell>
          <cell r="D223">
            <v>0</v>
          </cell>
          <cell r="F223" t="str">
            <v>CALC</v>
          </cell>
          <cell r="H223" t="str">
            <v>140</v>
          </cell>
          <cell r="I223" t="str">
            <v>C</v>
          </cell>
          <cell r="J223" t="str">
            <v>om_exp</v>
          </cell>
          <cell r="K223" t="str">
            <v>beg_bal</v>
          </cell>
          <cell r="M223" t="str">
            <v>2010/12/1/8/A/0</v>
          </cell>
        </row>
        <row r="224">
          <cell r="A224" t="str">
            <v>223</v>
          </cell>
          <cell r="B224" t="str">
            <v>OM1_8140</v>
          </cell>
          <cell r="C224" t="str">
            <v>140 - O &amp; M Expenses Amount</v>
          </cell>
          <cell r="D224">
            <v>0</v>
          </cell>
          <cell r="F224" t="str">
            <v>CALC</v>
          </cell>
          <cell r="H224" t="str">
            <v>140</v>
          </cell>
          <cell r="I224" t="str">
            <v>C</v>
          </cell>
          <cell r="J224" t="str">
            <v>om_exp</v>
          </cell>
          <cell r="K224" t="str">
            <v>beg_bal</v>
          </cell>
          <cell r="M224" t="str">
            <v>2010/12/1/8/A/0</v>
          </cell>
        </row>
        <row r="225">
          <cell r="A225" t="str">
            <v>224</v>
          </cell>
          <cell r="B225" t="str">
            <v>OM1_8140</v>
          </cell>
          <cell r="C225" t="str">
            <v>140 - O &amp; M Expenses Amount</v>
          </cell>
          <cell r="D225">
            <v>0</v>
          </cell>
          <cell r="F225" t="str">
            <v>CALC</v>
          </cell>
          <cell r="H225" t="str">
            <v>140</v>
          </cell>
          <cell r="I225" t="str">
            <v>C</v>
          </cell>
          <cell r="J225" t="str">
            <v>om_exp</v>
          </cell>
          <cell r="K225" t="str">
            <v>beg_bal</v>
          </cell>
          <cell r="M225" t="str">
            <v>2010/12/1/8/A/0</v>
          </cell>
        </row>
        <row r="226">
          <cell r="A226" t="str">
            <v>225</v>
          </cell>
          <cell r="B226" t="str">
            <v>OM1_8140</v>
          </cell>
          <cell r="C226" t="str">
            <v>140 - O &amp; M Expenses Amount</v>
          </cell>
          <cell r="D226">
            <v>35421.360000000001</v>
          </cell>
          <cell r="F226" t="str">
            <v>CALC</v>
          </cell>
          <cell r="H226" t="str">
            <v>140</v>
          </cell>
          <cell r="I226" t="str">
            <v>C</v>
          </cell>
          <cell r="J226" t="str">
            <v>om_exp</v>
          </cell>
          <cell r="K226" t="str">
            <v>beg_bal</v>
          </cell>
          <cell r="M226" t="str">
            <v>2010/12/1/8/A/0</v>
          </cell>
        </row>
        <row r="227">
          <cell r="A227" t="str">
            <v>226</v>
          </cell>
          <cell r="B227" t="str">
            <v>OM1_8140</v>
          </cell>
          <cell r="C227" t="str">
            <v>140 - O &amp; M Expenses Amount</v>
          </cell>
          <cell r="D227">
            <v>592272.36</v>
          </cell>
          <cell r="F227" t="str">
            <v>CALC</v>
          </cell>
          <cell r="H227" t="str">
            <v>140</v>
          </cell>
          <cell r="I227" t="str">
            <v>C</v>
          </cell>
          <cell r="J227" t="str">
            <v>om_exp</v>
          </cell>
          <cell r="K227" t="str">
            <v>beg_bal</v>
          </cell>
          <cell r="M227" t="str">
            <v>2010/12/1/8/A/0</v>
          </cell>
        </row>
        <row r="228">
          <cell r="A228" t="str">
            <v>227</v>
          </cell>
          <cell r="B228" t="str">
            <v>OM9_8140</v>
          </cell>
          <cell r="C228" t="str">
            <v>140 - GCP Jurisdictional Factor</v>
          </cell>
          <cell r="D228">
            <v>1</v>
          </cell>
          <cell r="F228" t="str">
            <v>CALC</v>
          </cell>
          <cell r="H228" t="str">
            <v>140</v>
          </cell>
          <cell r="I228" t="str">
            <v>C</v>
          </cell>
          <cell r="J228" t="str">
            <v>om_exp</v>
          </cell>
          <cell r="K228" t="str">
            <v>juris_gcp</v>
          </cell>
          <cell r="M228" t="str">
            <v>2010/12/1/8/A/0</v>
          </cell>
        </row>
        <row r="229">
          <cell r="A229" t="str">
            <v>228</v>
          </cell>
          <cell r="B229" t="str">
            <v>OM9_8140</v>
          </cell>
          <cell r="C229" t="str">
            <v>140 - GCP Jurisdictional Factor</v>
          </cell>
          <cell r="D229">
            <v>1</v>
          </cell>
          <cell r="F229" t="str">
            <v>CALC</v>
          </cell>
          <cell r="H229" t="str">
            <v>140</v>
          </cell>
          <cell r="I229" t="str">
            <v>C</v>
          </cell>
          <cell r="J229" t="str">
            <v>om_exp</v>
          </cell>
          <cell r="K229" t="str">
            <v>juris_gcp</v>
          </cell>
          <cell r="M229" t="str">
            <v>2010/12/1/8/A/0</v>
          </cell>
        </row>
        <row r="230">
          <cell r="A230" t="str">
            <v>229</v>
          </cell>
          <cell r="B230" t="str">
            <v>OM9_8140</v>
          </cell>
          <cell r="C230" t="str">
            <v>140 - GCP Jurisdictional Factor</v>
          </cell>
          <cell r="D230">
            <v>1</v>
          </cell>
          <cell r="F230" t="str">
            <v>CALC</v>
          </cell>
          <cell r="H230" t="str">
            <v>140</v>
          </cell>
          <cell r="I230" t="str">
            <v>C</v>
          </cell>
          <cell r="J230" t="str">
            <v>om_exp</v>
          </cell>
          <cell r="K230" t="str">
            <v>juris_gcp</v>
          </cell>
          <cell r="M230" t="str">
            <v>2010/12/1/8/A/0</v>
          </cell>
        </row>
        <row r="231">
          <cell r="A231" t="str">
            <v>230</v>
          </cell>
          <cell r="B231" t="str">
            <v>OM9_8140</v>
          </cell>
          <cell r="C231" t="str">
            <v>140 - GCP Jurisdictional Factor</v>
          </cell>
          <cell r="D231">
            <v>1</v>
          </cell>
          <cell r="F231" t="str">
            <v>CALC</v>
          </cell>
          <cell r="H231" t="str">
            <v>140</v>
          </cell>
          <cell r="I231" t="str">
            <v>C</v>
          </cell>
          <cell r="J231" t="str">
            <v>om_exp</v>
          </cell>
          <cell r="K231" t="str">
            <v>juris_gcp</v>
          </cell>
          <cell r="M231" t="str">
            <v>2010/12/1/8/A/0</v>
          </cell>
        </row>
        <row r="232">
          <cell r="A232" t="str">
            <v>231</v>
          </cell>
          <cell r="B232" t="str">
            <v>OM9_8140</v>
          </cell>
          <cell r="C232" t="str">
            <v>140 - GCP Jurisdictional Factor</v>
          </cell>
          <cell r="D232">
            <v>1</v>
          </cell>
          <cell r="F232" t="str">
            <v>CALC</v>
          </cell>
          <cell r="H232" t="str">
            <v>140</v>
          </cell>
          <cell r="I232" t="str">
            <v>C</v>
          </cell>
          <cell r="J232" t="str">
            <v>om_exp</v>
          </cell>
          <cell r="K232" t="str">
            <v>juris_gcp</v>
          </cell>
          <cell r="M232" t="str">
            <v>2010/12/1/8/A/0</v>
          </cell>
        </row>
        <row r="233">
          <cell r="A233" t="str">
            <v>232</v>
          </cell>
          <cell r="B233" t="str">
            <v>OM9_8140</v>
          </cell>
          <cell r="C233" t="str">
            <v>140 - GCP Jurisdictional Factor</v>
          </cell>
          <cell r="D233">
            <v>1</v>
          </cell>
          <cell r="F233" t="str">
            <v>CALC</v>
          </cell>
          <cell r="H233" t="str">
            <v>140</v>
          </cell>
          <cell r="I233" t="str">
            <v>C</v>
          </cell>
          <cell r="J233" t="str">
            <v>om_exp</v>
          </cell>
          <cell r="K233" t="str">
            <v>juris_gcp</v>
          </cell>
          <cell r="M233" t="str">
            <v>2010/12/1/8/A/0</v>
          </cell>
        </row>
        <row r="234">
          <cell r="A234" t="str">
            <v>233</v>
          </cell>
          <cell r="B234" t="str">
            <v>OM9_8140</v>
          </cell>
          <cell r="C234" t="str">
            <v>140 - GCP Jurisdictional Factor</v>
          </cell>
          <cell r="D234">
            <v>1</v>
          </cell>
          <cell r="F234" t="str">
            <v>CALC</v>
          </cell>
          <cell r="H234" t="str">
            <v>140</v>
          </cell>
          <cell r="I234" t="str">
            <v>C</v>
          </cell>
          <cell r="J234" t="str">
            <v>om_exp</v>
          </cell>
          <cell r="K234" t="str">
            <v>juris_gcp</v>
          </cell>
          <cell r="M234" t="str">
            <v>2010/12/1/8/A/0</v>
          </cell>
        </row>
        <row r="235">
          <cell r="A235" t="str">
            <v>234</v>
          </cell>
          <cell r="B235" t="str">
            <v>OM9_8140</v>
          </cell>
          <cell r="C235" t="str">
            <v>140 - GCP Jurisdictional Factor</v>
          </cell>
          <cell r="D235">
            <v>1</v>
          </cell>
          <cell r="F235" t="str">
            <v>CALC</v>
          </cell>
          <cell r="H235" t="str">
            <v>140</v>
          </cell>
          <cell r="I235" t="str">
            <v>C</v>
          </cell>
          <cell r="J235" t="str">
            <v>om_exp</v>
          </cell>
          <cell r="K235" t="str">
            <v>juris_gcp</v>
          </cell>
          <cell r="M235" t="str">
            <v>2010/12/1/8/A/0</v>
          </cell>
        </row>
        <row r="236">
          <cell r="A236" t="str">
            <v>235</v>
          </cell>
          <cell r="B236" t="str">
            <v>OM9_8140</v>
          </cell>
          <cell r="C236" t="str">
            <v>140 - GCP Jurisdictional Factor</v>
          </cell>
          <cell r="D236">
            <v>1</v>
          </cell>
          <cell r="F236" t="str">
            <v>CALC</v>
          </cell>
          <cell r="H236" t="str">
            <v>140</v>
          </cell>
          <cell r="I236" t="str">
            <v>C</v>
          </cell>
          <cell r="J236" t="str">
            <v>om_exp</v>
          </cell>
          <cell r="K236" t="str">
            <v>juris_gcp</v>
          </cell>
          <cell r="M236" t="str">
            <v>2010/12/1/8/A/0</v>
          </cell>
        </row>
        <row r="237">
          <cell r="A237" t="str">
            <v>236</v>
          </cell>
          <cell r="B237" t="str">
            <v>OMD_8140</v>
          </cell>
          <cell r="C237" t="str">
            <v>140 - Energy Jurisdictional O &amp; M Exp Amount</v>
          </cell>
          <cell r="D237">
            <v>0</v>
          </cell>
          <cell r="F237" t="str">
            <v>CALC</v>
          </cell>
          <cell r="H237" t="str">
            <v>140</v>
          </cell>
          <cell r="I237" t="str">
            <v>C</v>
          </cell>
          <cell r="J237" t="str">
            <v>om_exp</v>
          </cell>
          <cell r="K237" t="str">
            <v>juris_energy_amt</v>
          </cell>
          <cell r="M237" t="str">
            <v>2010/12/1/8/A/0</v>
          </cell>
        </row>
        <row r="238">
          <cell r="A238" t="str">
            <v>237</v>
          </cell>
          <cell r="B238" t="str">
            <v>OMD_8140</v>
          </cell>
          <cell r="C238" t="str">
            <v>140 - Energy Jurisdictional O &amp; M Exp Amount</v>
          </cell>
          <cell r="D238">
            <v>0</v>
          </cell>
          <cell r="F238" t="str">
            <v>CALC</v>
          </cell>
          <cell r="H238" t="str">
            <v>140</v>
          </cell>
          <cell r="I238" t="str">
            <v>C</v>
          </cell>
          <cell r="J238" t="str">
            <v>om_exp</v>
          </cell>
          <cell r="K238" t="str">
            <v>juris_energy_amt</v>
          </cell>
          <cell r="M238" t="str">
            <v>2010/12/1/8/A/0</v>
          </cell>
        </row>
        <row r="239">
          <cell r="A239" t="str">
            <v>238</v>
          </cell>
          <cell r="B239" t="str">
            <v>OMD_8140</v>
          </cell>
          <cell r="C239" t="str">
            <v>140 - Energy Jurisdictional O &amp; M Exp Amount</v>
          </cell>
          <cell r="D239">
            <v>0</v>
          </cell>
          <cell r="F239" t="str">
            <v>CALC</v>
          </cell>
          <cell r="H239" t="str">
            <v>140</v>
          </cell>
          <cell r="I239" t="str">
            <v>C</v>
          </cell>
          <cell r="J239" t="str">
            <v>om_exp</v>
          </cell>
          <cell r="K239" t="str">
            <v>juris_energy_amt</v>
          </cell>
          <cell r="M239" t="str">
            <v>2010/12/1/8/A/0</v>
          </cell>
        </row>
        <row r="240">
          <cell r="A240" t="str">
            <v>239</v>
          </cell>
          <cell r="B240" t="str">
            <v>OMD_8140</v>
          </cell>
          <cell r="C240" t="str">
            <v>140 - Energy Jurisdictional O &amp; M Exp Amount</v>
          </cell>
          <cell r="D240">
            <v>0</v>
          </cell>
          <cell r="F240" t="str">
            <v>CALC</v>
          </cell>
          <cell r="H240" t="str">
            <v>140</v>
          </cell>
          <cell r="I240" t="str">
            <v>C</v>
          </cell>
          <cell r="J240" t="str">
            <v>om_exp</v>
          </cell>
          <cell r="K240" t="str">
            <v>juris_energy_amt</v>
          </cell>
          <cell r="M240" t="str">
            <v>2010/12/1/8/A/0</v>
          </cell>
        </row>
        <row r="241">
          <cell r="A241" t="str">
            <v>240</v>
          </cell>
          <cell r="B241" t="str">
            <v>OMD_8140</v>
          </cell>
          <cell r="C241" t="str">
            <v>140 - Energy Jurisdictional O &amp; M Exp Amount</v>
          </cell>
          <cell r="D241">
            <v>0</v>
          </cell>
          <cell r="F241" t="str">
            <v>CALC</v>
          </cell>
          <cell r="H241" t="str">
            <v>140</v>
          </cell>
          <cell r="I241" t="str">
            <v>C</v>
          </cell>
          <cell r="J241" t="str">
            <v>om_exp</v>
          </cell>
          <cell r="K241" t="str">
            <v>juris_energy_amt</v>
          </cell>
          <cell r="M241" t="str">
            <v>2010/12/1/8/A/0</v>
          </cell>
        </row>
        <row r="242">
          <cell r="A242" t="str">
            <v>241</v>
          </cell>
          <cell r="B242" t="str">
            <v>OMD_8140</v>
          </cell>
          <cell r="C242" t="str">
            <v>140 - Energy Jurisdictional O &amp; M Exp Amount</v>
          </cell>
          <cell r="D242">
            <v>0</v>
          </cell>
          <cell r="F242" t="str">
            <v>CALC</v>
          </cell>
          <cell r="H242" t="str">
            <v>140</v>
          </cell>
          <cell r="I242" t="str">
            <v>C</v>
          </cell>
          <cell r="J242" t="str">
            <v>om_exp</v>
          </cell>
          <cell r="K242" t="str">
            <v>juris_energy_amt</v>
          </cell>
          <cell r="M242" t="str">
            <v>2010/12/1/8/A/0</v>
          </cell>
        </row>
        <row r="243">
          <cell r="A243" t="str">
            <v>242</v>
          </cell>
          <cell r="B243" t="str">
            <v>OMD_8140</v>
          </cell>
          <cell r="C243" t="str">
            <v>140 - Energy Jurisdictional O &amp; M Exp Amount</v>
          </cell>
          <cell r="D243">
            <v>0</v>
          </cell>
          <cell r="F243" t="str">
            <v>CALC</v>
          </cell>
          <cell r="H243" t="str">
            <v>140</v>
          </cell>
          <cell r="I243" t="str">
            <v>C</v>
          </cell>
          <cell r="J243" t="str">
            <v>om_exp</v>
          </cell>
          <cell r="K243" t="str">
            <v>juris_energy_amt</v>
          </cell>
          <cell r="M243" t="str">
            <v>2010/12/1/8/A/0</v>
          </cell>
        </row>
        <row r="244">
          <cell r="A244" t="str">
            <v>243</v>
          </cell>
          <cell r="B244" t="str">
            <v>OMD_8140</v>
          </cell>
          <cell r="C244" t="str">
            <v>140 - Energy Jurisdictional O &amp; M Exp Amount</v>
          </cell>
          <cell r="D244">
            <v>0</v>
          </cell>
          <cell r="F244" t="str">
            <v>CALC</v>
          </cell>
          <cell r="H244" t="str">
            <v>140</v>
          </cell>
          <cell r="I244" t="str">
            <v>C</v>
          </cell>
          <cell r="J244" t="str">
            <v>om_exp</v>
          </cell>
          <cell r="K244" t="str">
            <v>juris_energy_amt</v>
          </cell>
          <cell r="M244" t="str">
            <v>2010/12/1/8/A/0</v>
          </cell>
        </row>
        <row r="245">
          <cell r="A245" t="str">
            <v>244</v>
          </cell>
          <cell r="B245" t="str">
            <v>OMD_8140</v>
          </cell>
          <cell r="C245" t="str">
            <v>140 - Energy Jurisdictional O &amp; M Exp Amount</v>
          </cell>
          <cell r="D245">
            <v>0</v>
          </cell>
          <cell r="F245" t="str">
            <v>CALC</v>
          </cell>
          <cell r="H245" t="str">
            <v>140</v>
          </cell>
          <cell r="I245" t="str">
            <v>C</v>
          </cell>
          <cell r="J245" t="str">
            <v>om_exp</v>
          </cell>
          <cell r="K245" t="str">
            <v>juris_energy_amt</v>
          </cell>
          <cell r="M245" t="str">
            <v>2010/12/1/8/A/0</v>
          </cell>
        </row>
        <row r="246">
          <cell r="A246" t="str">
            <v>245</v>
          </cell>
          <cell r="B246" t="str">
            <v>OME_8140</v>
          </cell>
          <cell r="C246" t="str">
            <v>140 - Total Jurisdictional O &amp; M Exp Amount</v>
          </cell>
          <cell r="D246">
            <v>81123.889687229996</v>
          </cell>
          <cell r="F246" t="str">
            <v>CALC</v>
          </cell>
          <cell r="H246" t="str">
            <v>140</v>
          </cell>
          <cell r="I246" t="str">
            <v>C</v>
          </cell>
          <cell r="J246" t="str">
            <v>om_exp</v>
          </cell>
          <cell r="K246" t="str">
            <v>total_juris_amt</v>
          </cell>
          <cell r="M246" t="str">
            <v>2010/12/1/8/A/0</v>
          </cell>
        </row>
        <row r="247">
          <cell r="A247" t="str">
            <v>246</v>
          </cell>
          <cell r="B247" t="str">
            <v>OME_8140</v>
          </cell>
          <cell r="C247" t="str">
            <v>140 - Total Jurisdictional O &amp; M Exp Amount</v>
          </cell>
          <cell r="D247">
            <v>105727.340295135</v>
          </cell>
          <cell r="F247" t="str">
            <v>CALC</v>
          </cell>
          <cell r="H247" t="str">
            <v>140</v>
          </cell>
          <cell r="I247" t="str">
            <v>C</v>
          </cell>
          <cell r="J247" t="str">
            <v>om_exp</v>
          </cell>
          <cell r="K247" t="str">
            <v>total_juris_amt</v>
          </cell>
          <cell r="M247" t="str">
            <v>2010/12/1/8/A/0</v>
          </cell>
        </row>
        <row r="248">
          <cell r="A248" t="str">
            <v>247</v>
          </cell>
          <cell r="B248" t="str">
            <v>OME_8140</v>
          </cell>
          <cell r="C248" t="str">
            <v>140 - Total Jurisdictional O &amp; M Exp Amount</v>
          </cell>
          <cell r="D248">
            <v>12445.0417975</v>
          </cell>
          <cell r="F248" t="str">
            <v>CALC</v>
          </cell>
          <cell r="H248" t="str">
            <v>140</v>
          </cell>
          <cell r="I248" t="str">
            <v>C</v>
          </cell>
          <cell r="J248" t="str">
            <v>om_exp</v>
          </cell>
          <cell r="K248" t="str">
            <v>total_juris_amt</v>
          </cell>
          <cell r="M248" t="str">
            <v>2010/12/1/8/A/0</v>
          </cell>
        </row>
        <row r="249">
          <cell r="A249" t="str">
            <v>248</v>
          </cell>
          <cell r="B249" t="str">
            <v>OME_8140</v>
          </cell>
          <cell r="C249" t="str">
            <v>140 - Total Jurisdictional O &amp; M Exp Amount</v>
          </cell>
          <cell r="D249">
            <v>22108.41333883</v>
          </cell>
          <cell r="F249" t="str">
            <v>CALC</v>
          </cell>
          <cell r="H249" t="str">
            <v>140</v>
          </cell>
          <cell r="I249" t="str">
            <v>C</v>
          </cell>
          <cell r="J249" t="str">
            <v>om_exp</v>
          </cell>
          <cell r="K249" t="str">
            <v>total_juris_amt</v>
          </cell>
          <cell r="M249" t="str">
            <v>2010/12/1/8/A/0</v>
          </cell>
        </row>
        <row r="250">
          <cell r="A250" t="str">
            <v>249</v>
          </cell>
          <cell r="B250" t="str">
            <v>OME_8140</v>
          </cell>
          <cell r="C250" t="str">
            <v>140 - Total Jurisdictional O &amp; M Exp Amount</v>
          </cell>
          <cell r="D250">
            <v>0</v>
          </cell>
          <cell r="F250" t="str">
            <v>CALC</v>
          </cell>
          <cell r="H250" t="str">
            <v>140</v>
          </cell>
          <cell r="I250" t="str">
            <v>C</v>
          </cell>
          <cell r="J250" t="str">
            <v>om_exp</v>
          </cell>
          <cell r="K250" t="str">
            <v>total_juris_amt</v>
          </cell>
          <cell r="M250" t="str">
            <v>2010/12/1/8/A/0</v>
          </cell>
        </row>
        <row r="251">
          <cell r="A251" t="str">
            <v>250</v>
          </cell>
          <cell r="B251" t="str">
            <v>OME_8140</v>
          </cell>
          <cell r="C251" t="str">
            <v>140 - Total Jurisdictional O &amp; M Exp Amount</v>
          </cell>
          <cell r="D251">
            <v>0</v>
          </cell>
          <cell r="F251" t="str">
            <v>CALC</v>
          </cell>
          <cell r="H251" t="str">
            <v>140</v>
          </cell>
          <cell r="I251" t="str">
            <v>C</v>
          </cell>
          <cell r="J251" t="str">
            <v>om_exp</v>
          </cell>
          <cell r="K251" t="str">
            <v>total_juris_amt</v>
          </cell>
          <cell r="M251" t="str">
            <v>2010/12/1/8/A/0</v>
          </cell>
        </row>
        <row r="252">
          <cell r="A252" t="str">
            <v>251</v>
          </cell>
          <cell r="B252" t="str">
            <v>OME_8140</v>
          </cell>
          <cell r="C252" t="str">
            <v>140 - Total Jurisdictional O &amp; M Exp Amount</v>
          </cell>
          <cell r="D252">
            <v>0</v>
          </cell>
          <cell r="F252" t="str">
            <v>CALC</v>
          </cell>
          <cell r="H252" t="str">
            <v>140</v>
          </cell>
          <cell r="I252" t="str">
            <v>C</v>
          </cell>
          <cell r="J252" t="str">
            <v>om_exp</v>
          </cell>
          <cell r="K252" t="str">
            <v>total_juris_amt</v>
          </cell>
          <cell r="M252" t="str">
            <v>2010/12/1/8/A/0</v>
          </cell>
        </row>
        <row r="253">
          <cell r="A253" t="str">
            <v>252</v>
          </cell>
          <cell r="B253" t="str">
            <v>OME_8140</v>
          </cell>
          <cell r="C253" t="str">
            <v>140 - Total Jurisdictional O &amp; M Exp Amount</v>
          </cell>
          <cell r="D253">
            <v>34723.931132279999</v>
          </cell>
          <cell r="F253" t="str">
            <v>CALC</v>
          </cell>
          <cell r="H253" t="str">
            <v>140</v>
          </cell>
          <cell r="I253" t="str">
            <v>C</v>
          </cell>
          <cell r="J253" t="str">
            <v>om_exp</v>
          </cell>
          <cell r="K253" t="str">
            <v>total_juris_amt</v>
          </cell>
          <cell r="M253" t="str">
            <v>2010/12/1/8/A/0</v>
          </cell>
        </row>
        <row r="254">
          <cell r="A254" t="str">
            <v>253</v>
          </cell>
          <cell r="B254" t="str">
            <v>OME_8140</v>
          </cell>
          <cell r="C254" t="str">
            <v>140 - Total Jurisdictional O &amp; M Exp Amount</v>
          </cell>
          <cell r="D254">
            <v>580610.81336777995</v>
          </cell>
          <cell r="F254" t="str">
            <v>CALC</v>
          </cell>
          <cell r="H254" t="str">
            <v>140</v>
          </cell>
          <cell r="I254" t="str">
            <v>C</v>
          </cell>
          <cell r="J254" t="str">
            <v>om_exp</v>
          </cell>
          <cell r="K254" t="str">
            <v>total_juris_amt</v>
          </cell>
          <cell r="M254" t="str">
            <v>2010/12/1/8/A/0</v>
          </cell>
        </row>
        <row r="255">
          <cell r="A255" t="str">
            <v>254</v>
          </cell>
          <cell r="B255" t="str">
            <v>OM8_8143</v>
          </cell>
          <cell r="C255" t="str">
            <v>143 - CP Jurisdictional Factor</v>
          </cell>
          <cell r="D255">
            <v>0.98031049999999997</v>
          </cell>
          <cell r="F255" t="str">
            <v>CALC</v>
          </cell>
          <cell r="H255" t="str">
            <v>143</v>
          </cell>
          <cell r="I255" t="str">
            <v>C</v>
          </cell>
          <cell r="J255" t="str">
            <v>om_exp</v>
          </cell>
          <cell r="K255" t="str">
            <v>juris_cp</v>
          </cell>
          <cell r="M255" t="str">
            <v>2010/12/1/8/A/0</v>
          </cell>
        </row>
        <row r="256">
          <cell r="A256" t="str">
            <v>255</v>
          </cell>
          <cell r="B256" t="str">
            <v>OM8_8143</v>
          </cell>
          <cell r="C256" t="str">
            <v>143 - CP Jurisdictional Factor</v>
          </cell>
          <cell r="D256">
            <v>0.98031049999999997</v>
          </cell>
          <cell r="F256" t="str">
            <v>CALC</v>
          </cell>
          <cell r="H256" t="str">
            <v>143</v>
          </cell>
          <cell r="I256" t="str">
            <v>C</v>
          </cell>
          <cell r="J256" t="str">
            <v>om_exp</v>
          </cell>
          <cell r="K256" t="str">
            <v>juris_cp</v>
          </cell>
          <cell r="M256" t="str">
            <v>2010/12/1/8/A/0</v>
          </cell>
        </row>
        <row r="257">
          <cell r="A257" t="str">
            <v>256</v>
          </cell>
          <cell r="B257" t="str">
            <v>REV_8NET</v>
          </cell>
          <cell r="C257" t="str">
            <v>Revenues Net of Revenue Taxes</v>
          </cell>
          <cell r="D257">
            <v>13220401.2227256</v>
          </cell>
          <cell r="F257" t="str">
            <v>CALC</v>
          </cell>
          <cell r="H257" t="str">
            <v>SP_CALC_REVENUE</v>
          </cell>
          <cell r="J257" t="str">
            <v>revenue</v>
          </cell>
          <cell r="K257" t="str">
            <v>report_only</v>
          </cell>
          <cell r="M257" t="str">
            <v>2010/12/1/8/A/0</v>
          </cell>
        </row>
        <row r="258">
          <cell r="A258" t="str">
            <v>257</v>
          </cell>
          <cell r="B258" t="str">
            <v>REV_8TOT</v>
          </cell>
          <cell r="C258" t="str">
            <v>Total Revenues applicable to Current Period</v>
          </cell>
          <cell r="D258">
            <v>13745149.139392201</v>
          </cell>
          <cell r="F258" t="str">
            <v>CALC</v>
          </cell>
          <cell r="H258" t="str">
            <v>SP_CALC_OVER_UNDER</v>
          </cell>
          <cell r="J258" t="str">
            <v>over_under</v>
          </cell>
          <cell r="K258" t="str">
            <v>report_only</v>
          </cell>
          <cell r="M258" t="str">
            <v>2010/12/1/8/A/0</v>
          </cell>
        </row>
        <row r="259">
          <cell r="A259" t="str">
            <v>258</v>
          </cell>
          <cell r="B259" t="str">
            <v>LIN_8LOS</v>
          </cell>
          <cell r="C259" t="str">
            <v>Line Loss</v>
          </cell>
          <cell r="D259">
            <v>0</v>
          </cell>
          <cell r="F259" t="str">
            <v>CALC</v>
          </cell>
          <cell r="H259" t="str">
            <v>SP_CALC_OVER_UNDER</v>
          </cell>
          <cell r="J259" t="str">
            <v>over_under</v>
          </cell>
          <cell r="K259" t="str">
            <v>report_only</v>
          </cell>
          <cell r="M259" t="str">
            <v>2010/12/1/8/A/0</v>
          </cell>
        </row>
        <row r="260">
          <cell r="A260" t="str">
            <v>259</v>
          </cell>
          <cell r="B260" t="str">
            <v>EXP_8TOT</v>
          </cell>
          <cell r="C260" t="str">
            <v>Total Expenses applicable to current period</v>
          </cell>
          <cell r="D260">
            <v>15389891.600630499</v>
          </cell>
          <cell r="F260" t="str">
            <v>CALC</v>
          </cell>
          <cell r="H260" t="str">
            <v>SP_CALC_OVER_UNDER</v>
          </cell>
          <cell r="J260" t="str">
            <v>over_under</v>
          </cell>
          <cell r="K260" t="str">
            <v>report_only</v>
          </cell>
          <cell r="M260" t="str">
            <v>2010/12/1/8/A/0</v>
          </cell>
        </row>
        <row r="261">
          <cell r="A261" t="str">
            <v>260</v>
          </cell>
          <cell r="B261" t="str">
            <v>INT_8AMT</v>
          </cell>
          <cell r="C261" t="str">
            <v>Interest Amount</v>
          </cell>
          <cell r="D261">
            <v>9652.8461407974592</v>
          </cell>
          <cell r="F261" t="str">
            <v>CALC</v>
          </cell>
          <cell r="H261" t="str">
            <v>SP_CALC_ENTRY_TO_GL</v>
          </cell>
          <cell r="I261" t="str">
            <v>C</v>
          </cell>
          <cell r="J261" t="str">
            <v>entry_to_gl</v>
          </cell>
          <cell r="K261" t="str">
            <v>curr_mon_int</v>
          </cell>
          <cell r="M261" t="str">
            <v>2010/12/1/8/A/0</v>
          </cell>
        </row>
        <row r="262">
          <cell r="A262" t="str">
            <v>261</v>
          </cell>
          <cell r="B262" t="str">
            <v>AVG_8AMT</v>
          </cell>
          <cell r="C262" t="str">
            <v>Average Amount for Interest Calculation</v>
          </cell>
          <cell r="D262">
            <v>46341076.0479955</v>
          </cell>
          <cell r="F262" t="str">
            <v>CALC</v>
          </cell>
          <cell r="H262" t="str">
            <v>SP_CALC_ENTRY_TO_GL</v>
          </cell>
          <cell r="J262" t="str">
            <v>entry_to_gl</v>
          </cell>
          <cell r="K262" t="str">
            <v>int_calc</v>
          </cell>
          <cell r="M262" t="str">
            <v>2010/12/1/8/A/0</v>
          </cell>
        </row>
        <row r="263">
          <cell r="A263" t="str">
            <v>262</v>
          </cell>
          <cell r="B263" t="str">
            <v>TRU_8END</v>
          </cell>
          <cell r="C263" t="str">
            <v>Total True-up --- End of Period</v>
          </cell>
          <cell r="D263">
            <v>45256330.859043002</v>
          </cell>
          <cell r="F263" t="str">
            <v>CALC</v>
          </cell>
          <cell r="H263" t="str">
            <v>SP_CALC_ENTRY_TO_GL</v>
          </cell>
          <cell r="J263" t="str">
            <v>entry_to_gl</v>
          </cell>
          <cell r="K263" t="str">
            <v>end_tru_up</v>
          </cell>
          <cell r="M263" t="str">
            <v>2010/12/1/8/A/0</v>
          </cell>
        </row>
        <row r="264">
          <cell r="A264" t="str">
            <v>263</v>
          </cell>
          <cell r="B264" t="str">
            <v>TRU_8BEG</v>
          </cell>
          <cell r="C264" t="str">
            <v>Total True-up --- Beginning of Period</v>
          </cell>
          <cell r="D264">
            <v>47425821.236947902</v>
          </cell>
          <cell r="F264" t="str">
            <v>CALC</v>
          </cell>
          <cell r="H264" t="str">
            <v>SP_CALC_ENTRY_TO_GL</v>
          </cell>
          <cell r="J264" t="str">
            <v>entry_to_gl</v>
          </cell>
          <cell r="K264" t="str">
            <v>beg_tru_up</v>
          </cell>
          <cell r="M264" t="str">
            <v>2010/12/1/8/A/0</v>
          </cell>
        </row>
        <row r="265">
          <cell r="A265" t="str">
            <v>264</v>
          </cell>
          <cell r="B265" t="str">
            <v>GLB_8BEG</v>
          </cell>
          <cell r="C265" t="str">
            <v>True-up --- Beginning of Period GL Balance</v>
          </cell>
          <cell r="D265">
            <v>47425821.236947902</v>
          </cell>
          <cell r="F265" t="str">
            <v>PRIOR_OFF</v>
          </cell>
          <cell r="H265" t="str">
            <v>SP_CALC_ENTRY_TO_GL</v>
          </cell>
          <cell r="I265" t="str">
            <v>O</v>
          </cell>
          <cell r="J265" t="str">
            <v>entry_to_gl</v>
          </cell>
          <cell r="K265" t="str">
            <v>beg_bal</v>
          </cell>
          <cell r="M265" t="str">
            <v>2010/12/1/8/A/0</v>
          </cell>
        </row>
        <row r="266">
          <cell r="A266" t="str">
            <v>265</v>
          </cell>
          <cell r="B266" t="str">
            <v>INT_8MON</v>
          </cell>
          <cell r="C266" t="str">
            <v>Average Monthly Interest Rate</v>
          </cell>
          <cell r="D266">
            <v>2.0829999999999999E-4</v>
          </cell>
          <cell r="F266" t="str">
            <v>CALC</v>
          </cell>
          <cell r="H266" t="str">
            <v>SP_CALC_ENTRY_TO_GL</v>
          </cell>
          <cell r="J266" t="str">
            <v>entry_to_gl</v>
          </cell>
          <cell r="K266" t="str">
            <v>int_rate_mon</v>
          </cell>
          <cell r="M266" t="str">
            <v>2010/12/1/8/A/0</v>
          </cell>
        </row>
        <row r="267">
          <cell r="A267" t="str">
            <v>266</v>
          </cell>
          <cell r="B267" t="str">
            <v>INT_8YER</v>
          </cell>
          <cell r="C267" t="str">
            <v>Average Annual Interest Rate</v>
          </cell>
          <cell r="D267">
            <v>2.5000000000000001E-3</v>
          </cell>
          <cell r="F267" t="str">
            <v>CALC</v>
          </cell>
          <cell r="H267" t="str">
            <v>SP_CALC_ENTRY_TO_GL</v>
          </cell>
          <cell r="J267" t="str">
            <v>entry_to_gl</v>
          </cell>
          <cell r="K267" t="str">
            <v>int_rate_year</v>
          </cell>
          <cell r="M267" t="str">
            <v>2010/12/1/8/A/0</v>
          </cell>
        </row>
        <row r="268">
          <cell r="A268" t="str">
            <v>267</v>
          </cell>
          <cell r="B268" t="str">
            <v>1MC_8YTD</v>
          </cell>
          <cell r="C268" t="str">
            <v>YTD Mid-course 1 Refunded/(Collected) in Current Year, excluding current month</v>
          </cell>
          <cell r="D268">
            <v>0</v>
          </cell>
          <cell r="F268" t="str">
            <v>PRIOR_JV</v>
          </cell>
          <cell r="I268" t="str">
            <v>I</v>
          </cell>
          <cell r="J268" t="str">
            <v>prior_period</v>
          </cell>
          <cell r="K268" t="str">
            <v>ytd_mc1</v>
          </cell>
          <cell r="M268" t="str">
            <v>2010/12/1/8/A/0</v>
          </cell>
        </row>
        <row r="269">
          <cell r="A269" t="str">
            <v>268</v>
          </cell>
          <cell r="B269" t="str">
            <v>1MC_8MON</v>
          </cell>
          <cell r="C269" t="str">
            <v>Prior Period True-Up Refunded/(Collected) this Period Mid-course 1</v>
          </cell>
          <cell r="D269">
            <v>0</v>
          </cell>
          <cell r="F269" t="str">
            <v>CALC</v>
          </cell>
          <cell r="H269" t="str">
            <v>SP_CALC_PRIOR_PERIOD</v>
          </cell>
          <cell r="I269" t="str">
            <v>F</v>
          </cell>
          <cell r="J269" t="str">
            <v>prior_period</v>
          </cell>
          <cell r="K269" t="str">
            <v>curr_mon_mc1</v>
          </cell>
          <cell r="L269" t="str">
            <v>entry_to_gl</v>
          </cell>
          <cell r="M269" t="str">
            <v>2010/12/1/8/A/0</v>
          </cell>
        </row>
        <row r="270">
          <cell r="A270" t="str">
            <v>269</v>
          </cell>
          <cell r="B270" t="str">
            <v>2MC_8MON</v>
          </cell>
          <cell r="C270" t="str">
            <v>Prior Period True-Up Refunded/(Collected) this Period Mid-course 2</v>
          </cell>
          <cell r="D270">
            <v>0</v>
          </cell>
          <cell r="F270" t="str">
            <v>CALC</v>
          </cell>
          <cell r="H270" t="str">
            <v>SP_CALC_PRIOR_PERIOD</v>
          </cell>
          <cell r="I270" t="str">
            <v>F</v>
          </cell>
          <cell r="J270" t="str">
            <v>prior_period</v>
          </cell>
          <cell r="K270" t="str">
            <v>curr_mon_mc2</v>
          </cell>
          <cell r="L270" t="str">
            <v>entry_to_gl</v>
          </cell>
          <cell r="M270" t="str">
            <v>2010/12/1/8/A/0</v>
          </cell>
        </row>
        <row r="271">
          <cell r="A271" t="str">
            <v>270</v>
          </cell>
          <cell r="B271" t="str">
            <v>2MC_8YTD</v>
          </cell>
          <cell r="C271" t="str">
            <v>YTD Mid-course 2 Refunded/(Collected) in Current Year, excluding current month</v>
          </cell>
          <cell r="D271">
            <v>0</v>
          </cell>
          <cell r="F271" t="str">
            <v>PRIOR_JV</v>
          </cell>
          <cell r="I271" t="str">
            <v>I</v>
          </cell>
          <cell r="J271" t="str">
            <v>prior_period</v>
          </cell>
          <cell r="K271" t="str">
            <v>ytd_mc2</v>
          </cell>
          <cell r="M271" t="str">
            <v>2010/12/1/8/A/0</v>
          </cell>
        </row>
        <row r="272">
          <cell r="A272" t="str">
            <v>271</v>
          </cell>
          <cell r="B272" t="str">
            <v>3MC_8YTD</v>
          </cell>
          <cell r="C272" t="str">
            <v>YTD Mid-course 3 Refunded/(Collected) in Current Year, excluding current month</v>
          </cell>
          <cell r="D272">
            <v>0</v>
          </cell>
          <cell r="F272" t="str">
            <v>PRIOR_JV</v>
          </cell>
          <cell r="I272" t="str">
            <v>I</v>
          </cell>
          <cell r="J272" t="str">
            <v>prior_period</v>
          </cell>
          <cell r="K272" t="str">
            <v>ytd_mc3</v>
          </cell>
          <cell r="M272" t="str">
            <v>2010/12/1/8/A/0</v>
          </cell>
        </row>
        <row r="273">
          <cell r="A273" t="str">
            <v>272</v>
          </cell>
          <cell r="B273" t="str">
            <v>1MC_8TOT</v>
          </cell>
          <cell r="C273" t="str">
            <v>Total Mid course Correction 1</v>
          </cell>
          <cell r="D273">
            <v>0</v>
          </cell>
          <cell r="F273" t="str">
            <v>CALC</v>
          </cell>
          <cell r="H273" t="str">
            <v>SP_CALC_PRIOR_PERIOD</v>
          </cell>
          <cell r="J273" t="str">
            <v>prior_period</v>
          </cell>
          <cell r="K273" t="str">
            <v>report_only</v>
          </cell>
          <cell r="M273" t="str">
            <v>2010/12/1/8/A/0</v>
          </cell>
        </row>
        <row r="274">
          <cell r="A274" t="str">
            <v>273</v>
          </cell>
          <cell r="B274" t="str">
            <v>2MC_8TOT</v>
          </cell>
          <cell r="C274" t="str">
            <v>Total Mid course Correction 2</v>
          </cell>
          <cell r="D274">
            <v>0</v>
          </cell>
          <cell r="F274" t="str">
            <v>CALC</v>
          </cell>
          <cell r="H274" t="str">
            <v>SP_CALC_PRIOR_PERIOD</v>
          </cell>
          <cell r="J274" t="str">
            <v>prior_period</v>
          </cell>
          <cell r="K274" t="str">
            <v>report_only</v>
          </cell>
          <cell r="M274" t="str">
            <v>2010/12/1/8/A/0</v>
          </cell>
        </row>
        <row r="275">
          <cell r="A275" t="str">
            <v>274</v>
          </cell>
          <cell r="B275" t="str">
            <v>OMD_8135</v>
          </cell>
          <cell r="C275" t="str">
            <v>135 - Energy Jurisdictional O &amp; M Exp Amount</v>
          </cell>
          <cell r="D275">
            <v>0</v>
          </cell>
          <cell r="F275" t="str">
            <v>CALC</v>
          </cell>
          <cell r="H275" t="str">
            <v>135</v>
          </cell>
          <cell r="I275" t="str">
            <v>C</v>
          </cell>
          <cell r="J275" t="str">
            <v>om_exp</v>
          </cell>
          <cell r="K275" t="str">
            <v>juris_energy_amt</v>
          </cell>
          <cell r="M275" t="str">
            <v>2010/12/1/8/A/0</v>
          </cell>
        </row>
        <row r="276">
          <cell r="A276" t="str">
            <v>275</v>
          </cell>
          <cell r="B276" t="str">
            <v>OMD_8135</v>
          </cell>
          <cell r="C276" t="str">
            <v>135 - Energy Jurisdictional O &amp; M Exp Amount</v>
          </cell>
          <cell r="D276">
            <v>0</v>
          </cell>
          <cell r="F276" t="str">
            <v>CALC</v>
          </cell>
          <cell r="H276" t="str">
            <v>135</v>
          </cell>
          <cell r="I276" t="str">
            <v>C</v>
          </cell>
          <cell r="J276" t="str">
            <v>om_exp</v>
          </cell>
          <cell r="K276" t="str">
            <v>juris_energy_amt</v>
          </cell>
          <cell r="M276" t="str">
            <v>2010/12/1/8/A/0</v>
          </cell>
        </row>
        <row r="277">
          <cell r="A277" t="str">
            <v>276</v>
          </cell>
          <cell r="B277" t="str">
            <v>OMD_8135</v>
          </cell>
          <cell r="C277" t="str">
            <v>135 - Energy Jurisdictional O &amp; M Exp Amount</v>
          </cell>
          <cell r="D277">
            <v>0</v>
          </cell>
          <cell r="F277" t="str">
            <v>CALC</v>
          </cell>
          <cell r="H277" t="str">
            <v>135</v>
          </cell>
          <cell r="I277" t="str">
            <v>C</v>
          </cell>
          <cell r="J277" t="str">
            <v>om_exp</v>
          </cell>
          <cell r="K277" t="str">
            <v>juris_energy_amt</v>
          </cell>
          <cell r="M277" t="str">
            <v>2010/12/1/8/A/0</v>
          </cell>
        </row>
        <row r="278">
          <cell r="A278" t="str">
            <v>277</v>
          </cell>
          <cell r="B278" t="str">
            <v>514_1790</v>
          </cell>
          <cell r="C278" t="str">
            <v xml:space="preserve">MAINT MISC PLT-N/C LIQUID WASTES-ECRC             </v>
          </cell>
          <cell r="D278">
            <v>201</v>
          </cell>
          <cell r="E278" t="str">
            <v>514179</v>
          </cell>
          <cell r="F278" t="str">
            <v>WALKER</v>
          </cell>
          <cell r="G278" t="str">
            <v>CM</v>
          </cell>
          <cell r="H278" t="str">
            <v>136</v>
          </cell>
          <cell r="I278" t="str">
            <v>W</v>
          </cell>
          <cell r="M278" t="str">
            <v>2010/12/1/8/A/0</v>
          </cell>
        </row>
        <row r="279">
          <cell r="A279" t="str">
            <v>278</v>
          </cell>
          <cell r="B279" t="str">
            <v>OME_8135</v>
          </cell>
          <cell r="C279" t="str">
            <v>135 - Total Jurisdictional O &amp; M Exp Amount</v>
          </cell>
          <cell r="D279">
            <v>0</v>
          </cell>
          <cell r="F279" t="str">
            <v>CALC</v>
          </cell>
          <cell r="H279" t="str">
            <v>135</v>
          </cell>
          <cell r="I279" t="str">
            <v>C</v>
          </cell>
          <cell r="J279" t="str">
            <v>om_exp</v>
          </cell>
          <cell r="K279" t="str">
            <v>total_juris_amt</v>
          </cell>
          <cell r="M279" t="str">
            <v>2010/12/1/8/A/0</v>
          </cell>
        </row>
        <row r="280">
          <cell r="A280" t="str">
            <v>279</v>
          </cell>
          <cell r="B280" t="str">
            <v>OME_8135</v>
          </cell>
          <cell r="C280" t="str">
            <v>135 - Total Jurisdictional O &amp; M Exp Amount</v>
          </cell>
          <cell r="D280">
            <v>0</v>
          </cell>
          <cell r="F280" t="str">
            <v>CALC</v>
          </cell>
          <cell r="H280" t="str">
            <v>135</v>
          </cell>
          <cell r="I280" t="str">
            <v>C</v>
          </cell>
          <cell r="J280" t="str">
            <v>om_exp</v>
          </cell>
          <cell r="K280" t="str">
            <v>total_juris_amt</v>
          </cell>
          <cell r="M280" t="str">
            <v>2010/12/1/8/A/0</v>
          </cell>
        </row>
        <row r="281">
          <cell r="A281" t="str">
            <v>280</v>
          </cell>
          <cell r="B281" t="str">
            <v>OME_8135</v>
          </cell>
          <cell r="C281" t="str">
            <v>135 - Total Jurisdictional O &amp; M Exp Amount</v>
          </cell>
          <cell r="D281">
            <v>0</v>
          </cell>
          <cell r="F281" t="str">
            <v>CALC</v>
          </cell>
          <cell r="H281" t="str">
            <v>135</v>
          </cell>
          <cell r="I281" t="str">
            <v>C</v>
          </cell>
          <cell r="J281" t="str">
            <v>om_exp</v>
          </cell>
          <cell r="K281" t="str">
            <v>total_juris_amt</v>
          </cell>
          <cell r="M281" t="str">
            <v>2010/12/1/8/A/0</v>
          </cell>
        </row>
        <row r="282">
          <cell r="A282" t="str">
            <v>281</v>
          </cell>
          <cell r="B282" t="str">
            <v>549_1490</v>
          </cell>
          <cell r="C282" t="str">
            <v xml:space="preserve">MIS OTH PWR GN EXP-WTR PERMIT FEES-ECRC           </v>
          </cell>
          <cell r="D282">
            <v>0</v>
          </cell>
          <cell r="E282" t="str">
            <v>549149</v>
          </cell>
          <cell r="F282" t="str">
            <v>WALKER</v>
          </cell>
          <cell r="G282" t="str">
            <v>CM</v>
          </cell>
          <cell r="H282" t="str">
            <v>135</v>
          </cell>
          <cell r="I282" t="str">
            <v>W</v>
          </cell>
          <cell r="M282" t="str">
            <v>2010/12/1/8/A/0</v>
          </cell>
        </row>
        <row r="283">
          <cell r="A283" t="str">
            <v>282</v>
          </cell>
          <cell r="B283" t="str">
            <v>OM5_8136</v>
          </cell>
          <cell r="C283" t="str">
            <v>136 - CP Allocation O &amp; M Exp Amount</v>
          </cell>
          <cell r="D283">
            <v>0</v>
          </cell>
          <cell r="F283" t="str">
            <v>CALC</v>
          </cell>
          <cell r="H283" t="str">
            <v>136</v>
          </cell>
          <cell r="I283" t="str">
            <v>C</v>
          </cell>
          <cell r="J283" t="str">
            <v>om_exp</v>
          </cell>
          <cell r="K283" t="str">
            <v>alloc_cp_amt</v>
          </cell>
          <cell r="M283" t="str">
            <v>2010/12/1/8/A/0</v>
          </cell>
        </row>
        <row r="284">
          <cell r="A284" t="str">
            <v>283</v>
          </cell>
          <cell r="B284" t="str">
            <v>OM2_8136</v>
          </cell>
          <cell r="C284" t="str">
            <v>136 - CP Allocation Factor</v>
          </cell>
          <cell r="D284">
            <v>0</v>
          </cell>
          <cell r="F284" t="str">
            <v>CALC</v>
          </cell>
          <cell r="H284" t="str">
            <v>136</v>
          </cell>
          <cell r="I284" t="str">
            <v>C</v>
          </cell>
          <cell r="J284" t="str">
            <v>om_exp</v>
          </cell>
          <cell r="K284" t="str">
            <v>alloc_cp</v>
          </cell>
          <cell r="M284" t="str">
            <v>2010/12/1/8/A/0</v>
          </cell>
        </row>
        <row r="285">
          <cell r="A285" t="str">
            <v>284</v>
          </cell>
          <cell r="B285" t="str">
            <v>OM6_8136</v>
          </cell>
          <cell r="C285" t="str">
            <v>136 - GCP Allocation O &amp; M Exp Amount</v>
          </cell>
          <cell r="D285">
            <v>0</v>
          </cell>
          <cell r="F285" t="str">
            <v>CALC</v>
          </cell>
          <cell r="H285" t="str">
            <v>136</v>
          </cell>
          <cell r="I285" t="str">
            <v>C</v>
          </cell>
          <cell r="J285" t="str">
            <v>om_exp</v>
          </cell>
          <cell r="K285" t="str">
            <v>alloc_gcp_amt</v>
          </cell>
          <cell r="M285" t="str">
            <v>2010/12/1/8/A/0</v>
          </cell>
        </row>
        <row r="286">
          <cell r="A286" t="str">
            <v>285</v>
          </cell>
          <cell r="B286" t="str">
            <v>OM3_8136</v>
          </cell>
          <cell r="C286" t="str">
            <v>136 - GCP Allocation Factor</v>
          </cell>
          <cell r="D286">
            <v>0</v>
          </cell>
          <cell r="F286" t="str">
            <v>CALC</v>
          </cell>
          <cell r="H286" t="str">
            <v>136</v>
          </cell>
          <cell r="I286" t="str">
            <v>C</v>
          </cell>
          <cell r="J286" t="str">
            <v>om_exp</v>
          </cell>
          <cell r="K286" t="str">
            <v>alloc_gcp</v>
          </cell>
          <cell r="M286" t="str">
            <v>2010/12/1/8/A/0</v>
          </cell>
        </row>
        <row r="287">
          <cell r="A287" t="str">
            <v>286</v>
          </cell>
          <cell r="B287" t="str">
            <v>OMC_8136</v>
          </cell>
          <cell r="C287" t="str">
            <v>136 - GCP Jurisdictional O &amp; M Exp Amount</v>
          </cell>
          <cell r="D287">
            <v>0</v>
          </cell>
          <cell r="F287" t="str">
            <v>CALC</v>
          </cell>
          <cell r="H287" t="str">
            <v>136</v>
          </cell>
          <cell r="I287" t="str">
            <v>C</v>
          </cell>
          <cell r="J287" t="str">
            <v>om_exp</v>
          </cell>
          <cell r="K287" t="str">
            <v>juris_gcp_amt</v>
          </cell>
          <cell r="M287" t="str">
            <v>2010/12/1/8/A/0</v>
          </cell>
        </row>
        <row r="288">
          <cell r="A288" t="str">
            <v>287</v>
          </cell>
          <cell r="B288" t="str">
            <v>OM4_8136</v>
          </cell>
          <cell r="C288" t="str">
            <v>136 - Energy Allocation Factor</v>
          </cell>
          <cell r="D288">
            <v>1</v>
          </cell>
          <cell r="F288" t="str">
            <v>CALC</v>
          </cell>
          <cell r="H288" t="str">
            <v>136</v>
          </cell>
          <cell r="I288" t="str">
            <v>C</v>
          </cell>
          <cell r="J288" t="str">
            <v>om_exp</v>
          </cell>
          <cell r="K288" t="str">
            <v>alloc_energy</v>
          </cell>
          <cell r="M288" t="str">
            <v>2010/12/1/8/A/0</v>
          </cell>
        </row>
        <row r="289">
          <cell r="A289" t="str">
            <v>288</v>
          </cell>
          <cell r="B289" t="str">
            <v>OM7_8136</v>
          </cell>
          <cell r="C289" t="str">
            <v>136 - Energy Allocation O &amp; M Exp Amount</v>
          </cell>
          <cell r="D289">
            <v>201</v>
          </cell>
          <cell r="F289" t="str">
            <v>CALC</v>
          </cell>
          <cell r="H289" t="str">
            <v>136</v>
          </cell>
          <cell r="I289" t="str">
            <v>C</v>
          </cell>
          <cell r="J289" t="str">
            <v>om_exp</v>
          </cell>
          <cell r="K289" t="str">
            <v>alloc_energy_amt</v>
          </cell>
          <cell r="M289" t="str">
            <v>2010/12/1/8/A/0</v>
          </cell>
        </row>
        <row r="290">
          <cell r="A290" t="str">
            <v>289</v>
          </cell>
          <cell r="B290" t="str">
            <v>OMB_8136</v>
          </cell>
          <cell r="C290" t="str">
            <v>136 - CP Jurisdictional O &amp; M Exp Amount</v>
          </cell>
          <cell r="D290">
            <v>0</v>
          </cell>
          <cell r="F290" t="str">
            <v>CALC</v>
          </cell>
          <cell r="H290" t="str">
            <v>136</v>
          </cell>
          <cell r="I290" t="str">
            <v>C</v>
          </cell>
          <cell r="J290" t="str">
            <v>om_exp</v>
          </cell>
          <cell r="K290" t="str">
            <v>juris_cp_amt</v>
          </cell>
          <cell r="M290" t="str">
            <v>2010/12/1/8/A/0</v>
          </cell>
        </row>
        <row r="291">
          <cell r="A291" t="str">
            <v>290</v>
          </cell>
          <cell r="B291" t="str">
            <v>OM8_8136</v>
          </cell>
          <cell r="C291" t="str">
            <v>136 - CP Jurisdictional Factor</v>
          </cell>
          <cell r="D291">
            <v>0.98031049999999997</v>
          </cell>
          <cell r="F291" t="str">
            <v>CALC</v>
          </cell>
          <cell r="H291" t="str">
            <v>136</v>
          </cell>
          <cell r="I291" t="str">
            <v>C</v>
          </cell>
          <cell r="J291" t="str">
            <v>om_exp</v>
          </cell>
          <cell r="K291" t="str">
            <v>juris_cp</v>
          </cell>
          <cell r="M291" t="str">
            <v>2010/12/1/8/A/0</v>
          </cell>
        </row>
        <row r="292">
          <cell r="A292" t="str">
            <v>291</v>
          </cell>
          <cell r="B292" t="str">
            <v>OMA_8136</v>
          </cell>
          <cell r="C292" t="str">
            <v>136 - Energy Jurisdictional Factor</v>
          </cell>
          <cell r="D292">
            <v>0.980271</v>
          </cell>
          <cell r="F292" t="str">
            <v>CALC</v>
          </cell>
          <cell r="H292" t="str">
            <v>136</v>
          </cell>
          <cell r="I292" t="str">
            <v>C</v>
          </cell>
          <cell r="J292" t="str">
            <v>om_exp</v>
          </cell>
          <cell r="K292" t="str">
            <v>juris_energy</v>
          </cell>
          <cell r="M292" t="str">
            <v>2010/12/1/8/A/0</v>
          </cell>
        </row>
        <row r="293">
          <cell r="A293" t="str">
            <v>292</v>
          </cell>
          <cell r="B293" t="str">
            <v>OM1_8136</v>
          </cell>
          <cell r="C293" t="str">
            <v>136 - O &amp; M Expenses Amount</v>
          </cell>
          <cell r="D293">
            <v>201</v>
          </cell>
          <cell r="F293" t="str">
            <v>CALC</v>
          </cell>
          <cell r="H293" t="str">
            <v>136</v>
          </cell>
          <cell r="I293" t="str">
            <v>C</v>
          </cell>
          <cell r="J293" t="str">
            <v>om_exp</v>
          </cell>
          <cell r="K293" t="str">
            <v>beg_bal</v>
          </cell>
          <cell r="M293" t="str">
            <v>2010/12/1/8/A/0</v>
          </cell>
        </row>
        <row r="294">
          <cell r="A294" t="str">
            <v>293</v>
          </cell>
          <cell r="B294" t="str">
            <v>OM9_8136</v>
          </cell>
          <cell r="C294" t="str">
            <v>136 - GCP Jurisdictional Factor</v>
          </cell>
          <cell r="D294">
            <v>1</v>
          </cell>
          <cell r="F294" t="str">
            <v>CALC</v>
          </cell>
          <cell r="H294" t="str">
            <v>136</v>
          </cell>
          <cell r="I294" t="str">
            <v>C</v>
          </cell>
          <cell r="J294" t="str">
            <v>om_exp</v>
          </cell>
          <cell r="K294" t="str">
            <v>juris_gcp</v>
          </cell>
          <cell r="M294" t="str">
            <v>2010/12/1/8/A/0</v>
          </cell>
        </row>
        <row r="295">
          <cell r="A295" t="str">
            <v>294</v>
          </cell>
          <cell r="B295" t="str">
            <v>OMD_8136</v>
          </cell>
          <cell r="C295" t="str">
            <v>136 - Energy Jurisdictional O &amp; M Exp Amount</v>
          </cell>
          <cell r="D295">
            <v>197.034471</v>
          </cell>
          <cell r="F295" t="str">
            <v>CALC</v>
          </cell>
          <cell r="H295" t="str">
            <v>136</v>
          </cell>
          <cell r="I295" t="str">
            <v>C</v>
          </cell>
          <cell r="J295" t="str">
            <v>om_exp</v>
          </cell>
          <cell r="K295" t="str">
            <v>juris_energy_amt</v>
          </cell>
          <cell r="M295" t="str">
            <v>2010/12/1/8/A/0</v>
          </cell>
        </row>
        <row r="296">
          <cell r="A296" t="str">
            <v>295</v>
          </cell>
          <cell r="B296" t="str">
            <v>OME_8136</v>
          </cell>
          <cell r="C296" t="str">
            <v>136 - Total Jurisdictional O &amp; M Exp Amount</v>
          </cell>
          <cell r="D296">
            <v>197.034471</v>
          </cell>
          <cell r="F296" t="str">
            <v>CALC</v>
          </cell>
          <cell r="H296" t="str">
            <v>136</v>
          </cell>
          <cell r="I296" t="str">
            <v>C</v>
          </cell>
          <cell r="J296" t="str">
            <v>om_exp</v>
          </cell>
          <cell r="K296" t="str">
            <v>total_juris_amt</v>
          </cell>
          <cell r="M296" t="str">
            <v>2010/12/1/8/A/0</v>
          </cell>
        </row>
        <row r="297">
          <cell r="A297" t="str">
            <v>296</v>
          </cell>
          <cell r="B297" t="str">
            <v>592_1900</v>
          </cell>
          <cell r="C297" t="str">
            <v xml:space="preserve">NON-REC DISTRBN SUBST POLLUTION PREVENT           </v>
          </cell>
          <cell r="D297">
            <v>23343</v>
          </cell>
          <cell r="E297" t="str">
            <v>592190</v>
          </cell>
          <cell r="F297" t="str">
            <v>WALKER</v>
          </cell>
          <cell r="G297" t="str">
            <v>CM</v>
          </cell>
          <cell r="H297" t="str">
            <v>137</v>
          </cell>
          <cell r="I297" t="str">
            <v>W</v>
          </cell>
          <cell r="M297" t="str">
            <v>2010/12/1/8/A/0</v>
          </cell>
        </row>
        <row r="298">
          <cell r="A298" t="str">
            <v>297</v>
          </cell>
          <cell r="B298" t="str">
            <v>OM5_8137</v>
          </cell>
          <cell r="C298" t="str">
            <v>137 - CP Allocation O &amp; M Exp Amount</v>
          </cell>
          <cell r="D298">
            <v>0</v>
          </cell>
          <cell r="F298" t="str">
            <v>CALC</v>
          </cell>
          <cell r="H298" t="str">
            <v>137</v>
          </cell>
          <cell r="I298" t="str">
            <v>C</v>
          </cell>
          <cell r="J298" t="str">
            <v>om_exp</v>
          </cell>
          <cell r="K298" t="str">
            <v>alloc_cp_amt</v>
          </cell>
          <cell r="M298" t="str">
            <v>2010/12/1/8/A/0</v>
          </cell>
        </row>
        <row r="299">
          <cell r="A299" t="str">
            <v>298</v>
          </cell>
          <cell r="B299" t="str">
            <v>OM5_8137</v>
          </cell>
          <cell r="C299" t="str">
            <v>137 - CP Allocation O &amp; M Exp Amount</v>
          </cell>
          <cell r="D299">
            <v>0</v>
          </cell>
          <cell r="F299" t="str">
            <v>CALC</v>
          </cell>
          <cell r="H299" t="str">
            <v>137</v>
          </cell>
          <cell r="I299" t="str">
            <v>C</v>
          </cell>
          <cell r="J299" t="str">
            <v>om_exp</v>
          </cell>
          <cell r="K299" t="str">
            <v>alloc_cp_amt</v>
          </cell>
          <cell r="M299" t="str">
            <v>2010/12/1/8/A/0</v>
          </cell>
        </row>
        <row r="300">
          <cell r="A300" t="str">
            <v>299</v>
          </cell>
          <cell r="B300" t="str">
            <v>OM2_8137</v>
          </cell>
          <cell r="C300" t="str">
            <v>137 - CP Allocation Factor</v>
          </cell>
          <cell r="D300">
            <v>0</v>
          </cell>
          <cell r="F300" t="str">
            <v>CALC</v>
          </cell>
          <cell r="H300" t="str">
            <v>137</v>
          </cell>
          <cell r="I300" t="str">
            <v>C</v>
          </cell>
          <cell r="J300" t="str">
            <v>om_exp</v>
          </cell>
          <cell r="K300" t="str">
            <v>alloc_cp</v>
          </cell>
          <cell r="M300" t="str">
            <v>2010/12/1/8/A/0</v>
          </cell>
        </row>
        <row r="301">
          <cell r="A301" t="str">
            <v>300</v>
          </cell>
          <cell r="B301" t="str">
            <v>OM2_8137</v>
          </cell>
          <cell r="C301" t="str">
            <v>137 - CP Allocation Factor</v>
          </cell>
          <cell r="D301">
            <v>0</v>
          </cell>
          <cell r="F301" t="str">
            <v>CALC</v>
          </cell>
          <cell r="H301" t="str">
            <v>137</v>
          </cell>
          <cell r="I301" t="str">
            <v>C</v>
          </cell>
          <cell r="J301" t="str">
            <v>om_exp</v>
          </cell>
          <cell r="K301" t="str">
            <v>alloc_cp</v>
          </cell>
          <cell r="M301" t="str">
            <v>2010/12/1/8/A/0</v>
          </cell>
        </row>
        <row r="302">
          <cell r="A302" t="str">
            <v>301</v>
          </cell>
          <cell r="B302" t="str">
            <v>OM6_8137</v>
          </cell>
          <cell r="C302" t="str">
            <v>137 - GCP Allocation O &amp; M Exp Amount</v>
          </cell>
          <cell r="D302">
            <v>23343</v>
          </cell>
          <cell r="F302" t="str">
            <v>CALC</v>
          </cell>
          <cell r="H302" t="str">
            <v>137</v>
          </cell>
          <cell r="I302" t="str">
            <v>C</v>
          </cell>
          <cell r="J302" t="str">
            <v>om_exp</v>
          </cell>
          <cell r="K302" t="str">
            <v>alloc_gcp_amt</v>
          </cell>
          <cell r="M302" t="str">
            <v>2010/12/1/8/A/0</v>
          </cell>
        </row>
        <row r="303">
          <cell r="A303" t="str">
            <v>302</v>
          </cell>
          <cell r="B303" t="str">
            <v>OM6_8137</v>
          </cell>
          <cell r="C303" t="str">
            <v>137 - GCP Allocation O &amp; M Exp Amount</v>
          </cell>
          <cell r="D303">
            <v>271318.81</v>
          </cell>
          <cell r="F303" t="str">
            <v>CALC</v>
          </cell>
          <cell r="H303" t="str">
            <v>137</v>
          </cell>
          <cell r="I303" t="str">
            <v>C</v>
          </cell>
          <cell r="J303" t="str">
            <v>om_exp</v>
          </cell>
          <cell r="K303" t="str">
            <v>alloc_gcp_amt</v>
          </cell>
          <cell r="M303" t="str">
            <v>2010/12/1/8/A/0</v>
          </cell>
        </row>
        <row r="304">
          <cell r="A304" t="str">
            <v>303</v>
          </cell>
          <cell r="B304" t="str">
            <v>OM3_8137</v>
          </cell>
          <cell r="C304" t="str">
            <v>137 - GCP Allocation Factor</v>
          </cell>
          <cell r="D304">
            <v>1</v>
          </cell>
          <cell r="F304" t="str">
            <v>CALC</v>
          </cell>
          <cell r="H304" t="str">
            <v>137</v>
          </cell>
          <cell r="I304" t="str">
            <v>C</v>
          </cell>
          <cell r="J304" t="str">
            <v>om_exp</v>
          </cell>
          <cell r="K304" t="str">
            <v>alloc_gcp</v>
          </cell>
          <cell r="M304" t="str">
            <v>2010/12/1/8/A/0</v>
          </cell>
        </row>
        <row r="305">
          <cell r="A305" t="str">
            <v>304</v>
          </cell>
          <cell r="B305" t="str">
            <v>OM3_8137</v>
          </cell>
          <cell r="C305" t="str">
            <v>137 - GCP Allocation Factor</v>
          </cell>
          <cell r="D305">
            <v>1</v>
          </cell>
          <cell r="F305" t="str">
            <v>CALC</v>
          </cell>
          <cell r="H305" t="str">
            <v>137</v>
          </cell>
          <cell r="I305" t="str">
            <v>C</v>
          </cell>
          <cell r="J305" t="str">
            <v>om_exp</v>
          </cell>
          <cell r="K305" t="str">
            <v>alloc_gcp</v>
          </cell>
          <cell r="M305" t="str">
            <v>2010/12/1/8/A/0</v>
          </cell>
        </row>
        <row r="306">
          <cell r="A306" t="str">
            <v>305</v>
          </cell>
          <cell r="B306" t="str">
            <v>OMC_8137</v>
          </cell>
          <cell r="C306" t="str">
            <v>137 - GCP Jurisdictional O &amp; M Exp Amount</v>
          </cell>
          <cell r="D306">
            <v>23343</v>
          </cell>
          <cell r="F306" t="str">
            <v>CALC</v>
          </cell>
          <cell r="H306" t="str">
            <v>137</v>
          </cell>
          <cell r="I306" t="str">
            <v>C</v>
          </cell>
          <cell r="J306" t="str">
            <v>om_exp</v>
          </cell>
          <cell r="K306" t="str">
            <v>juris_gcp_amt</v>
          </cell>
          <cell r="M306" t="str">
            <v>2010/12/1/8/A/0</v>
          </cell>
        </row>
        <row r="307">
          <cell r="A307" t="str">
            <v>306</v>
          </cell>
          <cell r="B307" t="str">
            <v>OMC_8137</v>
          </cell>
          <cell r="C307" t="str">
            <v>137 - GCP Jurisdictional O &amp; M Exp Amount</v>
          </cell>
          <cell r="D307">
            <v>271318.81</v>
          </cell>
          <cell r="F307" t="str">
            <v>CALC</v>
          </cell>
          <cell r="H307" t="str">
            <v>137</v>
          </cell>
          <cell r="I307" t="str">
            <v>C</v>
          </cell>
          <cell r="J307" t="str">
            <v>om_exp</v>
          </cell>
          <cell r="K307" t="str">
            <v>juris_gcp_amt</v>
          </cell>
          <cell r="M307" t="str">
            <v>2010/12/1/8/A/0</v>
          </cell>
        </row>
        <row r="308">
          <cell r="A308" t="str">
            <v>307</v>
          </cell>
          <cell r="B308" t="str">
            <v>OM4_8137</v>
          </cell>
          <cell r="C308" t="str">
            <v>137 - Energy Allocation Factor</v>
          </cell>
          <cell r="D308">
            <v>0</v>
          </cell>
          <cell r="F308" t="str">
            <v>CALC</v>
          </cell>
          <cell r="H308" t="str">
            <v>137</v>
          </cell>
          <cell r="I308" t="str">
            <v>C</v>
          </cell>
          <cell r="J308" t="str">
            <v>om_exp</v>
          </cell>
          <cell r="K308" t="str">
            <v>alloc_energy</v>
          </cell>
          <cell r="M308" t="str">
            <v>2010/12/1/8/A/0</v>
          </cell>
        </row>
        <row r="309">
          <cell r="A309" t="str">
            <v>308</v>
          </cell>
          <cell r="B309" t="str">
            <v>OM4_8137</v>
          </cell>
          <cell r="C309" t="str">
            <v>137 - Energy Allocation Factor</v>
          </cell>
          <cell r="D309">
            <v>0</v>
          </cell>
          <cell r="F309" t="str">
            <v>CALC</v>
          </cell>
          <cell r="H309" t="str">
            <v>137</v>
          </cell>
          <cell r="I309" t="str">
            <v>C</v>
          </cell>
          <cell r="J309" t="str">
            <v>om_exp</v>
          </cell>
          <cell r="K309" t="str">
            <v>alloc_energy</v>
          </cell>
          <cell r="M309" t="str">
            <v>2010/12/1/8/A/0</v>
          </cell>
        </row>
        <row r="310">
          <cell r="A310" t="str">
            <v>309</v>
          </cell>
          <cell r="B310" t="str">
            <v>OM7_8137</v>
          </cell>
          <cell r="C310" t="str">
            <v>137 - Energy Allocation O &amp; M Exp Amount</v>
          </cell>
          <cell r="D310">
            <v>0</v>
          </cell>
          <cell r="F310" t="str">
            <v>CALC</v>
          </cell>
          <cell r="H310" t="str">
            <v>137</v>
          </cell>
          <cell r="I310" t="str">
            <v>C</v>
          </cell>
          <cell r="J310" t="str">
            <v>om_exp</v>
          </cell>
          <cell r="K310" t="str">
            <v>alloc_energy_amt</v>
          </cell>
          <cell r="M310" t="str">
            <v>2010/12/1/8/A/0</v>
          </cell>
        </row>
        <row r="311">
          <cell r="A311" t="str">
            <v>310</v>
          </cell>
          <cell r="B311" t="str">
            <v>OM7_8137</v>
          </cell>
          <cell r="C311" t="str">
            <v>137 - Energy Allocation O &amp; M Exp Amount</v>
          </cell>
          <cell r="D311">
            <v>0</v>
          </cell>
          <cell r="F311" t="str">
            <v>CALC</v>
          </cell>
          <cell r="H311" t="str">
            <v>137</v>
          </cell>
          <cell r="I311" t="str">
            <v>C</v>
          </cell>
          <cell r="J311" t="str">
            <v>om_exp</v>
          </cell>
          <cell r="K311" t="str">
            <v>alloc_energy_amt</v>
          </cell>
          <cell r="M311" t="str">
            <v>2010/12/1/8/A/0</v>
          </cell>
        </row>
        <row r="312">
          <cell r="A312" t="str">
            <v>311</v>
          </cell>
          <cell r="B312" t="str">
            <v>OMB_8137</v>
          </cell>
          <cell r="C312" t="str">
            <v>137 - CP Jurisdictional O &amp; M Exp Amount</v>
          </cell>
          <cell r="D312">
            <v>0</v>
          </cell>
          <cell r="F312" t="str">
            <v>CALC</v>
          </cell>
          <cell r="H312" t="str">
            <v>137</v>
          </cell>
          <cell r="I312" t="str">
            <v>C</v>
          </cell>
          <cell r="J312" t="str">
            <v>om_exp</v>
          </cell>
          <cell r="K312" t="str">
            <v>juris_cp_amt</v>
          </cell>
          <cell r="M312" t="str">
            <v>2010/12/1/8/A/0</v>
          </cell>
        </row>
        <row r="313">
          <cell r="A313" t="str">
            <v>312</v>
          </cell>
          <cell r="B313" t="str">
            <v>OMB_8137</v>
          </cell>
          <cell r="C313" t="str">
            <v>137 - CP Jurisdictional O &amp; M Exp Amount</v>
          </cell>
          <cell r="D313">
            <v>0</v>
          </cell>
          <cell r="F313" t="str">
            <v>CALC</v>
          </cell>
          <cell r="H313" t="str">
            <v>137</v>
          </cell>
          <cell r="I313" t="str">
            <v>C</v>
          </cell>
          <cell r="J313" t="str">
            <v>om_exp</v>
          </cell>
          <cell r="K313" t="str">
            <v>juris_cp_amt</v>
          </cell>
          <cell r="M313" t="str">
            <v>2010/12/1/8/A/0</v>
          </cell>
        </row>
        <row r="314">
          <cell r="A314" t="str">
            <v>313</v>
          </cell>
          <cell r="B314" t="str">
            <v>OM8_8137</v>
          </cell>
          <cell r="C314" t="str">
            <v>137 - CP Jurisdictional Factor</v>
          </cell>
          <cell r="D314">
            <v>0.98031049999999997</v>
          </cell>
          <cell r="F314" t="str">
            <v>CALC</v>
          </cell>
          <cell r="H314" t="str">
            <v>137</v>
          </cell>
          <cell r="I314" t="str">
            <v>C</v>
          </cell>
          <cell r="J314" t="str">
            <v>om_exp</v>
          </cell>
          <cell r="K314" t="str">
            <v>juris_cp</v>
          </cell>
          <cell r="M314" t="str">
            <v>2010/12/1/8/A/0</v>
          </cell>
        </row>
        <row r="315">
          <cell r="A315" t="str">
            <v>314</v>
          </cell>
          <cell r="B315" t="str">
            <v>OM8_8137</v>
          </cell>
          <cell r="C315" t="str">
            <v>137 - CP Jurisdictional Factor</v>
          </cell>
          <cell r="D315">
            <v>0.98031049999999997</v>
          </cell>
          <cell r="F315" t="str">
            <v>CALC</v>
          </cell>
          <cell r="H315" t="str">
            <v>137</v>
          </cell>
          <cell r="I315" t="str">
            <v>C</v>
          </cell>
          <cell r="J315" t="str">
            <v>om_exp</v>
          </cell>
          <cell r="K315" t="str">
            <v>juris_cp</v>
          </cell>
          <cell r="M315" t="str">
            <v>2010/12/1/8/A/0</v>
          </cell>
        </row>
        <row r="316">
          <cell r="A316" t="str">
            <v>315</v>
          </cell>
          <cell r="B316" t="str">
            <v>OMA_8137</v>
          </cell>
          <cell r="C316" t="str">
            <v>137 - Energy Jurisdictional Factor</v>
          </cell>
          <cell r="D316">
            <v>0.980271</v>
          </cell>
          <cell r="F316" t="str">
            <v>CALC</v>
          </cell>
          <cell r="H316" t="str">
            <v>137</v>
          </cell>
          <cell r="I316" t="str">
            <v>C</v>
          </cell>
          <cell r="J316" t="str">
            <v>om_exp</v>
          </cell>
          <cell r="K316" t="str">
            <v>juris_energy</v>
          </cell>
          <cell r="M316" t="str">
            <v>2010/12/1/8/A/0</v>
          </cell>
        </row>
        <row r="317">
          <cell r="A317" t="str">
            <v>316</v>
          </cell>
          <cell r="B317" t="str">
            <v>OMA_8137</v>
          </cell>
          <cell r="C317" t="str">
            <v>137 - Energy Jurisdictional Factor</v>
          </cell>
          <cell r="D317">
            <v>0.980271</v>
          </cell>
          <cell r="F317" t="str">
            <v>CALC</v>
          </cell>
          <cell r="H317" t="str">
            <v>137</v>
          </cell>
          <cell r="I317" t="str">
            <v>C</v>
          </cell>
          <cell r="J317" t="str">
            <v>om_exp</v>
          </cell>
          <cell r="K317" t="str">
            <v>juris_energy</v>
          </cell>
          <cell r="M317" t="str">
            <v>2010/12/1/8/A/0</v>
          </cell>
        </row>
        <row r="318">
          <cell r="A318" t="str">
            <v>317</v>
          </cell>
          <cell r="B318" t="str">
            <v>OM1_8137</v>
          </cell>
          <cell r="C318" t="str">
            <v>137 - O &amp; M Expenses Amount</v>
          </cell>
          <cell r="D318">
            <v>23343</v>
          </cell>
          <cell r="F318" t="str">
            <v>CALC</v>
          </cell>
          <cell r="H318" t="str">
            <v>137</v>
          </cell>
          <cell r="I318" t="str">
            <v>C</v>
          </cell>
          <cell r="J318" t="str">
            <v>om_exp</v>
          </cell>
          <cell r="K318" t="str">
            <v>beg_bal</v>
          </cell>
          <cell r="M318" t="str">
            <v>2010/12/1/8/A/0</v>
          </cell>
        </row>
        <row r="319">
          <cell r="A319" t="str">
            <v>318</v>
          </cell>
          <cell r="B319" t="str">
            <v>OM1_8137</v>
          </cell>
          <cell r="C319" t="str">
            <v>137 - O &amp; M Expenses Amount</v>
          </cell>
          <cell r="D319">
            <v>271318.81</v>
          </cell>
          <cell r="F319" t="str">
            <v>CALC</v>
          </cell>
          <cell r="H319" t="str">
            <v>137</v>
          </cell>
          <cell r="I319" t="str">
            <v>C</v>
          </cell>
          <cell r="J319" t="str">
            <v>om_exp</v>
          </cell>
          <cell r="K319" t="str">
            <v>beg_bal</v>
          </cell>
          <cell r="M319" t="str">
            <v>2010/12/1/8/A/0</v>
          </cell>
        </row>
        <row r="320">
          <cell r="A320" t="str">
            <v>319</v>
          </cell>
          <cell r="B320" t="str">
            <v>OM9_8137</v>
          </cell>
          <cell r="C320" t="str">
            <v>137 - GCP Jurisdictional Factor</v>
          </cell>
          <cell r="D320">
            <v>1</v>
          </cell>
          <cell r="F320" t="str">
            <v>CALC</v>
          </cell>
          <cell r="H320" t="str">
            <v>137</v>
          </cell>
          <cell r="I320" t="str">
            <v>C</v>
          </cell>
          <cell r="J320" t="str">
            <v>om_exp</v>
          </cell>
          <cell r="K320" t="str">
            <v>juris_gcp</v>
          </cell>
          <cell r="M320" t="str">
            <v>2010/12/1/8/A/0</v>
          </cell>
        </row>
        <row r="321">
          <cell r="A321" t="str">
            <v>320</v>
          </cell>
          <cell r="B321" t="str">
            <v>OM9_8137</v>
          </cell>
          <cell r="C321" t="str">
            <v>137 - GCP Jurisdictional Factor</v>
          </cell>
          <cell r="D321">
            <v>1</v>
          </cell>
          <cell r="F321" t="str">
            <v>CALC</v>
          </cell>
          <cell r="H321" t="str">
            <v>137</v>
          </cell>
          <cell r="I321" t="str">
            <v>C</v>
          </cell>
          <cell r="J321" t="str">
            <v>om_exp</v>
          </cell>
          <cell r="K321" t="str">
            <v>juris_gcp</v>
          </cell>
          <cell r="M321" t="str">
            <v>2010/12/1/8/A/0</v>
          </cell>
        </row>
        <row r="322">
          <cell r="A322" t="str">
            <v>321</v>
          </cell>
          <cell r="B322" t="str">
            <v>OMD_8137</v>
          </cell>
          <cell r="C322" t="str">
            <v>137 - Energy Jurisdictional O &amp; M Exp Amount</v>
          </cell>
          <cell r="D322">
            <v>0</v>
          </cell>
          <cell r="F322" t="str">
            <v>CALC</v>
          </cell>
          <cell r="H322" t="str">
            <v>137</v>
          </cell>
          <cell r="I322" t="str">
            <v>C</v>
          </cell>
          <cell r="J322" t="str">
            <v>om_exp</v>
          </cell>
          <cell r="K322" t="str">
            <v>juris_energy_amt</v>
          </cell>
          <cell r="M322" t="str">
            <v>2010/12/1/8/A/0</v>
          </cell>
        </row>
        <row r="323">
          <cell r="A323" t="str">
            <v>322</v>
          </cell>
          <cell r="B323" t="str">
            <v>OMD_8137</v>
          </cell>
          <cell r="C323" t="str">
            <v>137 - Energy Jurisdictional O &amp; M Exp Amount</v>
          </cell>
          <cell r="D323">
            <v>0</v>
          </cell>
          <cell r="F323" t="str">
            <v>CALC</v>
          </cell>
          <cell r="H323" t="str">
            <v>137</v>
          </cell>
          <cell r="I323" t="str">
            <v>C</v>
          </cell>
          <cell r="J323" t="str">
            <v>om_exp</v>
          </cell>
          <cell r="K323" t="str">
            <v>juris_energy_amt</v>
          </cell>
          <cell r="M323" t="str">
            <v>2010/12/1/8/A/0</v>
          </cell>
        </row>
        <row r="324">
          <cell r="A324" t="str">
            <v>323</v>
          </cell>
          <cell r="B324" t="str">
            <v>OME_8137</v>
          </cell>
          <cell r="C324" t="str">
            <v>137 - Total Jurisdictional O &amp; M Exp Amount</v>
          </cell>
          <cell r="D324">
            <v>23343</v>
          </cell>
          <cell r="F324" t="str">
            <v>CALC</v>
          </cell>
          <cell r="H324" t="str">
            <v>137</v>
          </cell>
          <cell r="I324" t="str">
            <v>C</v>
          </cell>
          <cell r="J324" t="str">
            <v>om_exp</v>
          </cell>
          <cell r="K324" t="str">
            <v>total_juris_amt</v>
          </cell>
          <cell r="M324" t="str">
            <v>2010/12/1/8/A/0</v>
          </cell>
        </row>
        <row r="325">
          <cell r="A325" t="str">
            <v>324</v>
          </cell>
          <cell r="B325" t="str">
            <v>OME_8137</v>
          </cell>
          <cell r="C325" t="str">
            <v>137 - Total Jurisdictional O &amp; M Exp Amount</v>
          </cell>
          <cell r="D325">
            <v>271318.81</v>
          </cell>
          <cell r="F325" t="str">
            <v>CALC</v>
          </cell>
          <cell r="H325" t="str">
            <v>137</v>
          </cell>
          <cell r="I325" t="str">
            <v>C</v>
          </cell>
          <cell r="J325" t="str">
            <v>om_exp</v>
          </cell>
          <cell r="K325" t="str">
            <v>total_juris_amt</v>
          </cell>
          <cell r="M325" t="str">
            <v>2010/12/1/8/A/0</v>
          </cell>
        </row>
        <row r="326">
          <cell r="A326" t="str">
            <v>325</v>
          </cell>
          <cell r="B326" t="str">
            <v>592_1990</v>
          </cell>
          <cell r="C326" t="str">
            <v xml:space="preserve">DISTRIB SUBST POLLUTION PREVENTION-ECRC           </v>
          </cell>
          <cell r="D326">
            <v>271318.81</v>
          </cell>
          <cell r="E326" t="str">
            <v>592199</v>
          </cell>
          <cell r="F326" t="str">
            <v>WALKER</v>
          </cell>
          <cell r="G326" t="str">
            <v>CM</v>
          </cell>
          <cell r="H326" t="str">
            <v>137</v>
          </cell>
          <cell r="I326" t="str">
            <v>W</v>
          </cell>
          <cell r="M326" t="str">
            <v>2010/12/1/8/A/0</v>
          </cell>
        </row>
        <row r="327">
          <cell r="A327" t="str">
            <v>326</v>
          </cell>
          <cell r="B327" t="str">
            <v>570_1900</v>
          </cell>
          <cell r="C327" t="str">
            <v xml:space="preserve">NON-REC TRANS SUBST POLLUTION PREVENT             </v>
          </cell>
          <cell r="D327">
            <v>23343</v>
          </cell>
          <cell r="E327" t="str">
            <v>570190</v>
          </cell>
          <cell r="F327" t="str">
            <v>WALKER</v>
          </cell>
          <cell r="G327" t="str">
            <v>CM</v>
          </cell>
          <cell r="H327" t="str">
            <v>138</v>
          </cell>
          <cell r="I327" t="str">
            <v>W</v>
          </cell>
          <cell r="M327" t="str">
            <v>2010/12/1/8/A/0</v>
          </cell>
        </row>
        <row r="328">
          <cell r="A328" t="str">
            <v>327</v>
          </cell>
          <cell r="B328" t="str">
            <v>OM5_8138</v>
          </cell>
          <cell r="C328" t="str">
            <v>138 - CP Allocation O &amp; M Exp Amount</v>
          </cell>
          <cell r="D328">
            <v>255451.83690178901</v>
          </cell>
          <cell r="F328" t="str">
            <v>CALC</v>
          </cell>
          <cell r="H328" t="str">
            <v>138</v>
          </cell>
          <cell r="I328" t="str">
            <v>C</v>
          </cell>
          <cell r="J328" t="str">
            <v>om_exp</v>
          </cell>
          <cell r="K328" t="str">
            <v>alloc_cp_amt</v>
          </cell>
          <cell r="M328" t="str">
            <v>2010/12/1/8/A/0</v>
          </cell>
        </row>
        <row r="329">
          <cell r="A329" t="str">
            <v>328</v>
          </cell>
          <cell r="B329" t="str">
            <v>OM5_8138</v>
          </cell>
          <cell r="C329" t="str">
            <v>138 - CP Allocation O &amp; M Exp Amount</v>
          </cell>
          <cell r="D329">
            <v>21547.384613589002</v>
          </cell>
          <cell r="F329" t="str">
            <v>CALC</v>
          </cell>
          <cell r="H329" t="str">
            <v>138</v>
          </cell>
          <cell r="I329" t="str">
            <v>C</v>
          </cell>
          <cell r="J329" t="str">
            <v>om_exp</v>
          </cell>
          <cell r="K329" t="str">
            <v>alloc_cp_amt</v>
          </cell>
          <cell r="M329" t="str">
            <v>2010/12/1/8/A/0</v>
          </cell>
        </row>
        <row r="330">
          <cell r="A330" t="str">
            <v>329</v>
          </cell>
          <cell r="B330" t="str">
            <v>OM2_8138</v>
          </cell>
          <cell r="C330" t="str">
            <v>138 - CP Allocation Factor</v>
          </cell>
          <cell r="D330">
            <v>0.92307692299999999</v>
          </cell>
          <cell r="F330" t="str">
            <v>CALC</v>
          </cell>
          <cell r="H330" t="str">
            <v>138</v>
          </cell>
          <cell r="I330" t="str">
            <v>C</v>
          </cell>
          <cell r="J330" t="str">
            <v>om_exp</v>
          </cell>
          <cell r="K330" t="str">
            <v>alloc_cp</v>
          </cell>
          <cell r="M330" t="str">
            <v>2010/12/1/8/A/0</v>
          </cell>
        </row>
        <row r="331">
          <cell r="A331" t="str">
            <v>330</v>
          </cell>
          <cell r="B331" t="str">
            <v>OM2_8138</v>
          </cell>
          <cell r="C331" t="str">
            <v>138 - CP Allocation Factor</v>
          </cell>
          <cell r="D331">
            <v>0.92307692299999999</v>
          </cell>
          <cell r="F331" t="str">
            <v>CALC</v>
          </cell>
          <cell r="H331" t="str">
            <v>138</v>
          </cell>
          <cell r="I331" t="str">
            <v>C</v>
          </cell>
          <cell r="J331" t="str">
            <v>om_exp</v>
          </cell>
          <cell r="K331" t="str">
            <v>alloc_cp</v>
          </cell>
          <cell r="M331" t="str">
            <v>2010/12/1/8/A/0</v>
          </cell>
        </row>
        <row r="332">
          <cell r="A332" t="str">
            <v>331</v>
          </cell>
          <cell r="B332" t="str">
            <v>OM6_8138</v>
          </cell>
          <cell r="C332" t="str">
            <v>138 - GCP Allocation O &amp; M Exp Amount</v>
          </cell>
          <cell r="D332">
            <v>0</v>
          </cell>
          <cell r="F332" t="str">
            <v>CALC</v>
          </cell>
          <cell r="H332" t="str">
            <v>138</v>
          </cell>
          <cell r="I332" t="str">
            <v>C</v>
          </cell>
          <cell r="J332" t="str">
            <v>om_exp</v>
          </cell>
          <cell r="K332" t="str">
            <v>alloc_gcp_amt</v>
          </cell>
          <cell r="M332" t="str">
            <v>2010/12/1/8/A/0</v>
          </cell>
        </row>
        <row r="333">
          <cell r="A333" t="str">
            <v>332</v>
          </cell>
          <cell r="B333" t="str">
            <v>OM6_8138</v>
          </cell>
          <cell r="C333" t="str">
            <v>138 - GCP Allocation O &amp; M Exp Amount</v>
          </cell>
          <cell r="D333">
            <v>0</v>
          </cell>
          <cell r="F333" t="str">
            <v>CALC</v>
          </cell>
          <cell r="H333" t="str">
            <v>138</v>
          </cell>
          <cell r="I333" t="str">
            <v>C</v>
          </cell>
          <cell r="J333" t="str">
            <v>om_exp</v>
          </cell>
          <cell r="K333" t="str">
            <v>alloc_gcp_amt</v>
          </cell>
          <cell r="M333" t="str">
            <v>2010/12/1/8/A/0</v>
          </cell>
        </row>
        <row r="334">
          <cell r="A334" t="str">
            <v>333</v>
          </cell>
          <cell r="B334" t="str">
            <v>OM3_8138</v>
          </cell>
          <cell r="C334" t="str">
            <v>138 - GCP Allocation Factor</v>
          </cell>
          <cell r="D334">
            <v>0</v>
          </cell>
          <cell r="F334" t="str">
            <v>CALC</v>
          </cell>
          <cell r="H334" t="str">
            <v>138</v>
          </cell>
          <cell r="I334" t="str">
            <v>C</v>
          </cell>
          <cell r="J334" t="str">
            <v>om_exp</v>
          </cell>
          <cell r="K334" t="str">
            <v>alloc_gcp</v>
          </cell>
          <cell r="M334" t="str">
            <v>2010/12/1/8/A/0</v>
          </cell>
        </row>
        <row r="335">
          <cell r="A335" t="str">
            <v>334</v>
          </cell>
          <cell r="B335" t="str">
            <v>OM3_8138</v>
          </cell>
          <cell r="C335" t="str">
            <v>138 - GCP Allocation Factor</v>
          </cell>
          <cell r="D335">
            <v>0</v>
          </cell>
          <cell r="F335" t="str">
            <v>CALC</v>
          </cell>
          <cell r="H335" t="str">
            <v>138</v>
          </cell>
          <cell r="I335" t="str">
            <v>C</v>
          </cell>
          <cell r="J335" t="str">
            <v>om_exp</v>
          </cell>
          <cell r="K335" t="str">
            <v>alloc_gcp</v>
          </cell>
          <cell r="M335" t="str">
            <v>2010/12/1/8/A/0</v>
          </cell>
        </row>
        <row r="336">
          <cell r="A336" t="str">
            <v>335</v>
          </cell>
          <cell r="B336" t="str">
            <v>OMC_8138</v>
          </cell>
          <cell r="C336" t="str">
            <v>138 - GCP Jurisdictional O &amp; M Exp Amount</v>
          </cell>
          <cell r="D336">
            <v>0</v>
          </cell>
          <cell r="F336" t="str">
            <v>CALC</v>
          </cell>
          <cell r="H336" t="str">
            <v>138</v>
          </cell>
          <cell r="I336" t="str">
            <v>C</v>
          </cell>
          <cell r="J336" t="str">
            <v>om_exp</v>
          </cell>
          <cell r="K336" t="str">
            <v>juris_gcp_amt</v>
          </cell>
          <cell r="M336" t="str">
            <v>2010/12/1/8/A/0</v>
          </cell>
        </row>
        <row r="337">
          <cell r="A337" t="str">
            <v>336</v>
          </cell>
          <cell r="B337" t="str">
            <v>OMC_8138</v>
          </cell>
          <cell r="C337" t="str">
            <v>138 - GCP Jurisdictional O &amp; M Exp Amount</v>
          </cell>
          <cell r="D337">
            <v>0</v>
          </cell>
          <cell r="F337" t="str">
            <v>CALC</v>
          </cell>
          <cell r="H337" t="str">
            <v>138</v>
          </cell>
          <cell r="I337" t="str">
            <v>C</v>
          </cell>
          <cell r="J337" t="str">
            <v>om_exp</v>
          </cell>
          <cell r="K337" t="str">
            <v>juris_gcp_amt</v>
          </cell>
          <cell r="M337" t="str">
            <v>2010/12/1/8/A/0</v>
          </cell>
        </row>
        <row r="338">
          <cell r="A338" t="str">
            <v>337</v>
          </cell>
          <cell r="B338" t="str">
            <v>OM4_8138</v>
          </cell>
          <cell r="C338" t="str">
            <v>138 - Energy Allocation Factor</v>
          </cell>
          <cell r="D338">
            <v>7.6923077000000006E-2</v>
          </cell>
          <cell r="F338" t="str">
            <v>CALC</v>
          </cell>
          <cell r="H338" t="str">
            <v>138</v>
          </cell>
          <cell r="I338" t="str">
            <v>C</v>
          </cell>
          <cell r="J338" t="str">
            <v>om_exp</v>
          </cell>
          <cell r="K338" t="str">
            <v>alloc_energy</v>
          </cell>
          <cell r="M338" t="str">
            <v>2010/12/1/8/A/0</v>
          </cell>
        </row>
        <row r="339">
          <cell r="A339" t="str">
            <v>338</v>
          </cell>
          <cell r="B339" t="str">
            <v>OM4_8138</v>
          </cell>
          <cell r="C339" t="str">
            <v>138 - Energy Allocation Factor</v>
          </cell>
          <cell r="D339">
            <v>7.6923077000000006E-2</v>
          </cell>
          <cell r="F339" t="str">
            <v>CALC</v>
          </cell>
          <cell r="H339" t="str">
            <v>138</v>
          </cell>
          <cell r="I339" t="str">
            <v>C</v>
          </cell>
          <cell r="J339" t="str">
            <v>om_exp</v>
          </cell>
          <cell r="K339" t="str">
            <v>alloc_energy</v>
          </cell>
          <cell r="M339" t="str">
            <v>2010/12/1/8/A/0</v>
          </cell>
        </row>
        <row r="340">
          <cell r="A340" t="str">
            <v>339</v>
          </cell>
          <cell r="B340" t="str">
            <v>OM7_8138</v>
          </cell>
          <cell r="C340" t="str">
            <v>138 - Energy Allocation O &amp; M Exp Amount</v>
          </cell>
          <cell r="D340">
            <v>21287.6530982107</v>
          </cell>
          <cell r="F340" t="str">
            <v>CALC</v>
          </cell>
          <cell r="H340" t="str">
            <v>138</v>
          </cell>
          <cell r="I340" t="str">
            <v>C</v>
          </cell>
          <cell r="J340" t="str">
            <v>om_exp</v>
          </cell>
          <cell r="K340" t="str">
            <v>alloc_energy_amt</v>
          </cell>
          <cell r="M340" t="str">
            <v>2010/12/1/8/A/0</v>
          </cell>
        </row>
        <row r="341">
          <cell r="A341" t="str">
            <v>340</v>
          </cell>
          <cell r="B341" t="str">
            <v>OM7_8138</v>
          </cell>
          <cell r="C341" t="str">
            <v>138 - Energy Allocation O &amp; M Exp Amount</v>
          </cell>
          <cell r="D341">
            <v>1795.6153864109999</v>
          </cell>
          <cell r="F341" t="str">
            <v>CALC</v>
          </cell>
          <cell r="H341" t="str">
            <v>138</v>
          </cell>
          <cell r="I341" t="str">
            <v>C</v>
          </cell>
          <cell r="J341" t="str">
            <v>om_exp</v>
          </cell>
          <cell r="K341" t="str">
            <v>alloc_energy_amt</v>
          </cell>
          <cell r="M341" t="str">
            <v>2010/12/1/8/A/0</v>
          </cell>
        </row>
        <row r="342">
          <cell r="A342" t="str">
            <v>341</v>
          </cell>
          <cell r="B342" t="str">
            <v>OMB_8138</v>
          </cell>
          <cell r="C342" t="str">
            <v>138 - CP Jurisdictional O &amp; M Exp Amount</v>
          </cell>
          <cell r="D342">
            <v>250422.117959111</v>
          </cell>
          <cell r="F342" t="str">
            <v>CALC</v>
          </cell>
          <cell r="H342" t="str">
            <v>138</v>
          </cell>
          <cell r="I342" t="str">
            <v>C</v>
          </cell>
          <cell r="J342" t="str">
            <v>om_exp</v>
          </cell>
          <cell r="K342" t="str">
            <v>juris_cp_amt</v>
          </cell>
          <cell r="M342" t="str">
            <v>2010/12/1/8/A/0</v>
          </cell>
        </row>
        <row r="343">
          <cell r="A343" t="str">
            <v>342</v>
          </cell>
          <cell r="B343" t="str">
            <v>OMB_8138</v>
          </cell>
          <cell r="C343" t="str">
            <v>138 - CP Jurisdictional O &amp; M Exp Amount</v>
          </cell>
          <cell r="D343">
            <v>21123.127384239699</v>
          </cell>
          <cell r="F343" t="str">
            <v>CALC</v>
          </cell>
          <cell r="H343" t="str">
            <v>138</v>
          </cell>
          <cell r="I343" t="str">
            <v>C</v>
          </cell>
          <cell r="J343" t="str">
            <v>om_exp</v>
          </cell>
          <cell r="K343" t="str">
            <v>juris_cp_amt</v>
          </cell>
          <cell r="M343" t="str">
            <v>2010/12/1/8/A/0</v>
          </cell>
        </row>
        <row r="344">
          <cell r="A344" t="str">
            <v>343</v>
          </cell>
          <cell r="B344" t="str">
            <v>OM8_8138</v>
          </cell>
          <cell r="C344" t="str">
            <v>138 - CP Jurisdictional Factor</v>
          </cell>
          <cell r="D344">
            <v>0.98031049999999997</v>
          </cell>
          <cell r="F344" t="str">
            <v>CALC</v>
          </cell>
          <cell r="H344" t="str">
            <v>138</v>
          </cell>
          <cell r="I344" t="str">
            <v>C</v>
          </cell>
          <cell r="J344" t="str">
            <v>om_exp</v>
          </cell>
          <cell r="K344" t="str">
            <v>juris_cp</v>
          </cell>
          <cell r="M344" t="str">
            <v>2010/12/1/8/A/0</v>
          </cell>
        </row>
        <row r="345">
          <cell r="A345" t="str">
            <v>344</v>
          </cell>
          <cell r="B345" t="str">
            <v>OM8_8138</v>
          </cell>
          <cell r="C345" t="str">
            <v>138 - CP Jurisdictional Factor</v>
          </cell>
          <cell r="D345">
            <v>0.98031049999999997</v>
          </cell>
          <cell r="F345" t="str">
            <v>CALC</v>
          </cell>
          <cell r="H345" t="str">
            <v>138</v>
          </cell>
          <cell r="I345" t="str">
            <v>C</v>
          </cell>
          <cell r="J345" t="str">
            <v>om_exp</v>
          </cell>
          <cell r="K345" t="str">
            <v>juris_cp</v>
          </cell>
          <cell r="M345" t="str">
            <v>2010/12/1/8/A/0</v>
          </cell>
        </row>
        <row r="346">
          <cell r="A346" t="str">
            <v>345</v>
          </cell>
          <cell r="B346" t="str">
            <v>ADJ_8PRI</v>
          </cell>
          <cell r="C346" t="str">
            <v>Adjustments for Prior Month</v>
          </cell>
          <cell r="D346">
            <v>0</v>
          </cell>
          <cell r="F346" t="str">
            <v>CALC</v>
          </cell>
          <cell r="H346" t="str">
            <v>SP_CALC_ENTRY_TO_GL</v>
          </cell>
          <cell r="J346" t="str">
            <v>entry_to_gl</v>
          </cell>
          <cell r="K346" t="str">
            <v>adj_prior_mon</v>
          </cell>
          <cell r="M346" t="str">
            <v>2010/12/1/8/A/0</v>
          </cell>
        </row>
        <row r="347">
          <cell r="A347" t="str">
            <v>346</v>
          </cell>
          <cell r="B347" t="str">
            <v>RES_8PRI</v>
          </cell>
          <cell r="C347" t="str">
            <v>Restatement for Prior Periods due to Error Corrections</v>
          </cell>
          <cell r="D347">
            <v>0</v>
          </cell>
          <cell r="F347" t="str">
            <v>CALC</v>
          </cell>
          <cell r="H347" t="str">
            <v>SP_CALC_ENTRY_TO_GL</v>
          </cell>
          <cell r="I347" t="str">
            <v>C</v>
          </cell>
          <cell r="J347" t="str">
            <v>entry_to_gl</v>
          </cell>
          <cell r="K347" t="str">
            <v>res_prior_period</v>
          </cell>
          <cell r="M347" t="str">
            <v>2010/12/1/8/A/0</v>
          </cell>
        </row>
        <row r="348">
          <cell r="A348" t="str">
            <v>347</v>
          </cell>
          <cell r="B348" t="str">
            <v>GLE_8MON</v>
          </cell>
          <cell r="C348" t="str">
            <v>Current Month Amount w/ Interest ( Basis for GL Entry)</v>
          </cell>
          <cell r="D348">
            <v>-2159837.5317641199</v>
          </cell>
          <cell r="F348" t="str">
            <v>CALC</v>
          </cell>
          <cell r="H348" t="str">
            <v>SP_CALC_ENTRY_TO_GL</v>
          </cell>
          <cell r="J348" t="str">
            <v>entry_to_gl</v>
          </cell>
          <cell r="K348" t="str">
            <v>curr_mon_bal</v>
          </cell>
          <cell r="L348" t="str">
            <v>jv</v>
          </cell>
          <cell r="M348" t="str">
            <v>2010/12/1/8/A/0</v>
          </cell>
        </row>
        <row r="349">
          <cell r="A349" t="str">
            <v>348</v>
          </cell>
          <cell r="B349" t="str">
            <v>OMA_8138</v>
          </cell>
          <cell r="C349" t="str">
            <v>138 - Energy Jurisdictional Factor</v>
          </cell>
          <cell r="D349">
            <v>0.980271</v>
          </cell>
          <cell r="F349" t="str">
            <v>CALC</v>
          </cell>
          <cell r="H349" t="str">
            <v>138</v>
          </cell>
          <cell r="I349" t="str">
            <v>C</v>
          </cell>
          <cell r="J349" t="str">
            <v>om_exp</v>
          </cell>
          <cell r="K349" t="str">
            <v>juris_energy</v>
          </cell>
          <cell r="M349" t="str">
            <v>2010/12/1/8/A/0</v>
          </cell>
        </row>
        <row r="350">
          <cell r="A350" t="str">
            <v>349</v>
          </cell>
          <cell r="B350" t="str">
            <v>OMA_8138</v>
          </cell>
          <cell r="C350" t="str">
            <v>138 - Energy Jurisdictional Factor</v>
          </cell>
          <cell r="D350">
            <v>0.980271</v>
          </cell>
          <cell r="F350" t="str">
            <v>CALC</v>
          </cell>
          <cell r="H350" t="str">
            <v>138</v>
          </cell>
          <cell r="I350" t="str">
            <v>C</v>
          </cell>
          <cell r="J350" t="str">
            <v>om_exp</v>
          </cell>
          <cell r="K350" t="str">
            <v>juris_energy</v>
          </cell>
          <cell r="M350" t="str">
            <v>2010/12/1/8/A/0</v>
          </cell>
        </row>
        <row r="351">
          <cell r="A351" t="str">
            <v>350</v>
          </cell>
          <cell r="B351" t="str">
            <v>OM1_8138</v>
          </cell>
          <cell r="C351" t="str">
            <v>138 - O &amp; M Expenses Amount</v>
          </cell>
          <cell r="D351">
            <v>276739.49</v>
          </cell>
          <cell r="F351" t="str">
            <v>CALC</v>
          </cell>
          <cell r="H351" t="str">
            <v>138</v>
          </cell>
          <cell r="I351" t="str">
            <v>C</v>
          </cell>
          <cell r="J351" t="str">
            <v>om_exp</v>
          </cell>
          <cell r="K351" t="str">
            <v>beg_bal</v>
          </cell>
          <cell r="M351" t="str">
            <v>2010/12/1/8/A/0</v>
          </cell>
        </row>
        <row r="352">
          <cell r="A352" t="str">
            <v>351</v>
          </cell>
          <cell r="B352" t="str">
            <v>OM1_8138</v>
          </cell>
          <cell r="C352" t="str">
            <v>138 - O &amp; M Expenses Amount</v>
          </cell>
          <cell r="D352">
            <v>23343</v>
          </cell>
          <cell r="F352" t="str">
            <v>CALC</v>
          </cell>
          <cell r="H352" t="str">
            <v>138</v>
          </cell>
          <cell r="I352" t="str">
            <v>C</v>
          </cell>
          <cell r="J352" t="str">
            <v>om_exp</v>
          </cell>
          <cell r="K352" t="str">
            <v>beg_bal</v>
          </cell>
          <cell r="M352" t="str">
            <v>2010/12/1/8/A/0</v>
          </cell>
        </row>
        <row r="353">
          <cell r="A353" t="str">
            <v>352</v>
          </cell>
          <cell r="B353" t="str">
            <v>OM9_8138</v>
          </cell>
          <cell r="C353" t="str">
            <v>138 - GCP Jurisdictional Factor</v>
          </cell>
          <cell r="D353">
            <v>1</v>
          </cell>
          <cell r="F353" t="str">
            <v>CALC</v>
          </cell>
          <cell r="H353" t="str">
            <v>138</v>
          </cell>
          <cell r="I353" t="str">
            <v>C</v>
          </cell>
          <cell r="J353" t="str">
            <v>om_exp</v>
          </cell>
          <cell r="K353" t="str">
            <v>juris_gcp</v>
          </cell>
          <cell r="M353" t="str">
            <v>2010/12/1/8/A/0</v>
          </cell>
        </row>
        <row r="354">
          <cell r="A354" t="str">
            <v>353</v>
          </cell>
          <cell r="B354" t="str">
            <v>OM9_8138</v>
          </cell>
          <cell r="C354" t="str">
            <v>138 - GCP Jurisdictional Factor</v>
          </cell>
          <cell r="D354">
            <v>1</v>
          </cell>
          <cell r="F354" t="str">
            <v>CALC</v>
          </cell>
          <cell r="H354" t="str">
            <v>138</v>
          </cell>
          <cell r="I354" t="str">
            <v>C</v>
          </cell>
          <cell r="J354" t="str">
            <v>om_exp</v>
          </cell>
          <cell r="K354" t="str">
            <v>juris_gcp</v>
          </cell>
          <cell r="M354" t="str">
            <v>2010/12/1/8/A/0</v>
          </cell>
        </row>
        <row r="355">
          <cell r="A355" t="str">
            <v>354</v>
          </cell>
          <cell r="B355" t="str">
            <v>OMD_8138</v>
          </cell>
          <cell r="C355" t="str">
            <v>138 - Energy Jurisdictional O &amp; M Exp Amount</v>
          </cell>
          <cell r="D355">
            <v>20867.668990236099</v>
          </cell>
          <cell r="F355" t="str">
            <v>CALC</v>
          </cell>
          <cell r="H355" t="str">
            <v>138</v>
          </cell>
          <cell r="I355" t="str">
            <v>C</v>
          </cell>
          <cell r="J355" t="str">
            <v>om_exp</v>
          </cell>
          <cell r="K355" t="str">
            <v>juris_energy_amt</v>
          </cell>
          <cell r="M355" t="str">
            <v>2010/12/1/8/A/0</v>
          </cell>
        </row>
        <row r="356">
          <cell r="A356" t="str">
            <v>355</v>
          </cell>
          <cell r="B356" t="str">
            <v>OMD_8138</v>
          </cell>
          <cell r="C356" t="str">
            <v>138 - Energy Jurisdictional O &amp; M Exp Amount</v>
          </cell>
          <cell r="D356">
            <v>1760.1896904524899</v>
          </cell>
          <cell r="F356" t="str">
            <v>CALC</v>
          </cell>
          <cell r="H356" t="str">
            <v>138</v>
          </cell>
          <cell r="I356" t="str">
            <v>C</v>
          </cell>
          <cell r="J356" t="str">
            <v>om_exp</v>
          </cell>
          <cell r="K356" t="str">
            <v>juris_energy_amt</v>
          </cell>
          <cell r="M356" t="str">
            <v>2010/12/1/8/A/0</v>
          </cell>
        </row>
        <row r="357">
          <cell r="A357" t="str">
            <v>356</v>
          </cell>
          <cell r="B357" t="str">
            <v>OME_8138</v>
          </cell>
          <cell r="C357" t="str">
            <v>138 - Total Jurisdictional O &amp; M Exp Amount</v>
          </cell>
          <cell r="D357">
            <v>271289.78694934701</v>
          </cell>
          <cell r="F357" t="str">
            <v>CALC</v>
          </cell>
          <cell r="H357" t="str">
            <v>138</v>
          </cell>
          <cell r="I357" t="str">
            <v>C</v>
          </cell>
          <cell r="J357" t="str">
            <v>om_exp</v>
          </cell>
          <cell r="K357" t="str">
            <v>total_juris_amt</v>
          </cell>
          <cell r="M357" t="str">
            <v>2010/12/1/8/A/0</v>
          </cell>
        </row>
        <row r="358">
          <cell r="A358" t="str">
            <v>357</v>
          </cell>
          <cell r="B358" t="str">
            <v>OME_8138</v>
          </cell>
          <cell r="C358" t="str">
            <v>138 - Total Jurisdictional O &amp; M Exp Amount</v>
          </cell>
          <cell r="D358">
            <v>22883.317074692201</v>
          </cell>
          <cell r="F358" t="str">
            <v>CALC</v>
          </cell>
          <cell r="H358" t="str">
            <v>138</v>
          </cell>
          <cell r="I358" t="str">
            <v>C</v>
          </cell>
          <cell r="J358" t="str">
            <v>om_exp</v>
          </cell>
          <cell r="K358" t="str">
            <v>total_juris_amt</v>
          </cell>
          <cell r="M358" t="str">
            <v>2010/12/1/8/A/0</v>
          </cell>
        </row>
        <row r="359">
          <cell r="A359" t="str">
            <v>358</v>
          </cell>
          <cell r="B359" t="str">
            <v>570_1990</v>
          </cell>
          <cell r="C359" t="str">
            <v xml:space="preserve">SUBSTATION-POLLUTION PREVENTION-ECRC              </v>
          </cell>
          <cell r="D359">
            <v>276739.49</v>
          </cell>
          <cell r="E359" t="str">
            <v>570199</v>
          </cell>
          <cell r="F359" t="str">
            <v>WALKER</v>
          </cell>
          <cell r="G359" t="str">
            <v>CM</v>
          </cell>
          <cell r="H359" t="str">
            <v>138</v>
          </cell>
          <cell r="I359" t="str">
            <v>W</v>
          </cell>
          <cell r="M359" t="str">
            <v>2010/12/1/8/A/0</v>
          </cell>
        </row>
        <row r="360">
          <cell r="A360" t="str">
            <v>359</v>
          </cell>
          <cell r="B360" t="str">
            <v>506_2290</v>
          </cell>
          <cell r="C360" t="str">
            <v xml:space="preserve">MSC STM PWR EXP-PIPELIN INTEGR MGT-ECRC           </v>
          </cell>
          <cell r="D360">
            <v>58353.99</v>
          </cell>
          <cell r="E360" t="str">
            <v>506229</v>
          </cell>
          <cell r="F360" t="str">
            <v>WALKER</v>
          </cell>
          <cell r="G360" t="str">
            <v>CM</v>
          </cell>
          <cell r="H360" t="str">
            <v>139</v>
          </cell>
          <cell r="I360" t="str">
            <v>W</v>
          </cell>
          <cell r="M360" t="str">
            <v>2010/12/1/8/A/0</v>
          </cell>
        </row>
        <row r="361">
          <cell r="A361" t="str">
            <v>360</v>
          </cell>
          <cell r="B361" t="str">
            <v>OM5_8139</v>
          </cell>
          <cell r="C361" t="str">
            <v>139 - CP Allocation O &amp; M Exp Amount</v>
          </cell>
          <cell r="D361">
            <v>58353.99</v>
          </cell>
          <cell r="F361" t="str">
            <v>CALC</v>
          </cell>
          <cell r="H361" t="str">
            <v>139</v>
          </cell>
          <cell r="I361" t="str">
            <v>C</v>
          </cell>
          <cell r="J361" t="str">
            <v>om_exp</v>
          </cell>
          <cell r="K361" t="str">
            <v>alloc_cp_amt</v>
          </cell>
          <cell r="M361" t="str">
            <v>2010/12/1/8/A/0</v>
          </cell>
        </row>
        <row r="362">
          <cell r="A362" t="str">
            <v>361</v>
          </cell>
          <cell r="B362" t="str">
            <v>OM2_8139</v>
          </cell>
          <cell r="C362" t="str">
            <v>139 - CP Allocation Factor</v>
          </cell>
          <cell r="D362">
            <v>1</v>
          </cell>
          <cell r="F362" t="str">
            <v>CALC</v>
          </cell>
          <cell r="H362" t="str">
            <v>139</v>
          </cell>
          <cell r="I362" t="str">
            <v>C</v>
          </cell>
          <cell r="J362" t="str">
            <v>om_exp</v>
          </cell>
          <cell r="K362" t="str">
            <v>alloc_cp</v>
          </cell>
          <cell r="M362" t="str">
            <v>2010/12/1/8/A/0</v>
          </cell>
        </row>
        <row r="363">
          <cell r="A363" t="str">
            <v>362</v>
          </cell>
          <cell r="B363" t="str">
            <v>OM6_8139</v>
          </cell>
          <cell r="C363" t="str">
            <v>139 - GCP Allocation O &amp; M Exp Amount</v>
          </cell>
          <cell r="D363">
            <v>0</v>
          </cell>
          <cell r="F363" t="str">
            <v>CALC</v>
          </cell>
          <cell r="H363" t="str">
            <v>139</v>
          </cell>
          <cell r="I363" t="str">
            <v>C</v>
          </cell>
          <cell r="J363" t="str">
            <v>om_exp</v>
          </cell>
          <cell r="K363" t="str">
            <v>alloc_gcp_amt</v>
          </cell>
          <cell r="M363" t="str">
            <v>2010/12/1/8/A/0</v>
          </cell>
        </row>
        <row r="364">
          <cell r="A364" t="str">
            <v>363</v>
          </cell>
          <cell r="B364" t="str">
            <v>OM3_8139</v>
          </cell>
          <cell r="C364" t="str">
            <v>139 - GCP Allocation Factor</v>
          </cell>
          <cell r="D364">
            <v>0</v>
          </cell>
          <cell r="F364" t="str">
            <v>CALC</v>
          </cell>
          <cell r="H364" t="str">
            <v>139</v>
          </cell>
          <cell r="I364" t="str">
            <v>C</v>
          </cell>
          <cell r="J364" t="str">
            <v>om_exp</v>
          </cell>
          <cell r="K364" t="str">
            <v>alloc_gcp</v>
          </cell>
          <cell r="M364" t="str">
            <v>2010/12/1/8/A/0</v>
          </cell>
        </row>
        <row r="365">
          <cell r="A365" t="str">
            <v>364</v>
          </cell>
          <cell r="B365" t="str">
            <v>OMC_8139</v>
          </cell>
          <cell r="C365" t="str">
            <v>139 - GCP Jurisdictional O &amp; M Exp Amount</v>
          </cell>
          <cell r="D365">
            <v>0</v>
          </cell>
          <cell r="F365" t="str">
            <v>CALC</v>
          </cell>
          <cell r="H365" t="str">
            <v>139</v>
          </cell>
          <cell r="I365" t="str">
            <v>C</v>
          </cell>
          <cell r="J365" t="str">
            <v>om_exp</v>
          </cell>
          <cell r="K365" t="str">
            <v>juris_gcp_amt</v>
          </cell>
          <cell r="M365" t="str">
            <v>2010/12/1/8/A/0</v>
          </cell>
        </row>
        <row r="366">
          <cell r="A366" t="str">
            <v>365</v>
          </cell>
          <cell r="B366" t="str">
            <v>OM4_8139</v>
          </cell>
          <cell r="C366" t="str">
            <v>139 - Energy Allocation Factor</v>
          </cell>
          <cell r="D366">
            <v>0</v>
          </cell>
          <cell r="F366" t="str">
            <v>CALC</v>
          </cell>
          <cell r="H366" t="str">
            <v>139</v>
          </cell>
          <cell r="I366" t="str">
            <v>C</v>
          </cell>
          <cell r="J366" t="str">
            <v>om_exp</v>
          </cell>
          <cell r="K366" t="str">
            <v>alloc_energy</v>
          </cell>
          <cell r="M366" t="str">
            <v>2010/12/1/8/A/0</v>
          </cell>
        </row>
        <row r="367">
          <cell r="A367" t="str">
            <v>366</v>
          </cell>
          <cell r="B367" t="str">
            <v>OM7_8139</v>
          </cell>
          <cell r="C367" t="str">
            <v>139 - Energy Allocation O &amp; M Exp Amount</v>
          </cell>
          <cell r="D367">
            <v>0</v>
          </cell>
          <cell r="F367" t="str">
            <v>CALC</v>
          </cell>
          <cell r="H367" t="str">
            <v>139</v>
          </cell>
          <cell r="I367" t="str">
            <v>C</v>
          </cell>
          <cell r="J367" t="str">
            <v>om_exp</v>
          </cell>
          <cell r="K367" t="str">
            <v>alloc_energy_amt</v>
          </cell>
          <cell r="M367" t="str">
            <v>2010/12/1/8/A/0</v>
          </cell>
        </row>
        <row r="368">
          <cell r="A368" t="str">
            <v>367</v>
          </cell>
          <cell r="B368" t="str">
            <v>OMB_8139</v>
          </cell>
          <cell r="C368" t="str">
            <v>139 - CP Jurisdictional O &amp; M Exp Amount</v>
          </cell>
          <cell r="D368">
            <v>57205.029113894998</v>
          </cell>
          <cell r="F368" t="str">
            <v>CALC</v>
          </cell>
          <cell r="H368" t="str">
            <v>139</v>
          </cell>
          <cell r="I368" t="str">
            <v>C</v>
          </cell>
          <cell r="J368" t="str">
            <v>om_exp</v>
          </cell>
          <cell r="K368" t="str">
            <v>juris_cp_amt</v>
          </cell>
          <cell r="M368" t="str">
            <v>2010/12/1/8/A/0</v>
          </cell>
        </row>
        <row r="369">
          <cell r="A369" t="str">
            <v>368</v>
          </cell>
          <cell r="B369" t="str">
            <v>OM8_8139</v>
          </cell>
          <cell r="C369" t="str">
            <v>139 - CP Jurisdictional Factor</v>
          </cell>
          <cell r="D369">
            <v>0.98031049999999997</v>
          </cell>
          <cell r="F369" t="str">
            <v>CALC</v>
          </cell>
          <cell r="H369" t="str">
            <v>139</v>
          </cell>
          <cell r="I369" t="str">
            <v>C</v>
          </cell>
          <cell r="J369" t="str">
            <v>om_exp</v>
          </cell>
          <cell r="K369" t="str">
            <v>juris_cp</v>
          </cell>
          <cell r="M369" t="str">
            <v>2010/12/1/8/A/0</v>
          </cell>
        </row>
        <row r="370">
          <cell r="A370" t="str">
            <v>369</v>
          </cell>
          <cell r="B370" t="str">
            <v>OMA_8139</v>
          </cell>
          <cell r="C370" t="str">
            <v>139 - Energy Jurisdictional Factor</v>
          </cell>
          <cell r="D370">
            <v>0.980271</v>
          </cell>
          <cell r="F370" t="str">
            <v>CALC</v>
          </cell>
          <cell r="H370" t="str">
            <v>139</v>
          </cell>
          <cell r="I370" t="str">
            <v>C</v>
          </cell>
          <cell r="J370" t="str">
            <v>om_exp</v>
          </cell>
          <cell r="K370" t="str">
            <v>juris_energy</v>
          </cell>
          <cell r="M370" t="str">
            <v>2010/12/1/8/A/0</v>
          </cell>
        </row>
        <row r="371">
          <cell r="A371" t="str">
            <v>370</v>
          </cell>
          <cell r="B371" t="str">
            <v>OM1_8139</v>
          </cell>
          <cell r="C371" t="str">
            <v>139 - O &amp; M Expenses Amount</v>
          </cell>
          <cell r="D371">
            <v>58353.99</v>
          </cell>
          <cell r="F371" t="str">
            <v>CALC</v>
          </cell>
          <cell r="H371" t="str">
            <v>139</v>
          </cell>
          <cell r="I371" t="str">
            <v>C</v>
          </cell>
          <cell r="J371" t="str">
            <v>om_exp</v>
          </cell>
          <cell r="K371" t="str">
            <v>beg_bal</v>
          </cell>
          <cell r="M371" t="str">
            <v>2010/12/1/8/A/0</v>
          </cell>
        </row>
        <row r="372">
          <cell r="A372" t="str">
            <v>371</v>
          </cell>
          <cell r="B372" t="str">
            <v>OM9_8139</v>
          </cell>
          <cell r="C372" t="str">
            <v>139 - GCP Jurisdictional Factor</v>
          </cell>
          <cell r="D372">
            <v>1</v>
          </cell>
          <cell r="F372" t="str">
            <v>CALC</v>
          </cell>
          <cell r="H372" t="str">
            <v>139</v>
          </cell>
          <cell r="I372" t="str">
            <v>C</v>
          </cell>
          <cell r="J372" t="str">
            <v>om_exp</v>
          </cell>
          <cell r="K372" t="str">
            <v>juris_gcp</v>
          </cell>
          <cell r="M372" t="str">
            <v>2010/12/1/8/A/0</v>
          </cell>
        </row>
        <row r="373">
          <cell r="A373" t="str">
            <v>372</v>
          </cell>
          <cell r="B373" t="str">
            <v>OMD_8139</v>
          </cell>
          <cell r="C373" t="str">
            <v>139 - Energy Jurisdictional O &amp; M Exp Amount</v>
          </cell>
          <cell r="D373">
            <v>0</v>
          </cell>
          <cell r="F373" t="str">
            <v>CALC</v>
          </cell>
          <cell r="H373" t="str">
            <v>139</v>
          </cell>
          <cell r="I373" t="str">
            <v>C</v>
          </cell>
          <cell r="J373" t="str">
            <v>om_exp</v>
          </cell>
          <cell r="K373" t="str">
            <v>juris_energy_amt</v>
          </cell>
          <cell r="M373" t="str">
            <v>2010/12/1/8/A/0</v>
          </cell>
        </row>
        <row r="374">
          <cell r="A374" t="str">
            <v>373</v>
          </cell>
          <cell r="B374" t="str">
            <v>OME_8139</v>
          </cell>
          <cell r="C374" t="str">
            <v>139 - Total Jurisdictional O &amp; M Exp Amount</v>
          </cell>
          <cell r="D374">
            <v>57205.029113894998</v>
          </cell>
          <cell r="F374" t="str">
            <v>CALC</v>
          </cell>
          <cell r="H374" t="str">
            <v>139</v>
          </cell>
          <cell r="I374" t="str">
            <v>C</v>
          </cell>
          <cell r="J374" t="str">
            <v>om_exp</v>
          </cell>
          <cell r="K374" t="str">
            <v>total_juris_amt</v>
          </cell>
          <cell r="M374" t="str">
            <v>2010/12/1/8/A/0</v>
          </cell>
        </row>
        <row r="375">
          <cell r="A375" t="str">
            <v>374</v>
          </cell>
          <cell r="B375" t="str">
            <v>506_2390</v>
          </cell>
          <cell r="C375" t="str">
            <v xml:space="preserve">MSC STM PWR EXP-SPILL PREVENT CNTL-ECRC           </v>
          </cell>
          <cell r="D375">
            <v>592272.36</v>
          </cell>
          <cell r="E375" t="str">
            <v>506239</v>
          </cell>
          <cell r="F375" t="str">
            <v>WALKER</v>
          </cell>
          <cell r="G375" t="str">
            <v>CM</v>
          </cell>
          <cell r="H375" t="str">
            <v>140</v>
          </cell>
          <cell r="I375" t="str">
            <v>W</v>
          </cell>
          <cell r="M375" t="str">
            <v>2010/12/1/8/A/0</v>
          </cell>
        </row>
        <row r="376">
          <cell r="A376" t="str">
            <v>375</v>
          </cell>
          <cell r="B376" t="str">
            <v>OM5_8140</v>
          </cell>
          <cell r="C376" t="str">
            <v>140 - CP Allocation O &amp; M Exp Amount</v>
          </cell>
          <cell r="D376">
            <v>82753.259999999995</v>
          </cell>
          <cell r="F376" t="str">
            <v>CALC</v>
          </cell>
          <cell r="H376" t="str">
            <v>140</v>
          </cell>
          <cell r="I376" t="str">
            <v>C</v>
          </cell>
          <cell r="J376" t="str">
            <v>om_exp</v>
          </cell>
          <cell r="K376" t="str">
            <v>alloc_cp_amt</v>
          </cell>
          <cell r="M376" t="str">
            <v>2010/12/1/8/A/0</v>
          </cell>
        </row>
        <row r="377">
          <cell r="A377" t="str">
            <v>376</v>
          </cell>
          <cell r="B377" t="str">
            <v>OM5_8140</v>
          </cell>
          <cell r="C377" t="str">
            <v>140 - CP Allocation O &amp; M Exp Amount</v>
          </cell>
          <cell r="D377">
            <v>107850.87</v>
          </cell>
          <cell r="F377" t="str">
            <v>CALC</v>
          </cell>
          <cell r="H377" t="str">
            <v>140</v>
          </cell>
          <cell r="I377" t="str">
            <v>C</v>
          </cell>
          <cell r="J377" t="str">
            <v>om_exp</v>
          </cell>
          <cell r="K377" t="str">
            <v>alloc_cp_amt</v>
          </cell>
          <cell r="M377" t="str">
            <v>2010/12/1/8/A/0</v>
          </cell>
        </row>
        <row r="378">
          <cell r="A378" t="str">
            <v>377</v>
          </cell>
          <cell r="B378" t="str">
            <v>OM5_8140</v>
          </cell>
          <cell r="C378" t="str">
            <v>140 - CP Allocation O &amp; M Exp Amount</v>
          </cell>
          <cell r="D378">
            <v>12695</v>
          </cell>
          <cell r="F378" t="str">
            <v>CALC</v>
          </cell>
          <cell r="H378" t="str">
            <v>140</v>
          </cell>
          <cell r="I378" t="str">
            <v>C</v>
          </cell>
          <cell r="J378" t="str">
            <v>om_exp</v>
          </cell>
          <cell r="K378" t="str">
            <v>alloc_cp_amt</v>
          </cell>
          <cell r="M378" t="str">
            <v>2010/12/1/8/A/0</v>
          </cell>
        </row>
        <row r="379">
          <cell r="A379" t="str">
            <v>378</v>
          </cell>
          <cell r="B379" t="str">
            <v>OM5_8140</v>
          </cell>
          <cell r="C379" t="str">
            <v>140 - CP Allocation O &amp; M Exp Amount</v>
          </cell>
          <cell r="D379">
            <v>22552.46</v>
          </cell>
          <cell r="F379" t="str">
            <v>CALC</v>
          </cell>
          <cell r="H379" t="str">
            <v>140</v>
          </cell>
          <cell r="I379" t="str">
            <v>C</v>
          </cell>
          <cell r="J379" t="str">
            <v>om_exp</v>
          </cell>
          <cell r="K379" t="str">
            <v>alloc_cp_amt</v>
          </cell>
          <cell r="M379" t="str">
            <v>2010/12/1/8/A/0</v>
          </cell>
        </row>
        <row r="380">
          <cell r="A380" t="str">
            <v>379</v>
          </cell>
          <cell r="B380" t="str">
            <v>OM5_8140</v>
          </cell>
          <cell r="C380" t="str">
            <v>140 - CP Allocation O &amp; M Exp Amount</v>
          </cell>
          <cell r="D380">
            <v>0</v>
          </cell>
          <cell r="F380" t="str">
            <v>CALC</v>
          </cell>
          <cell r="H380" t="str">
            <v>140</v>
          </cell>
          <cell r="I380" t="str">
            <v>C</v>
          </cell>
          <cell r="J380" t="str">
            <v>om_exp</v>
          </cell>
          <cell r="K380" t="str">
            <v>alloc_cp_amt</v>
          </cell>
          <cell r="M380" t="str">
            <v>2010/12/1/8/A/0</v>
          </cell>
        </row>
        <row r="381">
          <cell r="A381" t="str">
            <v>380</v>
          </cell>
          <cell r="B381" t="str">
            <v>OM5_8140</v>
          </cell>
          <cell r="C381" t="str">
            <v>140 - CP Allocation O &amp; M Exp Amount</v>
          </cell>
          <cell r="D381">
            <v>0</v>
          </cell>
          <cell r="F381" t="str">
            <v>CALC</v>
          </cell>
          <cell r="H381" t="str">
            <v>140</v>
          </cell>
          <cell r="I381" t="str">
            <v>C</v>
          </cell>
          <cell r="J381" t="str">
            <v>om_exp</v>
          </cell>
          <cell r="K381" t="str">
            <v>alloc_cp_amt</v>
          </cell>
          <cell r="M381" t="str">
            <v>2010/12/1/8/A/0</v>
          </cell>
        </row>
        <row r="382">
          <cell r="A382" t="str">
            <v>381</v>
          </cell>
          <cell r="B382" t="str">
            <v>OM5_8140</v>
          </cell>
          <cell r="C382" t="str">
            <v>140 - CP Allocation O &amp; M Exp Amount</v>
          </cell>
          <cell r="D382">
            <v>0</v>
          </cell>
          <cell r="F382" t="str">
            <v>CALC</v>
          </cell>
          <cell r="H382" t="str">
            <v>140</v>
          </cell>
          <cell r="I382" t="str">
            <v>C</v>
          </cell>
          <cell r="J382" t="str">
            <v>om_exp</v>
          </cell>
          <cell r="K382" t="str">
            <v>alloc_cp_amt</v>
          </cell>
          <cell r="M382" t="str">
            <v>2010/12/1/8/A/0</v>
          </cell>
        </row>
        <row r="383">
          <cell r="A383" t="str">
            <v>382</v>
          </cell>
          <cell r="B383" t="str">
            <v>OM5_8140</v>
          </cell>
          <cell r="C383" t="str">
            <v>140 - CP Allocation O &amp; M Exp Amount</v>
          </cell>
          <cell r="D383">
            <v>35421.360000000001</v>
          </cell>
          <cell r="F383" t="str">
            <v>CALC</v>
          </cell>
          <cell r="H383" t="str">
            <v>140</v>
          </cell>
          <cell r="I383" t="str">
            <v>C</v>
          </cell>
          <cell r="J383" t="str">
            <v>om_exp</v>
          </cell>
          <cell r="K383" t="str">
            <v>alloc_cp_amt</v>
          </cell>
          <cell r="M383" t="str">
            <v>2010/12/1/8/A/0</v>
          </cell>
        </row>
        <row r="384">
          <cell r="A384" t="str">
            <v>383</v>
          </cell>
          <cell r="B384" t="str">
            <v>OM5_8140</v>
          </cell>
          <cell r="C384" t="str">
            <v>140 - CP Allocation O &amp; M Exp Amount</v>
          </cell>
          <cell r="D384">
            <v>592272.36</v>
          </cell>
          <cell r="F384" t="str">
            <v>CALC</v>
          </cell>
          <cell r="H384" t="str">
            <v>140</v>
          </cell>
          <cell r="I384" t="str">
            <v>C</v>
          </cell>
          <cell r="J384" t="str">
            <v>om_exp</v>
          </cell>
          <cell r="K384" t="str">
            <v>alloc_cp_amt</v>
          </cell>
          <cell r="M384" t="str">
            <v>2010/12/1/8/A/0</v>
          </cell>
        </row>
        <row r="385">
          <cell r="A385" t="str">
            <v>384</v>
          </cell>
          <cell r="B385" t="str">
            <v>OM2_8140</v>
          </cell>
          <cell r="C385" t="str">
            <v>140 - CP Allocation Factor</v>
          </cell>
          <cell r="D385">
            <v>1</v>
          </cell>
          <cell r="F385" t="str">
            <v>CALC</v>
          </cell>
          <cell r="H385" t="str">
            <v>140</v>
          </cell>
          <cell r="I385" t="str">
            <v>C</v>
          </cell>
          <cell r="J385" t="str">
            <v>om_exp</v>
          </cell>
          <cell r="K385" t="str">
            <v>alloc_cp</v>
          </cell>
          <cell r="M385" t="str">
            <v>2010/12/1/8/A/0</v>
          </cell>
        </row>
        <row r="386">
          <cell r="A386" t="str">
            <v>385</v>
          </cell>
          <cell r="B386" t="str">
            <v>OM2_8140</v>
          </cell>
          <cell r="C386" t="str">
            <v>140 - CP Allocation Factor</v>
          </cell>
          <cell r="D386">
            <v>1</v>
          </cell>
          <cell r="F386" t="str">
            <v>CALC</v>
          </cell>
          <cell r="H386" t="str">
            <v>140</v>
          </cell>
          <cell r="I386" t="str">
            <v>C</v>
          </cell>
          <cell r="J386" t="str">
            <v>om_exp</v>
          </cell>
          <cell r="K386" t="str">
            <v>alloc_cp</v>
          </cell>
          <cell r="M386" t="str">
            <v>2010/12/1/8/A/0</v>
          </cell>
        </row>
        <row r="387">
          <cell r="A387" t="str">
            <v>386</v>
          </cell>
          <cell r="B387" t="str">
            <v>OM2_8140</v>
          </cell>
          <cell r="C387" t="str">
            <v>140 - CP Allocation Factor</v>
          </cell>
          <cell r="D387">
            <v>1</v>
          </cell>
          <cell r="F387" t="str">
            <v>CALC</v>
          </cell>
          <cell r="H387" t="str">
            <v>140</v>
          </cell>
          <cell r="I387" t="str">
            <v>C</v>
          </cell>
          <cell r="J387" t="str">
            <v>om_exp</v>
          </cell>
          <cell r="K387" t="str">
            <v>alloc_cp</v>
          </cell>
          <cell r="M387" t="str">
            <v>2010/12/1/8/A/0</v>
          </cell>
        </row>
        <row r="388">
          <cell r="A388" t="str">
            <v>387</v>
          </cell>
          <cell r="B388" t="str">
            <v>OM2_8140</v>
          </cell>
          <cell r="C388" t="str">
            <v>140 - CP Allocation Factor</v>
          </cell>
          <cell r="D388">
            <v>1</v>
          </cell>
          <cell r="F388" t="str">
            <v>CALC</v>
          </cell>
          <cell r="H388" t="str">
            <v>140</v>
          </cell>
          <cell r="I388" t="str">
            <v>C</v>
          </cell>
          <cell r="J388" t="str">
            <v>om_exp</v>
          </cell>
          <cell r="K388" t="str">
            <v>alloc_cp</v>
          </cell>
          <cell r="M388" t="str">
            <v>2010/12/1/8/A/0</v>
          </cell>
        </row>
        <row r="389">
          <cell r="A389" t="str">
            <v>388</v>
          </cell>
          <cell r="B389" t="str">
            <v>OM2_8140</v>
          </cell>
          <cell r="C389" t="str">
            <v>140 - CP Allocation Factor</v>
          </cell>
          <cell r="D389">
            <v>1</v>
          </cell>
          <cell r="F389" t="str">
            <v>CALC</v>
          </cell>
          <cell r="H389" t="str">
            <v>140</v>
          </cell>
          <cell r="I389" t="str">
            <v>C</v>
          </cell>
          <cell r="J389" t="str">
            <v>om_exp</v>
          </cell>
          <cell r="K389" t="str">
            <v>alloc_cp</v>
          </cell>
          <cell r="M389" t="str">
            <v>2010/12/1/8/A/0</v>
          </cell>
        </row>
        <row r="390">
          <cell r="A390" t="str">
            <v>389</v>
          </cell>
          <cell r="B390" t="str">
            <v>OM2_8140</v>
          </cell>
          <cell r="C390" t="str">
            <v>140 - CP Allocation Factor</v>
          </cell>
          <cell r="D390">
            <v>1</v>
          </cell>
          <cell r="F390" t="str">
            <v>CALC</v>
          </cell>
          <cell r="H390" t="str">
            <v>140</v>
          </cell>
          <cell r="I390" t="str">
            <v>C</v>
          </cell>
          <cell r="J390" t="str">
            <v>om_exp</v>
          </cell>
          <cell r="K390" t="str">
            <v>alloc_cp</v>
          </cell>
          <cell r="M390" t="str">
            <v>2010/12/1/8/A/0</v>
          </cell>
        </row>
        <row r="391">
          <cell r="A391" t="str">
            <v>390</v>
          </cell>
          <cell r="B391" t="str">
            <v>OM2_8140</v>
          </cell>
          <cell r="C391" t="str">
            <v>140 - CP Allocation Factor</v>
          </cell>
          <cell r="D391">
            <v>1</v>
          </cell>
          <cell r="F391" t="str">
            <v>CALC</v>
          </cell>
          <cell r="H391" t="str">
            <v>140</v>
          </cell>
          <cell r="I391" t="str">
            <v>C</v>
          </cell>
          <cell r="J391" t="str">
            <v>om_exp</v>
          </cell>
          <cell r="K391" t="str">
            <v>alloc_cp</v>
          </cell>
          <cell r="M391" t="str">
            <v>2010/12/1/8/A/0</v>
          </cell>
        </row>
        <row r="392">
          <cell r="A392" t="str">
            <v>391</v>
          </cell>
          <cell r="B392" t="str">
            <v>OM2_8140</v>
          </cell>
          <cell r="C392" t="str">
            <v>140 - CP Allocation Factor</v>
          </cell>
          <cell r="D392">
            <v>1</v>
          </cell>
          <cell r="F392" t="str">
            <v>CALC</v>
          </cell>
          <cell r="H392" t="str">
            <v>140</v>
          </cell>
          <cell r="I392" t="str">
            <v>C</v>
          </cell>
          <cell r="J392" t="str">
            <v>om_exp</v>
          </cell>
          <cell r="K392" t="str">
            <v>alloc_cp</v>
          </cell>
          <cell r="M392" t="str">
            <v>2010/12/1/8/A/0</v>
          </cell>
        </row>
        <row r="393">
          <cell r="A393" t="str">
            <v>392</v>
          </cell>
          <cell r="B393" t="str">
            <v>OM2_8140</v>
          </cell>
          <cell r="C393" t="str">
            <v>140 - CP Allocation Factor</v>
          </cell>
          <cell r="D393">
            <v>1</v>
          </cell>
          <cell r="F393" t="str">
            <v>CALC</v>
          </cell>
          <cell r="H393" t="str">
            <v>140</v>
          </cell>
          <cell r="I393" t="str">
            <v>C</v>
          </cell>
          <cell r="J393" t="str">
            <v>om_exp</v>
          </cell>
          <cell r="K393" t="str">
            <v>alloc_cp</v>
          </cell>
          <cell r="M393" t="str">
            <v>2010/12/1/8/A/0</v>
          </cell>
        </row>
        <row r="394">
          <cell r="A394" t="str">
            <v>393</v>
          </cell>
          <cell r="B394" t="str">
            <v>506_0190</v>
          </cell>
          <cell r="C394" t="str">
            <v xml:space="preserve">MISC STM PWR EXP-AIR PERMIT FEES-ECRC             </v>
          </cell>
          <cell r="D394">
            <v>78966</v>
          </cell>
          <cell r="E394" t="str">
            <v>506019</v>
          </cell>
          <cell r="F394" t="str">
            <v>WALKER</v>
          </cell>
          <cell r="G394" t="str">
            <v>CM</v>
          </cell>
          <cell r="H394" t="str">
            <v>130</v>
          </cell>
          <cell r="I394" t="str">
            <v>W</v>
          </cell>
          <cell r="M394" t="str">
            <v>2010/12/1/8/A/0</v>
          </cell>
        </row>
        <row r="395">
          <cell r="A395" t="str">
            <v>394</v>
          </cell>
          <cell r="B395" t="str">
            <v>OM5_8130</v>
          </cell>
          <cell r="C395" t="str">
            <v>130 - CP Allocation O &amp; M Exp Amount</v>
          </cell>
          <cell r="D395">
            <v>0</v>
          </cell>
          <cell r="F395" t="str">
            <v>CALC</v>
          </cell>
          <cell r="H395" t="str">
            <v>130</v>
          </cell>
          <cell r="I395" t="str">
            <v>C</v>
          </cell>
          <cell r="J395" t="str">
            <v>om_exp</v>
          </cell>
          <cell r="K395" t="str">
            <v>alloc_cp_amt</v>
          </cell>
          <cell r="M395" t="str">
            <v>2010/12/1/8/A/0</v>
          </cell>
        </row>
        <row r="396">
          <cell r="A396" t="str">
            <v>395</v>
          </cell>
          <cell r="B396" t="str">
            <v>OM5_8130</v>
          </cell>
          <cell r="C396" t="str">
            <v>130 - CP Allocation O &amp; M Exp Amount</v>
          </cell>
          <cell r="D396">
            <v>0</v>
          </cell>
          <cell r="F396" t="str">
            <v>CALC</v>
          </cell>
          <cell r="H396" t="str">
            <v>130</v>
          </cell>
          <cell r="I396" t="str">
            <v>C</v>
          </cell>
          <cell r="J396" t="str">
            <v>om_exp</v>
          </cell>
          <cell r="K396" t="str">
            <v>alloc_cp_amt</v>
          </cell>
          <cell r="M396" t="str">
            <v>2010/12/1/8/A/0</v>
          </cell>
        </row>
        <row r="397">
          <cell r="A397" t="str">
            <v>396</v>
          </cell>
          <cell r="B397" t="str">
            <v>OM2_8130</v>
          </cell>
          <cell r="C397" t="str">
            <v>130 - CP Allocation Factor</v>
          </cell>
          <cell r="D397">
            <v>0</v>
          </cell>
          <cell r="F397" t="str">
            <v>CALC</v>
          </cell>
          <cell r="H397" t="str">
            <v>130</v>
          </cell>
          <cell r="I397" t="str">
            <v>C</v>
          </cell>
          <cell r="J397" t="str">
            <v>om_exp</v>
          </cell>
          <cell r="K397" t="str">
            <v>alloc_cp</v>
          </cell>
          <cell r="M397" t="str">
            <v>2010/12/1/8/A/0</v>
          </cell>
        </row>
        <row r="398">
          <cell r="A398" t="str">
            <v>397</v>
          </cell>
          <cell r="B398" t="str">
            <v>OM2_8130</v>
          </cell>
          <cell r="C398" t="str">
            <v>130 - CP Allocation Factor</v>
          </cell>
          <cell r="D398">
            <v>0</v>
          </cell>
          <cell r="F398" t="str">
            <v>CALC</v>
          </cell>
          <cell r="H398" t="str">
            <v>130</v>
          </cell>
          <cell r="I398" t="str">
            <v>C</v>
          </cell>
          <cell r="J398" t="str">
            <v>om_exp</v>
          </cell>
          <cell r="K398" t="str">
            <v>alloc_cp</v>
          </cell>
          <cell r="M398" t="str">
            <v>2010/12/1/8/A/0</v>
          </cell>
        </row>
        <row r="399">
          <cell r="A399" t="str">
            <v>398</v>
          </cell>
          <cell r="B399" t="str">
            <v>OM6_8130</v>
          </cell>
          <cell r="C399" t="str">
            <v>130 - GCP Allocation O &amp; M Exp Amount</v>
          </cell>
          <cell r="D399">
            <v>0</v>
          </cell>
          <cell r="F399" t="str">
            <v>CALC</v>
          </cell>
          <cell r="H399" t="str">
            <v>130</v>
          </cell>
          <cell r="I399" t="str">
            <v>C</v>
          </cell>
          <cell r="J399" t="str">
            <v>om_exp</v>
          </cell>
          <cell r="K399" t="str">
            <v>alloc_gcp_amt</v>
          </cell>
          <cell r="M399" t="str">
            <v>2010/12/1/8/A/0</v>
          </cell>
        </row>
        <row r="400">
          <cell r="A400" t="str">
            <v>399</v>
          </cell>
          <cell r="B400" t="str">
            <v>OM6_8130</v>
          </cell>
          <cell r="C400" t="str">
            <v>130 - GCP Allocation O &amp; M Exp Amount</v>
          </cell>
          <cell r="D400">
            <v>0</v>
          </cell>
          <cell r="F400" t="str">
            <v>CALC</v>
          </cell>
          <cell r="H400" t="str">
            <v>130</v>
          </cell>
          <cell r="I400" t="str">
            <v>C</v>
          </cell>
          <cell r="J400" t="str">
            <v>om_exp</v>
          </cell>
          <cell r="K400" t="str">
            <v>alloc_gcp_amt</v>
          </cell>
          <cell r="M400" t="str">
            <v>2010/12/1/8/A/0</v>
          </cell>
        </row>
        <row r="401">
          <cell r="A401" t="str">
            <v>400</v>
          </cell>
          <cell r="B401" t="str">
            <v>OM3_8130</v>
          </cell>
          <cell r="C401" t="str">
            <v>130 - GCP Allocation Factor</v>
          </cell>
          <cell r="D401">
            <v>0</v>
          </cell>
          <cell r="F401" t="str">
            <v>CALC</v>
          </cell>
          <cell r="H401" t="str">
            <v>130</v>
          </cell>
          <cell r="I401" t="str">
            <v>C</v>
          </cell>
          <cell r="J401" t="str">
            <v>om_exp</v>
          </cell>
          <cell r="K401" t="str">
            <v>alloc_gcp</v>
          </cell>
          <cell r="M401" t="str">
            <v>2010/12/1/8/A/0</v>
          </cell>
        </row>
        <row r="402">
          <cell r="A402" t="str">
            <v>401</v>
          </cell>
          <cell r="B402" t="str">
            <v>OM3_8130</v>
          </cell>
          <cell r="C402" t="str">
            <v>130 - GCP Allocation Factor</v>
          </cell>
          <cell r="D402">
            <v>0</v>
          </cell>
          <cell r="F402" t="str">
            <v>CALC</v>
          </cell>
          <cell r="H402" t="str">
            <v>130</v>
          </cell>
          <cell r="I402" t="str">
            <v>C</v>
          </cell>
          <cell r="J402" t="str">
            <v>om_exp</v>
          </cell>
          <cell r="K402" t="str">
            <v>alloc_gcp</v>
          </cell>
          <cell r="M402" t="str">
            <v>2010/12/1/8/A/0</v>
          </cell>
        </row>
        <row r="403">
          <cell r="A403" t="str">
            <v>402</v>
          </cell>
          <cell r="B403" t="str">
            <v>OMC_8130</v>
          </cell>
          <cell r="C403" t="str">
            <v>130 - GCP Jurisdictional O &amp; M Exp Amount</v>
          </cell>
          <cell r="D403">
            <v>0</v>
          </cell>
          <cell r="F403" t="str">
            <v>CALC</v>
          </cell>
          <cell r="H403" t="str">
            <v>130</v>
          </cell>
          <cell r="I403" t="str">
            <v>C</v>
          </cell>
          <cell r="J403" t="str">
            <v>om_exp</v>
          </cell>
          <cell r="K403" t="str">
            <v>juris_gcp_amt</v>
          </cell>
          <cell r="M403" t="str">
            <v>2010/12/1/8/A/0</v>
          </cell>
        </row>
        <row r="404">
          <cell r="A404" t="str">
            <v>403</v>
          </cell>
          <cell r="B404" t="str">
            <v>OMC_8130</v>
          </cell>
          <cell r="C404" t="str">
            <v>130 - GCP Jurisdictional O &amp; M Exp Amount</v>
          </cell>
          <cell r="D404">
            <v>0</v>
          </cell>
          <cell r="F404" t="str">
            <v>CALC</v>
          </cell>
          <cell r="H404" t="str">
            <v>130</v>
          </cell>
          <cell r="I404" t="str">
            <v>C</v>
          </cell>
          <cell r="J404" t="str">
            <v>om_exp</v>
          </cell>
          <cell r="K404" t="str">
            <v>juris_gcp_amt</v>
          </cell>
          <cell r="M404" t="str">
            <v>2010/12/1/8/A/0</v>
          </cell>
        </row>
        <row r="405">
          <cell r="A405" t="str">
            <v>404</v>
          </cell>
          <cell r="B405" t="str">
            <v>OM4_8130</v>
          </cell>
          <cell r="C405" t="str">
            <v>130 - Energy Allocation Factor</v>
          </cell>
          <cell r="D405">
            <v>1</v>
          </cell>
          <cell r="F405" t="str">
            <v>CALC</v>
          </cell>
          <cell r="H405" t="str">
            <v>130</v>
          </cell>
          <cell r="I405" t="str">
            <v>C</v>
          </cell>
          <cell r="J405" t="str">
            <v>om_exp</v>
          </cell>
          <cell r="K405" t="str">
            <v>alloc_energy</v>
          </cell>
          <cell r="M405" t="str">
            <v>2010/12/1/8/A/0</v>
          </cell>
        </row>
        <row r="406">
          <cell r="A406" t="str">
            <v>405</v>
          </cell>
          <cell r="B406" t="str">
            <v>OM4_8130</v>
          </cell>
          <cell r="C406" t="str">
            <v>130 - Energy Allocation Factor</v>
          </cell>
          <cell r="D406">
            <v>1</v>
          </cell>
          <cell r="F406" t="str">
            <v>CALC</v>
          </cell>
          <cell r="H406" t="str">
            <v>130</v>
          </cell>
          <cell r="I406" t="str">
            <v>C</v>
          </cell>
          <cell r="J406" t="str">
            <v>om_exp</v>
          </cell>
          <cell r="K406" t="str">
            <v>alloc_energy</v>
          </cell>
          <cell r="M406" t="str">
            <v>2010/12/1/8/A/0</v>
          </cell>
        </row>
        <row r="407">
          <cell r="A407" t="str">
            <v>406</v>
          </cell>
          <cell r="B407" t="str">
            <v>OM7_8130</v>
          </cell>
          <cell r="C407" t="str">
            <v>130 - Energy Allocation O &amp; M Exp Amount</v>
          </cell>
          <cell r="D407">
            <v>22494</v>
          </cell>
          <cell r="F407" t="str">
            <v>CALC</v>
          </cell>
          <cell r="H407" t="str">
            <v>130</v>
          </cell>
          <cell r="I407" t="str">
            <v>C</v>
          </cell>
          <cell r="J407" t="str">
            <v>om_exp</v>
          </cell>
          <cell r="K407" t="str">
            <v>alloc_energy_amt</v>
          </cell>
          <cell r="M407" t="str">
            <v>2010/12/1/8/A/0</v>
          </cell>
        </row>
        <row r="408">
          <cell r="A408" t="str">
            <v>407</v>
          </cell>
          <cell r="B408" t="str">
            <v>OM7_8130</v>
          </cell>
          <cell r="C408" t="str">
            <v>130 - Energy Allocation O &amp; M Exp Amount</v>
          </cell>
          <cell r="D408">
            <v>78966</v>
          </cell>
          <cell r="F408" t="str">
            <v>CALC</v>
          </cell>
          <cell r="H408" t="str">
            <v>130</v>
          </cell>
          <cell r="I408" t="str">
            <v>C</v>
          </cell>
          <cell r="J408" t="str">
            <v>om_exp</v>
          </cell>
          <cell r="K408" t="str">
            <v>alloc_energy_amt</v>
          </cell>
          <cell r="M408" t="str">
            <v>2010/12/1/8/A/0</v>
          </cell>
        </row>
        <row r="409">
          <cell r="A409" t="str">
            <v>408</v>
          </cell>
          <cell r="B409" t="str">
            <v>OMB_8130</v>
          </cell>
          <cell r="C409" t="str">
            <v>130 - CP Jurisdictional O &amp; M Exp Amount</v>
          </cell>
          <cell r="D409">
            <v>0</v>
          </cell>
          <cell r="F409" t="str">
            <v>CALC</v>
          </cell>
          <cell r="H409" t="str">
            <v>130</v>
          </cell>
          <cell r="I409" t="str">
            <v>C</v>
          </cell>
          <cell r="J409" t="str">
            <v>om_exp</v>
          </cell>
          <cell r="K409" t="str">
            <v>juris_cp_amt</v>
          </cell>
          <cell r="M409" t="str">
            <v>2010/12/1/8/A/0</v>
          </cell>
        </row>
        <row r="410">
          <cell r="A410" t="str">
            <v>409</v>
          </cell>
          <cell r="B410" t="str">
            <v>OMB_8130</v>
          </cell>
          <cell r="C410" t="str">
            <v>130 - CP Jurisdictional O &amp; M Exp Amount</v>
          </cell>
          <cell r="D410">
            <v>0</v>
          </cell>
          <cell r="F410" t="str">
            <v>CALC</v>
          </cell>
          <cell r="H410" t="str">
            <v>130</v>
          </cell>
          <cell r="I410" t="str">
            <v>C</v>
          </cell>
          <cell r="J410" t="str">
            <v>om_exp</v>
          </cell>
          <cell r="K410" t="str">
            <v>juris_cp_amt</v>
          </cell>
          <cell r="M410" t="str">
            <v>2010/12/1/8/A/0</v>
          </cell>
        </row>
        <row r="411">
          <cell r="A411" t="str">
            <v>410</v>
          </cell>
          <cell r="B411" t="str">
            <v>OM8_8130</v>
          </cell>
          <cell r="C411" t="str">
            <v>130 - CP Jurisdictional Factor</v>
          </cell>
          <cell r="D411">
            <v>0.98031049999999997</v>
          </cell>
          <cell r="F411" t="str">
            <v>CALC</v>
          </cell>
          <cell r="H411" t="str">
            <v>130</v>
          </cell>
          <cell r="I411" t="str">
            <v>C</v>
          </cell>
          <cell r="J411" t="str">
            <v>om_exp</v>
          </cell>
          <cell r="K411" t="str">
            <v>juris_cp</v>
          </cell>
          <cell r="M411" t="str">
            <v>2010/12/1/8/A/0</v>
          </cell>
        </row>
        <row r="412">
          <cell r="A412" t="str">
            <v>411</v>
          </cell>
          <cell r="B412" t="str">
            <v>OM8_8130</v>
          </cell>
          <cell r="C412" t="str">
            <v>130 - CP Jurisdictional Factor</v>
          </cell>
          <cell r="D412">
            <v>0.98031049999999997</v>
          </cell>
          <cell r="F412" t="str">
            <v>CALC</v>
          </cell>
          <cell r="H412" t="str">
            <v>130</v>
          </cell>
          <cell r="I412" t="str">
            <v>C</v>
          </cell>
          <cell r="J412" t="str">
            <v>om_exp</v>
          </cell>
          <cell r="K412" t="str">
            <v>juris_cp</v>
          </cell>
          <cell r="M412" t="str">
            <v>2010/12/1/8/A/0</v>
          </cell>
        </row>
        <row r="413">
          <cell r="A413" t="str">
            <v>412</v>
          </cell>
          <cell r="B413" t="str">
            <v>OMA_8130</v>
          </cell>
          <cell r="C413" t="str">
            <v>130 - Energy Jurisdictional Factor</v>
          </cell>
          <cell r="D413">
            <v>0.980271</v>
          </cell>
          <cell r="F413" t="str">
            <v>CALC</v>
          </cell>
          <cell r="H413" t="str">
            <v>130</v>
          </cell>
          <cell r="I413" t="str">
            <v>C</v>
          </cell>
          <cell r="J413" t="str">
            <v>om_exp</v>
          </cell>
          <cell r="K413" t="str">
            <v>juris_energy</v>
          </cell>
          <cell r="M413" t="str">
            <v>2010/12/1/8/A/0</v>
          </cell>
        </row>
        <row r="414">
          <cell r="A414" t="str">
            <v>413</v>
          </cell>
          <cell r="B414" t="str">
            <v>OMA_8130</v>
          </cell>
          <cell r="C414" t="str">
            <v>130 - Energy Jurisdictional Factor</v>
          </cell>
          <cell r="D414">
            <v>0.980271</v>
          </cell>
          <cell r="F414" t="str">
            <v>CALC</v>
          </cell>
          <cell r="H414" t="str">
            <v>130</v>
          </cell>
          <cell r="I414" t="str">
            <v>C</v>
          </cell>
          <cell r="J414" t="str">
            <v>om_exp</v>
          </cell>
          <cell r="K414" t="str">
            <v>juris_energy</v>
          </cell>
          <cell r="M414" t="str">
            <v>2010/12/1/8/A/0</v>
          </cell>
        </row>
        <row r="415">
          <cell r="A415" t="str">
            <v>414</v>
          </cell>
          <cell r="B415" t="str">
            <v>OM1_8130</v>
          </cell>
          <cell r="C415" t="str">
            <v>130 - O &amp; M Expenses Amount</v>
          </cell>
          <cell r="D415">
            <v>22494</v>
          </cell>
          <cell r="F415" t="str">
            <v>CALC</v>
          </cell>
          <cell r="H415" t="str">
            <v>130</v>
          </cell>
          <cell r="I415" t="str">
            <v>C</v>
          </cell>
          <cell r="J415" t="str">
            <v>om_exp</v>
          </cell>
          <cell r="K415" t="str">
            <v>beg_bal</v>
          </cell>
          <cell r="M415" t="str">
            <v>2010/12/1/8/A/0</v>
          </cell>
        </row>
        <row r="416">
          <cell r="A416" t="str">
            <v>415</v>
          </cell>
          <cell r="B416" t="str">
            <v>OM1_8130</v>
          </cell>
          <cell r="C416" t="str">
            <v>130 - O &amp; M Expenses Amount</v>
          </cell>
          <cell r="D416">
            <v>78966</v>
          </cell>
          <cell r="F416" t="str">
            <v>CALC</v>
          </cell>
          <cell r="H416" t="str">
            <v>130</v>
          </cell>
          <cell r="I416" t="str">
            <v>C</v>
          </cell>
          <cell r="J416" t="str">
            <v>om_exp</v>
          </cell>
          <cell r="K416" t="str">
            <v>beg_bal</v>
          </cell>
          <cell r="M416" t="str">
            <v>2010/12/1/8/A/0</v>
          </cell>
        </row>
        <row r="417">
          <cell r="A417" t="str">
            <v>416</v>
          </cell>
          <cell r="B417" t="str">
            <v>OM9_8130</v>
          </cell>
          <cell r="C417" t="str">
            <v>130 - GCP Jurisdictional Factor</v>
          </cell>
          <cell r="D417">
            <v>1</v>
          </cell>
          <cell r="F417" t="str">
            <v>CALC</v>
          </cell>
          <cell r="H417" t="str">
            <v>130</v>
          </cell>
          <cell r="I417" t="str">
            <v>C</v>
          </cell>
          <cell r="J417" t="str">
            <v>om_exp</v>
          </cell>
          <cell r="K417" t="str">
            <v>juris_gcp</v>
          </cell>
          <cell r="M417" t="str">
            <v>2010/12/1/8/A/0</v>
          </cell>
        </row>
        <row r="418">
          <cell r="A418" t="str">
            <v>417</v>
          </cell>
          <cell r="B418" t="str">
            <v>OM9_8130</v>
          </cell>
          <cell r="C418" t="str">
            <v>130 - GCP Jurisdictional Factor</v>
          </cell>
          <cell r="D418">
            <v>1</v>
          </cell>
          <cell r="F418" t="str">
            <v>CALC</v>
          </cell>
          <cell r="H418" t="str">
            <v>130</v>
          </cell>
          <cell r="I418" t="str">
            <v>C</v>
          </cell>
          <cell r="J418" t="str">
            <v>om_exp</v>
          </cell>
          <cell r="K418" t="str">
            <v>juris_gcp</v>
          </cell>
          <cell r="M418" t="str">
            <v>2010/12/1/8/A/0</v>
          </cell>
        </row>
        <row r="419">
          <cell r="A419" t="str">
            <v>418</v>
          </cell>
          <cell r="B419" t="str">
            <v>OMD_8130</v>
          </cell>
          <cell r="C419" t="str">
            <v>130 - Energy Jurisdictional O &amp; M Exp Amount</v>
          </cell>
          <cell r="D419">
            <v>22050.215874000001</v>
          </cell>
          <cell r="F419" t="str">
            <v>CALC</v>
          </cell>
          <cell r="H419" t="str">
            <v>130</v>
          </cell>
          <cell r="I419" t="str">
            <v>C</v>
          </cell>
          <cell r="J419" t="str">
            <v>om_exp</v>
          </cell>
          <cell r="K419" t="str">
            <v>juris_energy_amt</v>
          </cell>
          <cell r="M419" t="str">
            <v>2010/12/1/8/A/0</v>
          </cell>
        </row>
        <row r="420">
          <cell r="A420" t="str">
            <v>419</v>
          </cell>
          <cell r="B420" t="str">
            <v>OMD_8130</v>
          </cell>
          <cell r="C420" t="str">
            <v>130 - Energy Jurisdictional O &amp; M Exp Amount</v>
          </cell>
          <cell r="D420">
            <v>77408.079786000002</v>
          </cell>
          <cell r="F420" t="str">
            <v>CALC</v>
          </cell>
          <cell r="H420" t="str">
            <v>130</v>
          </cell>
          <cell r="I420" t="str">
            <v>C</v>
          </cell>
          <cell r="J420" t="str">
            <v>om_exp</v>
          </cell>
          <cell r="K420" t="str">
            <v>juris_energy_amt</v>
          </cell>
          <cell r="M420" t="str">
            <v>2010/12/1/8/A/0</v>
          </cell>
        </row>
        <row r="421">
          <cell r="A421" t="str">
            <v>420</v>
          </cell>
          <cell r="B421" t="str">
            <v>OME_8130</v>
          </cell>
          <cell r="C421" t="str">
            <v>130 - Total Jurisdictional O &amp; M Exp Amount</v>
          </cell>
          <cell r="D421">
            <v>22050.215874000001</v>
          </cell>
          <cell r="F421" t="str">
            <v>CALC</v>
          </cell>
          <cell r="H421" t="str">
            <v>130</v>
          </cell>
          <cell r="I421" t="str">
            <v>C</v>
          </cell>
          <cell r="J421" t="str">
            <v>om_exp</v>
          </cell>
          <cell r="K421" t="str">
            <v>total_juris_amt</v>
          </cell>
          <cell r="M421" t="str">
            <v>2010/12/1/8/A/0</v>
          </cell>
        </row>
        <row r="422">
          <cell r="A422" t="str">
            <v>421</v>
          </cell>
          <cell r="B422" t="str">
            <v>OME_8130</v>
          </cell>
          <cell r="C422" t="str">
            <v>130 - Total Jurisdictional O &amp; M Exp Amount</v>
          </cell>
          <cell r="D422">
            <v>77408.079786000002</v>
          </cell>
          <cell r="F422" t="str">
            <v>CALC</v>
          </cell>
          <cell r="H422" t="str">
            <v>130</v>
          </cell>
          <cell r="I422" t="str">
            <v>C</v>
          </cell>
          <cell r="J422" t="str">
            <v>om_exp</v>
          </cell>
          <cell r="K422" t="str">
            <v>total_juris_amt</v>
          </cell>
          <cell r="M422" t="str">
            <v>2010/12/1/8/A/0</v>
          </cell>
        </row>
        <row r="423">
          <cell r="A423" t="str">
            <v>422</v>
          </cell>
          <cell r="B423" t="str">
            <v>549_0190</v>
          </cell>
          <cell r="C423" t="str">
            <v xml:space="preserve">MSC OTH PWR GEN EXP-AIR PERMIT FEE-ECRC           </v>
          </cell>
          <cell r="D423">
            <v>22494</v>
          </cell>
          <cell r="E423" t="str">
            <v>549019</v>
          </cell>
          <cell r="F423" t="str">
            <v>WALKER</v>
          </cell>
          <cell r="G423" t="str">
            <v>CM</v>
          </cell>
          <cell r="H423" t="str">
            <v>130</v>
          </cell>
          <cell r="I423" t="str">
            <v>W</v>
          </cell>
          <cell r="M423" t="str">
            <v>2010/12/1/8/A/0</v>
          </cell>
        </row>
        <row r="424">
          <cell r="A424" t="str">
            <v>423</v>
          </cell>
          <cell r="B424" t="str">
            <v>512_0390</v>
          </cell>
          <cell r="C424" t="str">
            <v xml:space="preserve">MAINT BOILER PLT-CONT EMISS MON-ECRC              </v>
          </cell>
          <cell r="D424">
            <v>55269.11</v>
          </cell>
          <cell r="E424" t="str">
            <v>512039</v>
          </cell>
          <cell r="F424" t="str">
            <v>WALKER</v>
          </cell>
          <cell r="G424" t="str">
            <v>CM</v>
          </cell>
          <cell r="H424" t="str">
            <v>131</v>
          </cell>
          <cell r="I424" t="str">
            <v>W</v>
          </cell>
          <cell r="M424" t="str">
            <v>2010/12/1/8/A/0</v>
          </cell>
        </row>
        <row r="425">
          <cell r="A425" t="str">
            <v>424</v>
          </cell>
          <cell r="B425" t="str">
            <v>OM5_8131</v>
          </cell>
          <cell r="C425" t="str">
            <v>131 - CP Allocation O &amp; M Exp Amount</v>
          </cell>
          <cell r="D425">
            <v>0</v>
          </cell>
          <cell r="F425" t="str">
            <v>CALC</v>
          </cell>
          <cell r="H425" t="str">
            <v>131</v>
          </cell>
          <cell r="I425" t="str">
            <v>C</v>
          </cell>
          <cell r="J425" t="str">
            <v>om_exp</v>
          </cell>
          <cell r="K425" t="str">
            <v>alloc_cp_amt</v>
          </cell>
          <cell r="M425" t="str">
            <v>2010/12/1/8/A/0</v>
          </cell>
        </row>
        <row r="426">
          <cell r="A426" t="str">
            <v>425</v>
          </cell>
          <cell r="B426" t="str">
            <v>OM5_8131</v>
          </cell>
          <cell r="C426" t="str">
            <v>131 - CP Allocation O &amp; M Exp Amount</v>
          </cell>
          <cell r="D426">
            <v>0</v>
          </cell>
          <cell r="F426" t="str">
            <v>CALC</v>
          </cell>
          <cell r="H426" t="str">
            <v>131</v>
          </cell>
          <cell r="I426" t="str">
            <v>C</v>
          </cell>
          <cell r="J426" t="str">
            <v>om_exp</v>
          </cell>
          <cell r="K426" t="str">
            <v>alloc_cp_amt</v>
          </cell>
          <cell r="M426" t="str">
            <v>2010/12/1/8/A/0</v>
          </cell>
        </row>
        <row r="427">
          <cell r="A427" t="str">
            <v>426</v>
          </cell>
          <cell r="B427" t="str">
            <v>OM2_8131</v>
          </cell>
          <cell r="C427" t="str">
            <v>131 - CP Allocation Factor</v>
          </cell>
          <cell r="D427">
            <v>0</v>
          </cell>
          <cell r="F427" t="str">
            <v>CALC</v>
          </cell>
          <cell r="H427" t="str">
            <v>131</v>
          </cell>
          <cell r="I427" t="str">
            <v>C</v>
          </cell>
          <cell r="J427" t="str">
            <v>om_exp</v>
          </cell>
          <cell r="K427" t="str">
            <v>alloc_cp</v>
          </cell>
          <cell r="M427" t="str">
            <v>2010/12/1/8/A/0</v>
          </cell>
        </row>
        <row r="428">
          <cell r="A428" t="str">
            <v>427</v>
          </cell>
          <cell r="B428" t="str">
            <v>OM2_8131</v>
          </cell>
          <cell r="C428" t="str">
            <v>131 - CP Allocation Factor</v>
          </cell>
          <cell r="D428">
            <v>0</v>
          </cell>
          <cell r="F428" t="str">
            <v>CALC</v>
          </cell>
          <cell r="H428" t="str">
            <v>131</v>
          </cell>
          <cell r="I428" t="str">
            <v>C</v>
          </cell>
          <cell r="J428" t="str">
            <v>om_exp</v>
          </cell>
          <cell r="K428" t="str">
            <v>alloc_cp</v>
          </cell>
          <cell r="M428" t="str">
            <v>2010/12/1/8/A/0</v>
          </cell>
        </row>
        <row r="429">
          <cell r="A429" t="str">
            <v>428</v>
          </cell>
          <cell r="B429" t="str">
            <v>OM6_8131</v>
          </cell>
          <cell r="C429" t="str">
            <v>131 - GCP Allocation O &amp; M Exp Amount</v>
          </cell>
          <cell r="D429">
            <v>0</v>
          </cell>
          <cell r="F429" t="str">
            <v>CALC</v>
          </cell>
          <cell r="H429" t="str">
            <v>131</v>
          </cell>
          <cell r="I429" t="str">
            <v>C</v>
          </cell>
          <cell r="J429" t="str">
            <v>om_exp</v>
          </cell>
          <cell r="K429" t="str">
            <v>alloc_gcp_amt</v>
          </cell>
          <cell r="M429" t="str">
            <v>2010/12/1/8/A/0</v>
          </cell>
        </row>
        <row r="430">
          <cell r="A430" t="str">
            <v>429</v>
          </cell>
          <cell r="B430" t="str">
            <v>OM6_8131</v>
          </cell>
          <cell r="C430" t="str">
            <v>131 - GCP Allocation O &amp; M Exp Amount</v>
          </cell>
          <cell r="D430">
            <v>0</v>
          </cell>
          <cell r="F430" t="str">
            <v>CALC</v>
          </cell>
          <cell r="H430" t="str">
            <v>131</v>
          </cell>
          <cell r="I430" t="str">
            <v>C</v>
          </cell>
          <cell r="J430" t="str">
            <v>om_exp</v>
          </cell>
          <cell r="K430" t="str">
            <v>alloc_gcp_amt</v>
          </cell>
          <cell r="M430" t="str">
            <v>2010/12/1/8/A/0</v>
          </cell>
        </row>
        <row r="431">
          <cell r="A431" t="str">
            <v>430</v>
          </cell>
          <cell r="B431" t="str">
            <v>OM3_8131</v>
          </cell>
          <cell r="C431" t="str">
            <v>131 - GCP Allocation Factor</v>
          </cell>
          <cell r="D431">
            <v>0</v>
          </cell>
          <cell r="F431" t="str">
            <v>CALC</v>
          </cell>
          <cell r="H431" t="str">
            <v>131</v>
          </cell>
          <cell r="I431" t="str">
            <v>C</v>
          </cell>
          <cell r="J431" t="str">
            <v>om_exp</v>
          </cell>
          <cell r="K431" t="str">
            <v>alloc_gcp</v>
          </cell>
          <cell r="M431" t="str">
            <v>2010/12/1/8/A/0</v>
          </cell>
        </row>
        <row r="432">
          <cell r="A432" t="str">
            <v>431</v>
          </cell>
          <cell r="B432" t="str">
            <v>OM3_8131</v>
          </cell>
          <cell r="C432" t="str">
            <v>131 - GCP Allocation Factor</v>
          </cell>
          <cell r="D432">
            <v>0</v>
          </cell>
          <cell r="F432" t="str">
            <v>CALC</v>
          </cell>
          <cell r="H432" t="str">
            <v>131</v>
          </cell>
          <cell r="I432" t="str">
            <v>C</v>
          </cell>
          <cell r="J432" t="str">
            <v>om_exp</v>
          </cell>
          <cell r="K432" t="str">
            <v>alloc_gcp</v>
          </cell>
          <cell r="M432" t="str">
            <v>2010/12/1/8/A/0</v>
          </cell>
        </row>
        <row r="433">
          <cell r="A433" t="str">
            <v>432</v>
          </cell>
          <cell r="B433" t="str">
            <v>OMC_8131</v>
          </cell>
          <cell r="C433" t="str">
            <v>131 - GCP Jurisdictional O &amp; M Exp Amount</v>
          </cell>
          <cell r="D433">
            <v>0</v>
          </cell>
          <cell r="F433" t="str">
            <v>CALC</v>
          </cell>
          <cell r="H433" t="str">
            <v>131</v>
          </cell>
          <cell r="I433" t="str">
            <v>C</v>
          </cell>
          <cell r="J433" t="str">
            <v>om_exp</v>
          </cell>
          <cell r="K433" t="str">
            <v>juris_gcp_amt</v>
          </cell>
          <cell r="M433" t="str">
            <v>2010/12/1/8/A/0</v>
          </cell>
        </row>
        <row r="434">
          <cell r="A434" t="str">
            <v>433</v>
          </cell>
          <cell r="B434" t="str">
            <v>OMC_8131</v>
          </cell>
          <cell r="C434" t="str">
            <v>131 - GCP Jurisdictional O &amp; M Exp Amount</v>
          </cell>
          <cell r="D434">
            <v>0</v>
          </cell>
          <cell r="F434" t="str">
            <v>CALC</v>
          </cell>
          <cell r="H434" t="str">
            <v>131</v>
          </cell>
          <cell r="I434" t="str">
            <v>C</v>
          </cell>
          <cell r="J434" t="str">
            <v>om_exp</v>
          </cell>
          <cell r="K434" t="str">
            <v>juris_gcp_amt</v>
          </cell>
          <cell r="M434" t="str">
            <v>2010/12/1/8/A/0</v>
          </cell>
        </row>
        <row r="435">
          <cell r="A435" t="str">
            <v>434</v>
          </cell>
          <cell r="B435" t="str">
            <v>OM4_8131</v>
          </cell>
          <cell r="C435" t="str">
            <v>131 - Energy Allocation Factor</v>
          </cell>
          <cell r="D435">
            <v>1</v>
          </cell>
          <cell r="F435" t="str">
            <v>CALC</v>
          </cell>
          <cell r="H435" t="str">
            <v>131</v>
          </cell>
          <cell r="I435" t="str">
            <v>C</v>
          </cell>
          <cell r="J435" t="str">
            <v>om_exp</v>
          </cell>
          <cell r="K435" t="str">
            <v>alloc_energy</v>
          </cell>
          <cell r="M435" t="str">
            <v>2010/12/1/8/A/0</v>
          </cell>
        </row>
        <row r="436">
          <cell r="A436" t="str">
            <v>435</v>
          </cell>
          <cell r="B436" t="str">
            <v>OM4_8131</v>
          </cell>
          <cell r="C436" t="str">
            <v>131 - Energy Allocation Factor</v>
          </cell>
          <cell r="D436">
            <v>1</v>
          </cell>
          <cell r="F436" t="str">
            <v>CALC</v>
          </cell>
          <cell r="H436" t="str">
            <v>131</v>
          </cell>
          <cell r="I436" t="str">
            <v>C</v>
          </cell>
          <cell r="J436" t="str">
            <v>om_exp</v>
          </cell>
          <cell r="K436" t="str">
            <v>alloc_energy</v>
          </cell>
          <cell r="M436" t="str">
            <v>2010/12/1/8/A/0</v>
          </cell>
        </row>
        <row r="437">
          <cell r="A437" t="str">
            <v>436</v>
          </cell>
          <cell r="B437" t="str">
            <v>OM7_8131</v>
          </cell>
          <cell r="C437" t="str">
            <v>131 - Energy Allocation O &amp; M Exp Amount</v>
          </cell>
          <cell r="D437">
            <v>55269.11</v>
          </cell>
          <cell r="F437" t="str">
            <v>CALC</v>
          </cell>
          <cell r="H437" t="str">
            <v>131</v>
          </cell>
          <cell r="I437" t="str">
            <v>C</v>
          </cell>
          <cell r="J437" t="str">
            <v>om_exp</v>
          </cell>
          <cell r="K437" t="str">
            <v>alloc_energy_amt</v>
          </cell>
          <cell r="M437" t="str">
            <v>2010/12/1/8/A/0</v>
          </cell>
        </row>
        <row r="438">
          <cell r="A438" t="str">
            <v>437</v>
          </cell>
          <cell r="B438" t="str">
            <v>OM7_8131</v>
          </cell>
          <cell r="C438" t="str">
            <v>131 - Energy Allocation O &amp; M Exp Amount</v>
          </cell>
          <cell r="D438">
            <v>45532.67</v>
          </cell>
          <cell r="F438" t="str">
            <v>CALC</v>
          </cell>
          <cell r="H438" t="str">
            <v>131</v>
          </cell>
          <cell r="I438" t="str">
            <v>C</v>
          </cell>
          <cell r="J438" t="str">
            <v>om_exp</v>
          </cell>
          <cell r="K438" t="str">
            <v>alloc_energy_amt</v>
          </cell>
          <cell r="M438" t="str">
            <v>2010/12/1/8/A/0</v>
          </cell>
        </row>
        <row r="439">
          <cell r="A439" t="str">
            <v>438</v>
          </cell>
          <cell r="B439" t="str">
            <v>OMB_8131</v>
          </cell>
          <cell r="C439" t="str">
            <v>131 - CP Jurisdictional O &amp; M Exp Amount</v>
          </cell>
          <cell r="D439">
            <v>0</v>
          </cell>
          <cell r="F439" t="str">
            <v>CALC</v>
          </cell>
          <cell r="H439" t="str">
            <v>131</v>
          </cell>
          <cell r="I439" t="str">
            <v>C</v>
          </cell>
          <cell r="J439" t="str">
            <v>om_exp</v>
          </cell>
          <cell r="K439" t="str">
            <v>juris_cp_amt</v>
          </cell>
          <cell r="M439" t="str">
            <v>2010/12/1/8/A/0</v>
          </cell>
        </row>
        <row r="440">
          <cell r="A440" t="str">
            <v>439</v>
          </cell>
          <cell r="B440" t="str">
            <v>OMB_8131</v>
          </cell>
          <cell r="C440" t="str">
            <v>131 - CP Jurisdictional O &amp; M Exp Amount</v>
          </cell>
          <cell r="D440">
            <v>0</v>
          </cell>
          <cell r="F440" t="str">
            <v>CALC</v>
          </cell>
          <cell r="H440" t="str">
            <v>131</v>
          </cell>
          <cell r="I440" t="str">
            <v>C</v>
          </cell>
          <cell r="J440" t="str">
            <v>om_exp</v>
          </cell>
          <cell r="K440" t="str">
            <v>juris_cp_amt</v>
          </cell>
          <cell r="M440" t="str">
            <v>2010/12/1/8/A/0</v>
          </cell>
        </row>
        <row r="441">
          <cell r="A441" t="str">
            <v>440</v>
          </cell>
          <cell r="B441" t="str">
            <v>OM8_8131</v>
          </cell>
          <cell r="C441" t="str">
            <v>131 - CP Jurisdictional Factor</v>
          </cell>
          <cell r="D441">
            <v>0.98031049999999997</v>
          </cell>
          <cell r="F441" t="str">
            <v>CALC</v>
          </cell>
          <cell r="H441" t="str">
            <v>131</v>
          </cell>
          <cell r="I441" t="str">
            <v>C</v>
          </cell>
          <cell r="J441" t="str">
            <v>om_exp</v>
          </cell>
          <cell r="K441" t="str">
            <v>juris_cp</v>
          </cell>
          <cell r="M441" t="str">
            <v>2010/12/1/8/A/0</v>
          </cell>
        </row>
        <row r="442">
          <cell r="A442" t="str">
            <v>441</v>
          </cell>
          <cell r="B442" t="str">
            <v>OM8_8131</v>
          </cell>
          <cell r="C442" t="str">
            <v>131 - CP Jurisdictional Factor</v>
          </cell>
          <cell r="D442">
            <v>0.98031049999999997</v>
          </cell>
          <cell r="F442" t="str">
            <v>CALC</v>
          </cell>
          <cell r="H442" t="str">
            <v>131</v>
          </cell>
          <cell r="I442" t="str">
            <v>C</v>
          </cell>
          <cell r="J442" t="str">
            <v>om_exp</v>
          </cell>
          <cell r="K442" t="str">
            <v>juris_cp</v>
          </cell>
          <cell r="M442" t="str">
            <v>2010/12/1/8/A/0</v>
          </cell>
        </row>
        <row r="443">
          <cell r="A443" t="str">
            <v>442</v>
          </cell>
          <cell r="B443" t="str">
            <v>OMA_8131</v>
          </cell>
          <cell r="C443" t="str">
            <v>131 - Energy Jurisdictional Factor</v>
          </cell>
          <cell r="D443">
            <v>0.980271</v>
          </cell>
          <cell r="F443" t="str">
            <v>CALC</v>
          </cell>
          <cell r="H443" t="str">
            <v>131</v>
          </cell>
          <cell r="I443" t="str">
            <v>C</v>
          </cell>
          <cell r="J443" t="str">
            <v>om_exp</v>
          </cell>
          <cell r="K443" t="str">
            <v>juris_energy</v>
          </cell>
          <cell r="M443" t="str">
            <v>2010/12/1/8/A/0</v>
          </cell>
        </row>
        <row r="444">
          <cell r="A444" t="str">
            <v>443</v>
          </cell>
          <cell r="B444" t="str">
            <v>OMA_8131</v>
          </cell>
          <cell r="C444" t="str">
            <v>131 - Energy Jurisdictional Factor</v>
          </cell>
          <cell r="D444">
            <v>0.980271</v>
          </cell>
          <cell r="F444" t="str">
            <v>CALC</v>
          </cell>
          <cell r="H444" t="str">
            <v>131</v>
          </cell>
          <cell r="I444" t="str">
            <v>C</v>
          </cell>
          <cell r="J444" t="str">
            <v>om_exp</v>
          </cell>
          <cell r="K444" t="str">
            <v>juris_energy</v>
          </cell>
          <cell r="M444" t="str">
            <v>2010/12/1/8/A/0</v>
          </cell>
        </row>
        <row r="445">
          <cell r="A445" t="str">
            <v>444</v>
          </cell>
          <cell r="B445" t="str">
            <v>OM1_8131</v>
          </cell>
          <cell r="C445" t="str">
            <v>131 - O &amp; M Expenses Amount</v>
          </cell>
          <cell r="D445">
            <v>55269.11</v>
          </cell>
          <cell r="F445" t="str">
            <v>CALC</v>
          </cell>
          <cell r="H445" t="str">
            <v>131</v>
          </cell>
          <cell r="I445" t="str">
            <v>C</v>
          </cell>
          <cell r="J445" t="str">
            <v>om_exp</v>
          </cell>
          <cell r="K445" t="str">
            <v>beg_bal</v>
          </cell>
          <cell r="M445" t="str">
            <v>2010/12/1/8/A/0</v>
          </cell>
        </row>
        <row r="446">
          <cell r="A446" t="str">
            <v>445</v>
          </cell>
          <cell r="B446" t="str">
            <v>OM1_8131</v>
          </cell>
          <cell r="C446" t="str">
            <v>131 - O &amp; M Expenses Amount</v>
          </cell>
          <cell r="D446">
            <v>45532.67</v>
          </cell>
          <cell r="F446" t="str">
            <v>CALC</v>
          </cell>
          <cell r="H446" t="str">
            <v>131</v>
          </cell>
          <cell r="I446" t="str">
            <v>C</v>
          </cell>
          <cell r="J446" t="str">
            <v>om_exp</v>
          </cell>
          <cell r="K446" t="str">
            <v>beg_bal</v>
          </cell>
          <cell r="M446" t="str">
            <v>2010/12/1/8/A/0</v>
          </cell>
        </row>
        <row r="447">
          <cell r="A447" t="str">
            <v>446</v>
          </cell>
          <cell r="B447" t="str">
            <v>OM9_8131</v>
          </cell>
          <cell r="C447" t="str">
            <v>131 - GCP Jurisdictional Factor</v>
          </cell>
          <cell r="D447">
            <v>1</v>
          </cell>
          <cell r="F447" t="str">
            <v>CALC</v>
          </cell>
          <cell r="H447" t="str">
            <v>131</v>
          </cell>
          <cell r="I447" t="str">
            <v>C</v>
          </cell>
          <cell r="J447" t="str">
            <v>om_exp</v>
          </cell>
          <cell r="K447" t="str">
            <v>juris_gcp</v>
          </cell>
          <cell r="M447" t="str">
            <v>2010/12/1/8/A/0</v>
          </cell>
        </row>
        <row r="448">
          <cell r="A448" t="str">
            <v>447</v>
          </cell>
          <cell r="B448" t="str">
            <v>OM9_8131</v>
          </cell>
          <cell r="C448" t="str">
            <v>131 - GCP Jurisdictional Factor</v>
          </cell>
          <cell r="D448">
            <v>1</v>
          </cell>
          <cell r="F448" t="str">
            <v>CALC</v>
          </cell>
          <cell r="H448" t="str">
            <v>131</v>
          </cell>
          <cell r="I448" t="str">
            <v>C</v>
          </cell>
          <cell r="J448" t="str">
            <v>om_exp</v>
          </cell>
          <cell r="K448" t="str">
            <v>juris_gcp</v>
          </cell>
          <cell r="M448" t="str">
            <v>2010/12/1/8/A/0</v>
          </cell>
        </row>
        <row r="449">
          <cell r="A449" t="str">
            <v>448</v>
          </cell>
          <cell r="B449" t="str">
            <v>OMD_8131</v>
          </cell>
          <cell r="C449" t="str">
            <v>131 - Energy Jurisdictional O &amp; M Exp Amount</v>
          </cell>
          <cell r="D449">
            <v>54178.705728809997</v>
          </cell>
          <cell r="F449" t="str">
            <v>CALC</v>
          </cell>
          <cell r="H449" t="str">
            <v>131</v>
          </cell>
          <cell r="I449" t="str">
            <v>C</v>
          </cell>
          <cell r="J449" t="str">
            <v>om_exp</v>
          </cell>
          <cell r="K449" t="str">
            <v>juris_energy_amt</v>
          </cell>
          <cell r="M449" t="str">
            <v>2010/12/1/8/A/0</v>
          </cell>
        </row>
        <row r="450">
          <cell r="A450" t="str">
            <v>449</v>
          </cell>
          <cell r="B450" t="str">
            <v>OMD_8131</v>
          </cell>
          <cell r="C450" t="str">
            <v>131 - Energy Jurisdictional O &amp; M Exp Amount</v>
          </cell>
          <cell r="D450">
            <v>44634.355953569997</v>
          </cell>
          <cell r="F450" t="str">
            <v>CALC</v>
          </cell>
          <cell r="H450" t="str">
            <v>131</v>
          </cell>
          <cell r="I450" t="str">
            <v>C</v>
          </cell>
          <cell r="J450" t="str">
            <v>om_exp</v>
          </cell>
          <cell r="K450" t="str">
            <v>juris_energy_amt</v>
          </cell>
          <cell r="M450" t="str">
            <v>2010/12/1/8/A/0</v>
          </cell>
        </row>
        <row r="451">
          <cell r="A451" t="str">
            <v>450</v>
          </cell>
          <cell r="B451" t="str">
            <v>OME_8131</v>
          </cell>
          <cell r="C451" t="str">
            <v>131 - Total Jurisdictional O &amp; M Exp Amount</v>
          </cell>
          <cell r="D451">
            <v>54178.705728809997</v>
          </cell>
          <cell r="F451" t="str">
            <v>CALC</v>
          </cell>
          <cell r="H451" t="str">
            <v>131</v>
          </cell>
          <cell r="I451" t="str">
            <v>C</v>
          </cell>
          <cell r="J451" t="str">
            <v>om_exp</v>
          </cell>
          <cell r="K451" t="str">
            <v>total_juris_amt</v>
          </cell>
          <cell r="M451" t="str">
            <v>2010/12/1/8/A/0</v>
          </cell>
        </row>
        <row r="452">
          <cell r="A452" t="str">
            <v>451</v>
          </cell>
          <cell r="B452" t="str">
            <v>OME_8131</v>
          </cell>
          <cell r="C452" t="str">
            <v>131 - Total Jurisdictional O &amp; M Exp Amount</v>
          </cell>
          <cell r="D452">
            <v>44634.355953569997</v>
          </cell>
          <cell r="F452" t="str">
            <v>CALC</v>
          </cell>
          <cell r="H452" t="str">
            <v>131</v>
          </cell>
          <cell r="I452" t="str">
            <v>C</v>
          </cell>
          <cell r="J452" t="str">
            <v>om_exp</v>
          </cell>
          <cell r="K452" t="str">
            <v>total_juris_amt</v>
          </cell>
          <cell r="M452" t="str">
            <v>2010/12/1/8/A/0</v>
          </cell>
        </row>
        <row r="453">
          <cell r="A453" t="str">
            <v>452</v>
          </cell>
          <cell r="B453" t="str">
            <v>553_0390</v>
          </cell>
          <cell r="C453" t="str">
            <v xml:space="preserve">MNT GEN &amp; ELEC PLT-CONT EMISS MON-EC0C            </v>
          </cell>
          <cell r="D453">
            <v>45532.67</v>
          </cell>
          <cell r="E453" t="str">
            <v>553039</v>
          </cell>
          <cell r="F453" t="str">
            <v>WALKER</v>
          </cell>
          <cell r="G453" t="str">
            <v>CM</v>
          </cell>
          <cell r="H453" t="str">
            <v>131</v>
          </cell>
          <cell r="I453" t="str">
            <v>W</v>
          </cell>
          <cell r="M453" t="str">
            <v>2010/12/1/8/A/0</v>
          </cell>
        </row>
        <row r="454">
          <cell r="A454" t="str">
            <v>453</v>
          </cell>
          <cell r="B454" t="str">
            <v>511_0590</v>
          </cell>
          <cell r="C454" t="str">
            <v xml:space="preserve">MAINT OF STRUCTURES-ABOVE GRD STOR-ECRC           </v>
          </cell>
          <cell r="D454">
            <v>201147.49</v>
          </cell>
          <cell r="E454" t="str">
            <v>511059</v>
          </cell>
          <cell r="F454" t="str">
            <v>WALKER</v>
          </cell>
          <cell r="G454" t="str">
            <v>CM</v>
          </cell>
          <cell r="H454" t="str">
            <v>132</v>
          </cell>
          <cell r="I454" t="str">
            <v>W</v>
          </cell>
          <cell r="M454" t="str">
            <v>2010/12/1/8/A/0</v>
          </cell>
        </row>
        <row r="455">
          <cell r="A455" t="str">
            <v>454</v>
          </cell>
          <cell r="B455" t="str">
            <v>OM5_8132</v>
          </cell>
          <cell r="C455" t="str">
            <v>132 - CP Allocation O &amp; M Exp Amount</v>
          </cell>
          <cell r="D455">
            <v>201147.49</v>
          </cell>
          <cell r="F455" t="str">
            <v>CALC</v>
          </cell>
          <cell r="H455" t="str">
            <v>132</v>
          </cell>
          <cell r="I455" t="str">
            <v>C</v>
          </cell>
          <cell r="J455" t="str">
            <v>om_exp</v>
          </cell>
          <cell r="K455" t="str">
            <v>alloc_cp_amt</v>
          </cell>
          <cell r="M455" t="str">
            <v>2010/12/1/8/A/0</v>
          </cell>
        </row>
        <row r="456">
          <cell r="A456" t="str">
            <v>455</v>
          </cell>
          <cell r="B456" t="str">
            <v>OM5_8132</v>
          </cell>
          <cell r="C456" t="str">
            <v>132 - CP Allocation O &amp; M Exp Amount</v>
          </cell>
          <cell r="D456">
            <v>0</v>
          </cell>
          <cell r="F456" t="str">
            <v>CALC</v>
          </cell>
          <cell r="H456" t="str">
            <v>132</v>
          </cell>
          <cell r="I456" t="str">
            <v>C</v>
          </cell>
          <cell r="J456" t="str">
            <v>om_exp</v>
          </cell>
          <cell r="K456" t="str">
            <v>alloc_cp_amt</v>
          </cell>
          <cell r="M456" t="str">
            <v>2010/12/1/8/A/0</v>
          </cell>
        </row>
        <row r="457">
          <cell r="A457" t="str">
            <v>456</v>
          </cell>
          <cell r="B457" t="str">
            <v>OM5_8132</v>
          </cell>
          <cell r="C457" t="str">
            <v>132 - CP Allocation O &amp; M Exp Amount</v>
          </cell>
          <cell r="D457">
            <v>1016.06</v>
          </cell>
          <cell r="F457" t="str">
            <v>CALC</v>
          </cell>
          <cell r="H457" t="str">
            <v>132</v>
          </cell>
          <cell r="I457" t="str">
            <v>C</v>
          </cell>
          <cell r="J457" t="str">
            <v>om_exp</v>
          </cell>
          <cell r="K457" t="str">
            <v>alloc_cp_amt</v>
          </cell>
          <cell r="M457" t="str">
            <v>2010/12/1/8/A/0</v>
          </cell>
        </row>
        <row r="458">
          <cell r="A458" t="str">
            <v>457</v>
          </cell>
          <cell r="B458" t="str">
            <v>OM2_8132</v>
          </cell>
          <cell r="C458" t="str">
            <v>132 - CP Allocation Factor</v>
          </cell>
          <cell r="D458">
            <v>1</v>
          </cell>
          <cell r="F458" t="str">
            <v>CALC</v>
          </cell>
          <cell r="H458" t="str">
            <v>132</v>
          </cell>
          <cell r="I458" t="str">
            <v>C</v>
          </cell>
          <cell r="J458" t="str">
            <v>om_exp</v>
          </cell>
          <cell r="K458" t="str">
            <v>alloc_cp</v>
          </cell>
          <cell r="M458" t="str">
            <v>2010/12/1/8/A/0</v>
          </cell>
        </row>
        <row r="459">
          <cell r="A459" t="str">
            <v>458</v>
          </cell>
          <cell r="B459" t="str">
            <v>OM2_8132</v>
          </cell>
          <cell r="C459" t="str">
            <v>132 - CP Allocation Factor</v>
          </cell>
          <cell r="D459">
            <v>1</v>
          </cell>
          <cell r="F459" t="str">
            <v>CALC</v>
          </cell>
          <cell r="H459" t="str">
            <v>132</v>
          </cell>
          <cell r="I459" t="str">
            <v>C</v>
          </cell>
          <cell r="J459" t="str">
            <v>om_exp</v>
          </cell>
          <cell r="K459" t="str">
            <v>alloc_cp</v>
          </cell>
          <cell r="M459" t="str">
            <v>2010/12/1/8/A/0</v>
          </cell>
        </row>
        <row r="460">
          <cell r="A460" t="str">
            <v>459</v>
          </cell>
          <cell r="B460" t="str">
            <v>OM2_8132</v>
          </cell>
          <cell r="C460" t="str">
            <v>132 - CP Allocation Factor</v>
          </cell>
          <cell r="D460">
            <v>1</v>
          </cell>
          <cell r="F460" t="str">
            <v>CALC</v>
          </cell>
          <cell r="H460" t="str">
            <v>132</v>
          </cell>
          <cell r="I460" t="str">
            <v>C</v>
          </cell>
          <cell r="J460" t="str">
            <v>om_exp</v>
          </cell>
          <cell r="K460" t="str">
            <v>alloc_cp</v>
          </cell>
          <cell r="M460" t="str">
            <v>2010/12/1/8/A/0</v>
          </cell>
        </row>
        <row r="461">
          <cell r="A461" t="str">
            <v>460</v>
          </cell>
          <cell r="B461" t="str">
            <v>OM6_8132</v>
          </cell>
          <cell r="C461" t="str">
            <v>132 - GCP Allocation O &amp; M Exp Amount</v>
          </cell>
          <cell r="D461">
            <v>0</v>
          </cell>
          <cell r="F461" t="str">
            <v>CALC</v>
          </cell>
          <cell r="H461" t="str">
            <v>132</v>
          </cell>
          <cell r="I461" t="str">
            <v>C</v>
          </cell>
          <cell r="J461" t="str">
            <v>om_exp</v>
          </cell>
          <cell r="K461" t="str">
            <v>alloc_gcp_amt</v>
          </cell>
          <cell r="M461" t="str">
            <v>2010/12/1/8/A/0</v>
          </cell>
        </row>
        <row r="462">
          <cell r="A462" t="str">
            <v>461</v>
          </cell>
          <cell r="B462" t="str">
            <v>OM6_8132</v>
          </cell>
          <cell r="C462" t="str">
            <v>132 - GCP Allocation O &amp; M Exp Amount</v>
          </cell>
          <cell r="D462">
            <v>0</v>
          </cell>
          <cell r="F462" t="str">
            <v>CALC</v>
          </cell>
          <cell r="H462" t="str">
            <v>132</v>
          </cell>
          <cell r="I462" t="str">
            <v>C</v>
          </cell>
          <cell r="J462" t="str">
            <v>om_exp</v>
          </cell>
          <cell r="K462" t="str">
            <v>alloc_gcp_amt</v>
          </cell>
          <cell r="M462" t="str">
            <v>2010/12/1/8/A/0</v>
          </cell>
        </row>
        <row r="463">
          <cell r="A463" t="str">
            <v>462</v>
          </cell>
          <cell r="B463" t="str">
            <v>OM6_8132</v>
          </cell>
          <cell r="C463" t="str">
            <v>132 - GCP Allocation O &amp; M Exp Amount</v>
          </cell>
          <cell r="D463">
            <v>0</v>
          </cell>
          <cell r="F463" t="str">
            <v>CALC</v>
          </cell>
          <cell r="H463" t="str">
            <v>132</v>
          </cell>
          <cell r="I463" t="str">
            <v>C</v>
          </cell>
          <cell r="J463" t="str">
            <v>om_exp</v>
          </cell>
          <cell r="K463" t="str">
            <v>alloc_gcp_amt</v>
          </cell>
          <cell r="M463" t="str">
            <v>2010/12/1/8/A/0</v>
          </cell>
        </row>
        <row r="464">
          <cell r="A464" t="str">
            <v>463</v>
          </cell>
          <cell r="B464" t="str">
            <v>OM3_8132</v>
          </cell>
          <cell r="C464" t="str">
            <v>132 - GCP Allocation Factor</v>
          </cell>
          <cell r="D464">
            <v>0</v>
          </cell>
          <cell r="F464" t="str">
            <v>CALC</v>
          </cell>
          <cell r="H464" t="str">
            <v>132</v>
          </cell>
          <cell r="I464" t="str">
            <v>C</v>
          </cell>
          <cell r="J464" t="str">
            <v>om_exp</v>
          </cell>
          <cell r="K464" t="str">
            <v>alloc_gcp</v>
          </cell>
          <cell r="M464" t="str">
            <v>2010/12/1/8/A/0</v>
          </cell>
        </row>
        <row r="465">
          <cell r="A465" t="str">
            <v>464</v>
          </cell>
          <cell r="B465" t="str">
            <v>OM3_8132</v>
          </cell>
          <cell r="C465" t="str">
            <v>132 - GCP Allocation Factor</v>
          </cell>
          <cell r="D465">
            <v>0</v>
          </cell>
          <cell r="F465" t="str">
            <v>CALC</v>
          </cell>
          <cell r="H465" t="str">
            <v>132</v>
          </cell>
          <cell r="I465" t="str">
            <v>C</v>
          </cell>
          <cell r="J465" t="str">
            <v>om_exp</v>
          </cell>
          <cell r="K465" t="str">
            <v>alloc_gcp</v>
          </cell>
          <cell r="M465" t="str">
            <v>2010/12/1/8/A/0</v>
          </cell>
        </row>
        <row r="466">
          <cell r="A466" t="str">
            <v>465</v>
          </cell>
          <cell r="B466" t="str">
            <v>OM3_8132</v>
          </cell>
          <cell r="C466" t="str">
            <v>132 - GCP Allocation Factor</v>
          </cell>
          <cell r="D466">
            <v>0</v>
          </cell>
          <cell r="F466" t="str">
            <v>CALC</v>
          </cell>
          <cell r="H466" t="str">
            <v>132</v>
          </cell>
          <cell r="I466" t="str">
            <v>C</v>
          </cell>
          <cell r="J466" t="str">
            <v>om_exp</v>
          </cell>
          <cell r="K466" t="str">
            <v>alloc_gcp</v>
          </cell>
          <cell r="M466" t="str">
            <v>2010/12/1/8/A/0</v>
          </cell>
        </row>
        <row r="467">
          <cell r="A467" t="str">
            <v>466</v>
          </cell>
          <cell r="B467" t="str">
            <v>OMC_8132</v>
          </cell>
          <cell r="C467" t="str">
            <v>132 - GCP Jurisdictional O &amp; M Exp Amount</v>
          </cell>
          <cell r="D467">
            <v>0</v>
          </cell>
          <cell r="F467" t="str">
            <v>CALC</v>
          </cell>
          <cell r="H467" t="str">
            <v>132</v>
          </cell>
          <cell r="I467" t="str">
            <v>C</v>
          </cell>
          <cell r="J467" t="str">
            <v>om_exp</v>
          </cell>
          <cell r="K467" t="str">
            <v>juris_gcp_amt</v>
          </cell>
          <cell r="M467" t="str">
            <v>2010/12/1/8/A/0</v>
          </cell>
        </row>
        <row r="468">
          <cell r="A468" t="str">
            <v>467</v>
          </cell>
          <cell r="B468" t="str">
            <v>OMC_8132</v>
          </cell>
          <cell r="C468" t="str">
            <v>132 - GCP Jurisdictional O &amp; M Exp Amount</v>
          </cell>
          <cell r="D468">
            <v>0</v>
          </cell>
          <cell r="F468" t="str">
            <v>CALC</v>
          </cell>
          <cell r="H468" t="str">
            <v>132</v>
          </cell>
          <cell r="I468" t="str">
            <v>C</v>
          </cell>
          <cell r="J468" t="str">
            <v>om_exp</v>
          </cell>
          <cell r="K468" t="str">
            <v>juris_gcp_amt</v>
          </cell>
          <cell r="M468" t="str">
            <v>2010/12/1/8/A/0</v>
          </cell>
        </row>
        <row r="469">
          <cell r="A469" t="str">
            <v>468</v>
          </cell>
          <cell r="B469" t="str">
            <v>OMC_8132</v>
          </cell>
          <cell r="C469" t="str">
            <v>132 - GCP Jurisdictional O &amp; M Exp Amount</v>
          </cell>
          <cell r="D469">
            <v>0</v>
          </cell>
          <cell r="F469" t="str">
            <v>CALC</v>
          </cell>
          <cell r="H469" t="str">
            <v>132</v>
          </cell>
          <cell r="I469" t="str">
            <v>C</v>
          </cell>
          <cell r="J469" t="str">
            <v>om_exp</v>
          </cell>
          <cell r="K469" t="str">
            <v>juris_gcp_amt</v>
          </cell>
          <cell r="M469" t="str">
            <v>2010/12/1/8/A/0</v>
          </cell>
        </row>
        <row r="470">
          <cell r="A470" t="str">
            <v>469</v>
          </cell>
          <cell r="B470" t="str">
            <v>OM4_8132</v>
          </cell>
          <cell r="C470" t="str">
            <v>132 - Energy Allocation Factor</v>
          </cell>
          <cell r="D470">
            <v>0</v>
          </cell>
          <cell r="F470" t="str">
            <v>CALC</v>
          </cell>
          <cell r="H470" t="str">
            <v>132</v>
          </cell>
          <cell r="I470" t="str">
            <v>C</v>
          </cell>
          <cell r="J470" t="str">
            <v>om_exp</v>
          </cell>
          <cell r="K470" t="str">
            <v>alloc_energy</v>
          </cell>
          <cell r="M470" t="str">
            <v>2010/12/1/8/A/0</v>
          </cell>
        </row>
        <row r="471">
          <cell r="A471" t="str">
            <v>470</v>
          </cell>
          <cell r="B471" t="str">
            <v>OM4_8132</v>
          </cell>
          <cell r="C471" t="str">
            <v>132 - Energy Allocation Factor</v>
          </cell>
          <cell r="D471">
            <v>0</v>
          </cell>
          <cell r="F471" t="str">
            <v>CALC</v>
          </cell>
          <cell r="H471" t="str">
            <v>132</v>
          </cell>
          <cell r="I471" t="str">
            <v>C</v>
          </cell>
          <cell r="J471" t="str">
            <v>om_exp</v>
          </cell>
          <cell r="K471" t="str">
            <v>alloc_energy</v>
          </cell>
          <cell r="M471" t="str">
            <v>2010/12/1/8/A/0</v>
          </cell>
        </row>
        <row r="472">
          <cell r="A472" t="str">
            <v>471</v>
          </cell>
          <cell r="B472" t="str">
            <v>OM4_8132</v>
          </cell>
          <cell r="C472" t="str">
            <v>132 - Energy Allocation Factor</v>
          </cell>
          <cell r="D472">
            <v>0</v>
          </cell>
          <cell r="F472" t="str">
            <v>CALC</v>
          </cell>
          <cell r="H472" t="str">
            <v>132</v>
          </cell>
          <cell r="I472" t="str">
            <v>C</v>
          </cell>
          <cell r="J472" t="str">
            <v>om_exp</v>
          </cell>
          <cell r="K472" t="str">
            <v>alloc_energy</v>
          </cell>
          <cell r="M472" t="str">
            <v>2010/12/1/8/A/0</v>
          </cell>
        </row>
        <row r="473">
          <cell r="A473" t="str">
            <v>472</v>
          </cell>
          <cell r="B473" t="str">
            <v>OM7_8132</v>
          </cell>
          <cell r="C473" t="str">
            <v>132 - Energy Allocation O &amp; M Exp Amount</v>
          </cell>
          <cell r="D473">
            <v>0</v>
          </cell>
          <cell r="F473" t="str">
            <v>CALC</v>
          </cell>
          <cell r="H473" t="str">
            <v>132</v>
          </cell>
          <cell r="I473" t="str">
            <v>C</v>
          </cell>
          <cell r="J473" t="str">
            <v>om_exp</v>
          </cell>
          <cell r="K473" t="str">
            <v>alloc_energy_amt</v>
          </cell>
          <cell r="M473" t="str">
            <v>2010/12/1/8/A/0</v>
          </cell>
        </row>
        <row r="474">
          <cell r="A474" t="str">
            <v>473</v>
          </cell>
          <cell r="B474" t="str">
            <v>OM7_8132</v>
          </cell>
          <cell r="C474" t="str">
            <v>132 - Energy Allocation O &amp; M Exp Amount</v>
          </cell>
          <cell r="D474">
            <v>0</v>
          </cell>
          <cell r="F474" t="str">
            <v>CALC</v>
          </cell>
          <cell r="H474" t="str">
            <v>132</v>
          </cell>
          <cell r="I474" t="str">
            <v>C</v>
          </cell>
          <cell r="J474" t="str">
            <v>om_exp</v>
          </cell>
          <cell r="K474" t="str">
            <v>alloc_energy_amt</v>
          </cell>
          <cell r="M474" t="str">
            <v>2010/12/1/8/A/0</v>
          </cell>
        </row>
        <row r="475">
          <cell r="A475" t="str">
            <v>474</v>
          </cell>
          <cell r="B475" t="str">
            <v>OM7_8132</v>
          </cell>
          <cell r="C475" t="str">
            <v>132 - Energy Allocation O &amp; M Exp Amount</v>
          </cell>
          <cell r="D475">
            <v>0</v>
          </cell>
          <cell r="F475" t="str">
            <v>CALC</v>
          </cell>
          <cell r="H475" t="str">
            <v>132</v>
          </cell>
          <cell r="I475" t="str">
            <v>C</v>
          </cell>
          <cell r="J475" t="str">
            <v>om_exp</v>
          </cell>
          <cell r="K475" t="str">
            <v>alloc_energy_amt</v>
          </cell>
          <cell r="M475" t="str">
            <v>2010/12/1/8/A/0</v>
          </cell>
        </row>
        <row r="476">
          <cell r="A476" t="str">
            <v>475</v>
          </cell>
          <cell r="B476" t="str">
            <v>OMB_8132</v>
          </cell>
          <cell r="C476" t="str">
            <v>132 - CP Jurisdictional O &amp; M Exp Amount</v>
          </cell>
          <cell r="D476">
            <v>197186.996495645</v>
          </cell>
          <cell r="F476" t="str">
            <v>CALC</v>
          </cell>
          <cell r="H476" t="str">
            <v>132</v>
          </cell>
          <cell r="I476" t="str">
            <v>C</v>
          </cell>
          <cell r="J476" t="str">
            <v>om_exp</v>
          </cell>
          <cell r="K476" t="str">
            <v>juris_cp_amt</v>
          </cell>
          <cell r="M476" t="str">
            <v>2010/12/1/8/A/0</v>
          </cell>
        </row>
        <row r="477">
          <cell r="A477" t="str">
            <v>476</v>
          </cell>
          <cell r="B477" t="str">
            <v>OMB_8132</v>
          </cell>
          <cell r="C477" t="str">
            <v>132 - CP Jurisdictional O &amp; M Exp Amount</v>
          </cell>
          <cell r="D477">
            <v>0</v>
          </cell>
          <cell r="F477" t="str">
            <v>CALC</v>
          </cell>
          <cell r="H477" t="str">
            <v>132</v>
          </cell>
          <cell r="I477" t="str">
            <v>C</v>
          </cell>
          <cell r="J477" t="str">
            <v>om_exp</v>
          </cell>
          <cell r="K477" t="str">
            <v>juris_cp_amt</v>
          </cell>
          <cell r="M477" t="str">
            <v>2010/12/1/8/A/0</v>
          </cell>
        </row>
        <row r="478">
          <cell r="A478" t="str">
            <v>477</v>
          </cell>
          <cell r="B478" t="str">
            <v>OMB_8132</v>
          </cell>
          <cell r="C478" t="str">
            <v>132 - CP Jurisdictional O &amp; M Exp Amount</v>
          </cell>
          <cell r="D478">
            <v>996.05428662999998</v>
          </cell>
          <cell r="F478" t="str">
            <v>CALC</v>
          </cell>
          <cell r="H478" t="str">
            <v>132</v>
          </cell>
          <cell r="I478" t="str">
            <v>C</v>
          </cell>
          <cell r="J478" t="str">
            <v>om_exp</v>
          </cell>
          <cell r="K478" t="str">
            <v>juris_cp_amt</v>
          </cell>
          <cell r="M478" t="str">
            <v>2010/12/1/8/A/0</v>
          </cell>
        </row>
        <row r="479">
          <cell r="A479" t="str">
            <v>478</v>
          </cell>
          <cell r="B479" t="str">
            <v>OM8_8132</v>
          </cell>
          <cell r="C479" t="str">
            <v>132 - CP Jurisdictional Factor</v>
          </cell>
          <cell r="D479">
            <v>0.98031049999999997</v>
          </cell>
          <cell r="F479" t="str">
            <v>CALC</v>
          </cell>
          <cell r="H479" t="str">
            <v>132</v>
          </cell>
          <cell r="I479" t="str">
            <v>C</v>
          </cell>
          <cell r="J479" t="str">
            <v>om_exp</v>
          </cell>
          <cell r="K479" t="str">
            <v>juris_cp</v>
          </cell>
          <cell r="M479" t="str">
            <v>2010/12/1/8/A/0</v>
          </cell>
        </row>
        <row r="480">
          <cell r="A480" t="str">
            <v>479</v>
          </cell>
          <cell r="B480" t="str">
            <v>OM8_8132</v>
          </cell>
          <cell r="C480" t="str">
            <v>132 - CP Jurisdictional Factor</v>
          </cell>
          <cell r="D480">
            <v>0.98031049999999997</v>
          </cell>
          <cell r="F480" t="str">
            <v>CALC</v>
          </cell>
          <cell r="H480" t="str">
            <v>132</v>
          </cell>
          <cell r="I480" t="str">
            <v>C</v>
          </cell>
          <cell r="J480" t="str">
            <v>om_exp</v>
          </cell>
          <cell r="K480" t="str">
            <v>juris_cp</v>
          </cell>
          <cell r="M480" t="str">
            <v>2010/12/1/8/A/0</v>
          </cell>
        </row>
        <row r="481">
          <cell r="A481" t="str">
            <v>480</v>
          </cell>
          <cell r="B481" t="str">
            <v>OM8_8132</v>
          </cell>
          <cell r="C481" t="str">
            <v>132 - CP Jurisdictional Factor</v>
          </cell>
          <cell r="D481">
            <v>0.98031049999999997</v>
          </cell>
          <cell r="F481" t="str">
            <v>CALC</v>
          </cell>
          <cell r="H481" t="str">
            <v>132</v>
          </cell>
          <cell r="I481" t="str">
            <v>C</v>
          </cell>
          <cell r="J481" t="str">
            <v>om_exp</v>
          </cell>
          <cell r="K481" t="str">
            <v>juris_cp</v>
          </cell>
          <cell r="M481" t="str">
            <v>2010/12/1/8/A/0</v>
          </cell>
        </row>
        <row r="482">
          <cell r="A482" t="str">
            <v>481</v>
          </cell>
          <cell r="B482" t="str">
            <v>OMA_8132</v>
          </cell>
          <cell r="C482" t="str">
            <v>132 - Energy Jurisdictional Factor</v>
          </cell>
          <cell r="D482">
            <v>0.980271</v>
          </cell>
          <cell r="F482" t="str">
            <v>CALC</v>
          </cell>
          <cell r="H482" t="str">
            <v>132</v>
          </cell>
          <cell r="I482" t="str">
            <v>C</v>
          </cell>
          <cell r="J482" t="str">
            <v>om_exp</v>
          </cell>
          <cell r="K482" t="str">
            <v>juris_energy</v>
          </cell>
          <cell r="M482" t="str">
            <v>2010/12/1/8/A/0</v>
          </cell>
        </row>
        <row r="483">
          <cell r="A483" t="str">
            <v>482</v>
          </cell>
          <cell r="B483" t="str">
            <v>OMA_8132</v>
          </cell>
          <cell r="C483" t="str">
            <v>132 - Energy Jurisdictional Factor</v>
          </cell>
          <cell r="D483">
            <v>0.980271</v>
          </cell>
          <cell r="F483" t="str">
            <v>CALC</v>
          </cell>
          <cell r="H483" t="str">
            <v>132</v>
          </cell>
          <cell r="I483" t="str">
            <v>C</v>
          </cell>
          <cell r="J483" t="str">
            <v>om_exp</v>
          </cell>
          <cell r="K483" t="str">
            <v>juris_energy</v>
          </cell>
          <cell r="M483" t="str">
            <v>2010/12/1/8/A/0</v>
          </cell>
        </row>
        <row r="484">
          <cell r="A484" t="str">
            <v>483</v>
          </cell>
          <cell r="B484" t="str">
            <v>OMA_8132</v>
          </cell>
          <cell r="C484" t="str">
            <v>132 - Energy Jurisdictional Factor</v>
          </cell>
          <cell r="D484">
            <v>0.980271</v>
          </cell>
          <cell r="F484" t="str">
            <v>CALC</v>
          </cell>
          <cell r="H484" t="str">
            <v>132</v>
          </cell>
          <cell r="I484" t="str">
            <v>C</v>
          </cell>
          <cell r="J484" t="str">
            <v>om_exp</v>
          </cell>
          <cell r="K484" t="str">
            <v>juris_energy</v>
          </cell>
          <cell r="M484" t="str">
            <v>2010/12/1/8/A/0</v>
          </cell>
        </row>
        <row r="485">
          <cell r="A485" t="str">
            <v>484</v>
          </cell>
          <cell r="B485" t="str">
            <v>OM1_8132</v>
          </cell>
          <cell r="C485" t="str">
            <v>132 - O &amp; M Expenses Amount</v>
          </cell>
          <cell r="D485">
            <v>201147.49</v>
          </cell>
          <cell r="F485" t="str">
            <v>CALC</v>
          </cell>
          <cell r="H485" t="str">
            <v>132</v>
          </cell>
          <cell r="I485" t="str">
            <v>C</v>
          </cell>
          <cell r="J485" t="str">
            <v>om_exp</v>
          </cell>
          <cell r="K485" t="str">
            <v>beg_bal</v>
          </cell>
          <cell r="M485" t="str">
            <v>2010/12/1/8/A/0</v>
          </cell>
        </row>
        <row r="486">
          <cell r="A486" t="str">
            <v>485</v>
          </cell>
          <cell r="B486" t="str">
            <v>OM1_8132</v>
          </cell>
          <cell r="C486" t="str">
            <v>132 - O &amp; M Expenses Amount</v>
          </cell>
          <cell r="D486">
            <v>0</v>
          </cell>
          <cell r="F486" t="str">
            <v>CALC</v>
          </cell>
          <cell r="H486" t="str">
            <v>132</v>
          </cell>
          <cell r="I486" t="str">
            <v>C</v>
          </cell>
          <cell r="J486" t="str">
            <v>om_exp</v>
          </cell>
          <cell r="K486" t="str">
            <v>beg_bal</v>
          </cell>
          <cell r="M486" t="str">
            <v>2010/12/1/8/A/0</v>
          </cell>
        </row>
        <row r="487">
          <cell r="A487" t="str">
            <v>486</v>
          </cell>
          <cell r="B487" t="str">
            <v>OM1_8132</v>
          </cell>
          <cell r="C487" t="str">
            <v>132 - O &amp; M Expenses Amount</v>
          </cell>
          <cell r="D487">
            <v>1016.06</v>
          </cell>
          <cell r="F487" t="str">
            <v>CALC</v>
          </cell>
          <cell r="H487" t="str">
            <v>132</v>
          </cell>
          <cell r="I487" t="str">
            <v>C</v>
          </cell>
          <cell r="J487" t="str">
            <v>om_exp</v>
          </cell>
          <cell r="K487" t="str">
            <v>beg_bal</v>
          </cell>
          <cell r="M487" t="str">
            <v>2010/12/1/8/A/0</v>
          </cell>
        </row>
        <row r="488">
          <cell r="A488" t="str">
            <v>487</v>
          </cell>
          <cell r="B488" t="str">
            <v>OM9_8132</v>
          </cell>
          <cell r="C488" t="str">
            <v>132 - GCP Jurisdictional Factor</v>
          </cell>
          <cell r="D488">
            <v>1</v>
          </cell>
          <cell r="F488" t="str">
            <v>CALC</v>
          </cell>
          <cell r="H488" t="str">
            <v>132</v>
          </cell>
          <cell r="I488" t="str">
            <v>C</v>
          </cell>
          <cell r="J488" t="str">
            <v>om_exp</v>
          </cell>
          <cell r="K488" t="str">
            <v>juris_gcp</v>
          </cell>
          <cell r="M488" t="str">
            <v>2010/12/1/8/A/0</v>
          </cell>
        </row>
        <row r="489">
          <cell r="A489" t="str">
            <v>488</v>
          </cell>
          <cell r="B489" t="str">
            <v>OM9_8132</v>
          </cell>
          <cell r="C489" t="str">
            <v>132 - GCP Jurisdictional Factor</v>
          </cell>
          <cell r="D489">
            <v>1</v>
          </cell>
          <cell r="F489" t="str">
            <v>CALC</v>
          </cell>
          <cell r="H489" t="str">
            <v>132</v>
          </cell>
          <cell r="I489" t="str">
            <v>C</v>
          </cell>
          <cell r="J489" t="str">
            <v>om_exp</v>
          </cell>
          <cell r="K489" t="str">
            <v>juris_gcp</v>
          </cell>
          <cell r="M489" t="str">
            <v>2010/12/1/8/A/0</v>
          </cell>
        </row>
        <row r="490">
          <cell r="A490" t="str">
            <v>489</v>
          </cell>
          <cell r="B490" t="str">
            <v>OM9_8132</v>
          </cell>
          <cell r="C490" t="str">
            <v>132 - GCP Jurisdictional Factor</v>
          </cell>
          <cell r="D490">
            <v>1</v>
          </cell>
          <cell r="F490" t="str">
            <v>CALC</v>
          </cell>
          <cell r="H490" t="str">
            <v>132</v>
          </cell>
          <cell r="I490" t="str">
            <v>C</v>
          </cell>
          <cell r="J490" t="str">
            <v>om_exp</v>
          </cell>
          <cell r="K490" t="str">
            <v>juris_gcp</v>
          </cell>
          <cell r="M490" t="str">
            <v>2010/12/1/8/A/0</v>
          </cell>
        </row>
        <row r="491">
          <cell r="A491" t="str">
            <v>490</v>
          </cell>
          <cell r="B491" t="str">
            <v>OMD_8132</v>
          </cell>
          <cell r="C491" t="str">
            <v>132 - Energy Jurisdictional O &amp; M Exp Amount</v>
          </cell>
          <cell r="D491">
            <v>0</v>
          </cell>
          <cell r="F491" t="str">
            <v>CALC</v>
          </cell>
          <cell r="H491" t="str">
            <v>132</v>
          </cell>
          <cell r="I491" t="str">
            <v>C</v>
          </cell>
          <cell r="J491" t="str">
            <v>om_exp</v>
          </cell>
          <cell r="K491" t="str">
            <v>juris_energy_amt</v>
          </cell>
          <cell r="M491" t="str">
            <v>2010/12/1/8/A/0</v>
          </cell>
        </row>
        <row r="492">
          <cell r="A492" t="str">
            <v>491</v>
          </cell>
          <cell r="B492" t="str">
            <v>OMD_8132</v>
          </cell>
          <cell r="C492" t="str">
            <v>132 - Energy Jurisdictional O &amp; M Exp Amount</v>
          </cell>
          <cell r="D492">
            <v>0</v>
          </cell>
          <cell r="F492" t="str">
            <v>CALC</v>
          </cell>
          <cell r="H492" t="str">
            <v>132</v>
          </cell>
          <cell r="I492" t="str">
            <v>C</v>
          </cell>
          <cell r="J492" t="str">
            <v>om_exp</v>
          </cell>
          <cell r="K492" t="str">
            <v>juris_energy_amt</v>
          </cell>
          <cell r="M492" t="str">
            <v>2010/12/1/8/A/0</v>
          </cell>
        </row>
        <row r="493">
          <cell r="A493" t="str">
            <v>492</v>
          </cell>
          <cell r="B493" t="str">
            <v>OMD_8132</v>
          </cell>
          <cell r="C493" t="str">
            <v>132 - Energy Jurisdictional O &amp; M Exp Amount</v>
          </cell>
          <cell r="D493">
            <v>0</v>
          </cell>
          <cell r="F493" t="str">
            <v>CALC</v>
          </cell>
          <cell r="H493" t="str">
            <v>132</v>
          </cell>
          <cell r="I493" t="str">
            <v>C</v>
          </cell>
          <cell r="J493" t="str">
            <v>om_exp</v>
          </cell>
          <cell r="K493" t="str">
            <v>juris_energy_amt</v>
          </cell>
          <cell r="M493" t="str">
            <v>2010/12/1/8/A/0</v>
          </cell>
        </row>
        <row r="494">
          <cell r="A494" t="str">
            <v>493</v>
          </cell>
          <cell r="B494" t="str">
            <v>OME_8132</v>
          </cell>
          <cell r="C494" t="str">
            <v>132 - Total Jurisdictional O &amp; M Exp Amount</v>
          </cell>
          <cell r="D494">
            <v>197186.996495645</v>
          </cell>
          <cell r="F494" t="str">
            <v>CALC</v>
          </cell>
          <cell r="H494" t="str">
            <v>132</v>
          </cell>
          <cell r="I494" t="str">
            <v>C</v>
          </cell>
          <cell r="J494" t="str">
            <v>om_exp</v>
          </cell>
          <cell r="K494" t="str">
            <v>total_juris_amt</v>
          </cell>
          <cell r="M494" t="str">
            <v>2010/12/1/8/A/0</v>
          </cell>
        </row>
        <row r="495">
          <cell r="A495" t="str">
            <v>494</v>
          </cell>
          <cell r="B495" t="str">
            <v>OME_8132</v>
          </cell>
          <cell r="C495" t="str">
            <v>132 - Total Jurisdictional O &amp; M Exp Amount</v>
          </cell>
          <cell r="D495">
            <v>0</v>
          </cell>
          <cell r="F495" t="str">
            <v>CALC</v>
          </cell>
          <cell r="H495" t="str">
            <v>132</v>
          </cell>
          <cell r="I495" t="str">
            <v>C</v>
          </cell>
          <cell r="J495" t="str">
            <v>om_exp</v>
          </cell>
          <cell r="K495" t="str">
            <v>total_juris_amt</v>
          </cell>
          <cell r="M495" t="str">
            <v>2010/12/1/8/A/0</v>
          </cell>
        </row>
        <row r="496">
          <cell r="A496" t="str">
            <v>495</v>
          </cell>
          <cell r="B496" t="str">
            <v>OME_8132</v>
          </cell>
          <cell r="C496" t="str">
            <v>132 - Total Jurisdictional O &amp; M Exp Amount</v>
          </cell>
          <cell r="D496">
            <v>996.05428662999998</v>
          </cell>
          <cell r="F496" t="str">
            <v>CALC</v>
          </cell>
          <cell r="H496" t="str">
            <v>132</v>
          </cell>
          <cell r="I496" t="str">
            <v>C</v>
          </cell>
          <cell r="J496" t="str">
            <v>om_exp</v>
          </cell>
          <cell r="K496" t="str">
            <v>total_juris_amt</v>
          </cell>
          <cell r="M496" t="str">
            <v>2010/12/1/8/A/0</v>
          </cell>
        </row>
        <row r="497">
          <cell r="A497" t="str">
            <v>496</v>
          </cell>
          <cell r="B497" t="str">
            <v>506_0890</v>
          </cell>
          <cell r="C497" t="str">
            <v xml:space="preserve">MISC STM PWR EXP-OIL SPILL CLEAN-ECRC             </v>
          </cell>
          <cell r="D497">
            <v>39364.019999999997</v>
          </cell>
          <cell r="E497" t="str">
            <v>506089</v>
          </cell>
          <cell r="F497" t="str">
            <v>WALKER</v>
          </cell>
          <cell r="G497" t="str">
            <v>CM</v>
          </cell>
          <cell r="H497" t="str">
            <v>133</v>
          </cell>
          <cell r="I497" t="str">
            <v>W</v>
          </cell>
          <cell r="M497" t="str">
            <v>2010/12/1/8/A/0</v>
          </cell>
        </row>
        <row r="498">
          <cell r="A498" t="str">
            <v>497</v>
          </cell>
          <cell r="B498" t="str">
            <v>OM5_8133</v>
          </cell>
          <cell r="C498" t="str">
            <v>133 - CP Allocation O &amp; M Exp Amount</v>
          </cell>
          <cell r="D498">
            <v>0</v>
          </cell>
          <cell r="F498" t="str">
            <v>CALC</v>
          </cell>
          <cell r="H498" t="str">
            <v>133</v>
          </cell>
          <cell r="I498" t="str">
            <v>C</v>
          </cell>
          <cell r="J498" t="str">
            <v>om_exp</v>
          </cell>
          <cell r="K498" t="str">
            <v>alloc_cp_amt</v>
          </cell>
          <cell r="M498" t="str">
            <v>2010/12/1/8/A/0</v>
          </cell>
        </row>
        <row r="499">
          <cell r="A499" t="str">
            <v>498</v>
          </cell>
          <cell r="B499" t="str">
            <v>OM5_8133</v>
          </cell>
          <cell r="C499" t="str">
            <v>133 - CP Allocation O &amp; M Exp Amount</v>
          </cell>
          <cell r="D499">
            <v>0</v>
          </cell>
          <cell r="F499" t="str">
            <v>CALC</v>
          </cell>
          <cell r="H499" t="str">
            <v>133</v>
          </cell>
          <cell r="I499" t="str">
            <v>C</v>
          </cell>
          <cell r="J499" t="str">
            <v>om_exp</v>
          </cell>
          <cell r="K499" t="str">
            <v>alloc_cp_amt</v>
          </cell>
          <cell r="M499" t="str">
            <v>2010/12/1/8/A/0</v>
          </cell>
        </row>
        <row r="500">
          <cell r="A500" t="str">
            <v>499</v>
          </cell>
          <cell r="B500" t="str">
            <v>OM2_8133</v>
          </cell>
          <cell r="C500" t="str">
            <v>133 - CP Allocation Factor</v>
          </cell>
          <cell r="D500">
            <v>0</v>
          </cell>
          <cell r="F500" t="str">
            <v>CALC</v>
          </cell>
          <cell r="H500" t="str">
            <v>133</v>
          </cell>
          <cell r="I500" t="str">
            <v>C</v>
          </cell>
          <cell r="J500" t="str">
            <v>om_exp</v>
          </cell>
          <cell r="K500" t="str">
            <v>alloc_cp</v>
          </cell>
          <cell r="M500" t="str">
            <v>2010/12/1/8/A/0</v>
          </cell>
        </row>
        <row r="501">
          <cell r="A501" t="str">
            <v>500</v>
          </cell>
          <cell r="B501" t="str">
            <v>OM2_8133</v>
          </cell>
          <cell r="C501" t="str">
            <v>133 - CP Allocation Factor</v>
          </cell>
          <cell r="D501">
            <v>0</v>
          </cell>
          <cell r="F501" t="str">
            <v>CALC</v>
          </cell>
          <cell r="H501" t="str">
            <v>133</v>
          </cell>
          <cell r="I501" t="str">
            <v>C</v>
          </cell>
          <cell r="J501" t="str">
            <v>om_exp</v>
          </cell>
          <cell r="K501" t="str">
            <v>alloc_cp</v>
          </cell>
          <cell r="M501" t="str">
            <v>2010/12/1/8/A/0</v>
          </cell>
        </row>
        <row r="502">
          <cell r="A502" t="str">
            <v>501</v>
          </cell>
          <cell r="B502" t="str">
            <v>OM6_8133</v>
          </cell>
          <cell r="C502" t="str">
            <v>133 - GCP Allocation O &amp; M Exp Amount</v>
          </cell>
          <cell r="D502">
            <v>0</v>
          </cell>
          <cell r="F502" t="str">
            <v>CALC</v>
          </cell>
          <cell r="H502" t="str">
            <v>133</v>
          </cell>
          <cell r="I502" t="str">
            <v>C</v>
          </cell>
          <cell r="J502" t="str">
            <v>om_exp</v>
          </cell>
          <cell r="K502" t="str">
            <v>alloc_gcp_amt</v>
          </cell>
          <cell r="M502" t="str">
            <v>2010/12/1/8/A/0</v>
          </cell>
        </row>
        <row r="503">
          <cell r="A503" t="str">
            <v>502</v>
          </cell>
          <cell r="B503" t="str">
            <v>OM6_8133</v>
          </cell>
          <cell r="C503" t="str">
            <v>133 - GCP Allocation O &amp; M Exp Amount</v>
          </cell>
          <cell r="D503">
            <v>0</v>
          </cell>
          <cell r="F503" t="str">
            <v>CALC</v>
          </cell>
          <cell r="H503" t="str">
            <v>133</v>
          </cell>
          <cell r="I503" t="str">
            <v>C</v>
          </cell>
          <cell r="J503" t="str">
            <v>om_exp</v>
          </cell>
          <cell r="K503" t="str">
            <v>alloc_gcp_amt</v>
          </cell>
          <cell r="M503" t="str">
            <v>2010/12/1/8/A/0</v>
          </cell>
        </row>
        <row r="504">
          <cell r="A504" t="str">
            <v>503</v>
          </cell>
          <cell r="B504" t="str">
            <v>OM3_8133</v>
          </cell>
          <cell r="C504" t="str">
            <v>133 - GCP Allocation Factor</v>
          </cell>
          <cell r="D504">
            <v>0</v>
          </cell>
          <cell r="F504" t="str">
            <v>CALC</v>
          </cell>
          <cell r="H504" t="str">
            <v>133</v>
          </cell>
          <cell r="I504" t="str">
            <v>C</v>
          </cell>
          <cell r="J504" t="str">
            <v>om_exp</v>
          </cell>
          <cell r="K504" t="str">
            <v>alloc_gcp</v>
          </cell>
          <cell r="M504" t="str">
            <v>2010/12/1/8/A/0</v>
          </cell>
        </row>
        <row r="505">
          <cell r="A505" t="str">
            <v>504</v>
          </cell>
          <cell r="B505" t="str">
            <v>OM3_8133</v>
          </cell>
          <cell r="C505" t="str">
            <v>133 - GCP Allocation Factor</v>
          </cell>
          <cell r="D505">
            <v>0</v>
          </cell>
          <cell r="F505" t="str">
            <v>CALC</v>
          </cell>
          <cell r="H505" t="str">
            <v>133</v>
          </cell>
          <cell r="I505" t="str">
            <v>C</v>
          </cell>
          <cell r="J505" t="str">
            <v>om_exp</v>
          </cell>
          <cell r="K505" t="str">
            <v>alloc_gcp</v>
          </cell>
          <cell r="M505" t="str">
            <v>2010/12/1/8/A/0</v>
          </cell>
        </row>
        <row r="506">
          <cell r="A506" t="str">
            <v>505</v>
          </cell>
          <cell r="B506" t="str">
            <v>OMC_8133</v>
          </cell>
          <cell r="C506" t="str">
            <v>133 - GCP Jurisdictional O &amp; M Exp Amount</v>
          </cell>
          <cell r="D506">
            <v>0</v>
          </cell>
          <cell r="F506" t="str">
            <v>CALC</v>
          </cell>
          <cell r="H506" t="str">
            <v>133</v>
          </cell>
          <cell r="I506" t="str">
            <v>C</v>
          </cell>
          <cell r="J506" t="str">
            <v>om_exp</v>
          </cell>
          <cell r="K506" t="str">
            <v>juris_gcp_amt</v>
          </cell>
          <cell r="M506" t="str">
            <v>2010/12/1/8/A/0</v>
          </cell>
        </row>
        <row r="507">
          <cell r="A507" t="str">
            <v>506</v>
          </cell>
          <cell r="B507" t="str">
            <v>OMC_8133</v>
          </cell>
          <cell r="C507" t="str">
            <v>133 - GCP Jurisdictional O &amp; M Exp Amount</v>
          </cell>
          <cell r="D507">
            <v>0</v>
          </cell>
          <cell r="F507" t="str">
            <v>CALC</v>
          </cell>
          <cell r="H507" t="str">
            <v>133</v>
          </cell>
          <cell r="I507" t="str">
            <v>C</v>
          </cell>
          <cell r="J507" t="str">
            <v>om_exp</v>
          </cell>
          <cell r="K507" t="str">
            <v>juris_gcp_amt</v>
          </cell>
          <cell r="M507" t="str">
            <v>2010/12/1/8/A/0</v>
          </cell>
        </row>
        <row r="508">
          <cell r="A508" t="str">
            <v>507</v>
          </cell>
          <cell r="B508" t="str">
            <v>OM4_8133</v>
          </cell>
          <cell r="C508" t="str">
            <v>133 - Energy Allocation Factor</v>
          </cell>
          <cell r="D508">
            <v>1</v>
          </cell>
          <cell r="F508" t="str">
            <v>CALC</v>
          </cell>
          <cell r="H508" t="str">
            <v>133</v>
          </cell>
          <cell r="I508" t="str">
            <v>C</v>
          </cell>
          <cell r="J508" t="str">
            <v>om_exp</v>
          </cell>
          <cell r="K508" t="str">
            <v>alloc_energy</v>
          </cell>
          <cell r="M508" t="str">
            <v>2010/12/1/8/A/0</v>
          </cell>
        </row>
        <row r="509">
          <cell r="A509" t="str">
            <v>508</v>
          </cell>
          <cell r="B509" t="str">
            <v>OM4_8133</v>
          </cell>
          <cell r="C509" t="str">
            <v>133 - Energy Allocation Factor</v>
          </cell>
          <cell r="D509">
            <v>1</v>
          </cell>
          <cell r="F509" t="str">
            <v>CALC</v>
          </cell>
          <cell r="H509" t="str">
            <v>133</v>
          </cell>
          <cell r="I509" t="str">
            <v>C</v>
          </cell>
          <cell r="J509" t="str">
            <v>om_exp</v>
          </cell>
          <cell r="K509" t="str">
            <v>alloc_energy</v>
          </cell>
          <cell r="M509" t="str">
            <v>2010/12/1/8/A/0</v>
          </cell>
        </row>
        <row r="510">
          <cell r="A510" t="str">
            <v>509</v>
          </cell>
          <cell r="B510" t="str">
            <v>OM7_8133</v>
          </cell>
          <cell r="C510" t="str">
            <v>133 - Energy Allocation O &amp; M Exp Amount</v>
          </cell>
          <cell r="D510">
            <v>95.2</v>
          </cell>
          <cell r="F510" t="str">
            <v>CALC</v>
          </cell>
          <cell r="H510" t="str">
            <v>133</v>
          </cell>
          <cell r="I510" t="str">
            <v>C</v>
          </cell>
          <cell r="J510" t="str">
            <v>om_exp</v>
          </cell>
          <cell r="K510" t="str">
            <v>alloc_energy_amt</v>
          </cell>
          <cell r="M510" t="str">
            <v>2010/12/1/8/A/0</v>
          </cell>
        </row>
        <row r="511">
          <cell r="A511" t="str">
            <v>510</v>
          </cell>
          <cell r="B511" t="str">
            <v>OM7_8133</v>
          </cell>
          <cell r="C511" t="str">
            <v>133 - Energy Allocation O &amp; M Exp Amount</v>
          </cell>
          <cell r="D511">
            <v>39364.019999999997</v>
          </cell>
          <cell r="F511" t="str">
            <v>CALC</v>
          </cell>
          <cell r="H511" t="str">
            <v>133</v>
          </cell>
          <cell r="I511" t="str">
            <v>C</v>
          </cell>
          <cell r="J511" t="str">
            <v>om_exp</v>
          </cell>
          <cell r="K511" t="str">
            <v>alloc_energy_amt</v>
          </cell>
          <cell r="M511" t="str">
            <v>2010/12/1/8/A/0</v>
          </cell>
        </row>
        <row r="512">
          <cell r="A512" t="str">
            <v>511</v>
          </cell>
          <cell r="B512" t="str">
            <v>OMB_8133</v>
          </cell>
          <cell r="C512" t="str">
            <v>133 - CP Jurisdictional O &amp; M Exp Amount</v>
          </cell>
          <cell r="D512">
            <v>0</v>
          </cell>
          <cell r="F512" t="str">
            <v>CALC</v>
          </cell>
          <cell r="H512" t="str">
            <v>133</v>
          </cell>
          <cell r="I512" t="str">
            <v>C</v>
          </cell>
          <cell r="J512" t="str">
            <v>om_exp</v>
          </cell>
          <cell r="K512" t="str">
            <v>juris_cp_amt</v>
          </cell>
          <cell r="M512" t="str">
            <v>2010/12/1/8/A/0</v>
          </cell>
        </row>
        <row r="513">
          <cell r="A513" t="str">
            <v>512</v>
          </cell>
          <cell r="B513" t="str">
            <v>OMB_8133</v>
          </cell>
          <cell r="C513" t="str">
            <v>133 - CP Jurisdictional O &amp; M Exp Amount</v>
          </cell>
          <cell r="D513">
            <v>0</v>
          </cell>
          <cell r="F513" t="str">
            <v>CALC</v>
          </cell>
          <cell r="H513" t="str">
            <v>133</v>
          </cell>
          <cell r="I513" t="str">
            <v>C</v>
          </cell>
          <cell r="J513" t="str">
            <v>om_exp</v>
          </cell>
          <cell r="K513" t="str">
            <v>juris_cp_amt</v>
          </cell>
          <cell r="M513" t="str">
            <v>2010/12/1/8/A/0</v>
          </cell>
        </row>
        <row r="514">
          <cell r="A514" t="str">
            <v>513</v>
          </cell>
          <cell r="B514" t="str">
            <v>OM8_8133</v>
          </cell>
          <cell r="C514" t="str">
            <v>133 - CP Jurisdictional Factor</v>
          </cell>
          <cell r="D514">
            <v>0.98031049999999997</v>
          </cell>
          <cell r="F514" t="str">
            <v>CALC</v>
          </cell>
          <cell r="H514" t="str">
            <v>133</v>
          </cell>
          <cell r="I514" t="str">
            <v>C</v>
          </cell>
          <cell r="J514" t="str">
            <v>om_exp</v>
          </cell>
          <cell r="K514" t="str">
            <v>juris_cp</v>
          </cell>
          <cell r="M514" t="str">
            <v>2010/12/1/8/A/0</v>
          </cell>
        </row>
        <row r="515">
          <cell r="A515" t="str">
            <v>514</v>
          </cell>
          <cell r="B515" t="str">
            <v>OM8_8133</v>
          </cell>
          <cell r="C515" t="str">
            <v>133 - CP Jurisdictional Factor</v>
          </cell>
          <cell r="D515">
            <v>0.98031049999999997</v>
          </cell>
          <cell r="F515" t="str">
            <v>CALC</v>
          </cell>
          <cell r="H515" t="str">
            <v>133</v>
          </cell>
          <cell r="I515" t="str">
            <v>C</v>
          </cell>
          <cell r="J515" t="str">
            <v>om_exp</v>
          </cell>
          <cell r="K515" t="str">
            <v>juris_cp</v>
          </cell>
          <cell r="M515" t="str">
            <v>2010/12/1/8/A/0</v>
          </cell>
        </row>
        <row r="516">
          <cell r="A516" t="str">
            <v>515</v>
          </cell>
          <cell r="B516" t="str">
            <v>OMA_8133</v>
          </cell>
          <cell r="C516" t="str">
            <v>133 - Energy Jurisdictional Factor</v>
          </cell>
          <cell r="D516">
            <v>0.980271</v>
          </cell>
          <cell r="F516" t="str">
            <v>CALC</v>
          </cell>
          <cell r="H516" t="str">
            <v>133</v>
          </cell>
          <cell r="I516" t="str">
            <v>C</v>
          </cell>
          <cell r="J516" t="str">
            <v>om_exp</v>
          </cell>
          <cell r="K516" t="str">
            <v>juris_energy</v>
          </cell>
          <cell r="M516" t="str">
            <v>2010/12/1/8/A/0</v>
          </cell>
        </row>
        <row r="517">
          <cell r="A517" t="str">
            <v>516</v>
          </cell>
          <cell r="B517" t="str">
            <v>OMA_8133</v>
          </cell>
          <cell r="C517" t="str">
            <v>133 - Energy Jurisdictional Factor</v>
          </cell>
          <cell r="D517">
            <v>0.980271</v>
          </cell>
          <cell r="F517" t="str">
            <v>CALC</v>
          </cell>
          <cell r="H517" t="str">
            <v>133</v>
          </cell>
          <cell r="I517" t="str">
            <v>C</v>
          </cell>
          <cell r="J517" t="str">
            <v>om_exp</v>
          </cell>
          <cell r="K517" t="str">
            <v>juris_energy</v>
          </cell>
          <cell r="M517" t="str">
            <v>2010/12/1/8/A/0</v>
          </cell>
        </row>
        <row r="518">
          <cell r="A518" t="str">
            <v>517</v>
          </cell>
          <cell r="B518" t="str">
            <v>OM1_8133</v>
          </cell>
          <cell r="C518" t="str">
            <v>133 - O &amp; M Expenses Amount</v>
          </cell>
          <cell r="D518">
            <v>95.2</v>
          </cell>
          <cell r="F518" t="str">
            <v>CALC</v>
          </cell>
          <cell r="H518" t="str">
            <v>133</v>
          </cell>
          <cell r="I518" t="str">
            <v>C</v>
          </cell>
          <cell r="J518" t="str">
            <v>om_exp</v>
          </cell>
          <cell r="K518" t="str">
            <v>beg_bal</v>
          </cell>
          <cell r="M518" t="str">
            <v>2010/12/1/8/A/0</v>
          </cell>
        </row>
        <row r="519">
          <cell r="A519" t="str">
            <v>518</v>
          </cell>
          <cell r="B519" t="str">
            <v>OM1_8133</v>
          </cell>
          <cell r="C519" t="str">
            <v>133 - O &amp; M Expenses Amount</v>
          </cell>
          <cell r="D519">
            <v>39364.019999999997</v>
          </cell>
          <cell r="F519" t="str">
            <v>CALC</v>
          </cell>
          <cell r="H519" t="str">
            <v>133</v>
          </cell>
          <cell r="I519" t="str">
            <v>C</v>
          </cell>
          <cell r="J519" t="str">
            <v>om_exp</v>
          </cell>
          <cell r="K519" t="str">
            <v>beg_bal</v>
          </cell>
          <cell r="M519" t="str">
            <v>2010/12/1/8/A/0</v>
          </cell>
        </row>
        <row r="520">
          <cell r="A520" t="str">
            <v>519</v>
          </cell>
          <cell r="B520" t="str">
            <v>OM9_8133</v>
          </cell>
          <cell r="C520" t="str">
            <v>133 - GCP Jurisdictional Factor</v>
          </cell>
          <cell r="D520">
            <v>1</v>
          </cell>
          <cell r="F520" t="str">
            <v>CALC</v>
          </cell>
          <cell r="H520" t="str">
            <v>133</v>
          </cell>
          <cell r="I520" t="str">
            <v>C</v>
          </cell>
          <cell r="J520" t="str">
            <v>om_exp</v>
          </cell>
          <cell r="K520" t="str">
            <v>juris_gcp</v>
          </cell>
          <cell r="M520" t="str">
            <v>2010/12/1/8/A/0</v>
          </cell>
        </row>
        <row r="521">
          <cell r="A521" t="str">
            <v>520</v>
          </cell>
          <cell r="B521" t="str">
            <v>OM9_8133</v>
          </cell>
          <cell r="C521" t="str">
            <v>133 - GCP Jurisdictional Factor</v>
          </cell>
          <cell r="D521">
            <v>1</v>
          </cell>
          <cell r="F521" t="str">
            <v>CALC</v>
          </cell>
          <cell r="H521" t="str">
            <v>133</v>
          </cell>
          <cell r="I521" t="str">
            <v>C</v>
          </cell>
          <cell r="J521" t="str">
            <v>om_exp</v>
          </cell>
          <cell r="K521" t="str">
            <v>juris_gcp</v>
          </cell>
          <cell r="M521" t="str">
            <v>2010/12/1/8/A/0</v>
          </cell>
        </row>
        <row r="522">
          <cell r="A522" t="str">
            <v>521</v>
          </cell>
          <cell r="B522" t="str">
            <v>OMD_8133</v>
          </cell>
          <cell r="C522" t="str">
            <v>133 - Energy Jurisdictional O &amp; M Exp Amount</v>
          </cell>
          <cell r="D522">
            <v>93.321799200000001</v>
          </cell>
          <cell r="F522" t="str">
            <v>CALC</v>
          </cell>
          <cell r="H522" t="str">
            <v>133</v>
          </cell>
          <cell r="I522" t="str">
            <v>C</v>
          </cell>
          <cell r="J522" t="str">
            <v>om_exp</v>
          </cell>
          <cell r="K522" t="str">
            <v>juris_energy_amt</v>
          </cell>
          <cell r="M522" t="str">
            <v>2010/12/1/8/A/0</v>
          </cell>
        </row>
        <row r="523">
          <cell r="A523" t="str">
            <v>522</v>
          </cell>
          <cell r="B523" t="str">
            <v>OMD_8133</v>
          </cell>
          <cell r="C523" t="str">
            <v>133 - Energy Jurisdictional O &amp; M Exp Amount</v>
          </cell>
          <cell r="D523">
            <v>38587.407249420001</v>
          </cell>
          <cell r="F523" t="str">
            <v>CALC</v>
          </cell>
          <cell r="H523" t="str">
            <v>133</v>
          </cell>
          <cell r="I523" t="str">
            <v>C</v>
          </cell>
          <cell r="J523" t="str">
            <v>om_exp</v>
          </cell>
          <cell r="K523" t="str">
            <v>juris_energy_amt</v>
          </cell>
          <cell r="M523" t="str">
            <v>2010/12/1/8/A/0</v>
          </cell>
        </row>
        <row r="524">
          <cell r="A524" t="str">
            <v>523</v>
          </cell>
          <cell r="B524" t="str">
            <v>OME_8133</v>
          </cell>
          <cell r="C524" t="str">
            <v>133 - Total Jurisdictional O &amp; M Exp Amount</v>
          </cell>
          <cell r="D524">
            <v>93.321799200000001</v>
          </cell>
          <cell r="F524" t="str">
            <v>CALC</v>
          </cell>
          <cell r="H524" t="str">
            <v>133</v>
          </cell>
          <cell r="I524" t="str">
            <v>C</v>
          </cell>
          <cell r="J524" t="str">
            <v>om_exp</v>
          </cell>
          <cell r="K524" t="str">
            <v>total_juris_amt</v>
          </cell>
          <cell r="M524" t="str">
            <v>2010/12/1/8/A/0</v>
          </cell>
        </row>
        <row r="525">
          <cell r="A525" t="str">
            <v>524</v>
          </cell>
          <cell r="B525" t="str">
            <v>OME_8133</v>
          </cell>
          <cell r="C525" t="str">
            <v>133 - Total Jurisdictional O &amp; M Exp Amount</v>
          </cell>
          <cell r="D525">
            <v>38587.407249420001</v>
          </cell>
          <cell r="F525" t="str">
            <v>CALC</v>
          </cell>
          <cell r="H525" t="str">
            <v>133</v>
          </cell>
          <cell r="I525" t="str">
            <v>C</v>
          </cell>
          <cell r="J525" t="str">
            <v>om_exp</v>
          </cell>
          <cell r="K525" t="str">
            <v>total_juris_amt</v>
          </cell>
          <cell r="M525" t="str">
            <v>2010/12/1/8/A/0</v>
          </cell>
        </row>
        <row r="526">
          <cell r="A526" t="str">
            <v>525</v>
          </cell>
          <cell r="B526" t="str">
            <v>514_0890</v>
          </cell>
          <cell r="C526" t="str">
            <v xml:space="preserve">MAINT MISC PLT-OIL SPILL CLEAN-ECRC               </v>
          </cell>
          <cell r="D526">
            <v>95.2</v>
          </cell>
          <cell r="E526" t="str">
            <v>514089</v>
          </cell>
          <cell r="F526" t="str">
            <v>WALKER</v>
          </cell>
          <cell r="G526" t="str">
            <v>CM</v>
          </cell>
          <cell r="H526" t="str">
            <v>133</v>
          </cell>
          <cell r="I526" t="str">
            <v>W</v>
          </cell>
          <cell r="M526" t="str">
            <v>2010/12/1/8/A/0</v>
          </cell>
        </row>
        <row r="527">
          <cell r="A527" t="str">
            <v>526</v>
          </cell>
          <cell r="B527" t="str">
            <v>OM5_8134</v>
          </cell>
          <cell r="C527" t="str">
            <v>134 - CP Allocation O &amp; M Exp Amount</v>
          </cell>
          <cell r="D527">
            <v>0</v>
          </cell>
          <cell r="F527" t="str">
            <v>CALC</v>
          </cell>
          <cell r="H527" t="str">
            <v>134</v>
          </cell>
          <cell r="I527" t="str">
            <v>C</v>
          </cell>
          <cell r="J527" t="str">
            <v>om_exp</v>
          </cell>
          <cell r="K527" t="str">
            <v>alloc_cp_amt</v>
          </cell>
          <cell r="M527" t="str">
            <v>2010/12/1/8/A/0</v>
          </cell>
        </row>
        <row r="528">
          <cell r="A528" t="str">
            <v>527</v>
          </cell>
          <cell r="B528" t="str">
            <v>OM5_8134</v>
          </cell>
          <cell r="C528" t="str">
            <v>134 - CP Allocation O &amp; M Exp Amount</v>
          </cell>
          <cell r="D528">
            <v>0</v>
          </cell>
          <cell r="F528" t="str">
            <v>CALC</v>
          </cell>
          <cell r="H528" t="str">
            <v>134</v>
          </cell>
          <cell r="I528" t="str">
            <v>C</v>
          </cell>
          <cell r="J528" t="str">
            <v>om_exp</v>
          </cell>
          <cell r="K528" t="str">
            <v>alloc_cp_amt</v>
          </cell>
          <cell r="M528" t="str">
            <v>2010/12/1/8/A/0</v>
          </cell>
        </row>
        <row r="529">
          <cell r="A529" t="str">
            <v>528</v>
          </cell>
          <cell r="B529" t="str">
            <v>OM5_8134</v>
          </cell>
          <cell r="C529" t="str">
            <v>134 - CP Allocation O &amp; M Exp Amount</v>
          </cell>
          <cell r="D529">
            <v>0</v>
          </cell>
          <cell r="F529" t="str">
            <v>CALC</v>
          </cell>
          <cell r="H529" t="str">
            <v>134</v>
          </cell>
          <cell r="I529" t="str">
            <v>C</v>
          </cell>
          <cell r="J529" t="str">
            <v>om_exp</v>
          </cell>
          <cell r="K529" t="str">
            <v>alloc_cp_amt</v>
          </cell>
          <cell r="M529" t="str">
            <v>2010/12/1/8/A/0</v>
          </cell>
        </row>
        <row r="530">
          <cell r="A530" t="str">
            <v>529</v>
          </cell>
          <cell r="B530" t="str">
            <v>OM5_8134</v>
          </cell>
          <cell r="C530" t="str">
            <v>134 - CP Allocation O &amp; M Exp Amount</v>
          </cell>
          <cell r="D530">
            <v>0</v>
          </cell>
          <cell r="F530" t="str">
            <v>CALC</v>
          </cell>
          <cell r="H530" t="str">
            <v>134</v>
          </cell>
          <cell r="I530" t="str">
            <v>C</v>
          </cell>
          <cell r="J530" t="str">
            <v>om_exp</v>
          </cell>
          <cell r="K530" t="str">
            <v>alloc_cp_amt</v>
          </cell>
          <cell r="M530" t="str">
            <v>2010/12/1/8/A/0</v>
          </cell>
        </row>
        <row r="531">
          <cell r="A531" t="str">
            <v>530</v>
          </cell>
          <cell r="B531" t="str">
            <v>OM2_8134</v>
          </cell>
          <cell r="C531" t="str">
            <v>134 - CP Allocation Factor</v>
          </cell>
          <cell r="D531">
            <v>1</v>
          </cell>
          <cell r="F531" t="str">
            <v>CALC</v>
          </cell>
          <cell r="H531" t="str">
            <v>134</v>
          </cell>
          <cell r="I531" t="str">
            <v>C</v>
          </cell>
          <cell r="J531" t="str">
            <v>om_exp</v>
          </cell>
          <cell r="K531" t="str">
            <v>alloc_cp</v>
          </cell>
          <cell r="M531" t="str">
            <v>2010/12/1/8/A/0</v>
          </cell>
        </row>
        <row r="532">
          <cell r="A532" t="str">
            <v>531</v>
          </cell>
          <cell r="B532" t="str">
            <v>OM2_8134</v>
          </cell>
          <cell r="C532" t="str">
            <v>134 - CP Allocation Factor</v>
          </cell>
          <cell r="D532">
            <v>1</v>
          </cell>
          <cell r="F532" t="str">
            <v>CALC</v>
          </cell>
          <cell r="H532" t="str">
            <v>134</v>
          </cell>
          <cell r="I532" t="str">
            <v>C</v>
          </cell>
          <cell r="J532" t="str">
            <v>om_exp</v>
          </cell>
          <cell r="K532" t="str">
            <v>alloc_cp</v>
          </cell>
          <cell r="M532" t="str">
            <v>2010/12/1/8/A/0</v>
          </cell>
        </row>
        <row r="533">
          <cell r="A533" t="str">
            <v>532</v>
          </cell>
          <cell r="B533" t="str">
            <v>OM2_8134</v>
          </cell>
          <cell r="C533" t="str">
            <v>134 - CP Allocation Factor</v>
          </cell>
          <cell r="D533">
            <v>1</v>
          </cell>
          <cell r="F533" t="str">
            <v>CALC</v>
          </cell>
          <cell r="H533" t="str">
            <v>134</v>
          </cell>
          <cell r="I533" t="str">
            <v>C</v>
          </cell>
          <cell r="J533" t="str">
            <v>om_exp</v>
          </cell>
          <cell r="K533" t="str">
            <v>alloc_cp</v>
          </cell>
          <cell r="M533" t="str">
            <v>2010/12/1/8/A/0</v>
          </cell>
        </row>
        <row r="534">
          <cell r="A534" t="str">
            <v>533</v>
          </cell>
          <cell r="B534" t="str">
            <v>OM2_8134</v>
          </cell>
          <cell r="C534" t="str">
            <v>134 - CP Allocation Factor</v>
          </cell>
          <cell r="D534">
            <v>1</v>
          </cell>
          <cell r="F534" t="str">
            <v>CALC</v>
          </cell>
          <cell r="H534" t="str">
            <v>134</v>
          </cell>
          <cell r="I534" t="str">
            <v>C</v>
          </cell>
          <cell r="J534" t="str">
            <v>om_exp</v>
          </cell>
          <cell r="K534" t="str">
            <v>alloc_cp</v>
          </cell>
          <cell r="M534" t="str">
            <v>2010/12/1/8/A/0</v>
          </cell>
        </row>
        <row r="535">
          <cell r="A535" t="str">
            <v>534</v>
          </cell>
          <cell r="B535" t="str">
            <v>OM6_8134</v>
          </cell>
          <cell r="C535" t="str">
            <v>134 - GCP Allocation O &amp; M Exp Amount</v>
          </cell>
          <cell r="D535">
            <v>0</v>
          </cell>
          <cell r="F535" t="str">
            <v>CALC</v>
          </cell>
          <cell r="H535" t="str">
            <v>134</v>
          </cell>
          <cell r="I535" t="str">
            <v>C</v>
          </cell>
          <cell r="J535" t="str">
            <v>om_exp</v>
          </cell>
          <cell r="K535" t="str">
            <v>alloc_gcp_amt</v>
          </cell>
          <cell r="M535" t="str">
            <v>2010/12/1/8/A/0</v>
          </cell>
        </row>
        <row r="536">
          <cell r="A536" t="str">
            <v>535</v>
          </cell>
          <cell r="B536" t="str">
            <v>OM6_8134</v>
          </cell>
          <cell r="C536" t="str">
            <v>134 - GCP Allocation O &amp; M Exp Amount</v>
          </cell>
          <cell r="D536">
            <v>0</v>
          </cell>
          <cell r="F536" t="str">
            <v>CALC</v>
          </cell>
          <cell r="H536" t="str">
            <v>134</v>
          </cell>
          <cell r="I536" t="str">
            <v>C</v>
          </cell>
          <cell r="J536" t="str">
            <v>om_exp</v>
          </cell>
          <cell r="K536" t="str">
            <v>alloc_gcp_amt</v>
          </cell>
          <cell r="M536" t="str">
            <v>2010/12/1/8/A/0</v>
          </cell>
        </row>
        <row r="537">
          <cell r="A537" t="str">
            <v>536</v>
          </cell>
          <cell r="B537" t="str">
            <v>OM6_8134</v>
          </cell>
          <cell r="C537" t="str">
            <v>134 - GCP Allocation O &amp; M Exp Amount</v>
          </cell>
          <cell r="D537">
            <v>0</v>
          </cell>
          <cell r="F537" t="str">
            <v>CALC</v>
          </cell>
          <cell r="H537" t="str">
            <v>134</v>
          </cell>
          <cell r="I537" t="str">
            <v>C</v>
          </cell>
          <cell r="J537" t="str">
            <v>om_exp</v>
          </cell>
          <cell r="K537" t="str">
            <v>alloc_gcp_amt</v>
          </cell>
          <cell r="M537" t="str">
            <v>2010/12/1/8/A/0</v>
          </cell>
        </row>
        <row r="538">
          <cell r="A538" t="str">
            <v>537</v>
          </cell>
          <cell r="B538" t="str">
            <v>OM6_8134</v>
          </cell>
          <cell r="C538" t="str">
            <v>134 - GCP Allocation O &amp; M Exp Amount</v>
          </cell>
          <cell r="D538">
            <v>0</v>
          </cell>
          <cell r="F538" t="str">
            <v>CALC</v>
          </cell>
          <cell r="H538" t="str">
            <v>134</v>
          </cell>
          <cell r="I538" t="str">
            <v>C</v>
          </cell>
          <cell r="J538" t="str">
            <v>om_exp</v>
          </cell>
          <cell r="K538" t="str">
            <v>alloc_gcp_amt</v>
          </cell>
          <cell r="M538" t="str">
            <v>2010/12/1/8/A/0</v>
          </cell>
        </row>
        <row r="539">
          <cell r="A539" t="str">
            <v>538</v>
          </cell>
          <cell r="B539" t="str">
            <v>OM3_8134</v>
          </cell>
          <cell r="C539" t="str">
            <v>134 - GCP Allocation Factor</v>
          </cell>
          <cell r="D539">
            <v>0</v>
          </cell>
          <cell r="F539" t="str">
            <v>CALC</v>
          </cell>
          <cell r="H539" t="str">
            <v>134</v>
          </cell>
          <cell r="I539" t="str">
            <v>C</v>
          </cell>
          <cell r="J539" t="str">
            <v>om_exp</v>
          </cell>
          <cell r="K539" t="str">
            <v>alloc_gcp</v>
          </cell>
          <cell r="M539" t="str">
            <v>2010/12/1/8/A/0</v>
          </cell>
        </row>
        <row r="540">
          <cell r="A540" t="str">
            <v>539</v>
          </cell>
          <cell r="B540" t="str">
            <v>OM3_8134</v>
          </cell>
          <cell r="C540" t="str">
            <v>134 - GCP Allocation Factor</v>
          </cell>
          <cell r="D540">
            <v>0</v>
          </cell>
          <cell r="F540" t="str">
            <v>CALC</v>
          </cell>
          <cell r="H540" t="str">
            <v>134</v>
          </cell>
          <cell r="I540" t="str">
            <v>C</v>
          </cell>
          <cell r="J540" t="str">
            <v>om_exp</v>
          </cell>
          <cell r="K540" t="str">
            <v>alloc_gcp</v>
          </cell>
          <cell r="M540" t="str">
            <v>2010/12/1/8/A/0</v>
          </cell>
        </row>
        <row r="541">
          <cell r="A541" t="str">
            <v>540</v>
          </cell>
          <cell r="B541" t="str">
            <v>OM3_8134</v>
          </cell>
          <cell r="C541" t="str">
            <v>134 - GCP Allocation Factor</v>
          </cell>
          <cell r="D541">
            <v>0</v>
          </cell>
          <cell r="F541" t="str">
            <v>CALC</v>
          </cell>
          <cell r="H541" t="str">
            <v>134</v>
          </cell>
          <cell r="I541" t="str">
            <v>C</v>
          </cell>
          <cell r="J541" t="str">
            <v>om_exp</v>
          </cell>
          <cell r="K541" t="str">
            <v>alloc_gcp</v>
          </cell>
          <cell r="M541" t="str">
            <v>2010/12/1/8/A/0</v>
          </cell>
        </row>
        <row r="542">
          <cell r="A542" t="str">
            <v>541</v>
          </cell>
          <cell r="B542" t="str">
            <v>OM3_8134</v>
          </cell>
          <cell r="C542" t="str">
            <v>134 - GCP Allocation Factor</v>
          </cell>
          <cell r="D542">
            <v>0</v>
          </cell>
          <cell r="F542" t="str">
            <v>CALC</v>
          </cell>
          <cell r="H542" t="str">
            <v>134</v>
          </cell>
          <cell r="I542" t="str">
            <v>C</v>
          </cell>
          <cell r="J542" t="str">
            <v>om_exp</v>
          </cell>
          <cell r="K542" t="str">
            <v>alloc_gcp</v>
          </cell>
          <cell r="M542" t="str">
            <v>2010/12/1/8/A/0</v>
          </cell>
        </row>
        <row r="543">
          <cell r="A543" t="str">
            <v>542</v>
          </cell>
          <cell r="B543" t="str">
            <v>OMC_8134</v>
          </cell>
          <cell r="C543" t="str">
            <v>134 - GCP Jurisdictional O &amp; M Exp Amount</v>
          </cell>
          <cell r="D543">
            <v>0</v>
          </cell>
          <cell r="F543" t="str">
            <v>CALC</v>
          </cell>
          <cell r="H543" t="str">
            <v>134</v>
          </cell>
          <cell r="I543" t="str">
            <v>C</v>
          </cell>
          <cell r="J543" t="str">
            <v>om_exp</v>
          </cell>
          <cell r="K543" t="str">
            <v>juris_gcp_amt</v>
          </cell>
          <cell r="M543" t="str">
            <v>2010/12/1/8/A/0</v>
          </cell>
        </row>
        <row r="544">
          <cell r="A544" t="str">
            <v>543</v>
          </cell>
          <cell r="B544" t="str">
            <v>OMC_8134</v>
          </cell>
          <cell r="C544" t="str">
            <v>134 - GCP Jurisdictional O &amp; M Exp Amount</v>
          </cell>
          <cell r="D544">
            <v>0</v>
          </cell>
          <cell r="F544" t="str">
            <v>CALC</v>
          </cell>
          <cell r="H544" t="str">
            <v>134</v>
          </cell>
          <cell r="I544" t="str">
            <v>C</v>
          </cell>
          <cell r="J544" t="str">
            <v>om_exp</v>
          </cell>
          <cell r="K544" t="str">
            <v>juris_gcp_amt</v>
          </cell>
          <cell r="M544" t="str">
            <v>2010/12/1/8/A/0</v>
          </cell>
        </row>
        <row r="545">
          <cell r="A545" t="str">
            <v>544</v>
          </cell>
          <cell r="B545" t="str">
            <v>OMC_8134</v>
          </cell>
          <cell r="C545" t="str">
            <v>134 - GCP Jurisdictional O &amp; M Exp Amount</v>
          </cell>
          <cell r="D545">
            <v>0</v>
          </cell>
          <cell r="F545" t="str">
            <v>CALC</v>
          </cell>
          <cell r="H545" t="str">
            <v>134</v>
          </cell>
          <cell r="I545" t="str">
            <v>C</v>
          </cell>
          <cell r="J545" t="str">
            <v>om_exp</v>
          </cell>
          <cell r="K545" t="str">
            <v>juris_gcp_amt</v>
          </cell>
          <cell r="M545" t="str">
            <v>2010/12/1/8/A/0</v>
          </cell>
        </row>
        <row r="546">
          <cell r="A546" t="str">
            <v>545</v>
          </cell>
          <cell r="B546" t="str">
            <v>OMC_8134</v>
          </cell>
          <cell r="C546" t="str">
            <v>134 - GCP Jurisdictional O &amp; M Exp Amount</v>
          </cell>
          <cell r="D546">
            <v>0</v>
          </cell>
          <cell r="F546" t="str">
            <v>CALC</v>
          </cell>
          <cell r="H546" t="str">
            <v>134</v>
          </cell>
          <cell r="I546" t="str">
            <v>C</v>
          </cell>
          <cell r="J546" t="str">
            <v>om_exp</v>
          </cell>
          <cell r="K546" t="str">
            <v>juris_gcp_amt</v>
          </cell>
          <cell r="M546" t="str">
            <v>2010/12/1/8/A/0</v>
          </cell>
        </row>
        <row r="547">
          <cell r="A547" t="str">
            <v>546</v>
          </cell>
          <cell r="B547" t="str">
            <v>OM4_8134</v>
          </cell>
          <cell r="C547" t="str">
            <v>134 - Energy Allocation Factor</v>
          </cell>
          <cell r="D547">
            <v>0</v>
          </cell>
          <cell r="F547" t="str">
            <v>CALC</v>
          </cell>
          <cell r="H547" t="str">
            <v>134</v>
          </cell>
          <cell r="I547" t="str">
            <v>C</v>
          </cell>
          <cell r="J547" t="str">
            <v>om_exp</v>
          </cell>
          <cell r="K547" t="str">
            <v>alloc_energy</v>
          </cell>
          <cell r="M547" t="str">
            <v>2010/12/1/8/A/0</v>
          </cell>
        </row>
        <row r="548">
          <cell r="A548" t="str">
            <v>547</v>
          </cell>
          <cell r="B548" t="str">
            <v>OM4_8134</v>
          </cell>
          <cell r="C548" t="str">
            <v>134 - Energy Allocation Factor</v>
          </cell>
          <cell r="D548">
            <v>0</v>
          </cell>
          <cell r="F548" t="str">
            <v>CALC</v>
          </cell>
          <cell r="H548" t="str">
            <v>134</v>
          </cell>
          <cell r="I548" t="str">
            <v>C</v>
          </cell>
          <cell r="J548" t="str">
            <v>om_exp</v>
          </cell>
          <cell r="K548" t="str">
            <v>alloc_energy</v>
          </cell>
          <cell r="M548" t="str">
            <v>2010/12/1/8/A/0</v>
          </cell>
        </row>
        <row r="549">
          <cell r="A549" t="str">
            <v>548</v>
          </cell>
          <cell r="B549" t="str">
            <v>OM4_8134</v>
          </cell>
          <cell r="C549" t="str">
            <v>134 - Energy Allocation Factor</v>
          </cell>
          <cell r="D549">
            <v>0</v>
          </cell>
          <cell r="F549" t="str">
            <v>CALC</v>
          </cell>
          <cell r="H549" t="str">
            <v>134</v>
          </cell>
          <cell r="I549" t="str">
            <v>C</v>
          </cell>
          <cell r="J549" t="str">
            <v>om_exp</v>
          </cell>
          <cell r="K549" t="str">
            <v>alloc_energy</v>
          </cell>
          <cell r="M549" t="str">
            <v>2010/12/1/8/A/0</v>
          </cell>
        </row>
        <row r="550">
          <cell r="A550" t="str">
            <v>549</v>
          </cell>
          <cell r="B550" t="str">
            <v>OM4_8134</v>
          </cell>
          <cell r="C550" t="str">
            <v>134 - Energy Allocation Factor</v>
          </cell>
          <cell r="D550">
            <v>0</v>
          </cell>
          <cell r="F550" t="str">
            <v>CALC</v>
          </cell>
          <cell r="H550" t="str">
            <v>134</v>
          </cell>
          <cell r="I550" t="str">
            <v>C</v>
          </cell>
          <cell r="J550" t="str">
            <v>om_exp</v>
          </cell>
          <cell r="K550" t="str">
            <v>alloc_energy</v>
          </cell>
          <cell r="M550" t="str">
            <v>2010/12/1/8/A/0</v>
          </cell>
        </row>
        <row r="551">
          <cell r="A551" t="str">
            <v>550</v>
          </cell>
          <cell r="B551" t="str">
            <v>OM7_8134</v>
          </cell>
          <cell r="C551" t="str">
            <v>134 - Energy Allocation O &amp; M Exp Amount</v>
          </cell>
          <cell r="D551">
            <v>0</v>
          </cell>
          <cell r="F551" t="str">
            <v>CALC</v>
          </cell>
          <cell r="H551" t="str">
            <v>134</v>
          </cell>
          <cell r="I551" t="str">
            <v>C</v>
          </cell>
          <cell r="J551" t="str">
            <v>om_exp</v>
          </cell>
          <cell r="K551" t="str">
            <v>alloc_energy_amt</v>
          </cell>
          <cell r="M551" t="str">
            <v>2010/12/1/8/A/0</v>
          </cell>
        </row>
        <row r="552">
          <cell r="A552" t="str">
            <v>551</v>
          </cell>
          <cell r="B552" t="str">
            <v>OM7_8134</v>
          </cell>
          <cell r="C552" t="str">
            <v>134 - Energy Allocation O &amp; M Exp Amount</v>
          </cell>
          <cell r="D552">
            <v>0</v>
          </cell>
          <cell r="F552" t="str">
            <v>CALC</v>
          </cell>
          <cell r="H552" t="str">
            <v>134</v>
          </cell>
          <cell r="I552" t="str">
            <v>C</v>
          </cell>
          <cell r="J552" t="str">
            <v>om_exp</v>
          </cell>
          <cell r="K552" t="str">
            <v>alloc_energy_amt</v>
          </cell>
          <cell r="M552" t="str">
            <v>2010/12/1/8/A/0</v>
          </cell>
        </row>
        <row r="553">
          <cell r="A553" t="str">
            <v>552</v>
          </cell>
          <cell r="B553" t="str">
            <v>OM7_8134</v>
          </cell>
          <cell r="C553" t="str">
            <v>134 - Energy Allocation O &amp; M Exp Amount</v>
          </cell>
          <cell r="D553">
            <v>0</v>
          </cell>
          <cell r="F553" t="str">
            <v>CALC</v>
          </cell>
          <cell r="H553" t="str">
            <v>134</v>
          </cell>
          <cell r="I553" t="str">
            <v>C</v>
          </cell>
          <cell r="J553" t="str">
            <v>om_exp</v>
          </cell>
          <cell r="K553" t="str">
            <v>alloc_energy_amt</v>
          </cell>
          <cell r="M553" t="str">
            <v>2010/12/1/8/A/0</v>
          </cell>
        </row>
        <row r="554">
          <cell r="A554" t="str">
            <v>553</v>
          </cell>
          <cell r="B554" t="str">
            <v>OM7_8134</v>
          </cell>
          <cell r="C554" t="str">
            <v>134 - Energy Allocation O &amp; M Exp Amount</v>
          </cell>
          <cell r="D554">
            <v>0</v>
          </cell>
          <cell r="F554" t="str">
            <v>CALC</v>
          </cell>
          <cell r="H554" t="str">
            <v>134</v>
          </cell>
          <cell r="I554" t="str">
            <v>C</v>
          </cell>
          <cell r="J554" t="str">
            <v>om_exp</v>
          </cell>
          <cell r="K554" t="str">
            <v>alloc_energy_amt</v>
          </cell>
          <cell r="M554" t="str">
            <v>2010/12/1/8/A/0</v>
          </cell>
        </row>
        <row r="555">
          <cell r="A555" t="str">
            <v>554</v>
          </cell>
          <cell r="B555" t="str">
            <v>OMB_8134</v>
          </cell>
          <cell r="C555" t="str">
            <v>134 - CP Jurisdictional O &amp; M Exp Amount</v>
          </cell>
          <cell r="D555">
            <v>0</v>
          </cell>
          <cell r="F555" t="str">
            <v>CALC</v>
          </cell>
          <cell r="H555" t="str">
            <v>134</v>
          </cell>
          <cell r="I555" t="str">
            <v>C</v>
          </cell>
          <cell r="J555" t="str">
            <v>om_exp</v>
          </cell>
          <cell r="K555" t="str">
            <v>juris_cp_amt</v>
          </cell>
          <cell r="M555" t="str">
            <v>2010/12/1/8/A/0</v>
          </cell>
        </row>
        <row r="556">
          <cell r="A556" t="str">
            <v>555</v>
          </cell>
          <cell r="B556" t="str">
            <v>OMB_8134</v>
          </cell>
          <cell r="C556" t="str">
            <v>134 - CP Jurisdictional O &amp; M Exp Amount</v>
          </cell>
          <cell r="D556">
            <v>0</v>
          </cell>
          <cell r="F556" t="str">
            <v>CALC</v>
          </cell>
          <cell r="H556" t="str">
            <v>134</v>
          </cell>
          <cell r="I556" t="str">
            <v>C</v>
          </cell>
          <cell r="J556" t="str">
            <v>om_exp</v>
          </cell>
          <cell r="K556" t="str">
            <v>juris_cp_amt</v>
          </cell>
          <cell r="M556" t="str">
            <v>2010/12/1/8/A/0</v>
          </cell>
        </row>
        <row r="557">
          <cell r="A557" t="str">
            <v>556</v>
          </cell>
          <cell r="B557" t="str">
            <v>OMB_8134</v>
          </cell>
          <cell r="C557" t="str">
            <v>134 - CP Jurisdictional O &amp; M Exp Amount</v>
          </cell>
          <cell r="D557">
            <v>0</v>
          </cell>
          <cell r="F557" t="str">
            <v>CALC</v>
          </cell>
          <cell r="H557" t="str">
            <v>134</v>
          </cell>
          <cell r="I557" t="str">
            <v>C</v>
          </cell>
          <cell r="J557" t="str">
            <v>om_exp</v>
          </cell>
          <cell r="K557" t="str">
            <v>juris_cp_amt</v>
          </cell>
          <cell r="M557" t="str">
            <v>2010/12/1/8/A/0</v>
          </cell>
        </row>
        <row r="558">
          <cell r="A558" t="str">
            <v>557</v>
          </cell>
          <cell r="B558" t="str">
            <v>OMB_8134</v>
          </cell>
          <cell r="C558" t="str">
            <v>134 - CP Jurisdictional O &amp; M Exp Amount</v>
          </cell>
          <cell r="D558">
            <v>0</v>
          </cell>
          <cell r="F558" t="str">
            <v>CALC</v>
          </cell>
          <cell r="H558" t="str">
            <v>134</v>
          </cell>
          <cell r="I558" t="str">
            <v>C</v>
          </cell>
          <cell r="J558" t="str">
            <v>om_exp</v>
          </cell>
          <cell r="K558" t="str">
            <v>juris_cp_amt</v>
          </cell>
          <cell r="M558" t="str">
            <v>2010/12/1/8/A/0</v>
          </cell>
        </row>
        <row r="559">
          <cell r="A559" t="str">
            <v>558</v>
          </cell>
          <cell r="B559" t="str">
            <v>OM8_8134</v>
          </cell>
          <cell r="C559" t="str">
            <v>134 - CP Jurisdictional Factor</v>
          </cell>
          <cell r="D559">
            <v>0.98031049999999997</v>
          </cell>
          <cell r="F559" t="str">
            <v>CALC</v>
          </cell>
          <cell r="H559" t="str">
            <v>134</v>
          </cell>
          <cell r="I559" t="str">
            <v>C</v>
          </cell>
          <cell r="J559" t="str">
            <v>om_exp</v>
          </cell>
          <cell r="K559" t="str">
            <v>juris_cp</v>
          </cell>
          <cell r="M559" t="str">
            <v>2010/12/1/8/A/0</v>
          </cell>
        </row>
        <row r="560">
          <cell r="A560" t="str">
            <v>559</v>
          </cell>
          <cell r="B560" t="str">
            <v>OM8_8134</v>
          </cell>
          <cell r="C560" t="str">
            <v>134 - CP Jurisdictional Factor</v>
          </cell>
          <cell r="D560">
            <v>0.98031049999999997</v>
          </cell>
          <cell r="F560" t="str">
            <v>CALC</v>
          </cell>
          <cell r="H560" t="str">
            <v>134</v>
          </cell>
          <cell r="I560" t="str">
            <v>C</v>
          </cell>
          <cell r="J560" t="str">
            <v>om_exp</v>
          </cell>
          <cell r="K560" t="str">
            <v>juris_cp</v>
          </cell>
          <cell r="M560" t="str">
            <v>2010/12/1/8/A/0</v>
          </cell>
        </row>
        <row r="561">
          <cell r="A561" t="str">
            <v>560</v>
          </cell>
          <cell r="B561" t="str">
            <v>OM8_8134</v>
          </cell>
          <cell r="C561" t="str">
            <v>134 - CP Jurisdictional Factor</v>
          </cell>
          <cell r="D561">
            <v>0.98031049999999997</v>
          </cell>
          <cell r="F561" t="str">
            <v>CALC</v>
          </cell>
          <cell r="H561" t="str">
            <v>134</v>
          </cell>
          <cell r="I561" t="str">
            <v>C</v>
          </cell>
          <cell r="J561" t="str">
            <v>om_exp</v>
          </cell>
          <cell r="K561" t="str">
            <v>juris_cp</v>
          </cell>
          <cell r="M561" t="str">
            <v>2010/12/1/8/A/0</v>
          </cell>
        </row>
        <row r="562">
          <cell r="A562" t="str">
            <v>561</v>
          </cell>
          <cell r="B562" t="str">
            <v>OM8_8134</v>
          </cell>
          <cell r="C562" t="str">
            <v>134 - CP Jurisdictional Factor</v>
          </cell>
          <cell r="D562">
            <v>0.98031049999999997</v>
          </cell>
          <cell r="F562" t="str">
            <v>CALC</v>
          </cell>
          <cell r="H562" t="str">
            <v>134</v>
          </cell>
          <cell r="I562" t="str">
            <v>C</v>
          </cell>
          <cell r="J562" t="str">
            <v>om_exp</v>
          </cell>
          <cell r="K562" t="str">
            <v>juris_cp</v>
          </cell>
          <cell r="M562" t="str">
            <v>2010/12/1/8/A/0</v>
          </cell>
        </row>
        <row r="563">
          <cell r="A563" t="str">
            <v>562</v>
          </cell>
          <cell r="B563" t="str">
            <v>OMA_8134</v>
          </cell>
          <cell r="C563" t="str">
            <v>134 - Energy Jurisdictional Factor</v>
          </cell>
          <cell r="D563">
            <v>0.980271</v>
          </cell>
          <cell r="F563" t="str">
            <v>CALC</v>
          </cell>
          <cell r="H563" t="str">
            <v>134</v>
          </cell>
          <cell r="I563" t="str">
            <v>C</v>
          </cell>
          <cell r="J563" t="str">
            <v>om_exp</v>
          </cell>
          <cell r="K563" t="str">
            <v>juris_energy</v>
          </cell>
          <cell r="M563" t="str">
            <v>2010/12/1/8/A/0</v>
          </cell>
        </row>
        <row r="564">
          <cell r="A564" t="str">
            <v>563</v>
          </cell>
          <cell r="B564" t="str">
            <v>OMA_8134</v>
          </cell>
          <cell r="C564" t="str">
            <v>134 - Energy Jurisdictional Factor</v>
          </cell>
          <cell r="D564">
            <v>0.980271</v>
          </cell>
          <cell r="F564" t="str">
            <v>CALC</v>
          </cell>
          <cell r="H564" t="str">
            <v>134</v>
          </cell>
          <cell r="I564" t="str">
            <v>C</v>
          </cell>
          <cell r="J564" t="str">
            <v>om_exp</v>
          </cell>
          <cell r="K564" t="str">
            <v>juris_energy</v>
          </cell>
          <cell r="M564" t="str">
            <v>2010/12/1/8/A/0</v>
          </cell>
        </row>
        <row r="565">
          <cell r="A565" t="str">
            <v>564</v>
          </cell>
          <cell r="B565" t="str">
            <v>OMA_8134</v>
          </cell>
          <cell r="C565" t="str">
            <v>134 - Energy Jurisdictional Factor</v>
          </cell>
          <cell r="D565">
            <v>0.980271</v>
          </cell>
          <cell r="F565" t="str">
            <v>CALC</v>
          </cell>
          <cell r="H565" t="str">
            <v>134</v>
          </cell>
          <cell r="I565" t="str">
            <v>C</v>
          </cell>
          <cell r="J565" t="str">
            <v>om_exp</v>
          </cell>
          <cell r="K565" t="str">
            <v>juris_energy</v>
          </cell>
          <cell r="M565" t="str">
            <v>2010/12/1/8/A/0</v>
          </cell>
        </row>
        <row r="566">
          <cell r="A566" t="str">
            <v>565</v>
          </cell>
          <cell r="B566" t="str">
            <v>OMA_8134</v>
          </cell>
          <cell r="C566" t="str">
            <v>134 - Energy Jurisdictional Factor</v>
          </cell>
          <cell r="D566">
            <v>0.980271</v>
          </cell>
          <cell r="F566" t="str">
            <v>CALC</v>
          </cell>
          <cell r="H566" t="str">
            <v>134</v>
          </cell>
          <cell r="I566" t="str">
            <v>C</v>
          </cell>
          <cell r="J566" t="str">
            <v>om_exp</v>
          </cell>
          <cell r="K566" t="str">
            <v>juris_energy</v>
          </cell>
          <cell r="M566" t="str">
            <v>2010/12/1/8/A/0</v>
          </cell>
        </row>
        <row r="567">
          <cell r="A567" t="str">
            <v>566</v>
          </cell>
          <cell r="B567" t="str">
            <v>OM1_8134</v>
          </cell>
          <cell r="C567" t="str">
            <v>134 - O &amp; M Expenses Amount</v>
          </cell>
          <cell r="D567">
            <v>0</v>
          </cell>
          <cell r="F567" t="str">
            <v>CALC</v>
          </cell>
          <cell r="H567" t="str">
            <v>134</v>
          </cell>
          <cell r="I567" t="str">
            <v>C</v>
          </cell>
          <cell r="J567" t="str">
            <v>om_exp</v>
          </cell>
          <cell r="K567" t="str">
            <v>beg_bal</v>
          </cell>
          <cell r="M567" t="str">
            <v>2010/12/1/8/A/0</v>
          </cell>
        </row>
        <row r="568">
          <cell r="A568" t="str">
            <v>567</v>
          </cell>
          <cell r="B568" t="str">
            <v>OM1_8134</v>
          </cell>
          <cell r="C568" t="str">
            <v>134 - O &amp; M Expenses Amount</v>
          </cell>
          <cell r="D568">
            <v>0</v>
          </cell>
          <cell r="F568" t="str">
            <v>CALC</v>
          </cell>
          <cell r="H568" t="str">
            <v>134</v>
          </cell>
          <cell r="I568" t="str">
            <v>C</v>
          </cell>
          <cell r="J568" t="str">
            <v>om_exp</v>
          </cell>
          <cell r="K568" t="str">
            <v>beg_bal</v>
          </cell>
          <cell r="M568" t="str">
            <v>2010/12/1/8/A/0</v>
          </cell>
        </row>
        <row r="569">
          <cell r="A569" t="str">
            <v>568</v>
          </cell>
          <cell r="B569" t="str">
            <v>OM1_8134</v>
          </cell>
          <cell r="C569" t="str">
            <v>134 - O &amp; M Expenses Amount</v>
          </cell>
          <cell r="D569">
            <v>0</v>
          </cell>
          <cell r="F569" t="str">
            <v>CALC</v>
          </cell>
          <cell r="H569" t="str">
            <v>134</v>
          </cell>
          <cell r="I569" t="str">
            <v>C</v>
          </cell>
          <cell r="J569" t="str">
            <v>om_exp</v>
          </cell>
          <cell r="K569" t="str">
            <v>beg_bal</v>
          </cell>
          <cell r="M569" t="str">
            <v>2010/12/1/8/A/0</v>
          </cell>
        </row>
        <row r="570">
          <cell r="A570" t="str">
            <v>569</v>
          </cell>
          <cell r="B570" t="str">
            <v>OM1_8134</v>
          </cell>
          <cell r="C570" t="str">
            <v>134 - O &amp; M Expenses Amount</v>
          </cell>
          <cell r="D570">
            <v>0</v>
          </cell>
          <cell r="F570" t="str">
            <v>CALC</v>
          </cell>
          <cell r="H570" t="str">
            <v>134</v>
          </cell>
          <cell r="I570" t="str">
            <v>C</v>
          </cell>
          <cell r="J570" t="str">
            <v>om_exp</v>
          </cell>
          <cell r="K570" t="str">
            <v>beg_bal</v>
          </cell>
          <cell r="M570" t="str">
            <v>2010/12/1/8/A/0</v>
          </cell>
        </row>
        <row r="571">
          <cell r="A571" t="str">
            <v>570</v>
          </cell>
          <cell r="B571" t="str">
            <v>OM9_8134</v>
          </cell>
          <cell r="C571" t="str">
            <v>134 - GCP Jurisdictional Factor</v>
          </cell>
          <cell r="D571">
            <v>1</v>
          </cell>
          <cell r="F571" t="str">
            <v>CALC</v>
          </cell>
          <cell r="H571" t="str">
            <v>134</v>
          </cell>
          <cell r="I571" t="str">
            <v>C</v>
          </cell>
          <cell r="J571" t="str">
            <v>om_exp</v>
          </cell>
          <cell r="K571" t="str">
            <v>juris_gcp</v>
          </cell>
          <cell r="M571" t="str">
            <v>2010/12/1/8/A/0</v>
          </cell>
        </row>
        <row r="572">
          <cell r="A572" t="str">
            <v>571</v>
          </cell>
          <cell r="B572" t="str">
            <v>OM9_8134</v>
          </cell>
          <cell r="C572" t="str">
            <v>134 - GCP Jurisdictional Factor</v>
          </cell>
          <cell r="D572">
            <v>1</v>
          </cell>
          <cell r="F572" t="str">
            <v>CALC</v>
          </cell>
          <cell r="H572" t="str">
            <v>134</v>
          </cell>
          <cell r="I572" t="str">
            <v>C</v>
          </cell>
          <cell r="J572" t="str">
            <v>om_exp</v>
          </cell>
          <cell r="K572" t="str">
            <v>juris_gcp</v>
          </cell>
          <cell r="M572" t="str">
            <v>2010/12/1/8/A/0</v>
          </cell>
        </row>
        <row r="573">
          <cell r="A573" t="str">
            <v>572</v>
          </cell>
          <cell r="B573" t="str">
            <v>OM9_8134</v>
          </cell>
          <cell r="C573" t="str">
            <v>134 - GCP Jurisdictional Factor</v>
          </cell>
          <cell r="D573">
            <v>1</v>
          </cell>
          <cell r="F573" t="str">
            <v>CALC</v>
          </cell>
          <cell r="H573" t="str">
            <v>134</v>
          </cell>
          <cell r="I573" t="str">
            <v>C</v>
          </cell>
          <cell r="J573" t="str">
            <v>om_exp</v>
          </cell>
          <cell r="K573" t="str">
            <v>juris_gcp</v>
          </cell>
          <cell r="M573" t="str">
            <v>2010/12/1/8/A/0</v>
          </cell>
        </row>
        <row r="574">
          <cell r="A574" t="str">
            <v>573</v>
          </cell>
          <cell r="B574" t="str">
            <v>OM9_8134</v>
          </cell>
          <cell r="C574" t="str">
            <v>134 - GCP Jurisdictional Factor</v>
          </cell>
          <cell r="D574">
            <v>1</v>
          </cell>
          <cell r="F574" t="str">
            <v>CALC</v>
          </cell>
          <cell r="H574" t="str">
            <v>134</v>
          </cell>
          <cell r="I574" t="str">
            <v>C</v>
          </cell>
          <cell r="J574" t="str">
            <v>om_exp</v>
          </cell>
          <cell r="K574" t="str">
            <v>juris_gcp</v>
          </cell>
          <cell r="M574" t="str">
            <v>2010/12/1/8/A/0</v>
          </cell>
        </row>
        <row r="575">
          <cell r="A575" t="str">
            <v>574</v>
          </cell>
          <cell r="B575" t="str">
            <v>OMD_8134</v>
          </cell>
          <cell r="C575" t="str">
            <v>134 - Energy Jurisdictional O &amp; M Exp Amount</v>
          </cell>
          <cell r="D575">
            <v>0</v>
          </cell>
          <cell r="F575" t="str">
            <v>CALC</v>
          </cell>
          <cell r="H575" t="str">
            <v>134</v>
          </cell>
          <cell r="I575" t="str">
            <v>C</v>
          </cell>
          <cell r="J575" t="str">
            <v>om_exp</v>
          </cell>
          <cell r="K575" t="str">
            <v>juris_energy_amt</v>
          </cell>
          <cell r="M575" t="str">
            <v>2010/12/1/8/A/0</v>
          </cell>
        </row>
        <row r="576">
          <cell r="A576" t="str">
            <v>575</v>
          </cell>
          <cell r="B576" t="str">
            <v>OMD_8134</v>
          </cell>
          <cell r="C576" t="str">
            <v>134 - Energy Jurisdictional O &amp; M Exp Amount</v>
          </cell>
          <cell r="D576">
            <v>0</v>
          </cell>
          <cell r="F576" t="str">
            <v>CALC</v>
          </cell>
          <cell r="H576" t="str">
            <v>134</v>
          </cell>
          <cell r="I576" t="str">
            <v>C</v>
          </cell>
          <cell r="J576" t="str">
            <v>om_exp</v>
          </cell>
          <cell r="K576" t="str">
            <v>juris_energy_amt</v>
          </cell>
          <cell r="M576" t="str">
            <v>2010/12/1/8/A/0</v>
          </cell>
        </row>
        <row r="577">
          <cell r="A577" t="str">
            <v>576</v>
          </cell>
          <cell r="B577" t="str">
            <v>OMD_8134</v>
          </cell>
          <cell r="C577" t="str">
            <v>134 - Energy Jurisdictional O &amp; M Exp Amount</v>
          </cell>
          <cell r="D577">
            <v>0</v>
          </cell>
          <cell r="F577" t="str">
            <v>CALC</v>
          </cell>
          <cell r="H577" t="str">
            <v>134</v>
          </cell>
          <cell r="I577" t="str">
            <v>C</v>
          </cell>
          <cell r="J577" t="str">
            <v>om_exp</v>
          </cell>
          <cell r="K577" t="str">
            <v>juris_energy_amt</v>
          </cell>
          <cell r="M577" t="str">
            <v>2010/12/1/8/A/0</v>
          </cell>
        </row>
        <row r="578">
          <cell r="A578" t="str">
            <v>577</v>
          </cell>
          <cell r="B578" t="str">
            <v>OMD_8134</v>
          </cell>
          <cell r="C578" t="str">
            <v>134 - Energy Jurisdictional O &amp; M Exp Amount</v>
          </cell>
          <cell r="D578">
            <v>0</v>
          </cell>
          <cell r="F578" t="str">
            <v>CALC</v>
          </cell>
          <cell r="H578" t="str">
            <v>134</v>
          </cell>
          <cell r="I578" t="str">
            <v>C</v>
          </cell>
          <cell r="J578" t="str">
            <v>om_exp</v>
          </cell>
          <cell r="K578" t="str">
            <v>juris_energy_amt</v>
          </cell>
          <cell r="M578" t="str">
            <v>2010/12/1/8/A/0</v>
          </cell>
        </row>
        <row r="579">
          <cell r="A579" t="str">
            <v>578</v>
          </cell>
          <cell r="B579" t="str">
            <v>OME_8134</v>
          </cell>
          <cell r="C579" t="str">
            <v>134 - Total Jurisdictional O &amp; M Exp Amount</v>
          </cell>
          <cell r="D579">
            <v>0</v>
          </cell>
          <cell r="F579" t="str">
            <v>CALC</v>
          </cell>
          <cell r="H579" t="str">
            <v>134</v>
          </cell>
          <cell r="I579" t="str">
            <v>C</v>
          </cell>
          <cell r="J579" t="str">
            <v>om_exp</v>
          </cell>
          <cell r="K579" t="str">
            <v>total_juris_amt</v>
          </cell>
          <cell r="M579" t="str">
            <v>2010/12/1/8/A/0</v>
          </cell>
        </row>
        <row r="580">
          <cell r="A580" t="str">
            <v>579</v>
          </cell>
          <cell r="B580" t="str">
            <v>OME_8134</v>
          </cell>
          <cell r="C580" t="str">
            <v>134 - Total Jurisdictional O &amp; M Exp Amount</v>
          </cell>
          <cell r="D580">
            <v>0</v>
          </cell>
          <cell r="F580" t="str">
            <v>CALC</v>
          </cell>
          <cell r="H580" t="str">
            <v>134</v>
          </cell>
          <cell r="I580" t="str">
            <v>C</v>
          </cell>
          <cell r="J580" t="str">
            <v>om_exp</v>
          </cell>
          <cell r="K580" t="str">
            <v>total_juris_amt</v>
          </cell>
          <cell r="M580" t="str">
            <v>2010/12/1/8/A/0</v>
          </cell>
        </row>
        <row r="581">
          <cell r="A581" t="str">
            <v>580</v>
          </cell>
          <cell r="B581" t="str">
            <v>OME_8134</v>
          </cell>
          <cell r="C581" t="str">
            <v>134 - Total Jurisdictional O &amp; M Exp Amount</v>
          </cell>
          <cell r="D581">
            <v>0</v>
          </cell>
          <cell r="F581" t="str">
            <v>CALC</v>
          </cell>
          <cell r="H581" t="str">
            <v>134</v>
          </cell>
          <cell r="I581" t="str">
            <v>C</v>
          </cell>
          <cell r="J581" t="str">
            <v>om_exp</v>
          </cell>
          <cell r="K581" t="str">
            <v>total_juris_amt</v>
          </cell>
          <cell r="M581" t="str">
            <v>2010/12/1/8/A/0</v>
          </cell>
        </row>
        <row r="582">
          <cell r="A582" t="str">
            <v>581</v>
          </cell>
          <cell r="B582" t="str">
            <v>OME_8134</v>
          </cell>
          <cell r="C582" t="str">
            <v>134 - Total Jurisdictional O &amp; M Exp Amount</v>
          </cell>
          <cell r="D582">
            <v>0</v>
          </cell>
          <cell r="F582" t="str">
            <v>CALC</v>
          </cell>
          <cell r="H582" t="str">
            <v>134</v>
          </cell>
          <cell r="I582" t="str">
            <v>C</v>
          </cell>
          <cell r="J582" t="str">
            <v>om_exp</v>
          </cell>
          <cell r="K582" t="str">
            <v>total_juris_amt</v>
          </cell>
          <cell r="M582" t="str">
            <v>2010/12/1/8/A/0</v>
          </cell>
        </row>
        <row r="583">
          <cell r="A583" t="str">
            <v>582</v>
          </cell>
          <cell r="B583" t="str">
            <v>506_1490</v>
          </cell>
          <cell r="C583" t="str">
            <v xml:space="preserve">MISC STM PWR EXP-WATER PERMIT FEES-ECRC           </v>
          </cell>
          <cell r="D583">
            <v>0</v>
          </cell>
          <cell r="E583" t="str">
            <v>506149</v>
          </cell>
          <cell r="F583" t="str">
            <v>WALKER</v>
          </cell>
          <cell r="G583" t="str">
            <v>CM</v>
          </cell>
          <cell r="H583" t="str">
            <v>135</v>
          </cell>
          <cell r="I583" t="str">
            <v>W</v>
          </cell>
          <cell r="M583" t="str">
            <v>2010/12/1/8/A/0</v>
          </cell>
        </row>
        <row r="584">
          <cell r="A584" t="str">
            <v>583</v>
          </cell>
          <cell r="B584" t="str">
            <v>OM5_8135</v>
          </cell>
          <cell r="C584" t="str">
            <v>135 - CP Allocation O &amp; M Exp Amount</v>
          </cell>
          <cell r="D584">
            <v>0</v>
          </cell>
          <cell r="F584" t="str">
            <v>CALC</v>
          </cell>
          <cell r="H584" t="str">
            <v>135</v>
          </cell>
          <cell r="I584" t="str">
            <v>C</v>
          </cell>
          <cell r="J584" t="str">
            <v>om_exp</v>
          </cell>
          <cell r="K584" t="str">
            <v>alloc_cp_amt</v>
          </cell>
          <cell r="M584" t="str">
            <v>2010/12/1/8/A/0</v>
          </cell>
        </row>
        <row r="585">
          <cell r="A585" t="str">
            <v>584</v>
          </cell>
          <cell r="B585" t="str">
            <v>OM5_8135</v>
          </cell>
          <cell r="C585" t="str">
            <v>135 - CP Allocation O &amp; M Exp Amount</v>
          </cell>
          <cell r="D585">
            <v>0</v>
          </cell>
          <cell r="F585" t="str">
            <v>CALC</v>
          </cell>
          <cell r="H585" t="str">
            <v>135</v>
          </cell>
          <cell r="I585" t="str">
            <v>C</v>
          </cell>
          <cell r="J585" t="str">
            <v>om_exp</v>
          </cell>
          <cell r="K585" t="str">
            <v>alloc_cp_amt</v>
          </cell>
          <cell r="M585" t="str">
            <v>2010/12/1/8/A/0</v>
          </cell>
        </row>
        <row r="586">
          <cell r="A586" t="str">
            <v>585</v>
          </cell>
          <cell r="B586" t="str">
            <v>OM5_8135</v>
          </cell>
          <cell r="C586" t="str">
            <v>135 - CP Allocation O &amp; M Exp Amount</v>
          </cell>
          <cell r="D586">
            <v>0</v>
          </cell>
          <cell r="F586" t="str">
            <v>CALC</v>
          </cell>
          <cell r="H586" t="str">
            <v>135</v>
          </cell>
          <cell r="I586" t="str">
            <v>C</v>
          </cell>
          <cell r="J586" t="str">
            <v>om_exp</v>
          </cell>
          <cell r="K586" t="str">
            <v>alloc_cp_amt</v>
          </cell>
          <cell r="M586" t="str">
            <v>2010/12/1/8/A/0</v>
          </cell>
        </row>
        <row r="587">
          <cell r="A587" t="str">
            <v>586</v>
          </cell>
          <cell r="B587" t="str">
            <v>OM2_8135</v>
          </cell>
          <cell r="C587" t="str">
            <v>135 - CP Allocation Factor</v>
          </cell>
          <cell r="D587">
            <v>1</v>
          </cell>
          <cell r="F587" t="str">
            <v>CALC</v>
          </cell>
          <cell r="H587" t="str">
            <v>135</v>
          </cell>
          <cell r="I587" t="str">
            <v>C</v>
          </cell>
          <cell r="J587" t="str">
            <v>om_exp</v>
          </cell>
          <cell r="K587" t="str">
            <v>alloc_cp</v>
          </cell>
          <cell r="M587" t="str">
            <v>2010/12/1/8/A/0</v>
          </cell>
        </row>
        <row r="588">
          <cell r="A588" t="str">
            <v>587</v>
          </cell>
          <cell r="B588" t="str">
            <v>OM2_8135</v>
          </cell>
          <cell r="C588" t="str">
            <v>135 - CP Allocation Factor</v>
          </cell>
          <cell r="D588">
            <v>1</v>
          </cell>
          <cell r="F588" t="str">
            <v>CALC</v>
          </cell>
          <cell r="H588" t="str">
            <v>135</v>
          </cell>
          <cell r="I588" t="str">
            <v>C</v>
          </cell>
          <cell r="J588" t="str">
            <v>om_exp</v>
          </cell>
          <cell r="K588" t="str">
            <v>alloc_cp</v>
          </cell>
          <cell r="M588" t="str">
            <v>2010/12/1/8/A/0</v>
          </cell>
        </row>
        <row r="589">
          <cell r="A589" t="str">
            <v>588</v>
          </cell>
          <cell r="B589" t="str">
            <v>OM2_8135</v>
          </cell>
          <cell r="C589" t="str">
            <v>135 - CP Allocation Factor</v>
          </cell>
          <cell r="D589">
            <v>1</v>
          </cell>
          <cell r="F589" t="str">
            <v>CALC</v>
          </cell>
          <cell r="H589" t="str">
            <v>135</v>
          </cell>
          <cell r="I589" t="str">
            <v>C</v>
          </cell>
          <cell r="J589" t="str">
            <v>om_exp</v>
          </cell>
          <cell r="K589" t="str">
            <v>alloc_cp</v>
          </cell>
          <cell r="M589" t="str">
            <v>2010/12/1/8/A/0</v>
          </cell>
        </row>
        <row r="590">
          <cell r="A590" t="str">
            <v>589</v>
          </cell>
          <cell r="B590" t="str">
            <v>OM6_8135</v>
          </cell>
          <cell r="C590" t="str">
            <v>135 - GCP Allocation O &amp; M Exp Amount</v>
          </cell>
          <cell r="D590">
            <v>0</v>
          </cell>
          <cell r="F590" t="str">
            <v>CALC</v>
          </cell>
          <cell r="H590" t="str">
            <v>135</v>
          </cell>
          <cell r="I590" t="str">
            <v>C</v>
          </cell>
          <cell r="J590" t="str">
            <v>om_exp</v>
          </cell>
          <cell r="K590" t="str">
            <v>alloc_gcp_amt</v>
          </cell>
          <cell r="M590" t="str">
            <v>2010/12/1/8/A/0</v>
          </cell>
        </row>
        <row r="591">
          <cell r="A591" t="str">
            <v>590</v>
          </cell>
          <cell r="B591" t="str">
            <v>OM6_8135</v>
          </cell>
          <cell r="C591" t="str">
            <v>135 - GCP Allocation O &amp; M Exp Amount</v>
          </cell>
          <cell r="D591">
            <v>0</v>
          </cell>
          <cell r="F591" t="str">
            <v>CALC</v>
          </cell>
          <cell r="H591" t="str">
            <v>135</v>
          </cell>
          <cell r="I591" t="str">
            <v>C</v>
          </cell>
          <cell r="J591" t="str">
            <v>om_exp</v>
          </cell>
          <cell r="K591" t="str">
            <v>alloc_gcp_amt</v>
          </cell>
          <cell r="M591" t="str">
            <v>2010/12/1/8/A/0</v>
          </cell>
        </row>
        <row r="592">
          <cell r="A592" t="str">
            <v>591</v>
          </cell>
          <cell r="B592" t="str">
            <v>OM6_8135</v>
          </cell>
          <cell r="C592" t="str">
            <v>135 - GCP Allocation O &amp; M Exp Amount</v>
          </cell>
          <cell r="D592">
            <v>0</v>
          </cell>
          <cell r="F592" t="str">
            <v>CALC</v>
          </cell>
          <cell r="H592" t="str">
            <v>135</v>
          </cell>
          <cell r="I592" t="str">
            <v>C</v>
          </cell>
          <cell r="J592" t="str">
            <v>om_exp</v>
          </cell>
          <cell r="K592" t="str">
            <v>alloc_gcp_amt</v>
          </cell>
          <cell r="M592" t="str">
            <v>2010/12/1/8/A/0</v>
          </cell>
        </row>
        <row r="593">
          <cell r="A593" t="str">
            <v>592</v>
          </cell>
          <cell r="B593" t="str">
            <v>OM3_8135</v>
          </cell>
          <cell r="C593" t="str">
            <v>135 - GCP Allocation Factor</v>
          </cell>
          <cell r="D593">
            <v>0</v>
          </cell>
          <cell r="F593" t="str">
            <v>CALC</v>
          </cell>
          <cell r="H593" t="str">
            <v>135</v>
          </cell>
          <cell r="I593" t="str">
            <v>C</v>
          </cell>
          <cell r="J593" t="str">
            <v>om_exp</v>
          </cell>
          <cell r="K593" t="str">
            <v>alloc_gcp</v>
          </cell>
          <cell r="M593" t="str">
            <v>2010/12/1/8/A/0</v>
          </cell>
        </row>
        <row r="594">
          <cell r="A594" t="str">
            <v>593</v>
          </cell>
          <cell r="B594" t="str">
            <v>OM3_8135</v>
          </cell>
          <cell r="C594" t="str">
            <v>135 - GCP Allocation Factor</v>
          </cell>
          <cell r="D594">
            <v>0</v>
          </cell>
          <cell r="F594" t="str">
            <v>CALC</v>
          </cell>
          <cell r="H594" t="str">
            <v>135</v>
          </cell>
          <cell r="I594" t="str">
            <v>C</v>
          </cell>
          <cell r="J594" t="str">
            <v>om_exp</v>
          </cell>
          <cell r="K594" t="str">
            <v>alloc_gcp</v>
          </cell>
          <cell r="M594" t="str">
            <v>2010/12/1/8/A/0</v>
          </cell>
        </row>
        <row r="595">
          <cell r="A595" t="str">
            <v>594</v>
          </cell>
          <cell r="B595" t="str">
            <v>OM3_8135</v>
          </cell>
          <cell r="C595" t="str">
            <v>135 - GCP Allocation Factor</v>
          </cell>
          <cell r="D595">
            <v>0</v>
          </cell>
          <cell r="F595" t="str">
            <v>CALC</v>
          </cell>
          <cell r="H595" t="str">
            <v>135</v>
          </cell>
          <cell r="I595" t="str">
            <v>C</v>
          </cell>
          <cell r="J595" t="str">
            <v>om_exp</v>
          </cell>
          <cell r="K595" t="str">
            <v>alloc_gcp</v>
          </cell>
          <cell r="M595" t="str">
            <v>2010/12/1/8/A/0</v>
          </cell>
        </row>
        <row r="596">
          <cell r="A596" t="str">
            <v>595</v>
          </cell>
          <cell r="B596" t="str">
            <v>OMC_8135</v>
          </cell>
          <cell r="C596" t="str">
            <v>135 - GCP Jurisdictional O &amp; M Exp Amount</v>
          </cell>
          <cell r="D596">
            <v>0</v>
          </cell>
          <cell r="F596" t="str">
            <v>CALC</v>
          </cell>
          <cell r="H596" t="str">
            <v>135</v>
          </cell>
          <cell r="I596" t="str">
            <v>C</v>
          </cell>
          <cell r="J596" t="str">
            <v>om_exp</v>
          </cell>
          <cell r="K596" t="str">
            <v>juris_gcp_amt</v>
          </cell>
          <cell r="M596" t="str">
            <v>2010/12/1/8/A/0</v>
          </cell>
        </row>
        <row r="597">
          <cell r="A597" t="str">
            <v>596</v>
          </cell>
          <cell r="B597" t="str">
            <v>OMC_8135</v>
          </cell>
          <cell r="C597" t="str">
            <v>135 - GCP Jurisdictional O &amp; M Exp Amount</v>
          </cell>
          <cell r="D597">
            <v>0</v>
          </cell>
          <cell r="F597" t="str">
            <v>CALC</v>
          </cell>
          <cell r="H597" t="str">
            <v>135</v>
          </cell>
          <cell r="I597" t="str">
            <v>C</v>
          </cell>
          <cell r="J597" t="str">
            <v>om_exp</v>
          </cell>
          <cell r="K597" t="str">
            <v>juris_gcp_amt</v>
          </cell>
          <cell r="M597" t="str">
            <v>2010/12/1/8/A/0</v>
          </cell>
        </row>
        <row r="598">
          <cell r="A598" t="str">
            <v>597</v>
          </cell>
          <cell r="B598" t="str">
            <v>OMC_8135</v>
          </cell>
          <cell r="C598" t="str">
            <v>135 - GCP Jurisdictional O &amp; M Exp Amount</v>
          </cell>
          <cell r="D598">
            <v>0</v>
          </cell>
          <cell r="F598" t="str">
            <v>CALC</v>
          </cell>
          <cell r="H598" t="str">
            <v>135</v>
          </cell>
          <cell r="I598" t="str">
            <v>C</v>
          </cell>
          <cell r="J598" t="str">
            <v>om_exp</v>
          </cell>
          <cell r="K598" t="str">
            <v>juris_gcp_amt</v>
          </cell>
          <cell r="M598" t="str">
            <v>2010/12/1/8/A/0</v>
          </cell>
        </row>
        <row r="599">
          <cell r="A599" t="str">
            <v>598</v>
          </cell>
          <cell r="B599" t="str">
            <v>OM4_8135</v>
          </cell>
          <cell r="C599" t="str">
            <v>135 - Energy Allocation Factor</v>
          </cell>
          <cell r="D599">
            <v>0</v>
          </cell>
          <cell r="F599" t="str">
            <v>CALC</v>
          </cell>
          <cell r="H599" t="str">
            <v>135</v>
          </cell>
          <cell r="I599" t="str">
            <v>C</v>
          </cell>
          <cell r="J599" t="str">
            <v>om_exp</v>
          </cell>
          <cell r="K599" t="str">
            <v>alloc_energy</v>
          </cell>
          <cell r="M599" t="str">
            <v>2010/12/1/8/A/0</v>
          </cell>
        </row>
        <row r="600">
          <cell r="A600" t="str">
            <v>599</v>
          </cell>
          <cell r="B600" t="str">
            <v>OM4_8135</v>
          </cell>
          <cell r="C600" t="str">
            <v>135 - Energy Allocation Factor</v>
          </cell>
          <cell r="D600">
            <v>0</v>
          </cell>
          <cell r="F600" t="str">
            <v>CALC</v>
          </cell>
          <cell r="H600" t="str">
            <v>135</v>
          </cell>
          <cell r="I600" t="str">
            <v>C</v>
          </cell>
          <cell r="J600" t="str">
            <v>om_exp</v>
          </cell>
          <cell r="K600" t="str">
            <v>alloc_energy</v>
          </cell>
          <cell r="M600" t="str">
            <v>2010/12/1/8/A/0</v>
          </cell>
        </row>
        <row r="601">
          <cell r="A601" t="str">
            <v>600</v>
          </cell>
          <cell r="B601" t="str">
            <v>OM4_8135</v>
          </cell>
          <cell r="C601" t="str">
            <v>135 - Energy Allocation Factor</v>
          </cell>
          <cell r="D601">
            <v>0</v>
          </cell>
          <cell r="F601" t="str">
            <v>CALC</v>
          </cell>
          <cell r="H601" t="str">
            <v>135</v>
          </cell>
          <cell r="I601" t="str">
            <v>C</v>
          </cell>
          <cell r="J601" t="str">
            <v>om_exp</v>
          </cell>
          <cell r="K601" t="str">
            <v>alloc_energy</v>
          </cell>
          <cell r="M601" t="str">
            <v>2010/12/1/8/A/0</v>
          </cell>
        </row>
        <row r="602">
          <cell r="A602" t="str">
            <v>601</v>
          </cell>
          <cell r="B602" t="str">
            <v>OM7_8135</v>
          </cell>
          <cell r="C602" t="str">
            <v>135 - Energy Allocation O &amp; M Exp Amount</v>
          </cell>
          <cell r="D602">
            <v>0</v>
          </cell>
          <cell r="F602" t="str">
            <v>CALC</v>
          </cell>
          <cell r="H602" t="str">
            <v>135</v>
          </cell>
          <cell r="I602" t="str">
            <v>C</v>
          </cell>
          <cell r="J602" t="str">
            <v>om_exp</v>
          </cell>
          <cell r="K602" t="str">
            <v>alloc_energy_amt</v>
          </cell>
          <cell r="M602" t="str">
            <v>2010/12/1/8/A/0</v>
          </cell>
        </row>
        <row r="603">
          <cell r="A603" t="str">
            <v>602</v>
          </cell>
          <cell r="B603" t="str">
            <v>OM7_8135</v>
          </cell>
          <cell r="C603" t="str">
            <v>135 - Energy Allocation O &amp; M Exp Amount</v>
          </cell>
          <cell r="D603">
            <v>0</v>
          </cell>
          <cell r="F603" t="str">
            <v>CALC</v>
          </cell>
          <cell r="H603" t="str">
            <v>135</v>
          </cell>
          <cell r="I603" t="str">
            <v>C</v>
          </cell>
          <cell r="J603" t="str">
            <v>om_exp</v>
          </cell>
          <cell r="K603" t="str">
            <v>alloc_energy_amt</v>
          </cell>
          <cell r="M603" t="str">
            <v>2010/12/1/8/A/0</v>
          </cell>
        </row>
        <row r="604">
          <cell r="A604" t="str">
            <v>603</v>
          </cell>
          <cell r="B604" t="str">
            <v>OM7_8135</v>
          </cell>
          <cell r="C604" t="str">
            <v>135 - Energy Allocation O &amp; M Exp Amount</v>
          </cell>
          <cell r="D604">
            <v>0</v>
          </cell>
          <cell r="F604" t="str">
            <v>CALC</v>
          </cell>
          <cell r="H604" t="str">
            <v>135</v>
          </cell>
          <cell r="I604" t="str">
            <v>C</v>
          </cell>
          <cell r="J604" t="str">
            <v>om_exp</v>
          </cell>
          <cell r="K604" t="str">
            <v>alloc_energy_amt</v>
          </cell>
          <cell r="M604" t="str">
            <v>2010/12/1/8/A/0</v>
          </cell>
        </row>
        <row r="605">
          <cell r="A605" t="str">
            <v>604</v>
          </cell>
          <cell r="B605" t="str">
            <v>OMB_8135</v>
          </cell>
          <cell r="C605" t="str">
            <v>135 - CP Jurisdictional O &amp; M Exp Amount</v>
          </cell>
          <cell r="D605">
            <v>0</v>
          </cell>
          <cell r="F605" t="str">
            <v>CALC</v>
          </cell>
          <cell r="H605" t="str">
            <v>135</v>
          </cell>
          <cell r="I605" t="str">
            <v>C</v>
          </cell>
          <cell r="J605" t="str">
            <v>om_exp</v>
          </cell>
          <cell r="K605" t="str">
            <v>juris_cp_amt</v>
          </cell>
          <cell r="M605" t="str">
            <v>2010/12/1/8/A/0</v>
          </cell>
        </row>
        <row r="606">
          <cell r="A606" t="str">
            <v>605</v>
          </cell>
          <cell r="B606" t="str">
            <v>OMB_8135</v>
          </cell>
          <cell r="C606" t="str">
            <v>135 - CP Jurisdictional O &amp; M Exp Amount</v>
          </cell>
          <cell r="D606">
            <v>0</v>
          </cell>
          <cell r="F606" t="str">
            <v>CALC</v>
          </cell>
          <cell r="H606" t="str">
            <v>135</v>
          </cell>
          <cell r="I606" t="str">
            <v>C</v>
          </cell>
          <cell r="J606" t="str">
            <v>om_exp</v>
          </cell>
          <cell r="K606" t="str">
            <v>juris_cp_amt</v>
          </cell>
          <cell r="M606" t="str">
            <v>2010/12/1/8/A/0</v>
          </cell>
        </row>
        <row r="607">
          <cell r="A607" t="str">
            <v>606</v>
          </cell>
          <cell r="B607" t="str">
            <v>OMB_8135</v>
          </cell>
          <cell r="C607" t="str">
            <v>135 - CP Jurisdictional O &amp; M Exp Amount</v>
          </cell>
          <cell r="D607">
            <v>0</v>
          </cell>
          <cell r="F607" t="str">
            <v>CALC</v>
          </cell>
          <cell r="H607" t="str">
            <v>135</v>
          </cell>
          <cell r="I607" t="str">
            <v>C</v>
          </cell>
          <cell r="J607" t="str">
            <v>om_exp</v>
          </cell>
          <cell r="K607" t="str">
            <v>juris_cp_amt</v>
          </cell>
          <cell r="M607" t="str">
            <v>2010/12/1/8/A/0</v>
          </cell>
        </row>
        <row r="608">
          <cell r="A608" t="str">
            <v>607</v>
          </cell>
          <cell r="B608" t="str">
            <v>OM8_8135</v>
          </cell>
          <cell r="C608" t="str">
            <v>135 - CP Jurisdictional Factor</v>
          </cell>
          <cell r="D608">
            <v>0.98031049999999997</v>
          </cell>
          <cell r="F608" t="str">
            <v>CALC</v>
          </cell>
          <cell r="H608" t="str">
            <v>135</v>
          </cell>
          <cell r="I608" t="str">
            <v>C</v>
          </cell>
          <cell r="J608" t="str">
            <v>om_exp</v>
          </cell>
          <cell r="K608" t="str">
            <v>juris_cp</v>
          </cell>
          <cell r="M608" t="str">
            <v>2010/12/1/8/A/0</v>
          </cell>
        </row>
        <row r="609">
          <cell r="A609" t="str">
            <v>608</v>
          </cell>
          <cell r="B609" t="str">
            <v>OM8_8135</v>
          </cell>
          <cell r="C609" t="str">
            <v>135 - CP Jurisdictional Factor</v>
          </cell>
          <cell r="D609">
            <v>0.98031049999999997</v>
          </cell>
          <cell r="F609" t="str">
            <v>CALC</v>
          </cell>
          <cell r="H609" t="str">
            <v>135</v>
          </cell>
          <cell r="I609" t="str">
            <v>C</v>
          </cell>
          <cell r="J609" t="str">
            <v>om_exp</v>
          </cell>
          <cell r="K609" t="str">
            <v>juris_cp</v>
          </cell>
          <cell r="M609" t="str">
            <v>2010/12/1/8/A/0</v>
          </cell>
        </row>
        <row r="610">
          <cell r="A610" t="str">
            <v>609</v>
          </cell>
          <cell r="B610" t="str">
            <v>OM8_8135</v>
          </cell>
          <cell r="C610" t="str">
            <v>135 - CP Jurisdictional Factor</v>
          </cell>
          <cell r="D610">
            <v>0.98031049999999997</v>
          </cell>
          <cell r="F610" t="str">
            <v>CALC</v>
          </cell>
          <cell r="H610" t="str">
            <v>135</v>
          </cell>
          <cell r="I610" t="str">
            <v>C</v>
          </cell>
          <cell r="J610" t="str">
            <v>om_exp</v>
          </cell>
          <cell r="K610" t="str">
            <v>juris_cp</v>
          </cell>
          <cell r="M610" t="str">
            <v>2010/12/1/8/A/0</v>
          </cell>
        </row>
        <row r="611">
          <cell r="A611" t="str">
            <v>610</v>
          </cell>
          <cell r="B611" t="str">
            <v>OMA_8135</v>
          </cell>
          <cell r="C611" t="str">
            <v>135 - Energy Jurisdictional Factor</v>
          </cell>
          <cell r="D611">
            <v>0.980271</v>
          </cell>
          <cell r="F611" t="str">
            <v>CALC</v>
          </cell>
          <cell r="H611" t="str">
            <v>135</v>
          </cell>
          <cell r="I611" t="str">
            <v>C</v>
          </cell>
          <cell r="J611" t="str">
            <v>om_exp</v>
          </cell>
          <cell r="K611" t="str">
            <v>juris_energy</v>
          </cell>
          <cell r="M611" t="str">
            <v>2010/12/1/8/A/0</v>
          </cell>
        </row>
        <row r="612">
          <cell r="A612" t="str">
            <v>611</v>
          </cell>
          <cell r="B612" t="str">
            <v>OMA_8135</v>
          </cell>
          <cell r="C612" t="str">
            <v>135 - Energy Jurisdictional Factor</v>
          </cell>
          <cell r="D612">
            <v>0.980271</v>
          </cell>
          <cell r="F612" t="str">
            <v>CALC</v>
          </cell>
          <cell r="H612" t="str">
            <v>135</v>
          </cell>
          <cell r="I612" t="str">
            <v>C</v>
          </cell>
          <cell r="J612" t="str">
            <v>om_exp</v>
          </cell>
          <cell r="K612" t="str">
            <v>juris_energy</v>
          </cell>
          <cell r="M612" t="str">
            <v>2010/12/1/8/A/0</v>
          </cell>
        </row>
        <row r="613">
          <cell r="A613" t="str">
            <v>612</v>
          </cell>
          <cell r="B613" t="str">
            <v>OMA_8135</v>
          </cell>
          <cell r="C613" t="str">
            <v>135 - Energy Jurisdictional Factor</v>
          </cell>
          <cell r="D613">
            <v>0.980271</v>
          </cell>
          <cell r="F613" t="str">
            <v>CALC</v>
          </cell>
          <cell r="H613" t="str">
            <v>135</v>
          </cell>
          <cell r="I613" t="str">
            <v>C</v>
          </cell>
          <cell r="J613" t="str">
            <v>om_exp</v>
          </cell>
          <cell r="K613" t="str">
            <v>juris_energy</v>
          </cell>
          <cell r="M613" t="str">
            <v>2010/12/1/8/A/0</v>
          </cell>
        </row>
        <row r="614">
          <cell r="A614" t="str">
            <v>613</v>
          </cell>
          <cell r="B614" t="str">
            <v>OM1_8135</v>
          </cell>
          <cell r="C614" t="str">
            <v>135 - O &amp; M Expenses Amount</v>
          </cell>
          <cell r="D614">
            <v>0</v>
          </cell>
          <cell r="F614" t="str">
            <v>CALC</v>
          </cell>
          <cell r="H614" t="str">
            <v>135</v>
          </cell>
          <cell r="I614" t="str">
            <v>C</v>
          </cell>
          <cell r="J614" t="str">
            <v>om_exp</v>
          </cell>
          <cell r="K614" t="str">
            <v>beg_bal</v>
          </cell>
          <cell r="M614" t="str">
            <v>2010/12/1/8/A/0</v>
          </cell>
        </row>
        <row r="615">
          <cell r="A615" t="str">
            <v>614</v>
          </cell>
          <cell r="B615" t="str">
            <v>OM1_8135</v>
          </cell>
          <cell r="C615" t="str">
            <v>135 - O &amp; M Expenses Amount</v>
          </cell>
          <cell r="D615">
            <v>0</v>
          </cell>
          <cell r="F615" t="str">
            <v>CALC</v>
          </cell>
          <cell r="H615" t="str">
            <v>135</v>
          </cell>
          <cell r="I615" t="str">
            <v>C</v>
          </cell>
          <cell r="J615" t="str">
            <v>om_exp</v>
          </cell>
          <cell r="K615" t="str">
            <v>beg_bal</v>
          </cell>
          <cell r="M615" t="str">
            <v>2010/12/1/8/A/0</v>
          </cell>
        </row>
        <row r="616">
          <cell r="A616" t="str">
            <v>615</v>
          </cell>
          <cell r="B616" t="str">
            <v>OM1_8135</v>
          </cell>
          <cell r="C616" t="str">
            <v>135 - O &amp; M Expenses Amount</v>
          </cell>
          <cell r="D616">
            <v>0</v>
          </cell>
          <cell r="F616" t="str">
            <v>CALC</v>
          </cell>
          <cell r="H616" t="str">
            <v>135</v>
          </cell>
          <cell r="I616" t="str">
            <v>C</v>
          </cell>
          <cell r="J616" t="str">
            <v>om_exp</v>
          </cell>
          <cell r="K616" t="str">
            <v>beg_bal</v>
          </cell>
          <cell r="M616" t="str">
            <v>2010/12/1/8/A/0</v>
          </cell>
        </row>
        <row r="617">
          <cell r="A617" t="str">
            <v>616</v>
          </cell>
          <cell r="B617" t="str">
            <v>OM9_8135</v>
          </cell>
          <cell r="C617" t="str">
            <v>135 - GCP Jurisdictional Factor</v>
          </cell>
          <cell r="D617">
            <v>1</v>
          </cell>
          <cell r="F617" t="str">
            <v>CALC</v>
          </cell>
          <cell r="H617" t="str">
            <v>135</v>
          </cell>
          <cell r="I617" t="str">
            <v>C</v>
          </cell>
          <cell r="J617" t="str">
            <v>om_exp</v>
          </cell>
          <cell r="K617" t="str">
            <v>juris_gcp</v>
          </cell>
          <cell r="M617" t="str">
            <v>2010/12/1/8/A/0</v>
          </cell>
        </row>
        <row r="618">
          <cell r="A618" t="str">
            <v>617</v>
          </cell>
          <cell r="B618" t="str">
            <v>OM9_8135</v>
          </cell>
          <cell r="C618" t="str">
            <v>135 - GCP Jurisdictional Factor</v>
          </cell>
          <cell r="D618">
            <v>1</v>
          </cell>
          <cell r="F618" t="str">
            <v>CALC</v>
          </cell>
          <cell r="H618" t="str">
            <v>135</v>
          </cell>
          <cell r="I618" t="str">
            <v>C</v>
          </cell>
          <cell r="J618" t="str">
            <v>om_exp</v>
          </cell>
          <cell r="K618" t="str">
            <v>juris_gcp</v>
          </cell>
          <cell r="M618" t="str">
            <v>2010/12/1/8/A/0</v>
          </cell>
        </row>
        <row r="619">
          <cell r="A619" t="str">
            <v>618</v>
          </cell>
          <cell r="B619" t="str">
            <v>OM9_8135</v>
          </cell>
          <cell r="C619" t="str">
            <v>135 - GCP Jurisdictional Factor</v>
          </cell>
          <cell r="D619">
            <v>1</v>
          </cell>
          <cell r="F619" t="str">
            <v>CALC</v>
          </cell>
          <cell r="H619" t="str">
            <v>135</v>
          </cell>
          <cell r="I619" t="str">
            <v>C</v>
          </cell>
          <cell r="J619" t="str">
            <v>om_exp</v>
          </cell>
          <cell r="K619" t="str">
            <v>juris_gcp</v>
          </cell>
          <cell r="M619" t="str">
            <v>2010/12/1/8/A/0</v>
          </cell>
        </row>
        <row r="620">
          <cell r="A620" t="str">
            <v>619</v>
          </cell>
          <cell r="B620" t="str">
            <v>OMA_8143</v>
          </cell>
          <cell r="C620" t="str">
            <v>143 - Energy Jurisdictional Factor</v>
          </cell>
          <cell r="D620">
            <v>0.980271</v>
          </cell>
          <cell r="F620" t="str">
            <v>CALC</v>
          </cell>
          <cell r="H620" t="str">
            <v>143</v>
          </cell>
          <cell r="I620" t="str">
            <v>C</v>
          </cell>
          <cell r="J620" t="str">
            <v>om_exp</v>
          </cell>
          <cell r="K620" t="str">
            <v>juris_energy</v>
          </cell>
          <cell r="M620" t="str">
            <v>2010/12/1/8/A/0</v>
          </cell>
        </row>
        <row r="621">
          <cell r="A621" t="str">
            <v>620</v>
          </cell>
          <cell r="B621" t="str">
            <v>OMA_8143</v>
          </cell>
          <cell r="C621" t="str">
            <v>143 - Energy Jurisdictional Factor</v>
          </cell>
          <cell r="D621">
            <v>0.980271</v>
          </cell>
          <cell r="F621" t="str">
            <v>CALC</v>
          </cell>
          <cell r="H621" t="str">
            <v>143</v>
          </cell>
          <cell r="I621" t="str">
            <v>C</v>
          </cell>
          <cell r="J621" t="str">
            <v>om_exp</v>
          </cell>
          <cell r="K621" t="str">
            <v>juris_energy</v>
          </cell>
          <cell r="M621" t="str">
            <v>2010/12/1/8/A/0</v>
          </cell>
        </row>
        <row r="622">
          <cell r="A622" t="str">
            <v>621</v>
          </cell>
          <cell r="B622" t="str">
            <v>OM1_8143</v>
          </cell>
          <cell r="C622" t="str">
            <v>143 - O &amp; M Expenses Amount</v>
          </cell>
          <cell r="D622">
            <v>0</v>
          </cell>
          <cell r="F622" t="str">
            <v>CALC</v>
          </cell>
          <cell r="H622" t="str">
            <v>143</v>
          </cell>
          <cell r="I622" t="str">
            <v>C</v>
          </cell>
          <cell r="J622" t="str">
            <v>om_exp</v>
          </cell>
          <cell r="K622" t="str">
            <v>beg_bal</v>
          </cell>
          <cell r="M622" t="str">
            <v>2010/12/1/8/A/0</v>
          </cell>
        </row>
        <row r="623">
          <cell r="A623" t="str">
            <v>622</v>
          </cell>
          <cell r="B623" t="str">
            <v>OM1_8143</v>
          </cell>
          <cell r="C623" t="str">
            <v>143 - O &amp; M Expenses Amount</v>
          </cell>
          <cell r="D623">
            <v>26102.47</v>
          </cell>
          <cell r="F623" t="str">
            <v>CALC</v>
          </cell>
          <cell r="H623" t="str">
            <v>143</v>
          </cell>
          <cell r="I623" t="str">
            <v>C</v>
          </cell>
          <cell r="J623" t="str">
            <v>om_exp</v>
          </cell>
          <cell r="K623" t="str">
            <v>beg_bal</v>
          </cell>
          <cell r="M623" t="str">
            <v>2010/12/1/8/A/0</v>
          </cell>
        </row>
        <row r="624">
          <cell r="A624" t="str">
            <v>623</v>
          </cell>
          <cell r="B624" t="str">
            <v>OM9_8143</v>
          </cell>
          <cell r="C624" t="str">
            <v>143 - GCP Jurisdictional Factor</v>
          </cell>
          <cell r="D624">
            <v>1</v>
          </cell>
          <cell r="F624" t="str">
            <v>CALC</v>
          </cell>
          <cell r="H624" t="str">
            <v>143</v>
          </cell>
          <cell r="I624" t="str">
            <v>C</v>
          </cell>
          <cell r="J624" t="str">
            <v>om_exp</v>
          </cell>
          <cell r="K624" t="str">
            <v>juris_gcp</v>
          </cell>
          <cell r="M624" t="str">
            <v>2010/12/1/8/A/0</v>
          </cell>
        </row>
        <row r="625">
          <cell r="A625" t="str">
            <v>624</v>
          </cell>
          <cell r="B625" t="str">
            <v>OM9_8143</v>
          </cell>
          <cell r="C625" t="str">
            <v>143 - GCP Jurisdictional Factor</v>
          </cell>
          <cell r="D625">
            <v>1</v>
          </cell>
          <cell r="F625" t="str">
            <v>CALC</v>
          </cell>
          <cell r="H625" t="str">
            <v>143</v>
          </cell>
          <cell r="I625" t="str">
            <v>C</v>
          </cell>
          <cell r="J625" t="str">
            <v>om_exp</v>
          </cell>
          <cell r="K625" t="str">
            <v>juris_gcp</v>
          </cell>
          <cell r="M625" t="str">
            <v>2010/12/1/8/A/0</v>
          </cell>
        </row>
        <row r="626">
          <cell r="A626" t="str">
            <v>625</v>
          </cell>
          <cell r="B626" t="str">
            <v>OMD_8143</v>
          </cell>
          <cell r="C626" t="str">
            <v>143 - Energy Jurisdictional O &amp; M Exp Amount</v>
          </cell>
          <cell r="D626">
            <v>0</v>
          </cell>
          <cell r="F626" t="str">
            <v>CALC</v>
          </cell>
          <cell r="H626" t="str">
            <v>143</v>
          </cell>
          <cell r="I626" t="str">
            <v>C</v>
          </cell>
          <cell r="J626" t="str">
            <v>om_exp</v>
          </cell>
          <cell r="K626" t="str">
            <v>juris_energy_amt</v>
          </cell>
          <cell r="M626" t="str">
            <v>2010/12/1/8/A/0</v>
          </cell>
        </row>
        <row r="627">
          <cell r="A627" t="str">
            <v>626</v>
          </cell>
          <cell r="B627" t="str">
            <v>OMD_8143</v>
          </cell>
          <cell r="C627" t="str">
            <v>143 - Energy Jurisdictional O &amp; M Exp Amount</v>
          </cell>
          <cell r="D627">
            <v>0</v>
          </cell>
          <cell r="F627" t="str">
            <v>CALC</v>
          </cell>
          <cell r="H627" t="str">
            <v>143</v>
          </cell>
          <cell r="I627" t="str">
            <v>C</v>
          </cell>
          <cell r="J627" t="str">
            <v>om_exp</v>
          </cell>
          <cell r="K627" t="str">
            <v>juris_energy_amt</v>
          </cell>
          <cell r="M627" t="str">
            <v>2010/12/1/8/A/0</v>
          </cell>
        </row>
        <row r="628">
          <cell r="A628" t="str">
            <v>627</v>
          </cell>
          <cell r="B628" t="str">
            <v>OME_8143</v>
          </cell>
          <cell r="C628" t="str">
            <v>143 - Total Jurisdictional O &amp; M Exp Amount</v>
          </cell>
          <cell r="D628">
            <v>0</v>
          </cell>
          <cell r="F628" t="str">
            <v>CALC</v>
          </cell>
          <cell r="H628" t="str">
            <v>143</v>
          </cell>
          <cell r="I628" t="str">
            <v>C</v>
          </cell>
          <cell r="J628" t="str">
            <v>om_exp</v>
          </cell>
          <cell r="K628" t="str">
            <v>total_juris_amt</v>
          </cell>
          <cell r="M628" t="str">
            <v>2010/12/1/8/A/0</v>
          </cell>
        </row>
        <row r="629">
          <cell r="A629" t="str">
            <v>628</v>
          </cell>
          <cell r="B629" t="str">
            <v>OME_8143</v>
          </cell>
          <cell r="C629" t="str">
            <v>143 - Total Jurisdictional O &amp; M Exp Amount</v>
          </cell>
          <cell r="D629">
            <v>25588.525416935001</v>
          </cell>
          <cell r="F629" t="str">
            <v>CALC</v>
          </cell>
          <cell r="H629" t="str">
            <v>143</v>
          </cell>
          <cell r="I629" t="str">
            <v>C</v>
          </cell>
          <cell r="J629" t="str">
            <v>om_exp</v>
          </cell>
          <cell r="K629" t="str">
            <v>total_juris_amt</v>
          </cell>
          <cell r="M629" t="str">
            <v>2010/12/1/8/A/0</v>
          </cell>
        </row>
        <row r="630">
          <cell r="A630" t="str">
            <v>629</v>
          </cell>
          <cell r="B630" t="str">
            <v>549_2790</v>
          </cell>
          <cell r="C630" t="str">
            <v xml:space="preserve">MSC OTH PWR GEN EXP-LOWST QLTY WTR-ECRC           </v>
          </cell>
          <cell r="D630">
            <v>26102.47</v>
          </cell>
          <cell r="E630" t="str">
            <v>549279</v>
          </cell>
          <cell r="F630" t="str">
            <v>WALKER</v>
          </cell>
          <cell r="G630" t="str">
            <v>CM</v>
          </cell>
          <cell r="H630" t="str">
            <v>143</v>
          </cell>
          <cell r="I630" t="str">
            <v>W</v>
          </cell>
          <cell r="M630" t="str">
            <v>2010/12/1/8/A/0</v>
          </cell>
        </row>
        <row r="631">
          <cell r="A631" t="str">
            <v>630</v>
          </cell>
          <cell r="B631" t="str">
            <v>506_2890</v>
          </cell>
          <cell r="C631" t="str">
            <v xml:space="preserve">MISC_STM_PWR_EXP-316_B_COMPLIANCE-ECRC 3          </v>
          </cell>
          <cell r="D631">
            <v>7609.15</v>
          </cell>
          <cell r="E631" t="str">
            <v>506289</v>
          </cell>
          <cell r="F631" t="str">
            <v>WALKER</v>
          </cell>
          <cell r="G631" t="str">
            <v>CM</v>
          </cell>
          <cell r="H631" t="str">
            <v>144</v>
          </cell>
          <cell r="I631" t="str">
            <v>W</v>
          </cell>
          <cell r="M631" t="str">
            <v>2010/12/1/8/A/0</v>
          </cell>
        </row>
        <row r="632">
          <cell r="A632" t="str">
            <v>631</v>
          </cell>
          <cell r="B632" t="str">
            <v>OM5_8144</v>
          </cell>
          <cell r="C632" t="str">
            <v>144 - CP Allocation O &amp; M Exp Amount</v>
          </cell>
          <cell r="D632">
            <v>7609.15</v>
          </cell>
          <cell r="F632" t="str">
            <v>CALC</v>
          </cell>
          <cell r="H632" t="str">
            <v>144</v>
          </cell>
          <cell r="I632" t="str">
            <v>C</v>
          </cell>
          <cell r="J632" t="str">
            <v>om_exp</v>
          </cell>
          <cell r="K632" t="str">
            <v>alloc_cp_amt</v>
          </cell>
          <cell r="M632" t="str">
            <v>2010/12/1/8/A/0</v>
          </cell>
        </row>
        <row r="633">
          <cell r="A633" t="str">
            <v>632</v>
          </cell>
          <cell r="B633" t="str">
            <v>OM5_8144</v>
          </cell>
          <cell r="C633" t="str">
            <v>144 - CP Allocation O &amp; M Exp Amount</v>
          </cell>
          <cell r="D633">
            <v>3734.4</v>
          </cell>
          <cell r="F633" t="str">
            <v>CALC</v>
          </cell>
          <cell r="H633" t="str">
            <v>144</v>
          </cell>
          <cell r="I633" t="str">
            <v>C</v>
          </cell>
          <cell r="J633" t="str">
            <v>om_exp</v>
          </cell>
          <cell r="K633" t="str">
            <v>alloc_cp_amt</v>
          </cell>
          <cell r="M633" t="str">
            <v>2010/12/1/8/A/0</v>
          </cell>
        </row>
        <row r="634">
          <cell r="A634" t="str">
            <v>633</v>
          </cell>
          <cell r="B634" t="str">
            <v>OM5_8144</v>
          </cell>
          <cell r="C634" t="str">
            <v>144 - CP Allocation O &amp; M Exp Amount</v>
          </cell>
          <cell r="D634">
            <v>0</v>
          </cell>
          <cell r="F634" t="str">
            <v>CALC</v>
          </cell>
          <cell r="H634" t="str">
            <v>144</v>
          </cell>
          <cell r="I634" t="str">
            <v>C</v>
          </cell>
          <cell r="J634" t="str">
            <v>om_exp</v>
          </cell>
          <cell r="K634" t="str">
            <v>alloc_cp_amt</v>
          </cell>
          <cell r="M634" t="str">
            <v>2010/12/1/8/A/0</v>
          </cell>
        </row>
        <row r="635">
          <cell r="A635" t="str">
            <v>634</v>
          </cell>
          <cell r="B635" t="str">
            <v>OM2_8144</v>
          </cell>
          <cell r="C635" t="str">
            <v>144 - CP Allocation Factor</v>
          </cell>
          <cell r="D635">
            <v>1</v>
          </cell>
          <cell r="F635" t="str">
            <v>CALC</v>
          </cell>
          <cell r="H635" t="str">
            <v>144</v>
          </cell>
          <cell r="I635" t="str">
            <v>C</v>
          </cell>
          <cell r="J635" t="str">
            <v>om_exp</v>
          </cell>
          <cell r="K635" t="str">
            <v>alloc_cp</v>
          </cell>
          <cell r="M635" t="str">
            <v>2010/12/1/8/A/0</v>
          </cell>
        </row>
        <row r="636">
          <cell r="A636" t="str">
            <v>635</v>
          </cell>
          <cell r="B636" t="str">
            <v>OM2_8144</v>
          </cell>
          <cell r="C636" t="str">
            <v>144 - CP Allocation Factor</v>
          </cell>
          <cell r="D636">
            <v>1</v>
          </cell>
          <cell r="F636" t="str">
            <v>CALC</v>
          </cell>
          <cell r="H636" t="str">
            <v>144</v>
          </cell>
          <cell r="I636" t="str">
            <v>C</v>
          </cell>
          <cell r="J636" t="str">
            <v>om_exp</v>
          </cell>
          <cell r="K636" t="str">
            <v>alloc_cp</v>
          </cell>
          <cell r="M636" t="str">
            <v>2010/12/1/8/A/0</v>
          </cell>
        </row>
        <row r="637">
          <cell r="A637" t="str">
            <v>636</v>
          </cell>
          <cell r="B637" t="str">
            <v>OM2_8144</v>
          </cell>
          <cell r="C637" t="str">
            <v>144 - CP Allocation Factor</v>
          </cell>
          <cell r="D637">
            <v>1</v>
          </cell>
          <cell r="F637" t="str">
            <v>CALC</v>
          </cell>
          <cell r="H637" t="str">
            <v>144</v>
          </cell>
          <cell r="I637" t="str">
            <v>C</v>
          </cell>
          <cell r="J637" t="str">
            <v>om_exp</v>
          </cell>
          <cell r="K637" t="str">
            <v>alloc_cp</v>
          </cell>
          <cell r="M637" t="str">
            <v>2010/12/1/8/A/0</v>
          </cell>
        </row>
        <row r="638">
          <cell r="A638" t="str">
            <v>637</v>
          </cell>
          <cell r="B638" t="str">
            <v>OM6_8144</v>
          </cell>
          <cell r="C638" t="str">
            <v>144 - GCP Allocation O &amp; M Exp Amount</v>
          </cell>
          <cell r="D638">
            <v>0</v>
          </cell>
          <cell r="F638" t="str">
            <v>CALC</v>
          </cell>
          <cell r="H638" t="str">
            <v>144</v>
          </cell>
          <cell r="I638" t="str">
            <v>C</v>
          </cell>
          <cell r="J638" t="str">
            <v>om_exp</v>
          </cell>
          <cell r="K638" t="str">
            <v>alloc_gcp_amt</v>
          </cell>
          <cell r="M638" t="str">
            <v>2010/12/1/8/A/0</v>
          </cell>
        </row>
        <row r="639">
          <cell r="A639" t="str">
            <v>638</v>
          </cell>
          <cell r="B639" t="str">
            <v>OM6_8144</v>
          </cell>
          <cell r="C639" t="str">
            <v>144 - GCP Allocation O &amp; M Exp Amount</v>
          </cell>
          <cell r="D639">
            <v>0</v>
          </cell>
          <cell r="F639" t="str">
            <v>CALC</v>
          </cell>
          <cell r="H639" t="str">
            <v>144</v>
          </cell>
          <cell r="I639" t="str">
            <v>C</v>
          </cell>
          <cell r="J639" t="str">
            <v>om_exp</v>
          </cell>
          <cell r="K639" t="str">
            <v>alloc_gcp_amt</v>
          </cell>
          <cell r="M639" t="str">
            <v>2010/12/1/8/A/0</v>
          </cell>
        </row>
        <row r="640">
          <cell r="A640" t="str">
            <v>639</v>
          </cell>
          <cell r="B640" t="str">
            <v>OM6_8144</v>
          </cell>
          <cell r="C640" t="str">
            <v>144 - GCP Allocation O &amp; M Exp Amount</v>
          </cell>
          <cell r="D640">
            <v>0</v>
          </cell>
          <cell r="F640" t="str">
            <v>CALC</v>
          </cell>
          <cell r="H640" t="str">
            <v>144</v>
          </cell>
          <cell r="I640" t="str">
            <v>C</v>
          </cell>
          <cell r="J640" t="str">
            <v>om_exp</v>
          </cell>
          <cell r="K640" t="str">
            <v>alloc_gcp_amt</v>
          </cell>
          <cell r="M640" t="str">
            <v>2010/12/1/8/A/0</v>
          </cell>
        </row>
        <row r="641">
          <cell r="A641" t="str">
            <v>640</v>
          </cell>
          <cell r="B641" t="str">
            <v>OM3_8144</v>
          </cell>
          <cell r="C641" t="str">
            <v>144 - GCP Allocation Factor</v>
          </cell>
          <cell r="D641">
            <v>0</v>
          </cell>
          <cell r="F641" t="str">
            <v>CALC</v>
          </cell>
          <cell r="H641" t="str">
            <v>144</v>
          </cell>
          <cell r="I641" t="str">
            <v>C</v>
          </cell>
          <cell r="J641" t="str">
            <v>om_exp</v>
          </cell>
          <cell r="K641" t="str">
            <v>alloc_gcp</v>
          </cell>
          <cell r="M641" t="str">
            <v>2010/12/1/8/A/0</v>
          </cell>
        </row>
        <row r="642">
          <cell r="A642" t="str">
            <v>641</v>
          </cell>
          <cell r="B642" t="str">
            <v>OM3_8144</v>
          </cell>
          <cell r="C642" t="str">
            <v>144 - GCP Allocation Factor</v>
          </cell>
          <cell r="D642">
            <v>0</v>
          </cell>
          <cell r="F642" t="str">
            <v>CALC</v>
          </cell>
          <cell r="H642" t="str">
            <v>144</v>
          </cell>
          <cell r="I642" t="str">
            <v>C</v>
          </cell>
          <cell r="J642" t="str">
            <v>om_exp</v>
          </cell>
          <cell r="K642" t="str">
            <v>alloc_gcp</v>
          </cell>
          <cell r="M642" t="str">
            <v>2010/12/1/8/A/0</v>
          </cell>
        </row>
        <row r="643">
          <cell r="A643" t="str">
            <v>642</v>
          </cell>
          <cell r="B643" t="str">
            <v>OM3_8144</v>
          </cell>
          <cell r="C643" t="str">
            <v>144 - GCP Allocation Factor</v>
          </cell>
          <cell r="D643">
            <v>0</v>
          </cell>
          <cell r="F643" t="str">
            <v>CALC</v>
          </cell>
          <cell r="H643" t="str">
            <v>144</v>
          </cell>
          <cell r="I643" t="str">
            <v>C</v>
          </cell>
          <cell r="J643" t="str">
            <v>om_exp</v>
          </cell>
          <cell r="K643" t="str">
            <v>alloc_gcp</v>
          </cell>
          <cell r="M643" t="str">
            <v>2010/12/1/8/A/0</v>
          </cell>
        </row>
        <row r="644">
          <cell r="A644" t="str">
            <v>643</v>
          </cell>
          <cell r="B644" t="str">
            <v>OMC_8144</v>
          </cell>
          <cell r="C644" t="str">
            <v>144 - GCP Jurisdictional O &amp; M Exp Amount</v>
          </cell>
          <cell r="D644">
            <v>0</v>
          </cell>
          <cell r="F644" t="str">
            <v>CALC</v>
          </cell>
          <cell r="H644" t="str">
            <v>144</v>
          </cell>
          <cell r="I644" t="str">
            <v>C</v>
          </cell>
          <cell r="J644" t="str">
            <v>om_exp</v>
          </cell>
          <cell r="K644" t="str">
            <v>juris_gcp_amt</v>
          </cell>
          <cell r="M644" t="str">
            <v>2010/12/1/8/A/0</v>
          </cell>
        </row>
        <row r="645">
          <cell r="A645" t="str">
            <v>644</v>
          </cell>
          <cell r="B645" t="str">
            <v>OMC_8144</v>
          </cell>
          <cell r="C645" t="str">
            <v>144 - GCP Jurisdictional O &amp; M Exp Amount</v>
          </cell>
          <cell r="D645">
            <v>0</v>
          </cell>
          <cell r="F645" t="str">
            <v>CALC</v>
          </cell>
          <cell r="H645" t="str">
            <v>144</v>
          </cell>
          <cell r="I645" t="str">
            <v>C</v>
          </cell>
          <cell r="J645" t="str">
            <v>om_exp</v>
          </cell>
          <cell r="K645" t="str">
            <v>juris_gcp_amt</v>
          </cell>
          <cell r="M645" t="str">
            <v>2010/12/1/8/A/0</v>
          </cell>
        </row>
        <row r="646">
          <cell r="A646" t="str">
            <v>645</v>
          </cell>
          <cell r="B646" t="str">
            <v>OMC_8144</v>
          </cell>
          <cell r="C646" t="str">
            <v>144 - GCP Jurisdictional O &amp; M Exp Amount</v>
          </cell>
          <cell r="D646">
            <v>0</v>
          </cell>
          <cell r="F646" t="str">
            <v>CALC</v>
          </cell>
          <cell r="H646" t="str">
            <v>144</v>
          </cell>
          <cell r="I646" t="str">
            <v>C</v>
          </cell>
          <cell r="J646" t="str">
            <v>om_exp</v>
          </cell>
          <cell r="K646" t="str">
            <v>juris_gcp_amt</v>
          </cell>
          <cell r="M646" t="str">
            <v>2010/12/1/8/A/0</v>
          </cell>
        </row>
        <row r="647">
          <cell r="A647" t="str">
            <v>646</v>
          </cell>
          <cell r="B647" t="str">
            <v>OM4_8144</v>
          </cell>
          <cell r="C647" t="str">
            <v>144 - Energy Allocation Factor</v>
          </cell>
          <cell r="D647">
            <v>0</v>
          </cell>
          <cell r="F647" t="str">
            <v>CALC</v>
          </cell>
          <cell r="H647" t="str">
            <v>144</v>
          </cell>
          <cell r="I647" t="str">
            <v>C</v>
          </cell>
          <cell r="J647" t="str">
            <v>om_exp</v>
          </cell>
          <cell r="K647" t="str">
            <v>alloc_energy</v>
          </cell>
          <cell r="M647" t="str">
            <v>2010/12/1/8/A/0</v>
          </cell>
        </row>
        <row r="648">
          <cell r="A648" t="str">
            <v>647</v>
          </cell>
          <cell r="B648" t="str">
            <v>OM4_8144</v>
          </cell>
          <cell r="C648" t="str">
            <v>144 - Energy Allocation Factor</v>
          </cell>
          <cell r="D648">
            <v>0</v>
          </cell>
          <cell r="F648" t="str">
            <v>CALC</v>
          </cell>
          <cell r="H648" t="str">
            <v>144</v>
          </cell>
          <cell r="I648" t="str">
            <v>C</v>
          </cell>
          <cell r="J648" t="str">
            <v>om_exp</v>
          </cell>
          <cell r="K648" t="str">
            <v>alloc_energy</v>
          </cell>
          <cell r="M648" t="str">
            <v>2010/12/1/8/A/0</v>
          </cell>
        </row>
        <row r="649">
          <cell r="A649" t="str">
            <v>648</v>
          </cell>
          <cell r="B649" t="str">
            <v>OM4_8144</v>
          </cell>
          <cell r="C649" t="str">
            <v>144 - Energy Allocation Factor</v>
          </cell>
          <cell r="D649">
            <v>0</v>
          </cell>
          <cell r="F649" t="str">
            <v>CALC</v>
          </cell>
          <cell r="H649" t="str">
            <v>144</v>
          </cell>
          <cell r="I649" t="str">
            <v>C</v>
          </cell>
          <cell r="J649" t="str">
            <v>om_exp</v>
          </cell>
          <cell r="K649" t="str">
            <v>alloc_energy</v>
          </cell>
          <cell r="M649" t="str">
            <v>2010/12/1/8/A/0</v>
          </cell>
        </row>
        <row r="650">
          <cell r="A650" t="str">
            <v>649</v>
          </cell>
          <cell r="B650" t="str">
            <v>OM7_8144</v>
          </cell>
          <cell r="C650" t="str">
            <v>144 - Energy Allocation O &amp; M Exp Amount</v>
          </cell>
          <cell r="D650">
            <v>0</v>
          </cell>
          <cell r="F650" t="str">
            <v>CALC</v>
          </cell>
          <cell r="H650" t="str">
            <v>144</v>
          </cell>
          <cell r="I650" t="str">
            <v>C</v>
          </cell>
          <cell r="J650" t="str">
            <v>om_exp</v>
          </cell>
          <cell r="K650" t="str">
            <v>alloc_energy_amt</v>
          </cell>
          <cell r="M650" t="str">
            <v>2010/12/1/8/A/0</v>
          </cell>
        </row>
        <row r="651">
          <cell r="A651" t="str">
            <v>650</v>
          </cell>
          <cell r="B651" t="str">
            <v>OM7_8144</v>
          </cell>
          <cell r="C651" t="str">
            <v>144 - Energy Allocation O &amp; M Exp Amount</v>
          </cell>
          <cell r="D651">
            <v>0</v>
          </cell>
          <cell r="F651" t="str">
            <v>CALC</v>
          </cell>
          <cell r="H651" t="str">
            <v>144</v>
          </cell>
          <cell r="I651" t="str">
            <v>C</v>
          </cell>
          <cell r="J651" t="str">
            <v>om_exp</v>
          </cell>
          <cell r="K651" t="str">
            <v>alloc_energy_amt</v>
          </cell>
          <cell r="M651" t="str">
            <v>2010/12/1/8/A/0</v>
          </cell>
        </row>
        <row r="652">
          <cell r="A652" t="str">
            <v>651</v>
          </cell>
          <cell r="B652" t="str">
            <v>OM7_8144</v>
          </cell>
          <cell r="C652" t="str">
            <v>144 - Energy Allocation O &amp; M Exp Amount</v>
          </cell>
          <cell r="D652">
            <v>0</v>
          </cell>
          <cell r="F652" t="str">
            <v>CALC</v>
          </cell>
          <cell r="H652" t="str">
            <v>144</v>
          </cell>
          <cell r="I652" t="str">
            <v>C</v>
          </cell>
          <cell r="J652" t="str">
            <v>om_exp</v>
          </cell>
          <cell r="K652" t="str">
            <v>alloc_energy_amt</v>
          </cell>
          <cell r="M652" t="str">
            <v>2010/12/1/8/A/0</v>
          </cell>
        </row>
        <row r="653">
          <cell r="A653" t="str">
            <v>652</v>
          </cell>
          <cell r="B653" t="str">
            <v>OMB_8144</v>
          </cell>
          <cell r="C653" t="str">
            <v>144 - CP Jurisdictional O &amp; M Exp Amount</v>
          </cell>
          <cell r="D653">
            <v>7459.3296410749999</v>
          </cell>
          <cell r="F653" t="str">
            <v>CALC</v>
          </cell>
          <cell r="H653" t="str">
            <v>144</v>
          </cell>
          <cell r="I653" t="str">
            <v>C</v>
          </cell>
          <cell r="J653" t="str">
            <v>om_exp</v>
          </cell>
          <cell r="K653" t="str">
            <v>juris_cp_amt</v>
          </cell>
          <cell r="M653" t="str">
            <v>2010/12/1/8/A/0</v>
          </cell>
        </row>
        <row r="654">
          <cell r="A654" t="str">
            <v>653</v>
          </cell>
          <cell r="B654" t="str">
            <v>OMB_8144</v>
          </cell>
          <cell r="C654" t="str">
            <v>144 - CP Jurisdictional O &amp; M Exp Amount</v>
          </cell>
          <cell r="D654">
            <v>3660.8715311999999</v>
          </cell>
          <cell r="F654" t="str">
            <v>CALC</v>
          </cell>
          <cell r="H654" t="str">
            <v>144</v>
          </cell>
          <cell r="I654" t="str">
            <v>C</v>
          </cell>
          <cell r="J654" t="str">
            <v>om_exp</v>
          </cell>
          <cell r="K654" t="str">
            <v>juris_cp_amt</v>
          </cell>
          <cell r="M654" t="str">
            <v>2010/12/1/8/A/0</v>
          </cell>
        </row>
        <row r="655">
          <cell r="A655" t="str">
            <v>654</v>
          </cell>
          <cell r="B655" t="str">
            <v>OMB_8144</v>
          </cell>
          <cell r="C655" t="str">
            <v>144 - CP Jurisdictional O &amp; M Exp Amount</v>
          </cell>
          <cell r="D655">
            <v>0</v>
          </cell>
          <cell r="F655" t="str">
            <v>CALC</v>
          </cell>
          <cell r="H655" t="str">
            <v>144</v>
          </cell>
          <cell r="I655" t="str">
            <v>C</v>
          </cell>
          <cell r="J655" t="str">
            <v>om_exp</v>
          </cell>
          <cell r="K655" t="str">
            <v>juris_cp_amt</v>
          </cell>
          <cell r="M655" t="str">
            <v>2010/12/1/8/A/0</v>
          </cell>
        </row>
        <row r="656">
          <cell r="A656" t="str">
            <v>655</v>
          </cell>
          <cell r="B656" t="str">
            <v>OM8_8144</v>
          </cell>
          <cell r="C656" t="str">
            <v>144 - CP Jurisdictional Factor</v>
          </cell>
          <cell r="D656">
            <v>0.98031049999999997</v>
          </cell>
          <cell r="F656" t="str">
            <v>CALC</v>
          </cell>
          <cell r="H656" t="str">
            <v>144</v>
          </cell>
          <cell r="I656" t="str">
            <v>C</v>
          </cell>
          <cell r="J656" t="str">
            <v>om_exp</v>
          </cell>
          <cell r="K656" t="str">
            <v>juris_cp</v>
          </cell>
          <cell r="M656" t="str">
            <v>2010/12/1/8/A/0</v>
          </cell>
        </row>
        <row r="657">
          <cell r="A657" t="str">
            <v>656</v>
          </cell>
          <cell r="B657" t="str">
            <v>OM8_8144</v>
          </cell>
          <cell r="C657" t="str">
            <v>144 - CP Jurisdictional Factor</v>
          </cell>
          <cell r="D657">
            <v>0.98031049999999997</v>
          </cell>
          <cell r="F657" t="str">
            <v>CALC</v>
          </cell>
          <cell r="H657" t="str">
            <v>144</v>
          </cell>
          <cell r="I657" t="str">
            <v>C</v>
          </cell>
          <cell r="J657" t="str">
            <v>om_exp</v>
          </cell>
          <cell r="K657" t="str">
            <v>juris_cp</v>
          </cell>
          <cell r="M657" t="str">
            <v>2010/12/1/8/A/0</v>
          </cell>
        </row>
        <row r="658">
          <cell r="A658" t="str">
            <v>657</v>
          </cell>
          <cell r="B658" t="str">
            <v>OM8_8144</v>
          </cell>
          <cell r="C658" t="str">
            <v>144 - CP Jurisdictional Factor</v>
          </cell>
          <cell r="D658">
            <v>0.98031049999999997</v>
          </cell>
          <cell r="F658" t="str">
            <v>CALC</v>
          </cell>
          <cell r="H658" t="str">
            <v>144</v>
          </cell>
          <cell r="I658" t="str">
            <v>C</v>
          </cell>
          <cell r="J658" t="str">
            <v>om_exp</v>
          </cell>
          <cell r="K658" t="str">
            <v>juris_cp</v>
          </cell>
          <cell r="M658" t="str">
            <v>2010/12/1/8/A/0</v>
          </cell>
        </row>
        <row r="659">
          <cell r="A659" t="str">
            <v>658</v>
          </cell>
          <cell r="B659" t="str">
            <v>OMA_8144</v>
          </cell>
          <cell r="C659" t="str">
            <v>144 - Energy Jurisdictional Factor</v>
          </cell>
          <cell r="D659">
            <v>0.980271</v>
          </cell>
          <cell r="F659" t="str">
            <v>CALC</v>
          </cell>
          <cell r="H659" t="str">
            <v>144</v>
          </cell>
          <cell r="I659" t="str">
            <v>C</v>
          </cell>
          <cell r="J659" t="str">
            <v>om_exp</v>
          </cell>
          <cell r="K659" t="str">
            <v>juris_energy</v>
          </cell>
          <cell r="M659" t="str">
            <v>2010/12/1/8/A/0</v>
          </cell>
        </row>
        <row r="660">
          <cell r="A660" t="str">
            <v>659</v>
          </cell>
          <cell r="B660" t="str">
            <v>OMA_8144</v>
          </cell>
          <cell r="C660" t="str">
            <v>144 - Energy Jurisdictional Factor</v>
          </cell>
          <cell r="D660">
            <v>0.980271</v>
          </cell>
          <cell r="F660" t="str">
            <v>CALC</v>
          </cell>
          <cell r="H660" t="str">
            <v>144</v>
          </cell>
          <cell r="I660" t="str">
            <v>C</v>
          </cell>
          <cell r="J660" t="str">
            <v>om_exp</v>
          </cell>
          <cell r="K660" t="str">
            <v>juris_energy</v>
          </cell>
          <cell r="M660" t="str">
            <v>2010/12/1/8/A/0</v>
          </cell>
        </row>
        <row r="661">
          <cell r="A661" t="str">
            <v>660</v>
          </cell>
          <cell r="B661" t="str">
            <v>OMA_8144</v>
          </cell>
          <cell r="C661" t="str">
            <v>144 - Energy Jurisdictional Factor</v>
          </cell>
          <cell r="D661">
            <v>0.980271</v>
          </cell>
          <cell r="F661" t="str">
            <v>CALC</v>
          </cell>
          <cell r="H661" t="str">
            <v>144</v>
          </cell>
          <cell r="I661" t="str">
            <v>C</v>
          </cell>
          <cell r="J661" t="str">
            <v>om_exp</v>
          </cell>
          <cell r="K661" t="str">
            <v>juris_energy</v>
          </cell>
          <cell r="M661" t="str">
            <v>2010/12/1/8/A/0</v>
          </cell>
        </row>
        <row r="662">
          <cell r="A662" t="str">
            <v>661</v>
          </cell>
          <cell r="B662" t="str">
            <v>OM1_8144</v>
          </cell>
          <cell r="C662" t="str">
            <v>144 - O &amp; M Expenses Amount</v>
          </cell>
          <cell r="D662">
            <v>7609.15</v>
          </cell>
          <cell r="F662" t="str">
            <v>CALC</v>
          </cell>
          <cell r="H662" t="str">
            <v>144</v>
          </cell>
          <cell r="I662" t="str">
            <v>C</v>
          </cell>
          <cell r="J662" t="str">
            <v>om_exp</v>
          </cell>
          <cell r="K662" t="str">
            <v>beg_bal</v>
          </cell>
          <cell r="M662" t="str">
            <v>2010/12/1/8/A/0</v>
          </cell>
        </row>
        <row r="663">
          <cell r="A663" t="str">
            <v>662</v>
          </cell>
          <cell r="B663" t="str">
            <v>OM1_8144</v>
          </cell>
          <cell r="C663" t="str">
            <v>144 - O &amp; M Expenses Amount</v>
          </cell>
          <cell r="D663">
            <v>3734.4</v>
          </cell>
          <cell r="F663" t="str">
            <v>CALC</v>
          </cell>
          <cell r="H663" t="str">
            <v>144</v>
          </cell>
          <cell r="I663" t="str">
            <v>C</v>
          </cell>
          <cell r="J663" t="str">
            <v>om_exp</v>
          </cell>
          <cell r="K663" t="str">
            <v>beg_bal</v>
          </cell>
          <cell r="M663" t="str">
            <v>2010/12/1/8/A/0</v>
          </cell>
        </row>
        <row r="664">
          <cell r="A664" t="str">
            <v>663</v>
          </cell>
          <cell r="B664" t="str">
            <v>OM1_8144</v>
          </cell>
          <cell r="C664" t="str">
            <v>144 - O &amp; M Expenses Amount</v>
          </cell>
          <cell r="D664">
            <v>0</v>
          </cell>
          <cell r="F664" t="str">
            <v>CALC</v>
          </cell>
          <cell r="H664" t="str">
            <v>144</v>
          </cell>
          <cell r="I664" t="str">
            <v>C</v>
          </cell>
          <cell r="J664" t="str">
            <v>om_exp</v>
          </cell>
          <cell r="K664" t="str">
            <v>beg_bal</v>
          </cell>
          <cell r="M664" t="str">
            <v>2010/12/1/8/A/0</v>
          </cell>
        </row>
        <row r="665">
          <cell r="A665" t="str">
            <v>664</v>
          </cell>
          <cell r="B665" t="str">
            <v>OM9_8144</v>
          </cell>
          <cell r="C665" t="str">
            <v>144 - GCP Jurisdictional Factor</v>
          </cell>
          <cell r="D665">
            <v>1</v>
          </cell>
          <cell r="F665" t="str">
            <v>CALC</v>
          </cell>
          <cell r="H665" t="str">
            <v>144</v>
          </cell>
          <cell r="I665" t="str">
            <v>C</v>
          </cell>
          <cell r="J665" t="str">
            <v>om_exp</v>
          </cell>
          <cell r="K665" t="str">
            <v>juris_gcp</v>
          </cell>
          <cell r="M665" t="str">
            <v>2010/12/1/8/A/0</v>
          </cell>
        </row>
        <row r="666">
          <cell r="A666" t="str">
            <v>665</v>
          </cell>
          <cell r="B666" t="str">
            <v>OM9_8144</v>
          </cell>
          <cell r="C666" t="str">
            <v>144 - GCP Jurisdictional Factor</v>
          </cell>
          <cell r="D666">
            <v>1</v>
          </cell>
          <cell r="F666" t="str">
            <v>CALC</v>
          </cell>
          <cell r="H666" t="str">
            <v>144</v>
          </cell>
          <cell r="I666" t="str">
            <v>C</v>
          </cell>
          <cell r="J666" t="str">
            <v>om_exp</v>
          </cell>
          <cell r="K666" t="str">
            <v>juris_gcp</v>
          </cell>
          <cell r="M666" t="str">
            <v>2010/12/1/8/A/0</v>
          </cell>
        </row>
        <row r="667">
          <cell r="A667" t="str">
            <v>666</v>
          </cell>
          <cell r="B667" t="str">
            <v>OM9_8144</v>
          </cell>
          <cell r="C667" t="str">
            <v>144 - GCP Jurisdictional Factor</v>
          </cell>
          <cell r="D667">
            <v>1</v>
          </cell>
          <cell r="F667" t="str">
            <v>CALC</v>
          </cell>
          <cell r="H667" t="str">
            <v>144</v>
          </cell>
          <cell r="I667" t="str">
            <v>C</v>
          </cell>
          <cell r="J667" t="str">
            <v>om_exp</v>
          </cell>
          <cell r="K667" t="str">
            <v>juris_gcp</v>
          </cell>
          <cell r="M667" t="str">
            <v>2010/12/1/8/A/0</v>
          </cell>
        </row>
        <row r="668">
          <cell r="A668" t="str">
            <v>667</v>
          </cell>
          <cell r="B668" t="str">
            <v>OMD_8144</v>
          </cell>
          <cell r="C668" t="str">
            <v>144 - Energy Jurisdictional O &amp; M Exp Amount</v>
          </cell>
          <cell r="D668">
            <v>0</v>
          </cell>
          <cell r="F668" t="str">
            <v>CALC</v>
          </cell>
          <cell r="H668" t="str">
            <v>144</v>
          </cell>
          <cell r="I668" t="str">
            <v>C</v>
          </cell>
          <cell r="J668" t="str">
            <v>om_exp</v>
          </cell>
          <cell r="K668" t="str">
            <v>juris_energy_amt</v>
          </cell>
          <cell r="M668" t="str">
            <v>2010/12/1/8/A/0</v>
          </cell>
        </row>
        <row r="669">
          <cell r="A669" t="str">
            <v>668</v>
          </cell>
          <cell r="B669" t="str">
            <v>OMD_8144</v>
          </cell>
          <cell r="C669" t="str">
            <v>144 - Energy Jurisdictional O &amp; M Exp Amount</v>
          </cell>
          <cell r="D669">
            <v>0</v>
          </cell>
          <cell r="F669" t="str">
            <v>CALC</v>
          </cell>
          <cell r="H669" t="str">
            <v>144</v>
          </cell>
          <cell r="I669" t="str">
            <v>C</v>
          </cell>
          <cell r="J669" t="str">
            <v>om_exp</v>
          </cell>
          <cell r="K669" t="str">
            <v>juris_energy_amt</v>
          </cell>
          <cell r="M669" t="str">
            <v>2010/12/1/8/A/0</v>
          </cell>
        </row>
        <row r="670">
          <cell r="A670" t="str">
            <v>669</v>
          </cell>
          <cell r="B670" t="str">
            <v>OMD_8144</v>
          </cell>
          <cell r="C670" t="str">
            <v>144 - Energy Jurisdictional O &amp; M Exp Amount</v>
          </cell>
          <cell r="D670">
            <v>0</v>
          </cell>
          <cell r="F670" t="str">
            <v>CALC</v>
          </cell>
          <cell r="H670" t="str">
            <v>144</v>
          </cell>
          <cell r="I670" t="str">
            <v>C</v>
          </cell>
          <cell r="J670" t="str">
            <v>om_exp</v>
          </cell>
          <cell r="K670" t="str">
            <v>juris_energy_amt</v>
          </cell>
          <cell r="M670" t="str">
            <v>2010/12/1/8/A/0</v>
          </cell>
        </row>
        <row r="671">
          <cell r="A671" t="str">
            <v>670</v>
          </cell>
          <cell r="B671" t="str">
            <v>OME_8144</v>
          </cell>
          <cell r="C671" t="str">
            <v>144 - Total Jurisdictional O &amp; M Exp Amount</v>
          </cell>
          <cell r="D671">
            <v>7459.3296410749999</v>
          </cell>
          <cell r="F671" t="str">
            <v>CALC</v>
          </cell>
          <cell r="H671" t="str">
            <v>144</v>
          </cell>
          <cell r="I671" t="str">
            <v>C</v>
          </cell>
          <cell r="J671" t="str">
            <v>om_exp</v>
          </cell>
          <cell r="K671" t="str">
            <v>total_juris_amt</v>
          </cell>
          <cell r="M671" t="str">
            <v>2010/12/1/8/A/0</v>
          </cell>
        </row>
        <row r="672">
          <cell r="A672" t="str">
            <v>671</v>
          </cell>
          <cell r="B672" t="str">
            <v>OME_8144</v>
          </cell>
          <cell r="C672" t="str">
            <v>144 - Total Jurisdictional O &amp; M Exp Amount</v>
          </cell>
          <cell r="D672">
            <v>3660.8715311999999</v>
          </cell>
          <cell r="F672" t="str">
            <v>CALC</v>
          </cell>
          <cell r="H672" t="str">
            <v>144</v>
          </cell>
          <cell r="I672" t="str">
            <v>C</v>
          </cell>
          <cell r="J672" t="str">
            <v>om_exp</v>
          </cell>
          <cell r="K672" t="str">
            <v>total_juris_amt</v>
          </cell>
          <cell r="M672" t="str">
            <v>2010/12/1/8/A/0</v>
          </cell>
        </row>
        <row r="673">
          <cell r="A673" t="str">
            <v>672</v>
          </cell>
          <cell r="B673" t="str">
            <v>OME_8144</v>
          </cell>
          <cell r="C673" t="str">
            <v>144 - Total Jurisdictional O &amp; M Exp Amount</v>
          </cell>
          <cell r="D673">
            <v>0</v>
          </cell>
          <cell r="F673" t="str">
            <v>CALC</v>
          </cell>
          <cell r="H673" t="str">
            <v>144</v>
          </cell>
          <cell r="I673" t="str">
            <v>C</v>
          </cell>
          <cell r="J673" t="str">
            <v>om_exp</v>
          </cell>
          <cell r="K673" t="str">
            <v>total_juris_amt</v>
          </cell>
          <cell r="M673" t="str">
            <v>2010/12/1/8/A/0</v>
          </cell>
        </row>
        <row r="674">
          <cell r="A674" t="str">
            <v>673</v>
          </cell>
          <cell r="B674" t="str">
            <v>524_2890</v>
          </cell>
          <cell r="C674" t="str">
            <v xml:space="preserve">MISC_NUCL_PWR_EXP-316_B_COMPLIANC-ECRC 3          </v>
          </cell>
          <cell r="D674">
            <v>0</v>
          </cell>
          <cell r="E674" t="str">
            <v>524289</v>
          </cell>
          <cell r="F674" t="str">
            <v>WALKER</v>
          </cell>
          <cell r="G674" t="str">
            <v>CM</v>
          </cell>
          <cell r="H674" t="str">
            <v>144</v>
          </cell>
          <cell r="I674" t="str">
            <v>W</v>
          </cell>
          <cell r="M674" t="str">
            <v>2010/12/1/8/A/0</v>
          </cell>
        </row>
        <row r="675">
          <cell r="A675" t="str">
            <v>674</v>
          </cell>
          <cell r="B675" t="str">
            <v>549_2890</v>
          </cell>
          <cell r="C675" t="str">
            <v xml:space="preserve">MSC_OTH_PWR_GEN_EX-316_B_COMPLIANC-ECRC           </v>
          </cell>
          <cell r="D675">
            <v>3734.4</v>
          </cell>
          <cell r="E675" t="str">
            <v>549289</v>
          </cell>
          <cell r="F675" t="str">
            <v>WALKER</v>
          </cell>
          <cell r="G675" t="str">
            <v>CM</v>
          </cell>
          <cell r="H675" t="str">
            <v>144</v>
          </cell>
          <cell r="I675" t="str">
            <v>W</v>
          </cell>
          <cell r="M675" t="str">
            <v>2010/12/1/8/A/0</v>
          </cell>
        </row>
        <row r="676">
          <cell r="A676" t="str">
            <v>675</v>
          </cell>
          <cell r="B676" t="str">
            <v>549_2990</v>
          </cell>
          <cell r="C676" t="str">
            <v xml:space="preserve">MSC OTH PWR GEN EXP-SCR CONSUMABLS-ECRC           </v>
          </cell>
          <cell r="D676">
            <v>27957.38</v>
          </cell>
          <cell r="E676" t="str">
            <v>549299</v>
          </cell>
          <cell r="F676" t="str">
            <v>WALKER</v>
          </cell>
          <cell r="G676" t="str">
            <v>CM</v>
          </cell>
          <cell r="H676" t="str">
            <v>145</v>
          </cell>
          <cell r="I676" t="str">
            <v>W</v>
          </cell>
          <cell r="M676" t="str">
            <v>2010/12/1/8/A/0</v>
          </cell>
        </row>
        <row r="677">
          <cell r="A677" t="str">
            <v>676</v>
          </cell>
          <cell r="B677" t="str">
            <v>OM5_8145</v>
          </cell>
          <cell r="C677" t="str">
            <v>145 - CP Allocation O &amp; M Exp Amount</v>
          </cell>
          <cell r="D677">
            <v>0</v>
          </cell>
          <cell r="F677" t="str">
            <v>CALC</v>
          </cell>
          <cell r="H677" t="str">
            <v>145</v>
          </cell>
          <cell r="I677" t="str">
            <v>C</v>
          </cell>
          <cell r="J677" t="str">
            <v>om_exp</v>
          </cell>
          <cell r="K677" t="str">
            <v>alloc_cp_amt</v>
          </cell>
          <cell r="M677" t="str">
            <v>2010/12/1/8/A/0</v>
          </cell>
        </row>
        <row r="678">
          <cell r="A678" t="str">
            <v>677</v>
          </cell>
          <cell r="B678" t="str">
            <v>OM2_8145</v>
          </cell>
          <cell r="C678" t="str">
            <v>145 - CP Allocation Factor</v>
          </cell>
          <cell r="D678">
            <v>0</v>
          </cell>
          <cell r="F678" t="str">
            <v>CALC</v>
          </cell>
          <cell r="H678" t="str">
            <v>145</v>
          </cell>
          <cell r="I678" t="str">
            <v>C</v>
          </cell>
          <cell r="J678" t="str">
            <v>om_exp</v>
          </cell>
          <cell r="K678" t="str">
            <v>alloc_cp</v>
          </cell>
          <cell r="M678" t="str">
            <v>2010/12/1/8/A/0</v>
          </cell>
        </row>
        <row r="679">
          <cell r="A679" t="str">
            <v>678</v>
          </cell>
          <cell r="B679" t="str">
            <v>OM6_8145</v>
          </cell>
          <cell r="C679" t="str">
            <v>145 - GCP Allocation O &amp; M Exp Amount</v>
          </cell>
          <cell r="D679">
            <v>0</v>
          </cell>
          <cell r="F679" t="str">
            <v>CALC</v>
          </cell>
          <cell r="H679" t="str">
            <v>145</v>
          </cell>
          <cell r="I679" t="str">
            <v>C</v>
          </cell>
          <cell r="J679" t="str">
            <v>om_exp</v>
          </cell>
          <cell r="K679" t="str">
            <v>alloc_gcp_amt</v>
          </cell>
          <cell r="M679" t="str">
            <v>2010/12/1/8/A/0</v>
          </cell>
        </row>
        <row r="680">
          <cell r="A680" t="str">
            <v>679</v>
          </cell>
          <cell r="B680" t="str">
            <v>OM3_8145</v>
          </cell>
          <cell r="C680" t="str">
            <v>145 - GCP Allocation Factor</v>
          </cell>
          <cell r="D680">
            <v>0</v>
          </cell>
          <cell r="F680" t="str">
            <v>CALC</v>
          </cell>
          <cell r="H680" t="str">
            <v>145</v>
          </cell>
          <cell r="I680" t="str">
            <v>C</v>
          </cell>
          <cell r="J680" t="str">
            <v>om_exp</v>
          </cell>
          <cell r="K680" t="str">
            <v>alloc_gcp</v>
          </cell>
          <cell r="M680" t="str">
            <v>2010/12/1/8/A/0</v>
          </cell>
        </row>
        <row r="681">
          <cell r="A681" t="str">
            <v>680</v>
          </cell>
          <cell r="B681" t="str">
            <v>OMC_8145</v>
          </cell>
          <cell r="C681" t="str">
            <v>145 - GCP Jurisdictional O &amp; M Exp Amount</v>
          </cell>
          <cell r="D681">
            <v>0</v>
          </cell>
          <cell r="F681" t="str">
            <v>CALC</v>
          </cell>
          <cell r="H681" t="str">
            <v>145</v>
          </cell>
          <cell r="I681" t="str">
            <v>C</v>
          </cell>
          <cell r="J681" t="str">
            <v>om_exp</v>
          </cell>
          <cell r="K681" t="str">
            <v>juris_gcp_amt</v>
          </cell>
          <cell r="M681" t="str">
            <v>2010/12/1/8/A/0</v>
          </cell>
        </row>
        <row r="682">
          <cell r="A682" t="str">
            <v>681</v>
          </cell>
          <cell r="B682" t="str">
            <v>OM4_8145</v>
          </cell>
          <cell r="C682" t="str">
            <v>145 - Energy Allocation Factor</v>
          </cell>
          <cell r="D682">
            <v>1</v>
          </cell>
          <cell r="F682" t="str">
            <v>CALC</v>
          </cell>
          <cell r="H682" t="str">
            <v>145</v>
          </cell>
          <cell r="I682" t="str">
            <v>C</v>
          </cell>
          <cell r="J682" t="str">
            <v>om_exp</v>
          </cell>
          <cell r="K682" t="str">
            <v>alloc_energy</v>
          </cell>
          <cell r="M682" t="str">
            <v>2010/12/1/8/A/0</v>
          </cell>
        </row>
        <row r="683">
          <cell r="A683" t="str">
            <v>682</v>
          </cell>
          <cell r="B683" t="str">
            <v>OM7_8145</v>
          </cell>
          <cell r="C683" t="str">
            <v>145 - Energy Allocation O &amp; M Exp Amount</v>
          </cell>
          <cell r="D683">
            <v>27957.38</v>
          </cell>
          <cell r="F683" t="str">
            <v>CALC</v>
          </cell>
          <cell r="H683" t="str">
            <v>145</v>
          </cell>
          <cell r="I683" t="str">
            <v>C</v>
          </cell>
          <cell r="J683" t="str">
            <v>om_exp</v>
          </cell>
          <cell r="K683" t="str">
            <v>alloc_energy_amt</v>
          </cell>
          <cell r="M683" t="str">
            <v>2010/12/1/8/A/0</v>
          </cell>
        </row>
        <row r="684">
          <cell r="A684" t="str">
            <v>683</v>
          </cell>
          <cell r="B684" t="str">
            <v>OMB_8145</v>
          </cell>
          <cell r="C684" t="str">
            <v>145 - CP Jurisdictional O &amp; M Exp Amount</v>
          </cell>
          <cell r="D684">
            <v>0</v>
          </cell>
          <cell r="F684" t="str">
            <v>CALC</v>
          </cell>
          <cell r="H684" t="str">
            <v>145</v>
          </cell>
          <cell r="I684" t="str">
            <v>C</v>
          </cell>
          <cell r="J684" t="str">
            <v>om_exp</v>
          </cell>
          <cell r="K684" t="str">
            <v>juris_cp_amt</v>
          </cell>
          <cell r="M684" t="str">
            <v>2010/12/1/8/A/0</v>
          </cell>
        </row>
        <row r="685">
          <cell r="A685" t="str">
            <v>684</v>
          </cell>
          <cell r="B685" t="str">
            <v>OM8_8145</v>
          </cell>
          <cell r="C685" t="str">
            <v>145 - CP Jurisdictional Factor</v>
          </cell>
          <cell r="D685">
            <v>0.98031049999999997</v>
          </cell>
          <cell r="F685" t="str">
            <v>CALC</v>
          </cell>
          <cell r="H685" t="str">
            <v>145</v>
          </cell>
          <cell r="I685" t="str">
            <v>C</v>
          </cell>
          <cell r="J685" t="str">
            <v>om_exp</v>
          </cell>
          <cell r="K685" t="str">
            <v>juris_cp</v>
          </cell>
          <cell r="M685" t="str">
            <v>2010/12/1/8/A/0</v>
          </cell>
        </row>
        <row r="686">
          <cell r="A686" t="str">
            <v>685</v>
          </cell>
          <cell r="B686" t="str">
            <v>OMA_8145</v>
          </cell>
          <cell r="C686" t="str">
            <v>145 - Energy Jurisdictional Factor</v>
          </cell>
          <cell r="D686">
            <v>0.980271</v>
          </cell>
          <cell r="F686" t="str">
            <v>CALC</v>
          </cell>
          <cell r="H686" t="str">
            <v>145</v>
          </cell>
          <cell r="I686" t="str">
            <v>C</v>
          </cell>
          <cell r="J686" t="str">
            <v>om_exp</v>
          </cell>
          <cell r="K686" t="str">
            <v>juris_energy</v>
          </cell>
          <cell r="M686" t="str">
            <v>2010/12/1/8/A/0</v>
          </cell>
        </row>
        <row r="687">
          <cell r="A687" t="str">
            <v>686</v>
          </cell>
          <cell r="B687" t="str">
            <v>OM1_8145</v>
          </cell>
          <cell r="C687" t="str">
            <v>145 - O &amp; M Expenses Amount</v>
          </cell>
          <cell r="D687">
            <v>27957.38</v>
          </cell>
          <cell r="F687" t="str">
            <v>CALC</v>
          </cell>
          <cell r="H687" t="str">
            <v>145</v>
          </cell>
          <cell r="I687" t="str">
            <v>C</v>
          </cell>
          <cell r="J687" t="str">
            <v>om_exp</v>
          </cell>
          <cell r="K687" t="str">
            <v>beg_bal</v>
          </cell>
          <cell r="M687" t="str">
            <v>2010/12/1/8/A/0</v>
          </cell>
        </row>
        <row r="688">
          <cell r="A688" t="str">
            <v>687</v>
          </cell>
          <cell r="B688" t="str">
            <v>OM9_8145</v>
          </cell>
          <cell r="C688" t="str">
            <v>145 - GCP Jurisdictional Factor</v>
          </cell>
          <cell r="D688">
            <v>1</v>
          </cell>
          <cell r="F688" t="str">
            <v>CALC</v>
          </cell>
          <cell r="H688" t="str">
            <v>145</v>
          </cell>
          <cell r="I688" t="str">
            <v>C</v>
          </cell>
          <cell r="J688" t="str">
            <v>om_exp</v>
          </cell>
          <cell r="K688" t="str">
            <v>juris_gcp</v>
          </cell>
          <cell r="M688" t="str">
            <v>2010/12/1/8/A/0</v>
          </cell>
        </row>
        <row r="689">
          <cell r="A689" t="str">
            <v>688</v>
          </cell>
          <cell r="B689" t="str">
            <v>OMD_8145</v>
          </cell>
          <cell r="C689" t="str">
            <v>145 - Energy Jurisdictional O &amp; M Exp Amount</v>
          </cell>
          <cell r="D689">
            <v>27405.80884998</v>
          </cell>
          <cell r="F689" t="str">
            <v>CALC</v>
          </cell>
          <cell r="H689" t="str">
            <v>145</v>
          </cell>
          <cell r="I689" t="str">
            <v>C</v>
          </cell>
          <cell r="J689" t="str">
            <v>om_exp</v>
          </cell>
          <cell r="K689" t="str">
            <v>juris_energy_amt</v>
          </cell>
          <cell r="M689" t="str">
            <v>2010/12/1/8/A/0</v>
          </cell>
        </row>
        <row r="690">
          <cell r="A690" t="str">
            <v>689</v>
          </cell>
          <cell r="B690" t="str">
            <v>OME_8145</v>
          </cell>
          <cell r="C690" t="str">
            <v>145 - Total Jurisdictional O &amp; M Exp Amount</v>
          </cell>
          <cell r="D690">
            <v>27405.80884998</v>
          </cell>
          <cell r="F690" t="str">
            <v>CALC</v>
          </cell>
          <cell r="H690" t="str">
            <v>145</v>
          </cell>
          <cell r="I690" t="str">
            <v>C</v>
          </cell>
          <cell r="J690" t="str">
            <v>om_exp</v>
          </cell>
          <cell r="K690" t="str">
            <v>total_juris_amt</v>
          </cell>
          <cell r="M690" t="str">
            <v>2010/12/1/8/A/0</v>
          </cell>
        </row>
        <row r="691">
          <cell r="A691" t="str">
            <v>690</v>
          </cell>
          <cell r="B691" t="str">
            <v>549_3090</v>
          </cell>
          <cell r="C691" t="str">
            <v xml:space="preserve">MISC OTH PWR GEN EXP-MANATEE HBMP-ECRC            </v>
          </cell>
          <cell r="D691">
            <v>1720.33</v>
          </cell>
          <cell r="E691" t="str">
            <v>549309</v>
          </cell>
          <cell r="F691" t="str">
            <v>WALKER</v>
          </cell>
          <cell r="G691" t="str">
            <v>CM</v>
          </cell>
          <cell r="H691" t="str">
            <v>146</v>
          </cell>
          <cell r="I691" t="str">
            <v>W</v>
          </cell>
          <cell r="M691" t="str">
            <v>2010/12/1/8/A/0</v>
          </cell>
        </row>
        <row r="692">
          <cell r="A692" t="str">
            <v>691</v>
          </cell>
          <cell r="B692" t="str">
            <v>OM5_8146</v>
          </cell>
          <cell r="C692" t="str">
            <v>146 - CP Allocation O &amp; M Exp Amount</v>
          </cell>
          <cell r="D692">
            <v>1720.33</v>
          </cell>
          <cell r="F692" t="str">
            <v>CALC</v>
          </cell>
          <cell r="H692" t="str">
            <v>146</v>
          </cell>
          <cell r="I692" t="str">
            <v>C</v>
          </cell>
          <cell r="J692" t="str">
            <v>om_exp</v>
          </cell>
          <cell r="K692" t="str">
            <v>alloc_cp_amt</v>
          </cell>
          <cell r="M692" t="str">
            <v>2010/12/1/8/A/0</v>
          </cell>
        </row>
        <row r="693">
          <cell r="A693" t="str">
            <v>692</v>
          </cell>
          <cell r="B693" t="str">
            <v>OM2_8146</v>
          </cell>
          <cell r="C693" t="str">
            <v>146 - CP Allocation Factor</v>
          </cell>
          <cell r="D693">
            <v>1</v>
          </cell>
          <cell r="F693" t="str">
            <v>CALC</v>
          </cell>
          <cell r="H693" t="str">
            <v>146</v>
          </cell>
          <cell r="I693" t="str">
            <v>C</v>
          </cell>
          <cell r="J693" t="str">
            <v>om_exp</v>
          </cell>
          <cell r="K693" t="str">
            <v>alloc_cp</v>
          </cell>
          <cell r="M693" t="str">
            <v>2010/12/1/8/A/0</v>
          </cell>
        </row>
        <row r="694">
          <cell r="A694" t="str">
            <v>693</v>
          </cell>
          <cell r="B694" t="str">
            <v>OM6_8146</v>
          </cell>
          <cell r="C694" t="str">
            <v>146 - GCP Allocation O &amp; M Exp Amount</v>
          </cell>
          <cell r="D694">
            <v>0</v>
          </cell>
          <cell r="F694" t="str">
            <v>CALC</v>
          </cell>
          <cell r="H694" t="str">
            <v>146</v>
          </cell>
          <cell r="I694" t="str">
            <v>C</v>
          </cell>
          <cell r="J694" t="str">
            <v>om_exp</v>
          </cell>
          <cell r="K694" t="str">
            <v>alloc_gcp_amt</v>
          </cell>
          <cell r="M694" t="str">
            <v>2010/12/1/8/A/0</v>
          </cell>
        </row>
        <row r="695">
          <cell r="A695" t="str">
            <v>694</v>
          </cell>
          <cell r="B695" t="str">
            <v>OM3_8146</v>
          </cell>
          <cell r="C695" t="str">
            <v>146 - GCP Allocation Factor</v>
          </cell>
          <cell r="D695">
            <v>0</v>
          </cell>
          <cell r="F695" t="str">
            <v>CALC</v>
          </cell>
          <cell r="H695" t="str">
            <v>146</v>
          </cell>
          <cell r="I695" t="str">
            <v>C</v>
          </cell>
          <cell r="J695" t="str">
            <v>om_exp</v>
          </cell>
          <cell r="K695" t="str">
            <v>alloc_gcp</v>
          </cell>
          <cell r="M695" t="str">
            <v>2010/12/1/8/A/0</v>
          </cell>
        </row>
        <row r="696">
          <cell r="A696" t="str">
            <v>695</v>
          </cell>
          <cell r="B696" t="str">
            <v>OMC_8146</v>
          </cell>
          <cell r="C696" t="str">
            <v>146 - GCP Jurisdictional O &amp; M Exp Amount</v>
          </cell>
          <cell r="D696">
            <v>0</v>
          </cell>
          <cell r="F696" t="str">
            <v>CALC</v>
          </cell>
          <cell r="H696" t="str">
            <v>146</v>
          </cell>
          <cell r="I696" t="str">
            <v>C</v>
          </cell>
          <cell r="J696" t="str">
            <v>om_exp</v>
          </cell>
          <cell r="K696" t="str">
            <v>juris_gcp_amt</v>
          </cell>
          <cell r="M696" t="str">
            <v>2010/12/1/8/A/0</v>
          </cell>
        </row>
        <row r="697">
          <cell r="A697" t="str">
            <v>696</v>
          </cell>
          <cell r="B697" t="str">
            <v>OM4_8146</v>
          </cell>
          <cell r="C697" t="str">
            <v>146 - Energy Allocation Factor</v>
          </cell>
          <cell r="D697">
            <v>0</v>
          </cell>
          <cell r="F697" t="str">
            <v>CALC</v>
          </cell>
          <cell r="H697" t="str">
            <v>146</v>
          </cell>
          <cell r="I697" t="str">
            <v>C</v>
          </cell>
          <cell r="J697" t="str">
            <v>om_exp</v>
          </cell>
          <cell r="K697" t="str">
            <v>alloc_energy</v>
          </cell>
          <cell r="M697" t="str">
            <v>2010/12/1/8/A/0</v>
          </cell>
        </row>
        <row r="698">
          <cell r="A698" t="str">
            <v>697</v>
          </cell>
          <cell r="B698" t="str">
            <v>OM7_8146</v>
          </cell>
          <cell r="C698" t="str">
            <v>146 - Energy Allocation O &amp; M Exp Amount</v>
          </cell>
          <cell r="D698">
            <v>0</v>
          </cell>
          <cell r="F698" t="str">
            <v>CALC</v>
          </cell>
          <cell r="H698" t="str">
            <v>146</v>
          </cell>
          <cell r="I698" t="str">
            <v>C</v>
          </cell>
          <cell r="J698" t="str">
            <v>om_exp</v>
          </cell>
          <cell r="K698" t="str">
            <v>alloc_energy_amt</v>
          </cell>
          <cell r="M698" t="str">
            <v>2010/12/1/8/A/0</v>
          </cell>
        </row>
        <row r="699">
          <cell r="A699" t="str">
            <v>698</v>
          </cell>
          <cell r="B699" t="str">
            <v>OMB_8146</v>
          </cell>
          <cell r="C699" t="str">
            <v>146 - CP Jurisdictional O &amp; M Exp Amount</v>
          </cell>
          <cell r="D699">
            <v>1686.4575624649999</v>
          </cell>
          <cell r="F699" t="str">
            <v>CALC</v>
          </cell>
          <cell r="H699" t="str">
            <v>146</v>
          </cell>
          <cell r="I699" t="str">
            <v>C</v>
          </cell>
          <cell r="J699" t="str">
            <v>om_exp</v>
          </cell>
          <cell r="K699" t="str">
            <v>juris_cp_amt</v>
          </cell>
          <cell r="M699" t="str">
            <v>2010/12/1/8/A/0</v>
          </cell>
        </row>
        <row r="700">
          <cell r="A700" t="str">
            <v>699</v>
          </cell>
          <cell r="B700" t="str">
            <v>OM8_8146</v>
          </cell>
          <cell r="C700" t="str">
            <v>146 - CP Jurisdictional Factor</v>
          </cell>
          <cell r="D700">
            <v>0.98031049999999997</v>
          </cell>
          <cell r="F700" t="str">
            <v>CALC</v>
          </cell>
          <cell r="H700" t="str">
            <v>146</v>
          </cell>
          <cell r="I700" t="str">
            <v>C</v>
          </cell>
          <cell r="J700" t="str">
            <v>om_exp</v>
          </cell>
          <cell r="K700" t="str">
            <v>juris_cp</v>
          </cell>
          <cell r="M700" t="str">
            <v>2010/12/1/8/A/0</v>
          </cell>
        </row>
        <row r="701">
          <cell r="A701" t="str">
            <v>700</v>
          </cell>
          <cell r="B701" t="str">
            <v>OMA_8146</v>
          </cell>
          <cell r="C701" t="str">
            <v>146 - Energy Jurisdictional Factor</v>
          </cell>
          <cell r="D701">
            <v>0.980271</v>
          </cell>
          <cell r="F701" t="str">
            <v>CALC</v>
          </cell>
          <cell r="H701" t="str">
            <v>146</v>
          </cell>
          <cell r="I701" t="str">
            <v>C</v>
          </cell>
          <cell r="J701" t="str">
            <v>om_exp</v>
          </cell>
          <cell r="K701" t="str">
            <v>juris_energy</v>
          </cell>
          <cell r="M701" t="str">
            <v>2010/12/1/8/A/0</v>
          </cell>
        </row>
        <row r="702">
          <cell r="A702" t="str">
            <v>701</v>
          </cell>
          <cell r="B702" t="str">
            <v>OM1_8146</v>
          </cell>
          <cell r="C702" t="str">
            <v>146 - O &amp; M Expenses Amount</v>
          </cell>
          <cell r="D702">
            <v>1720.33</v>
          </cell>
          <cell r="F702" t="str">
            <v>CALC</v>
          </cell>
          <cell r="H702" t="str">
            <v>146</v>
          </cell>
          <cell r="I702" t="str">
            <v>C</v>
          </cell>
          <cell r="J702" t="str">
            <v>om_exp</v>
          </cell>
          <cell r="K702" t="str">
            <v>beg_bal</v>
          </cell>
          <cell r="M702" t="str">
            <v>2010/12/1/8/A/0</v>
          </cell>
        </row>
        <row r="703">
          <cell r="A703" t="str">
            <v>702</v>
          </cell>
          <cell r="B703" t="str">
            <v>OM9_8146</v>
          </cell>
          <cell r="C703" t="str">
            <v>146 - GCP Jurisdictional Factor</v>
          </cell>
          <cell r="D703">
            <v>1</v>
          </cell>
          <cell r="F703" t="str">
            <v>CALC</v>
          </cell>
          <cell r="H703" t="str">
            <v>146</v>
          </cell>
          <cell r="I703" t="str">
            <v>C</v>
          </cell>
          <cell r="J703" t="str">
            <v>om_exp</v>
          </cell>
          <cell r="K703" t="str">
            <v>juris_gcp</v>
          </cell>
          <cell r="M703" t="str">
            <v>2010/12/1/8/A/0</v>
          </cell>
        </row>
        <row r="704">
          <cell r="A704" t="str">
            <v>703</v>
          </cell>
          <cell r="B704" t="str">
            <v>OMD_8146</v>
          </cell>
          <cell r="C704" t="str">
            <v>146 - Energy Jurisdictional O &amp; M Exp Amount</v>
          </cell>
          <cell r="D704">
            <v>0</v>
          </cell>
          <cell r="F704" t="str">
            <v>CALC</v>
          </cell>
          <cell r="H704" t="str">
            <v>146</v>
          </cell>
          <cell r="I704" t="str">
            <v>C</v>
          </cell>
          <cell r="J704" t="str">
            <v>om_exp</v>
          </cell>
          <cell r="K704" t="str">
            <v>juris_energy_amt</v>
          </cell>
          <cell r="M704" t="str">
            <v>2010/12/1/8/A/0</v>
          </cell>
        </row>
        <row r="705">
          <cell r="A705" t="str">
            <v>704</v>
          </cell>
          <cell r="B705" t="str">
            <v>OME_8146</v>
          </cell>
          <cell r="C705" t="str">
            <v>146 - Total Jurisdictional O &amp; M Exp Amount</v>
          </cell>
          <cell r="D705">
            <v>1686.4575624649999</v>
          </cell>
          <cell r="F705" t="str">
            <v>CALC</v>
          </cell>
          <cell r="H705" t="str">
            <v>146</v>
          </cell>
          <cell r="I705" t="str">
            <v>C</v>
          </cell>
          <cell r="J705" t="str">
            <v>om_exp</v>
          </cell>
          <cell r="K705" t="str">
            <v>total_juris_amt</v>
          </cell>
          <cell r="M705" t="str">
            <v>2010/12/1/8/A/0</v>
          </cell>
        </row>
        <row r="706">
          <cell r="A706" t="str">
            <v>705</v>
          </cell>
          <cell r="B706" t="str">
            <v>506_3190</v>
          </cell>
          <cell r="C706" t="str">
            <v xml:space="preserve">MISC STM PWR EXP-CAIR COMPLIANCE-ECRC             </v>
          </cell>
          <cell r="D706">
            <v>173200.28</v>
          </cell>
          <cell r="E706" t="str">
            <v>506319</v>
          </cell>
          <cell r="F706" t="str">
            <v>WALKER</v>
          </cell>
          <cell r="G706" t="str">
            <v>CM</v>
          </cell>
          <cell r="H706" t="str">
            <v>147</v>
          </cell>
          <cell r="I706" t="str">
            <v>W</v>
          </cell>
          <cell r="M706" t="str">
            <v>2010/12/1/8/A/0</v>
          </cell>
        </row>
        <row r="707">
          <cell r="A707" t="str">
            <v>706</v>
          </cell>
          <cell r="B707" t="str">
            <v>OM5_8147</v>
          </cell>
          <cell r="C707" t="str">
            <v>147 - CP Allocation O &amp; M Exp Amount</v>
          </cell>
          <cell r="D707">
            <v>0</v>
          </cell>
          <cell r="F707" t="str">
            <v>CALC</v>
          </cell>
          <cell r="H707" t="str">
            <v>147</v>
          </cell>
          <cell r="I707" t="str">
            <v>C</v>
          </cell>
          <cell r="J707" t="str">
            <v>om_exp</v>
          </cell>
          <cell r="K707" t="str">
            <v>alloc_cp_amt</v>
          </cell>
          <cell r="M707" t="str">
            <v>2010/12/1/8/A/0</v>
          </cell>
        </row>
        <row r="708">
          <cell r="A708" t="str">
            <v>707</v>
          </cell>
          <cell r="B708" t="str">
            <v>OM5_8147</v>
          </cell>
          <cell r="C708" t="str">
            <v>147 - CP Allocation O &amp; M Exp Amount</v>
          </cell>
          <cell r="D708">
            <v>0</v>
          </cell>
          <cell r="F708" t="str">
            <v>CALC</v>
          </cell>
          <cell r="H708" t="str">
            <v>147</v>
          </cell>
          <cell r="I708" t="str">
            <v>C</v>
          </cell>
          <cell r="J708" t="str">
            <v>om_exp</v>
          </cell>
          <cell r="K708" t="str">
            <v>alloc_cp_amt</v>
          </cell>
          <cell r="M708" t="str">
            <v>2010/12/1/8/A/0</v>
          </cell>
        </row>
        <row r="709">
          <cell r="A709" t="str">
            <v>708</v>
          </cell>
          <cell r="B709" t="str">
            <v>OM5_8147</v>
          </cell>
          <cell r="C709" t="str">
            <v>147 - CP Allocation O &amp; M Exp Amount</v>
          </cell>
          <cell r="D709">
            <v>0</v>
          </cell>
          <cell r="F709" t="str">
            <v>CALC</v>
          </cell>
          <cell r="H709" t="str">
            <v>147</v>
          </cell>
          <cell r="I709" t="str">
            <v>C</v>
          </cell>
          <cell r="J709" t="str">
            <v>om_exp</v>
          </cell>
          <cell r="K709" t="str">
            <v>alloc_cp_amt</v>
          </cell>
          <cell r="M709" t="str">
            <v>2010/12/1/8/A/0</v>
          </cell>
        </row>
        <row r="710">
          <cell r="A710" t="str">
            <v>709</v>
          </cell>
          <cell r="B710" t="str">
            <v>OM5_8147</v>
          </cell>
          <cell r="C710" t="str">
            <v>147 - CP Allocation O &amp; M Exp Amount</v>
          </cell>
          <cell r="D710">
            <v>0</v>
          </cell>
          <cell r="F710" t="str">
            <v>CALC</v>
          </cell>
          <cell r="H710" t="str">
            <v>147</v>
          </cell>
          <cell r="I710" t="str">
            <v>C</v>
          </cell>
          <cell r="J710" t="str">
            <v>om_exp</v>
          </cell>
          <cell r="K710" t="str">
            <v>alloc_cp_amt</v>
          </cell>
          <cell r="M710" t="str">
            <v>2010/12/1/8/A/0</v>
          </cell>
        </row>
        <row r="711">
          <cell r="A711" t="str">
            <v>710</v>
          </cell>
          <cell r="B711" t="str">
            <v>OM5_8147</v>
          </cell>
          <cell r="C711" t="str">
            <v>147 - CP Allocation O &amp; M Exp Amount</v>
          </cell>
          <cell r="D711">
            <v>0</v>
          </cell>
          <cell r="F711" t="str">
            <v>CALC</v>
          </cell>
          <cell r="H711" t="str">
            <v>147</v>
          </cell>
          <cell r="I711" t="str">
            <v>C</v>
          </cell>
          <cell r="J711" t="str">
            <v>om_exp</v>
          </cell>
          <cell r="K711" t="str">
            <v>alloc_cp_amt</v>
          </cell>
          <cell r="M711" t="str">
            <v>2010/12/1/8/A/0</v>
          </cell>
        </row>
        <row r="712">
          <cell r="A712" t="str">
            <v>711</v>
          </cell>
          <cell r="B712" t="str">
            <v>OM5_8147</v>
          </cell>
          <cell r="C712" t="str">
            <v>147 - CP Allocation O &amp; M Exp Amount</v>
          </cell>
          <cell r="D712">
            <v>0</v>
          </cell>
          <cell r="F712" t="str">
            <v>CALC</v>
          </cell>
          <cell r="H712" t="str">
            <v>147</v>
          </cell>
          <cell r="I712" t="str">
            <v>C</v>
          </cell>
          <cell r="J712" t="str">
            <v>om_exp</v>
          </cell>
          <cell r="K712" t="str">
            <v>alloc_cp_amt</v>
          </cell>
          <cell r="M712" t="str">
            <v>2010/12/1/8/A/0</v>
          </cell>
        </row>
        <row r="713">
          <cell r="A713" t="str">
            <v>712</v>
          </cell>
          <cell r="B713" t="str">
            <v>OM5_8147</v>
          </cell>
          <cell r="C713" t="str">
            <v>147 - CP Allocation O &amp; M Exp Amount</v>
          </cell>
          <cell r="D713">
            <v>0</v>
          </cell>
          <cell r="F713" t="str">
            <v>CALC</v>
          </cell>
          <cell r="H713" t="str">
            <v>147</v>
          </cell>
          <cell r="I713" t="str">
            <v>C</v>
          </cell>
          <cell r="J713" t="str">
            <v>om_exp</v>
          </cell>
          <cell r="K713" t="str">
            <v>alloc_cp_amt</v>
          </cell>
          <cell r="M713" t="str">
            <v>2010/12/1/8/A/0</v>
          </cell>
        </row>
        <row r="714">
          <cell r="A714" t="str">
            <v>713</v>
          </cell>
          <cell r="B714" t="str">
            <v>OM5_8147</v>
          </cell>
          <cell r="C714" t="str">
            <v>147 - CP Allocation O &amp; M Exp Amount</v>
          </cell>
          <cell r="D714">
            <v>0</v>
          </cell>
          <cell r="F714" t="str">
            <v>CALC</v>
          </cell>
          <cell r="H714" t="str">
            <v>147</v>
          </cell>
          <cell r="I714" t="str">
            <v>C</v>
          </cell>
          <cell r="J714" t="str">
            <v>om_exp</v>
          </cell>
          <cell r="K714" t="str">
            <v>alloc_cp_amt</v>
          </cell>
          <cell r="M714" t="str">
            <v>2010/12/1/8/A/0</v>
          </cell>
        </row>
        <row r="715">
          <cell r="A715" t="str">
            <v>714</v>
          </cell>
          <cell r="B715" t="str">
            <v>OM2_8147</v>
          </cell>
          <cell r="C715" t="str">
            <v>147 - CP Allocation Factor</v>
          </cell>
          <cell r="D715">
            <v>0</v>
          </cell>
          <cell r="F715" t="str">
            <v>CALC</v>
          </cell>
          <cell r="H715" t="str">
            <v>147</v>
          </cell>
          <cell r="I715" t="str">
            <v>C</v>
          </cell>
          <cell r="J715" t="str">
            <v>om_exp</v>
          </cell>
          <cell r="K715" t="str">
            <v>alloc_cp</v>
          </cell>
          <cell r="M715" t="str">
            <v>2010/12/1/8/A/0</v>
          </cell>
        </row>
        <row r="716">
          <cell r="A716" t="str">
            <v>715</v>
          </cell>
          <cell r="B716" t="str">
            <v>OM2_8147</v>
          </cell>
          <cell r="C716" t="str">
            <v>147 - CP Allocation Factor</v>
          </cell>
          <cell r="D716">
            <v>0</v>
          </cell>
          <cell r="F716" t="str">
            <v>CALC</v>
          </cell>
          <cell r="H716" t="str">
            <v>147</v>
          </cell>
          <cell r="I716" t="str">
            <v>C</v>
          </cell>
          <cell r="J716" t="str">
            <v>om_exp</v>
          </cell>
          <cell r="K716" t="str">
            <v>alloc_cp</v>
          </cell>
          <cell r="M716" t="str">
            <v>2010/12/1/8/A/0</v>
          </cell>
        </row>
        <row r="717">
          <cell r="A717" t="str">
            <v>716</v>
          </cell>
          <cell r="B717" t="str">
            <v>OM2_8147</v>
          </cell>
          <cell r="C717" t="str">
            <v>147 - CP Allocation Factor</v>
          </cell>
          <cell r="D717">
            <v>0</v>
          </cell>
          <cell r="F717" t="str">
            <v>CALC</v>
          </cell>
          <cell r="H717" t="str">
            <v>147</v>
          </cell>
          <cell r="I717" t="str">
            <v>C</v>
          </cell>
          <cell r="J717" t="str">
            <v>om_exp</v>
          </cell>
          <cell r="K717" t="str">
            <v>alloc_cp</v>
          </cell>
          <cell r="M717" t="str">
            <v>2010/12/1/8/A/0</v>
          </cell>
        </row>
        <row r="718">
          <cell r="A718" t="str">
            <v>717</v>
          </cell>
          <cell r="B718" t="str">
            <v>OM2_8147</v>
          </cell>
          <cell r="C718" t="str">
            <v>147 - CP Allocation Factor</v>
          </cell>
          <cell r="D718">
            <v>0</v>
          </cell>
          <cell r="F718" t="str">
            <v>CALC</v>
          </cell>
          <cell r="H718" t="str">
            <v>147</v>
          </cell>
          <cell r="I718" t="str">
            <v>C</v>
          </cell>
          <cell r="J718" t="str">
            <v>om_exp</v>
          </cell>
          <cell r="K718" t="str">
            <v>alloc_cp</v>
          </cell>
          <cell r="M718" t="str">
            <v>2010/12/1/8/A/0</v>
          </cell>
        </row>
        <row r="719">
          <cell r="A719" t="str">
            <v>718</v>
          </cell>
          <cell r="B719" t="str">
            <v>OM2_8147</v>
          </cell>
          <cell r="C719" t="str">
            <v>147 - CP Allocation Factor</v>
          </cell>
          <cell r="D719">
            <v>0</v>
          </cell>
          <cell r="F719" t="str">
            <v>CALC</v>
          </cell>
          <cell r="H719" t="str">
            <v>147</v>
          </cell>
          <cell r="I719" t="str">
            <v>C</v>
          </cell>
          <cell r="J719" t="str">
            <v>om_exp</v>
          </cell>
          <cell r="K719" t="str">
            <v>alloc_cp</v>
          </cell>
          <cell r="M719" t="str">
            <v>2010/12/1/8/A/0</v>
          </cell>
        </row>
        <row r="720">
          <cell r="A720" t="str">
            <v>719</v>
          </cell>
          <cell r="B720" t="str">
            <v>OM2_8147</v>
          </cell>
          <cell r="C720" t="str">
            <v>147 - CP Allocation Factor</v>
          </cell>
          <cell r="D720">
            <v>0</v>
          </cell>
          <cell r="F720" t="str">
            <v>CALC</v>
          </cell>
          <cell r="H720" t="str">
            <v>147</v>
          </cell>
          <cell r="I720" t="str">
            <v>C</v>
          </cell>
          <cell r="J720" t="str">
            <v>om_exp</v>
          </cell>
          <cell r="K720" t="str">
            <v>alloc_cp</v>
          </cell>
          <cell r="M720" t="str">
            <v>2010/12/1/8/A/0</v>
          </cell>
        </row>
        <row r="721">
          <cell r="A721" t="str">
            <v>720</v>
          </cell>
          <cell r="B721" t="str">
            <v>OM2_8147</v>
          </cell>
          <cell r="C721" t="str">
            <v>147 - CP Allocation Factor</v>
          </cell>
          <cell r="D721">
            <v>0</v>
          </cell>
          <cell r="F721" t="str">
            <v>CALC</v>
          </cell>
          <cell r="H721" t="str">
            <v>147</v>
          </cell>
          <cell r="I721" t="str">
            <v>C</v>
          </cell>
          <cell r="J721" t="str">
            <v>om_exp</v>
          </cell>
          <cell r="K721" t="str">
            <v>alloc_cp</v>
          </cell>
          <cell r="M721" t="str">
            <v>2010/12/1/8/A/0</v>
          </cell>
        </row>
        <row r="722">
          <cell r="A722" t="str">
            <v>721</v>
          </cell>
          <cell r="B722" t="str">
            <v>OM2_8147</v>
          </cell>
          <cell r="C722" t="str">
            <v>147 - CP Allocation Factor</v>
          </cell>
          <cell r="D722">
            <v>0</v>
          </cell>
          <cell r="F722" t="str">
            <v>CALC</v>
          </cell>
          <cell r="H722" t="str">
            <v>147</v>
          </cell>
          <cell r="I722" t="str">
            <v>C</v>
          </cell>
          <cell r="J722" t="str">
            <v>om_exp</v>
          </cell>
          <cell r="K722" t="str">
            <v>alloc_cp</v>
          </cell>
          <cell r="M722" t="str">
            <v>2010/12/1/8/A/0</v>
          </cell>
        </row>
        <row r="723">
          <cell r="A723" t="str">
            <v>722</v>
          </cell>
          <cell r="B723" t="str">
            <v>OM6_8147</v>
          </cell>
          <cell r="C723" t="str">
            <v>147 - GCP Allocation O &amp; M Exp Amount</v>
          </cell>
          <cell r="D723">
            <v>0</v>
          </cell>
          <cell r="F723" t="str">
            <v>CALC</v>
          </cell>
          <cell r="H723" t="str">
            <v>147</v>
          </cell>
          <cell r="I723" t="str">
            <v>C</v>
          </cell>
          <cell r="J723" t="str">
            <v>om_exp</v>
          </cell>
          <cell r="K723" t="str">
            <v>alloc_gcp_amt</v>
          </cell>
          <cell r="M723" t="str">
            <v>2010/12/1/8/A/0</v>
          </cell>
        </row>
        <row r="724">
          <cell r="A724" t="str">
            <v>723</v>
          </cell>
          <cell r="B724" t="str">
            <v>OM6_8147</v>
          </cell>
          <cell r="C724" t="str">
            <v>147 - GCP Allocation O &amp; M Exp Amount</v>
          </cell>
          <cell r="D724">
            <v>0</v>
          </cell>
          <cell r="F724" t="str">
            <v>CALC</v>
          </cell>
          <cell r="H724" t="str">
            <v>147</v>
          </cell>
          <cell r="I724" t="str">
            <v>C</v>
          </cell>
          <cell r="J724" t="str">
            <v>om_exp</v>
          </cell>
          <cell r="K724" t="str">
            <v>alloc_gcp_amt</v>
          </cell>
          <cell r="M724" t="str">
            <v>2010/12/1/8/A/0</v>
          </cell>
        </row>
        <row r="725">
          <cell r="A725" t="str">
            <v>724</v>
          </cell>
          <cell r="B725" t="str">
            <v>OM6_8147</v>
          </cell>
          <cell r="C725" t="str">
            <v>147 - GCP Allocation O &amp; M Exp Amount</v>
          </cell>
          <cell r="D725">
            <v>0</v>
          </cell>
          <cell r="F725" t="str">
            <v>CALC</v>
          </cell>
          <cell r="H725" t="str">
            <v>147</v>
          </cell>
          <cell r="I725" t="str">
            <v>C</v>
          </cell>
          <cell r="J725" t="str">
            <v>om_exp</v>
          </cell>
          <cell r="K725" t="str">
            <v>alloc_gcp_amt</v>
          </cell>
          <cell r="M725" t="str">
            <v>2010/12/1/8/A/0</v>
          </cell>
        </row>
        <row r="726">
          <cell r="A726" t="str">
            <v>725</v>
          </cell>
          <cell r="B726" t="str">
            <v>OM6_8147</v>
          </cell>
          <cell r="C726" t="str">
            <v>147 - GCP Allocation O &amp; M Exp Amount</v>
          </cell>
          <cell r="D726">
            <v>0</v>
          </cell>
          <cell r="F726" t="str">
            <v>CALC</v>
          </cell>
          <cell r="H726" t="str">
            <v>147</v>
          </cell>
          <cell r="I726" t="str">
            <v>C</v>
          </cell>
          <cell r="J726" t="str">
            <v>om_exp</v>
          </cell>
          <cell r="K726" t="str">
            <v>alloc_gcp_amt</v>
          </cell>
          <cell r="M726" t="str">
            <v>2010/12/1/8/A/0</v>
          </cell>
        </row>
        <row r="727">
          <cell r="A727" t="str">
            <v>726</v>
          </cell>
          <cell r="B727" t="str">
            <v>OM6_8147</v>
          </cell>
          <cell r="C727" t="str">
            <v>147 - GCP Allocation O &amp; M Exp Amount</v>
          </cell>
          <cell r="D727">
            <v>0</v>
          </cell>
          <cell r="F727" t="str">
            <v>CALC</v>
          </cell>
          <cell r="H727" t="str">
            <v>147</v>
          </cell>
          <cell r="I727" t="str">
            <v>C</v>
          </cell>
          <cell r="J727" t="str">
            <v>om_exp</v>
          </cell>
          <cell r="K727" t="str">
            <v>alloc_gcp_amt</v>
          </cell>
          <cell r="M727" t="str">
            <v>2010/12/1/8/A/0</v>
          </cell>
        </row>
        <row r="728">
          <cell r="A728" t="str">
            <v>727</v>
          </cell>
          <cell r="B728" t="str">
            <v>OM6_8147</v>
          </cell>
          <cell r="C728" t="str">
            <v>147 - GCP Allocation O &amp; M Exp Amount</v>
          </cell>
          <cell r="D728">
            <v>0</v>
          </cell>
          <cell r="F728" t="str">
            <v>CALC</v>
          </cell>
          <cell r="H728" t="str">
            <v>147</v>
          </cell>
          <cell r="I728" t="str">
            <v>C</v>
          </cell>
          <cell r="J728" t="str">
            <v>om_exp</v>
          </cell>
          <cell r="K728" t="str">
            <v>alloc_gcp_amt</v>
          </cell>
          <cell r="M728" t="str">
            <v>2010/12/1/8/A/0</v>
          </cell>
        </row>
        <row r="729">
          <cell r="A729" t="str">
            <v>728</v>
          </cell>
          <cell r="B729" t="str">
            <v>OM6_8147</v>
          </cell>
          <cell r="C729" t="str">
            <v>147 - GCP Allocation O &amp; M Exp Amount</v>
          </cell>
          <cell r="D729">
            <v>0</v>
          </cell>
          <cell r="F729" t="str">
            <v>CALC</v>
          </cell>
          <cell r="H729" t="str">
            <v>147</v>
          </cell>
          <cell r="I729" t="str">
            <v>C</v>
          </cell>
          <cell r="J729" t="str">
            <v>om_exp</v>
          </cell>
          <cell r="K729" t="str">
            <v>alloc_gcp_amt</v>
          </cell>
          <cell r="M729" t="str">
            <v>2010/12/1/8/A/0</v>
          </cell>
        </row>
        <row r="730">
          <cell r="A730" t="str">
            <v>729</v>
          </cell>
          <cell r="B730" t="str">
            <v>OM6_8147</v>
          </cell>
          <cell r="C730" t="str">
            <v>147 - GCP Allocation O &amp; M Exp Amount</v>
          </cell>
          <cell r="D730">
            <v>0</v>
          </cell>
          <cell r="F730" t="str">
            <v>CALC</v>
          </cell>
          <cell r="H730" t="str">
            <v>147</v>
          </cell>
          <cell r="I730" t="str">
            <v>C</v>
          </cell>
          <cell r="J730" t="str">
            <v>om_exp</v>
          </cell>
          <cell r="K730" t="str">
            <v>alloc_gcp_amt</v>
          </cell>
          <cell r="M730" t="str">
            <v>2010/12/1/8/A/0</v>
          </cell>
        </row>
        <row r="731">
          <cell r="A731" t="str">
            <v>730</v>
          </cell>
          <cell r="B731" t="str">
            <v>OM3_8147</v>
          </cell>
          <cell r="C731" t="str">
            <v>147 - GCP Allocation Factor</v>
          </cell>
          <cell r="D731">
            <v>0</v>
          </cell>
          <cell r="F731" t="str">
            <v>CALC</v>
          </cell>
          <cell r="H731" t="str">
            <v>147</v>
          </cell>
          <cell r="I731" t="str">
            <v>C</v>
          </cell>
          <cell r="J731" t="str">
            <v>om_exp</v>
          </cell>
          <cell r="K731" t="str">
            <v>alloc_gcp</v>
          </cell>
          <cell r="M731" t="str">
            <v>2010/12/1/8/A/0</v>
          </cell>
        </row>
        <row r="732">
          <cell r="A732" t="str">
            <v>731</v>
          </cell>
          <cell r="B732" t="str">
            <v>OM3_8147</v>
          </cell>
          <cell r="C732" t="str">
            <v>147 - GCP Allocation Factor</v>
          </cell>
          <cell r="D732">
            <v>0</v>
          </cell>
          <cell r="F732" t="str">
            <v>CALC</v>
          </cell>
          <cell r="H732" t="str">
            <v>147</v>
          </cell>
          <cell r="I732" t="str">
            <v>C</v>
          </cell>
          <cell r="J732" t="str">
            <v>om_exp</v>
          </cell>
          <cell r="K732" t="str">
            <v>alloc_gcp</v>
          </cell>
          <cell r="M732" t="str">
            <v>2010/12/1/8/A/0</v>
          </cell>
        </row>
        <row r="733">
          <cell r="A733" t="str">
            <v>732</v>
          </cell>
          <cell r="B733" t="str">
            <v>OM3_8147</v>
          </cell>
          <cell r="C733" t="str">
            <v>147 - GCP Allocation Factor</v>
          </cell>
          <cell r="D733">
            <v>0</v>
          </cell>
          <cell r="F733" t="str">
            <v>CALC</v>
          </cell>
          <cell r="H733" t="str">
            <v>147</v>
          </cell>
          <cell r="I733" t="str">
            <v>C</v>
          </cell>
          <cell r="J733" t="str">
            <v>om_exp</v>
          </cell>
          <cell r="K733" t="str">
            <v>alloc_gcp</v>
          </cell>
          <cell r="M733" t="str">
            <v>2010/12/1/8/A/0</v>
          </cell>
        </row>
        <row r="734">
          <cell r="A734" t="str">
            <v>733</v>
          </cell>
          <cell r="B734" t="str">
            <v>OM3_8147</v>
          </cell>
          <cell r="C734" t="str">
            <v>147 - GCP Allocation Factor</v>
          </cell>
          <cell r="D734">
            <v>0</v>
          </cell>
          <cell r="F734" t="str">
            <v>CALC</v>
          </cell>
          <cell r="H734" t="str">
            <v>147</v>
          </cell>
          <cell r="I734" t="str">
            <v>C</v>
          </cell>
          <cell r="J734" t="str">
            <v>om_exp</v>
          </cell>
          <cell r="K734" t="str">
            <v>alloc_gcp</v>
          </cell>
          <cell r="M734" t="str">
            <v>2010/12/1/8/A/0</v>
          </cell>
        </row>
        <row r="735">
          <cell r="A735" t="str">
            <v>734</v>
          </cell>
          <cell r="B735" t="str">
            <v>OM3_8147</v>
          </cell>
          <cell r="C735" t="str">
            <v>147 - GCP Allocation Factor</v>
          </cell>
          <cell r="D735">
            <v>0</v>
          </cell>
          <cell r="F735" t="str">
            <v>CALC</v>
          </cell>
          <cell r="H735" t="str">
            <v>147</v>
          </cell>
          <cell r="I735" t="str">
            <v>C</v>
          </cell>
          <cell r="J735" t="str">
            <v>om_exp</v>
          </cell>
          <cell r="K735" t="str">
            <v>alloc_gcp</v>
          </cell>
          <cell r="M735" t="str">
            <v>2010/12/1/8/A/0</v>
          </cell>
        </row>
        <row r="736">
          <cell r="A736" t="str">
            <v>735</v>
          </cell>
          <cell r="B736" t="str">
            <v>OM3_8147</v>
          </cell>
          <cell r="C736" t="str">
            <v>147 - GCP Allocation Factor</v>
          </cell>
          <cell r="D736">
            <v>0</v>
          </cell>
          <cell r="F736" t="str">
            <v>CALC</v>
          </cell>
          <cell r="H736" t="str">
            <v>147</v>
          </cell>
          <cell r="I736" t="str">
            <v>C</v>
          </cell>
          <cell r="J736" t="str">
            <v>om_exp</v>
          </cell>
          <cell r="K736" t="str">
            <v>alloc_gcp</v>
          </cell>
          <cell r="M736" t="str">
            <v>2010/12/1/8/A/0</v>
          </cell>
        </row>
        <row r="737">
          <cell r="A737" t="str">
            <v>736</v>
          </cell>
          <cell r="B737" t="str">
            <v>OM3_8147</v>
          </cell>
          <cell r="C737" t="str">
            <v>147 - GCP Allocation Factor</v>
          </cell>
          <cell r="D737">
            <v>0</v>
          </cell>
          <cell r="F737" t="str">
            <v>CALC</v>
          </cell>
          <cell r="H737" t="str">
            <v>147</v>
          </cell>
          <cell r="I737" t="str">
            <v>C</v>
          </cell>
          <cell r="J737" t="str">
            <v>om_exp</v>
          </cell>
          <cell r="K737" t="str">
            <v>alloc_gcp</v>
          </cell>
          <cell r="M737" t="str">
            <v>2010/12/1/8/A/0</v>
          </cell>
        </row>
        <row r="738">
          <cell r="A738" t="str">
            <v>737</v>
          </cell>
          <cell r="B738" t="str">
            <v>OM3_8147</v>
          </cell>
          <cell r="C738" t="str">
            <v>147 - GCP Allocation Factor</v>
          </cell>
          <cell r="D738">
            <v>0</v>
          </cell>
          <cell r="F738" t="str">
            <v>CALC</v>
          </cell>
          <cell r="H738" t="str">
            <v>147</v>
          </cell>
          <cell r="I738" t="str">
            <v>C</v>
          </cell>
          <cell r="J738" t="str">
            <v>om_exp</v>
          </cell>
          <cell r="K738" t="str">
            <v>alloc_gcp</v>
          </cell>
          <cell r="M738" t="str">
            <v>2010/12/1/8/A/0</v>
          </cell>
        </row>
        <row r="739">
          <cell r="A739" t="str">
            <v>738</v>
          </cell>
          <cell r="B739" t="str">
            <v>OMC_8147</v>
          </cell>
          <cell r="C739" t="str">
            <v>147 - GCP Jurisdictional O &amp; M Exp Amount</v>
          </cell>
          <cell r="D739">
            <v>0</v>
          </cell>
          <cell r="F739" t="str">
            <v>CALC</v>
          </cell>
          <cell r="H739" t="str">
            <v>147</v>
          </cell>
          <cell r="I739" t="str">
            <v>C</v>
          </cell>
          <cell r="J739" t="str">
            <v>om_exp</v>
          </cell>
          <cell r="K739" t="str">
            <v>juris_gcp_amt</v>
          </cell>
          <cell r="M739" t="str">
            <v>2010/12/1/8/A/0</v>
          </cell>
        </row>
        <row r="740">
          <cell r="A740" t="str">
            <v>739</v>
          </cell>
          <cell r="B740" t="str">
            <v>OMC_8147</v>
          </cell>
          <cell r="C740" t="str">
            <v>147 - GCP Jurisdictional O &amp; M Exp Amount</v>
          </cell>
          <cell r="D740">
            <v>0</v>
          </cell>
          <cell r="F740" t="str">
            <v>CALC</v>
          </cell>
          <cell r="H740" t="str">
            <v>147</v>
          </cell>
          <cell r="I740" t="str">
            <v>C</v>
          </cell>
          <cell r="J740" t="str">
            <v>om_exp</v>
          </cell>
          <cell r="K740" t="str">
            <v>juris_gcp_amt</v>
          </cell>
          <cell r="M740" t="str">
            <v>2010/12/1/8/A/0</v>
          </cell>
        </row>
        <row r="741">
          <cell r="A741" t="str">
            <v>740</v>
          </cell>
          <cell r="B741" t="str">
            <v>OMC_8147</v>
          </cell>
          <cell r="C741" t="str">
            <v>147 - GCP Jurisdictional O &amp; M Exp Amount</v>
          </cell>
          <cell r="D741">
            <v>0</v>
          </cell>
          <cell r="F741" t="str">
            <v>CALC</v>
          </cell>
          <cell r="H741" t="str">
            <v>147</v>
          </cell>
          <cell r="I741" t="str">
            <v>C</v>
          </cell>
          <cell r="J741" t="str">
            <v>om_exp</v>
          </cell>
          <cell r="K741" t="str">
            <v>juris_gcp_amt</v>
          </cell>
          <cell r="M741" t="str">
            <v>2010/12/1/8/A/0</v>
          </cell>
        </row>
        <row r="742">
          <cell r="A742" t="str">
            <v>741</v>
          </cell>
          <cell r="B742" t="str">
            <v>OMC_8147</v>
          </cell>
          <cell r="C742" t="str">
            <v>147 - GCP Jurisdictional O &amp; M Exp Amount</v>
          </cell>
          <cell r="D742">
            <v>0</v>
          </cell>
          <cell r="F742" t="str">
            <v>CALC</v>
          </cell>
          <cell r="H742" t="str">
            <v>147</v>
          </cell>
          <cell r="I742" t="str">
            <v>C</v>
          </cell>
          <cell r="J742" t="str">
            <v>om_exp</v>
          </cell>
          <cell r="K742" t="str">
            <v>juris_gcp_amt</v>
          </cell>
          <cell r="M742" t="str">
            <v>2010/12/1/8/A/0</v>
          </cell>
        </row>
        <row r="743">
          <cell r="A743" t="str">
            <v>742</v>
          </cell>
          <cell r="B743" t="str">
            <v>OMC_8147</v>
          </cell>
          <cell r="C743" t="str">
            <v>147 - GCP Jurisdictional O &amp; M Exp Amount</v>
          </cell>
          <cell r="D743">
            <v>0</v>
          </cell>
          <cell r="F743" t="str">
            <v>CALC</v>
          </cell>
          <cell r="H743" t="str">
            <v>147</v>
          </cell>
          <cell r="I743" t="str">
            <v>C</v>
          </cell>
          <cell r="J743" t="str">
            <v>om_exp</v>
          </cell>
          <cell r="K743" t="str">
            <v>juris_gcp_amt</v>
          </cell>
          <cell r="M743" t="str">
            <v>2010/12/1/8/A/0</v>
          </cell>
        </row>
        <row r="744">
          <cell r="A744" t="str">
            <v>743</v>
          </cell>
          <cell r="B744" t="str">
            <v>OMC_8147</v>
          </cell>
          <cell r="C744" t="str">
            <v>147 - GCP Jurisdictional O &amp; M Exp Amount</v>
          </cell>
          <cell r="D744">
            <v>0</v>
          </cell>
          <cell r="F744" t="str">
            <v>CALC</v>
          </cell>
          <cell r="H744" t="str">
            <v>147</v>
          </cell>
          <cell r="I744" t="str">
            <v>C</v>
          </cell>
          <cell r="J744" t="str">
            <v>om_exp</v>
          </cell>
          <cell r="K744" t="str">
            <v>juris_gcp_amt</v>
          </cell>
          <cell r="M744" t="str">
            <v>2010/12/1/8/A/0</v>
          </cell>
        </row>
        <row r="745">
          <cell r="A745" t="str">
            <v>744</v>
          </cell>
          <cell r="B745" t="str">
            <v>OMC_8147</v>
          </cell>
          <cell r="C745" t="str">
            <v>147 - GCP Jurisdictional O &amp; M Exp Amount</v>
          </cell>
          <cell r="D745">
            <v>0</v>
          </cell>
          <cell r="F745" t="str">
            <v>CALC</v>
          </cell>
          <cell r="H745" t="str">
            <v>147</v>
          </cell>
          <cell r="I745" t="str">
            <v>C</v>
          </cell>
          <cell r="J745" t="str">
            <v>om_exp</v>
          </cell>
          <cell r="K745" t="str">
            <v>juris_gcp_amt</v>
          </cell>
          <cell r="M745" t="str">
            <v>2010/12/1/8/A/0</v>
          </cell>
        </row>
        <row r="746">
          <cell r="A746" t="str">
            <v>745</v>
          </cell>
          <cell r="B746" t="str">
            <v>OMC_8147</v>
          </cell>
          <cell r="C746" t="str">
            <v>147 - GCP Jurisdictional O &amp; M Exp Amount</v>
          </cell>
          <cell r="D746">
            <v>0</v>
          </cell>
          <cell r="F746" t="str">
            <v>CALC</v>
          </cell>
          <cell r="H746" t="str">
            <v>147</v>
          </cell>
          <cell r="I746" t="str">
            <v>C</v>
          </cell>
          <cell r="J746" t="str">
            <v>om_exp</v>
          </cell>
          <cell r="K746" t="str">
            <v>juris_gcp_amt</v>
          </cell>
          <cell r="M746" t="str">
            <v>2010/12/1/8/A/0</v>
          </cell>
        </row>
        <row r="747">
          <cell r="A747" t="str">
            <v>746</v>
          </cell>
          <cell r="B747" t="str">
            <v>OM4_8147</v>
          </cell>
          <cell r="C747" t="str">
            <v>147 - Energy Allocation Factor</v>
          </cell>
          <cell r="D747">
            <v>1</v>
          </cell>
          <cell r="F747" t="str">
            <v>CALC</v>
          </cell>
          <cell r="H747" t="str">
            <v>147</v>
          </cell>
          <cell r="I747" t="str">
            <v>C</v>
          </cell>
          <cell r="J747" t="str">
            <v>om_exp</v>
          </cell>
          <cell r="K747" t="str">
            <v>alloc_energy</v>
          </cell>
          <cell r="M747" t="str">
            <v>2010/12/1/8/A/0</v>
          </cell>
        </row>
        <row r="748">
          <cell r="A748" t="str">
            <v>747</v>
          </cell>
          <cell r="B748" t="str">
            <v>OM4_8147</v>
          </cell>
          <cell r="C748" t="str">
            <v>147 - Energy Allocation Factor</v>
          </cell>
          <cell r="D748">
            <v>1</v>
          </cell>
          <cell r="F748" t="str">
            <v>CALC</v>
          </cell>
          <cell r="H748" t="str">
            <v>147</v>
          </cell>
          <cell r="I748" t="str">
            <v>C</v>
          </cell>
          <cell r="J748" t="str">
            <v>om_exp</v>
          </cell>
          <cell r="K748" t="str">
            <v>alloc_energy</v>
          </cell>
          <cell r="M748" t="str">
            <v>2010/12/1/8/A/0</v>
          </cell>
        </row>
        <row r="749">
          <cell r="A749" t="str">
            <v>748</v>
          </cell>
          <cell r="B749" t="str">
            <v>OM4_8147</v>
          </cell>
          <cell r="C749" t="str">
            <v>147 - Energy Allocation Factor</v>
          </cell>
          <cell r="D749">
            <v>1</v>
          </cell>
          <cell r="F749" t="str">
            <v>CALC</v>
          </cell>
          <cell r="H749" t="str">
            <v>147</v>
          </cell>
          <cell r="I749" t="str">
            <v>C</v>
          </cell>
          <cell r="J749" t="str">
            <v>om_exp</v>
          </cell>
          <cell r="K749" t="str">
            <v>alloc_energy</v>
          </cell>
          <cell r="M749" t="str">
            <v>2010/12/1/8/A/0</v>
          </cell>
        </row>
        <row r="750">
          <cell r="A750" t="str">
            <v>749</v>
          </cell>
          <cell r="B750" t="str">
            <v>OM4_8147</v>
          </cell>
          <cell r="C750" t="str">
            <v>147 - Energy Allocation Factor</v>
          </cell>
          <cell r="D750">
            <v>1</v>
          </cell>
          <cell r="F750" t="str">
            <v>CALC</v>
          </cell>
          <cell r="H750" t="str">
            <v>147</v>
          </cell>
          <cell r="I750" t="str">
            <v>C</v>
          </cell>
          <cell r="J750" t="str">
            <v>om_exp</v>
          </cell>
          <cell r="K750" t="str">
            <v>alloc_energy</v>
          </cell>
          <cell r="M750" t="str">
            <v>2010/12/1/8/A/0</v>
          </cell>
        </row>
        <row r="751">
          <cell r="A751" t="str">
            <v>750</v>
          </cell>
          <cell r="B751" t="str">
            <v>OM4_8147</v>
          </cell>
          <cell r="C751" t="str">
            <v>147 - Energy Allocation Factor</v>
          </cell>
          <cell r="D751">
            <v>1</v>
          </cell>
          <cell r="F751" t="str">
            <v>CALC</v>
          </cell>
          <cell r="H751" t="str">
            <v>147</v>
          </cell>
          <cell r="I751" t="str">
            <v>C</v>
          </cell>
          <cell r="J751" t="str">
            <v>om_exp</v>
          </cell>
          <cell r="K751" t="str">
            <v>alloc_energy</v>
          </cell>
          <cell r="M751" t="str">
            <v>2010/12/1/8/A/0</v>
          </cell>
        </row>
        <row r="752">
          <cell r="A752" t="str">
            <v>751</v>
          </cell>
          <cell r="B752" t="str">
            <v>OM4_8147</v>
          </cell>
          <cell r="C752" t="str">
            <v>147 - Energy Allocation Factor</v>
          </cell>
          <cell r="D752">
            <v>1</v>
          </cell>
          <cell r="F752" t="str">
            <v>CALC</v>
          </cell>
          <cell r="H752" t="str">
            <v>147</v>
          </cell>
          <cell r="I752" t="str">
            <v>C</v>
          </cell>
          <cell r="J752" t="str">
            <v>om_exp</v>
          </cell>
          <cell r="K752" t="str">
            <v>alloc_energy</v>
          </cell>
          <cell r="M752" t="str">
            <v>2010/12/1/8/A/0</v>
          </cell>
        </row>
        <row r="753">
          <cell r="A753" t="str">
            <v>752</v>
          </cell>
          <cell r="B753" t="str">
            <v>OM4_8147</v>
          </cell>
          <cell r="C753" t="str">
            <v>147 - Energy Allocation Factor</v>
          </cell>
          <cell r="D753">
            <v>1</v>
          </cell>
          <cell r="F753" t="str">
            <v>CALC</v>
          </cell>
          <cell r="H753" t="str">
            <v>147</v>
          </cell>
          <cell r="I753" t="str">
            <v>C</v>
          </cell>
          <cell r="J753" t="str">
            <v>om_exp</v>
          </cell>
          <cell r="K753" t="str">
            <v>alloc_energy</v>
          </cell>
          <cell r="M753" t="str">
            <v>2010/12/1/8/A/0</v>
          </cell>
        </row>
        <row r="754">
          <cell r="A754" t="str">
            <v>753</v>
          </cell>
          <cell r="B754" t="str">
            <v>OM4_8147</v>
          </cell>
          <cell r="C754" t="str">
            <v>147 - Energy Allocation Factor</v>
          </cell>
          <cell r="D754">
            <v>1</v>
          </cell>
          <cell r="F754" t="str">
            <v>CALC</v>
          </cell>
          <cell r="H754" t="str">
            <v>147</v>
          </cell>
          <cell r="I754" t="str">
            <v>C</v>
          </cell>
          <cell r="J754" t="str">
            <v>om_exp</v>
          </cell>
          <cell r="K754" t="str">
            <v>alloc_energy</v>
          </cell>
          <cell r="M754" t="str">
            <v>2010/12/1/8/A/0</v>
          </cell>
        </row>
        <row r="755">
          <cell r="A755" t="str">
            <v>754</v>
          </cell>
          <cell r="B755" t="str">
            <v>OM7_8147</v>
          </cell>
          <cell r="C755" t="str">
            <v>147 - Energy Allocation O &amp; M Exp Amount</v>
          </cell>
          <cell r="D755">
            <v>0</v>
          </cell>
          <cell r="F755" t="str">
            <v>CALC</v>
          </cell>
          <cell r="H755" t="str">
            <v>147</v>
          </cell>
          <cell r="I755" t="str">
            <v>C</v>
          </cell>
          <cell r="J755" t="str">
            <v>om_exp</v>
          </cell>
          <cell r="K755" t="str">
            <v>alloc_energy_amt</v>
          </cell>
          <cell r="M755" t="str">
            <v>2010/12/1/8/A/0</v>
          </cell>
        </row>
        <row r="756">
          <cell r="A756" t="str">
            <v>755</v>
          </cell>
          <cell r="B756" t="str">
            <v>OM7_8147</v>
          </cell>
          <cell r="C756" t="str">
            <v>147 - Energy Allocation O &amp; M Exp Amount</v>
          </cell>
          <cell r="D756">
            <v>173200.28</v>
          </cell>
          <cell r="F756" t="str">
            <v>CALC</v>
          </cell>
          <cell r="H756" t="str">
            <v>147</v>
          </cell>
          <cell r="I756" t="str">
            <v>C</v>
          </cell>
          <cell r="J756" t="str">
            <v>om_exp</v>
          </cell>
          <cell r="K756" t="str">
            <v>alloc_energy_amt</v>
          </cell>
          <cell r="M756" t="str">
            <v>2010/12/1/8/A/0</v>
          </cell>
        </row>
        <row r="757">
          <cell r="A757" t="str">
            <v>756</v>
          </cell>
          <cell r="B757" t="str">
            <v>OM7_8147</v>
          </cell>
          <cell r="C757" t="str">
            <v>147 - Energy Allocation O &amp; M Exp Amount</v>
          </cell>
          <cell r="D757">
            <v>0</v>
          </cell>
          <cell r="F757" t="str">
            <v>CALC</v>
          </cell>
          <cell r="H757" t="str">
            <v>147</v>
          </cell>
          <cell r="I757" t="str">
            <v>C</v>
          </cell>
          <cell r="J757" t="str">
            <v>om_exp</v>
          </cell>
          <cell r="K757" t="str">
            <v>alloc_energy_amt</v>
          </cell>
          <cell r="M757" t="str">
            <v>2010/12/1/8/A/0</v>
          </cell>
        </row>
        <row r="758">
          <cell r="A758" t="str">
            <v>757</v>
          </cell>
          <cell r="B758" t="str">
            <v>OM7_8147</v>
          </cell>
          <cell r="C758" t="str">
            <v>147 - Energy Allocation O &amp; M Exp Amount</v>
          </cell>
          <cell r="D758">
            <v>902.96</v>
          </cell>
          <cell r="F758" t="str">
            <v>CALC</v>
          </cell>
          <cell r="H758" t="str">
            <v>147</v>
          </cell>
          <cell r="I758" t="str">
            <v>C</v>
          </cell>
          <cell r="J758" t="str">
            <v>om_exp</v>
          </cell>
          <cell r="K758" t="str">
            <v>alloc_energy_amt</v>
          </cell>
          <cell r="M758" t="str">
            <v>2010/12/1/8/A/0</v>
          </cell>
        </row>
        <row r="759">
          <cell r="A759" t="str">
            <v>758</v>
          </cell>
          <cell r="B759" t="str">
            <v>OM7_8147</v>
          </cell>
          <cell r="C759" t="str">
            <v>147 - Energy Allocation O &amp; M Exp Amount</v>
          </cell>
          <cell r="D759">
            <v>0</v>
          </cell>
          <cell r="F759" t="str">
            <v>CALC</v>
          </cell>
          <cell r="H759" t="str">
            <v>147</v>
          </cell>
          <cell r="I759" t="str">
            <v>C</v>
          </cell>
          <cell r="J759" t="str">
            <v>om_exp</v>
          </cell>
          <cell r="K759" t="str">
            <v>alloc_energy_amt</v>
          </cell>
          <cell r="M759" t="str">
            <v>2010/12/1/8/A/0</v>
          </cell>
        </row>
        <row r="760">
          <cell r="A760" t="str">
            <v>759</v>
          </cell>
          <cell r="B760" t="str">
            <v>OM7_8147</v>
          </cell>
          <cell r="C760" t="str">
            <v>147 - Energy Allocation O &amp; M Exp Amount</v>
          </cell>
          <cell r="D760">
            <v>0</v>
          </cell>
          <cell r="F760" t="str">
            <v>CALC</v>
          </cell>
          <cell r="H760" t="str">
            <v>147</v>
          </cell>
          <cell r="I760" t="str">
            <v>C</v>
          </cell>
          <cell r="J760" t="str">
            <v>om_exp</v>
          </cell>
          <cell r="K760" t="str">
            <v>alloc_energy_amt</v>
          </cell>
          <cell r="M760" t="str">
            <v>2010/12/1/8/A/0</v>
          </cell>
        </row>
        <row r="761">
          <cell r="A761" t="str">
            <v>760</v>
          </cell>
          <cell r="B761" t="str">
            <v>OM7_8147</v>
          </cell>
          <cell r="C761" t="str">
            <v>147 - Energy Allocation O &amp; M Exp Amount</v>
          </cell>
          <cell r="D761">
            <v>0</v>
          </cell>
          <cell r="F761" t="str">
            <v>CALC</v>
          </cell>
          <cell r="H761" t="str">
            <v>147</v>
          </cell>
          <cell r="I761" t="str">
            <v>C</v>
          </cell>
          <cell r="J761" t="str">
            <v>om_exp</v>
          </cell>
          <cell r="K761" t="str">
            <v>alloc_energy_amt</v>
          </cell>
          <cell r="M761" t="str">
            <v>2010/12/1/8/A/0</v>
          </cell>
        </row>
        <row r="762">
          <cell r="A762" t="str">
            <v>761</v>
          </cell>
          <cell r="B762" t="str">
            <v>OM7_8147</v>
          </cell>
          <cell r="C762" t="str">
            <v>147 - Energy Allocation O &amp; M Exp Amount</v>
          </cell>
          <cell r="D762">
            <v>0</v>
          </cell>
          <cell r="F762" t="str">
            <v>CALC</v>
          </cell>
          <cell r="H762" t="str">
            <v>147</v>
          </cell>
          <cell r="I762" t="str">
            <v>C</v>
          </cell>
          <cell r="J762" t="str">
            <v>om_exp</v>
          </cell>
          <cell r="K762" t="str">
            <v>alloc_energy_amt</v>
          </cell>
          <cell r="M762" t="str">
            <v>2010/12/1/8/A/0</v>
          </cell>
        </row>
        <row r="763">
          <cell r="A763" t="str">
            <v>762</v>
          </cell>
          <cell r="B763" t="str">
            <v>OMB_8147</v>
          </cell>
          <cell r="C763" t="str">
            <v>147 - CP Jurisdictional O &amp; M Exp Amount</v>
          </cell>
          <cell r="D763">
            <v>0</v>
          </cell>
          <cell r="F763" t="str">
            <v>CALC</v>
          </cell>
          <cell r="H763" t="str">
            <v>147</v>
          </cell>
          <cell r="I763" t="str">
            <v>C</v>
          </cell>
          <cell r="J763" t="str">
            <v>om_exp</v>
          </cell>
          <cell r="K763" t="str">
            <v>juris_cp_amt</v>
          </cell>
          <cell r="M763" t="str">
            <v>2010/12/1/8/A/0</v>
          </cell>
        </row>
        <row r="764">
          <cell r="A764" t="str">
            <v>763</v>
          </cell>
          <cell r="B764" t="str">
            <v>OMB_8147</v>
          </cell>
          <cell r="C764" t="str">
            <v>147 - CP Jurisdictional O &amp; M Exp Amount</v>
          </cell>
          <cell r="D764">
            <v>0</v>
          </cell>
          <cell r="F764" t="str">
            <v>CALC</v>
          </cell>
          <cell r="H764" t="str">
            <v>147</v>
          </cell>
          <cell r="I764" t="str">
            <v>C</v>
          </cell>
          <cell r="J764" t="str">
            <v>om_exp</v>
          </cell>
          <cell r="K764" t="str">
            <v>juris_cp_amt</v>
          </cell>
          <cell r="M764" t="str">
            <v>2010/12/1/8/A/0</v>
          </cell>
        </row>
        <row r="765">
          <cell r="A765" t="str">
            <v>764</v>
          </cell>
          <cell r="B765" t="str">
            <v>OMB_8147</v>
          </cell>
          <cell r="C765" t="str">
            <v>147 - CP Jurisdictional O &amp; M Exp Amount</v>
          </cell>
          <cell r="D765">
            <v>0</v>
          </cell>
          <cell r="F765" t="str">
            <v>CALC</v>
          </cell>
          <cell r="H765" t="str">
            <v>147</v>
          </cell>
          <cell r="I765" t="str">
            <v>C</v>
          </cell>
          <cell r="J765" t="str">
            <v>om_exp</v>
          </cell>
          <cell r="K765" t="str">
            <v>juris_cp_amt</v>
          </cell>
          <cell r="M765" t="str">
            <v>2010/12/1/8/A/0</v>
          </cell>
        </row>
        <row r="766">
          <cell r="A766" t="str">
            <v>765</v>
          </cell>
          <cell r="B766" t="str">
            <v>OMB_8147</v>
          </cell>
          <cell r="C766" t="str">
            <v>147 - CP Jurisdictional O &amp; M Exp Amount</v>
          </cell>
          <cell r="D766">
            <v>0</v>
          </cell>
          <cell r="F766" t="str">
            <v>CALC</v>
          </cell>
          <cell r="H766" t="str">
            <v>147</v>
          </cell>
          <cell r="I766" t="str">
            <v>C</v>
          </cell>
          <cell r="J766" t="str">
            <v>om_exp</v>
          </cell>
          <cell r="K766" t="str">
            <v>juris_cp_amt</v>
          </cell>
          <cell r="M766" t="str">
            <v>2010/12/1/8/A/0</v>
          </cell>
        </row>
        <row r="767">
          <cell r="A767" t="str">
            <v>766</v>
          </cell>
          <cell r="B767" t="str">
            <v>OMB_8147</v>
          </cell>
          <cell r="C767" t="str">
            <v>147 - CP Jurisdictional O &amp; M Exp Amount</v>
          </cell>
          <cell r="D767">
            <v>0</v>
          </cell>
          <cell r="F767" t="str">
            <v>CALC</v>
          </cell>
          <cell r="H767" t="str">
            <v>147</v>
          </cell>
          <cell r="I767" t="str">
            <v>C</v>
          </cell>
          <cell r="J767" t="str">
            <v>om_exp</v>
          </cell>
          <cell r="K767" t="str">
            <v>juris_cp_amt</v>
          </cell>
          <cell r="M767" t="str">
            <v>2010/12/1/8/A/0</v>
          </cell>
        </row>
        <row r="768">
          <cell r="A768" t="str">
            <v>767</v>
          </cell>
          <cell r="B768" t="str">
            <v>OMB_8147</v>
          </cell>
          <cell r="C768" t="str">
            <v>147 - CP Jurisdictional O &amp; M Exp Amount</v>
          </cell>
          <cell r="D768">
            <v>0</v>
          </cell>
          <cell r="F768" t="str">
            <v>CALC</v>
          </cell>
          <cell r="H768" t="str">
            <v>147</v>
          </cell>
          <cell r="I768" t="str">
            <v>C</v>
          </cell>
          <cell r="J768" t="str">
            <v>om_exp</v>
          </cell>
          <cell r="K768" t="str">
            <v>juris_cp_amt</v>
          </cell>
          <cell r="M768" t="str">
            <v>2010/12/1/8/A/0</v>
          </cell>
        </row>
        <row r="769">
          <cell r="A769" t="str">
            <v>768</v>
          </cell>
          <cell r="B769" t="str">
            <v>OMB_8147</v>
          </cell>
          <cell r="C769" t="str">
            <v>147 - CP Jurisdictional O &amp; M Exp Amount</v>
          </cell>
          <cell r="D769">
            <v>0</v>
          </cell>
          <cell r="F769" t="str">
            <v>CALC</v>
          </cell>
          <cell r="H769" t="str">
            <v>147</v>
          </cell>
          <cell r="I769" t="str">
            <v>C</v>
          </cell>
          <cell r="J769" t="str">
            <v>om_exp</v>
          </cell>
          <cell r="K769" t="str">
            <v>juris_cp_amt</v>
          </cell>
          <cell r="M769" t="str">
            <v>2010/12/1/8/A/0</v>
          </cell>
        </row>
        <row r="770">
          <cell r="A770" t="str">
            <v>769</v>
          </cell>
          <cell r="B770" t="str">
            <v>OMB_8147</v>
          </cell>
          <cell r="C770" t="str">
            <v>147 - CP Jurisdictional O &amp; M Exp Amount</v>
          </cell>
          <cell r="D770">
            <v>0</v>
          </cell>
          <cell r="F770" t="str">
            <v>CALC</v>
          </cell>
          <cell r="H770" t="str">
            <v>147</v>
          </cell>
          <cell r="I770" t="str">
            <v>C</v>
          </cell>
          <cell r="J770" t="str">
            <v>om_exp</v>
          </cell>
          <cell r="K770" t="str">
            <v>juris_cp_amt</v>
          </cell>
          <cell r="M770" t="str">
            <v>2010/12/1/8/A/0</v>
          </cell>
        </row>
        <row r="771">
          <cell r="A771" t="str">
            <v>770</v>
          </cell>
          <cell r="B771" t="str">
            <v>OM8_8147</v>
          </cell>
          <cell r="C771" t="str">
            <v>147 - CP Jurisdictional Factor</v>
          </cell>
          <cell r="D771">
            <v>0.98031049999999997</v>
          </cell>
          <cell r="F771" t="str">
            <v>CALC</v>
          </cell>
          <cell r="H771" t="str">
            <v>147</v>
          </cell>
          <cell r="I771" t="str">
            <v>C</v>
          </cell>
          <cell r="J771" t="str">
            <v>om_exp</v>
          </cell>
          <cell r="K771" t="str">
            <v>juris_cp</v>
          </cell>
          <cell r="M771" t="str">
            <v>2010/12/1/8/A/0</v>
          </cell>
        </row>
        <row r="772">
          <cell r="A772" t="str">
            <v>771</v>
          </cell>
          <cell r="B772" t="str">
            <v>OM8_8147</v>
          </cell>
          <cell r="C772" t="str">
            <v>147 - CP Jurisdictional Factor</v>
          </cell>
          <cell r="D772">
            <v>0.98031049999999997</v>
          </cell>
          <cell r="F772" t="str">
            <v>CALC</v>
          </cell>
          <cell r="H772" t="str">
            <v>147</v>
          </cell>
          <cell r="I772" t="str">
            <v>C</v>
          </cell>
          <cell r="J772" t="str">
            <v>om_exp</v>
          </cell>
          <cell r="K772" t="str">
            <v>juris_cp</v>
          </cell>
          <cell r="M772" t="str">
            <v>2010/12/1/8/A/0</v>
          </cell>
        </row>
        <row r="773">
          <cell r="A773" t="str">
            <v>772</v>
          </cell>
          <cell r="B773" t="str">
            <v>OM8_8147</v>
          </cell>
          <cell r="C773" t="str">
            <v>147 - CP Jurisdictional Factor</v>
          </cell>
          <cell r="D773">
            <v>0.98031049999999997</v>
          </cell>
          <cell r="F773" t="str">
            <v>CALC</v>
          </cell>
          <cell r="H773" t="str">
            <v>147</v>
          </cell>
          <cell r="I773" t="str">
            <v>C</v>
          </cell>
          <cell r="J773" t="str">
            <v>om_exp</v>
          </cell>
          <cell r="K773" t="str">
            <v>juris_cp</v>
          </cell>
          <cell r="M773" t="str">
            <v>2010/12/1/8/A/0</v>
          </cell>
        </row>
        <row r="774">
          <cell r="A774" t="str">
            <v>773</v>
          </cell>
          <cell r="B774" t="str">
            <v>OM8_8147</v>
          </cell>
          <cell r="C774" t="str">
            <v>147 - CP Jurisdictional Factor</v>
          </cell>
          <cell r="D774">
            <v>0.98031049999999997</v>
          </cell>
          <cell r="F774" t="str">
            <v>CALC</v>
          </cell>
          <cell r="H774" t="str">
            <v>147</v>
          </cell>
          <cell r="I774" t="str">
            <v>C</v>
          </cell>
          <cell r="J774" t="str">
            <v>om_exp</v>
          </cell>
          <cell r="K774" t="str">
            <v>juris_cp</v>
          </cell>
          <cell r="M774" t="str">
            <v>2010/12/1/8/A/0</v>
          </cell>
        </row>
        <row r="775">
          <cell r="A775" t="str">
            <v>774</v>
          </cell>
          <cell r="B775" t="str">
            <v>OM8_8147</v>
          </cell>
          <cell r="C775" t="str">
            <v>147 - CP Jurisdictional Factor</v>
          </cell>
          <cell r="D775">
            <v>0.98031049999999997</v>
          </cell>
          <cell r="F775" t="str">
            <v>CALC</v>
          </cell>
          <cell r="H775" t="str">
            <v>147</v>
          </cell>
          <cell r="I775" t="str">
            <v>C</v>
          </cell>
          <cell r="J775" t="str">
            <v>om_exp</v>
          </cell>
          <cell r="K775" t="str">
            <v>juris_cp</v>
          </cell>
          <cell r="M775" t="str">
            <v>2010/12/1/8/A/0</v>
          </cell>
        </row>
        <row r="776">
          <cell r="A776" t="str">
            <v>775</v>
          </cell>
          <cell r="B776" t="str">
            <v>OM8_8147</v>
          </cell>
          <cell r="C776" t="str">
            <v>147 - CP Jurisdictional Factor</v>
          </cell>
          <cell r="D776">
            <v>0.98031049999999997</v>
          </cell>
          <cell r="F776" t="str">
            <v>CALC</v>
          </cell>
          <cell r="H776" t="str">
            <v>147</v>
          </cell>
          <cell r="I776" t="str">
            <v>C</v>
          </cell>
          <cell r="J776" t="str">
            <v>om_exp</v>
          </cell>
          <cell r="K776" t="str">
            <v>juris_cp</v>
          </cell>
          <cell r="M776" t="str">
            <v>2010/12/1/8/A/0</v>
          </cell>
        </row>
        <row r="777">
          <cell r="A777" t="str">
            <v>776</v>
          </cell>
          <cell r="B777" t="str">
            <v>OM8_8147</v>
          </cell>
          <cell r="C777" t="str">
            <v>147 - CP Jurisdictional Factor</v>
          </cell>
          <cell r="D777">
            <v>0.98031049999999997</v>
          </cell>
          <cell r="F777" t="str">
            <v>CALC</v>
          </cell>
          <cell r="H777" t="str">
            <v>147</v>
          </cell>
          <cell r="I777" t="str">
            <v>C</v>
          </cell>
          <cell r="J777" t="str">
            <v>om_exp</v>
          </cell>
          <cell r="K777" t="str">
            <v>juris_cp</v>
          </cell>
          <cell r="M777" t="str">
            <v>2010/12/1/8/A/0</v>
          </cell>
        </row>
        <row r="778">
          <cell r="A778" t="str">
            <v>777</v>
          </cell>
          <cell r="B778" t="str">
            <v>OM8_8147</v>
          </cell>
          <cell r="C778" t="str">
            <v>147 - CP Jurisdictional Factor</v>
          </cell>
          <cell r="D778">
            <v>0.98031049999999997</v>
          </cell>
          <cell r="F778" t="str">
            <v>CALC</v>
          </cell>
          <cell r="H778" t="str">
            <v>147</v>
          </cell>
          <cell r="I778" t="str">
            <v>C</v>
          </cell>
          <cell r="J778" t="str">
            <v>om_exp</v>
          </cell>
          <cell r="K778" t="str">
            <v>juris_cp</v>
          </cell>
          <cell r="M778" t="str">
            <v>2010/12/1/8/A/0</v>
          </cell>
        </row>
        <row r="779">
          <cell r="A779" t="str">
            <v>778</v>
          </cell>
          <cell r="B779" t="str">
            <v>OMA_8147</v>
          </cell>
          <cell r="C779" t="str">
            <v>147 - Energy Jurisdictional Factor</v>
          </cell>
          <cell r="D779">
            <v>0.980271</v>
          </cell>
          <cell r="F779" t="str">
            <v>CALC</v>
          </cell>
          <cell r="H779" t="str">
            <v>147</v>
          </cell>
          <cell r="I779" t="str">
            <v>C</v>
          </cell>
          <cell r="J779" t="str">
            <v>om_exp</v>
          </cell>
          <cell r="K779" t="str">
            <v>juris_energy</v>
          </cell>
          <cell r="M779" t="str">
            <v>2010/12/1/8/A/0</v>
          </cell>
        </row>
        <row r="780">
          <cell r="A780" t="str">
            <v>779</v>
          </cell>
          <cell r="B780" t="str">
            <v>OMA_8147</v>
          </cell>
          <cell r="C780" t="str">
            <v>147 - Energy Jurisdictional Factor</v>
          </cell>
          <cell r="D780">
            <v>0.980271</v>
          </cell>
          <cell r="F780" t="str">
            <v>CALC</v>
          </cell>
          <cell r="H780" t="str">
            <v>147</v>
          </cell>
          <cell r="I780" t="str">
            <v>C</v>
          </cell>
          <cell r="J780" t="str">
            <v>om_exp</v>
          </cell>
          <cell r="K780" t="str">
            <v>juris_energy</v>
          </cell>
          <cell r="M780" t="str">
            <v>2010/12/1/8/A/0</v>
          </cell>
        </row>
        <row r="781">
          <cell r="A781" t="str">
            <v>780</v>
          </cell>
          <cell r="B781" t="str">
            <v>OMA_8147</v>
          </cell>
          <cell r="C781" t="str">
            <v>147 - Energy Jurisdictional Factor</v>
          </cell>
          <cell r="D781">
            <v>0.980271</v>
          </cell>
          <cell r="F781" t="str">
            <v>CALC</v>
          </cell>
          <cell r="H781" t="str">
            <v>147</v>
          </cell>
          <cell r="I781" t="str">
            <v>C</v>
          </cell>
          <cell r="J781" t="str">
            <v>om_exp</v>
          </cell>
          <cell r="K781" t="str">
            <v>juris_energy</v>
          </cell>
          <cell r="M781" t="str">
            <v>2010/12/1/8/A/0</v>
          </cell>
        </row>
        <row r="782">
          <cell r="A782" t="str">
            <v>781</v>
          </cell>
          <cell r="B782" t="str">
            <v>OMA_8147</v>
          </cell>
          <cell r="C782" t="str">
            <v>147 - Energy Jurisdictional Factor</v>
          </cell>
          <cell r="D782">
            <v>0.980271</v>
          </cell>
          <cell r="F782" t="str">
            <v>CALC</v>
          </cell>
          <cell r="H782" t="str">
            <v>147</v>
          </cell>
          <cell r="I782" t="str">
            <v>C</v>
          </cell>
          <cell r="J782" t="str">
            <v>om_exp</v>
          </cell>
          <cell r="K782" t="str">
            <v>juris_energy</v>
          </cell>
          <cell r="M782" t="str">
            <v>2010/12/1/8/A/0</v>
          </cell>
        </row>
        <row r="783">
          <cell r="A783" t="str">
            <v>782</v>
          </cell>
          <cell r="B783" t="str">
            <v>OMA_8147</v>
          </cell>
          <cell r="C783" t="str">
            <v>147 - Energy Jurisdictional Factor</v>
          </cell>
          <cell r="D783">
            <v>0.980271</v>
          </cell>
          <cell r="F783" t="str">
            <v>CALC</v>
          </cell>
          <cell r="H783" t="str">
            <v>147</v>
          </cell>
          <cell r="I783" t="str">
            <v>C</v>
          </cell>
          <cell r="J783" t="str">
            <v>om_exp</v>
          </cell>
          <cell r="K783" t="str">
            <v>juris_energy</v>
          </cell>
          <cell r="M783" t="str">
            <v>2010/12/1/8/A/0</v>
          </cell>
        </row>
        <row r="784">
          <cell r="A784" t="str">
            <v>783</v>
          </cell>
          <cell r="B784" t="str">
            <v>OMA_8147</v>
          </cell>
          <cell r="C784" t="str">
            <v>147 - Energy Jurisdictional Factor</v>
          </cell>
          <cell r="D784">
            <v>0.980271</v>
          </cell>
          <cell r="F784" t="str">
            <v>CALC</v>
          </cell>
          <cell r="H784" t="str">
            <v>147</v>
          </cell>
          <cell r="I784" t="str">
            <v>C</v>
          </cell>
          <cell r="J784" t="str">
            <v>om_exp</v>
          </cell>
          <cell r="K784" t="str">
            <v>juris_energy</v>
          </cell>
          <cell r="M784" t="str">
            <v>2010/12/1/8/A/0</v>
          </cell>
        </row>
        <row r="785">
          <cell r="A785" t="str">
            <v>784</v>
          </cell>
          <cell r="B785" t="str">
            <v>OMA_8147</v>
          </cell>
          <cell r="C785" t="str">
            <v>147 - Energy Jurisdictional Factor</v>
          </cell>
          <cell r="D785">
            <v>0.980271</v>
          </cell>
          <cell r="F785" t="str">
            <v>CALC</v>
          </cell>
          <cell r="H785" t="str">
            <v>147</v>
          </cell>
          <cell r="I785" t="str">
            <v>C</v>
          </cell>
          <cell r="J785" t="str">
            <v>om_exp</v>
          </cell>
          <cell r="K785" t="str">
            <v>juris_energy</v>
          </cell>
          <cell r="M785" t="str">
            <v>2010/12/1/8/A/0</v>
          </cell>
        </row>
        <row r="786">
          <cell r="A786" t="str">
            <v>785</v>
          </cell>
          <cell r="B786" t="str">
            <v>OMA_8147</v>
          </cell>
          <cell r="C786" t="str">
            <v>147 - Energy Jurisdictional Factor</v>
          </cell>
          <cell r="D786">
            <v>0.980271</v>
          </cell>
          <cell r="F786" t="str">
            <v>CALC</v>
          </cell>
          <cell r="H786" t="str">
            <v>147</v>
          </cell>
          <cell r="I786" t="str">
            <v>C</v>
          </cell>
          <cell r="J786" t="str">
            <v>om_exp</v>
          </cell>
          <cell r="K786" t="str">
            <v>juris_energy</v>
          </cell>
          <cell r="M786" t="str">
            <v>2010/12/1/8/A/0</v>
          </cell>
        </row>
        <row r="787">
          <cell r="A787" t="str">
            <v>786</v>
          </cell>
          <cell r="B787" t="str">
            <v>OM1_8147</v>
          </cell>
          <cell r="C787" t="str">
            <v>147 - O &amp; M Expenses Amount</v>
          </cell>
          <cell r="D787">
            <v>0</v>
          </cell>
          <cell r="F787" t="str">
            <v>CALC</v>
          </cell>
          <cell r="H787" t="str">
            <v>147</v>
          </cell>
          <cell r="I787" t="str">
            <v>C</v>
          </cell>
          <cell r="J787" t="str">
            <v>om_exp</v>
          </cell>
          <cell r="K787" t="str">
            <v>beg_bal</v>
          </cell>
          <cell r="M787" t="str">
            <v>2010/12/1/8/A/0</v>
          </cell>
        </row>
        <row r="788">
          <cell r="A788" t="str">
            <v>787</v>
          </cell>
          <cell r="B788" t="str">
            <v>OM1_8147</v>
          </cell>
          <cell r="C788" t="str">
            <v>147 - O &amp; M Expenses Amount</v>
          </cell>
          <cell r="D788">
            <v>173200.28</v>
          </cell>
          <cell r="F788" t="str">
            <v>CALC</v>
          </cell>
          <cell r="H788" t="str">
            <v>147</v>
          </cell>
          <cell r="I788" t="str">
            <v>C</v>
          </cell>
          <cell r="J788" t="str">
            <v>om_exp</v>
          </cell>
          <cell r="K788" t="str">
            <v>beg_bal</v>
          </cell>
          <cell r="M788" t="str">
            <v>2010/12/1/8/A/0</v>
          </cell>
        </row>
        <row r="789">
          <cell r="A789" t="str">
            <v>788</v>
          </cell>
          <cell r="B789" t="str">
            <v>OM1_8147</v>
          </cell>
          <cell r="C789" t="str">
            <v>147 - O &amp; M Expenses Amount</v>
          </cell>
          <cell r="D789">
            <v>0</v>
          </cell>
          <cell r="F789" t="str">
            <v>CALC</v>
          </cell>
          <cell r="H789" t="str">
            <v>147</v>
          </cell>
          <cell r="I789" t="str">
            <v>C</v>
          </cell>
          <cell r="J789" t="str">
            <v>om_exp</v>
          </cell>
          <cell r="K789" t="str">
            <v>beg_bal</v>
          </cell>
          <cell r="M789" t="str">
            <v>2010/12/1/8/A/0</v>
          </cell>
        </row>
        <row r="790">
          <cell r="A790" t="str">
            <v>789</v>
          </cell>
          <cell r="B790" t="str">
            <v>OM1_8147</v>
          </cell>
          <cell r="C790" t="str">
            <v>147 - O &amp; M Expenses Amount</v>
          </cell>
          <cell r="D790">
            <v>902.96</v>
          </cell>
          <cell r="F790" t="str">
            <v>CALC</v>
          </cell>
          <cell r="H790" t="str">
            <v>147</v>
          </cell>
          <cell r="I790" t="str">
            <v>C</v>
          </cell>
          <cell r="J790" t="str">
            <v>om_exp</v>
          </cell>
          <cell r="K790" t="str">
            <v>beg_bal</v>
          </cell>
          <cell r="M790" t="str">
            <v>2010/12/1/8/A/0</v>
          </cell>
        </row>
        <row r="791">
          <cell r="A791" t="str">
            <v>790</v>
          </cell>
          <cell r="B791" t="str">
            <v>OM1_8147</v>
          </cell>
          <cell r="C791" t="str">
            <v>147 - O &amp; M Expenses Amount</v>
          </cell>
          <cell r="D791">
            <v>0</v>
          </cell>
          <cell r="F791" t="str">
            <v>CALC</v>
          </cell>
          <cell r="H791" t="str">
            <v>147</v>
          </cell>
          <cell r="I791" t="str">
            <v>C</v>
          </cell>
          <cell r="J791" t="str">
            <v>om_exp</v>
          </cell>
          <cell r="K791" t="str">
            <v>beg_bal</v>
          </cell>
          <cell r="M791" t="str">
            <v>2010/12/1/8/A/0</v>
          </cell>
        </row>
        <row r="792">
          <cell r="A792" t="str">
            <v>791</v>
          </cell>
          <cell r="B792" t="str">
            <v>OM1_8147</v>
          </cell>
          <cell r="C792" t="str">
            <v>147 - O &amp; M Expenses Amount</v>
          </cell>
          <cell r="D792">
            <v>0</v>
          </cell>
          <cell r="F792" t="str">
            <v>CALC</v>
          </cell>
          <cell r="H792" t="str">
            <v>147</v>
          </cell>
          <cell r="I792" t="str">
            <v>C</v>
          </cell>
          <cell r="J792" t="str">
            <v>om_exp</v>
          </cell>
          <cell r="K792" t="str">
            <v>beg_bal</v>
          </cell>
          <cell r="M792" t="str">
            <v>2010/12/1/8/A/0</v>
          </cell>
        </row>
        <row r="793">
          <cell r="A793" t="str">
            <v>792</v>
          </cell>
          <cell r="B793" t="str">
            <v>OM1_8147</v>
          </cell>
          <cell r="C793" t="str">
            <v>147 - O &amp; M Expenses Amount</v>
          </cell>
          <cell r="D793">
            <v>0</v>
          </cell>
          <cell r="F793" t="str">
            <v>CALC</v>
          </cell>
          <cell r="H793" t="str">
            <v>147</v>
          </cell>
          <cell r="I793" t="str">
            <v>C</v>
          </cell>
          <cell r="J793" t="str">
            <v>om_exp</v>
          </cell>
          <cell r="K793" t="str">
            <v>beg_bal</v>
          </cell>
          <cell r="M793" t="str">
            <v>2010/12/1/8/A/0</v>
          </cell>
        </row>
        <row r="794">
          <cell r="A794" t="str">
            <v>793</v>
          </cell>
          <cell r="B794" t="str">
            <v>OM1_8147</v>
          </cell>
          <cell r="C794" t="str">
            <v>147 - O &amp; M Expenses Amount</v>
          </cell>
          <cell r="D794">
            <v>0</v>
          </cell>
          <cell r="F794" t="str">
            <v>CALC</v>
          </cell>
          <cell r="H794" t="str">
            <v>147</v>
          </cell>
          <cell r="I794" t="str">
            <v>C</v>
          </cell>
          <cell r="J794" t="str">
            <v>om_exp</v>
          </cell>
          <cell r="K794" t="str">
            <v>beg_bal</v>
          </cell>
          <cell r="M794" t="str">
            <v>2010/12/1/8/A/0</v>
          </cell>
        </row>
        <row r="795">
          <cell r="A795" t="str">
            <v>794</v>
          </cell>
          <cell r="B795" t="str">
            <v>OM9_8147</v>
          </cell>
          <cell r="C795" t="str">
            <v>147 - GCP Jurisdictional Factor</v>
          </cell>
          <cell r="D795">
            <v>1</v>
          </cell>
          <cell r="F795" t="str">
            <v>CALC</v>
          </cell>
          <cell r="H795" t="str">
            <v>147</v>
          </cell>
          <cell r="I795" t="str">
            <v>C</v>
          </cell>
          <cell r="J795" t="str">
            <v>om_exp</v>
          </cell>
          <cell r="K795" t="str">
            <v>juris_gcp</v>
          </cell>
          <cell r="M795" t="str">
            <v>2010/12/1/8/A/0</v>
          </cell>
        </row>
        <row r="796">
          <cell r="A796" t="str">
            <v>795</v>
          </cell>
          <cell r="B796" t="str">
            <v>OM9_8147</v>
          </cell>
          <cell r="C796" t="str">
            <v>147 - GCP Jurisdictional Factor</v>
          </cell>
          <cell r="D796">
            <v>1</v>
          </cell>
          <cell r="F796" t="str">
            <v>CALC</v>
          </cell>
          <cell r="H796" t="str">
            <v>147</v>
          </cell>
          <cell r="I796" t="str">
            <v>C</v>
          </cell>
          <cell r="J796" t="str">
            <v>om_exp</v>
          </cell>
          <cell r="K796" t="str">
            <v>juris_gcp</v>
          </cell>
          <cell r="M796" t="str">
            <v>2010/12/1/8/A/0</v>
          </cell>
        </row>
        <row r="797">
          <cell r="A797" t="str">
            <v>796</v>
          </cell>
          <cell r="B797" t="str">
            <v>OM9_8147</v>
          </cell>
          <cell r="C797" t="str">
            <v>147 - GCP Jurisdictional Factor</v>
          </cell>
          <cell r="D797">
            <v>1</v>
          </cell>
          <cell r="F797" t="str">
            <v>CALC</v>
          </cell>
          <cell r="H797" t="str">
            <v>147</v>
          </cell>
          <cell r="I797" t="str">
            <v>C</v>
          </cell>
          <cell r="J797" t="str">
            <v>om_exp</v>
          </cell>
          <cell r="K797" t="str">
            <v>juris_gcp</v>
          </cell>
          <cell r="M797" t="str">
            <v>2010/12/1/8/A/0</v>
          </cell>
        </row>
        <row r="798">
          <cell r="A798" t="str">
            <v>797</v>
          </cell>
          <cell r="B798" t="str">
            <v>OM9_8147</v>
          </cell>
          <cell r="C798" t="str">
            <v>147 - GCP Jurisdictional Factor</v>
          </cell>
          <cell r="D798">
            <v>1</v>
          </cell>
          <cell r="F798" t="str">
            <v>CALC</v>
          </cell>
          <cell r="H798" t="str">
            <v>147</v>
          </cell>
          <cell r="I798" t="str">
            <v>C</v>
          </cell>
          <cell r="J798" t="str">
            <v>om_exp</v>
          </cell>
          <cell r="K798" t="str">
            <v>juris_gcp</v>
          </cell>
          <cell r="M798" t="str">
            <v>2010/12/1/8/A/0</v>
          </cell>
        </row>
        <row r="799">
          <cell r="A799" t="str">
            <v>798</v>
          </cell>
          <cell r="B799" t="str">
            <v>OM9_8147</v>
          </cell>
          <cell r="C799" t="str">
            <v>147 - GCP Jurisdictional Factor</v>
          </cell>
          <cell r="D799">
            <v>1</v>
          </cell>
          <cell r="F799" t="str">
            <v>CALC</v>
          </cell>
          <cell r="H799" t="str">
            <v>147</v>
          </cell>
          <cell r="I799" t="str">
            <v>C</v>
          </cell>
          <cell r="J799" t="str">
            <v>om_exp</v>
          </cell>
          <cell r="K799" t="str">
            <v>juris_gcp</v>
          </cell>
          <cell r="M799" t="str">
            <v>2010/12/1/8/A/0</v>
          </cell>
        </row>
        <row r="800">
          <cell r="A800" t="str">
            <v>799</v>
          </cell>
          <cell r="B800" t="str">
            <v>OM9_8147</v>
          </cell>
          <cell r="C800" t="str">
            <v>147 - GCP Jurisdictional Factor</v>
          </cell>
          <cell r="D800">
            <v>1</v>
          </cell>
          <cell r="F800" t="str">
            <v>CALC</v>
          </cell>
          <cell r="H800" t="str">
            <v>147</v>
          </cell>
          <cell r="I800" t="str">
            <v>C</v>
          </cell>
          <cell r="J800" t="str">
            <v>om_exp</v>
          </cell>
          <cell r="K800" t="str">
            <v>juris_gcp</v>
          </cell>
          <cell r="M800" t="str">
            <v>2010/12/1/8/A/0</v>
          </cell>
        </row>
        <row r="801">
          <cell r="A801" t="str">
            <v>800</v>
          </cell>
          <cell r="B801" t="str">
            <v>OM9_8147</v>
          </cell>
          <cell r="C801" t="str">
            <v>147 - GCP Jurisdictional Factor</v>
          </cell>
          <cell r="D801">
            <v>1</v>
          </cell>
          <cell r="F801" t="str">
            <v>CALC</v>
          </cell>
          <cell r="H801" t="str">
            <v>147</v>
          </cell>
          <cell r="I801" t="str">
            <v>C</v>
          </cell>
          <cell r="J801" t="str">
            <v>om_exp</v>
          </cell>
          <cell r="K801" t="str">
            <v>juris_gcp</v>
          </cell>
          <cell r="M801" t="str">
            <v>2010/12/1/8/A/0</v>
          </cell>
        </row>
        <row r="802">
          <cell r="A802" t="str">
            <v>801</v>
          </cell>
          <cell r="B802" t="str">
            <v>OM9_8147</v>
          </cell>
          <cell r="C802" t="str">
            <v>147 - GCP Jurisdictional Factor</v>
          </cell>
          <cell r="D802">
            <v>1</v>
          </cell>
          <cell r="F802" t="str">
            <v>CALC</v>
          </cell>
          <cell r="H802" t="str">
            <v>147</v>
          </cell>
          <cell r="I802" t="str">
            <v>C</v>
          </cell>
          <cell r="J802" t="str">
            <v>om_exp</v>
          </cell>
          <cell r="K802" t="str">
            <v>juris_gcp</v>
          </cell>
          <cell r="M802" t="str">
            <v>2010/12/1/8/A/0</v>
          </cell>
        </row>
        <row r="803">
          <cell r="A803" t="str">
            <v>802</v>
          </cell>
          <cell r="B803" t="str">
            <v>OMD_8147</v>
          </cell>
          <cell r="C803" t="str">
            <v>147 - Energy Jurisdictional O &amp; M Exp Amount</v>
          </cell>
          <cell r="D803">
            <v>0</v>
          </cell>
          <cell r="F803" t="str">
            <v>CALC</v>
          </cell>
          <cell r="H803" t="str">
            <v>147</v>
          </cell>
          <cell r="I803" t="str">
            <v>C</v>
          </cell>
          <cell r="J803" t="str">
            <v>om_exp</v>
          </cell>
          <cell r="K803" t="str">
            <v>juris_energy_amt</v>
          </cell>
          <cell r="M803" t="str">
            <v>2010/12/1/8/A/0</v>
          </cell>
        </row>
        <row r="804">
          <cell r="A804" t="str">
            <v>803</v>
          </cell>
          <cell r="B804" t="str">
            <v>OMD_8147</v>
          </cell>
          <cell r="C804" t="str">
            <v>147 - Energy Jurisdictional O &amp; M Exp Amount</v>
          </cell>
          <cell r="D804">
            <v>169783.21167588001</v>
          </cell>
          <cell r="F804" t="str">
            <v>CALC</v>
          </cell>
          <cell r="H804" t="str">
            <v>147</v>
          </cell>
          <cell r="I804" t="str">
            <v>C</v>
          </cell>
          <cell r="J804" t="str">
            <v>om_exp</v>
          </cell>
          <cell r="K804" t="str">
            <v>juris_energy_amt</v>
          </cell>
          <cell r="M804" t="str">
            <v>2010/12/1/8/A/0</v>
          </cell>
        </row>
        <row r="805">
          <cell r="A805" t="str">
            <v>804</v>
          </cell>
          <cell r="B805" t="str">
            <v>OMD_8147</v>
          </cell>
          <cell r="C805" t="str">
            <v>147 - Energy Jurisdictional O &amp; M Exp Amount</v>
          </cell>
          <cell r="D805">
            <v>0</v>
          </cell>
          <cell r="F805" t="str">
            <v>CALC</v>
          </cell>
          <cell r="H805" t="str">
            <v>147</v>
          </cell>
          <cell r="I805" t="str">
            <v>C</v>
          </cell>
          <cell r="J805" t="str">
            <v>om_exp</v>
          </cell>
          <cell r="K805" t="str">
            <v>juris_energy_amt</v>
          </cell>
          <cell r="M805" t="str">
            <v>2010/12/1/8/A/0</v>
          </cell>
        </row>
        <row r="806">
          <cell r="A806" t="str">
            <v>805</v>
          </cell>
          <cell r="B806" t="str">
            <v>OMD_8147</v>
          </cell>
          <cell r="C806" t="str">
            <v>147 - Energy Jurisdictional O &amp; M Exp Amount</v>
          </cell>
          <cell r="D806">
            <v>885.14550215999998</v>
          </cell>
          <cell r="F806" t="str">
            <v>CALC</v>
          </cell>
          <cell r="H806" t="str">
            <v>147</v>
          </cell>
          <cell r="I806" t="str">
            <v>C</v>
          </cell>
          <cell r="J806" t="str">
            <v>om_exp</v>
          </cell>
          <cell r="K806" t="str">
            <v>juris_energy_amt</v>
          </cell>
          <cell r="M806" t="str">
            <v>2010/12/1/8/A/0</v>
          </cell>
        </row>
        <row r="807">
          <cell r="A807" t="str">
            <v>806</v>
          </cell>
          <cell r="B807" t="str">
            <v>OMD_8147</v>
          </cell>
          <cell r="C807" t="str">
            <v>147 - Energy Jurisdictional O &amp; M Exp Amount</v>
          </cell>
          <cell r="D807">
            <v>0</v>
          </cell>
          <cell r="F807" t="str">
            <v>CALC</v>
          </cell>
          <cell r="H807" t="str">
            <v>147</v>
          </cell>
          <cell r="I807" t="str">
            <v>C</v>
          </cell>
          <cell r="J807" t="str">
            <v>om_exp</v>
          </cell>
          <cell r="K807" t="str">
            <v>juris_energy_amt</v>
          </cell>
          <cell r="M807" t="str">
            <v>2010/12/1/8/A/0</v>
          </cell>
        </row>
        <row r="808">
          <cell r="A808" t="str">
            <v>807</v>
          </cell>
          <cell r="B808" t="str">
            <v>OMD_8147</v>
          </cell>
          <cell r="C808" t="str">
            <v>147 - Energy Jurisdictional O &amp; M Exp Amount</v>
          </cell>
          <cell r="D808">
            <v>0</v>
          </cell>
          <cell r="F808" t="str">
            <v>CALC</v>
          </cell>
          <cell r="H808" t="str">
            <v>147</v>
          </cell>
          <cell r="I808" t="str">
            <v>C</v>
          </cell>
          <cell r="J808" t="str">
            <v>om_exp</v>
          </cell>
          <cell r="K808" t="str">
            <v>juris_energy_amt</v>
          </cell>
          <cell r="M808" t="str">
            <v>2010/12/1/8/A/0</v>
          </cell>
        </row>
        <row r="809">
          <cell r="A809" t="str">
            <v>808</v>
          </cell>
          <cell r="B809" t="str">
            <v>OMD_8147</v>
          </cell>
          <cell r="C809" t="str">
            <v>147 - Energy Jurisdictional O &amp; M Exp Amount</v>
          </cell>
          <cell r="D809">
            <v>0</v>
          </cell>
          <cell r="F809" t="str">
            <v>CALC</v>
          </cell>
          <cell r="H809" t="str">
            <v>147</v>
          </cell>
          <cell r="I809" t="str">
            <v>C</v>
          </cell>
          <cell r="J809" t="str">
            <v>om_exp</v>
          </cell>
          <cell r="K809" t="str">
            <v>juris_energy_amt</v>
          </cell>
          <cell r="M809" t="str">
            <v>2010/12/1/8/A/0</v>
          </cell>
        </row>
        <row r="810">
          <cell r="A810" t="str">
            <v>809</v>
          </cell>
          <cell r="B810" t="str">
            <v>OMD_8147</v>
          </cell>
          <cell r="C810" t="str">
            <v>147 - Energy Jurisdictional O &amp; M Exp Amount</v>
          </cell>
          <cell r="D810">
            <v>0</v>
          </cell>
          <cell r="F810" t="str">
            <v>CALC</v>
          </cell>
          <cell r="H810" t="str">
            <v>147</v>
          </cell>
          <cell r="I810" t="str">
            <v>C</v>
          </cell>
          <cell r="J810" t="str">
            <v>om_exp</v>
          </cell>
          <cell r="K810" t="str">
            <v>juris_energy_amt</v>
          </cell>
          <cell r="M810" t="str">
            <v>2010/12/1/8/A/0</v>
          </cell>
        </row>
        <row r="811">
          <cell r="A811" t="str">
            <v>810</v>
          </cell>
          <cell r="B811" t="str">
            <v>OME_8147</v>
          </cell>
          <cell r="C811" t="str">
            <v>147 - Total Jurisdictional O &amp; M Exp Amount</v>
          </cell>
          <cell r="D811">
            <v>0</v>
          </cell>
          <cell r="F811" t="str">
            <v>CALC</v>
          </cell>
          <cell r="H811" t="str">
            <v>147</v>
          </cell>
          <cell r="I811" t="str">
            <v>C</v>
          </cell>
          <cell r="J811" t="str">
            <v>om_exp</v>
          </cell>
          <cell r="K811" t="str">
            <v>total_juris_amt</v>
          </cell>
          <cell r="M811" t="str">
            <v>2010/12/1/8/A/0</v>
          </cell>
        </row>
        <row r="812">
          <cell r="A812" t="str">
            <v>811</v>
          </cell>
          <cell r="B812" t="str">
            <v>OME_8147</v>
          </cell>
          <cell r="C812" t="str">
            <v>147 - Total Jurisdictional O &amp; M Exp Amount</v>
          </cell>
          <cell r="D812">
            <v>169783.21167588001</v>
          </cell>
          <cell r="F812" t="str">
            <v>CALC</v>
          </cell>
          <cell r="H812" t="str">
            <v>147</v>
          </cell>
          <cell r="I812" t="str">
            <v>C</v>
          </cell>
          <cell r="J812" t="str">
            <v>om_exp</v>
          </cell>
          <cell r="K812" t="str">
            <v>total_juris_amt</v>
          </cell>
          <cell r="M812" t="str">
            <v>2010/12/1/8/A/0</v>
          </cell>
        </row>
        <row r="813">
          <cell r="A813" t="str">
            <v>812</v>
          </cell>
          <cell r="B813" t="str">
            <v>OME_8147</v>
          </cell>
          <cell r="C813" t="str">
            <v>147 - Total Jurisdictional O &amp; M Exp Amount</v>
          </cell>
          <cell r="D813">
            <v>0</v>
          </cell>
          <cell r="F813" t="str">
            <v>CALC</v>
          </cell>
          <cell r="H813" t="str">
            <v>147</v>
          </cell>
          <cell r="I813" t="str">
            <v>C</v>
          </cell>
          <cell r="J813" t="str">
            <v>om_exp</v>
          </cell>
          <cell r="K813" t="str">
            <v>total_juris_amt</v>
          </cell>
          <cell r="M813" t="str">
            <v>2010/12/1/8/A/0</v>
          </cell>
        </row>
        <row r="814">
          <cell r="A814" t="str">
            <v>813</v>
          </cell>
          <cell r="B814" t="str">
            <v>OME_8147</v>
          </cell>
          <cell r="C814" t="str">
            <v>147 - Total Jurisdictional O &amp; M Exp Amount</v>
          </cell>
          <cell r="D814">
            <v>885.14550215999998</v>
          </cell>
          <cell r="F814" t="str">
            <v>CALC</v>
          </cell>
          <cell r="H814" t="str">
            <v>147</v>
          </cell>
          <cell r="I814" t="str">
            <v>C</v>
          </cell>
          <cell r="J814" t="str">
            <v>om_exp</v>
          </cell>
          <cell r="K814" t="str">
            <v>total_juris_amt</v>
          </cell>
          <cell r="M814" t="str">
            <v>2010/12/1/8/A/0</v>
          </cell>
        </row>
        <row r="815">
          <cell r="A815" t="str">
            <v>814</v>
          </cell>
          <cell r="B815" t="str">
            <v>OME_8147</v>
          </cell>
          <cell r="C815" t="str">
            <v>147 - Total Jurisdictional O &amp; M Exp Amount</v>
          </cell>
          <cell r="D815">
            <v>0</v>
          </cell>
          <cell r="F815" t="str">
            <v>CALC</v>
          </cell>
          <cell r="H815" t="str">
            <v>147</v>
          </cell>
          <cell r="I815" t="str">
            <v>C</v>
          </cell>
          <cell r="J815" t="str">
            <v>om_exp</v>
          </cell>
          <cell r="K815" t="str">
            <v>total_juris_amt</v>
          </cell>
          <cell r="M815" t="str">
            <v>2010/12/1/8/A/0</v>
          </cell>
        </row>
        <row r="816">
          <cell r="A816" t="str">
            <v>815</v>
          </cell>
          <cell r="B816" t="str">
            <v>OME_8147</v>
          </cell>
          <cell r="C816" t="str">
            <v>147 - Total Jurisdictional O &amp; M Exp Amount</v>
          </cell>
          <cell r="D816">
            <v>0</v>
          </cell>
          <cell r="F816" t="str">
            <v>CALC</v>
          </cell>
          <cell r="H816" t="str">
            <v>147</v>
          </cell>
          <cell r="I816" t="str">
            <v>C</v>
          </cell>
          <cell r="J816" t="str">
            <v>om_exp</v>
          </cell>
          <cell r="K816" t="str">
            <v>total_juris_amt</v>
          </cell>
          <cell r="M816" t="str">
            <v>2010/12/1/8/A/0</v>
          </cell>
        </row>
        <row r="817">
          <cell r="A817" t="str">
            <v>816</v>
          </cell>
          <cell r="B817" t="str">
            <v>OME_8147</v>
          </cell>
          <cell r="C817" t="str">
            <v>147 - Total Jurisdictional O &amp; M Exp Amount</v>
          </cell>
          <cell r="D817">
            <v>0</v>
          </cell>
          <cell r="F817" t="str">
            <v>CALC</v>
          </cell>
          <cell r="H817" t="str">
            <v>147</v>
          </cell>
          <cell r="I817" t="str">
            <v>C</v>
          </cell>
          <cell r="J817" t="str">
            <v>om_exp</v>
          </cell>
          <cell r="K817" t="str">
            <v>total_juris_amt</v>
          </cell>
          <cell r="M817" t="str">
            <v>2010/12/1/8/A/0</v>
          </cell>
        </row>
        <row r="818">
          <cell r="A818" t="str">
            <v>817</v>
          </cell>
          <cell r="B818" t="str">
            <v>OME_8147</v>
          </cell>
          <cell r="C818" t="str">
            <v>147 - Total Jurisdictional O &amp; M Exp Amount</v>
          </cell>
          <cell r="D818">
            <v>0</v>
          </cell>
          <cell r="F818" t="str">
            <v>CALC</v>
          </cell>
          <cell r="H818" t="str">
            <v>147</v>
          </cell>
          <cell r="I818" t="str">
            <v>C</v>
          </cell>
          <cell r="J818" t="str">
            <v>om_exp</v>
          </cell>
          <cell r="K818" t="str">
            <v>total_juris_amt</v>
          </cell>
          <cell r="M818" t="str">
            <v>2010/12/1/8/A/0</v>
          </cell>
        </row>
        <row r="819">
          <cell r="A819" t="str">
            <v>818</v>
          </cell>
          <cell r="B819" t="str">
            <v>411_8000</v>
          </cell>
          <cell r="C819" t="str">
            <v xml:space="preserve">GAIN FROM DISPOSITION OF ALLOWANCE-ECRC           </v>
          </cell>
          <cell r="D819">
            <v>-20772.439999999999</v>
          </cell>
          <cell r="E819" t="str">
            <v>411800</v>
          </cell>
          <cell r="F819" t="str">
            <v>WALKER</v>
          </cell>
          <cell r="G819" t="str">
            <v>CM</v>
          </cell>
          <cell r="H819" t="str">
            <v>148</v>
          </cell>
          <cell r="I819" t="str">
            <v>W</v>
          </cell>
          <cell r="M819" t="str">
            <v>2010/12/1/8/A/0</v>
          </cell>
        </row>
        <row r="820">
          <cell r="A820" t="str">
            <v>819</v>
          </cell>
          <cell r="B820" t="str">
            <v>OM5_8148</v>
          </cell>
          <cell r="C820" t="str">
            <v>148 - CP Allocation O &amp; M Exp Amount</v>
          </cell>
          <cell r="D820">
            <v>0</v>
          </cell>
          <cell r="F820" t="str">
            <v>CALC</v>
          </cell>
          <cell r="H820" t="str">
            <v>148</v>
          </cell>
          <cell r="I820" t="str">
            <v>C</v>
          </cell>
          <cell r="J820" t="str">
            <v>om_exp</v>
          </cell>
          <cell r="K820" t="str">
            <v>alloc_cp_amt</v>
          </cell>
          <cell r="M820" t="str">
            <v>2010/12/1/8/A/0</v>
          </cell>
        </row>
        <row r="821">
          <cell r="A821" t="str">
            <v>820</v>
          </cell>
          <cell r="B821" t="str">
            <v>OM2_8148</v>
          </cell>
          <cell r="C821" t="str">
            <v>148 - CP Allocation Factor</v>
          </cell>
          <cell r="D821">
            <v>0</v>
          </cell>
          <cell r="F821" t="str">
            <v>CALC</v>
          </cell>
          <cell r="H821" t="str">
            <v>148</v>
          </cell>
          <cell r="I821" t="str">
            <v>C</v>
          </cell>
          <cell r="J821" t="str">
            <v>om_exp</v>
          </cell>
          <cell r="K821" t="str">
            <v>alloc_cp</v>
          </cell>
          <cell r="M821" t="str">
            <v>2010/12/1/8/A/0</v>
          </cell>
        </row>
        <row r="822">
          <cell r="A822" t="str">
            <v>821</v>
          </cell>
          <cell r="B822" t="str">
            <v>OM6_8148</v>
          </cell>
          <cell r="C822" t="str">
            <v>148 - GCP Allocation O &amp; M Exp Amount</v>
          </cell>
          <cell r="D822">
            <v>0</v>
          </cell>
          <cell r="F822" t="str">
            <v>CALC</v>
          </cell>
          <cell r="H822" t="str">
            <v>148</v>
          </cell>
          <cell r="I822" t="str">
            <v>C</v>
          </cell>
          <cell r="J822" t="str">
            <v>om_exp</v>
          </cell>
          <cell r="K822" t="str">
            <v>alloc_gcp_amt</v>
          </cell>
          <cell r="M822" t="str">
            <v>2010/12/1/8/A/0</v>
          </cell>
        </row>
        <row r="823">
          <cell r="A823" t="str">
            <v>822</v>
          </cell>
          <cell r="B823" t="str">
            <v>OM3_8148</v>
          </cell>
          <cell r="C823" t="str">
            <v>148 - GCP Allocation Factor</v>
          </cell>
          <cell r="D823">
            <v>0</v>
          </cell>
          <cell r="F823" t="str">
            <v>CALC</v>
          </cell>
          <cell r="H823" t="str">
            <v>148</v>
          </cell>
          <cell r="I823" t="str">
            <v>C</v>
          </cell>
          <cell r="J823" t="str">
            <v>om_exp</v>
          </cell>
          <cell r="K823" t="str">
            <v>alloc_gcp</v>
          </cell>
          <cell r="M823" t="str">
            <v>2010/12/1/8/A/0</v>
          </cell>
        </row>
        <row r="824">
          <cell r="A824" t="str">
            <v>823</v>
          </cell>
          <cell r="B824" t="str">
            <v>OMC_8148</v>
          </cell>
          <cell r="C824" t="str">
            <v>148 - GCP Jurisdictional O &amp; M Exp Amount</v>
          </cell>
          <cell r="D824">
            <v>0</v>
          </cell>
          <cell r="F824" t="str">
            <v>CALC</v>
          </cell>
          <cell r="H824" t="str">
            <v>148</v>
          </cell>
          <cell r="I824" t="str">
            <v>C</v>
          </cell>
          <cell r="J824" t="str">
            <v>om_exp</v>
          </cell>
          <cell r="K824" t="str">
            <v>juris_gcp_amt</v>
          </cell>
          <cell r="M824" t="str">
            <v>2010/12/1/8/A/0</v>
          </cell>
        </row>
        <row r="825">
          <cell r="A825" t="str">
            <v>824</v>
          </cell>
          <cell r="B825" t="str">
            <v>OM4_8148</v>
          </cell>
          <cell r="C825" t="str">
            <v>148 - Energy Allocation Factor</v>
          </cell>
          <cell r="D825">
            <v>1</v>
          </cell>
          <cell r="F825" t="str">
            <v>CALC</v>
          </cell>
          <cell r="H825" t="str">
            <v>148</v>
          </cell>
          <cell r="I825" t="str">
            <v>C</v>
          </cell>
          <cell r="J825" t="str">
            <v>om_exp</v>
          </cell>
          <cell r="K825" t="str">
            <v>alloc_energy</v>
          </cell>
          <cell r="M825" t="str">
            <v>2010/12/1/8/A/0</v>
          </cell>
        </row>
        <row r="826">
          <cell r="A826" t="str">
            <v>825</v>
          </cell>
          <cell r="B826" t="str">
            <v>OM7_8148</v>
          </cell>
          <cell r="C826" t="str">
            <v>148 - Energy Allocation O &amp; M Exp Amount</v>
          </cell>
          <cell r="D826">
            <v>-20772.439999999999</v>
          </cell>
          <cell r="F826" t="str">
            <v>CALC</v>
          </cell>
          <cell r="H826" t="str">
            <v>148</v>
          </cell>
          <cell r="I826" t="str">
            <v>C</v>
          </cell>
          <cell r="J826" t="str">
            <v>om_exp</v>
          </cell>
          <cell r="K826" t="str">
            <v>alloc_energy_amt</v>
          </cell>
          <cell r="M826" t="str">
            <v>2010/12/1/8/A/0</v>
          </cell>
        </row>
        <row r="827">
          <cell r="A827" t="str">
            <v>826</v>
          </cell>
          <cell r="B827" t="str">
            <v>OMB_8148</v>
          </cell>
          <cell r="C827" t="str">
            <v>148 - CP Jurisdictional O &amp; M Exp Amount</v>
          </cell>
          <cell r="D827">
            <v>0</v>
          </cell>
          <cell r="F827" t="str">
            <v>CALC</v>
          </cell>
          <cell r="H827" t="str">
            <v>148</v>
          </cell>
          <cell r="I827" t="str">
            <v>C</v>
          </cell>
          <cell r="J827" t="str">
            <v>om_exp</v>
          </cell>
          <cell r="K827" t="str">
            <v>juris_cp_amt</v>
          </cell>
          <cell r="M827" t="str">
            <v>2010/12/1/8/A/0</v>
          </cell>
        </row>
        <row r="828">
          <cell r="A828" t="str">
            <v>827</v>
          </cell>
          <cell r="B828" t="str">
            <v>OM8_8148</v>
          </cell>
          <cell r="C828" t="str">
            <v>148 - CP Jurisdictional Factor</v>
          </cell>
          <cell r="D828">
            <v>0.98031049999999997</v>
          </cell>
          <cell r="F828" t="str">
            <v>CALC</v>
          </cell>
          <cell r="H828" t="str">
            <v>148</v>
          </cell>
          <cell r="I828" t="str">
            <v>C</v>
          </cell>
          <cell r="J828" t="str">
            <v>om_exp</v>
          </cell>
          <cell r="K828" t="str">
            <v>juris_cp</v>
          </cell>
          <cell r="M828" t="str">
            <v>2010/12/1/8/A/0</v>
          </cell>
        </row>
        <row r="829">
          <cell r="A829" t="str">
            <v>828</v>
          </cell>
          <cell r="B829" t="str">
            <v>OMA_8148</v>
          </cell>
          <cell r="C829" t="str">
            <v>148 - Energy Jurisdictional Factor</v>
          </cell>
          <cell r="D829">
            <v>0.980271</v>
          </cell>
          <cell r="F829" t="str">
            <v>CALC</v>
          </cell>
          <cell r="H829" t="str">
            <v>148</v>
          </cell>
          <cell r="I829" t="str">
            <v>C</v>
          </cell>
          <cell r="J829" t="str">
            <v>om_exp</v>
          </cell>
          <cell r="K829" t="str">
            <v>juris_energy</v>
          </cell>
          <cell r="M829" t="str">
            <v>2010/12/1/8/A/0</v>
          </cell>
        </row>
        <row r="830">
          <cell r="A830" t="str">
            <v>829</v>
          </cell>
          <cell r="B830" t="str">
            <v>OM1_8148</v>
          </cell>
          <cell r="C830" t="str">
            <v>148 - O &amp; M Expenses Amount</v>
          </cell>
          <cell r="D830">
            <v>-20772.439999999999</v>
          </cell>
          <cell r="F830" t="str">
            <v>CALC</v>
          </cell>
          <cell r="H830" t="str">
            <v>148</v>
          </cell>
          <cell r="I830" t="str">
            <v>C</v>
          </cell>
          <cell r="J830" t="str">
            <v>om_exp</v>
          </cell>
          <cell r="K830" t="str">
            <v>beg_bal</v>
          </cell>
          <cell r="M830" t="str">
            <v>2010/12/1/8/A/0</v>
          </cell>
        </row>
        <row r="831">
          <cell r="A831" t="str">
            <v>830</v>
          </cell>
          <cell r="B831" t="str">
            <v>OM9_8148</v>
          </cell>
          <cell r="C831" t="str">
            <v>148 - GCP Jurisdictional Factor</v>
          </cell>
          <cell r="D831">
            <v>1</v>
          </cell>
          <cell r="F831" t="str">
            <v>CALC</v>
          </cell>
          <cell r="H831" t="str">
            <v>148</v>
          </cell>
          <cell r="I831" t="str">
            <v>C</v>
          </cell>
          <cell r="J831" t="str">
            <v>om_exp</v>
          </cell>
          <cell r="K831" t="str">
            <v>juris_gcp</v>
          </cell>
          <cell r="M831" t="str">
            <v>2010/12/1/8/A/0</v>
          </cell>
        </row>
        <row r="832">
          <cell r="A832" t="str">
            <v>831</v>
          </cell>
          <cell r="B832" t="str">
            <v>OMD_8148</v>
          </cell>
          <cell r="C832" t="str">
            <v>148 - Energy Jurisdictional O &amp; M Exp Amount</v>
          </cell>
          <cell r="D832">
            <v>-20362.620531240002</v>
          </cell>
          <cell r="F832" t="str">
            <v>CALC</v>
          </cell>
          <cell r="H832" t="str">
            <v>148</v>
          </cell>
          <cell r="I832" t="str">
            <v>C</v>
          </cell>
          <cell r="J832" t="str">
            <v>om_exp</v>
          </cell>
          <cell r="K832" t="str">
            <v>juris_energy_amt</v>
          </cell>
          <cell r="M832" t="str">
            <v>2010/12/1/8/A/0</v>
          </cell>
        </row>
        <row r="833">
          <cell r="A833" t="str">
            <v>832</v>
          </cell>
          <cell r="B833" t="str">
            <v>OME_8148</v>
          </cell>
          <cell r="C833" t="str">
            <v>148 - Total Jurisdictional O &amp; M Exp Amount</v>
          </cell>
          <cell r="D833">
            <v>-20362.620531240002</v>
          </cell>
          <cell r="F833" t="str">
            <v>CALC</v>
          </cell>
          <cell r="H833" t="str">
            <v>148</v>
          </cell>
          <cell r="I833" t="str">
            <v>C</v>
          </cell>
          <cell r="J833" t="str">
            <v>om_exp</v>
          </cell>
          <cell r="K833" t="str">
            <v>total_juris_amt</v>
          </cell>
          <cell r="M833" t="str">
            <v>2010/12/1/8/A/0</v>
          </cell>
        </row>
        <row r="834">
          <cell r="A834" t="str">
            <v>833</v>
          </cell>
          <cell r="B834" t="str">
            <v>CI1_8002</v>
          </cell>
          <cell r="C834" t="str">
            <v>8002 - Depreciation Expense</v>
          </cell>
          <cell r="D834">
            <v>19775.29</v>
          </cell>
          <cell r="F834" t="str">
            <v>CATS</v>
          </cell>
          <cell r="H834" t="str">
            <v>8002</v>
          </cell>
          <cell r="I834" t="str">
            <v>A</v>
          </cell>
          <cell r="J834" t="str">
            <v>cap_exp</v>
          </cell>
          <cell r="K834" t="str">
            <v>depr_exp</v>
          </cell>
          <cell r="M834" t="str">
            <v>2010/12/1/8/A/0</v>
          </cell>
        </row>
        <row r="835">
          <cell r="A835" t="str">
            <v>834</v>
          </cell>
          <cell r="B835" t="str">
            <v>CI5_8002</v>
          </cell>
          <cell r="C835" t="str">
            <v>8002 - End of Month CWIP Balance</v>
          </cell>
          <cell r="D835">
            <v>50764.55</v>
          </cell>
          <cell r="F835" t="str">
            <v>CALC</v>
          </cell>
          <cell r="H835" t="str">
            <v>8002</v>
          </cell>
          <cell r="J835" t="str">
            <v>cap_exp</v>
          </cell>
          <cell r="K835" t="str">
            <v>end_cwip_bal</v>
          </cell>
          <cell r="M835" t="str">
            <v>2010/12/1/8/A/0</v>
          </cell>
        </row>
        <row r="836">
          <cell r="A836" t="str">
            <v>835</v>
          </cell>
          <cell r="B836" t="str">
            <v>CI7_8002</v>
          </cell>
          <cell r="C836" t="str">
            <v>8002 - Plant Additions</v>
          </cell>
          <cell r="D836">
            <v>0</v>
          </cell>
          <cell r="F836" t="str">
            <v>CATS</v>
          </cell>
          <cell r="H836" t="str">
            <v>8002</v>
          </cell>
          <cell r="I836" t="str">
            <v>A</v>
          </cell>
          <cell r="J836" t="str">
            <v>cap_exp</v>
          </cell>
          <cell r="K836" t="str">
            <v>plt_add</v>
          </cell>
          <cell r="M836" t="str">
            <v>2010/12/1/8/A/0</v>
          </cell>
        </row>
        <row r="837">
          <cell r="A837" t="str">
            <v>836</v>
          </cell>
          <cell r="B837" t="str">
            <v>CI8_8002</v>
          </cell>
          <cell r="C837" t="str">
            <v>8002 - Retirements</v>
          </cell>
          <cell r="D837">
            <v>0</v>
          </cell>
          <cell r="F837" t="str">
            <v>CATS</v>
          </cell>
          <cell r="H837" t="str">
            <v>8002</v>
          </cell>
          <cell r="I837" t="str">
            <v>A</v>
          </cell>
          <cell r="J837" t="str">
            <v>cap_exp</v>
          </cell>
          <cell r="K837" t="str">
            <v>ret</v>
          </cell>
          <cell r="M837" t="str">
            <v>2010/12/1/8/A/0</v>
          </cell>
        </row>
        <row r="838">
          <cell r="A838" t="str">
            <v>837</v>
          </cell>
          <cell r="B838" t="str">
            <v>CI9_8002</v>
          </cell>
          <cell r="C838" t="str">
            <v>8002 - Plant Trans and Adjs</v>
          </cell>
          <cell r="D838">
            <v>0</v>
          </cell>
          <cell r="F838" t="str">
            <v>CATS</v>
          </cell>
          <cell r="H838" t="str">
            <v>8002</v>
          </cell>
          <cell r="I838" t="str">
            <v>A</v>
          </cell>
          <cell r="J838" t="str">
            <v>cap_exp</v>
          </cell>
          <cell r="K838" t="str">
            <v>plt_tradjs</v>
          </cell>
          <cell r="M838" t="str">
            <v>2010/12/1/8/A/0</v>
          </cell>
        </row>
        <row r="839">
          <cell r="A839" t="str">
            <v>838</v>
          </cell>
          <cell r="B839" t="str">
            <v>CIA_8002</v>
          </cell>
          <cell r="C839" t="str">
            <v>8002 - Reserve Removal Cost</v>
          </cell>
          <cell r="D839">
            <v>0</v>
          </cell>
          <cell r="F839" t="str">
            <v>CATS</v>
          </cell>
          <cell r="H839" t="str">
            <v>8002</v>
          </cell>
          <cell r="I839" t="str">
            <v>A</v>
          </cell>
          <cell r="J839" t="str">
            <v>cap_exp</v>
          </cell>
          <cell r="K839" t="str">
            <v>resv_rem_cost</v>
          </cell>
          <cell r="M839" t="str">
            <v>2010/12/1/8/A/0</v>
          </cell>
        </row>
        <row r="840">
          <cell r="A840" t="str">
            <v>839</v>
          </cell>
          <cell r="B840" t="str">
            <v>CIB_8002</v>
          </cell>
          <cell r="C840" t="str">
            <v>8002 - Reserve Salvage</v>
          </cell>
          <cell r="D840">
            <v>0</v>
          </cell>
          <cell r="F840" t="str">
            <v>CATS</v>
          </cell>
          <cell r="H840" t="str">
            <v>8002</v>
          </cell>
          <cell r="I840" t="str">
            <v>A</v>
          </cell>
          <cell r="J840" t="str">
            <v>cap_exp</v>
          </cell>
          <cell r="K840" t="str">
            <v>resv_salv</v>
          </cell>
          <cell r="M840" t="str">
            <v>2010/12/1/8/A/0</v>
          </cell>
        </row>
        <row r="841">
          <cell r="A841" t="str">
            <v>840</v>
          </cell>
          <cell r="B841" t="str">
            <v>CIC_8002</v>
          </cell>
          <cell r="C841" t="str">
            <v>8002 - Reserve Trans and Adjs</v>
          </cell>
          <cell r="D841">
            <v>0</v>
          </cell>
          <cell r="F841" t="str">
            <v>CATS</v>
          </cell>
          <cell r="H841" t="str">
            <v>8002</v>
          </cell>
          <cell r="I841" t="str">
            <v>A</v>
          </cell>
          <cell r="J841" t="str">
            <v>cap_exp</v>
          </cell>
          <cell r="K841" t="str">
            <v>resv_tradjs</v>
          </cell>
          <cell r="M841" t="str">
            <v>2010/12/1/8/A/0</v>
          </cell>
        </row>
        <row r="842">
          <cell r="A842" t="str">
            <v>841</v>
          </cell>
          <cell r="B842" t="str">
            <v>CIP_8002</v>
          </cell>
          <cell r="C842" t="str">
            <v>8002 - Beginning of Month Plant Balance</v>
          </cell>
          <cell r="D842">
            <v>9896802.9000000004</v>
          </cell>
          <cell r="F842" t="str">
            <v>PRIOR_JV</v>
          </cell>
          <cell r="H842" t="str">
            <v>8002</v>
          </cell>
          <cell r="I842" t="str">
            <v>P</v>
          </cell>
          <cell r="J842" t="str">
            <v>cap_exp</v>
          </cell>
          <cell r="K842" t="str">
            <v>beg_plant_bal</v>
          </cell>
          <cell r="M842" t="str">
            <v>2010/12/1/8/A/0</v>
          </cell>
        </row>
        <row r="843">
          <cell r="A843" t="str">
            <v>842</v>
          </cell>
          <cell r="B843" t="str">
            <v>CIQ_8002</v>
          </cell>
          <cell r="C843" t="str">
            <v>8002 - Beginning of Month Reserve Balance</v>
          </cell>
          <cell r="D843">
            <v>8793468.1600000001</v>
          </cell>
          <cell r="F843" t="str">
            <v>PRIOR_JV</v>
          </cell>
          <cell r="H843" t="str">
            <v>8002</v>
          </cell>
          <cell r="I843" t="str">
            <v>P</v>
          </cell>
          <cell r="J843" t="str">
            <v>cap_exp</v>
          </cell>
          <cell r="K843" t="str">
            <v>beg_resv_bal</v>
          </cell>
          <cell r="M843" t="str">
            <v>2010/12/1/8/A/0</v>
          </cell>
        </row>
        <row r="844">
          <cell r="A844" t="str">
            <v>843</v>
          </cell>
          <cell r="B844" t="str">
            <v>CIR_8002</v>
          </cell>
          <cell r="C844" t="str">
            <v>8002 - End of Month Plant Balance</v>
          </cell>
          <cell r="D844">
            <v>9896802.9000000004</v>
          </cell>
          <cell r="F844" t="str">
            <v>CALC</v>
          </cell>
          <cell r="H844" t="str">
            <v>8002</v>
          </cell>
          <cell r="J844" t="str">
            <v>cap_exp</v>
          </cell>
          <cell r="K844" t="str">
            <v>end_plant_bal</v>
          </cell>
          <cell r="M844" t="str">
            <v>2010/12/1/8/A/0</v>
          </cell>
        </row>
        <row r="845">
          <cell r="A845" t="str">
            <v>844</v>
          </cell>
          <cell r="B845" t="str">
            <v>CIS_8002</v>
          </cell>
          <cell r="C845" t="str">
            <v>8002 - End of Month Reserve Balance</v>
          </cell>
          <cell r="D845">
            <v>8813243.4499999993</v>
          </cell>
          <cell r="F845" t="str">
            <v>CALC</v>
          </cell>
          <cell r="H845" t="str">
            <v>8002</v>
          </cell>
          <cell r="J845" t="str">
            <v>cap_exp</v>
          </cell>
          <cell r="K845" t="str">
            <v>end_resv_bal</v>
          </cell>
          <cell r="M845" t="str">
            <v>2010/12/1/8/A/0</v>
          </cell>
        </row>
        <row r="846">
          <cell r="A846" t="str">
            <v>845</v>
          </cell>
          <cell r="B846" t="str">
            <v>CO1_8002</v>
          </cell>
          <cell r="C846" t="str">
            <v>8002 - Beginning of Month Net Book</v>
          </cell>
          <cell r="D846">
            <v>1103334.74</v>
          </cell>
          <cell r="F846" t="str">
            <v>CALC</v>
          </cell>
          <cell r="H846" t="str">
            <v>8002</v>
          </cell>
          <cell r="J846" t="str">
            <v>cap_exp</v>
          </cell>
          <cell r="K846" t="str">
            <v>beg_net_book</v>
          </cell>
          <cell r="M846" t="str">
            <v>2010/12/1/8/A/0</v>
          </cell>
        </row>
        <row r="847">
          <cell r="A847" t="str">
            <v>846</v>
          </cell>
          <cell r="B847" t="str">
            <v>CO2_8002</v>
          </cell>
          <cell r="C847" t="str">
            <v>8002 - End of Month Net Book</v>
          </cell>
          <cell r="D847">
            <v>1083559.45</v>
          </cell>
          <cell r="F847" t="str">
            <v>CALC</v>
          </cell>
          <cell r="H847" t="str">
            <v>8002</v>
          </cell>
          <cell r="J847" t="str">
            <v>cap_exp</v>
          </cell>
          <cell r="K847" t="str">
            <v>end_net_book</v>
          </cell>
          <cell r="M847" t="str">
            <v>2010/12/1/8/A/0</v>
          </cell>
        </row>
        <row r="848">
          <cell r="A848" t="str">
            <v>847</v>
          </cell>
          <cell r="B848" t="str">
            <v>CO3_8002</v>
          </cell>
          <cell r="C848" t="str">
            <v>8002 - Average Net Book</v>
          </cell>
          <cell r="D848">
            <v>1093447.095</v>
          </cell>
          <cell r="F848" t="str">
            <v>CALC</v>
          </cell>
          <cell r="H848" t="str">
            <v>8002</v>
          </cell>
          <cell r="J848" t="str">
            <v>cap_exp</v>
          </cell>
          <cell r="K848" t="str">
            <v>avg_net_book</v>
          </cell>
          <cell r="M848" t="str">
            <v>2010/12/1/8/A/0</v>
          </cell>
        </row>
        <row r="849">
          <cell r="A849" t="str">
            <v>848</v>
          </cell>
          <cell r="B849" t="str">
            <v>CO4_8002</v>
          </cell>
          <cell r="C849" t="str">
            <v>8002 - Annual Equity Rate</v>
          </cell>
          <cell r="D849">
            <v>4.7018999999999998E-2</v>
          </cell>
          <cell r="F849" t="str">
            <v>CALC</v>
          </cell>
          <cell r="H849" t="str">
            <v>8002</v>
          </cell>
          <cell r="J849" t="str">
            <v>cap_exp</v>
          </cell>
          <cell r="K849" t="str">
            <v>equity_ror</v>
          </cell>
          <cell r="M849" t="str">
            <v>2010/12/1/8/A/0</v>
          </cell>
        </row>
        <row r="850">
          <cell r="A850" t="str">
            <v>849</v>
          </cell>
          <cell r="B850" t="str">
            <v>CO5_8002</v>
          </cell>
          <cell r="C850" t="str">
            <v>8002 - Annual Debt Rate</v>
          </cell>
          <cell r="D850">
            <v>1.9473000000000001E-2</v>
          </cell>
          <cell r="F850" t="str">
            <v>CALC</v>
          </cell>
          <cell r="H850" t="str">
            <v>8002</v>
          </cell>
          <cell r="J850" t="str">
            <v>cap_exp</v>
          </cell>
          <cell r="K850" t="str">
            <v>debt_ror</v>
          </cell>
          <cell r="M850" t="str">
            <v>2010/12/1/8/A/0</v>
          </cell>
        </row>
        <row r="851">
          <cell r="A851" t="str">
            <v>850</v>
          </cell>
          <cell r="B851" t="str">
            <v>CO6_8002</v>
          </cell>
          <cell r="C851" t="str">
            <v>8002 - State Tax Rate</v>
          </cell>
          <cell r="D851">
            <v>5.5E-2</v>
          </cell>
          <cell r="F851" t="str">
            <v>CALC</v>
          </cell>
          <cell r="H851" t="str">
            <v>8002</v>
          </cell>
          <cell r="J851" t="str">
            <v>cap_exp</v>
          </cell>
          <cell r="K851" t="str">
            <v>state_tax_rate</v>
          </cell>
          <cell r="M851" t="str">
            <v>2010/12/1/8/A/0</v>
          </cell>
        </row>
        <row r="852">
          <cell r="A852" t="str">
            <v>851</v>
          </cell>
          <cell r="B852" t="str">
            <v>CO7_8002</v>
          </cell>
          <cell r="C852" t="str">
            <v>8002 - Federal Tax Rate</v>
          </cell>
          <cell r="D852">
            <v>0.35</v>
          </cell>
          <cell r="F852" t="str">
            <v>CALC</v>
          </cell>
          <cell r="H852" t="str">
            <v>8002</v>
          </cell>
          <cell r="J852" t="str">
            <v>cap_exp</v>
          </cell>
          <cell r="K852" t="str">
            <v>fed_tax_rate</v>
          </cell>
          <cell r="M852" t="str">
            <v>2010/12/1/8/A/0</v>
          </cell>
        </row>
        <row r="853">
          <cell r="A853" t="str">
            <v>852</v>
          </cell>
          <cell r="B853" t="str">
            <v>CO8_8002</v>
          </cell>
          <cell r="C853" t="str">
            <v>8002 - Grossed State Tax Rate</v>
          </cell>
          <cell r="D853">
            <v>5.8201058201058198E-2</v>
          </cell>
          <cell r="F853" t="str">
            <v>CALC</v>
          </cell>
          <cell r="H853" t="str">
            <v>8002</v>
          </cell>
          <cell r="J853" t="str">
            <v>cap_exp</v>
          </cell>
          <cell r="K853" t="str">
            <v>gross_state_tax_rate</v>
          </cell>
          <cell r="M853" t="str">
            <v>2010/12/1/8/A/0</v>
          </cell>
        </row>
        <row r="854">
          <cell r="A854" t="str">
            <v>853</v>
          </cell>
          <cell r="B854" t="str">
            <v>CO9_8002</v>
          </cell>
          <cell r="C854" t="str">
            <v>8002 - Grossed Federal Tax Rate</v>
          </cell>
          <cell r="D854">
            <v>0.53846153846153799</v>
          </cell>
          <cell r="F854" t="str">
            <v>CALC</v>
          </cell>
          <cell r="H854" t="str">
            <v>8002</v>
          </cell>
          <cell r="J854" t="str">
            <v>cap_exp</v>
          </cell>
          <cell r="K854" t="str">
            <v>gross_fed_tax_rate</v>
          </cell>
          <cell r="M854" t="str">
            <v>2010/12/1/8/A/0</v>
          </cell>
        </row>
        <row r="855">
          <cell r="A855" t="str">
            <v>854</v>
          </cell>
          <cell r="B855" t="str">
            <v>COA_8002</v>
          </cell>
          <cell r="C855" t="str">
            <v>8002 - Return on Equity Amount</v>
          </cell>
          <cell r="D855">
            <v>4284.4537523384997</v>
          </cell>
          <cell r="F855" t="str">
            <v>CALC</v>
          </cell>
          <cell r="H855" t="str">
            <v>8002</v>
          </cell>
          <cell r="J855" t="str">
            <v>cap_exp</v>
          </cell>
          <cell r="K855" t="str">
            <v>equity_ror_amt</v>
          </cell>
          <cell r="M855" t="str">
            <v>2010/12/1/8/A/0</v>
          </cell>
        </row>
        <row r="856">
          <cell r="A856" t="str">
            <v>855</v>
          </cell>
          <cell r="B856" t="str">
            <v>COB_8002</v>
          </cell>
          <cell r="C856" t="str">
            <v>8002 - State Tax Amount</v>
          </cell>
          <cell r="D856">
            <v>249.35974219959499</v>
          </cell>
          <cell r="F856" t="str">
            <v>CALC</v>
          </cell>
          <cell r="H856" t="str">
            <v>8002</v>
          </cell>
          <cell r="J856" t="str">
            <v>cap_exp</v>
          </cell>
          <cell r="K856" t="str">
            <v>state_tax_amt</v>
          </cell>
          <cell r="M856" t="str">
            <v>2010/12/1/8/A/0</v>
          </cell>
        </row>
        <row r="857">
          <cell r="A857" t="str">
            <v>856</v>
          </cell>
          <cell r="B857" t="str">
            <v>COC_8002</v>
          </cell>
          <cell r="C857" t="str">
            <v>8002 - Federal Tax Amount</v>
          </cell>
          <cell r="D857">
            <v>2441.28418936666</v>
          </cell>
          <cell r="F857" t="str">
            <v>CALC</v>
          </cell>
          <cell r="H857" t="str">
            <v>8002</v>
          </cell>
          <cell r="J857" t="str">
            <v>cap_exp</v>
          </cell>
          <cell r="K857" t="str">
            <v>fed_tax_amt</v>
          </cell>
          <cell r="M857" t="str">
            <v>2010/12/1/8/A/0</v>
          </cell>
        </row>
        <row r="858">
          <cell r="A858" t="str">
            <v>857</v>
          </cell>
          <cell r="B858" t="str">
            <v>COD_8002</v>
          </cell>
          <cell r="C858" t="str">
            <v>8002 - Return on Debt Amount</v>
          </cell>
          <cell r="D858">
            <v>1774.445945766</v>
          </cell>
          <cell r="F858" t="str">
            <v>CALC</v>
          </cell>
          <cell r="H858" t="str">
            <v>8002</v>
          </cell>
          <cell r="J858" t="str">
            <v>cap_exp</v>
          </cell>
          <cell r="K858" t="str">
            <v>debt_ror_amt</v>
          </cell>
          <cell r="M858" t="str">
            <v>2010/12/1/8/A/0</v>
          </cell>
        </row>
        <row r="859">
          <cell r="A859" t="str">
            <v>858</v>
          </cell>
          <cell r="B859" t="str">
            <v>COE_8002</v>
          </cell>
          <cell r="C859" t="str">
            <v>8002 - Total Cap Exp Amount</v>
          </cell>
          <cell r="D859">
            <v>28524.833629670698</v>
          </cell>
          <cell r="F859" t="str">
            <v>CALC</v>
          </cell>
          <cell r="H859" t="str">
            <v>8002</v>
          </cell>
          <cell r="J859" t="str">
            <v>cap_exp</v>
          </cell>
          <cell r="K859" t="str">
            <v>total_amt</v>
          </cell>
          <cell r="M859" t="str">
            <v>2010/12/1/8/A/0</v>
          </cell>
        </row>
        <row r="860">
          <cell r="A860" t="str">
            <v>859</v>
          </cell>
          <cell r="B860" t="str">
            <v>COF_8002</v>
          </cell>
          <cell r="C860" t="str">
            <v>8002 - CP Allocation Factor</v>
          </cell>
          <cell r="D860">
            <v>0</v>
          </cell>
          <cell r="F860" t="str">
            <v>CALC</v>
          </cell>
          <cell r="H860" t="str">
            <v>8002</v>
          </cell>
          <cell r="J860" t="str">
            <v>cap_exp</v>
          </cell>
          <cell r="K860" t="str">
            <v>alloc_cp</v>
          </cell>
          <cell r="M860" t="str">
            <v>2010/12/1/8/A/0</v>
          </cell>
        </row>
        <row r="861">
          <cell r="A861" t="str">
            <v>860</v>
          </cell>
          <cell r="B861" t="str">
            <v>COG_8002</v>
          </cell>
          <cell r="C861" t="str">
            <v>8002 - GCP Allocation Factor</v>
          </cell>
          <cell r="D861">
            <v>0</v>
          </cell>
          <cell r="F861" t="str">
            <v>CALC</v>
          </cell>
          <cell r="H861" t="str">
            <v>8002</v>
          </cell>
          <cell r="J861" t="str">
            <v>cap_exp</v>
          </cell>
          <cell r="K861" t="str">
            <v>alloc_gcp</v>
          </cell>
          <cell r="M861" t="str">
            <v>2010/12/1/8/A/0</v>
          </cell>
        </row>
        <row r="862">
          <cell r="A862" t="str">
            <v>861</v>
          </cell>
          <cell r="B862" t="str">
            <v>COH_8002</v>
          </cell>
          <cell r="C862" t="str">
            <v>8002 - Energy Allocation Factor</v>
          </cell>
          <cell r="D862">
            <v>1</v>
          </cell>
          <cell r="F862" t="str">
            <v>CALC</v>
          </cell>
          <cell r="H862" t="str">
            <v>8002</v>
          </cell>
          <cell r="J862" t="str">
            <v>cap_exp</v>
          </cell>
          <cell r="K862" t="str">
            <v>alloc_engy</v>
          </cell>
          <cell r="M862" t="str">
            <v>2010/12/1/8/A/0</v>
          </cell>
        </row>
        <row r="863">
          <cell r="A863" t="str">
            <v>862</v>
          </cell>
          <cell r="B863" t="str">
            <v>COI_8002</v>
          </cell>
          <cell r="C863" t="str">
            <v>8002 - CP Allocation Cap Exp Amount</v>
          </cell>
          <cell r="D863">
            <v>0</v>
          </cell>
          <cell r="F863" t="str">
            <v>CALC</v>
          </cell>
          <cell r="H863" t="str">
            <v>8002</v>
          </cell>
          <cell r="J863" t="str">
            <v>cap_exp</v>
          </cell>
          <cell r="K863" t="str">
            <v>alloc_cp_amt</v>
          </cell>
          <cell r="M863" t="str">
            <v>2010/12/1/8/A/0</v>
          </cell>
        </row>
        <row r="864">
          <cell r="A864" t="str">
            <v>863</v>
          </cell>
          <cell r="B864" t="str">
            <v>COJ_8002</v>
          </cell>
          <cell r="C864" t="str">
            <v>8002 - GCP Allocation Cap Exp Amount</v>
          </cell>
          <cell r="D864">
            <v>0</v>
          </cell>
          <cell r="F864" t="str">
            <v>CALC</v>
          </cell>
          <cell r="H864" t="str">
            <v>8002</v>
          </cell>
          <cell r="J864" t="str">
            <v>cap_exp</v>
          </cell>
          <cell r="K864" t="str">
            <v>alloc_gcp_amt</v>
          </cell>
          <cell r="M864" t="str">
            <v>2010/12/1/8/A/0</v>
          </cell>
        </row>
        <row r="865">
          <cell r="A865" t="str">
            <v>864</v>
          </cell>
          <cell r="B865" t="str">
            <v>COK_8002</v>
          </cell>
          <cell r="C865" t="str">
            <v>8002 - Energy Allocation Cap Exp Amount</v>
          </cell>
          <cell r="D865">
            <v>28524.833629670698</v>
          </cell>
          <cell r="F865" t="str">
            <v>CALC</v>
          </cell>
          <cell r="H865" t="str">
            <v>8002</v>
          </cell>
          <cell r="J865" t="str">
            <v>cap_exp</v>
          </cell>
          <cell r="K865" t="str">
            <v>alloc_engy_amt</v>
          </cell>
          <cell r="M865" t="str">
            <v>2010/12/1/8/A/0</v>
          </cell>
        </row>
        <row r="866">
          <cell r="A866" t="str">
            <v>865</v>
          </cell>
          <cell r="B866" t="str">
            <v>COL_8002</v>
          </cell>
          <cell r="C866" t="str">
            <v>8002 - CP Jurisdictional Factor</v>
          </cell>
          <cell r="D866">
            <v>0.98031049999999997</v>
          </cell>
          <cell r="F866" t="str">
            <v>CALC</v>
          </cell>
          <cell r="H866" t="str">
            <v>8002</v>
          </cell>
          <cell r="J866" t="str">
            <v>cap_exp</v>
          </cell>
          <cell r="K866" t="str">
            <v>juris_cp_factor</v>
          </cell>
          <cell r="M866" t="str">
            <v>2010/12/1/8/A/0</v>
          </cell>
        </row>
        <row r="867">
          <cell r="A867" t="str">
            <v>866</v>
          </cell>
          <cell r="B867" t="str">
            <v>COM_8002</v>
          </cell>
          <cell r="C867" t="str">
            <v>8002 - GCP Jurisdictional Factor</v>
          </cell>
          <cell r="D867">
            <v>1</v>
          </cell>
          <cell r="F867" t="str">
            <v>CALC</v>
          </cell>
          <cell r="H867" t="str">
            <v>8002</v>
          </cell>
          <cell r="J867" t="str">
            <v>cap_exp</v>
          </cell>
          <cell r="K867" t="str">
            <v>juris_gcp_factor</v>
          </cell>
          <cell r="M867" t="str">
            <v>2010/12/1/8/A/0</v>
          </cell>
        </row>
        <row r="868">
          <cell r="A868" t="str">
            <v>867</v>
          </cell>
          <cell r="B868" t="str">
            <v>CON_8002</v>
          </cell>
          <cell r="C868" t="str">
            <v>8002 - Energy Jurisdictional Factor</v>
          </cell>
          <cell r="D868">
            <v>0.980271</v>
          </cell>
          <cell r="F868" t="str">
            <v>CALC</v>
          </cell>
          <cell r="H868" t="str">
            <v>8002</v>
          </cell>
          <cell r="J868" t="str">
            <v>cap_exp</v>
          </cell>
          <cell r="K868" t="str">
            <v>juris_engy_factor</v>
          </cell>
          <cell r="M868" t="str">
            <v>2010/12/1/8/A/0</v>
          </cell>
        </row>
        <row r="869">
          <cell r="A869" t="str">
            <v>868</v>
          </cell>
          <cell r="B869" t="str">
            <v>COO_8002</v>
          </cell>
          <cell r="C869" t="str">
            <v>8002 - CP Jurisdictional Cap Exp Amount</v>
          </cell>
          <cell r="D869">
            <v>0</v>
          </cell>
          <cell r="F869" t="str">
            <v>CALC</v>
          </cell>
          <cell r="H869" t="str">
            <v>8002</v>
          </cell>
          <cell r="J869" t="str">
            <v>cap_exp</v>
          </cell>
          <cell r="K869" t="str">
            <v>juris_cp_amt</v>
          </cell>
          <cell r="M869" t="str">
            <v>2010/12/1/8/A/0</v>
          </cell>
        </row>
        <row r="870">
          <cell r="A870" t="str">
            <v>869</v>
          </cell>
          <cell r="B870" t="str">
            <v>COP_8002</v>
          </cell>
          <cell r="C870" t="str">
            <v>8002 - GCP Jurisdictional Cap Exp Amount</v>
          </cell>
          <cell r="D870">
            <v>0</v>
          </cell>
          <cell r="F870" t="str">
            <v>CALC</v>
          </cell>
          <cell r="H870" t="str">
            <v>8002</v>
          </cell>
          <cell r="J870" t="str">
            <v>cap_exp</v>
          </cell>
          <cell r="K870" t="str">
            <v>juris_gcp_amt</v>
          </cell>
          <cell r="M870" t="str">
            <v>2010/12/1/8/A/0</v>
          </cell>
        </row>
        <row r="871">
          <cell r="A871" t="str">
            <v>870</v>
          </cell>
          <cell r="B871" t="str">
            <v>COQ_8002</v>
          </cell>
          <cell r="C871" t="str">
            <v>8002 - Energy Jurisdictional Cap Exp Amount</v>
          </cell>
          <cell r="D871">
            <v>27962.067186990898</v>
          </cell>
          <cell r="F871" t="str">
            <v>CALC</v>
          </cell>
          <cell r="H871" t="str">
            <v>8002</v>
          </cell>
          <cell r="J871" t="str">
            <v>cap_exp</v>
          </cell>
          <cell r="K871" t="str">
            <v>juris_engy_amt</v>
          </cell>
          <cell r="M871" t="str">
            <v>2010/12/1/8/A/0</v>
          </cell>
        </row>
        <row r="872">
          <cell r="A872" t="str">
            <v>871</v>
          </cell>
          <cell r="B872" t="str">
            <v>COR_8002</v>
          </cell>
          <cell r="C872" t="str">
            <v>8002 - Total Jurisdictional Cap Exp Amount</v>
          </cell>
          <cell r="D872">
            <v>27962.067186990898</v>
          </cell>
          <cell r="F872" t="str">
            <v>CALC</v>
          </cell>
          <cell r="H872" t="str">
            <v>8002</v>
          </cell>
          <cell r="J872" t="str">
            <v>cap_exp</v>
          </cell>
          <cell r="K872" t="str">
            <v>total_juris_amt</v>
          </cell>
          <cell r="M872" t="str">
            <v>2010/12/1/8/A/0</v>
          </cell>
        </row>
        <row r="873">
          <cell r="A873" t="str">
            <v>872</v>
          </cell>
          <cell r="B873" t="str">
            <v>CI1_8003</v>
          </cell>
          <cell r="C873" t="str">
            <v>8003 - Depreciation Expense</v>
          </cell>
          <cell r="D873">
            <v>24401.57</v>
          </cell>
          <cell r="F873" t="str">
            <v>CATS</v>
          </cell>
          <cell r="H873" t="str">
            <v>8003</v>
          </cell>
          <cell r="I873" t="str">
            <v>A</v>
          </cell>
          <cell r="J873" t="str">
            <v>cap_exp</v>
          </cell>
          <cell r="K873" t="str">
            <v>depr_exp</v>
          </cell>
          <cell r="M873" t="str">
            <v>2010/12/1/8/A/0</v>
          </cell>
        </row>
        <row r="874">
          <cell r="A874" t="str">
            <v>873</v>
          </cell>
          <cell r="B874" t="str">
            <v>CI5_8003</v>
          </cell>
          <cell r="C874" t="str">
            <v>8003 - End of Month CWIP Balance</v>
          </cell>
          <cell r="D874">
            <v>24196.59</v>
          </cell>
          <cell r="F874" t="str">
            <v>CALC</v>
          </cell>
          <cell r="H874" t="str">
            <v>8003</v>
          </cell>
          <cell r="J874" t="str">
            <v>cap_exp</v>
          </cell>
          <cell r="K874" t="str">
            <v>end_cwip_bal</v>
          </cell>
          <cell r="M874" t="str">
            <v>2010/12/1/8/A/0</v>
          </cell>
        </row>
        <row r="875">
          <cell r="A875" t="str">
            <v>874</v>
          </cell>
          <cell r="B875" t="str">
            <v>CI7_8003</v>
          </cell>
          <cell r="C875" t="str">
            <v>8003 - Plant Additions</v>
          </cell>
          <cell r="D875">
            <v>0</v>
          </cell>
          <cell r="F875" t="str">
            <v>CATS</v>
          </cell>
          <cell r="H875" t="str">
            <v>8003</v>
          </cell>
          <cell r="I875" t="str">
            <v>A</v>
          </cell>
          <cell r="J875" t="str">
            <v>cap_exp</v>
          </cell>
          <cell r="K875" t="str">
            <v>plt_add</v>
          </cell>
          <cell r="M875" t="str">
            <v>2010/12/1/8/A/0</v>
          </cell>
        </row>
        <row r="876">
          <cell r="A876" t="str">
            <v>875</v>
          </cell>
          <cell r="B876" t="str">
            <v>CI8_8003</v>
          </cell>
          <cell r="C876" t="str">
            <v>8003 - Retirements</v>
          </cell>
          <cell r="D876">
            <v>0</v>
          </cell>
          <cell r="F876" t="str">
            <v>CATS</v>
          </cell>
          <cell r="H876" t="str">
            <v>8003</v>
          </cell>
          <cell r="I876" t="str">
            <v>A</v>
          </cell>
          <cell r="J876" t="str">
            <v>cap_exp</v>
          </cell>
          <cell r="K876" t="str">
            <v>ret</v>
          </cell>
          <cell r="M876" t="str">
            <v>2010/12/1/8/A/0</v>
          </cell>
        </row>
        <row r="877">
          <cell r="A877" t="str">
            <v>876</v>
          </cell>
          <cell r="B877" t="str">
            <v>CI9_8003</v>
          </cell>
          <cell r="C877" t="str">
            <v>8003 - Plant Trans and Adjs</v>
          </cell>
          <cell r="D877">
            <v>0</v>
          </cell>
          <cell r="F877" t="str">
            <v>CATS</v>
          </cell>
          <cell r="H877" t="str">
            <v>8003</v>
          </cell>
          <cell r="I877" t="str">
            <v>A</v>
          </cell>
          <cell r="J877" t="str">
            <v>cap_exp</v>
          </cell>
          <cell r="K877" t="str">
            <v>plt_tradjs</v>
          </cell>
          <cell r="M877" t="str">
            <v>2010/12/1/8/A/0</v>
          </cell>
        </row>
        <row r="878">
          <cell r="A878" t="str">
            <v>877</v>
          </cell>
          <cell r="B878" t="str">
            <v>CIA_8003</v>
          </cell>
          <cell r="C878" t="str">
            <v>8003 - Reserve Removal Cost</v>
          </cell>
          <cell r="D878">
            <v>0</v>
          </cell>
          <cell r="F878" t="str">
            <v>CATS</v>
          </cell>
          <cell r="H878" t="str">
            <v>8003</v>
          </cell>
          <cell r="I878" t="str">
            <v>A</v>
          </cell>
          <cell r="J878" t="str">
            <v>cap_exp</v>
          </cell>
          <cell r="K878" t="str">
            <v>resv_rem_cost</v>
          </cell>
          <cell r="M878" t="str">
            <v>2010/12/1/8/A/0</v>
          </cell>
        </row>
        <row r="879">
          <cell r="A879" t="str">
            <v>878</v>
          </cell>
          <cell r="B879" t="str">
            <v>CIB_8003</v>
          </cell>
          <cell r="C879" t="str">
            <v>8003 - Reserve Salvage</v>
          </cell>
          <cell r="D879">
            <v>0</v>
          </cell>
          <cell r="F879" t="str">
            <v>CATS</v>
          </cell>
          <cell r="H879" t="str">
            <v>8003</v>
          </cell>
          <cell r="I879" t="str">
            <v>A</v>
          </cell>
          <cell r="J879" t="str">
            <v>cap_exp</v>
          </cell>
          <cell r="K879" t="str">
            <v>resv_salv</v>
          </cell>
          <cell r="M879" t="str">
            <v>2010/12/1/8/A/0</v>
          </cell>
        </row>
        <row r="880">
          <cell r="A880" t="str">
            <v>879</v>
          </cell>
          <cell r="B880" t="str">
            <v>CIC_8003</v>
          </cell>
          <cell r="C880" t="str">
            <v>8003 - Reserve Trans and Adjs</v>
          </cell>
          <cell r="D880">
            <v>0</v>
          </cell>
          <cell r="F880" t="str">
            <v>CATS</v>
          </cell>
          <cell r="H880" t="str">
            <v>8003</v>
          </cell>
          <cell r="I880" t="str">
            <v>A</v>
          </cell>
          <cell r="J880" t="str">
            <v>cap_exp</v>
          </cell>
          <cell r="K880" t="str">
            <v>resv_tradjs</v>
          </cell>
          <cell r="M880" t="str">
            <v>2010/12/1/8/A/0</v>
          </cell>
        </row>
        <row r="881">
          <cell r="A881" t="str">
            <v>880</v>
          </cell>
          <cell r="B881" t="str">
            <v>CIP_8003</v>
          </cell>
          <cell r="C881" t="str">
            <v>8003 - Beginning of Month Plant Balance</v>
          </cell>
          <cell r="D881">
            <v>10232475.17</v>
          </cell>
          <cell r="F881" t="str">
            <v>PRIOR_JV</v>
          </cell>
          <cell r="H881" t="str">
            <v>8003</v>
          </cell>
          <cell r="I881" t="str">
            <v>P</v>
          </cell>
          <cell r="J881" t="str">
            <v>cap_exp</v>
          </cell>
          <cell r="K881" t="str">
            <v>beg_plant_bal</v>
          </cell>
          <cell r="M881" t="str">
            <v>2010/12/1/8/A/0</v>
          </cell>
        </row>
        <row r="882">
          <cell r="A882" t="str">
            <v>881</v>
          </cell>
          <cell r="B882" t="str">
            <v>CIQ_8003</v>
          </cell>
          <cell r="C882" t="str">
            <v>8003 - Beginning of Month Reserve Balance</v>
          </cell>
          <cell r="D882">
            <v>6068557.0099999998</v>
          </cell>
          <cell r="F882" t="str">
            <v>PRIOR_JV</v>
          </cell>
          <cell r="H882" t="str">
            <v>8003</v>
          </cell>
          <cell r="I882" t="str">
            <v>P</v>
          </cell>
          <cell r="J882" t="str">
            <v>cap_exp</v>
          </cell>
          <cell r="K882" t="str">
            <v>beg_resv_bal</v>
          </cell>
          <cell r="M882" t="str">
            <v>2010/12/1/8/A/0</v>
          </cell>
        </row>
        <row r="883">
          <cell r="A883" t="str">
            <v>882</v>
          </cell>
          <cell r="B883" t="str">
            <v>CIR_8003</v>
          </cell>
          <cell r="C883" t="str">
            <v>8003 - End of Month Plant Balance</v>
          </cell>
          <cell r="D883">
            <v>10232475.17</v>
          </cell>
          <cell r="F883" t="str">
            <v>CALC</v>
          </cell>
          <cell r="H883" t="str">
            <v>8003</v>
          </cell>
          <cell r="J883" t="str">
            <v>cap_exp</v>
          </cell>
          <cell r="K883" t="str">
            <v>end_plant_bal</v>
          </cell>
          <cell r="M883" t="str">
            <v>2010/12/1/8/A/0</v>
          </cell>
        </row>
        <row r="884">
          <cell r="A884" t="str">
            <v>883</v>
          </cell>
          <cell r="B884" t="str">
            <v>CIS_8003</v>
          </cell>
          <cell r="C884" t="str">
            <v>8003 - End of Month Reserve Balance</v>
          </cell>
          <cell r="D884">
            <v>6092958.5800000001</v>
          </cell>
          <cell r="F884" t="str">
            <v>CALC</v>
          </cell>
          <cell r="H884" t="str">
            <v>8003</v>
          </cell>
          <cell r="J884" t="str">
            <v>cap_exp</v>
          </cell>
          <cell r="K884" t="str">
            <v>end_resv_bal</v>
          </cell>
          <cell r="M884" t="str">
            <v>2010/12/1/8/A/0</v>
          </cell>
        </row>
        <row r="885">
          <cell r="A885" t="str">
            <v>884</v>
          </cell>
          <cell r="B885" t="str">
            <v>CO1_8003</v>
          </cell>
          <cell r="C885" t="str">
            <v>8003 - Beginning of Month Net Book</v>
          </cell>
          <cell r="D885">
            <v>4163918.16</v>
          </cell>
          <cell r="F885" t="str">
            <v>CALC</v>
          </cell>
          <cell r="H885" t="str">
            <v>8003</v>
          </cell>
          <cell r="J885" t="str">
            <v>cap_exp</v>
          </cell>
          <cell r="K885" t="str">
            <v>beg_net_book</v>
          </cell>
          <cell r="M885" t="str">
            <v>2010/12/1/8/A/0</v>
          </cell>
        </row>
        <row r="886">
          <cell r="A886" t="str">
            <v>885</v>
          </cell>
          <cell r="B886" t="str">
            <v>CO2_8003</v>
          </cell>
          <cell r="C886" t="str">
            <v>8003 - End of Month Net Book</v>
          </cell>
          <cell r="D886">
            <v>4139516.59</v>
          </cell>
          <cell r="F886" t="str">
            <v>CALC</v>
          </cell>
          <cell r="H886" t="str">
            <v>8003</v>
          </cell>
          <cell r="J886" t="str">
            <v>cap_exp</v>
          </cell>
          <cell r="K886" t="str">
            <v>end_net_book</v>
          </cell>
          <cell r="M886" t="str">
            <v>2010/12/1/8/A/0</v>
          </cell>
        </row>
        <row r="887">
          <cell r="A887" t="str">
            <v>886</v>
          </cell>
          <cell r="B887" t="str">
            <v>CO3_8003</v>
          </cell>
          <cell r="C887" t="str">
            <v>8003 - Average Net Book</v>
          </cell>
          <cell r="D887">
            <v>4151717.375</v>
          </cell>
          <cell r="F887" t="str">
            <v>CALC</v>
          </cell>
          <cell r="H887" t="str">
            <v>8003</v>
          </cell>
          <cell r="J887" t="str">
            <v>cap_exp</v>
          </cell>
          <cell r="K887" t="str">
            <v>avg_net_book</v>
          </cell>
          <cell r="M887" t="str">
            <v>2010/12/1/8/A/0</v>
          </cell>
        </row>
        <row r="888">
          <cell r="A888" t="str">
            <v>887</v>
          </cell>
          <cell r="B888" t="str">
            <v>CO4_8003</v>
          </cell>
          <cell r="C888" t="str">
            <v>8003 - Annual Equity Rate</v>
          </cell>
          <cell r="D888">
            <v>4.7018999999999998E-2</v>
          </cell>
          <cell r="F888" t="str">
            <v>CALC</v>
          </cell>
          <cell r="H888" t="str">
            <v>8003</v>
          </cell>
          <cell r="J888" t="str">
            <v>cap_exp</v>
          </cell>
          <cell r="K888" t="str">
            <v>equity_ror</v>
          </cell>
          <cell r="M888" t="str">
            <v>2010/12/1/8/A/0</v>
          </cell>
        </row>
        <row r="889">
          <cell r="A889" t="str">
            <v>888</v>
          </cell>
          <cell r="B889" t="str">
            <v>CO5_8003</v>
          </cell>
          <cell r="C889" t="str">
            <v>8003 - Annual Debt Rate</v>
          </cell>
          <cell r="D889">
            <v>1.9473000000000001E-2</v>
          </cell>
          <cell r="F889" t="str">
            <v>CALC</v>
          </cell>
          <cell r="H889" t="str">
            <v>8003</v>
          </cell>
          <cell r="J889" t="str">
            <v>cap_exp</v>
          </cell>
          <cell r="K889" t="str">
            <v>debt_ror</v>
          </cell>
          <cell r="M889" t="str">
            <v>2010/12/1/8/A/0</v>
          </cell>
        </row>
        <row r="890">
          <cell r="A890" t="str">
            <v>889</v>
          </cell>
          <cell r="B890" t="str">
            <v>CO6_8003</v>
          </cell>
          <cell r="C890" t="str">
            <v>8003 - State Tax Rate</v>
          </cell>
          <cell r="D890">
            <v>5.5E-2</v>
          </cell>
          <cell r="F890" t="str">
            <v>CALC</v>
          </cell>
          <cell r="H890" t="str">
            <v>8003</v>
          </cell>
          <cell r="J890" t="str">
            <v>cap_exp</v>
          </cell>
          <cell r="K890" t="str">
            <v>state_tax_rate</v>
          </cell>
          <cell r="M890" t="str">
            <v>2010/12/1/8/A/0</v>
          </cell>
        </row>
        <row r="891">
          <cell r="A891" t="str">
            <v>890</v>
          </cell>
          <cell r="B891" t="str">
            <v>CO7_8003</v>
          </cell>
          <cell r="C891" t="str">
            <v>8003 - Federal Tax Rate</v>
          </cell>
          <cell r="D891">
            <v>0.35</v>
          </cell>
          <cell r="F891" t="str">
            <v>CALC</v>
          </cell>
          <cell r="H891" t="str">
            <v>8003</v>
          </cell>
          <cell r="J891" t="str">
            <v>cap_exp</v>
          </cell>
          <cell r="K891" t="str">
            <v>fed_tax_rate</v>
          </cell>
          <cell r="M891" t="str">
            <v>2010/12/1/8/A/0</v>
          </cell>
        </row>
        <row r="892">
          <cell r="A892" t="str">
            <v>891</v>
          </cell>
          <cell r="B892" t="str">
            <v>CO8_8003</v>
          </cell>
          <cell r="C892" t="str">
            <v>8003 - Grossed State Tax Rate</v>
          </cell>
          <cell r="D892">
            <v>5.8201058201058198E-2</v>
          </cell>
          <cell r="F892" t="str">
            <v>CALC</v>
          </cell>
          <cell r="H892" t="str">
            <v>8003</v>
          </cell>
          <cell r="J892" t="str">
            <v>cap_exp</v>
          </cell>
          <cell r="K892" t="str">
            <v>gross_state_tax_rate</v>
          </cell>
          <cell r="M892" t="str">
            <v>2010/12/1/8/A/0</v>
          </cell>
        </row>
        <row r="893">
          <cell r="A893" t="str">
            <v>892</v>
          </cell>
          <cell r="B893" t="str">
            <v>CO9_8003</v>
          </cell>
          <cell r="C893" t="str">
            <v>8003 - Grossed Federal Tax Rate</v>
          </cell>
          <cell r="D893">
            <v>0.53846153846153799</v>
          </cell>
          <cell r="F893" t="str">
            <v>CALC</v>
          </cell>
          <cell r="H893" t="str">
            <v>8003</v>
          </cell>
          <cell r="J893" t="str">
            <v>cap_exp</v>
          </cell>
          <cell r="K893" t="str">
            <v>gross_fed_tax_rate</v>
          </cell>
          <cell r="M893" t="str">
            <v>2010/12/1/8/A/0</v>
          </cell>
        </row>
        <row r="894">
          <cell r="A894" t="str">
            <v>893</v>
          </cell>
          <cell r="B894" t="str">
            <v>COA_8003</v>
          </cell>
          <cell r="C894" t="str">
            <v>8003 - Return on Equity Amount</v>
          </cell>
          <cell r="D894">
            <v>16267.6741904625</v>
          </cell>
          <cell r="F894" t="str">
            <v>CALC</v>
          </cell>
          <cell r="H894" t="str">
            <v>8003</v>
          </cell>
          <cell r="J894" t="str">
            <v>cap_exp</v>
          </cell>
          <cell r="K894" t="str">
            <v>equity_ror_amt</v>
          </cell>
          <cell r="M894" t="str">
            <v>2010/12/1/8/A/0</v>
          </cell>
        </row>
        <row r="895">
          <cell r="A895" t="str">
            <v>894</v>
          </cell>
          <cell r="B895" t="str">
            <v>COB_8003</v>
          </cell>
          <cell r="C895" t="str">
            <v>8003 - State Tax Amount</v>
          </cell>
          <cell r="D895">
            <v>946.79585235495995</v>
          </cell>
          <cell r="F895" t="str">
            <v>CALC</v>
          </cell>
          <cell r="H895" t="str">
            <v>8003</v>
          </cell>
          <cell r="J895" t="str">
            <v>cap_exp</v>
          </cell>
          <cell r="K895" t="str">
            <v>state_tax_amt</v>
          </cell>
          <cell r="M895" t="str">
            <v>2010/12/1/8/A/0</v>
          </cell>
        </row>
        <row r="896">
          <cell r="A896" t="str">
            <v>895</v>
          </cell>
          <cell r="B896" t="str">
            <v>COC_8003</v>
          </cell>
          <cell r="C896" t="str">
            <v>8003 - Federal Tax Amount</v>
          </cell>
          <cell r="D896">
            <v>9269.3300230555506</v>
          </cell>
          <cell r="F896" t="str">
            <v>CALC</v>
          </cell>
          <cell r="H896" t="str">
            <v>8003</v>
          </cell>
          <cell r="J896" t="str">
            <v>cap_exp</v>
          </cell>
          <cell r="K896" t="str">
            <v>fed_tax_amt</v>
          </cell>
          <cell r="M896" t="str">
            <v>2010/12/1/8/A/0</v>
          </cell>
        </row>
        <row r="897">
          <cell r="A897" t="str">
            <v>896</v>
          </cell>
          <cell r="B897" t="str">
            <v>COD_8003</v>
          </cell>
          <cell r="C897" t="str">
            <v>8003 - Return on Debt Amount</v>
          </cell>
          <cell r="D897">
            <v>6737.40695615</v>
          </cell>
          <cell r="F897" t="str">
            <v>CALC</v>
          </cell>
          <cell r="H897" t="str">
            <v>8003</v>
          </cell>
          <cell r="J897" t="str">
            <v>cap_exp</v>
          </cell>
          <cell r="K897" t="str">
            <v>debt_ror_amt</v>
          </cell>
          <cell r="M897" t="str">
            <v>2010/12/1/8/A/0</v>
          </cell>
        </row>
        <row r="898">
          <cell r="A898" t="str">
            <v>897</v>
          </cell>
          <cell r="B898" t="str">
            <v>COE_8003</v>
          </cell>
          <cell r="C898" t="str">
            <v>8003 - Total Cap Exp Amount</v>
          </cell>
          <cell r="D898">
            <v>57622.777022023001</v>
          </cell>
          <cell r="F898" t="str">
            <v>CALC</v>
          </cell>
          <cell r="H898" t="str">
            <v>8003</v>
          </cell>
          <cell r="J898" t="str">
            <v>cap_exp</v>
          </cell>
          <cell r="K898" t="str">
            <v>total_amt</v>
          </cell>
          <cell r="M898" t="str">
            <v>2010/12/1/8/A/0</v>
          </cell>
        </row>
        <row r="899">
          <cell r="A899" t="str">
            <v>898</v>
          </cell>
          <cell r="B899" t="str">
            <v>COF_8003</v>
          </cell>
          <cell r="C899" t="str">
            <v>8003 - CP Allocation Factor</v>
          </cell>
          <cell r="D899">
            <v>0</v>
          </cell>
          <cell r="F899" t="str">
            <v>CALC</v>
          </cell>
          <cell r="H899" t="str">
            <v>8003</v>
          </cell>
          <cell r="J899" t="str">
            <v>cap_exp</v>
          </cell>
          <cell r="K899" t="str">
            <v>alloc_cp</v>
          </cell>
          <cell r="M899" t="str">
            <v>2010/12/1/8/A/0</v>
          </cell>
        </row>
        <row r="900">
          <cell r="A900" t="str">
            <v>899</v>
          </cell>
          <cell r="B900" t="str">
            <v>COG_8003</v>
          </cell>
          <cell r="C900" t="str">
            <v>8003 - GCP Allocation Factor</v>
          </cell>
          <cell r="D900">
            <v>0</v>
          </cell>
          <cell r="F900" t="str">
            <v>CALC</v>
          </cell>
          <cell r="H900" t="str">
            <v>8003</v>
          </cell>
          <cell r="J900" t="str">
            <v>cap_exp</v>
          </cell>
          <cell r="K900" t="str">
            <v>alloc_gcp</v>
          </cell>
          <cell r="M900" t="str">
            <v>2010/12/1/8/A/0</v>
          </cell>
        </row>
        <row r="901">
          <cell r="A901" t="str">
            <v>900</v>
          </cell>
          <cell r="B901" t="str">
            <v>COH_8003</v>
          </cell>
          <cell r="C901" t="str">
            <v>8003 - Energy Allocation Factor</v>
          </cell>
          <cell r="D901">
            <v>1</v>
          </cell>
          <cell r="F901" t="str">
            <v>CALC</v>
          </cell>
          <cell r="H901" t="str">
            <v>8003</v>
          </cell>
          <cell r="J901" t="str">
            <v>cap_exp</v>
          </cell>
          <cell r="K901" t="str">
            <v>alloc_engy</v>
          </cell>
          <cell r="M901" t="str">
            <v>2010/12/1/8/A/0</v>
          </cell>
        </row>
        <row r="902">
          <cell r="A902" t="str">
            <v>901</v>
          </cell>
          <cell r="B902" t="str">
            <v>COI_8003</v>
          </cell>
          <cell r="C902" t="str">
            <v>8003 - CP Allocation Cap Exp Amount</v>
          </cell>
          <cell r="D902">
            <v>0</v>
          </cell>
          <cell r="F902" t="str">
            <v>CALC</v>
          </cell>
          <cell r="H902" t="str">
            <v>8003</v>
          </cell>
          <cell r="J902" t="str">
            <v>cap_exp</v>
          </cell>
          <cell r="K902" t="str">
            <v>alloc_cp_amt</v>
          </cell>
          <cell r="M902" t="str">
            <v>2010/12/1/8/A/0</v>
          </cell>
        </row>
        <row r="903">
          <cell r="A903" t="str">
            <v>902</v>
          </cell>
          <cell r="B903" t="str">
            <v>COJ_8003</v>
          </cell>
          <cell r="C903" t="str">
            <v>8003 - GCP Allocation Cap Exp Amount</v>
          </cell>
          <cell r="D903">
            <v>0</v>
          </cell>
          <cell r="F903" t="str">
            <v>CALC</v>
          </cell>
          <cell r="H903" t="str">
            <v>8003</v>
          </cell>
          <cell r="J903" t="str">
            <v>cap_exp</v>
          </cell>
          <cell r="K903" t="str">
            <v>alloc_gcp_amt</v>
          </cell>
          <cell r="M903" t="str">
            <v>2010/12/1/8/A/0</v>
          </cell>
        </row>
        <row r="904">
          <cell r="A904" t="str">
            <v>903</v>
          </cell>
          <cell r="B904" t="str">
            <v>COK_8003</v>
          </cell>
          <cell r="C904" t="str">
            <v>8003 - Energy Allocation Cap Exp Amount</v>
          </cell>
          <cell r="D904">
            <v>57622.777022023001</v>
          </cell>
          <cell r="F904" t="str">
            <v>CALC</v>
          </cell>
          <cell r="H904" t="str">
            <v>8003</v>
          </cell>
          <cell r="J904" t="str">
            <v>cap_exp</v>
          </cell>
          <cell r="K904" t="str">
            <v>alloc_engy_amt</v>
          </cell>
          <cell r="M904" t="str">
            <v>2010/12/1/8/A/0</v>
          </cell>
        </row>
        <row r="905">
          <cell r="A905" t="str">
            <v>904</v>
          </cell>
          <cell r="B905" t="str">
            <v>COL_8003</v>
          </cell>
          <cell r="C905" t="str">
            <v>8003 - CP Jurisdictional Factor</v>
          </cell>
          <cell r="D905">
            <v>0.98031049999999997</v>
          </cell>
          <cell r="F905" t="str">
            <v>CALC</v>
          </cell>
          <cell r="H905" t="str">
            <v>8003</v>
          </cell>
          <cell r="J905" t="str">
            <v>cap_exp</v>
          </cell>
          <cell r="K905" t="str">
            <v>juris_cp_factor</v>
          </cell>
          <cell r="M905" t="str">
            <v>2010/12/1/8/A/0</v>
          </cell>
        </row>
        <row r="906">
          <cell r="A906" t="str">
            <v>905</v>
          </cell>
          <cell r="B906" t="str">
            <v>COM_8003</v>
          </cell>
          <cell r="C906" t="str">
            <v>8003 - GCP Jurisdictional Factor</v>
          </cell>
          <cell r="D906">
            <v>1</v>
          </cell>
          <cell r="F906" t="str">
            <v>CALC</v>
          </cell>
          <cell r="H906" t="str">
            <v>8003</v>
          </cell>
          <cell r="J906" t="str">
            <v>cap_exp</v>
          </cell>
          <cell r="K906" t="str">
            <v>juris_gcp_factor</v>
          </cell>
          <cell r="M906" t="str">
            <v>2010/12/1/8/A/0</v>
          </cell>
        </row>
        <row r="907">
          <cell r="A907" t="str">
            <v>906</v>
          </cell>
          <cell r="B907" t="str">
            <v>CON_8003</v>
          </cell>
          <cell r="C907" t="str">
            <v>8003 - Energy Jurisdictional Factor</v>
          </cell>
          <cell r="D907">
            <v>0.980271</v>
          </cell>
          <cell r="F907" t="str">
            <v>CALC</v>
          </cell>
          <cell r="H907" t="str">
            <v>8003</v>
          </cell>
          <cell r="J907" t="str">
            <v>cap_exp</v>
          </cell>
          <cell r="K907" t="str">
            <v>juris_engy_factor</v>
          </cell>
          <cell r="M907" t="str">
            <v>2010/12/1/8/A/0</v>
          </cell>
        </row>
        <row r="908">
          <cell r="A908" t="str">
            <v>907</v>
          </cell>
          <cell r="B908" t="str">
            <v>COO_8003</v>
          </cell>
          <cell r="C908" t="str">
            <v>8003 - CP Jurisdictional Cap Exp Amount</v>
          </cell>
          <cell r="D908">
            <v>0</v>
          </cell>
          <cell r="F908" t="str">
            <v>CALC</v>
          </cell>
          <cell r="H908" t="str">
            <v>8003</v>
          </cell>
          <cell r="J908" t="str">
            <v>cap_exp</v>
          </cell>
          <cell r="K908" t="str">
            <v>juris_cp_amt</v>
          </cell>
          <cell r="M908" t="str">
            <v>2010/12/1/8/A/0</v>
          </cell>
        </row>
        <row r="909">
          <cell r="A909" t="str">
            <v>908</v>
          </cell>
          <cell r="B909" t="str">
            <v>COP_8003</v>
          </cell>
          <cell r="C909" t="str">
            <v>8003 - GCP Jurisdictional Cap Exp Amount</v>
          </cell>
          <cell r="D909">
            <v>0</v>
          </cell>
          <cell r="F909" t="str">
            <v>CALC</v>
          </cell>
          <cell r="H909" t="str">
            <v>8003</v>
          </cell>
          <cell r="J909" t="str">
            <v>cap_exp</v>
          </cell>
          <cell r="K909" t="str">
            <v>juris_gcp_amt</v>
          </cell>
          <cell r="M909" t="str">
            <v>2010/12/1/8/A/0</v>
          </cell>
        </row>
        <row r="910">
          <cell r="A910" t="str">
            <v>909</v>
          </cell>
          <cell r="B910" t="str">
            <v>COQ_8003</v>
          </cell>
          <cell r="C910" t="str">
            <v>8003 - Energy Jurisdictional Cap Exp Amount</v>
          </cell>
          <cell r="D910">
            <v>56485.937254155499</v>
          </cell>
          <cell r="F910" t="str">
            <v>CALC</v>
          </cell>
          <cell r="H910" t="str">
            <v>8003</v>
          </cell>
          <cell r="J910" t="str">
            <v>cap_exp</v>
          </cell>
          <cell r="K910" t="str">
            <v>juris_engy_amt</v>
          </cell>
          <cell r="M910" t="str">
            <v>2010/12/1/8/A/0</v>
          </cell>
        </row>
        <row r="911">
          <cell r="A911" t="str">
            <v>910</v>
          </cell>
          <cell r="B911" t="str">
            <v>COR_8003</v>
          </cell>
          <cell r="C911" t="str">
            <v>8003 - Total Jurisdictional Cap Exp Amount</v>
          </cell>
          <cell r="D911">
            <v>56485.937254155499</v>
          </cell>
          <cell r="F911" t="str">
            <v>CALC</v>
          </cell>
          <cell r="H911" t="str">
            <v>8003</v>
          </cell>
          <cell r="J911" t="str">
            <v>cap_exp</v>
          </cell>
          <cell r="K911" t="str">
            <v>total_juris_amt</v>
          </cell>
          <cell r="M911" t="str">
            <v>2010/12/1/8/A/0</v>
          </cell>
        </row>
        <row r="912">
          <cell r="A912" t="str">
            <v>911</v>
          </cell>
          <cell r="B912" t="str">
            <v>CI1_8004</v>
          </cell>
          <cell r="C912" t="str">
            <v>8004 - Depreciation Expense</v>
          </cell>
          <cell r="D912">
            <v>69.510000000000005</v>
          </cell>
          <cell r="F912" t="str">
            <v>CATS</v>
          </cell>
          <cell r="H912" t="str">
            <v>8004</v>
          </cell>
          <cell r="I912" t="str">
            <v>A</v>
          </cell>
          <cell r="J912" t="str">
            <v>cap_exp</v>
          </cell>
          <cell r="K912" t="str">
            <v>depr_exp</v>
          </cell>
          <cell r="M912" t="str">
            <v>2010/12/1/8/A/0</v>
          </cell>
        </row>
        <row r="913">
          <cell r="A913" t="str">
            <v>912</v>
          </cell>
          <cell r="B913" t="str">
            <v>CI5_8004</v>
          </cell>
          <cell r="C913" t="str">
            <v>8004 - End of Month CWIP Balance</v>
          </cell>
          <cell r="D913">
            <v>0</v>
          </cell>
          <cell r="F913" t="str">
            <v>CALC</v>
          </cell>
          <cell r="H913" t="str">
            <v>8004</v>
          </cell>
          <cell r="J913" t="str">
            <v>cap_exp</v>
          </cell>
          <cell r="K913" t="str">
            <v>end_cwip_bal</v>
          </cell>
          <cell r="M913" t="str">
            <v>2010/12/1/8/A/0</v>
          </cell>
        </row>
        <row r="914">
          <cell r="A914" t="str">
            <v>913</v>
          </cell>
          <cell r="B914" t="str">
            <v>CI7_8004</v>
          </cell>
          <cell r="C914" t="str">
            <v>8004 - Plant Additions</v>
          </cell>
          <cell r="D914">
            <v>0</v>
          </cell>
          <cell r="F914" t="str">
            <v>CATS</v>
          </cell>
          <cell r="H914" t="str">
            <v>8004</v>
          </cell>
          <cell r="I914" t="str">
            <v>A</v>
          </cell>
          <cell r="J914" t="str">
            <v>cap_exp</v>
          </cell>
          <cell r="K914" t="str">
            <v>plt_add</v>
          </cell>
          <cell r="M914" t="str">
            <v>2010/12/1/8/A/0</v>
          </cell>
        </row>
        <row r="915">
          <cell r="A915" t="str">
            <v>914</v>
          </cell>
          <cell r="B915" t="str">
            <v>CI8_8004</v>
          </cell>
          <cell r="C915" t="str">
            <v>8004 - Retirements</v>
          </cell>
          <cell r="D915">
            <v>0</v>
          </cell>
          <cell r="F915" t="str">
            <v>CATS</v>
          </cell>
          <cell r="H915" t="str">
            <v>8004</v>
          </cell>
          <cell r="I915" t="str">
            <v>A</v>
          </cell>
          <cell r="J915" t="str">
            <v>cap_exp</v>
          </cell>
          <cell r="K915" t="str">
            <v>ret</v>
          </cell>
          <cell r="M915" t="str">
            <v>2010/12/1/8/A/0</v>
          </cell>
        </row>
        <row r="916">
          <cell r="A916" t="str">
            <v>915</v>
          </cell>
          <cell r="B916" t="str">
            <v>CI9_8004</v>
          </cell>
          <cell r="C916" t="str">
            <v>8004 - Plant Trans and Adjs</v>
          </cell>
          <cell r="D916">
            <v>0</v>
          </cell>
          <cell r="F916" t="str">
            <v>CATS</v>
          </cell>
          <cell r="H916" t="str">
            <v>8004</v>
          </cell>
          <cell r="I916" t="str">
            <v>A</v>
          </cell>
          <cell r="J916" t="str">
            <v>cap_exp</v>
          </cell>
          <cell r="K916" t="str">
            <v>plt_tradjs</v>
          </cell>
          <cell r="M916" t="str">
            <v>2010/12/1/8/A/0</v>
          </cell>
        </row>
        <row r="917">
          <cell r="A917" t="str">
            <v>916</v>
          </cell>
          <cell r="B917" t="str">
            <v>CIA_8004</v>
          </cell>
          <cell r="C917" t="str">
            <v>8004 - Reserve Removal Cost</v>
          </cell>
          <cell r="D917">
            <v>0</v>
          </cell>
          <cell r="F917" t="str">
            <v>CATS</v>
          </cell>
          <cell r="H917" t="str">
            <v>8004</v>
          </cell>
          <cell r="I917" t="str">
            <v>A</v>
          </cell>
          <cell r="J917" t="str">
            <v>cap_exp</v>
          </cell>
          <cell r="K917" t="str">
            <v>resv_rem_cost</v>
          </cell>
          <cell r="M917" t="str">
            <v>2010/12/1/8/A/0</v>
          </cell>
        </row>
        <row r="918">
          <cell r="A918" t="str">
            <v>917</v>
          </cell>
          <cell r="B918" t="str">
            <v>CIB_8004</v>
          </cell>
          <cell r="C918" t="str">
            <v>8004 - Reserve Salvage</v>
          </cell>
          <cell r="D918">
            <v>0</v>
          </cell>
          <cell r="F918" t="str">
            <v>CATS</v>
          </cell>
          <cell r="H918" t="str">
            <v>8004</v>
          </cell>
          <cell r="I918" t="str">
            <v>A</v>
          </cell>
          <cell r="J918" t="str">
            <v>cap_exp</v>
          </cell>
          <cell r="K918" t="str">
            <v>resv_salv</v>
          </cell>
          <cell r="M918" t="str">
            <v>2010/12/1/8/A/0</v>
          </cell>
        </row>
        <row r="919">
          <cell r="A919" t="str">
            <v>918</v>
          </cell>
          <cell r="B919" t="str">
            <v>CIC_8004</v>
          </cell>
          <cell r="C919" t="str">
            <v>8004 - Reserve Trans and Adjs</v>
          </cell>
          <cell r="D919">
            <v>0</v>
          </cell>
          <cell r="F919" t="str">
            <v>CATS</v>
          </cell>
          <cell r="H919" t="str">
            <v>8004</v>
          </cell>
          <cell r="I919" t="str">
            <v>A</v>
          </cell>
          <cell r="J919" t="str">
            <v>cap_exp</v>
          </cell>
          <cell r="K919" t="str">
            <v>resv_tradjs</v>
          </cell>
          <cell r="M919" t="str">
            <v>2010/12/1/8/A/0</v>
          </cell>
        </row>
        <row r="920">
          <cell r="A920" t="str">
            <v>919</v>
          </cell>
          <cell r="B920" t="str">
            <v>CIP_8004</v>
          </cell>
          <cell r="C920" t="str">
            <v>8004 - Beginning of Month Plant Balance</v>
          </cell>
          <cell r="D920">
            <v>41611.58</v>
          </cell>
          <cell r="F920" t="str">
            <v>PRIOR_JV</v>
          </cell>
          <cell r="H920" t="str">
            <v>8004</v>
          </cell>
          <cell r="I920" t="str">
            <v>P</v>
          </cell>
          <cell r="J920" t="str">
            <v>cap_exp</v>
          </cell>
          <cell r="K920" t="str">
            <v>beg_plant_bal</v>
          </cell>
          <cell r="M920" t="str">
            <v>2010/12/1/8/A/0</v>
          </cell>
        </row>
        <row r="921">
          <cell r="A921" t="str">
            <v>920</v>
          </cell>
          <cell r="B921" t="str">
            <v>CIQ_8004</v>
          </cell>
          <cell r="C921" t="str">
            <v>8004 - Beginning of Month Reserve Balance</v>
          </cell>
          <cell r="D921">
            <v>28021.61</v>
          </cell>
          <cell r="F921" t="str">
            <v>PRIOR_JV</v>
          </cell>
          <cell r="H921" t="str">
            <v>8004</v>
          </cell>
          <cell r="I921" t="str">
            <v>P</v>
          </cell>
          <cell r="J921" t="str">
            <v>cap_exp</v>
          </cell>
          <cell r="K921" t="str">
            <v>beg_resv_bal</v>
          </cell>
          <cell r="M921" t="str">
            <v>2010/12/1/8/A/0</v>
          </cell>
        </row>
        <row r="922">
          <cell r="A922" t="str">
            <v>921</v>
          </cell>
          <cell r="B922" t="str">
            <v>CIR_8004</v>
          </cell>
          <cell r="C922" t="str">
            <v>8004 - End of Month Plant Balance</v>
          </cell>
          <cell r="D922">
            <v>41611.58</v>
          </cell>
          <cell r="F922" t="str">
            <v>CALC</v>
          </cell>
          <cell r="H922" t="str">
            <v>8004</v>
          </cell>
          <cell r="J922" t="str">
            <v>cap_exp</v>
          </cell>
          <cell r="K922" t="str">
            <v>end_plant_bal</v>
          </cell>
          <cell r="M922" t="str">
            <v>2010/12/1/8/A/0</v>
          </cell>
        </row>
        <row r="923">
          <cell r="A923" t="str">
            <v>922</v>
          </cell>
          <cell r="B923" t="str">
            <v>CIS_8004</v>
          </cell>
          <cell r="C923" t="str">
            <v>8004 - End of Month Reserve Balance</v>
          </cell>
          <cell r="D923">
            <v>28091.119999999999</v>
          </cell>
          <cell r="F923" t="str">
            <v>CALC</v>
          </cell>
          <cell r="H923" t="str">
            <v>8004</v>
          </cell>
          <cell r="J923" t="str">
            <v>cap_exp</v>
          </cell>
          <cell r="K923" t="str">
            <v>end_resv_bal</v>
          </cell>
          <cell r="M923" t="str">
            <v>2010/12/1/8/A/0</v>
          </cell>
        </row>
        <row r="924">
          <cell r="A924" t="str">
            <v>923</v>
          </cell>
          <cell r="B924" t="str">
            <v>CO1_8004</v>
          </cell>
          <cell r="C924" t="str">
            <v>8004 - Beginning of Month Net Book</v>
          </cell>
          <cell r="D924">
            <v>13589.97</v>
          </cell>
          <cell r="F924" t="str">
            <v>CALC</v>
          </cell>
          <cell r="H924" t="str">
            <v>8004</v>
          </cell>
          <cell r="J924" t="str">
            <v>cap_exp</v>
          </cell>
          <cell r="K924" t="str">
            <v>beg_net_book</v>
          </cell>
          <cell r="M924" t="str">
            <v>2010/12/1/8/A/0</v>
          </cell>
        </row>
        <row r="925">
          <cell r="A925" t="str">
            <v>924</v>
          </cell>
          <cell r="B925" t="str">
            <v>CO2_8004</v>
          </cell>
          <cell r="C925" t="str">
            <v>8004 - End of Month Net Book</v>
          </cell>
          <cell r="D925">
            <v>13520.46</v>
          </cell>
          <cell r="F925" t="str">
            <v>CALC</v>
          </cell>
          <cell r="H925" t="str">
            <v>8004</v>
          </cell>
          <cell r="J925" t="str">
            <v>cap_exp</v>
          </cell>
          <cell r="K925" t="str">
            <v>end_net_book</v>
          </cell>
          <cell r="M925" t="str">
            <v>2010/12/1/8/A/0</v>
          </cell>
        </row>
        <row r="926">
          <cell r="A926" t="str">
            <v>925</v>
          </cell>
          <cell r="B926" t="str">
            <v>CO3_8004</v>
          </cell>
          <cell r="C926" t="str">
            <v>8004 - Average Net Book</v>
          </cell>
          <cell r="D926">
            <v>13555.215</v>
          </cell>
          <cell r="F926" t="str">
            <v>CALC</v>
          </cell>
          <cell r="H926" t="str">
            <v>8004</v>
          </cell>
          <cell r="J926" t="str">
            <v>cap_exp</v>
          </cell>
          <cell r="K926" t="str">
            <v>avg_net_book</v>
          </cell>
          <cell r="M926" t="str">
            <v>2010/12/1/8/A/0</v>
          </cell>
        </row>
        <row r="927">
          <cell r="A927" t="str">
            <v>926</v>
          </cell>
          <cell r="B927" t="str">
            <v>CO4_8004</v>
          </cell>
          <cell r="C927" t="str">
            <v>8004 - Annual Equity Rate</v>
          </cell>
          <cell r="D927">
            <v>4.7018999999999998E-2</v>
          </cell>
          <cell r="F927" t="str">
            <v>CALC</v>
          </cell>
          <cell r="H927" t="str">
            <v>8004</v>
          </cell>
          <cell r="J927" t="str">
            <v>cap_exp</v>
          </cell>
          <cell r="K927" t="str">
            <v>equity_ror</v>
          </cell>
          <cell r="M927" t="str">
            <v>2010/12/1/8/A/0</v>
          </cell>
        </row>
        <row r="928">
          <cell r="A928" t="str">
            <v>927</v>
          </cell>
          <cell r="B928" t="str">
            <v>CO5_8004</v>
          </cell>
          <cell r="C928" t="str">
            <v>8004 - Annual Debt Rate</v>
          </cell>
          <cell r="D928">
            <v>1.9473000000000001E-2</v>
          </cell>
          <cell r="F928" t="str">
            <v>CALC</v>
          </cell>
          <cell r="H928" t="str">
            <v>8004</v>
          </cell>
          <cell r="J928" t="str">
            <v>cap_exp</v>
          </cell>
          <cell r="K928" t="str">
            <v>debt_ror</v>
          </cell>
          <cell r="M928" t="str">
            <v>2010/12/1/8/A/0</v>
          </cell>
        </row>
        <row r="929">
          <cell r="A929" t="str">
            <v>928</v>
          </cell>
          <cell r="B929" t="str">
            <v>CO6_8004</v>
          </cell>
          <cell r="C929" t="str">
            <v>8004 - State Tax Rate</v>
          </cell>
          <cell r="D929">
            <v>5.5E-2</v>
          </cell>
          <cell r="F929" t="str">
            <v>CALC</v>
          </cell>
          <cell r="H929" t="str">
            <v>8004</v>
          </cell>
          <cell r="J929" t="str">
            <v>cap_exp</v>
          </cell>
          <cell r="K929" t="str">
            <v>state_tax_rate</v>
          </cell>
          <cell r="M929" t="str">
            <v>2010/12/1/8/A/0</v>
          </cell>
        </row>
        <row r="930">
          <cell r="A930" t="str">
            <v>929</v>
          </cell>
          <cell r="B930" t="str">
            <v>CO7_8004</v>
          </cell>
          <cell r="C930" t="str">
            <v>8004 - Federal Tax Rate</v>
          </cell>
          <cell r="D930">
            <v>0.35</v>
          </cell>
          <cell r="F930" t="str">
            <v>CALC</v>
          </cell>
          <cell r="H930" t="str">
            <v>8004</v>
          </cell>
          <cell r="J930" t="str">
            <v>cap_exp</v>
          </cell>
          <cell r="K930" t="str">
            <v>fed_tax_rate</v>
          </cell>
          <cell r="M930" t="str">
            <v>2010/12/1/8/A/0</v>
          </cell>
        </row>
        <row r="931">
          <cell r="A931" t="str">
            <v>930</v>
          </cell>
          <cell r="B931" t="str">
            <v>CO8_8004</v>
          </cell>
          <cell r="C931" t="str">
            <v>8004 - Grossed State Tax Rate</v>
          </cell>
          <cell r="D931">
            <v>5.8201058201058198E-2</v>
          </cell>
          <cell r="F931" t="str">
            <v>CALC</v>
          </cell>
          <cell r="H931" t="str">
            <v>8004</v>
          </cell>
          <cell r="J931" t="str">
            <v>cap_exp</v>
          </cell>
          <cell r="K931" t="str">
            <v>gross_state_tax_rate</v>
          </cell>
          <cell r="M931" t="str">
            <v>2010/12/1/8/A/0</v>
          </cell>
        </row>
        <row r="932">
          <cell r="A932" t="str">
            <v>931</v>
          </cell>
          <cell r="B932" t="str">
            <v>CO9_8004</v>
          </cell>
          <cell r="C932" t="str">
            <v>8004 - Grossed Federal Tax Rate</v>
          </cell>
          <cell r="D932">
            <v>0.53846153846153799</v>
          </cell>
          <cell r="F932" t="str">
            <v>CALC</v>
          </cell>
          <cell r="H932" t="str">
            <v>8004</v>
          </cell>
          <cell r="J932" t="str">
            <v>cap_exp</v>
          </cell>
          <cell r="K932" t="str">
            <v>gross_fed_tax_rate</v>
          </cell>
          <cell r="M932" t="str">
            <v>2010/12/1/8/A/0</v>
          </cell>
        </row>
        <row r="933">
          <cell r="A933" t="str">
            <v>932</v>
          </cell>
          <cell r="B933" t="str">
            <v>COA_8004</v>
          </cell>
          <cell r="C933" t="str">
            <v>8004 - Return on Equity Amount</v>
          </cell>
          <cell r="D933">
            <v>53.113398934499997</v>
          </cell>
          <cell r="F933" t="str">
            <v>CALC</v>
          </cell>
          <cell r="H933" t="str">
            <v>8004</v>
          </cell>
          <cell r="J933" t="str">
            <v>cap_exp</v>
          </cell>
          <cell r="K933" t="str">
            <v>equity_ror_amt</v>
          </cell>
          <cell r="M933" t="str">
            <v>2010/12/1/8/A/0</v>
          </cell>
        </row>
        <row r="934">
          <cell r="A934" t="str">
            <v>933</v>
          </cell>
          <cell r="B934" t="str">
            <v>COB_8004</v>
          </cell>
          <cell r="C934" t="str">
            <v>8004 - State Tax Amount</v>
          </cell>
          <cell r="D934">
            <v>3.0912560226428498</v>
          </cell>
          <cell r="F934" t="str">
            <v>CALC</v>
          </cell>
          <cell r="H934" t="str">
            <v>8004</v>
          </cell>
          <cell r="J934" t="str">
            <v>cap_exp</v>
          </cell>
          <cell r="K934" t="str">
            <v>state_tax_amt</v>
          </cell>
          <cell r="M934" t="str">
            <v>2010/12/1/8/A/0</v>
          </cell>
        </row>
        <row r="935">
          <cell r="A935" t="str">
            <v>934</v>
          </cell>
          <cell r="B935" t="str">
            <v>COC_8004</v>
          </cell>
          <cell r="C935" t="str">
            <v>8004 - Federal Tax Amount</v>
          </cell>
          <cell r="D935">
            <v>30.264044976923</v>
          </cell>
          <cell r="F935" t="str">
            <v>CALC</v>
          </cell>
          <cell r="H935" t="str">
            <v>8004</v>
          </cell>
          <cell r="J935" t="str">
            <v>cap_exp</v>
          </cell>
          <cell r="K935" t="str">
            <v>fed_tax_amt</v>
          </cell>
          <cell r="M935" t="str">
            <v>2010/12/1/8/A/0</v>
          </cell>
        </row>
        <row r="936">
          <cell r="A936" t="str">
            <v>935</v>
          </cell>
          <cell r="B936" t="str">
            <v>COD_8004</v>
          </cell>
          <cell r="C936" t="str">
            <v>8004 - Return on Debt Amount</v>
          </cell>
          <cell r="D936">
            <v>21.997402902000001</v>
          </cell>
          <cell r="F936" t="str">
            <v>CALC</v>
          </cell>
          <cell r="H936" t="str">
            <v>8004</v>
          </cell>
          <cell r="J936" t="str">
            <v>cap_exp</v>
          </cell>
          <cell r="K936" t="str">
            <v>debt_ror_amt</v>
          </cell>
          <cell r="M936" t="str">
            <v>2010/12/1/8/A/0</v>
          </cell>
        </row>
        <row r="937">
          <cell r="A937" t="str">
            <v>936</v>
          </cell>
          <cell r="B937" t="str">
            <v>COE_8004</v>
          </cell>
          <cell r="C937" t="str">
            <v>8004 - Total Cap Exp Amount</v>
          </cell>
          <cell r="D937">
            <v>177.976102836065</v>
          </cell>
          <cell r="F937" t="str">
            <v>CALC</v>
          </cell>
          <cell r="H937" t="str">
            <v>8004</v>
          </cell>
          <cell r="J937" t="str">
            <v>cap_exp</v>
          </cell>
          <cell r="K937" t="str">
            <v>total_amt</v>
          </cell>
          <cell r="M937" t="str">
            <v>2010/12/1/8/A/0</v>
          </cell>
        </row>
        <row r="938">
          <cell r="A938" t="str">
            <v>937</v>
          </cell>
          <cell r="B938" t="str">
            <v>COF_8004</v>
          </cell>
          <cell r="C938" t="str">
            <v>8004 - CP Allocation Factor</v>
          </cell>
          <cell r="D938">
            <v>0.92307692299999999</v>
          </cell>
          <cell r="F938" t="str">
            <v>CALC</v>
          </cell>
          <cell r="H938" t="str">
            <v>8004</v>
          </cell>
          <cell r="J938" t="str">
            <v>cap_exp</v>
          </cell>
          <cell r="K938" t="str">
            <v>alloc_cp</v>
          </cell>
          <cell r="M938" t="str">
            <v>2010/12/1/8/A/0</v>
          </cell>
        </row>
        <row r="939">
          <cell r="A939" t="str">
            <v>938</v>
          </cell>
          <cell r="B939" t="str">
            <v>COG_8004</v>
          </cell>
          <cell r="C939" t="str">
            <v>8004 - GCP Allocation Factor</v>
          </cell>
          <cell r="D939">
            <v>0</v>
          </cell>
          <cell r="F939" t="str">
            <v>CALC</v>
          </cell>
          <cell r="H939" t="str">
            <v>8004</v>
          </cell>
          <cell r="J939" t="str">
            <v>cap_exp</v>
          </cell>
          <cell r="K939" t="str">
            <v>alloc_gcp</v>
          </cell>
          <cell r="M939" t="str">
            <v>2010/12/1/8/A/0</v>
          </cell>
        </row>
        <row r="940">
          <cell r="A940" t="str">
            <v>939</v>
          </cell>
          <cell r="B940" t="str">
            <v>COH_8004</v>
          </cell>
          <cell r="C940" t="str">
            <v>8004 - Energy Allocation Factor</v>
          </cell>
          <cell r="D940">
            <v>7.6923077000000006E-2</v>
          </cell>
          <cell r="F940" t="str">
            <v>CALC</v>
          </cell>
          <cell r="H940" t="str">
            <v>8004</v>
          </cell>
          <cell r="J940" t="str">
            <v>cap_exp</v>
          </cell>
          <cell r="K940" t="str">
            <v>alloc_engy</v>
          </cell>
          <cell r="M940" t="str">
            <v>2010/12/1/8/A/0</v>
          </cell>
        </row>
        <row r="941">
          <cell r="A941" t="str">
            <v>940</v>
          </cell>
          <cell r="B941" t="str">
            <v>COI_8004</v>
          </cell>
          <cell r="C941" t="str">
            <v>8004 - CP Allocation Cap Exp Amount</v>
          </cell>
          <cell r="D941">
            <v>164.28563337344701</v>
          </cell>
          <cell r="F941" t="str">
            <v>CALC</v>
          </cell>
          <cell r="H941" t="str">
            <v>8004</v>
          </cell>
          <cell r="J941" t="str">
            <v>cap_exp</v>
          </cell>
          <cell r="K941" t="str">
            <v>alloc_cp_amt</v>
          </cell>
          <cell r="M941" t="str">
            <v>2010/12/1/8/A/0</v>
          </cell>
        </row>
        <row r="942">
          <cell r="A942" t="str">
            <v>941</v>
          </cell>
          <cell r="B942" t="str">
            <v>COJ_8004</v>
          </cell>
          <cell r="C942" t="str">
            <v>8004 - GCP Allocation Cap Exp Amount</v>
          </cell>
          <cell r="D942">
            <v>0</v>
          </cell>
          <cell r="F942" t="str">
            <v>CALC</v>
          </cell>
          <cell r="H942" t="str">
            <v>8004</v>
          </cell>
          <cell r="J942" t="str">
            <v>cap_exp</v>
          </cell>
          <cell r="K942" t="str">
            <v>alloc_gcp_amt</v>
          </cell>
          <cell r="M942" t="str">
            <v>2010/12/1/8/A/0</v>
          </cell>
        </row>
        <row r="943">
          <cell r="A943" t="str">
            <v>942</v>
          </cell>
          <cell r="B943" t="str">
            <v>COK_8004</v>
          </cell>
          <cell r="C943" t="str">
            <v>8004 - Energy Allocation Cap Exp Amount</v>
          </cell>
          <cell r="D943">
            <v>13.6904694626186</v>
          </cell>
          <cell r="F943" t="str">
            <v>CALC</v>
          </cell>
          <cell r="H943" t="str">
            <v>8004</v>
          </cell>
          <cell r="J943" t="str">
            <v>cap_exp</v>
          </cell>
          <cell r="K943" t="str">
            <v>alloc_engy_amt</v>
          </cell>
          <cell r="M943" t="str">
            <v>2010/12/1/8/A/0</v>
          </cell>
        </row>
        <row r="944">
          <cell r="A944" t="str">
            <v>943</v>
          </cell>
          <cell r="B944" t="str">
            <v>COL_8004</v>
          </cell>
          <cell r="C944" t="str">
            <v>8004 - CP Jurisdictional Factor</v>
          </cell>
          <cell r="D944">
            <v>0.98031049999999997</v>
          </cell>
          <cell r="F944" t="str">
            <v>CALC</v>
          </cell>
          <cell r="H944" t="str">
            <v>8004</v>
          </cell>
          <cell r="J944" t="str">
            <v>cap_exp</v>
          </cell>
          <cell r="K944" t="str">
            <v>juris_cp_factor</v>
          </cell>
          <cell r="M944" t="str">
            <v>2010/12/1/8/A/0</v>
          </cell>
        </row>
        <row r="945">
          <cell r="A945" t="str">
            <v>944</v>
          </cell>
          <cell r="B945" t="str">
            <v>COM_8004</v>
          </cell>
          <cell r="C945" t="str">
            <v>8004 - GCP Jurisdictional Factor</v>
          </cell>
          <cell r="D945">
            <v>1</v>
          </cell>
          <cell r="F945" t="str">
            <v>CALC</v>
          </cell>
          <cell r="H945" t="str">
            <v>8004</v>
          </cell>
          <cell r="J945" t="str">
            <v>cap_exp</v>
          </cell>
          <cell r="K945" t="str">
            <v>juris_gcp_factor</v>
          </cell>
          <cell r="M945" t="str">
            <v>2010/12/1/8/A/0</v>
          </cell>
        </row>
        <row r="946">
          <cell r="A946" t="str">
            <v>945</v>
          </cell>
          <cell r="B946" t="str">
            <v>CON_8004</v>
          </cell>
          <cell r="C946" t="str">
            <v>8004 - Energy Jurisdictional Factor</v>
          </cell>
          <cell r="D946">
            <v>0.980271</v>
          </cell>
          <cell r="F946" t="str">
            <v>CALC</v>
          </cell>
          <cell r="H946" t="str">
            <v>8004</v>
          </cell>
          <cell r="J946" t="str">
            <v>cap_exp</v>
          </cell>
          <cell r="K946" t="str">
            <v>juris_engy_factor</v>
          </cell>
          <cell r="M946" t="str">
            <v>2010/12/1/8/A/0</v>
          </cell>
        </row>
        <row r="947">
          <cell r="A947" t="str">
            <v>946</v>
          </cell>
          <cell r="B947" t="str">
            <v>COO_8004</v>
          </cell>
          <cell r="C947" t="str">
            <v>8004 - CP Jurisdictional Cap Exp Amount</v>
          </cell>
          <cell r="D947">
            <v>161.05093139514</v>
          </cell>
          <cell r="F947" t="str">
            <v>CALC</v>
          </cell>
          <cell r="H947" t="str">
            <v>8004</v>
          </cell>
          <cell r="J947" t="str">
            <v>cap_exp</v>
          </cell>
          <cell r="K947" t="str">
            <v>juris_cp_amt</v>
          </cell>
          <cell r="M947" t="str">
            <v>2010/12/1/8/A/0</v>
          </cell>
        </row>
        <row r="948">
          <cell r="A948" t="str">
            <v>947</v>
          </cell>
          <cell r="B948" t="str">
            <v>COP_8004</v>
          </cell>
          <cell r="C948" t="str">
            <v>8004 - GCP Jurisdictional Cap Exp Amount</v>
          </cell>
          <cell r="D948">
            <v>0</v>
          </cell>
          <cell r="F948" t="str">
            <v>CALC</v>
          </cell>
          <cell r="H948" t="str">
            <v>8004</v>
          </cell>
          <cell r="J948" t="str">
            <v>cap_exp</v>
          </cell>
          <cell r="K948" t="str">
            <v>juris_gcp_amt</v>
          </cell>
          <cell r="M948" t="str">
            <v>2010/12/1/8/A/0</v>
          </cell>
        </row>
        <row r="949">
          <cell r="A949" t="str">
            <v>948</v>
          </cell>
          <cell r="B949" t="str">
            <v>COQ_8004</v>
          </cell>
          <cell r="C949" t="str">
            <v>8004 - Energy Jurisdictional Cap Exp Amount</v>
          </cell>
          <cell r="D949">
            <v>13.420370190590599</v>
          </cell>
          <cell r="F949" t="str">
            <v>CALC</v>
          </cell>
          <cell r="H949" t="str">
            <v>8004</v>
          </cell>
          <cell r="J949" t="str">
            <v>cap_exp</v>
          </cell>
          <cell r="K949" t="str">
            <v>juris_engy_amt</v>
          </cell>
          <cell r="M949" t="str">
            <v>2010/12/1/8/A/0</v>
          </cell>
        </row>
        <row r="950">
          <cell r="A950" t="str">
            <v>949</v>
          </cell>
          <cell r="B950" t="str">
            <v>COR_8004</v>
          </cell>
          <cell r="C950" t="str">
            <v>8004 - Total Jurisdictional Cap Exp Amount</v>
          </cell>
          <cell r="D950">
            <v>174.471301585731</v>
          </cell>
          <cell r="F950" t="str">
            <v>CALC</v>
          </cell>
          <cell r="H950" t="str">
            <v>8004</v>
          </cell>
          <cell r="J950" t="str">
            <v>cap_exp</v>
          </cell>
          <cell r="K950" t="str">
            <v>total_juris_amt</v>
          </cell>
          <cell r="M950" t="str">
            <v>2010/12/1/8/A/0</v>
          </cell>
        </row>
        <row r="951">
          <cell r="A951" t="str">
            <v>950</v>
          </cell>
          <cell r="B951" t="str">
            <v>CI1_8005</v>
          </cell>
          <cell r="C951" t="str">
            <v>8005 - Depreciation Expense</v>
          </cell>
          <cell r="D951">
            <v>23490.02</v>
          </cell>
          <cell r="F951" t="str">
            <v>CATS</v>
          </cell>
          <cell r="H951" t="str">
            <v>8005</v>
          </cell>
          <cell r="I951" t="str">
            <v>A</v>
          </cell>
          <cell r="J951" t="str">
            <v>cap_exp</v>
          </cell>
          <cell r="K951" t="str">
            <v>depr_exp</v>
          </cell>
          <cell r="M951" t="str">
            <v>2010/12/1/8/A/0</v>
          </cell>
        </row>
        <row r="952">
          <cell r="A952" t="str">
            <v>951</v>
          </cell>
          <cell r="B952" t="str">
            <v>CI5_8005</v>
          </cell>
          <cell r="C952" t="str">
            <v>8005 - End of Month CWIP Balance</v>
          </cell>
          <cell r="D952">
            <v>55822.46</v>
          </cell>
          <cell r="F952" t="str">
            <v>CALC</v>
          </cell>
          <cell r="H952" t="str">
            <v>8005</v>
          </cell>
          <cell r="J952" t="str">
            <v>cap_exp</v>
          </cell>
          <cell r="K952" t="str">
            <v>end_cwip_bal</v>
          </cell>
          <cell r="M952" t="str">
            <v>2010/12/1/8/A/0</v>
          </cell>
        </row>
        <row r="953">
          <cell r="A953" t="str">
            <v>952</v>
          </cell>
          <cell r="B953" t="str">
            <v>CI7_8005</v>
          </cell>
          <cell r="C953" t="str">
            <v>8005 - Plant Additions</v>
          </cell>
          <cell r="D953">
            <v>9.67</v>
          </cell>
          <cell r="F953" t="str">
            <v>CATS</v>
          </cell>
          <cell r="H953" t="str">
            <v>8005</v>
          </cell>
          <cell r="I953" t="str">
            <v>A</v>
          </cell>
          <cell r="J953" t="str">
            <v>cap_exp</v>
          </cell>
          <cell r="K953" t="str">
            <v>plt_add</v>
          </cell>
          <cell r="M953" t="str">
            <v>2010/12/1/8/A/0</v>
          </cell>
        </row>
        <row r="954">
          <cell r="A954" t="str">
            <v>953</v>
          </cell>
          <cell r="B954" t="str">
            <v>CI8_8005</v>
          </cell>
          <cell r="C954" t="str">
            <v>8005 - Retirements</v>
          </cell>
          <cell r="D954">
            <v>0</v>
          </cell>
          <cell r="F954" t="str">
            <v>CATS</v>
          </cell>
          <cell r="H954" t="str">
            <v>8005</v>
          </cell>
          <cell r="I954" t="str">
            <v>A</v>
          </cell>
          <cell r="J954" t="str">
            <v>cap_exp</v>
          </cell>
          <cell r="K954" t="str">
            <v>ret</v>
          </cell>
          <cell r="M954" t="str">
            <v>2010/12/1/8/A/0</v>
          </cell>
        </row>
        <row r="955">
          <cell r="A955" t="str">
            <v>954</v>
          </cell>
          <cell r="B955" t="str">
            <v>CI9_8005</v>
          </cell>
          <cell r="C955" t="str">
            <v>8005 - Plant Trans and Adjs</v>
          </cell>
          <cell r="D955">
            <v>0</v>
          </cell>
          <cell r="F955" t="str">
            <v>CATS</v>
          </cell>
          <cell r="H955" t="str">
            <v>8005</v>
          </cell>
          <cell r="I955" t="str">
            <v>A</v>
          </cell>
          <cell r="J955" t="str">
            <v>cap_exp</v>
          </cell>
          <cell r="K955" t="str">
            <v>plt_tradjs</v>
          </cell>
          <cell r="M955" t="str">
            <v>2010/12/1/8/A/0</v>
          </cell>
        </row>
        <row r="956">
          <cell r="A956" t="str">
            <v>955</v>
          </cell>
          <cell r="B956" t="str">
            <v>CIA_8005</v>
          </cell>
          <cell r="C956" t="str">
            <v>8005 - Reserve Removal Cost</v>
          </cell>
          <cell r="D956">
            <v>0</v>
          </cell>
          <cell r="F956" t="str">
            <v>CATS</v>
          </cell>
          <cell r="H956" t="str">
            <v>8005</v>
          </cell>
          <cell r="I956" t="str">
            <v>A</v>
          </cell>
          <cell r="J956" t="str">
            <v>cap_exp</v>
          </cell>
          <cell r="K956" t="str">
            <v>resv_rem_cost</v>
          </cell>
          <cell r="M956" t="str">
            <v>2010/12/1/8/A/0</v>
          </cell>
        </row>
        <row r="957">
          <cell r="A957" t="str">
            <v>956</v>
          </cell>
          <cell r="B957" t="str">
            <v>CIB_8005</v>
          </cell>
          <cell r="C957" t="str">
            <v>8005 - Reserve Salvage</v>
          </cell>
          <cell r="D957">
            <v>0</v>
          </cell>
          <cell r="F957" t="str">
            <v>CATS</v>
          </cell>
          <cell r="H957" t="str">
            <v>8005</v>
          </cell>
          <cell r="I957" t="str">
            <v>A</v>
          </cell>
          <cell r="J957" t="str">
            <v>cap_exp</v>
          </cell>
          <cell r="K957" t="str">
            <v>resv_salv</v>
          </cell>
          <cell r="M957" t="str">
            <v>2010/12/1/8/A/0</v>
          </cell>
        </row>
        <row r="958">
          <cell r="A958" t="str">
            <v>957</v>
          </cell>
          <cell r="B958" t="str">
            <v>CIC_8005</v>
          </cell>
          <cell r="C958" t="str">
            <v>8005 - Reserve Trans and Adjs</v>
          </cell>
          <cell r="D958">
            <v>0</v>
          </cell>
          <cell r="F958" t="str">
            <v>CATS</v>
          </cell>
          <cell r="H958" t="str">
            <v>8005</v>
          </cell>
          <cell r="I958" t="str">
            <v>A</v>
          </cell>
          <cell r="J958" t="str">
            <v>cap_exp</v>
          </cell>
          <cell r="K958" t="str">
            <v>resv_tradjs</v>
          </cell>
          <cell r="M958" t="str">
            <v>2010/12/1/8/A/0</v>
          </cell>
        </row>
        <row r="959">
          <cell r="A959" t="str">
            <v>958</v>
          </cell>
          <cell r="B959" t="str">
            <v>CIP_8005</v>
          </cell>
          <cell r="C959" t="str">
            <v>8005 - Beginning of Month Plant Balance</v>
          </cell>
          <cell r="D959">
            <v>11733306.619999999</v>
          </cell>
          <cell r="F959" t="str">
            <v>PRIOR_JV</v>
          </cell>
          <cell r="H959" t="str">
            <v>8005</v>
          </cell>
          <cell r="I959" t="str">
            <v>P</v>
          </cell>
          <cell r="J959" t="str">
            <v>cap_exp</v>
          </cell>
          <cell r="K959" t="str">
            <v>beg_plant_bal</v>
          </cell>
          <cell r="M959" t="str">
            <v>2010/12/1/8/A/0</v>
          </cell>
        </row>
        <row r="960">
          <cell r="A960" t="str">
            <v>959</v>
          </cell>
          <cell r="B960" t="str">
            <v>CIQ_8005</v>
          </cell>
          <cell r="C960" t="str">
            <v>8005 - Beginning of Month Reserve Balance</v>
          </cell>
          <cell r="D960">
            <v>3696170.32</v>
          </cell>
          <cell r="F960" t="str">
            <v>PRIOR_JV</v>
          </cell>
          <cell r="H960" t="str">
            <v>8005</v>
          </cell>
          <cell r="I960" t="str">
            <v>P</v>
          </cell>
          <cell r="J960" t="str">
            <v>cap_exp</v>
          </cell>
          <cell r="K960" t="str">
            <v>beg_resv_bal</v>
          </cell>
          <cell r="M960" t="str">
            <v>2010/12/1/8/A/0</v>
          </cell>
        </row>
        <row r="961">
          <cell r="A961" t="str">
            <v>960</v>
          </cell>
          <cell r="B961" t="str">
            <v>CIR_8005</v>
          </cell>
          <cell r="C961" t="str">
            <v>8005 - End of Month Plant Balance</v>
          </cell>
          <cell r="D961">
            <v>11733316.289999999</v>
          </cell>
          <cell r="F961" t="str">
            <v>CALC</v>
          </cell>
          <cell r="H961" t="str">
            <v>8005</v>
          </cell>
          <cell r="J961" t="str">
            <v>cap_exp</v>
          </cell>
          <cell r="K961" t="str">
            <v>end_plant_bal</v>
          </cell>
          <cell r="M961" t="str">
            <v>2010/12/1/8/A/0</v>
          </cell>
        </row>
        <row r="962">
          <cell r="A962" t="str">
            <v>961</v>
          </cell>
          <cell r="B962" t="str">
            <v>CIS_8005</v>
          </cell>
          <cell r="C962" t="str">
            <v>8005 - End of Month Reserve Balance</v>
          </cell>
          <cell r="D962">
            <v>3719660.34</v>
          </cell>
          <cell r="F962" t="str">
            <v>CALC</v>
          </cell>
          <cell r="H962" t="str">
            <v>8005</v>
          </cell>
          <cell r="J962" t="str">
            <v>cap_exp</v>
          </cell>
          <cell r="K962" t="str">
            <v>end_resv_bal</v>
          </cell>
          <cell r="M962" t="str">
            <v>2010/12/1/8/A/0</v>
          </cell>
        </row>
        <row r="963">
          <cell r="A963" t="str">
            <v>962</v>
          </cell>
          <cell r="B963" t="str">
            <v>CO1_8005</v>
          </cell>
          <cell r="C963" t="str">
            <v>8005 - Beginning of Month Net Book</v>
          </cell>
          <cell r="D963">
            <v>8037136.2999999998</v>
          </cell>
          <cell r="F963" t="str">
            <v>CALC</v>
          </cell>
          <cell r="H963" t="str">
            <v>8005</v>
          </cell>
          <cell r="J963" t="str">
            <v>cap_exp</v>
          </cell>
          <cell r="K963" t="str">
            <v>beg_net_book</v>
          </cell>
          <cell r="M963" t="str">
            <v>2010/12/1/8/A/0</v>
          </cell>
        </row>
        <row r="964">
          <cell r="A964" t="str">
            <v>963</v>
          </cell>
          <cell r="B964" t="str">
            <v>CO2_8005</v>
          </cell>
          <cell r="C964" t="str">
            <v>8005 - End of Month Net Book</v>
          </cell>
          <cell r="D964">
            <v>8013655.9500000002</v>
          </cell>
          <cell r="F964" t="str">
            <v>CALC</v>
          </cell>
          <cell r="H964" t="str">
            <v>8005</v>
          </cell>
          <cell r="J964" t="str">
            <v>cap_exp</v>
          </cell>
          <cell r="K964" t="str">
            <v>end_net_book</v>
          </cell>
          <cell r="M964" t="str">
            <v>2010/12/1/8/A/0</v>
          </cell>
        </row>
        <row r="965">
          <cell r="A965" t="str">
            <v>964</v>
          </cell>
          <cell r="B965" t="str">
            <v>CO3_8005</v>
          </cell>
          <cell r="C965" t="str">
            <v>8005 - Average Net Book</v>
          </cell>
          <cell r="D965">
            <v>8025396.125</v>
          </cell>
          <cell r="F965" t="str">
            <v>CALC</v>
          </cell>
          <cell r="H965" t="str">
            <v>8005</v>
          </cell>
          <cell r="J965" t="str">
            <v>cap_exp</v>
          </cell>
          <cell r="K965" t="str">
            <v>avg_net_book</v>
          </cell>
          <cell r="M965" t="str">
            <v>2010/12/1/8/A/0</v>
          </cell>
        </row>
        <row r="966">
          <cell r="A966" t="str">
            <v>965</v>
          </cell>
          <cell r="B966" t="str">
            <v>CO4_8005</v>
          </cell>
          <cell r="C966" t="str">
            <v>8005 - Annual Equity Rate</v>
          </cell>
          <cell r="D966">
            <v>4.7018999999999998E-2</v>
          </cell>
          <cell r="F966" t="str">
            <v>CALC</v>
          </cell>
          <cell r="H966" t="str">
            <v>8005</v>
          </cell>
          <cell r="J966" t="str">
            <v>cap_exp</v>
          </cell>
          <cell r="K966" t="str">
            <v>equity_ror</v>
          </cell>
          <cell r="M966" t="str">
            <v>2010/12/1/8/A/0</v>
          </cell>
        </row>
        <row r="967">
          <cell r="A967" t="str">
            <v>966</v>
          </cell>
          <cell r="B967" t="str">
            <v>CO5_8005</v>
          </cell>
          <cell r="C967" t="str">
            <v>8005 - Annual Debt Rate</v>
          </cell>
          <cell r="D967">
            <v>1.9473000000000001E-2</v>
          </cell>
          <cell r="F967" t="str">
            <v>CALC</v>
          </cell>
          <cell r="H967" t="str">
            <v>8005</v>
          </cell>
          <cell r="J967" t="str">
            <v>cap_exp</v>
          </cell>
          <cell r="K967" t="str">
            <v>debt_ror</v>
          </cell>
          <cell r="M967" t="str">
            <v>2010/12/1/8/A/0</v>
          </cell>
        </row>
        <row r="968">
          <cell r="A968" t="str">
            <v>967</v>
          </cell>
          <cell r="B968" t="str">
            <v>CO6_8005</v>
          </cell>
          <cell r="C968" t="str">
            <v>8005 - State Tax Rate</v>
          </cell>
          <cell r="D968">
            <v>5.5E-2</v>
          </cell>
          <cell r="F968" t="str">
            <v>CALC</v>
          </cell>
          <cell r="H968" t="str">
            <v>8005</v>
          </cell>
          <cell r="J968" t="str">
            <v>cap_exp</v>
          </cell>
          <cell r="K968" t="str">
            <v>state_tax_rate</v>
          </cell>
          <cell r="M968" t="str">
            <v>2010/12/1/8/A/0</v>
          </cell>
        </row>
        <row r="969">
          <cell r="A969" t="str">
            <v>968</v>
          </cell>
          <cell r="B969" t="str">
            <v>CO7_8005</v>
          </cell>
          <cell r="C969" t="str">
            <v>8005 - Federal Tax Rate</v>
          </cell>
          <cell r="D969">
            <v>0.35</v>
          </cell>
          <cell r="F969" t="str">
            <v>CALC</v>
          </cell>
          <cell r="H969" t="str">
            <v>8005</v>
          </cell>
          <cell r="J969" t="str">
            <v>cap_exp</v>
          </cell>
          <cell r="K969" t="str">
            <v>fed_tax_rate</v>
          </cell>
          <cell r="M969" t="str">
            <v>2010/12/1/8/A/0</v>
          </cell>
        </row>
        <row r="970">
          <cell r="A970" t="str">
            <v>969</v>
          </cell>
          <cell r="B970" t="str">
            <v>CO8_8005</v>
          </cell>
          <cell r="C970" t="str">
            <v>8005 - Grossed State Tax Rate</v>
          </cell>
          <cell r="D970">
            <v>5.8201058201058198E-2</v>
          </cell>
          <cell r="F970" t="str">
            <v>CALC</v>
          </cell>
          <cell r="H970" t="str">
            <v>8005</v>
          </cell>
          <cell r="J970" t="str">
            <v>cap_exp</v>
          </cell>
          <cell r="K970" t="str">
            <v>gross_state_tax_rate</v>
          </cell>
          <cell r="M970" t="str">
            <v>2010/12/1/8/A/0</v>
          </cell>
        </row>
        <row r="971">
          <cell r="A971" t="str">
            <v>970</v>
          </cell>
          <cell r="B971" t="str">
            <v>CO9_8005</v>
          </cell>
          <cell r="C971" t="str">
            <v>8005 - Grossed Federal Tax Rate</v>
          </cell>
          <cell r="D971">
            <v>0.53846153846153799</v>
          </cell>
          <cell r="F971" t="str">
            <v>CALC</v>
          </cell>
          <cell r="H971" t="str">
            <v>8005</v>
          </cell>
          <cell r="J971" t="str">
            <v>cap_exp</v>
          </cell>
          <cell r="K971" t="str">
            <v>gross_fed_tax_rate</v>
          </cell>
          <cell r="M971" t="str">
            <v>2010/12/1/8/A/0</v>
          </cell>
        </row>
        <row r="972">
          <cell r="A972" t="str">
            <v>971</v>
          </cell>
          <cell r="B972" t="str">
            <v>COA_8005</v>
          </cell>
          <cell r="C972" t="str">
            <v>8005 - Return on Equity Amount</v>
          </cell>
          <cell r="D972">
            <v>31445.909636587501</v>
          </cell>
          <cell r="F972" t="str">
            <v>CALC</v>
          </cell>
          <cell r="H972" t="str">
            <v>8005</v>
          </cell>
          <cell r="J972" t="str">
            <v>cap_exp</v>
          </cell>
          <cell r="K972" t="str">
            <v>equity_ror_amt</v>
          </cell>
          <cell r="M972" t="str">
            <v>2010/12/1/8/A/0</v>
          </cell>
        </row>
        <row r="973">
          <cell r="A973" t="str">
            <v>972</v>
          </cell>
          <cell r="B973" t="str">
            <v>COB_8005</v>
          </cell>
          <cell r="C973" t="str">
            <v>8005 - State Tax Amount</v>
          </cell>
          <cell r="D973">
            <v>1830.18521694424</v>
          </cell>
          <cell r="F973" t="str">
            <v>CALC</v>
          </cell>
          <cell r="H973" t="str">
            <v>8005</v>
          </cell>
          <cell r="J973" t="str">
            <v>cap_exp</v>
          </cell>
          <cell r="K973" t="str">
            <v>state_tax_amt</v>
          </cell>
          <cell r="M973" t="str">
            <v>2010/12/1/8/A/0</v>
          </cell>
        </row>
        <row r="974">
          <cell r="A974" t="str">
            <v>973</v>
          </cell>
          <cell r="B974" t="str">
            <v>COC_8005</v>
          </cell>
          <cell r="C974" t="str">
            <v>8005 - Federal Tax Amount</v>
          </cell>
          <cell r="D974">
            <v>17917.897228824699</v>
          </cell>
          <cell r="F974" t="str">
            <v>CALC</v>
          </cell>
          <cell r="H974" t="str">
            <v>8005</v>
          </cell>
          <cell r="J974" t="str">
            <v>cap_exp</v>
          </cell>
          <cell r="K974" t="str">
            <v>fed_tax_amt</v>
          </cell>
          <cell r="M974" t="str">
            <v>2010/12/1/8/A/0</v>
          </cell>
        </row>
        <row r="975">
          <cell r="A975" t="str">
            <v>974</v>
          </cell>
          <cell r="B975" t="str">
            <v>COD_8005</v>
          </cell>
          <cell r="C975" t="str">
            <v>8005 - Return on Debt Amount</v>
          </cell>
          <cell r="D975">
            <v>13023.61283165</v>
          </cell>
          <cell r="F975" t="str">
            <v>CALC</v>
          </cell>
          <cell r="H975" t="str">
            <v>8005</v>
          </cell>
          <cell r="J975" t="str">
            <v>cap_exp</v>
          </cell>
          <cell r="K975" t="str">
            <v>debt_ror_amt</v>
          </cell>
          <cell r="M975" t="str">
            <v>2010/12/1/8/A/0</v>
          </cell>
        </row>
        <row r="976">
          <cell r="A976" t="str">
            <v>975</v>
          </cell>
          <cell r="B976" t="str">
            <v>COE_8005</v>
          </cell>
          <cell r="C976" t="str">
            <v>8005 - Total Cap Exp Amount</v>
          </cell>
          <cell r="D976">
            <v>87707.624914006505</v>
          </cell>
          <cell r="F976" t="str">
            <v>CALC</v>
          </cell>
          <cell r="H976" t="str">
            <v>8005</v>
          </cell>
          <cell r="J976" t="str">
            <v>cap_exp</v>
          </cell>
          <cell r="K976" t="str">
            <v>total_amt</v>
          </cell>
          <cell r="M976" t="str">
            <v>2010/12/1/8/A/0</v>
          </cell>
        </row>
        <row r="977">
          <cell r="A977" t="str">
            <v>976</v>
          </cell>
          <cell r="B977" t="str">
            <v>COF_8005</v>
          </cell>
          <cell r="C977" t="str">
            <v>8005 - CP Allocation Factor</v>
          </cell>
          <cell r="D977">
            <v>0.92307692299999999</v>
          </cell>
          <cell r="F977" t="str">
            <v>CALC</v>
          </cell>
          <cell r="H977" t="str">
            <v>8005</v>
          </cell>
          <cell r="J977" t="str">
            <v>cap_exp</v>
          </cell>
          <cell r="K977" t="str">
            <v>alloc_cp</v>
          </cell>
          <cell r="M977" t="str">
            <v>2010/12/1/8/A/0</v>
          </cell>
        </row>
        <row r="978">
          <cell r="A978" t="str">
            <v>977</v>
          </cell>
          <cell r="B978" t="str">
            <v>COG_8005</v>
          </cell>
          <cell r="C978" t="str">
            <v>8005 - GCP Allocation Factor</v>
          </cell>
          <cell r="D978">
            <v>0</v>
          </cell>
          <cell r="F978" t="str">
            <v>CALC</v>
          </cell>
          <cell r="H978" t="str">
            <v>8005</v>
          </cell>
          <cell r="J978" t="str">
            <v>cap_exp</v>
          </cell>
          <cell r="K978" t="str">
            <v>alloc_gcp</v>
          </cell>
          <cell r="M978" t="str">
            <v>2010/12/1/8/A/0</v>
          </cell>
        </row>
        <row r="979">
          <cell r="A979" t="str">
            <v>978</v>
          </cell>
          <cell r="B979" t="str">
            <v>COH_8005</v>
          </cell>
          <cell r="C979" t="str">
            <v>8005 - Energy Allocation Factor</v>
          </cell>
          <cell r="D979">
            <v>7.6923077000000006E-2</v>
          </cell>
          <cell r="F979" t="str">
            <v>CALC</v>
          </cell>
          <cell r="H979" t="str">
            <v>8005</v>
          </cell>
          <cell r="J979" t="str">
            <v>cap_exp</v>
          </cell>
          <cell r="K979" t="str">
            <v>alloc_engy</v>
          </cell>
          <cell r="M979" t="str">
            <v>2010/12/1/8/A/0</v>
          </cell>
        </row>
        <row r="980">
          <cell r="A980" t="str">
            <v>979</v>
          </cell>
          <cell r="B980" t="str">
            <v>COI_8005</v>
          </cell>
          <cell r="C980" t="str">
            <v>8005 - CP Allocation Cap Exp Amount</v>
          </cell>
          <cell r="D980">
            <v>80960.884529259201</v>
          </cell>
          <cell r="F980" t="str">
            <v>CALC</v>
          </cell>
          <cell r="H980" t="str">
            <v>8005</v>
          </cell>
          <cell r="J980" t="str">
            <v>cap_exp</v>
          </cell>
          <cell r="K980" t="str">
            <v>alloc_cp_amt</v>
          </cell>
          <cell r="M980" t="str">
            <v>2010/12/1/8/A/0</v>
          </cell>
        </row>
        <row r="981">
          <cell r="A981" t="str">
            <v>980</v>
          </cell>
          <cell r="B981" t="str">
            <v>COJ_8005</v>
          </cell>
          <cell r="C981" t="str">
            <v>8005 - GCP Allocation Cap Exp Amount</v>
          </cell>
          <cell r="D981">
            <v>0</v>
          </cell>
          <cell r="F981" t="str">
            <v>CALC</v>
          </cell>
          <cell r="H981" t="str">
            <v>8005</v>
          </cell>
          <cell r="J981" t="str">
            <v>cap_exp</v>
          </cell>
          <cell r="K981" t="str">
            <v>alloc_gcp_amt</v>
          </cell>
          <cell r="M981" t="str">
            <v>2010/12/1/8/A/0</v>
          </cell>
        </row>
        <row r="982">
          <cell r="A982" t="str">
            <v>981</v>
          </cell>
          <cell r="B982" t="str">
            <v>COK_8005</v>
          </cell>
          <cell r="C982" t="str">
            <v>8005 - Energy Allocation Cap Exp Amount</v>
          </cell>
          <cell r="D982">
            <v>6746.7403847472397</v>
          </cell>
          <cell r="F982" t="str">
            <v>CALC</v>
          </cell>
          <cell r="H982" t="str">
            <v>8005</v>
          </cell>
          <cell r="J982" t="str">
            <v>cap_exp</v>
          </cell>
          <cell r="K982" t="str">
            <v>alloc_engy_amt</v>
          </cell>
          <cell r="M982" t="str">
            <v>2010/12/1/8/A/0</v>
          </cell>
        </row>
        <row r="983">
          <cell r="A983" t="str">
            <v>982</v>
          </cell>
          <cell r="B983" t="str">
            <v>COL_8005</v>
          </cell>
          <cell r="C983" t="str">
            <v>8005 - CP Jurisdictional Factor</v>
          </cell>
          <cell r="D983">
            <v>0.98031049999999997</v>
          </cell>
          <cell r="F983" t="str">
            <v>CALC</v>
          </cell>
          <cell r="H983" t="str">
            <v>8005</v>
          </cell>
          <cell r="J983" t="str">
            <v>cap_exp</v>
          </cell>
          <cell r="K983" t="str">
            <v>juris_cp_factor</v>
          </cell>
          <cell r="M983" t="str">
            <v>2010/12/1/8/A/0</v>
          </cell>
        </row>
        <row r="984">
          <cell r="A984" t="str">
            <v>983</v>
          </cell>
          <cell r="B984" t="str">
            <v>COM_8005</v>
          </cell>
          <cell r="C984" t="str">
            <v>8005 - GCP Jurisdictional Factor</v>
          </cell>
          <cell r="D984">
            <v>1</v>
          </cell>
          <cell r="F984" t="str">
            <v>CALC</v>
          </cell>
          <cell r="H984" t="str">
            <v>8005</v>
          </cell>
          <cell r="J984" t="str">
            <v>cap_exp</v>
          </cell>
          <cell r="K984" t="str">
            <v>juris_gcp_factor</v>
          </cell>
          <cell r="M984" t="str">
            <v>2010/12/1/8/A/0</v>
          </cell>
        </row>
        <row r="985">
          <cell r="A985" t="str">
            <v>984</v>
          </cell>
          <cell r="B985" t="str">
            <v>CON_8005</v>
          </cell>
          <cell r="C985" t="str">
            <v>8005 - Energy Jurisdictional Factor</v>
          </cell>
          <cell r="D985">
            <v>0.980271</v>
          </cell>
          <cell r="F985" t="str">
            <v>CALC</v>
          </cell>
          <cell r="H985" t="str">
            <v>8005</v>
          </cell>
          <cell r="J985" t="str">
            <v>cap_exp</v>
          </cell>
          <cell r="K985" t="str">
            <v>juris_engy_factor</v>
          </cell>
          <cell r="M985" t="str">
            <v>2010/12/1/8/A/0</v>
          </cell>
        </row>
        <row r="986">
          <cell r="A986" t="str">
            <v>985</v>
          </cell>
          <cell r="B986" t="str">
            <v>COO_8005</v>
          </cell>
          <cell r="C986" t="str">
            <v>8005 - CP Jurisdictional Cap Exp Amount</v>
          </cell>
          <cell r="D986">
            <v>79366.805193320397</v>
          </cell>
          <cell r="F986" t="str">
            <v>CALC</v>
          </cell>
          <cell r="H986" t="str">
            <v>8005</v>
          </cell>
          <cell r="J986" t="str">
            <v>cap_exp</v>
          </cell>
          <cell r="K986" t="str">
            <v>juris_cp_amt</v>
          </cell>
          <cell r="M986" t="str">
            <v>2010/12/1/8/A/0</v>
          </cell>
        </row>
        <row r="987">
          <cell r="A987" t="str">
            <v>986</v>
          </cell>
          <cell r="B987" t="str">
            <v>COP_8005</v>
          </cell>
          <cell r="C987" t="str">
            <v>8005 - GCP Jurisdictional Cap Exp Amount</v>
          </cell>
          <cell r="D987">
            <v>0</v>
          </cell>
          <cell r="F987" t="str">
            <v>CALC</v>
          </cell>
          <cell r="H987" t="str">
            <v>8005</v>
          </cell>
          <cell r="J987" t="str">
            <v>cap_exp</v>
          </cell>
          <cell r="K987" t="str">
            <v>juris_gcp_amt</v>
          </cell>
          <cell r="M987" t="str">
            <v>2010/12/1/8/A/0</v>
          </cell>
        </row>
        <row r="988">
          <cell r="A988" t="str">
            <v>987</v>
          </cell>
          <cell r="B988" t="str">
            <v>COQ_8005</v>
          </cell>
          <cell r="C988" t="str">
            <v>8005 - Energy Jurisdictional Cap Exp Amount</v>
          </cell>
          <cell r="D988">
            <v>6613.63394369656</v>
          </cell>
          <cell r="F988" t="str">
            <v>CALC</v>
          </cell>
          <cell r="H988" t="str">
            <v>8005</v>
          </cell>
          <cell r="J988" t="str">
            <v>cap_exp</v>
          </cell>
          <cell r="K988" t="str">
            <v>juris_engy_amt</v>
          </cell>
          <cell r="M988" t="str">
            <v>2010/12/1/8/A/0</v>
          </cell>
        </row>
        <row r="989">
          <cell r="A989" t="str">
            <v>988</v>
          </cell>
          <cell r="B989" t="str">
            <v>COR_8005</v>
          </cell>
          <cell r="C989" t="str">
            <v>8005 - Total Jurisdictional Cap Exp Amount</v>
          </cell>
          <cell r="D989">
            <v>85980.439137017005</v>
          </cell>
          <cell r="F989" t="str">
            <v>CALC</v>
          </cell>
          <cell r="H989" t="str">
            <v>8005</v>
          </cell>
          <cell r="J989" t="str">
            <v>cap_exp</v>
          </cell>
          <cell r="K989" t="str">
            <v>total_juris_amt</v>
          </cell>
          <cell r="M989" t="str">
            <v>2010/12/1/8/A/0</v>
          </cell>
        </row>
        <row r="990">
          <cell r="A990" t="str">
            <v>989</v>
          </cell>
          <cell r="B990" t="str">
            <v>CI1_8007</v>
          </cell>
          <cell r="C990" t="str">
            <v>8007 - Depreciation Expense</v>
          </cell>
          <cell r="D990">
            <v>62.06</v>
          </cell>
          <cell r="F990" t="str">
            <v>CATS</v>
          </cell>
          <cell r="H990" t="str">
            <v>8007</v>
          </cell>
          <cell r="I990" t="str">
            <v>A</v>
          </cell>
          <cell r="J990" t="str">
            <v>cap_exp</v>
          </cell>
          <cell r="K990" t="str">
            <v>depr_exp</v>
          </cell>
          <cell r="M990" t="str">
            <v>2010/12/1/8/A/0</v>
          </cell>
        </row>
        <row r="991">
          <cell r="A991" t="str">
            <v>990</v>
          </cell>
          <cell r="B991" t="str">
            <v>CI5_8007</v>
          </cell>
          <cell r="C991" t="str">
            <v>8007 - End of Month CWIP Balance</v>
          </cell>
          <cell r="D991">
            <v>0</v>
          </cell>
          <cell r="F991" t="str">
            <v>CALC</v>
          </cell>
          <cell r="H991" t="str">
            <v>8007</v>
          </cell>
          <cell r="J991" t="str">
            <v>cap_exp</v>
          </cell>
          <cell r="K991" t="str">
            <v>end_cwip_bal</v>
          </cell>
          <cell r="M991" t="str">
            <v>2010/12/1/8/A/0</v>
          </cell>
        </row>
        <row r="992">
          <cell r="A992" t="str">
            <v>991</v>
          </cell>
          <cell r="B992" t="str">
            <v>CI7_8007</v>
          </cell>
          <cell r="C992" t="str">
            <v>8007 - Plant Additions</v>
          </cell>
          <cell r="D992">
            <v>0</v>
          </cell>
          <cell r="F992" t="str">
            <v>CATS</v>
          </cell>
          <cell r="H992" t="str">
            <v>8007</v>
          </cell>
          <cell r="I992" t="str">
            <v>A</v>
          </cell>
          <cell r="J992" t="str">
            <v>cap_exp</v>
          </cell>
          <cell r="K992" t="str">
            <v>plt_add</v>
          </cell>
          <cell r="M992" t="str">
            <v>2010/12/1/8/A/0</v>
          </cell>
        </row>
        <row r="993">
          <cell r="A993" t="str">
            <v>992</v>
          </cell>
          <cell r="B993" t="str">
            <v>CI8_8007</v>
          </cell>
          <cell r="C993" t="str">
            <v>8007 - Retirements</v>
          </cell>
          <cell r="D993">
            <v>0</v>
          </cell>
          <cell r="F993" t="str">
            <v>CATS</v>
          </cell>
          <cell r="H993" t="str">
            <v>8007</v>
          </cell>
          <cell r="I993" t="str">
            <v>A</v>
          </cell>
          <cell r="J993" t="str">
            <v>cap_exp</v>
          </cell>
          <cell r="K993" t="str">
            <v>ret</v>
          </cell>
          <cell r="M993" t="str">
            <v>2010/12/1/8/A/0</v>
          </cell>
        </row>
        <row r="994">
          <cell r="A994" t="str">
            <v>993</v>
          </cell>
          <cell r="B994" t="str">
            <v>CI9_8007</v>
          </cell>
          <cell r="C994" t="str">
            <v>8007 - Plant Trans and Adjs</v>
          </cell>
          <cell r="D994">
            <v>0</v>
          </cell>
          <cell r="F994" t="str">
            <v>CATS</v>
          </cell>
          <cell r="H994" t="str">
            <v>8007</v>
          </cell>
          <cell r="I994" t="str">
            <v>A</v>
          </cell>
          <cell r="J994" t="str">
            <v>cap_exp</v>
          </cell>
          <cell r="K994" t="str">
            <v>plt_tradjs</v>
          </cell>
          <cell r="M994" t="str">
            <v>2010/12/1/8/A/0</v>
          </cell>
        </row>
        <row r="995">
          <cell r="A995" t="str">
            <v>994</v>
          </cell>
          <cell r="B995" t="str">
            <v>CIA_8007</v>
          </cell>
          <cell r="C995" t="str">
            <v>8007 - Reserve Removal Cost</v>
          </cell>
          <cell r="D995">
            <v>0</v>
          </cell>
          <cell r="F995" t="str">
            <v>CATS</v>
          </cell>
          <cell r="H995" t="str">
            <v>8007</v>
          </cell>
          <cell r="I995" t="str">
            <v>A</v>
          </cell>
          <cell r="J995" t="str">
            <v>cap_exp</v>
          </cell>
          <cell r="K995" t="str">
            <v>resv_rem_cost</v>
          </cell>
          <cell r="M995" t="str">
            <v>2010/12/1/8/A/0</v>
          </cell>
        </row>
        <row r="996">
          <cell r="A996" t="str">
            <v>995</v>
          </cell>
          <cell r="B996" t="str">
            <v>CIB_8007</v>
          </cell>
          <cell r="C996" t="str">
            <v>8007 - Reserve Salvage</v>
          </cell>
          <cell r="D996">
            <v>0</v>
          </cell>
          <cell r="F996" t="str">
            <v>CATS</v>
          </cell>
          <cell r="H996" t="str">
            <v>8007</v>
          </cell>
          <cell r="I996" t="str">
            <v>A</v>
          </cell>
          <cell r="J996" t="str">
            <v>cap_exp</v>
          </cell>
          <cell r="K996" t="str">
            <v>resv_salv</v>
          </cell>
          <cell r="M996" t="str">
            <v>2010/12/1/8/A/0</v>
          </cell>
        </row>
        <row r="997">
          <cell r="A997" t="str">
            <v>996</v>
          </cell>
          <cell r="B997" t="str">
            <v>CIC_8007</v>
          </cell>
          <cell r="C997" t="str">
            <v>8007 - Reserve Trans and Adjs</v>
          </cell>
          <cell r="D997">
            <v>0</v>
          </cell>
          <cell r="F997" t="str">
            <v>CATS</v>
          </cell>
          <cell r="H997" t="str">
            <v>8007</v>
          </cell>
          <cell r="I997" t="str">
            <v>A</v>
          </cell>
          <cell r="J997" t="str">
            <v>cap_exp</v>
          </cell>
          <cell r="K997" t="str">
            <v>resv_tradjs</v>
          </cell>
          <cell r="M997" t="str">
            <v>2010/12/1/8/A/0</v>
          </cell>
        </row>
        <row r="998">
          <cell r="A998" t="str">
            <v>997</v>
          </cell>
          <cell r="B998" t="str">
            <v>CIP_8007</v>
          </cell>
          <cell r="C998" t="str">
            <v>8007 - Beginning of Month Plant Balance</v>
          </cell>
          <cell r="D998">
            <v>31030</v>
          </cell>
          <cell r="F998" t="str">
            <v>PRIOR_JV</v>
          </cell>
          <cell r="H998" t="str">
            <v>8007</v>
          </cell>
          <cell r="I998" t="str">
            <v>P</v>
          </cell>
          <cell r="J998" t="str">
            <v>cap_exp</v>
          </cell>
          <cell r="K998" t="str">
            <v>beg_plant_bal</v>
          </cell>
          <cell r="M998" t="str">
            <v>2010/12/1/8/A/0</v>
          </cell>
        </row>
        <row r="999">
          <cell r="A999" t="str">
            <v>998</v>
          </cell>
          <cell r="B999" t="str">
            <v>CIQ_8007</v>
          </cell>
          <cell r="C999" t="str">
            <v>8007 - Beginning of Month Reserve Balance</v>
          </cell>
          <cell r="D999">
            <v>21581.37</v>
          </cell>
          <cell r="F999" t="str">
            <v>PRIOR_JV</v>
          </cell>
          <cell r="H999" t="str">
            <v>8007</v>
          </cell>
          <cell r="I999" t="str">
            <v>P</v>
          </cell>
          <cell r="J999" t="str">
            <v>cap_exp</v>
          </cell>
          <cell r="K999" t="str">
            <v>beg_resv_bal</v>
          </cell>
          <cell r="M999" t="str">
            <v>2010/12/1/8/A/0</v>
          </cell>
        </row>
        <row r="1000">
          <cell r="A1000" t="str">
            <v>999</v>
          </cell>
          <cell r="B1000" t="str">
            <v>CIR_8007</v>
          </cell>
          <cell r="C1000" t="str">
            <v>8007 - End of Month Plant Balance</v>
          </cell>
          <cell r="D1000">
            <v>31030</v>
          </cell>
          <cell r="F1000" t="str">
            <v>CALC</v>
          </cell>
          <cell r="H1000" t="str">
            <v>8007</v>
          </cell>
          <cell r="J1000" t="str">
            <v>cap_exp</v>
          </cell>
          <cell r="K1000" t="str">
            <v>end_plant_bal</v>
          </cell>
          <cell r="M1000" t="str">
            <v>2010/12/1/8/A/0</v>
          </cell>
        </row>
        <row r="1001">
          <cell r="A1001" t="str">
            <v>1000</v>
          </cell>
          <cell r="B1001" t="str">
            <v>CIS_8007</v>
          </cell>
          <cell r="C1001" t="str">
            <v>8007 - End of Month Reserve Balance</v>
          </cell>
          <cell r="D1001">
            <v>21643.43</v>
          </cell>
          <cell r="F1001" t="str">
            <v>CALC</v>
          </cell>
          <cell r="H1001" t="str">
            <v>8007</v>
          </cell>
          <cell r="J1001" t="str">
            <v>cap_exp</v>
          </cell>
          <cell r="K1001" t="str">
            <v>end_resv_bal</v>
          </cell>
          <cell r="M1001" t="str">
            <v>2010/12/1/8/A/0</v>
          </cell>
        </row>
        <row r="1002">
          <cell r="A1002" t="str">
            <v>1001</v>
          </cell>
          <cell r="B1002" t="str">
            <v>CO1_8007</v>
          </cell>
          <cell r="C1002" t="str">
            <v>8007 - Beginning of Month Net Book</v>
          </cell>
          <cell r="D1002">
            <v>9448.6299999999992</v>
          </cell>
          <cell r="F1002" t="str">
            <v>CALC</v>
          </cell>
          <cell r="H1002" t="str">
            <v>8007</v>
          </cell>
          <cell r="J1002" t="str">
            <v>cap_exp</v>
          </cell>
          <cell r="K1002" t="str">
            <v>beg_net_book</v>
          </cell>
          <cell r="M1002" t="str">
            <v>2010/12/1/8/A/0</v>
          </cell>
        </row>
        <row r="1003">
          <cell r="A1003" t="str">
            <v>1002</v>
          </cell>
          <cell r="B1003" t="str">
            <v>CO2_8007</v>
          </cell>
          <cell r="C1003" t="str">
            <v>8007 - End of Month Net Book</v>
          </cell>
          <cell r="D1003">
            <v>9386.57</v>
          </cell>
          <cell r="F1003" t="str">
            <v>CALC</v>
          </cell>
          <cell r="H1003" t="str">
            <v>8007</v>
          </cell>
          <cell r="J1003" t="str">
            <v>cap_exp</v>
          </cell>
          <cell r="K1003" t="str">
            <v>end_net_book</v>
          </cell>
          <cell r="M1003" t="str">
            <v>2010/12/1/8/A/0</v>
          </cell>
        </row>
        <row r="1004">
          <cell r="A1004" t="str">
            <v>1003</v>
          </cell>
          <cell r="B1004" t="str">
            <v>CO3_8007</v>
          </cell>
          <cell r="C1004" t="str">
            <v>8007 - Average Net Book</v>
          </cell>
          <cell r="D1004">
            <v>9417.6</v>
          </cell>
          <cell r="F1004" t="str">
            <v>CALC</v>
          </cell>
          <cell r="H1004" t="str">
            <v>8007</v>
          </cell>
          <cell r="J1004" t="str">
            <v>cap_exp</v>
          </cell>
          <cell r="K1004" t="str">
            <v>avg_net_book</v>
          </cell>
          <cell r="M1004" t="str">
            <v>2010/12/1/8/A/0</v>
          </cell>
        </row>
        <row r="1005">
          <cell r="A1005" t="str">
            <v>1004</v>
          </cell>
          <cell r="B1005" t="str">
            <v>CO4_8007</v>
          </cell>
          <cell r="C1005" t="str">
            <v>8007 - Annual Equity Rate</v>
          </cell>
          <cell r="D1005">
            <v>4.7018999999999998E-2</v>
          </cell>
          <cell r="F1005" t="str">
            <v>CALC</v>
          </cell>
          <cell r="H1005" t="str">
            <v>8007</v>
          </cell>
          <cell r="J1005" t="str">
            <v>cap_exp</v>
          </cell>
          <cell r="K1005" t="str">
            <v>equity_ror</v>
          </cell>
          <cell r="M1005" t="str">
            <v>2010/12/1/8/A/0</v>
          </cell>
        </row>
        <row r="1006">
          <cell r="A1006" t="str">
            <v>1005</v>
          </cell>
          <cell r="B1006" t="str">
            <v>CO5_8007</v>
          </cell>
          <cell r="C1006" t="str">
            <v>8007 - Annual Debt Rate</v>
          </cell>
          <cell r="D1006">
            <v>1.9473000000000001E-2</v>
          </cell>
          <cell r="F1006" t="str">
            <v>CALC</v>
          </cell>
          <cell r="H1006" t="str">
            <v>8007</v>
          </cell>
          <cell r="J1006" t="str">
            <v>cap_exp</v>
          </cell>
          <cell r="K1006" t="str">
            <v>debt_ror</v>
          </cell>
          <cell r="M1006" t="str">
            <v>2010/12/1/8/A/0</v>
          </cell>
        </row>
        <row r="1007">
          <cell r="A1007" t="str">
            <v>1006</v>
          </cell>
          <cell r="B1007" t="str">
            <v>CO6_8007</v>
          </cell>
          <cell r="C1007" t="str">
            <v>8007 - State Tax Rate</v>
          </cell>
          <cell r="D1007">
            <v>5.5E-2</v>
          </cell>
          <cell r="F1007" t="str">
            <v>CALC</v>
          </cell>
          <cell r="H1007" t="str">
            <v>8007</v>
          </cell>
          <cell r="J1007" t="str">
            <v>cap_exp</v>
          </cell>
          <cell r="K1007" t="str">
            <v>state_tax_rate</v>
          </cell>
          <cell r="M1007" t="str">
            <v>2010/12/1/8/A/0</v>
          </cell>
        </row>
        <row r="1008">
          <cell r="A1008" t="str">
            <v>1007</v>
          </cell>
          <cell r="B1008" t="str">
            <v>CO7_8007</v>
          </cell>
          <cell r="C1008" t="str">
            <v>8007 - Federal Tax Rate</v>
          </cell>
          <cell r="D1008">
            <v>0.35</v>
          </cell>
          <cell r="F1008" t="str">
            <v>CALC</v>
          </cell>
          <cell r="H1008" t="str">
            <v>8007</v>
          </cell>
          <cell r="J1008" t="str">
            <v>cap_exp</v>
          </cell>
          <cell r="K1008" t="str">
            <v>fed_tax_rate</v>
          </cell>
          <cell r="M1008" t="str">
            <v>2010/12/1/8/A/0</v>
          </cell>
        </row>
        <row r="1009">
          <cell r="A1009" t="str">
            <v>1008</v>
          </cell>
          <cell r="B1009" t="str">
            <v>CO8_8007</v>
          </cell>
          <cell r="C1009" t="str">
            <v>8007 - Grossed State Tax Rate</v>
          </cell>
          <cell r="D1009">
            <v>5.8201058201058198E-2</v>
          </cell>
          <cell r="F1009" t="str">
            <v>CALC</v>
          </cell>
          <cell r="H1009" t="str">
            <v>8007</v>
          </cell>
          <cell r="J1009" t="str">
            <v>cap_exp</v>
          </cell>
          <cell r="K1009" t="str">
            <v>gross_state_tax_rate</v>
          </cell>
          <cell r="M1009" t="str">
            <v>2010/12/1/8/A/0</v>
          </cell>
        </row>
        <row r="1010">
          <cell r="A1010" t="str">
            <v>1009</v>
          </cell>
          <cell r="B1010" t="str">
            <v>CO9_8007</v>
          </cell>
          <cell r="C1010" t="str">
            <v>8007 - Grossed Federal Tax Rate</v>
          </cell>
          <cell r="D1010">
            <v>0.53846153846153799</v>
          </cell>
          <cell r="F1010" t="str">
            <v>CALC</v>
          </cell>
          <cell r="H1010" t="str">
            <v>8007</v>
          </cell>
          <cell r="J1010" t="str">
            <v>cap_exp</v>
          </cell>
          <cell r="K1010" t="str">
            <v>gross_fed_tax_rate</v>
          </cell>
          <cell r="M1010" t="str">
            <v>2010/12/1/8/A/0</v>
          </cell>
        </row>
        <row r="1011">
          <cell r="A1011" t="str">
            <v>1010</v>
          </cell>
          <cell r="B1011" t="str">
            <v>COA_8007</v>
          </cell>
          <cell r="C1011" t="str">
            <v>8007 - Return on Equity Amount</v>
          </cell>
          <cell r="D1011">
            <v>36.900982079999999</v>
          </cell>
          <cell r="F1011" t="str">
            <v>CALC</v>
          </cell>
          <cell r="H1011" t="str">
            <v>8007</v>
          </cell>
          <cell r="J1011" t="str">
            <v>cap_exp</v>
          </cell>
          <cell r="K1011" t="str">
            <v>equity_ror_amt</v>
          </cell>
          <cell r="M1011" t="str">
            <v>2010/12/1/8/A/0</v>
          </cell>
        </row>
        <row r="1012">
          <cell r="A1012" t="str">
            <v>1011</v>
          </cell>
          <cell r="B1012" t="str">
            <v>COB_8007</v>
          </cell>
          <cell r="C1012" t="str">
            <v>8007 - State Tax Amount</v>
          </cell>
          <cell r="D1012">
            <v>2.14767620571428</v>
          </cell>
          <cell r="F1012" t="str">
            <v>CALC</v>
          </cell>
          <cell r="H1012" t="str">
            <v>8007</v>
          </cell>
          <cell r="J1012" t="str">
            <v>cap_exp</v>
          </cell>
          <cell r="K1012" t="str">
            <v>state_tax_amt</v>
          </cell>
          <cell r="M1012" t="str">
            <v>2010/12/1/8/A/0</v>
          </cell>
        </row>
        <row r="1013">
          <cell r="A1013" t="str">
            <v>1012</v>
          </cell>
          <cell r="B1013" t="str">
            <v>COC_8007</v>
          </cell>
          <cell r="C1013" t="str">
            <v>8007 - Federal Tax Amount</v>
          </cell>
          <cell r="D1013">
            <v>21.0262006153846</v>
          </cell>
          <cell r="F1013" t="str">
            <v>CALC</v>
          </cell>
          <cell r="H1013" t="str">
            <v>8007</v>
          </cell>
          <cell r="J1013" t="str">
            <v>cap_exp</v>
          </cell>
          <cell r="K1013" t="str">
            <v>fed_tax_amt</v>
          </cell>
          <cell r="M1013" t="str">
            <v>2010/12/1/8/A/0</v>
          </cell>
        </row>
        <row r="1014">
          <cell r="A1014" t="str">
            <v>1013</v>
          </cell>
          <cell r="B1014" t="str">
            <v>COD_8007</v>
          </cell>
          <cell r="C1014" t="str">
            <v>8007 - Return on Debt Amount</v>
          </cell>
          <cell r="D1014">
            <v>15.28288128</v>
          </cell>
          <cell r="F1014" t="str">
            <v>CALC</v>
          </cell>
          <cell r="H1014" t="str">
            <v>8007</v>
          </cell>
          <cell r="J1014" t="str">
            <v>cap_exp</v>
          </cell>
          <cell r="K1014" t="str">
            <v>debt_ror_amt</v>
          </cell>
          <cell r="M1014" t="str">
            <v>2010/12/1/8/A/0</v>
          </cell>
        </row>
        <row r="1015">
          <cell r="A1015" t="str">
            <v>1014</v>
          </cell>
          <cell r="B1015" t="str">
            <v>COE_8007</v>
          </cell>
          <cell r="C1015" t="str">
            <v>8007 - Total Cap Exp Amount</v>
          </cell>
          <cell r="D1015">
            <v>137.417740181098</v>
          </cell>
          <cell r="F1015" t="str">
            <v>CALC</v>
          </cell>
          <cell r="H1015" t="str">
            <v>8007</v>
          </cell>
          <cell r="J1015" t="str">
            <v>cap_exp</v>
          </cell>
          <cell r="K1015" t="str">
            <v>total_amt</v>
          </cell>
          <cell r="M1015" t="str">
            <v>2010/12/1/8/A/0</v>
          </cell>
        </row>
        <row r="1016">
          <cell r="A1016" t="str">
            <v>1015</v>
          </cell>
          <cell r="B1016" t="str">
            <v>COF_8007</v>
          </cell>
          <cell r="C1016" t="str">
            <v>8007 - CP Allocation Factor</v>
          </cell>
          <cell r="D1016">
            <v>0.92307692299999999</v>
          </cell>
          <cell r="F1016" t="str">
            <v>CALC</v>
          </cell>
          <cell r="H1016" t="str">
            <v>8007</v>
          </cell>
          <cell r="J1016" t="str">
            <v>cap_exp</v>
          </cell>
          <cell r="K1016" t="str">
            <v>alloc_cp</v>
          </cell>
          <cell r="M1016" t="str">
            <v>2010/12/1/8/A/0</v>
          </cell>
        </row>
        <row r="1017">
          <cell r="A1017" t="str">
            <v>1016</v>
          </cell>
          <cell r="B1017" t="str">
            <v>COG_8007</v>
          </cell>
          <cell r="C1017" t="str">
            <v>8007 - GCP Allocation Factor</v>
          </cell>
          <cell r="D1017">
            <v>0</v>
          </cell>
          <cell r="F1017" t="str">
            <v>CALC</v>
          </cell>
          <cell r="H1017" t="str">
            <v>8007</v>
          </cell>
          <cell r="J1017" t="str">
            <v>cap_exp</v>
          </cell>
          <cell r="K1017" t="str">
            <v>alloc_gcp</v>
          </cell>
          <cell r="M1017" t="str">
            <v>2010/12/1/8/A/0</v>
          </cell>
        </row>
        <row r="1018">
          <cell r="A1018" t="str">
            <v>1017</v>
          </cell>
          <cell r="B1018" t="str">
            <v>COH_8007</v>
          </cell>
          <cell r="C1018" t="str">
            <v>8007 - Energy Allocation Factor</v>
          </cell>
          <cell r="D1018">
            <v>7.6923077000000006E-2</v>
          </cell>
          <cell r="F1018" t="str">
            <v>CALC</v>
          </cell>
          <cell r="H1018" t="str">
            <v>8007</v>
          </cell>
          <cell r="J1018" t="str">
            <v>cap_exp</v>
          </cell>
          <cell r="K1018" t="str">
            <v>alloc_engy</v>
          </cell>
          <cell r="M1018" t="str">
            <v>2010/12/1/8/A/0</v>
          </cell>
        </row>
        <row r="1019">
          <cell r="A1019" t="str">
            <v>1018</v>
          </cell>
          <cell r="B1019" t="str">
            <v>COI_8007</v>
          </cell>
          <cell r="C1019" t="str">
            <v>8007 - CP Allocation Cap Exp Amount</v>
          </cell>
          <cell r="D1019">
            <v>126.847144771982</v>
          </cell>
          <cell r="F1019" t="str">
            <v>CALC</v>
          </cell>
          <cell r="H1019" t="str">
            <v>8007</v>
          </cell>
          <cell r="J1019" t="str">
            <v>cap_exp</v>
          </cell>
          <cell r="K1019" t="str">
            <v>alloc_cp_amt</v>
          </cell>
          <cell r="M1019" t="str">
            <v>2010/12/1/8/A/0</v>
          </cell>
        </row>
        <row r="1020">
          <cell r="A1020" t="str">
            <v>1019</v>
          </cell>
          <cell r="B1020" t="str">
            <v>COJ_8007</v>
          </cell>
          <cell r="C1020" t="str">
            <v>8007 - GCP Allocation Cap Exp Amount</v>
          </cell>
          <cell r="D1020">
            <v>0</v>
          </cell>
          <cell r="F1020" t="str">
            <v>CALC</v>
          </cell>
          <cell r="H1020" t="str">
            <v>8007</v>
          </cell>
          <cell r="J1020" t="str">
            <v>cap_exp</v>
          </cell>
          <cell r="K1020" t="str">
            <v>alloc_gcp_amt</v>
          </cell>
          <cell r="M1020" t="str">
            <v>2010/12/1/8/A/0</v>
          </cell>
        </row>
        <row r="1021">
          <cell r="A1021" t="str">
            <v>1020</v>
          </cell>
          <cell r="B1021" t="str">
            <v>COK_8007</v>
          </cell>
          <cell r="C1021" t="str">
            <v>8007 - Energy Allocation Cap Exp Amount</v>
          </cell>
          <cell r="D1021">
            <v>10.570595409116599</v>
          </cell>
          <cell r="F1021" t="str">
            <v>CALC</v>
          </cell>
          <cell r="H1021" t="str">
            <v>8007</v>
          </cell>
          <cell r="J1021" t="str">
            <v>cap_exp</v>
          </cell>
          <cell r="K1021" t="str">
            <v>alloc_engy_amt</v>
          </cell>
          <cell r="M1021" t="str">
            <v>2010/12/1/8/A/0</v>
          </cell>
        </row>
        <row r="1022">
          <cell r="A1022" t="str">
            <v>1021</v>
          </cell>
          <cell r="B1022" t="str">
            <v>COL_8007</v>
          </cell>
          <cell r="C1022" t="str">
            <v>8007 - CP Jurisdictional Factor</v>
          </cell>
          <cell r="D1022">
            <v>0.98031049999999997</v>
          </cell>
          <cell r="F1022" t="str">
            <v>CALC</v>
          </cell>
          <cell r="H1022" t="str">
            <v>8007</v>
          </cell>
          <cell r="J1022" t="str">
            <v>cap_exp</v>
          </cell>
          <cell r="K1022" t="str">
            <v>juris_cp_factor</v>
          </cell>
          <cell r="M1022" t="str">
            <v>2010/12/1/8/A/0</v>
          </cell>
        </row>
        <row r="1023">
          <cell r="A1023" t="str">
            <v>1022</v>
          </cell>
          <cell r="B1023" t="str">
            <v>COM_8007</v>
          </cell>
          <cell r="C1023" t="str">
            <v>8007 - GCP Jurisdictional Factor</v>
          </cell>
          <cell r="D1023">
            <v>1</v>
          </cell>
          <cell r="F1023" t="str">
            <v>CALC</v>
          </cell>
          <cell r="H1023" t="str">
            <v>8007</v>
          </cell>
          <cell r="J1023" t="str">
            <v>cap_exp</v>
          </cell>
          <cell r="K1023" t="str">
            <v>juris_gcp_factor</v>
          </cell>
          <cell r="M1023" t="str">
            <v>2010/12/1/8/A/0</v>
          </cell>
        </row>
        <row r="1024">
          <cell r="A1024" t="str">
            <v>1023</v>
          </cell>
          <cell r="B1024" t="str">
            <v>CON_8007</v>
          </cell>
          <cell r="C1024" t="str">
            <v>8007 - Energy Jurisdictional Factor</v>
          </cell>
          <cell r="D1024">
            <v>0.980271</v>
          </cell>
          <cell r="F1024" t="str">
            <v>CALC</v>
          </cell>
          <cell r="H1024" t="str">
            <v>8007</v>
          </cell>
          <cell r="J1024" t="str">
            <v>cap_exp</v>
          </cell>
          <cell r="K1024" t="str">
            <v>juris_engy_factor</v>
          </cell>
          <cell r="M1024" t="str">
            <v>2010/12/1/8/A/0</v>
          </cell>
        </row>
        <row r="1025">
          <cell r="A1025" t="str">
            <v>1024</v>
          </cell>
          <cell r="B1025" t="str">
            <v>COO_8007</v>
          </cell>
          <cell r="C1025" t="str">
            <v>8007 - CP Jurisdictional Cap Exp Amount</v>
          </cell>
          <cell r="D1025">
            <v>124.349587914994</v>
          </cell>
          <cell r="F1025" t="str">
            <v>CALC</v>
          </cell>
          <cell r="H1025" t="str">
            <v>8007</v>
          </cell>
          <cell r="J1025" t="str">
            <v>cap_exp</v>
          </cell>
          <cell r="K1025" t="str">
            <v>juris_cp_amt</v>
          </cell>
          <cell r="M1025" t="str">
            <v>2010/12/1/8/A/0</v>
          </cell>
        </row>
        <row r="1026">
          <cell r="A1026" t="str">
            <v>1025</v>
          </cell>
          <cell r="B1026" t="str">
            <v>COP_8007</v>
          </cell>
          <cell r="C1026" t="str">
            <v>8007 - GCP Jurisdictional Cap Exp Amount</v>
          </cell>
          <cell r="D1026">
            <v>0</v>
          </cell>
          <cell r="F1026" t="str">
            <v>CALC</v>
          </cell>
          <cell r="H1026" t="str">
            <v>8007</v>
          </cell>
          <cell r="J1026" t="str">
            <v>cap_exp</v>
          </cell>
          <cell r="K1026" t="str">
            <v>juris_gcp_amt</v>
          </cell>
          <cell r="M1026" t="str">
            <v>2010/12/1/8/A/0</v>
          </cell>
        </row>
        <row r="1027">
          <cell r="A1027" t="str">
            <v>1026</v>
          </cell>
          <cell r="B1027" t="str">
            <v>COQ_8007</v>
          </cell>
          <cell r="C1027" t="str">
            <v>8007 - Energy Jurisdictional Cap Exp Amount</v>
          </cell>
          <cell r="D1027">
            <v>10.3620481322902</v>
          </cell>
          <cell r="F1027" t="str">
            <v>CALC</v>
          </cell>
          <cell r="H1027" t="str">
            <v>8007</v>
          </cell>
          <cell r="J1027" t="str">
            <v>cap_exp</v>
          </cell>
          <cell r="K1027" t="str">
            <v>juris_engy_amt</v>
          </cell>
          <cell r="M1027" t="str">
            <v>2010/12/1/8/A/0</v>
          </cell>
        </row>
        <row r="1028">
          <cell r="A1028" t="str">
            <v>1027</v>
          </cell>
          <cell r="B1028" t="str">
            <v>COR_8007</v>
          </cell>
          <cell r="C1028" t="str">
            <v>8007 - Total Jurisdictional Cap Exp Amount</v>
          </cell>
          <cell r="D1028">
            <v>134.711636047284</v>
          </cell>
          <cell r="F1028" t="str">
            <v>CALC</v>
          </cell>
          <cell r="H1028" t="str">
            <v>8007</v>
          </cell>
          <cell r="J1028" t="str">
            <v>cap_exp</v>
          </cell>
          <cell r="K1028" t="str">
            <v>total_juris_amt</v>
          </cell>
          <cell r="M1028" t="str">
            <v>2010/12/1/8/A/0</v>
          </cell>
        </row>
        <row r="1029">
          <cell r="A1029" t="str">
            <v>1028</v>
          </cell>
          <cell r="B1029" t="str">
            <v>CI1_8008</v>
          </cell>
          <cell r="C1029" t="str">
            <v>8008 - Depreciation Expense</v>
          </cell>
          <cell r="D1029">
            <v>6710.34</v>
          </cell>
          <cell r="F1029" t="str">
            <v>CATS</v>
          </cell>
          <cell r="H1029" t="str">
            <v>8008</v>
          </cell>
          <cell r="I1029" t="str">
            <v>A</v>
          </cell>
          <cell r="J1029" t="str">
            <v>cap_exp</v>
          </cell>
          <cell r="K1029" t="str">
            <v>depr_exp</v>
          </cell>
          <cell r="M1029" t="str">
            <v>2010/12/1/8/A/0</v>
          </cell>
        </row>
        <row r="1030">
          <cell r="A1030" t="str">
            <v>1029</v>
          </cell>
          <cell r="B1030" t="str">
            <v>CI5_8008</v>
          </cell>
          <cell r="C1030" t="str">
            <v>8008 - End of Month CWIP Balance</v>
          </cell>
          <cell r="D1030">
            <v>1287.5899999999999</v>
          </cell>
          <cell r="F1030" t="str">
            <v>CALC</v>
          </cell>
          <cell r="H1030" t="str">
            <v>8008</v>
          </cell>
          <cell r="J1030" t="str">
            <v>cap_exp</v>
          </cell>
          <cell r="K1030" t="str">
            <v>end_cwip_bal</v>
          </cell>
          <cell r="M1030" t="str">
            <v>2010/12/1/8/A/0</v>
          </cell>
        </row>
        <row r="1031">
          <cell r="A1031" t="str">
            <v>1030</v>
          </cell>
          <cell r="B1031" t="str">
            <v>CI7_8008</v>
          </cell>
          <cell r="C1031" t="str">
            <v>8008 - Plant Additions</v>
          </cell>
          <cell r="D1031">
            <v>8829.3700000000008</v>
          </cell>
          <cell r="F1031" t="str">
            <v>CATS</v>
          </cell>
          <cell r="H1031" t="str">
            <v>8008</v>
          </cell>
          <cell r="I1031" t="str">
            <v>A</v>
          </cell>
          <cell r="J1031" t="str">
            <v>cap_exp</v>
          </cell>
          <cell r="K1031" t="str">
            <v>plt_add</v>
          </cell>
          <cell r="M1031" t="str">
            <v>2010/12/1/8/A/0</v>
          </cell>
        </row>
        <row r="1032">
          <cell r="A1032" t="str">
            <v>1031</v>
          </cell>
          <cell r="B1032" t="str">
            <v>CI8_8008</v>
          </cell>
          <cell r="C1032" t="str">
            <v>8008 - Retirements</v>
          </cell>
          <cell r="D1032">
            <v>-3364</v>
          </cell>
          <cell r="F1032" t="str">
            <v>CATS</v>
          </cell>
          <cell r="H1032" t="str">
            <v>8008</v>
          </cell>
          <cell r="I1032" t="str">
            <v>A</v>
          </cell>
          <cell r="J1032" t="str">
            <v>cap_exp</v>
          </cell>
          <cell r="K1032" t="str">
            <v>ret</v>
          </cell>
          <cell r="M1032" t="str">
            <v>2010/12/1/8/A/0</v>
          </cell>
        </row>
        <row r="1033">
          <cell r="A1033" t="str">
            <v>1032</v>
          </cell>
          <cell r="B1033" t="str">
            <v>CI9_8008</v>
          </cell>
          <cell r="C1033" t="str">
            <v>8008 - Plant Trans and Adjs</v>
          </cell>
          <cell r="D1033">
            <v>0</v>
          </cell>
          <cell r="F1033" t="str">
            <v>CATS</v>
          </cell>
          <cell r="H1033" t="str">
            <v>8008</v>
          </cell>
          <cell r="I1033" t="str">
            <v>A</v>
          </cell>
          <cell r="J1033" t="str">
            <v>cap_exp</v>
          </cell>
          <cell r="K1033" t="str">
            <v>plt_tradjs</v>
          </cell>
          <cell r="M1033" t="str">
            <v>2010/12/1/8/A/0</v>
          </cell>
        </row>
        <row r="1034">
          <cell r="A1034" t="str">
            <v>1033</v>
          </cell>
          <cell r="B1034" t="str">
            <v>CIA_8008</v>
          </cell>
          <cell r="C1034" t="str">
            <v>8008 - Reserve Removal Cost</v>
          </cell>
          <cell r="D1034">
            <v>0</v>
          </cell>
          <cell r="F1034" t="str">
            <v>CATS</v>
          </cell>
          <cell r="H1034" t="str">
            <v>8008</v>
          </cell>
          <cell r="I1034" t="str">
            <v>A</v>
          </cell>
          <cell r="J1034" t="str">
            <v>cap_exp</v>
          </cell>
          <cell r="K1034" t="str">
            <v>resv_rem_cost</v>
          </cell>
          <cell r="M1034" t="str">
            <v>2010/12/1/8/A/0</v>
          </cell>
        </row>
        <row r="1035">
          <cell r="A1035" t="str">
            <v>1034</v>
          </cell>
          <cell r="B1035" t="str">
            <v>CIB_8008</v>
          </cell>
          <cell r="C1035" t="str">
            <v>8008 - Reserve Salvage</v>
          </cell>
          <cell r="D1035">
            <v>0</v>
          </cell>
          <cell r="F1035" t="str">
            <v>CATS</v>
          </cell>
          <cell r="H1035" t="str">
            <v>8008</v>
          </cell>
          <cell r="I1035" t="str">
            <v>A</v>
          </cell>
          <cell r="J1035" t="str">
            <v>cap_exp</v>
          </cell>
          <cell r="K1035" t="str">
            <v>resv_salv</v>
          </cell>
          <cell r="M1035" t="str">
            <v>2010/12/1/8/A/0</v>
          </cell>
        </row>
        <row r="1036">
          <cell r="A1036" t="str">
            <v>1035</v>
          </cell>
          <cell r="B1036" t="str">
            <v>CIC_8008</v>
          </cell>
          <cell r="C1036" t="str">
            <v>8008 - Reserve Trans and Adjs</v>
          </cell>
          <cell r="D1036">
            <v>0</v>
          </cell>
          <cell r="F1036" t="str">
            <v>CATS</v>
          </cell>
          <cell r="H1036" t="str">
            <v>8008</v>
          </cell>
          <cell r="I1036" t="str">
            <v>A</v>
          </cell>
          <cell r="J1036" t="str">
            <v>cap_exp</v>
          </cell>
          <cell r="K1036" t="str">
            <v>resv_tradjs</v>
          </cell>
          <cell r="M1036" t="str">
            <v>2010/12/1/8/A/0</v>
          </cell>
        </row>
        <row r="1037">
          <cell r="A1037" t="str">
            <v>1036</v>
          </cell>
          <cell r="B1037" t="str">
            <v>CIP_8008</v>
          </cell>
          <cell r="C1037" t="str">
            <v>8008 - Beginning of Month Plant Balance</v>
          </cell>
          <cell r="D1037">
            <v>534677.69999999995</v>
          </cell>
          <cell r="F1037" t="str">
            <v>PRIOR_JV</v>
          </cell>
          <cell r="H1037" t="str">
            <v>8008</v>
          </cell>
          <cell r="I1037" t="str">
            <v>P</v>
          </cell>
          <cell r="J1037" t="str">
            <v>cap_exp</v>
          </cell>
          <cell r="K1037" t="str">
            <v>beg_plant_bal</v>
          </cell>
          <cell r="M1037" t="str">
            <v>2010/12/1/8/A/0</v>
          </cell>
        </row>
        <row r="1038">
          <cell r="A1038" t="str">
            <v>1037</v>
          </cell>
          <cell r="B1038" t="str">
            <v>CIQ_8008</v>
          </cell>
          <cell r="C1038" t="str">
            <v>8008 - Beginning of Month Reserve Balance</v>
          </cell>
          <cell r="D1038">
            <v>266330.64</v>
          </cell>
          <cell r="F1038" t="str">
            <v>PRIOR_JV</v>
          </cell>
          <cell r="H1038" t="str">
            <v>8008</v>
          </cell>
          <cell r="I1038" t="str">
            <v>P</v>
          </cell>
          <cell r="J1038" t="str">
            <v>cap_exp</v>
          </cell>
          <cell r="K1038" t="str">
            <v>beg_resv_bal</v>
          </cell>
          <cell r="M1038" t="str">
            <v>2010/12/1/8/A/0</v>
          </cell>
        </row>
        <row r="1039">
          <cell r="A1039" t="str">
            <v>1038</v>
          </cell>
          <cell r="B1039" t="str">
            <v>CIR_8008</v>
          </cell>
          <cell r="C1039" t="str">
            <v>8008 - End of Month Plant Balance</v>
          </cell>
          <cell r="D1039">
            <v>540143.06999999995</v>
          </cell>
          <cell r="F1039" t="str">
            <v>CALC</v>
          </cell>
          <cell r="H1039" t="str">
            <v>8008</v>
          </cell>
          <cell r="J1039" t="str">
            <v>cap_exp</v>
          </cell>
          <cell r="K1039" t="str">
            <v>end_plant_bal</v>
          </cell>
          <cell r="M1039" t="str">
            <v>2010/12/1/8/A/0</v>
          </cell>
        </row>
        <row r="1040">
          <cell r="A1040" t="str">
            <v>1039</v>
          </cell>
          <cell r="B1040" t="str">
            <v>CIS_8008</v>
          </cell>
          <cell r="C1040" t="str">
            <v>8008 - End of Month Reserve Balance</v>
          </cell>
          <cell r="D1040">
            <v>269676.98</v>
          </cell>
          <cell r="F1040" t="str">
            <v>CALC</v>
          </cell>
          <cell r="H1040" t="str">
            <v>8008</v>
          </cell>
          <cell r="J1040" t="str">
            <v>cap_exp</v>
          </cell>
          <cell r="K1040" t="str">
            <v>end_resv_bal</v>
          </cell>
          <cell r="M1040" t="str">
            <v>2010/12/1/8/A/0</v>
          </cell>
        </row>
        <row r="1041">
          <cell r="A1041" t="str">
            <v>1040</v>
          </cell>
          <cell r="B1041" t="str">
            <v>CO1_8008</v>
          </cell>
          <cell r="C1041" t="str">
            <v>8008 - Beginning of Month Net Book</v>
          </cell>
          <cell r="D1041">
            <v>268347.06</v>
          </cell>
          <cell r="F1041" t="str">
            <v>CALC</v>
          </cell>
          <cell r="H1041" t="str">
            <v>8008</v>
          </cell>
          <cell r="J1041" t="str">
            <v>cap_exp</v>
          </cell>
          <cell r="K1041" t="str">
            <v>beg_net_book</v>
          </cell>
          <cell r="M1041" t="str">
            <v>2010/12/1/8/A/0</v>
          </cell>
        </row>
        <row r="1042">
          <cell r="A1042" t="str">
            <v>1041</v>
          </cell>
          <cell r="B1042" t="str">
            <v>CO2_8008</v>
          </cell>
          <cell r="C1042" t="str">
            <v>8008 - End of Month Net Book</v>
          </cell>
          <cell r="D1042">
            <v>270466.09000000003</v>
          </cell>
          <cell r="F1042" t="str">
            <v>CALC</v>
          </cell>
          <cell r="H1042" t="str">
            <v>8008</v>
          </cell>
          <cell r="J1042" t="str">
            <v>cap_exp</v>
          </cell>
          <cell r="K1042" t="str">
            <v>end_net_book</v>
          </cell>
          <cell r="M1042" t="str">
            <v>2010/12/1/8/A/0</v>
          </cell>
        </row>
        <row r="1043">
          <cell r="A1043" t="str">
            <v>1042</v>
          </cell>
          <cell r="B1043" t="str">
            <v>CO3_8008</v>
          </cell>
          <cell r="C1043" t="str">
            <v>8008 - Average Net Book</v>
          </cell>
          <cell r="D1043">
            <v>269406.57500000001</v>
          </cell>
          <cell r="F1043" t="str">
            <v>CALC</v>
          </cell>
          <cell r="H1043" t="str">
            <v>8008</v>
          </cell>
          <cell r="J1043" t="str">
            <v>cap_exp</v>
          </cell>
          <cell r="K1043" t="str">
            <v>avg_net_book</v>
          </cell>
          <cell r="M1043" t="str">
            <v>2010/12/1/8/A/0</v>
          </cell>
        </row>
        <row r="1044">
          <cell r="A1044" t="str">
            <v>1043</v>
          </cell>
          <cell r="B1044" t="str">
            <v>CO4_8008</v>
          </cell>
          <cell r="C1044" t="str">
            <v>8008 - Annual Equity Rate</v>
          </cell>
          <cell r="D1044">
            <v>4.7018999999999998E-2</v>
          </cell>
          <cell r="F1044" t="str">
            <v>CALC</v>
          </cell>
          <cell r="H1044" t="str">
            <v>8008</v>
          </cell>
          <cell r="J1044" t="str">
            <v>cap_exp</v>
          </cell>
          <cell r="K1044" t="str">
            <v>equity_ror</v>
          </cell>
          <cell r="M1044" t="str">
            <v>2010/12/1/8/A/0</v>
          </cell>
        </row>
        <row r="1045">
          <cell r="A1045" t="str">
            <v>1044</v>
          </cell>
          <cell r="B1045" t="str">
            <v>CO5_8008</v>
          </cell>
          <cell r="C1045" t="str">
            <v>8008 - Annual Debt Rate</v>
          </cell>
          <cell r="D1045">
            <v>1.9473000000000001E-2</v>
          </cell>
          <cell r="F1045" t="str">
            <v>CALC</v>
          </cell>
          <cell r="H1045" t="str">
            <v>8008</v>
          </cell>
          <cell r="J1045" t="str">
            <v>cap_exp</v>
          </cell>
          <cell r="K1045" t="str">
            <v>debt_ror</v>
          </cell>
          <cell r="M1045" t="str">
            <v>2010/12/1/8/A/0</v>
          </cell>
        </row>
        <row r="1046">
          <cell r="A1046" t="str">
            <v>1045</v>
          </cell>
          <cell r="B1046" t="str">
            <v>CO6_8008</v>
          </cell>
          <cell r="C1046" t="str">
            <v>8008 - State Tax Rate</v>
          </cell>
          <cell r="D1046">
            <v>5.5E-2</v>
          </cell>
          <cell r="F1046" t="str">
            <v>CALC</v>
          </cell>
          <cell r="H1046" t="str">
            <v>8008</v>
          </cell>
          <cell r="J1046" t="str">
            <v>cap_exp</v>
          </cell>
          <cell r="K1046" t="str">
            <v>state_tax_rate</v>
          </cell>
          <cell r="M1046" t="str">
            <v>2010/12/1/8/A/0</v>
          </cell>
        </row>
        <row r="1047">
          <cell r="A1047" t="str">
            <v>1046</v>
          </cell>
          <cell r="B1047" t="str">
            <v>CO7_8008</v>
          </cell>
          <cell r="C1047" t="str">
            <v>8008 - Federal Tax Rate</v>
          </cell>
          <cell r="D1047">
            <v>0.35</v>
          </cell>
          <cell r="F1047" t="str">
            <v>CALC</v>
          </cell>
          <cell r="H1047" t="str">
            <v>8008</v>
          </cell>
          <cell r="J1047" t="str">
            <v>cap_exp</v>
          </cell>
          <cell r="K1047" t="str">
            <v>fed_tax_rate</v>
          </cell>
          <cell r="M1047" t="str">
            <v>2010/12/1/8/A/0</v>
          </cell>
        </row>
        <row r="1048">
          <cell r="A1048" t="str">
            <v>1047</v>
          </cell>
          <cell r="B1048" t="str">
            <v>CO8_8008</v>
          </cell>
          <cell r="C1048" t="str">
            <v>8008 - Grossed State Tax Rate</v>
          </cell>
          <cell r="D1048">
            <v>5.8201058201058198E-2</v>
          </cell>
          <cell r="F1048" t="str">
            <v>CALC</v>
          </cell>
          <cell r="H1048" t="str">
            <v>8008</v>
          </cell>
          <cell r="J1048" t="str">
            <v>cap_exp</v>
          </cell>
          <cell r="K1048" t="str">
            <v>gross_state_tax_rate</v>
          </cell>
          <cell r="M1048" t="str">
            <v>2010/12/1/8/A/0</v>
          </cell>
        </row>
        <row r="1049">
          <cell r="A1049" t="str">
            <v>1048</v>
          </cell>
          <cell r="B1049" t="str">
            <v>CO9_8008</v>
          </cell>
          <cell r="C1049" t="str">
            <v>8008 - Grossed Federal Tax Rate</v>
          </cell>
          <cell r="D1049">
            <v>0.53846153846153799</v>
          </cell>
          <cell r="F1049" t="str">
            <v>CALC</v>
          </cell>
          <cell r="H1049" t="str">
            <v>8008</v>
          </cell>
          <cell r="J1049" t="str">
            <v>cap_exp</v>
          </cell>
          <cell r="K1049" t="str">
            <v>gross_fed_tax_rate</v>
          </cell>
          <cell r="M1049" t="str">
            <v>2010/12/1/8/A/0</v>
          </cell>
        </row>
        <row r="1050">
          <cell r="A1050" t="str">
            <v>1049</v>
          </cell>
          <cell r="B1050" t="str">
            <v>COA_8008</v>
          </cell>
          <cell r="C1050" t="str">
            <v>8008 - Return on Equity Amount</v>
          </cell>
          <cell r="D1050">
            <v>1055.6157828225</v>
          </cell>
          <cell r="F1050" t="str">
            <v>CALC</v>
          </cell>
          <cell r="H1050" t="str">
            <v>8008</v>
          </cell>
          <cell r="J1050" t="str">
            <v>cap_exp</v>
          </cell>
          <cell r="K1050" t="str">
            <v>equity_ror_amt</v>
          </cell>
          <cell r="M1050" t="str">
            <v>2010/12/1/8/A/0</v>
          </cell>
        </row>
        <row r="1051">
          <cell r="A1051" t="str">
            <v>1050</v>
          </cell>
          <cell r="B1051" t="str">
            <v>COB_8008</v>
          </cell>
          <cell r="C1051" t="str">
            <v>8008 - State Tax Amount</v>
          </cell>
          <cell r="D1051">
            <v>61.437955614007898</v>
          </cell>
          <cell r="F1051" t="str">
            <v>CALC</v>
          </cell>
          <cell r="H1051" t="str">
            <v>8008</v>
          </cell>
          <cell r="J1051" t="str">
            <v>cap_exp</v>
          </cell>
          <cell r="K1051" t="str">
            <v>state_tax_amt</v>
          </cell>
          <cell r="M1051" t="str">
            <v>2010/12/1/8/A/0</v>
          </cell>
        </row>
        <row r="1052">
          <cell r="A1052" t="str">
            <v>1051</v>
          </cell>
          <cell r="B1052" t="str">
            <v>COC_8008</v>
          </cell>
          <cell r="C1052" t="str">
            <v>8008 - Federal Tax Amount</v>
          </cell>
          <cell r="D1052">
            <v>601.490474542735</v>
          </cell>
          <cell r="F1052" t="str">
            <v>CALC</v>
          </cell>
          <cell r="H1052" t="str">
            <v>8008</v>
          </cell>
          <cell r="J1052" t="str">
            <v>cap_exp</v>
          </cell>
          <cell r="K1052" t="str">
            <v>fed_tax_amt</v>
          </cell>
          <cell r="M1052" t="str">
            <v>2010/12/1/8/A/0</v>
          </cell>
        </row>
        <row r="1053">
          <cell r="A1053" t="str">
            <v>1052</v>
          </cell>
          <cell r="B1053" t="str">
            <v>COD_8008</v>
          </cell>
          <cell r="C1053" t="str">
            <v>8008 - Return on Debt Amount</v>
          </cell>
          <cell r="D1053">
            <v>437.19298990999999</v>
          </cell>
          <cell r="F1053" t="str">
            <v>CALC</v>
          </cell>
          <cell r="H1053" t="str">
            <v>8008</v>
          </cell>
          <cell r="J1053" t="str">
            <v>cap_exp</v>
          </cell>
          <cell r="K1053" t="str">
            <v>debt_ror_amt</v>
          </cell>
          <cell r="M1053" t="str">
            <v>2010/12/1/8/A/0</v>
          </cell>
        </row>
        <row r="1054">
          <cell r="A1054" t="str">
            <v>1053</v>
          </cell>
          <cell r="B1054" t="str">
            <v>COE_8008</v>
          </cell>
          <cell r="C1054" t="str">
            <v>8008 - Total Cap Exp Amount</v>
          </cell>
          <cell r="D1054">
            <v>8866.0772028892407</v>
          </cell>
          <cell r="F1054" t="str">
            <v>CALC</v>
          </cell>
          <cell r="H1054" t="str">
            <v>8008</v>
          </cell>
          <cell r="J1054" t="str">
            <v>cap_exp</v>
          </cell>
          <cell r="K1054" t="str">
            <v>total_amt</v>
          </cell>
          <cell r="M1054" t="str">
            <v>2010/12/1/8/A/0</v>
          </cell>
        </row>
        <row r="1055">
          <cell r="A1055" t="str">
            <v>1054</v>
          </cell>
          <cell r="B1055" t="str">
            <v>COF_8008</v>
          </cell>
          <cell r="C1055" t="str">
            <v>8008 - CP Allocation Factor</v>
          </cell>
          <cell r="D1055">
            <v>0.92307692299999999</v>
          </cell>
          <cell r="F1055" t="str">
            <v>CALC</v>
          </cell>
          <cell r="H1055" t="str">
            <v>8008</v>
          </cell>
          <cell r="J1055" t="str">
            <v>cap_exp</v>
          </cell>
          <cell r="K1055" t="str">
            <v>alloc_cp</v>
          </cell>
          <cell r="M1055" t="str">
            <v>2010/12/1/8/A/0</v>
          </cell>
        </row>
        <row r="1056">
          <cell r="A1056" t="str">
            <v>1055</v>
          </cell>
          <cell r="B1056" t="str">
            <v>COG_8008</v>
          </cell>
          <cell r="C1056" t="str">
            <v>8008 - GCP Allocation Factor</v>
          </cell>
          <cell r="D1056">
            <v>0</v>
          </cell>
          <cell r="F1056" t="str">
            <v>CALC</v>
          </cell>
          <cell r="H1056" t="str">
            <v>8008</v>
          </cell>
          <cell r="J1056" t="str">
            <v>cap_exp</v>
          </cell>
          <cell r="K1056" t="str">
            <v>alloc_gcp</v>
          </cell>
          <cell r="M1056" t="str">
            <v>2010/12/1/8/A/0</v>
          </cell>
        </row>
        <row r="1057">
          <cell r="A1057" t="str">
            <v>1056</v>
          </cell>
          <cell r="B1057" t="str">
            <v>COH_8008</v>
          </cell>
          <cell r="C1057" t="str">
            <v>8008 - Energy Allocation Factor</v>
          </cell>
          <cell r="D1057">
            <v>7.6923077000000006E-2</v>
          </cell>
          <cell r="F1057" t="str">
            <v>CALC</v>
          </cell>
          <cell r="H1057" t="str">
            <v>8008</v>
          </cell>
          <cell r="J1057" t="str">
            <v>cap_exp</v>
          </cell>
          <cell r="K1057" t="str">
            <v>alloc_engy</v>
          </cell>
          <cell r="M1057" t="str">
            <v>2010/12/1/8/A/0</v>
          </cell>
        </row>
        <row r="1058">
          <cell r="A1058" t="str">
            <v>1057</v>
          </cell>
          <cell r="B1058" t="str">
            <v>COI_8008</v>
          </cell>
          <cell r="C1058" t="str">
            <v>8008 - CP Allocation Cap Exp Amount</v>
          </cell>
          <cell r="D1058">
            <v>8184.0712635234404</v>
          </cell>
          <cell r="F1058" t="str">
            <v>CALC</v>
          </cell>
          <cell r="H1058" t="str">
            <v>8008</v>
          </cell>
          <cell r="J1058" t="str">
            <v>cap_exp</v>
          </cell>
          <cell r="K1058" t="str">
            <v>alloc_cp_amt</v>
          </cell>
          <cell r="M1058" t="str">
            <v>2010/12/1/8/A/0</v>
          </cell>
        </row>
        <row r="1059">
          <cell r="A1059" t="str">
            <v>1058</v>
          </cell>
          <cell r="B1059" t="str">
            <v>COJ_8008</v>
          </cell>
          <cell r="C1059" t="str">
            <v>8008 - GCP Allocation Cap Exp Amount</v>
          </cell>
          <cell r="D1059">
            <v>0</v>
          </cell>
          <cell r="F1059" t="str">
            <v>CALC</v>
          </cell>
          <cell r="H1059" t="str">
            <v>8008</v>
          </cell>
          <cell r="J1059" t="str">
            <v>cap_exp</v>
          </cell>
          <cell r="K1059" t="str">
            <v>alloc_gcp_amt</v>
          </cell>
          <cell r="M1059" t="str">
            <v>2010/12/1/8/A/0</v>
          </cell>
        </row>
        <row r="1060">
          <cell r="A1060" t="str">
            <v>1059</v>
          </cell>
          <cell r="B1060" t="str">
            <v>COK_8008</v>
          </cell>
          <cell r="C1060" t="str">
            <v>8008 - Energy Allocation Cap Exp Amount</v>
          </cell>
          <cell r="D1060">
            <v>682.00593936579298</v>
          </cell>
          <cell r="F1060" t="str">
            <v>CALC</v>
          </cell>
          <cell r="H1060" t="str">
            <v>8008</v>
          </cell>
          <cell r="J1060" t="str">
            <v>cap_exp</v>
          </cell>
          <cell r="K1060" t="str">
            <v>alloc_engy_amt</v>
          </cell>
          <cell r="M1060" t="str">
            <v>2010/12/1/8/A/0</v>
          </cell>
        </row>
        <row r="1061">
          <cell r="A1061" t="str">
            <v>1060</v>
          </cell>
          <cell r="B1061" t="str">
            <v>COL_8008</v>
          </cell>
          <cell r="C1061" t="str">
            <v>8008 - CP Jurisdictional Factor</v>
          </cell>
          <cell r="D1061">
            <v>0.98031049999999997</v>
          </cell>
          <cell r="F1061" t="str">
            <v>CALC</v>
          </cell>
          <cell r="H1061" t="str">
            <v>8008</v>
          </cell>
          <cell r="J1061" t="str">
            <v>cap_exp</v>
          </cell>
          <cell r="K1061" t="str">
            <v>juris_cp_factor</v>
          </cell>
          <cell r="M1061" t="str">
            <v>2010/12/1/8/A/0</v>
          </cell>
        </row>
        <row r="1062">
          <cell r="A1062" t="str">
            <v>1061</v>
          </cell>
          <cell r="B1062" t="str">
            <v>COM_8008</v>
          </cell>
          <cell r="C1062" t="str">
            <v>8008 - GCP Jurisdictional Factor</v>
          </cell>
          <cell r="D1062">
            <v>1</v>
          </cell>
          <cell r="F1062" t="str">
            <v>CALC</v>
          </cell>
          <cell r="H1062" t="str">
            <v>8008</v>
          </cell>
          <cell r="J1062" t="str">
            <v>cap_exp</v>
          </cell>
          <cell r="K1062" t="str">
            <v>juris_gcp_factor</v>
          </cell>
          <cell r="M1062" t="str">
            <v>2010/12/1/8/A/0</v>
          </cell>
        </row>
        <row r="1063">
          <cell r="A1063" t="str">
            <v>1062</v>
          </cell>
          <cell r="B1063" t="str">
            <v>CON_8008</v>
          </cell>
          <cell r="C1063" t="str">
            <v>8008 - Energy Jurisdictional Factor</v>
          </cell>
          <cell r="D1063">
            <v>0.980271</v>
          </cell>
          <cell r="F1063" t="str">
            <v>CALC</v>
          </cell>
          <cell r="H1063" t="str">
            <v>8008</v>
          </cell>
          <cell r="J1063" t="str">
            <v>cap_exp</v>
          </cell>
          <cell r="K1063" t="str">
            <v>juris_engy_factor</v>
          </cell>
          <cell r="M1063" t="str">
            <v>2010/12/1/8/A/0</v>
          </cell>
        </row>
        <row r="1064">
          <cell r="A1064" t="str">
            <v>1063</v>
          </cell>
          <cell r="B1064" t="str">
            <v>COO_8008</v>
          </cell>
          <cell r="C1064" t="str">
            <v>8008 - CP Jurisdictional Cap Exp Amount</v>
          </cell>
          <cell r="D1064">
            <v>8022.9309923803003</v>
          </cell>
          <cell r="F1064" t="str">
            <v>CALC</v>
          </cell>
          <cell r="H1064" t="str">
            <v>8008</v>
          </cell>
          <cell r="J1064" t="str">
            <v>cap_exp</v>
          </cell>
          <cell r="K1064" t="str">
            <v>juris_cp_amt</v>
          </cell>
          <cell r="M1064" t="str">
            <v>2010/12/1/8/A/0</v>
          </cell>
        </row>
        <row r="1065">
          <cell r="A1065" t="str">
            <v>1064</v>
          </cell>
          <cell r="B1065" t="str">
            <v>COP_8008</v>
          </cell>
          <cell r="C1065" t="str">
            <v>8008 - GCP Jurisdictional Cap Exp Amount</v>
          </cell>
          <cell r="D1065">
            <v>0</v>
          </cell>
          <cell r="F1065" t="str">
            <v>CALC</v>
          </cell>
          <cell r="H1065" t="str">
            <v>8008</v>
          </cell>
          <cell r="J1065" t="str">
            <v>cap_exp</v>
          </cell>
          <cell r="K1065" t="str">
            <v>juris_gcp_amt</v>
          </cell>
          <cell r="M1065" t="str">
            <v>2010/12/1/8/A/0</v>
          </cell>
        </row>
        <row r="1066">
          <cell r="A1066" t="str">
            <v>1065</v>
          </cell>
          <cell r="B1066" t="str">
            <v>COQ_8008</v>
          </cell>
          <cell r="C1066" t="str">
            <v>8008 - Energy Jurisdictional Cap Exp Amount</v>
          </cell>
          <cell r="D1066">
            <v>668.55064418804602</v>
          </cell>
          <cell r="F1066" t="str">
            <v>CALC</v>
          </cell>
          <cell r="H1066" t="str">
            <v>8008</v>
          </cell>
          <cell r="J1066" t="str">
            <v>cap_exp</v>
          </cell>
          <cell r="K1066" t="str">
            <v>juris_engy_amt</v>
          </cell>
          <cell r="M1066" t="str">
            <v>2010/12/1/8/A/0</v>
          </cell>
        </row>
        <row r="1067">
          <cell r="A1067" t="str">
            <v>1066</v>
          </cell>
          <cell r="B1067" t="str">
            <v>COR_8008</v>
          </cell>
          <cell r="C1067" t="str">
            <v>8008 - Total Jurisdictional Cap Exp Amount</v>
          </cell>
          <cell r="D1067">
            <v>8691.4816365683491</v>
          </cell>
          <cell r="F1067" t="str">
            <v>CALC</v>
          </cell>
          <cell r="H1067" t="str">
            <v>8008</v>
          </cell>
          <cell r="J1067" t="str">
            <v>cap_exp</v>
          </cell>
          <cell r="K1067" t="str">
            <v>total_juris_amt</v>
          </cell>
          <cell r="M1067" t="str">
            <v>2010/12/1/8/A/0</v>
          </cell>
        </row>
        <row r="1068">
          <cell r="A1068" t="str">
            <v>1067</v>
          </cell>
          <cell r="B1068" t="str">
            <v>CI1_8010</v>
          </cell>
          <cell r="C1068" t="str">
            <v>8010 - Depreciation Expense</v>
          </cell>
          <cell r="D1068">
            <v>176.69</v>
          </cell>
          <cell r="F1068" t="str">
            <v>CATS</v>
          </cell>
          <cell r="H1068" t="str">
            <v>8010</v>
          </cell>
          <cell r="I1068" t="str">
            <v>A</v>
          </cell>
          <cell r="J1068" t="str">
            <v>cap_exp</v>
          </cell>
          <cell r="K1068" t="str">
            <v>depr_exp</v>
          </cell>
          <cell r="M1068" t="str">
            <v>2010/12/1/8/A/0</v>
          </cell>
        </row>
        <row r="1069">
          <cell r="A1069" t="str">
            <v>1068</v>
          </cell>
          <cell r="B1069" t="str">
            <v>CI5_8010</v>
          </cell>
          <cell r="C1069" t="str">
            <v>8010 - End of Month CWIP Balance</v>
          </cell>
          <cell r="D1069">
            <v>0</v>
          </cell>
          <cell r="F1069" t="str">
            <v>CALC</v>
          </cell>
          <cell r="H1069" t="str">
            <v>8010</v>
          </cell>
          <cell r="J1069" t="str">
            <v>cap_exp</v>
          </cell>
          <cell r="K1069" t="str">
            <v>end_cwip_bal</v>
          </cell>
          <cell r="M1069" t="str">
            <v>2010/12/1/8/A/0</v>
          </cell>
        </row>
        <row r="1070">
          <cell r="A1070" t="str">
            <v>1069</v>
          </cell>
          <cell r="B1070" t="str">
            <v>CI7_8010</v>
          </cell>
          <cell r="C1070" t="str">
            <v>8010 - Plant Additions</v>
          </cell>
          <cell r="D1070">
            <v>0</v>
          </cell>
          <cell r="F1070" t="str">
            <v>CATS</v>
          </cell>
          <cell r="H1070" t="str">
            <v>8010</v>
          </cell>
          <cell r="I1070" t="str">
            <v>A</v>
          </cell>
          <cell r="J1070" t="str">
            <v>cap_exp</v>
          </cell>
          <cell r="K1070" t="str">
            <v>plt_add</v>
          </cell>
          <cell r="M1070" t="str">
            <v>2010/12/1/8/A/0</v>
          </cell>
        </row>
        <row r="1071">
          <cell r="A1071" t="str">
            <v>1070</v>
          </cell>
          <cell r="B1071" t="str">
            <v>CI8_8010</v>
          </cell>
          <cell r="C1071" t="str">
            <v>8010 - Retirements</v>
          </cell>
          <cell r="D1071">
            <v>0</v>
          </cell>
          <cell r="F1071" t="str">
            <v>CATS</v>
          </cell>
          <cell r="H1071" t="str">
            <v>8010</v>
          </cell>
          <cell r="I1071" t="str">
            <v>A</v>
          </cell>
          <cell r="J1071" t="str">
            <v>cap_exp</v>
          </cell>
          <cell r="K1071" t="str">
            <v>ret</v>
          </cell>
          <cell r="M1071" t="str">
            <v>2010/12/1/8/A/0</v>
          </cell>
        </row>
        <row r="1072">
          <cell r="A1072" t="str">
            <v>1071</v>
          </cell>
          <cell r="B1072" t="str">
            <v>CI9_8010</v>
          </cell>
          <cell r="C1072" t="str">
            <v>8010 - Plant Trans and Adjs</v>
          </cell>
          <cell r="D1072">
            <v>0</v>
          </cell>
          <cell r="F1072" t="str">
            <v>CATS</v>
          </cell>
          <cell r="H1072" t="str">
            <v>8010</v>
          </cell>
          <cell r="I1072" t="str">
            <v>A</v>
          </cell>
          <cell r="J1072" t="str">
            <v>cap_exp</v>
          </cell>
          <cell r="K1072" t="str">
            <v>plt_tradjs</v>
          </cell>
          <cell r="M1072" t="str">
            <v>2010/12/1/8/A/0</v>
          </cell>
        </row>
        <row r="1073">
          <cell r="A1073" t="str">
            <v>1072</v>
          </cell>
          <cell r="B1073" t="str">
            <v>CIA_8010</v>
          </cell>
          <cell r="C1073" t="str">
            <v>8010 - Reserve Removal Cost</v>
          </cell>
          <cell r="D1073">
            <v>0</v>
          </cell>
          <cell r="F1073" t="str">
            <v>CATS</v>
          </cell>
          <cell r="H1073" t="str">
            <v>8010</v>
          </cell>
          <cell r="I1073" t="str">
            <v>A</v>
          </cell>
          <cell r="J1073" t="str">
            <v>cap_exp</v>
          </cell>
          <cell r="K1073" t="str">
            <v>resv_rem_cost</v>
          </cell>
          <cell r="M1073" t="str">
            <v>2010/12/1/8/A/0</v>
          </cell>
        </row>
        <row r="1074">
          <cell r="A1074" t="str">
            <v>1073</v>
          </cell>
          <cell r="B1074" t="str">
            <v>CIB_8010</v>
          </cell>
          <cell r="C1074" t="str">
            <v>8010 - Reserve Salvage</v>
          </cell>
          <cell r="D1074">
            <v>0</v>
          </cell>
          <cell r="F1074" t="str">
            <v>CATS</v>
          </cell>
          <cell r="H1074" t="str">
            <v>8010</v>
          </cell>
          <cell r="I1074" t="str">
            <v>A</v>
          </cell>
          <cell r="J1074" t="str">
            <v>cap_exp</v>
          </cell>
          <cell r="K1074" t="str">
            <v>resv_salv</v>
          </cell>
          <cell r="M1074" t="str">
            <v>2010/12/1/8/A/0</v>
          </cell>
        </row>
        <row r="1075">
          <cell r="A1075" t="str">
            <v>1074</v>
          </cell>
          <cell r="B1075" t="str">
            <v>CIC_8010</v>
          </cell>
          <cell r="C1075" t="str">
            <v>8010 - Reserve Trans and Adjs</v>
          </cell>
          <cell r="D1075">
            <v>0</v>
          </cell>
          <cell r="F1075" t="str">
            <v>CATS</v>
          </cell>
          <cell r="H1075" t="str">
            <v>8010</v>
          </cell>
          <cell r="I1075" t="str">
            <v>A</v>
          </cell>
          <cell r="J1075" t="str">
            <v>cap_exp</v>
          </cell>
          <cell r="K1075" t="str">
            <v>resv_tradjs</v>
          </cell>
          <cell r="M1075" t="str">
            <v>2010/12/1/8/A/0</v>
          </cell>
        </row>
        <row r="1076">
          <cell r="A1076" t="str">
            <v>1075</v>
          </cell>
          <cell r="B1076" t="str">
            <v>CIP_8010</v>
          </cell>
          <cell r="C1076" t="str">
            <v>8010 - Beginning of Month Plant Balance</v>
          </cell>
          <cell r="D1076">
            <v>117793.83</v>
          </cell>
          <cell r="F1076" t="str">
            <v>PRIOR_JV</v>
          </cell>
          <cell r="H1076" t="str">
            <v>8010</v>
          </cell>
          <cell r="I1076" t="str">
            <v>P</v>
          </cell>
          <cell r="J1076" t="str">
            <v>cap_exp</v>
          </cell>
          <cell r="K1076" t="str">
            <v>beg_plant_bal</v>
          </cell>
          <cell r="M1076" t="str">
            <v>2010/12/1/8/A/0</v>
          </cell>
        </row>
        <row r="1077">
          <cell r="A1077" t="str">
            <v>1076</v>
          </cell>
          <cell r="B1077" t="str">
            <v>CIQ_8010</v>
          </cell>
          <cell r="C1077" t="str">
            <v>8010 - Beginning of Month Reserve Balance</v>
          </cell>
          <cell r="D1077">
            <v>50928.92</v>
          </cell>
          <cell r="F1077" t="str">
            <v>PRIOR_JV</v>
          </cell>
          <cell r="H1077" t="str">
            <v>8010</v>
          </cell>
          <cell r="I1077" t="str">
            <v>P</v>
          </cell>
          <cell r="J1077" t="str">
            <v>cap_exp</v>
          </cell>
          <cell r="K1077" t="str">
            <v>beg_resv_bal</v>
          </cell>
          <cell r="M1077" t="str">
            <v>2010/12/1/8/A/0</v>
          </cell>
        </row>
        <row r="1078">
          <cell r="A1078" t="str">
            <v>1077</v>
          </cell>
          <cell r="B1078" t="str">
            <v>CIR_8010</v>
          </cell>
          <cell r="C1078" t="str">
            <v>8010 - End of Month Plant Balance</v>
          </cell>
          <cell r="D1078">
            <v>117793.83</v>
          </cell>
          <cell r="F1078" t="str">
            <v>CALC</v>
          </cell>
          <cell r="H1078" t="str">
            <v>8010</v>
          </cell>
          <cell r="J1078" t="str">
            <v>cap_exp</v>
          </cell>
          <cell r="K1078" t="str">
            <v>end_plant_bal</v>
          </cell>
          <cell r="M1078" t="str">
            <v>2010/12/1/8/A/0</v>
          </cell>
        </row>
        <row r="1079">
          <cell r="A1079" t="str">
            <v>1078</v>
          </cell>
          <cell r="B1079" t="str">
            <v>CIS_8010</v>
          </cell>
          <cell r="C1079" t="str">
            <v>8010 - End of Month Reserve Balance</v>
          </cell>
          <cell r="D1079">
            <v>51105.61</v>
          </cell>
          <cell r="F1079" t="str">
            <v>CALC</v>
          </cell>
          <cell r="H1079" t="str">
            <v>8010</v>
          </cell>
          <cell r="J1079" t="str">
            <v>cap_exp</v>
          </cell>
          <cell r="K1079" t="str">
            <v>end_resv_bal</v>
          </cell>
          <cell r="M1079" t="str">
            <v>2010/12/1/8/A/0</v>
          </cell>
        </row>
        <row r="1080">
          <cell r="A1080" t="str">
            <v>1079</v>
          </cell>
          <cell r="B1080" t="str">
            <v>CO1_8010</v>
          </cell>
          <cell r="C1080" t="str">
            <v>8010 - Beginning of Month Net Book</v>
          </cell>
          <cell r="D1080">
            <v>66864.91</v>
          </cell>
          <cell r="F1080" t="str">
            <v>CALC</v>
          </cell>
          <cell r="H1080" t="str">
            <v>8010</v>
          </cell>
          <cell r="J1080" t="str">
            <v>cap_exp</v>
          </cell>
          <cell r="K1080" t="str">
            <v>beg_net_book</v>
          </cell>
          <cell r="M1080" t="str">
            <v>2010/12/1/8/A/0</v>
          </cell>
        </row>
        <row r="1081">
          <cell r="A1081" t="str">
            <v>1080</v>
          </cell>
          <cell r="B1081" t="str">
            <v>CO2_8010</v>
          </cell>
          <cell r="C1081" t="str">
            <v>8010 - End of Month Net Book</v>
          </cell>
          <cell r="D1081">
            <v>66688.22</v>
          </cell>
          <cell r="F1081" t="str">
            <v>CALC</v>
          </cell>
          <cell r="H1081" t="str">
            <v>8010</v>
          </cell>
          <cell r="J1081" t="str">
            <v>cap_exp</v>
          </cell>
          <cell r="K1081" t="str">
            <v>end_net_book</v>
          </cell>
          <cell r="M1081" t="str">
            <v>2010/12/1/8/A/0</v>
          </cell>
        </row>
        <row r="1082">
          <cell r="A1082" t="str">
            <v>1081</v>
          </cell>
          <cell r="B1082" t="str">
            <v>CO3_8010</v>
          </cell>
          <cell r="C1082" t="str">
            <v>8010 - Average Net Book</v>
          </cell>
          <cell r="D1082">
            <v>66776.565000000002</v>
          </cell>
          <cell r="F1082" t="str">
            <v>CALC</v>
          </cell>
          <cell r="H1082" t="str">
            <v>8010</v>
          </cell>
          <cell r="J1082" t="str">
            <v>cap_exp</v>
          </cell>
          <cell r="K1082" t="str">
            <v>avg_net_book</v>
          </cell>
          <cell r="M1082" t="str">
            <v>2010/12/1/8/A/0</v>
          </cell>
        </row>
        <row r="1083">
          <cell r="A1083" t="str">
            <v>1082</v>
          </cell>
          <cell r="B1083" t="str">
            <v>CO4_8010</v>
          </cell>
          <cell r="C1083" t="str">
            <v>8010 - Annual Equity Rate</v>
          </cell>
          <cell r="D1083">
            <v>4.7018999999999998E-2</v>
          </cell>
          <cell r="F1083" t="str">
            <v>CALC</v>
          </cell>
          <cell r="H1083" t="str">
            <v>8010</v>
          </cell>
          <cell r="J1083" t="str">
            <v>cap_exp</v>
          </cell>
          <cell r="K1083" t="str">
            <v>equity_ror</v>
          </cell>
          <cell r="M1083" t="str">
            <v>2010/12/1/8/A/0</v>
          </cell>
        </row>
        <row r="1084">
          <cell r="A1084" t="str">
            <v>1083</v>
          </cell>
          <cell r="B1084" t="str">
            <v>CO5_8010</v>
          </cell>
          <cell r="C1084" t="str">
            <v>8010 - Annual Debt Rate</v>
          </cell>
          <cell r="D1084">
            <v>1.9473000000000001E-2</v>
          </cell>
          <cell r="F1084" t="str">
            <v>CALC</v>
          </cell>
          <cell r="H1084" t="str">
            <v>8010</v>
          </cell>
          <cell r="J1084" t="str">
            <v>cap_exp</v>
          </cell>
          <cell r="K1084" t="str">
            <v>debt_ror</v>
          </cell>
          <cell r="M1084" t="str">
            <v>2010/12/1/8/A/0</v>
          </cell>
        </row>
        <row r="1085">
          <cell r="A1085" t="str">
            <v>1084</v>
          </cell>
          <cell r="B1085" t="str">
            <v>CO6_8010</v>
          </cell>
          <cell r="C1085" t="str">
            <v>8010 - State Tax Rate</v>
          </cell>
          <cell r="D1085">
            <v>5.5E-2</v>
          </cell>
          <cell r="F1085" t="str">
            <v>CALC</v>
          </cell>
          <cell r="H1085" t="str">
            <v>8010</v>
          </cell>
          <cell r="J1085" t="str">
            <v>cap_exp</v>
          </cell>
          <cell r="K1085" t="str">
            <v>state_tax_rate</v>
          </cell>
          <cell r="M1085" t="str">
            <v>2010/12/1/8/A/0</v>
          </cell>
        </row>
        <row r="1086">
          <cell r="A1086" t="str">
            <v>1085</v>
          </cell>
          <cell r="B1086" t="str">
            <v>CO7_8010</v>
          </cell>
          <cell r="C1086" t="str">
            <v>8010 - Federal Tax Rate</v>
          </cell>
          <cell r="D1086">
            <v>0.35</v>
          </cell>
          <cell r="F1086" t="str">
            <v>CALC</v>
          </cell>
          <cell r="H1086" t="str">
            <v>8010</v>
          </cell>
          <cell r="J1086" t="str">
            <v>cap_exp</v>
          </cell>
          <cell r="K1086" t="str">
            <v>fed_tax_rate</v>
          </cell>
          <cell r="M1086" t="str">
            <v>2010/12/1/8/A/0</v>
          </cell>
        </row>
        <row r="1087">
          <cell r="A1087" t="str">
            <v>1086</v>
          </cell>
          <cell r="B1087" t="str">
            <v>CO8_8010</v>
          </cell>
          <cell r="C1087" t="str">
            <v>8010 - Grossed State Tax Rate</v>
          </cell>
          <cell r="D1087">
            <v>5.8201058201058198E-2</v>
          </cell>
          <cell r="F1087" t="str">
            <v>CALC</v>
          </cell>
          <cell r="H1087" t="str">
            <v>8010</v>
          </cell>
          <cell r="J1087" t="str">
            <v>cap_exp</v>
          </cell>
          <cell r="K1087" t="str">
            <v>gross_state_tax_rate</v>
          </cell>
          <cell r="M1087" t="str">
            <v>2010/12/1/8/A/0</v>
          </cell>
        </row>
        <row r="1088">
          <cell r="A1088" t="str">
            <v>1087</v>
          </cell>
          <cell r="B1088" t="str">
            <v>CO9_8010</v>
          </cell>
          <cell r="C1088" t="str">
            <v>8010 - Grossed Federal Tax Rate</v>
          </cell>
          <cell r="D1088">
            <v>0.53846153846153799</v>
          </cell>
          <cell r="F1088" t="str">
            <v>CALC</v>
          </cell>
          <cell r="H1088" t="str">
            <v>8010</v>
          </cell>
          <cell r="J1088" t="str">
            <v>cap_exp</v>
          </cell>
          <cell r="K1088" t="str">
            <v>gross_fed_tax_rate</v>
          </cell>
          <cell r="M1088" t="str">
            <v>2010/12/1/8/A/0</v>
          </cell>
        </row>
        <row r="1089">
          <cell r="A1089" t="str">
            <v>1088</v>
          </cell>
          <cell r="B1089" t="str">
            <v>COA_8010</v>
          </cell>
          <cell r="C1089" t="str">
            <v>8010 - Return on Equity Amount</v>
          </cell>
          <cell r="D1089">
            <v>261.65061463950002</v>
          </cell>
          <cell r="F1089" t="str">
            <v>CALC</v>
          </cell>
          <cell r="H1089" t="str">
            <v>8010</v>
          </cell>
          <cell r="J1089" t="str">
            <v>cap_exp</v>
          </cell>
          <cell r="K1089" t="str">
            <v>equity_ror_amt</v>
          </cell>
          <cell r="M1089" t="str">
            <v>2010/12/1/8/A/0</v>
          </cell>
        </row>
        <row r="1090">
          <cell r="A1090" t="str">
            <v>1089</v>
          </cell>
          <cell r="B1090" t="str">
            <v>COB_8010</v>
          </cell>
          <cell r="C1090" t="str">
            <v>8010 - State Tax Amount</v>
          </cell>
          <cell r="D1090">
            <v>15.228342650976099</v>
          </cell>
          <cell r="F1090" t="str">
            <v>CALC</v>
          </cell>
          <cell r="H1090" t="str">
            <v>8010</v>
          </cell>
          <cell r="J1090" t="str">
            <v>cap_exp</v>
          </cell>
          <cell r="K1090" t="str">
            <v>state_tax_amt</v>
          </cell>
          <cell r="M1090" t="str">
            <v>2010/12/1/8/A/0</v>
          </cell>
        </row>
        <row r="1091">
          <cell r="A1091" t="str">
            <v>1090</v>
          </cell>
          <cell r="B1091" t="str">
            <v>COC_8010</v>
          </cell>
          <cell r="C1091" t="str">
            <v>8010 - Federal Tax Amount</v>
          </cell>
          <cell r="D1091">
            <v>149.08866931025599</v>
          </cell>
          <cell r="F1091" t="str">
            <v>CALC</v>
          </cell>
          <cell r="H1091" t="str">
            <v>8010</v>
          </cell>
          <cell r="J1091" t="str">
            <v>cap_exp</v>
          </cell>
          <cell r="K1091" t="str">
            <v>fed_tax_amt</v>
          </cell>
          <cell r="M1091" t="str">
            <v>2010/12/1/8/A/0</v>
          </cell>
        </row>
        <row r="1092">
          <cell r="A1092" t="str">
            <v>1091</v>
          </cell>
          <cell r="B1092" t="str">
            <v>COD_8010</v>
          </cell>
          <cell r="C1092" t="str">
            <v>8010 - Return on Debt Amount</v>
          </cell>
          <cell r="D1092">
            <v>108.36500968199999</v>
          </cell>
          <cell r="F1092" t="str">
            <v>CALC</v>
          </cell>
          <cell r="H1092" t="str">
            <v>8010</v>
          </cell>
          <cell r="J1092" t="str">
            <v>cap_exp</v>
          </cell>
          <cell r="K1092" t="str">
            <v>debt_ror_amt</v>
          </cell>
          <cell r="M1092" t="str">
            <v>2010/12/1/8/A/0</v>
          </cell>
        </row>
        <row r="1093">
          <cell r="A1093" t="str">
            <v>1092</v>
          </cell>
          <cell r="B1093" t="str">
            <v>COE_8010</v>
          </cell>
          <cell r="C1093" t="str">
            <v>8010 - Total Cap Exp Amount</v>
          </cell>
          <cell r="D1093">
            <v>711.02263628273204</v>
          </cell>
          <cell r="F1093" t="str">
            <v>CALC</v>
          </cell>
          <cell r="H1093" t="str">
            <v>8010</v>
          </cell>
          <cell r="J1093" t="str">
            <v>cap_exp</v>
          </cell>
          <cell r="K1093" t="str">
            <v>total_amt</v>
          </cell>
          <cell r="M1093" t="str">
            <v>2010/12/1/8/A/0</v>
          </cell>
        </row>
        <row r="1094">
          <cell r="A1094" t="str">
            <v>1093</v>
          </cell>
          <cell r="B1094" t="str">
            <v>COF_8010</v>
          </cell>
          <cell r="C1094" t="str">
            <v>8010 - CP Allocation Factor</v>
          </cell>
          <cell r="D1094">
            <v>0.92307692299999999</v>
          </cell>
          <cell r="F1094" t="str">
            <v>CALC</v>
          </cell>
          <cell r="H1094" t="str">
            <v>8010</v>
          </cell>
          <cell r="J1094" t="str">
            <v>cap_exp</v>
          </cell>
          <cell r="K1094" t="str">
            <v>alloc_cp</v>
          </cell>
          <cell r="M1094" t="str">
            <v>2010/12/1/8/A/0</v>
          </cell>
        </row>
        <row r="1095">
          <cell r="A1095" t="str">
            <v>1094</v>
          </cell>
          <cell r="B1095" t="str">
            <v>COG_8010</v>
          </cell>
          <cell r="C1095" t="str">
            <v>8010 - GCP Allocation Factor</v>
          </cell>
          <cell r="D1095">
            <v>0</v>
          </cell>
          <cell r="F1095" t="str">
            <v>CALC</v>
          </cell>
          <cell r="H1095" t="str">
            <v>8010</v>
          </cell>
          <cell r="J1095" t="str">
            <v>cap_exp</v>
          </cell>
          <cell r="K1095" t="str">
            <v>alloc_gcp</v>
          </cell>
          <cell r="M1095" t="str">
            <v>2010/12/1/8/A/0</v>
          </cell>
        </row>
        <row r="1096">
          <cell r="A1096" t="str">
            <v>1095</v>
          </cell>
          <cell r="B1096" t="str">
            <v>COH_8010</v>
          </cell>
          <cell r="C1096" t="str">
            <v>8010 - Energy Allocation Factor</v>
          </cell>
          <cell r="D1096">
            <v>7.6923077000000006E-2</v>
          </cell>
          <cell r="F1096" t="str">
            <v>CALC</v>
          </cell>
          <cell r="H1096" t="str">
            <v>8010</v>
          </cell>
          <cell r="J1096" t="str">
            <v>cap_exp</v>
          </cell>
          <cell r="K1096" t="str">
            <v>alloc_engy</v>
          </cell>
          <cell r="M1096" t="str">
            <v>2010/12/1/8/A/0</v>
          </cell>
        </row>
        <row r="1097">
          <cell r="A1097" t="str">
            <v>1096</v>
          </cell>
          <cell r="B1097" t="str">
            <v>COI_8010</v>
          </cell>
          <cell r="C1097" t="str">
            <v>8010 - CP Allocation Cap Exp Amount</v>
          </cell>
          <cell r="D1097">
            <v>656.32858728321196</v>
          </cell>
          <cell r="F1097" t="str">
            <v>CALC</v>
          </cell>
          <cell r="H1097" t="str">
            <v>8010</v>
          </cell>
          <cell r="J1097" t="str">
            <v>cap_exp</v>
          </cell>
          <cell r="K1097" t="str">
            <v>alloc_cp_amt</v>
          </cell>
          <cell r="M1097" t="str">
            <v>2010/12/1/8/A/0</v>
          </cell>
        </row>
        <row r="1098">
          <cell r="A1098" t="str">
            <v>1097</v>
          </cell>
          <cell r="B1098" t="str">
            <v>COJ_8010</v>
          </cell>
          <cell r="C1098" t="str">
            <v>8010 - GCP Allocation Cap Exp Amount</v>
          </cell>
          <cell r="D1098">
            <v>0</v>
          </cell>
          <cell r="F1098" t="str">
            <v>CALC</v>
          </cell>
          <cell r="H1098" t="str">
            <v>8010</v>
          </cell>
          <cell r="J1098" t="str">
            <v>cap_exp</v>
          </cell>
          <cell r="K1098" t="str">
            <v>alloc_gcp_amt</v>
          </cell>
          <cell r="M1098" t="str">
            <v>2010/12/1/8/A/0</v>
          </cell>
        </row>
        <row r="1099">
          <cell r="A1099" t="str">
            <v>1098</v>
          </cell>
          <cell r="B1099" t="str">
            <v>COK_8010</v>
          </cell>
          <cell r="C1099" t="str">
            <v>8010 - Energy Allocation Cap Exp Amount</v>
          </cell>
          <cell r="D1099">
            <v>54.694048999519602</v>
          </cell>
          <cell r="F1099" t="str">
            <v>CALC</v>
          </cell>
          <cell r="H1099" t="str">
            <v>8010</v>
          </cell>
          <cell r="J1099" t="str">
            <v>cap_exp</v>
          </cell>
          <cell r="K1099" t="str">
            <v>alloc_engy_amt</v>
          </cell>
          <cell r="M1099" t="str">
            <v>2010/12/1/8/A/0</v>
          </cell>
        </row>
        <row r="1100">
          <cell r="A1100" t="str">
            <v>1099</v>
          </cell>
          <cell r="B1100" t="str">
            <v>COL_8010</v>
          </cell>
          <cell r="C1100" t="str">
            <v>8010 - CP Jurisdictional Factor</v>
          </cell>
          <cell r="D1100">
            <v>0.98031049999999997</v>
          </cell>
          <cell r="F1100" t="str">
            <v>CALC</v>
          </cell>
          <cell r="H1100" t="str">
            <v>8010</v>
          </cell>
          <cell r="J1100" t="str">
            <v>cap_exp</v>
          </cell>
          <cell r="K1100" t="str">
            <v>juris_cp_factor</v>
          </cell>
          <cell r="M1100" t="str">
            <v>2010/12/1/8/A/0</v>
          </cell>
        </row>
        <row r="1101">
          <cell r="A1101" t="str">
            <v>1100</v>
          </cell>
          <cell r="B1101" t="str">
            <v>COM_8010</v>
          </cell>
          <cell r="C1101" t="str">
            <v>8010 - GCP Jurisdictional Factor</v>
          </cell>
          <cell r="D1101">
            <v>1</v>
          </cell>
          <cell r="F1101" t="str">
            <v>CALC</v>
          </cell>
          <cell r="H1101" t="str">
            <v>8010</v>
          </cell>
          <cell r="J1101" t="str">
            <v>cap_exp</v>
          </cell>
          <cell r="K1101" t="str">
            <v>juris_gcp_factor</v>
          </cell>
          <cell r="M1101" t="str">
            <v>2010/12/1/8/A/0</v>
          </cell>
        </row>
        <row r="1102">
          <cell r="A1102" t="str">
            <v>1101</v>
          </cell>
          <cell r="B1102" t="str">
            <v>CON_8010</v>
          </cell>
          <cell r="C1102" t="str">
            <v>8010 - Energy Jurisdictional Factor</v>
          </cell>
          <cell r="D1102">
            <v>0.980271</v>
          </cell>
          <cell r="F1102" t="str">
            <v>CALC</v>
          </cell>
          <cell r="H1102" t="str">
            <v>8010</v>
          </cell>
          <cell r="J1102" t="str">
            <v>cap_exp</v>
          </cell>
          <cell r="K1102" t="str">
            <v>juris_engy_factor</v>
          </cell>
          <cell r="M1102" t="str">
            <v>2010/12/1/8/A/0</v>
          </cell>
        </row>
        <row r="1103">
          <cell r="A1103" t="str">
            <v>1102</v>
          </cell>
          <cell r="B1103" t="str">
            <v>COO_8010</v>
          </cell>
          <cell r="C1103" t="str">
            <v>8010 - CP Jurisdictional Cap Exp Amount</v>
          </cell>
          <cell r="D1103">
            <v>643.4058055639</v>
          </cell>
          <cell r="F1103" t="str">
            <v>CALC</v>
          </cell>
          <cell r="H1103" t="str">
            <v>8010</v>
          </cell>
          <cell r="J1103" t="str">
            <v>cap_exp</v>
          </cell>
          <cell r="K1103" t="str">
            <v>juris_cp_amt</v>
          </cell>
          <cell r="M1103" t="str">
            <v>2010/12/1/8/A/0</v>
          </cell>
        </row>
        <row r="1104">
          <cell r="A1104" t="str">
            <v>1103</v>
          </cell>
          <cell r="B1104" t="str">
            <v>COP_8010</v>
          </cell>
          <cell r="C1104" t="str">
            <v>8010 - GCP Jurisdictional Cap Exp Amount</v>
          </cell>
          <cell r="D1104">
            <v>0</v>
          </cell>
          <cell r="F1104" t="str">
            <v>CALC</v>
          </cell>
          <cell r="H1104" t="str">
            <v>8010</v>
          </cell>
          <cell r="J1104" t="str">
            <v>cap_exp</v>
          </cell>
          <cell r="K1104" t="str">
            <v>juris_gcp_amt</v>
          </cell>
          <cell r="M1104" t="str">
            <v>2010/12/1/8/A/0</v>
          </cell>
        </row>
        <row r="1105">
          <cell r="A1105" t="str">
            <v>1104</v>
          </cell>
          <cell r="B1105" t="str">
            <v>COQ_8010</v>
          </cell>
          <cell r="C1105" t="str">
            <v>8010 - Energy Jurisdictional Cap Exp Amount</v>
          </cell>
          <cell r="D1105">
            <v>53.614990106808101</v>
          </cell>
          <cell r="F1105" t="str">
            <v>CALC</v>
          </cell>
          <cell r="H1105" t="str">
            <v>8010</v>
          </cell>
          <cell r="J1105" t="str">
            <v>cap_exp</v>
          </cell>
          <cell r="K1105" t="str">
            <v>juris_engy_amt</v>
          </cell>
          <cell r="M1105" t="str">
            <v>2010/12/1/8/A/0</v>
          </cell>
        </row>
        <row r="1106">
          <cell r="A1106" t="str">
            <v>1105</v>
          </cell>
          <cell r="B1106" t="str">
            <v>COR_8010</v>
          </cell>
          <cell r="C1106" t="str">
            <v>8010 - Total Jurisdictional Cap Exp Amount</v>
          </cell>
          <cell r="D1106">
            <v>697.02079567070803</v>
          </cell>
          <cell r="F1106" t="str">
            <v>CALC</v>
          </cell>
          <cell r="H1106" t="str">
            <v>8010</v>
          </cell>
          <cell r="J1106" t="str">
            <v>cap_exp</v>
          </cell>
          <cell r="K1106" t="str">
            <v>total_juris_amt</v>
          </cell>
          <cell r="M1106" t="str">
            <v>2010/12/1/8/A/0</v>
          </cell>
        </row>
        <row r="1107">
          <cell r="A1107" t="str">
            <v>1106</v>
          </cell>
          <cell r="B1107" t="str">
            <v>CI1_8012</v>
          </cell>
          <cell r="C1107" t="str">
            <v>8012 - Depreciation Expense</v>
          </cell>
          <cell r="D1107">
            <v>1632.33</v>
          </cell>
          <cell r="F1107" t="str">
            <v>CATS</v>
          </cell>
          <cell r="H1107" t="str">
            <v>8012</v>
          </cell>
          <cell r="I1107" t="str">
            <v>A</v>
          </cell>
          <cell r="J1107" t="str">
            <v>cap_exp</v>
          </cell>
          <cell r="K1107" t="str">
            <v>depr_exp</v>
          </cell>
          <cell r="M1107" t="str">
            <v>2010/12/1/8/A/0</v>
          </cell>
        </row>
        <row r="1108">
          <cell r="A1108" t="str">
            <v>1107</v>
          </cell>
          <cell r="B1108" t="str">
            <v>CI5_8012</v>
          </cell>
          <cell r="C1108" t="str">
            <v>8012 - End of Month CWIP Balance</v>
          </cell>
          <cell r="D1108">
            <v>0</v>
          </cell>
          <cell r="F1108" t="str">
            <v>CALC</v>
          </cell>
          <cell r="H1108" t="str">
            <v>8012</v>
          </cell>
          <cell r="J1108" t="str">
            <v>cap_exp</v>
          </cell>
          <cell r="K1108" t="str">
            <v>end_cwip_bal</v>
          </cell>
          <cell r="M1108" t="str">
            <v>2010/12/1/8/A/0</v>
          </cell>
        </row>
        <row r="1109">
          <cell r="A1109" t="str">
            <v>1108</v>
          </cell>
          <cell r="B1109" t="str">
            <v>CI7_8012</v>
          </cell>
          <cell r="C1109" t="str">
            <v>8012 - Plant Additions</v>
          </cell>
          <cell r="D1109">
            <v>0</v>
          </cell>
          <cell r="F1109" t="str">
            <v>CATS</v>
          </cell>
          <cell r="H1109" t="str">
            <v>8012</v>
          </cell>
          <cell r="I1109" t="str">
            <v>A</v>
          </cell>
          <cell r="J1109" t="str">
            <v>cap_exp</v>
          </cell>
          <cell r="K1109" t="str">
            <v>plt_add</v>
          </cell>
          <cell r="M1109" t="str">
            <v>2010/12/1/8/A/0</v>
          </cell>
        </row>
        <row r="1110">
          <cell r="A1110" t="str">
            <v>1109</v>
          </cell>
          <cell r="B1110" t="str">
            <v>CI8_8012</v>
          </cell>
          <cell r="C1110" t="str">
            <v>8012 - Retirements</v>
          </cell>
          <cell r="D1110">
            <v>0</v>
          </cell>
          <cell r="F1110" t="str">
            <v>CATS</v>
          </cell>
          <cell r="H1110" t="str">
            <v>8012</v>
          </cell>
          <cell r="I1110" t="str">
            <v>A</v>
          </cell>
          <cell r="J1110" t="str">
            <v>cap_exp</v>
          </cell>
          <cell r="K1110" t="str">
            <v>ret</v>
          </cell>
          <cell r="M1110" t="str">
            <v>2010/12/1/8/A/0</v>
          </cell>
        </row>
        <row r="1111">
          <cell r="A1111" t="str">
            <v>1110</v>
          </cell>
          <cell r="B1111" t="str">
            <v>CI9_8012</v>
          </cell>
          <cell r="C1111" t="str">
            <v>8012 - Plant Trans and Adjs</v>
          </cell>
          <cell r="D1111">
            <v>0</v>
          </cell>
          <cell r="F1111" t="str">
            <v>CATS</v>
          </cell>
          <cell r="H1111" t="str">
            <v>8012</v>
          </cell>
          <cell r="I1111" t="str">
            <v>A</v>
          </cell>
          <cell r="J1111" t="str">
            <v>cap_exp</v>
          </cell>
          <cell r="K1111" t="str">
            <v>plt_tradjs</v>
          </cell>
          <cell r="M1111" t="str">
            <v>2010/12/1/8/A/0</v>
          </cell>
        </row>
        <row r="1112">
          <cell r="A1112" t="str">
            <v>1111</v>
          </cell>
          <cell r="B1112" t="str">
            <v>CIA_8012</v>
          </cell>
          <cell r="C1112" t="str">
            <v>8012 - Reserve Removal Cost</v>
          </cell>
          <cell r="D1112">
            <v>0</v>
          </cell>
          <cell r="F1112" t="str">
            <v>CATS</v>
          </cell>
          <cell r="H1112" t="str">
            <v>8012</v>
          </cell>
          <cell r="I1112" t="str">
            <v>A</v>
          </cell>
          <cell r="J1112" t="str">
            <v>cap_exp</v>
          </cell>
          <cell r="K1112" t="str">
            <v>resv_rem_cost</v>
          </cell>
          <cell r="M1112" t="str">
            <v>2010/12/1/8/A/0</v>
          </cell>
        </row>
        <row r="1113">
          <cell r="A1113" t="str">
            <v>1112</v>
          </cell>
          <cell r="B1113" t="str">
            <v>CIB_8012</v>
          </cell>
          <cell r="C1113" t="str">
            <v>8012 - Reserve Salvage</v>
          </cell>
          <cell r="D1113">
            <v>0</v>
          </cell>
          <cell r="F1113" t="str">
            <v>CATS</v>
          </cell>
          <cell r="H1113" t="str">
            <v>8012</v>
          </cell>
          <cell r="I1113" t="str">
            <v>A</v>
          </cell>
          <cell r="J1113" t="str">
            <v>cap_exp</v>
          </cell>
          <cell r="K1113" t="str">
            <v>resv_salv</v>
          </cell>
          <cell r="M1113" t="str">
            <v>2010/12/1/8/A/0</v>
          </cell>
        </row>
        <row r="1114">
          <cell r="A1114" t="str">
            <v>1113</v>
          </cell>
          <cell r="B1114" t="str">
            <v>CIC_8012</v>
          </cell>
          <cell r="C1114" t="str">
            <v>8012 - Reserve Trans and Adjs</v>
          </cell>
          <cell r="D1114">
            <v>0</v>
          </cell>
          <cell r="F1114" t="str">
            <v>CATS</v>
          </cell>
          <cell r="H1114" t="str">
            <v>8012</v>
          </cell>
          <cell r="I1114" t="str">
            <v>A</v>
          </cell>
          <cell r="J1114" t="str">
            <v>cap_exp</v>
          </cell>
          <cell r="K1114" t="str">
            <v>resv_tradjs</v>
          </cell>
          <cell r="M1114" t="str">
            <v>2010/12/1/8/A/0</v>
          </cell>
        </row>
        <row r="1115">
          <cell r="A1115" t="str">
            <v>1114</v>
          </cell>
          <cell r="B1115" t="str">
            <v>CIP_8012</v>
          </cell>
          <cell r="C1115" t="str">
            <v>8012 - Beginning of Month Plant Balance</v>
          </cell>
          <cell r="D1115">
            <v>864260.42</v>
          </cell>
          <cell r="F1115" t="str">
            <v>PRIOR_JV</v>
          </cell>
          <cell r="H1115" t="str">
            <v>8012</v>
          </cell>
          <cell r="I1115" t="str">
            <v>P</v>
          </cell>
          <cell r="J1115" t="str">
            <v>cap_exp</v>
          </cell>
          <cell r="K1115" t="str">
            <v>beg_plant_bal</v>
          </cell>
          <cell r="M1115" t="str">
            <v>2010/12/1/8/A/0</v>
          </cell>
        </row>
        <row r="1116">
          <cell r="A1116" t="str">
            <v>1115</v>
          </cell>
          <cell r="B1116" t="str">
            <v>CIQ_8012</v>
          </cell>
          <cell r="C1116" t="str">
            <v>8012 - Beginning of Month Reserve Balance</v>
          </cell>
          <cell r="D1116">
            <v>459992.27</v>
          </cell>
          <cell r="F1116" t="str">
            <v>PRIOR_JV</v>
          </cell>
          <cell r="H1116" t="str">
            <v>8012</v>
          </cell>
          <cell r="I1116" t="str">
            <v>P</v>
          </cell>
          <cell r="J1116" t="str">
            <v>cap_exp</v>
          </cell>
          <cell r="K1116" t="str">
            <v>beg_resv_bal</v>
          </cell>
          <cell r="M1116" t="str">
            <v>2010/12/1/8/A/0</v>
          </cell>
        </row>
        <row r="1117">
          <cell r="A1117" t="str">
            <v>1116</v>
          </cell>
          <cell r="B1117" t="str">
            <v>CIR_8012</v>
          </cell>
          <cell r="C1117" t="str">
            <v>8012 - End of Month Plant Balance</v>
          </cell>
          <cell r="D1117">
            <v>864260.42</v>
          </cell>
          <cell r="F1117" t="str">
            <v>CALC</v>
          </cell>
          <cell r="H1117" t="str">
            <v>8012</v>
          </cell>
          <cell r="J1117" t="str">
            <v>cap_exp</v>
          </cell>
          <cell r="K1117" t="str">
            <v>end_plant_bal</v>
          </cell>
          <cell r="M1117" t="str">
            <v>2010/12/1/8/A/0</v>
          </cell>
        </row>
        <row r="1118">
          <cell r="A1118" t="str">
            <v>1117</v>
          </cell>
          <cell r="B1118" t="str">
            <v>CIS_8012</v>
          </cell>
          <cell r="C1118" t="str">
            <v>8012 - End of Month Reserve Balance</v>
          </cell>
          <cell r="D1118">
            <v>461624.6</v>
          </cell>
          <cell r="F1118" t="str">
            <v>CALC</v>
          </cell>
          <cell r="H1118" t="str">
            <v>8012</v>
          </cell>
          <cell r="J1118" t="str">
            <v>cap_exp</v>
          </cell>
          <cell r="K1118" t="str">
            <v>end_resv_bal</v>
          </cell>
          <cell r="M1118" t="str">
            <v>2010/12/1/8/A/0</v>
          </cell>
        </row>
        <row r="1119">
          <cell r="A1119" t="str">
            <v>1118</v>
          </cell>
          <cell r="B1119" t="str">
            <v>CO1_8012</v>
          </cell>
          <cell r="C1119" t="str">
            <v>8012 - Beginning of Month Net Book</v>
          </cell>
          <cell r="D1119">
            <v>404268.15</v>
          </cell>
          <cell r="F1119" t="str">
            <v>CALC</v>
          </cell>
          <cell r="H1119" t="str">
            <v>8012</v>
          </cell>
          <cell r="J1119" t="str">
            <v>cap_exp</v>
          </cell>
          <cell r="K1119" t="str">
            <v>beg_net_book</v>
          </cell>
          <cell r="M1119" t="str">
            <v>2010/12/1/8/A/0</v>
          </cell>
        </row>
        <row r="1120">
          <cell r="A1120" t="str">
            <v>1119</v>
          </cell>
          <cell r="B1120" t="str">
            <v>CO2_8012</v>
          </cell>
          <cell r="C1120" t="str">
            <v>8012 - End of Month Net Book</v>
          </cell>
          <cell r="D1120">
            <v>402635.82</v>
          </cell>
          <cell r="F1120" t="str">
            <v>CALC</v>
          </cell>
          <cell r="H1120" t="str">
            <v>8012</v>
          </cell>
          <cell r="J1120" t="str">
            <v>cap_exp</v>
          </cell>
          <cell r="K1120" t="str">
            <v>end_net_book</v>
          </cell>
          <cell r="M1120" t="str">
            <v>2010/12/1/8/A/0</v>
          </cell>
        </row>
        <row r="1121">
          <cell r="A1121" t="str">
            <v>1120</v>
          </cell>
          <cell r="B1121" t="str">
            <v>CO3_8012</v>
          </cell>
          <cell r="C1121" t="str">
            <v>8012 - Average Net Book</v>
          </cell>
          <cell r="D1121">
            <v>403451.98499999999</v>
          </cell>
          <cell r="F1121" t="str">
            <v>CALC</v>
          </cell>
          <cell r="H1121" t="str">
            <v>8012</v>
          </cell>
          <cell r="J1121" t="str">
            <v>cap_exp</v>
          </cell>
          <cell r="K1121" t="str">
            <v>avg_net_book</v>
          </cell>
          <cell r="M1121" t="str">
            <v>2010/12/1/8/A/0</v>
          </cell>
        </row>
        <row r="1122">
          <cell r="A1122" t="str">
            <v>1121</v>
          </cell>
          <cell r="B1122" t="str">
            <v>CO4_8012</v>
          </cell>
          <cell r="C1122" t="str">
            <v>8012 - Annual Equity Rate</v>
          </cell>
          <cell r="D1122">
            <v>4.7018999999999998E-2</v>
          </cell>
          <cell r="F1122" t="str">
            <v>CALC</v>
          </cell>
          <cell r="H1122" t="str">
            <v>8012</v>
          </cell>
          <cell r="J1122" t="str">
            <v>cap_exp</v>
          </cell>
          <cell r="K1122" t="str">
            <v>equity_ror</v>
          </cell>
          <cell r="M1122" t="str">
            <v>2010/12/1/8/A/0</v>
          </cell>
        </row>
        <row r="1123">
          <cell r="A1123" t="str">
            <v>1122</v>
          </cell>
          <cell r="B1123" t="str">
            <v>CO5_8012</v>
          </cell>
          <cell r="C1123" t="str">
            <v>8012 - Annual Debt Rate</v>
          </cell>
          <cell r="D1123">
            <v>1.9473000000000001E-2</v>
          </cell>
          <cell r="F1123" t="str">
            <v>CALC</v>
          </cell>
          <cell r="H1123" t="str">
            <v>8012</v>
          </cell>
          <cell r="J1123" t="str">
            <v>cap_exp</v>
          </cell>
          <cell r="K1123" t="str">
            <v>debt_ror</v>
          </cell>
          <cell r="M1123" t="str">
            <v>2010/12/1/8/A/0</v>
          </cell>
        </row>
        <row r="1124">
          <cell r="A1124" t="str">
            <v>1123</v>
          </cell>
          <cell r="B1124" t="str">
            <v>CO6_8012</v>
          </cell>
          <cell r="C1124" t="str">
            <v>8012 - State Tax Rate</v>
          </cell>
          <cell r="D1124">
            <v>5.5E-2</v>
          </cell>
          <cell r="F1124" t="str">
            <v>CALC</v>
          </cell>
          <cell r="H1124" t="str">
            <v>8012</v>
          </cell>
          <cell r="J1124" t="str">
            <v>cap_exp</v>
          </cell>
          <cell r="K1124" t="str">
            <v>state_tax_rate</v>
          </cell>
          <cell r="M1124" t="str">
            <v>2010/12/1/8/A/0</v>
          </cell>
        </row>
        <row r="1125">
          <cell r="A1125" t="str">
            <v>1124</v>
          </cell>
          <cell r="B1125" t="str">
            <v>CO7_8012</v>
          </cell>
          <cell r="C1125" t="str">
            <v>8012 - Federal Tax Rate</v>
          </cell>
          <cell r="D1125">
            <v>0.35</v>
          </cell>
          <cell r="F1125" t="str">
            <v>CALC</v>
          </cell>
          <cell r="H1125" t="str">
            <v>8012</v>
          </cell>
          <cell r="J1125" t="str">
            <v>cap_exp</v>
          </cell>
          <cell r="K1125" t="str">
            <v>fed_tax_rate</v>
          </cell>
          <cell r="M1125" t="str">
            <v>2010/12/1/8/A/0</v>
          </cell>
        </row>
        <row r="1126">
          <cell r="A1126" t="str">
            <v>1125</v>
          </cell>
          <cell r="B1126" t="str">
            <v>CO8_8012</v>
          </cell>
          <cell r="C1126" t="str">
            <v>8012 - Grossed State Tax Rate</v>
          </cell>
          <cell r="D1126">
            <v>5.8201058201058198E-2</v>
          </cell>
          <cell r="F1126" t="str">
            <v>CALC</v>
          </cell>
          <cell r="H1126" t="str">
            <v>8012</v>
          </cell>
          <cell r="J1126" t="str">
            <v>cap_exp</v>
          </cell>
          <cell r="K1126" t="str">
            <v>gross_state_tax_rate</v>
          </cell>
          <cell r="M1126" t="str">
            <v>2010/12/1/8/A/0</v>
          </cell>
        </row>
        <row r="1127">
          <cell r="A1127" t="str">
            <v>1126</v>
          </cell>
          <cell r="B1127" t="str">
            <v>CO9_8012</v>
          </cell>
          <cell r="C1127" t="str">
            <v>8012 - Grossed Federal Tax Rate</v>
          </cell>
          <cell r="D1127">
            <v>0.53846153846153799</v>
          </cell>
          <cell r="F1127" t="str">
            <v>CALC</v>
          </cell>
          <cell r="H1127" t="str">
            <v>8012</v>
          </cell>
          <cell r="J1127" t="str">
            <v>cap_exp</v>
          </cell>
          <cell r="K1127" t="str">
            <v>gross_fed_tax_rate</v>
          </cell>
          <cell r="M1127" t="str">
            <v>2010/12/1/8/A/0</v>
          </cell>
        </row>
        <row r="1128">
          <cell r="A1128" t="str">
            <v>1127</v>
          </cell>
          <cell r="B1128" t="str">
            <v>COA_8012</v>
          </cell>
          <cell r="C1128" t="str">
            <v>8012 - Return on Equity Amount</v>
          </cell>
          <cell r="D1128">
            <v>1580.8459128254999</v>
          </cell>
          <cell r="F1128" t="str">
            <v>CALC</v>
          </cell>
          <cell r="H1128" t="str">
            <v>8012</v>
          </cell>
          <cell r="J1128" t="str">
            <v>cap_exp</v>
          </cell>
          <cell r="K1128" t="str">
            <v>equity_ror_amt</v>
          </cell>
          <cell r="M1128" t="str">
            <v>2010/12/1/8/A/0</v>
          </cell>
        </row>
        <row r="1129">
          <cell r="A1129" t="str">
            <v>1128</v>
          </cell>
          <cell r="B1129" t="str">
            <v>COB_8012</v>
          </cell>
          <cell r="C1129" t="str">
            <v>8012 - State Tax Amount</v>
          </cell>
          <cell r="D1129">
            <v>92.006904979261904</v>
          </cell>
          <cell r="F1129" t="str">
            <v>CALC</v>
          </cell>
          <cell r="H1129" t="str">
            <v>8012</v>
          </cell>
          <cell r="J1129" t="str">
            <v>cap_exp</v>
          </cell>
          <cell r="K1129" t="str">
            <v>state_tax_amt</v>
          </cell>
          <cell r="M1129" t="str">
            <v>2010/12/1/8/A/0</v>
          </cell>
        </row>
        <row r="1130">
          <cell r="A1130" t="str">
            <v>1129</v>
          </cell>
          <cell r="B1130" t="str">
            <v>COC_8012</v>
          </cell>
          <cell r="C1130" t="str">
            <v>8012 - Federal Tax Amount</v>
          </cell>
          <cell r="D1130">
            <v>900.76690189487101</v>
          </cell>
          <cell r="F1130" t="str">
            <v>CALC</v>
          </cell>
          <cell r="H1130" t="str">
            <v>8012</v>
          </cell>
          <cell r="J1130" t="str">
            <v>cap_exp</v>
          </cell>
          <cell r="K1130" t="str">
            <v>fed_tax_amt</v>
          </cell>
          <cell r="M1130" t="str">
            <v>2010/12/1/8/A/0</v>
          </cell>
        </row>
        <row r="1131">
          <cell r="A1131" t="str">
            <v>1130</v>
          </cell>
          <cell r="B1131" t="str">
            <v>COD_8012</v>
          </cell>
          <cell r="C1131" t="str">
            <v>8012 - Return on Debt Amount</v>
          </cell>
          <cell r="D1131">
            <v>654.72188125800005</v>
          </cell>
          <cell r="F1131" t="str">
            <v>CALC</v>
          </cell>
          <cell r="H1131" t="str">
            <v>8012</v>
          </cell>
          <cell r="J1131" t="str">
            <v>cap_exp</v>
          </cell>
          <cell r="K1131" t="str">
            <v>debt_ror_amt</v>
          </cell>
          <cell r="M1131" t="str">
            <v>2010/12/1/8/A/0</v>
          </cell>
        </row>
        <row r="1132">
          <cell r="A1132" t="str">
            <v>1131</v>
          </cell>
          <cell r="B1132" t="str">
            <v>COE_8012</v>
          </cell>
          <cell r="C1132" t="str">
            <v>8012 - Total Cap Exp Amount</v>
          </cell>
          <cell r="D1132">
            <v>4860.6716009576303</v>
          </cell>
          <cell r="F1132" t="str">
            <v>CALC</v>
          </cell>
          <cell r="H1132" t="str">
            <v>8012</v>
          </cell>
          <cell r="J1132" t="str">
            <v>cap_exp</v>
          </cell>
          <cell r="K1132" t="str">
            <v>total_amt</v>
          </cell>
          <cell r="M1132" t="str">
            <v>2010/12/1/8/A/0</v>
          </cell>
        </row>
        <row r="1133">
          <cell r="A1133" t="str">
            <v>1132</v>
          </cell>
          <cell r="B1133" t="str">
            <v>COF_8012</v>
          </cell>
          <cell r="C1133" t="str">
            <v>8012 - CP Allocation Factor</v>
          </cell>
          <cell r="D1133">
            <v>0.92307692299999999</v>
          </cell>
          <cell r="F1133" t="str">
            <v>CALC</v>
          </cell>
          <cell r="H1133" t="str">
            <v>8012</v>
          </cell>
          <cell r="J1133" t="str">
            <v>cap_exp</v>
          </cell>
          <cell r="K1133" t="str">
            <v>alloc_cp</v>
          </cell>
          <cell r="M1133" t="str">
            <v>2010/12/1/8/A/0</v>
          </cell>
        </row>
        <row r="1134">
          <cell r="A1134" t="str">
            <v>1133</v>
          </cell>
          <cell r="B1134" t="str">
            <v>COG_8012</v>
          </cell>
          <cell r="C1134" t="str">
            <v>8012 - GCP Allocation Factor</v>
          </cell>
          <cell r="D1134">
            <v>0</v>
          </cell>
          <cell r="F1134" t="str">
            <v>CALC</v>
          </cell>
          <cell r="H1134" t="str">
            <v>8012</v>
          </cell>
          <cell r="J1134" t="str">
            <v>cap_exp</v>
          </cell>
          <cell r="K1134" t="str">
            <v>alloc_gcp</v>
          </cell>
          <cell r="M1134" t="str">
            <v>2010/12/1/8/A/0</v>
          </cell>
        </row>
        <row r="1135">
          <cell r="A1135" t="str">
            <v>1134</v>
          </cell>
          <cell r="B1135" t="str">
            <v>COH_8012</v>
          </cell>
          <cell r="C1135" t="str">
            <v>8012 - Energy Allocation Factor</v>
          </cell>
          <cell r="D1135">
            <v>7.6923077000000006E-2</v>
          </cell>
          <cell r="F1135" t="str">
            <v>CALC</v>
          </cell>
          <cell r="H1135" t="str">
            <v>8012</v>
          </cell>
          <cell r="J1135" t="str">
            <v>cap_exp</v>
          </cell>
          <cell r="K1135" t="str">
            <v>alloc_engy</v>
          </cell>
          <cell r="M1135" t="str">
            <v>2010/12/1/8/A/0</v>
          </cell>
        </row>
        <row r="1136">
          <cell r="A1136" t="str">
            <v>1135</v>
          </cell>
          <cell r="B1136" t="str">
            <v>COI_8012</v>
          </cell>
          <cell r="C1136" t="str">
            <v>8012 - CP Allocation Cap Exp Amount</v>
          </cell>
          <cell r="D1136">
            <v>4486.7737851254496</v>
          </cell>
          <cell r="F1136" t="str">
            <v>CALC</v>
          </cell>
          <cell r="H1136" t="str">
            <v>8012</v>
          </cell>
          <cell r="J1136" t="str">
            <v>cap_exp</v>
          </cell>
          <cell r="K1136" t="str">
            <v>alloc_cp_amt</v>
          </cell>
          <cell r="M1136" t="str">
            <v>2010/12/1/8/A/0</v>
          </cell>
        </row>
        <row r="1137">
          <cell r="A1137" t="str">
            <v>1136</v>
          </cell>
          <cell r="B1137" t="str">
            <v>COJ_8012</v>
          </cell>
          <cell r="C1137" t="str">
            <v>8012 - GCP Allocation Cap Exp Amount</v>
          </cell>
          <cell r="D1137">
            <v>0</v>
          </cell>
          <cell r="F1137" t="str">
            <v>CALC</v>
          </cell>
          <cell r="H1137" t="str">
            <v>8012</v>
          </cell>
          <cell r="J1137" t="str">
            <v>cap_exp</v>
          </cell>
          <cell r="K1137" t="str">
            <v>alloc_gcp_amt</v>
          </cell>
          <cell r="M1137" t="str">
            <v>2010/12/1/8/A/0</v>
          </cell>
        </row>
        <row r="1138">
          <cell r="A1138" t="str">
            <v>1137</v>
          </cell>
          <cell r="B1138" t="str">
            <v>COK_8012</v>
          </cell>
          <cell r="C1138" t="str">
            <v>8012 - Energy Allocation Cap Exp Amount</v>
          </cell>
          <cell r="D1138">
            <v>373.897815832177</v>
          </cell>
          <cell r="F1138" t="str">
            <v>CALC</v>
          </cell>
          <cell r="H1138" t="str">
            <v>8012</v>
          </cell>
          <cell r="J1138" t="str">
            <v>cap_exp</v>
          </cell>
          <cell r="K1138" t="str">
            <v>alloc_engy_amt</v>
          </cell>
          <cell r="M1138" t="str">
            <v>2010/12/1/8/A/0</v>
          </cell>
        </row>
        <row r="1139">
          <cell r="A1139" t="str">
            <v>1138</v>
          </cell>
          <cell r="B1139" t="str">
            <v>COL_8012</v>
          </cell>
          <cell r="C1139" t="str">
            <v>8012 - CP Jurisdictional Factor</v>
          </cell>
          <cell r="D1139">
            <v>0.98031049999999997</v>
          </cell>
          <cell r="F1139" t="str">
            <v>CALC</v>
          </cell>
          <cell r="H1139" t="str">
            <v>8012</v>
          </cell>
          <cell r="J1139" t="str">
            <v>cap_exp</v>
          </cell>
          <cell r="K1139" t="str">
            <v>juris_cp_factor</v>
          </cell>
          <cell r="M1139" t="str">
            <v>2010/12/1/8/A/0</v>
          </cell>
        </row>
        <row r="1140">
          <cell r="A1140" t="str">
            <v>1139</v>
          </cell>
          <cell r="B1140" t="str">
            <v>COM_8012</v>
          </cell>
          <cell r="C1140" t="str">
            <v>8012 - GCP Jurisdictional Factor</v>
          </cell>
          <cell r="D1140">
            <v>1</v>
          </cell>
          <cell r="F1140" t="str">
            <v>CALC</v>
          </cell>
          <cell r="H1140" t="str">
            <v>8012</v>
          </cell>
          <cell r="J1140" t="str">
            <v>cap_exp</v>
          </cell>
          <cell r="K1140" t="str">
            <v>juris_gcp_factor</v>
          </cell>
          <cell r="M1140" t="str">
            <v>2010/12/1/8/A/0</v>
          </cell>
        </row>
        <row r="1141">
          <cell r="A1141" t="str">
            <v>1140</v>
          </cell>
          <cell r="B1141" t="str">
            <v>CON_8012</v>
          </cell>
          <cell r="C1141" t="str">
            <v>8012 - Energy Jurisdictional Factor</v>
          </cell>
          <cell r="D1141">
            <v>0.980271</v>
          </cell>
          <cell r="F1141" t="str">
            <v>CALC</v>
          </cell>
          <cell r="H1141" t="str">
            <v>8012</v>
          </cell>
          <cell r="J1141" t="str">
            <v>cap_exp</v>
          </cell>
          <cell r="K1141" t="str">
            <v>juris_engy_factor</v>
          </cell>
          <cell r="M1141" t="str">
            <v>2010/12/1/8/A/0</v>
          </cell>
        </row>
        <row r="1142">
          <cell r="A1142" t="str">
            <v>1141</v>
          </cell>
          <cell r="B1142" t="str">
            <v>COO_8012</v>
          </cell>
          <cell r="C1142" t="str">
            <v>8012 - CP Jurisdictional Cap Exp Amount</v>
          </cell>
          <cell r="D1142">
            <v>4398.4314526832204</v>
          </cell>
          <cell r="F1142" t="str">
            <v>CALC</v>
          </cell>
          <cell r="H1142" t="str">
            <v>8012</v>
          </cell>
          <cell r="J1142" t="str">
            <v>cap_exp</v>
          </cell>
          <cell r="K1142" t="str">
            <v>juris_cp_amt</v>
          </cell>
          <cell r="M1142" t="str">
            <v>2010/12/1/8/A/0</v>
          </cell>
        </row>
        <row r="1143">
          <cell r="A1143" t="str">
            <v>1142</v>
          </cell>
          <cell r="B1143" t="str">
            <v>COP_8012</v>
          </cell>
          <cell r="C1143" t="str">
            <v>8012 - GCP Jurisdictional Cap Exp Amount</v>
          </cell>
          <cell r="D1143">
            <v>0</v>
          </cell>
          <cell r="F1143" t="str">
            <v>CALC</v>
          </cell>
          <cell r="H1143" t="str">
            <v>8012</v>
          </cell>
          <cell r="J1143" t="str">
            <v>cap_exp</v>
          </cell>
          <cell r="K1143" t="str">
            <v>juris_gcp_amt</v>
          </cell>
          <cell r="M1143" t="str">
            <v>2010/12/1/8/A/0</v>
          </cell>
        </row>
        <row r="1144">
          <cell r="A1144" t="str">
            <v>1143</v>
          </cell>
          <cell r="B1144" t="str">
            <v>COQ_8012</v>
          </cell>
          <cell r="C1144" t="str">
            <v>8012 - Energy Jurisdictional Cap Exp Amount</v>
          </cell>
          <cell r="D1144">
            <v>366.52118582362402</v>
          </cell>
          <cell r="F1144" t="str">
            <v>CALC</v>
          </cell>
          <cell r="H1144" t="str">
            <v>8012</v>
          </cell>
          <cell r="J1144" t="str">
            <v>cap_exp</v>
          </cell>
          <cell r="K1144" t="str">
            <v>juris_engy_amt</v>
          </cell>
          <cell r="M1144" t="str">
            <v>2010/12/1/8/A/0</v>
          </cell>
        </row>
        <row r="1145">
          <cell r="A1145" t="str">
            <v>1144</v>
          </cell>
          <cell r="B1145" t="str">
            <v>COR_8012</v>
          </cell>
          <cell r="C1145" t="str">
            <v>8012 - Total Jurisdictional Cap Exp Amount</v>
          </cell>
          <cell r="D1145">
            <v>4764.9526385068502</v>
          </cell>
          <cell r="F1145" t="str">
            <v>CALC</v>
          </cell>
          <cell r="H1145" t="str">
            <v>8012</v>
          </cell>
          <cell r="J1145" t="str">
            <v>cap_exp</v>
          </cell>
          <cell r="K1145" t="str">
            <v>total_juris_amt</v>
          </cell>
          <cell r="M1145" t="str">
            <v>2010/12/1/8/A/0</v>
          </cell>
        </row>
        <row r="1146">
          <cell r="A1146" t="str">
            <v>1145</v>
          </cell>
          <cell r="B1146" t="str">
            <v>CI1_8016</v>
          </cell>
          <cell r="C1146" t="str">
            <v>8016 - Depreciation Expense</v>
          </cell>
          <cell r="D1146">
            <v>529.41</v>
          </cell>
          <cell r="F1146" t="str">
            <v>CATS</v>
          </cell>
          <cell r="H1146" t="str">
            <v>8016</v>
          </cell>
          <cell r="I1146" t="str">
            <v>A</v>
          </cell>
          <cell r="J1146" t="str">
            <v>cap_exp</v>
          </cell>
          <cell r="K1146" t="str">
            <v>depr_exp</v>
          </cell>
          <cell r="M1146" t="str">
            <v>2010/12/1/8/A/0</v>
          </cell>
        </row>
        <row r="1147">
          <cell r="A1147" t="str">
            <v>1146</v>
          </cell>
          <cell r="B1147" t="str">
            <v>CI4_8016</v>
          </cell>
          <cell r="C1147" t="str">
            <v>8016 - CWIP Current Month</v>
          </cell>
          <cell r="D1147">
            <v>9187.43</v>
          </cell>
          <cell r="F1147" t="str">
            <v>CATS</v>
          </cell>
          <cell r="H1147" t="str">
            <v>8016</v>
          </cell>
          <cell r="J1147" t="str">
            <v>cap_exp</v>
          </cell>
          <cell r="K1147" t="str">
            <v>cwip_curr_mth</v>
          </cell>
          <cell r="M1147" t="str">
            <v>2010/12/1/8/A/0</v>
          </cell>
        </row>
        <row r="1148">
          <cell r="A1148" t="str">
            <v>1147</v>
          </cell>
          <cell r="B1148" t="str">
            <v>CI5_8016</v>
          </cell>
          <cell r="C1148" t="str">
            <v>8016 - End of Month CWIP Balance</v>
          </cell>
          <cell r="D1148">
            <v>1848734</v>
          </cell>
          <cell r="F1148" t="str">
            <v>CATS</v>
          </cell>
          <cell r="H1148" t="str">
            <v>8016</v>
          </cell>
          <cell r="J1148" t="str">
            <v>cap_exp</v>
          </cell>
          <cell r="K1148" t="str">
            <v>end_cwip_bal</v>
          </cell>
          <cell r="M1148" t="str">
            <v>2010/12/1/8/A/0</v>
          </cell>
        </row>
        <row r="1149">
          <cell r="A1149" t="str">
            <v>1148</v>
          </cell>
          <cell r="B1149" t="str">
            <v>CI7_8016</v>
          </cell>
          <cell r="C1149" t="str">
            <v>8016 - Plant Additions</v>
          </cell>
          <cell r="D1149">
            <v>0</v>
          </cell>
          <cell r="F1149" t="str">
            <v>CATS</v>
          </cell>
          <cell r="H1149" t="str">
            <v>8016</v>
          </cell>
          <cell r="I1149" t="str">
            <v>A</v>
          </cell>
          <cell r="J1149" t="str">
            <v>cap_exp</v>
          </cell>
          <cell r="K1149" t="str">
            <v>plt_add</v>
          </cell>
          <cell r="M1149" t="str">
            <v>2010/12/1/8/A/0</v>
          </cell>
        </row>
        <row r="1150">
          <cell r="A1150" t="str">
            <v>1149</v>
          </cell>
          <cell r="B1150" t="str">
            <v>CI8_8016</v>
          </cell>
          <cell r="C1150" t="str">
            <v>8016 - Retirements</v>
          </cell>
          <cell r="D1150">
            <v>0</v>
          </cell>
          <cell r="F1150" t="str">
            <v>CATS</v>
          </cell>
          <cell r="H1150" t="str">
            <v>8016</v>
          </cell>
          <cell r="I1150" t="str">
            <v>A</v>
          </cell>
          <cell r="J1150" t="str">
            <v>cap_exp</v>
          </cell>
          <cell r="K1150" t="str">
            <v>ret</v>
          </cell>
          <cell r="M1150" t="str">
            <v>2010/12/1/8/A/0</v>
          </cell>
        </row>
        <row r="1151">
          <cell r="A1151" t="str">
            <v>1150</v>
          </cell>
          <cell r="B1151" t="str">
            <v>CI9_8016</v>
          </cell>
          <cell r="C1151" t="str">
            <v>8016 - Plant Trans and Adjs</v>
          </cell>
          <cell r="D1151">
            <v>0</v>
          </cell>
          <cell r="F1151" t="str">
            <v>CATS</v>
          </cell>
          <cell r="H1151" t="str">
            <v>8016</v>
          </cell>
          <cell r="I1151" t="str">
            <v>A</v>
          </cell>
          <cell r="J1151" t="str">
            <v>cap_exp</v>
          </cell>
          <cell r="K1151" t="str">
            <v>plt_tradjs</v>
          </cell>
          <cell r="M1151" t="str">
            <v>2010/12/1/8/A/0</v>
          </cell>
        </row>
        <row r="1152">
          <cell r="A1152" t="str">
            <v>1151</v>
          </cell>
          <cell r="B1152" t="str">
            <v>CIA_8016</v>
          </cell>
          <cell r="C1152" t="str">
            <v>8016 - Reserve Removal Cost</v>
          </cell>
          <cell r="D1152">
            <v>0</v>
          </cell>
          <cell r="F1152" t="str">
            <v>CATS</v>
          </cell>
          <cell r="H1152" t="str">
            <v>8016</v>
          </cell>
          <cell r="I1152" t="str">
            <v>A</v>
          </cell>
          <cell r="J1152" t="str">
            <v>cap_exp</v>
          </cell>
          <cell r="K1152" t="str">
            <v>resv_rem_cost</v>
          </cell>
          <cell r="M1152" t="str">
            <v>2010/12/1/8/A/0</v>
          </cell>
        </row>
        <row r="1153">
          <cell r="A1153" t="str">
            <v>1152</v>
          </cell>
          <cell r="B1153" t="str">
            <v>CIB_8016</v>
          </cell>
          <cell r="C1153" t="str">
            <v>8016 - Reserve Salvage</v>
          </cell>
          <cell r="D1153">
            <v>0</v>
          </cell>
          <cell r="F1153" t="str">
            <v>CATS</v>
          </cell>
          <cell r="H1153" t="str">
            <v>8016</v>
          </cell>
          <cell r="I1153" t="str">
            <v>A</v>
          </cell>
          <cell r="J1153" t="str">
            <v>cap_exp</v>
          </cell>
          <cell r="K1153" t="str">
            <v>resv_salv</v>
          </cell>
          <cell r="M1153" t="str">
            <v>2010/12/1/8/A/0</v>
          </cell>
        </row>
        <row r="1154">
          <cell r="A1154" t="str">
            <v>1153</v>
          </cell>
          <cell r="B1154" t="str">
            <v>CIC_8016</v>
          </cell>
          <cell r="C1154" t="str">
            <v>8016 - Reserve Trans and Adjs</v>
          </cell>
          <cell r="D1154">
            <v>0</v>
          </cell>
          <cell r="F1154" t="str">
            <v>CATS</v>
          </cell>
          <cell r="H1154" t="str">
            <v>8016</v>
          </cell>
          <cell r="I1154" t="str">
            <v>A</v>
          </cell>
          <cell r="J1154" t="str">
            <v>cap_exp</v>
          </cell>
          <cell r="K1154" t="str">
            <v>resv_tradjs</v>
          </cell>
          <cell r="M1154" t="str">
            <v>2010/12/1/8/A/0</v>
          </cell>
        </row>
        <row r="1155">
          <cell r="A1155" t="str">
            <v>1154</v>
          </cell>
          <cell r="B1155" t="str">
            <v>CIP_8016</v>
          </cell>
          <cell r="C1155" t="str">
            <v>8016 - Beginning of Month Plant Balance</v>
          </cell>
          <cell r="D1155">
            <v>352942.34</v>
          </cell>
          <cell r="F1155" t="str">
            <v>PRIOR_JV</v>
          </cell>
          <cell r="H1155" t="str">
            <v>8016</v>
          </cell>
          <cell r="I1155" t="str">
            <v>P</v>
          </cell>
          <cell r="J1155" t="str">
            <v>cap_exp</v>
          </cell>
          <cell r="K1155" t="str">
            <v>beg_plant_bal</v>
          </cell>
          <cell r="M1155" t="str">
            <v>2010/12/1/8/A/0</v>
          </cell>
        </row>
        <row r="1156">
          <cell r="A1156" t="str">
            <v>1155</v>
          </cell>
          <cell r="B1156" t="str">
            <v>CIQ_8016</v>
          </cell>
          <cell r="C1156" t="str">
            <v>8016 - Beginning of Month Reserve Balance</v>
          </cell>
          <cell r="D1156">
            <v>-691081.86</v>
          </cell>
          <cell r="F1156" t="str">
            <v>PRIOR_JV</v>
          </cell>
          <cell r="H1156" t="str">
            <v>8016</v>
          </cell>
          <cell r="I1156" t="str">
            <v>P</v>
          </cell>
          <cell r="J1156" t="str">
            <v>cap_exp</v>
          </cell>
          <cell r="K1156" t="str">
            <v>beg_resv_bal</v>
          </cell>
          <cell r="M1156" t="str">
            <v>2010/12/1/8/A/0</v>
          </cell>
        </row>
        <row r="1157">
          <cell r="A1157" t="str">
            <v>1156</v>
          </cell>
          <cell r="B1157" t="str">
            <v>CIR_8016</v>
          </cell>
          <cell r="C1157" t="str">
            <v>8016 - End of Month Plant Balance</v>
          </cell>
          <cell r="D1157">
            <v>352942.34</v>
          </cell>
          <cell r="F1157" t="str">
            <v>CALC</v>
          </cell>
          <cell r="H1157" t="str">
            <v>8016</v>
          </cell>
          <cell r="J1157" t="str">
            <v>cap_exp</v>
          </cell>
          <cell r="K1157" t="str">
            <v>end_plant_bal</v>
          </cell>
          <cell r="M1157" t="str">
            <v>2010/12/1/8/A/0</v>
          </cell>
        </row>
        <row r="1158">
          <cell r="A1158" t="str">
            <v>1157</v>
          </cell>
          <cell r="B1158" t="str">
            <v>CIS_8016</v>
          </cell>
          <cell r="C1158" t="str">
            <v>8016 - End of Month Reserve Balance</v>
          </cell>
          <cell r="D1158">
            <v>-690552.45</v>
          </cell>
          <cell r="F1158" t="str">
            <v>CALC</v>
          </cell>
          <cell r="H1158" t="str">
            <v>8016</v>
          </cell>
          <cell r="J1158" t="str">
            <v>cap_exp</v>
          </cell>
          <cell r="K1158" t="str">
            <v>end_resv_bal</v>
          </cell>
          <cell r="M1158" t="str">
            <v>2010/12/1/8/A/0</v>
          </cell>
        </row>
        <row r="1159">
          <cell r="A1159" t="str">
            <v>1158</v>
          </cell>
          <cell r="B1159" t="str">
            <v>CO1_8016</v>
          </cell>
          <cell r="C1159" t="str">
            <v>8016 - Beginning of Month Net Book</v>
          </cell>
          <cell r="D1159">
            <v>1044024.2</v>
          </cell>
          <cell r="F1159" t="str">
            <v>CALC</v>
          </cell>
          <cell r="H1159" t="str">
            <v>8016</v>
          </cell>
          <cell r="J1159" t="str">
            <v>cap_exp</v>
          </cell>
          <cell r="K1159" t="str">
            <v>beg_net_book</v>
          </cell>
          <cell r="M1159" t="str">
            <v>2010/12/1/8/A/0</v>
          </cell>
        </row>
        <row r="1160">
          <cell r="A1160" t="str">
            <v>1159</v>
          </cell>
          <cell r="B1160" t="str">
            <v>CO2_8016</v>
          </cell>
          <cell r="C1160" t="str">
            <v>8016 - End of Month Net Book</v>
          </cell>
          <cell r="D1160">
            <v>1043494.79</v>
          </cell>
          <cell r="F1160" t="str">
            <v>CALC</v>
          </cell>
          <cell r="H1160" t="str">
            <v>8016</v>
          </cell>
          <cell r="J1160" t="str">
            <v>cap_exp</v>
          </cell>
          <cell r="K1160" t="str">
            <v>end_net_book</v>
          </cell>
          <cell r="M1160" t="str">
            <v>2010/12/1/8/A/0</v>
          </cell>
        </row>
        <row r="1161">
          <cell r="A1161" t="str">
            <v>1160</v>
          </cell>
          <cell r="B1161" t="str">
            <v>CO3_8016</v>
          </cell>
          <cell r="C1161" t="str">
            <v>8016 - Average Net Book</v>
          </cell>
          <cell r="D1161">
            <v>1043759.495</v>
          </cell>
          <cell r="F1161" t="str">
            <v>CALC</v>
          </cell>
          <cell r="H1161" t="str">
            <v>8016</v>
          </cell>
          <cell r="J1161" t="str">
            <v>cap_exp</v>
          </cell>
          <cell r="K1161" t="str">
            <v>avg_net_book</v>
          </cell>
          <cell r="M1161" t="str">
            <v>2010/12/1/8/A/0</v>
          </cell>
        </row>
        <row r="1162">
          <cell r="A1162" t="str">
            <v>1161</v>
          </cell>
          <cell r="B1162" t="str">
            <v>CO4_8016</v>
          </cell>
          <cell r="C1162" t="str">
            <v>8016 - Annual Equity Rate</v>
          </cell>
          <cell r="D1162">
            <v>4.7018999999999998E-2</v>
          </cell>
          <cell r="F1162" t="str">
            <v>CALC</v>
          </cell>
          <cell r="H1162" t="str">
            <v>8016</v>
          </cell>
          <cell r="J1162" t="str">
            <v>cap_exp</v>
          </cell>
          <cell r="K1162" t="str">
            <v>equity_ror</v>
          </cell>
          <cell r="M1162" t="str">
            <v>2010/12/1/8/A/0</v>
          </cell>
        </row>
        <row r="1163">
          <cell r="A1163" t="str">
            <v>1162</v>
          </cell>
          <cell r="B1163" t="str">
            <v>CO5_8016</v>
          </cell>
          <cell r="C1163" t="str">
            <v>8016 - Annual Debt Rate</v>
          </cell>
          <cell r="D1163">
            <v>1.9473000000000001E-2</v>
          </cell>
          <cell r="F1163" t="str">
            <v>CALC</v>
          </cell>
          <cell r="H1163" t="str">
            <v>8016</v>
          </cell>
          <cell r="J1163" t="str">
            <v>cap_exp</v>
          </cell>
          <cell r="K1163" t="str">
            <v>debt_ror</v>
          </cell>
          <cell r="M1163" t="str">
            <v>2010/12/1/8/A/0</v>
          </cell>
        </row>
        <row r="1164">
          <cell r="A1164" t="str">
            <v>1163</v>
          </cell>
          <cell r="B1164" t="str">
            <v>CO6_8016</v>
          </cell>
          <cell r="C1164" t="str">
            <v>8016 - State Tax Rate</v>
          </cell>
          <cell r="D1164">
            <v>5.5E-2</v>
          </cell>
          <cell r="F1164" t="str">
            <v>CALC</v>
          </cell>
          <cell r="H1164" t="str">
            <v>8016</v>
          </cell>
          <cell r="J1164" t="str">
            <v>cap_exp</v>
          </cell>
          <cell r="K1164" t="str">
            <v>state_tax_rate</v>
          </cell>
          <cell r="M1164" t="str">
            <v>2010/12/1/8/A/0</v>
          </cell>
        </row>
        <row r="1165">
          <cell r="A1165" t="str">
            <v>1164</v>
          </cell>
          <cell r="B1165" t="str">
            <v>CO7_8016</v>
          </cell>
          <cell r="C1165" t="str">
            <v>8016 - Federal Tax Rate</v>
          </cell>
          <cell r="D1165">
            <v>0.35</v>
          </cell>
          <cell r="F1165" t="str">
            <v>CALC</v>
          </cell>
          <cell r="H1165" t="str">
            <v>8016</v>
          </cell>
          <cell r="J1165" t="str">
            <v>cap_exp</v>
          </cell>
          <cell r="K1165" t="str">
            <v>fed_tax_rate</v>
          </cell>
          <cell r="M1165" t="str">
            <v>2010/12/1/8/A/0</v>
          </cell>
        </row>
        <row r="1166">
          <cell r="A1166" t="str">
            <v>1165</v>
          </cell>
          <cell r="B1166" t="str">
            <v>CO8_8016</v>
          </cell>
          <cell r="C1166" t="str">
            <v>8016 - Grossed State Tax Rate</v>
          </cell>
          <cell r="D1166">
            <v>5.8201058201058198E-2</v>
          </cell>
          <cell r="F1166" t="str">
            <v>CALC</v>
          </cell>
          <cell r="H1166" t="str">
            <v>8016</v>
          </cell>
          <cell r="J1166" t="str">
            <v>cap_exp</v>
          </cell>
          <cell r="K1166" t="str">
            <v>gross_state_tax_rate</v>
          </cell>
          <cell r="M1166" t="str">
            <v>2010/12/1/8/A/0</v>
          </cell>
        </row>
        <row r="1167">
          <cell r="A1167" t="str">
            <v>1166</v>
          </cell>
          <cell r="B1167" t="str">
            <v>CO9_8016</v>
          </cell>
          <cell r="C1167" t="str">
            <v>8016 - Grossed Federal Tax Rate</v>
          </cell>
          <cell r="D1167">
            <v>0.53846153846153799</v>
          </cell>
          <cell r="F1167" t="str">
            <v>CALC</v>
          </cell>
          <cell r="H1167" t="str">
            <v>8016</v>
          </cell>
          <cell r="J1167" t="str">
            <v>cap_exp</v>
          </cell>
          <cell r="K1167" t="str">
            <v>gross_fed_tax_rate</v>
          </cell>
          <cell r="M1167" t="str">
            <v>2010/12/1/8/A/0</v>
          </cell>
        </row>
        <row r="1168">
          <cell r="A1168" t="str">
            <v>1167</v>
          </cell>
          <cell r="B1168" t="str">
            <v>COA_8016</v>
          </cell>
          <cell r="C1168" t="str">
            <v>8016 - Return on Equity Amount</v>
          </cell>
          <cell r="D1168">
            <v>4089.7628292585</v>
          </cell>
          <cell r="F1168" t="str">
            <v>CALC</v>
          </cell>
          <cell r="H1168" t="str">
            <v>8016</v>
          </cell>
          <cell r="J1168" t="str">
            <v>cap_exp</v>
          </cell>
          <cell r="K1168" t="str">
            <v>equity_ror_amt</v>
          </cell>
          <cell r="M1168" t="str">
            <v>2010/12/1/8/A/0</v>
          </cell>
        </row>
        <row r="1169">
          <cell r="A1169" t="str">
            <v>1168</v>
          </cell>
          <cell r="B1169" t="str">
            <v>COB_8016</v>
          </cell>
          <cell r="C1169" t="str">
            <v>8016 - State Tax Amount</v>
          </cell>
          <cell r="D1169">
            <v>238.02852445419799</v>
          </cell>
          <cell r="F1169" t="str">
            <v>CALC</v>
          </cell>
          <cell r="H1169" t="str">
            <v>8016</v>
          </cell>
          <cell r="J1169" t="str">
            <v>cap_exp</v>
          </cell>
          <cell r="K1169" t="str">
            <v>state_tax_amt</v>
          </cell>
          <cell r="M1169" t="str">
            <v>2010/12/1/8/A/0</v>
          </cell>
        </row>
        <row r="1170">
          <cell r="A1170" t="str">
            <v>1169</v>
          </cell>
          <cell r="B1170" t="str">
            <v>COC_8016</v>
          </cell>
          <cell r="C1170" t="str">
            <v>8016 - Federal Tax Amount</v>
          </cell>
          <cell r="D1170">
            <v>2330.3491904606799</v>
          </cell>
          <cell r="F1170" t="str">
            <v>CALC</v>
          </cell>
          <cell r="H1170" t="str">
            <v>8016</v>
          </cell>
          <cell r="J1170" t="str">
            <v>cap_exp</v>
          </cell>
          <cell r="K1170" t="str">
            <v>fed_tax_amt</v>
          </cell>
          <cell r="M1170" t="str">
            <v>2010/12/1/8/A/0</v>
          </cell>
        </row>
        <row r="1171">
          <cell r="A1171" t="str">
            <v>1170</v>
          </cell>
          <cell r="B1171" t="str">
            <v>COD_8016</v>
          </cell>
          <cell r="C1171" t="str">
            <v>8016 - Return on Debt Amount</v>
          </cell>
          <cell r="D1171">
            <v>1693.812908486</v>
          </cell>
          <cell r="F1171" t="str">
            <v>CALC</v>
          </cell>
          <cell r="H1171" t="str">
            <v>8016</v>
          </cell>
          <cell r="J1171" t="str">
            <v>cap_exp</v>
          </cell>
          <cell r="K1171" t="str">
            <v>debt_ror_amt</v>
          </cell>
          <cell r="M1171" t="str">
            <v>2010/12/1/8/A/0</v>
          </cell>
        </row>
        <row r="1172">
          <cell r="A1172" t="str">
            <v>1171</v>
          </cell>
          <cell r="B1172" t="str">
            <v>COE_8016</v>
          </cell>
          <cell r="C1172" t="str">
            <v>8016 - Total Cap Exp Amount</v>
          </cell>
          <cell r="D1172">
            <v>8881.3634526593796</v>
          </cell>
          <cell r="F1172" t="str">
            <v>CALC</v>
          </cell>
          <cell r="H1172" t="str">
            <v>8016</v>
          </cell>
          <cell r="J1172" t="str">
            <v>cap_exp</v>
          </cell>
          <cell r="K1172" t="str">
            <v>total_amt</v>
          </cell>
          <cell r="M1172" t="str">
            <v>2010/12/1/8/A/0</v>
          </cell>
        </row>
        <row r="1173">
          <cell r="A1173" t="str">
            <v>1172</v>
          </cell>
          <cell r="B1173" t="str">
            <v>COF_8016</v>
          </cell>
          <cell r="C1173" t="str">
            <v>8016 - CP Allocation Factor</v>
          </cell>
          <cell r="D1173">
            <v>0.92307692299999999</v>
          </cell>
          <cell r="F1173" t="str">
            <v>CALC</v>
          </cell>
          <cell r="H1173" t="str">
            <v>8016</v>
          </cell>
          <cell r="J1173" t="str">
            <v>cap_exp</v>
          </cell>
          <cell r="K1173" t="str">
            <v>alloc_cp</v>
          </cell>
          <cell r="M1173" t="str">
            <v>2010/12/1/8/A/0</v>
          </cell>
        </row>
        <row r="1174">
          <cell r="A1174" t="str">
            <v>1173</v>
          </cell>
          <cell r="B1174" t="str">
            <v>COG_8016</v>
          </cell>
          <cell r="C1174" t="str">
            <v>8016 - GCP Allocation Factor</v>
          </cell>
          <cell r="D1174">
            <v>0</v>
          </cell>
          <cell r="F1174" t="str">
            <v>CALC</v>
          </cell>
          <cell r="H1174" t="str">
            <v>8016</v>
          </cell>
          <cell r="J1174" t="str">
            <v>cap_exp</v>
          </cell>
          <cell r="K1174" t="str">
            <v>alloc_gcp</v>
          </cell>
          <cell r="M1174" t="str">
            <v>2010/12/1/8/A/0</v>
          </cell>
        </row>
        <row r="1175">
          <cell r="A1175" t="str">
            <v>1174</v>
          </cell>
          <cell r="B1175" t="str">
            <v>COH_8016</v>
          </cell>
          <cell r="C1175" t="str">
            <v>8016 - Energy Allocation Factor</v>
          </cell>
          <cell r="D1175">
            <v>7.6923077000000006E-2</v>
          </cell>
          <cell r="F1175" t="str">
            <v>CALC</v>
          </cell>
          <cell r="H1175" t="str">
            <v>8016</v>
          </cell>
          <cell r="J1175" t="str">
            <v>cap_exp</v>
          </cell>
          <cell r="K1175" t="str">
            <v>alloc_engy</v>
          </cell>
          <cell r="M1175" t="str">
            <v>2010/12/1/8/A/0</v>
          </cell>
        </row>
        <row r="1176">
          <cell r="A1176" t="str">
            <v>1175</v>
          </cell>
          <cell r="B1176" t="str">
            <v>COI_8016</v>
          </cell>
          <cell r="C1176" t="str">
            <v>8016 - CP Allocation Cap Exp Amount</v>
          </cell>
          <cell r="D1176">
            <v>8198.1816479254703</v>
          </cell>
          <cell r="F1176" t="str">
            <v>CALC</v>
          </cell>
          <cell r="H1176" t="str">
            <v>8016</v>
          </cell>
          <cell r="J1176" t="str">
            <v>cap_exp</v>
          </cell>
          <cell r="K1176" t="str">
            <v>alloc_cp_amt</v>
          </cell>
          <cell r="M1176" t="str">
            <v>2010/12/1/8/A/0</v>
          </cell>
        </row>
        <row r="1177">
          <cell r="A1177" t="str">
            <v>1176</v>
          </cell>
          <cell r="B1177" t="str">
            <v>COJ_8016</v>
          </cell>
          <cell r="C1177" t="str">
            <v>8016 - GCP Allocation Cap Exp Amount</v>
          </cell>
          <cell r="D1177">
            <v>0</v>
          </cell>
          <cell r="F1177" t="str">
            <v>CALC</v>
          </cell>
          <cell r="H1177" t="str">
            <v>8016</v>
          </cell>
          <cell r="J1177" t="str">
            <v>cap_exp</v>
          </cell>
          <cell r="K1177" t="str">
            <v>alloc_gcp_amt</v>
          </cell>
          <cell r="M1177" t="str">
            <v>2010/12/1/8/A/0</v>
          </cell>
        </row>
        <row r="1178">
          <cell r="A1178" t="str">
            <v>1177</v>
          </cell>
          <cell r="B1178" t="str">
            <v>COK_8016</v>
          </cell>
          <cell r="C1178" t="str">
            <v>8016 - Energy Allocation Cap Exp Amount</v>
          </cell>
          <cell r="D1178">
            <v>683.18180473390305</v>
          </cell>
          <cell r="F1178" t="str">
            <v>CALC</v>
          </cell>
          <cell r="H1178" t="str">
            <v>8016</v>
          </cell>
          <cell r="J1178" t="str">
            <v>cap_exp</v>
          </cell>
          <cell r="K1178" t="str">
            <v>alloc_engy_amt</v>
          </cell>
          <cell r="M1178" t="str">
            <v>2010/12/1/8/A/0</v>
          </cell>
        </row>
        <row r="1179">
          <cell r="A1179" t="str">
            <v>1178</v>
          </cell>
          <cell r="B1179" t="str">
            <v>COL_8016</v>
          </cell>
          <cell r="C1179" t="str">
            <v>8016 - CP Jurisdictional Factor</v>
          </cell>
          <cell r="D1179">
            <v>0.98031049999999997</v>
          </cell>
          <cell r="F1179" t="str">
            <v>CALC</v>
          </cell>
          <cell r="H1179" t="str">
            <v>8016</v>
          </cell>
          <cell r="J1179" t="str">
            <v>cap_exp</v>
          </cell>
          <cell r="K1179" t="str">
            <v>juris_cp_factor</v>
          </cell>
          <cell r="M1179" t="str">
            <v>2010/12/1/8/A/0</v>
          </cell>
        </row>
        <row r="1180">
          <cell r="A1180" t="str">
            <v>1179</v>
          </cell>
          <cell r="B1180" t="str">
            <v>COM_8016</v>
          </cell>
          <cell r="C1180" t="str">
            <v>8016 - GCP Jurisdictional Factor</v>
          </cell>
          <cell r="D1180">
            <v>1</v>
          </cell>
          <cell r="F1180" t="str">
            <v>CALC</v>
          </cell>
          <cell r="H1180" t="str">
            <v>8016</v>
          </cell>
          <cell r="J1180" t="str">
            <v>cap_exp</v>
          </cell>
          <cell r="K1180" t="str">
            <v>juris_gcp_factor</v>
          </cell>
          <cell r="M1180" t="str">
            <v>2010/12/1/8/A/0</v>
          </cell>
        </row>
        <row r="1181">
          <cell r="A1181" t="str">
            <v>1180</v>
          </cell>
          <cell r="B1181" t="str">
            <v>CON_8016</v>
          </cell>
          <cell r="C1181" t="str">
            <v>8016 - Energy Jurisdictional Factor</v>
          </cell>
          <cell r="D1181">
            <v>0.980271</v>
          </cell>
          <cell r="F1181" t="str">
            <v>CALC</v>
          </cell>
          <cell r="H1181" t="str">
            <v>8016</v>
          </cell>
          <cell r="J1181" t="str">
            <v>cap_exp</v>
          </cell>
          <cell r="K1181" t="str">
            <v>juris_engy_factor</v>
          </cell>
          <cell r="M1181" t="str">
            <v>2010/12/1/8/A/0</v>
          </cell>
        </row>
        <row r="1182">
          <cell r="A1182" t="str">
            <v>1181</v>
          </cell>
          <cell r="B1182" t="str">
            <v>COO_8016</v>
          </cell>
          <cell r="C1182" t="str">
            <v>8016 - CP Jurisdictional Cap Exp Amount</v>
          </cell>
          <cell r="D1182">
            <v>8036.7635503686497</v>
          </cell>
          <cell r="F1182" t="str">
            <v>CALC</v>
          </cell>
          <cell r="H1182" t="str">
            <v>8016</v>
          </cell>
          <cell r="J1182" t="str">
            <v>cap_exp</v>
          </cell>
          <cell r="K1182" t="str">
            <v>juris_cp_amt</v>
          </cell>
          <cell r="M1182" t="str">
            <v>2010/12/1/8/A/0</v>
          </cell>
        </row>
        <row r="1183">
          <cell r="A1183" t="str">
            <v>1182</v>
          </cell>
          <cell r="B1183" t="str">
            <v>COP_8016</v>
          </cell>
          <cell r="C1183" t="str">
            <v>8016 - GCP Jurisdictional Cap Exp Amount</v>
          </cell>
          <cell r="D1183">
            <v>0</v>
          </cell>
          <cell r="F1183" t="str">
            <v>CALC</v>
          </cell>
          <cell r="H1183" t="str">
            <v>8016</v>
          </cell>
          <cell r="J1183" t="str">
            <v>cap_exp</v>
          </cell>
          <cell r="K1183" t="str">
            <v>juris_gcp_amt</v>
          </cell>
          <cell r="M1183" t="str">
            <v>2010/12/1/8/A/0</v>
          </cell>
        </row>
        <row r="1184">
          <cell r="A1184" t="str">
            <v>1183</v>
          </cell>
          <cell r="B1184" t="str">
            <v>COQ_8016</v>
          </cell>
          <cell r="C1184" t="str">
            <v>8016 - Energy Jurisdictional Cap Exp Amount</v>
          </cell>
          <cell r="D1184">
            <v>669.70331090830803</v>
          </cell>
          <cell r="F1184" t="str">
            <v>CALC</v>
          </cell>
          <cell r="H1184" t="str">
            <v>8016</v>
          </cell>
          <cell r="J1184" t="str">
            <v>cap_exp</v>
          </cell>
          <cell r="K1184" t="str">
            <v>juris_engy_amt</v>
          </cell>
          <cell r="M1184" t="str">
            <v>2010/12/1/8/A/0</v>
          </cell>
        </row>
        <row r="1185">
          <cell r="A1185" t="str">
            <v>1184</v>
          </cell>
          <cell r="B1185" t="str">
            <v>COR_8016</v>
          </cell>
          <cell r="C1185" t="str">
            <v>8016 - Total Jurisdictional Cap Exp Amount</v>
          </cell>
          <cell r="D1185">
            <v>8706.4668612769492</v>
          </cell>
          <cell r="F1185" t="str">
            <v>CALC</v>
          </cell>
          <cell r="H1185" t="str">
            <v>8016</v>
          </cell>
          <cell r="J1185" t="str">
            <v>cap_exp</v>
          </cell>
          <cell r="K1185" t="str">
            <v>total_juris_amt</v>
          </cell>
          <cell r="M1185" t="str">
            <v>2010/12/1/8/A/0</v>
          </cell>
        </row>
        <row r="1186">
          <cell r="A1186" t="str">
            <v>1185</v>
          </cell>
          <cell r="B1186" t="str">
            <v>CI1_8017</v>
          </cell>
          <cell r="C1186" t="str">
            <v>8017 - Depreciation Expense</v>
          </cell>
          <cell r="D1186">
            <v>0</v>
          </cell>
          <cell r="F1186" t="str">
            <v>CATS</v>
          </cell>
          <cell r="H1186" t="str">
            <v>8017</v>
          </cell>
          <cell r="I1186" t="str">
            <v>A</v>
          </cell>
          <cell r="J1186" t="str">
            <v>cap_exp</v>
          </cell>
          <cell r="K1186" t="str">
            <v>depr_exp</v>
          </cell>
          <cell r="M1186" t="str">
            <v>2010/12/1/8/A/0</v>
          </cell>
        </row>
        <row r="1187">
          <cell r="A1187" t="str">
            <v>1186</v>
          </cell>
          <cell r="B1187" t="str">
            <v>CI5_8017</v>
          </cell>
          <cell r="C1187" t="str">
            <v>8017 - End of Month CWIP Balance</v>
          </cell>
          <cell r="D1187">
            <v>0</v>
          </cell>
          <cell r="F1187" t="str">
            <v>CALC</v>
          </cell>
          <cell r="H1187" t="str">
            <v>8017</v>
          </cell>
          <cell r="J1187" t="str">
            <v>cap_exp</v>
          </cell>
          <cell r="K1187" t="str">
            <v>end_cwip_bal</v>
          </cell>
          <cell r="M1187" t="str">
            <v>2010/12/1/8/A/0</v>
          </cell>
        </row>
        <row r="1188">
          <cell r="A1188" t="str">
            <v>1187</v>
          </cell>
          <cell r="B1188" t="str">
            <v>CI7_8017</v>
          </cell>
          <cell r="C1188" t="str">
            <v>8017 - Plant Additions</v>
          </cell>
          <cell r="D1188">
            <v>0</v>
          </cell>
          <cell r="F1188" t="str">
            <v>CATS</v>
          </cell>
          <cell r="H1188" t="str">
            <v>8017</v>
          </cell>
          <cell r="I1188" t="str">
            <v>A</v>
          </cell>
          <cell r="J1188" t="str">
            <v>cap_exp</v>
          </cell>
          <cell r="K1188" t="str">
            <v>plt_add</v>
          </cell>
          <cell r="M1188" t="str">
            <v>2010/12/1/8/A/0</v>
          </cell>
        </row>
        <row r="1189">
          <cell r="A1189" t="str">
            <v>1188</v>
          </cell>
          <cell r="B1189" t="str">
            <v>CI8_8017</v>
          </cell>
          <cell r="C1189" t="str">
            <v>8017 - Retirements</v>
          </cell>
          <cell r="D1189">
            <v>0</v>
          </cell>
          <cell r="F1189" t="str">
            <v>CATS</v>
          </cell>
          <cell r="H1189" t="str">
            <v>8017</v>
          </cell>
          <cell r="I1189" t="str">
            <v>A</v>
          </cell>
          <cell r="J1189" t="str">
            <v>cap_exp</v>
          </cell>
          <cell r="K1189" t="str">
            <v>ret</v>
          </cell>
          <cell r="M1189" t="str">
            <v>2010/12/1/8/A/0</v>
          </cell>
        </row>
        <row r="1190">
          <cell r="A1190" t="str">
            <v>1189</v>
          </cell>
          <cell r="B1190" t="str">
            <v>CI9_8017</v>
          </cell>
          <cell r="C1190" t="str">
            <v>8017 - Plant Trans and Adjs</v>
          </cell>
          <cell r="D1190">
            <v>0</v>
          </cell>
          <cell r="F1190" t="str">
            <v>CATS</v>
          </cell>
          <cell r="H1190" t="str">
            <v>8017</v>
          </cell>
          <cell r="I1190" t="str">
            <v>A</v>
          </cell>
          <cell r="J1190" t="str">
            <v>cap_exp</v>
          </cell>
          <cell r="K1190" t="str">
            <v>plt_tradjs</v>
          </cell>
          <cell r="M1190" t="str">
            <v>2010/12/1/8/A/0</v>
          </cell>
        </row>
        <row r="1191">
          <cell r="A1191" t="str">
            <v>1190</v>
          </cell>
          <cell r="B1191" t="str">
            <v>CIA_8017</v>
          </cell>
          <cell r="C1191" t="str">
            <v>8017 - Reserve Removal Cost</v>
          </cell>
          <cell r="D1191">
            <v>0</v>
          </cell>
          <cell r="F1191" t="str">
            <v>CATS</v>
          </cell>
          <cell r="H1191" t="str">
            <v>8017</v>
          </cell>
          <cell r="I1191" t="str">
            <v>A</v>
          </cell>
          <cell r="J1191" t="str">
            <v>cap_exp</v>
          </cell>
          <cell r="K1191" t="str">
            <v>resv_rem_cost</v>
          </cell>
          <cell r="M1191" t="str">
            <v>2010/12/1/8/A/0</v>
          </cell>
        </row>
        <row r="1192">
          <cell r="A1192" t="str">
            <v>1191</v>
          </cell>
          <cell r="B1192" t="str">
            <v>CIB_8017</v>
          </cell>
          <cell r="C1192" t="str">
            <v>8017 - Reserve Salvage</v>
          </cell>
          <cell r="D1192">
            <v>0</v>
          </cell>
          <cell r="F1192" t="str">
            <v>CATS</v>
          </cell>
          <cell r="H1192" t="str">
            <v>8017</v>
          </cell>
          <cell r="I1192" t="str">
            <v>A</v>
          </cell>
          <cell r="J1192" t="str">
            <v>cap_exp</v>
          </cell>
          <cell r="K1192" t="str">
            <v>resv_salv</v>
          </cell>
          <cell r="M1192" t="str">
            <v>2010/12/1/8/A/0</v>
          </cell>
        </row>
        <row r="1193">
          <cell r="A1193" t="str">
            <v>1192</v>
          </cell>
          <cell r="B1193" t="str">
            <v>CIC_8017</v>
          </cell>
          <cell r="C1193" t="str">
            <v>8017 - Reserve Trans and Adjs</v>
          </cell>
          <cell r="D1193">
            <v>0</v>
          </cell>
          <cell r="F1193" t="str">
            <v>CATS</v>
          </cell>
          <cell r="H1193" t="str">
            <v>8017</v>
          </cell>
          <cell r="I1193" t="str">
            <v>A</v>
          </cell>
          <cell r="J1193" t="str">
            <v>cap_exp</v>
          </cell>
          <cell r="K1193" t="str">
            <v>resv_tradjs</v>
          </cell>
          <cell r="M1193" t="str">
            <v>2010/12/1/8/A/0</v>
          </cell>
        </row>
        <row r="1194">
          <cell r="A1194" t="str">
            <v>1193</v>
          </cell>
          <cell r="B1194" t="str">
            <v>CIP_8017</v>
          </cell>
          <cell r="C1194" t="str">
            <v>8017 - Beginning of Month Plant Balance</v>
          </cell>
          <cell r="D1194">
            <v>0</v>
          </cell>
          <cell r="F1194" t="str">
            <v>PRIOR_JV</v>
          </cell>
          <cell r="H1194" t="str">
            <v>8017</v>
          </cell>
          <cell r="I1194" t="str">
            <v>P</v>
          </cell>
          <cell r="J1194" t="str">
            <v>cap_exp</v>
          </cell>
          <cell r="K1194" t="str">
            <v>beg_plant_bal</v>
          </cell>
          <cell r="M1194" t="str">
            <v>2010/12/1/8/A/0</v>
          </cell>
        </row>
        <row r="1195">
          <cell r="A1195" t="str">
            <v>1194</v>
          </cell>
          <cell r="B1195" t="str">
            <v>CIQ_8017</v>
          </cell>
          <cell r="C1195" t="str">
            <v>8017 - Beginning of Month Reserve Balance</v>
          </cell>
          <cell r="D1195">
            <v>0</v>
          </cell>
          <cell r="F1195" t="str">
            <v>PRIOR_JV</v>
          </cell>
          <cell r="H1195" t="str">
            <v>8017</v>
          </cell>
          <cell r="I1195" t="str">
            <v>P</v>
          </cell>
          <cell r="J1195" t="str">
            <v>cap_exp</v>
          </cell>
          <cell r="K1195" t="str">
            <v>beg_resv_bal</v>
          </cell>
          <cell r="M1195" t="str">
            <v>2010/12/1/8/A/0</v>
          </cell>
        </row>
        <row r="1196">
          <cell r="A1196" t="str">
            <v>1195</v>
          </cell>
          <cell r="B1196" t="str">
            <v>CIR_8017</v>
          </cell>
          <cell r="C1196" t="str">
            <v>8017 - End of Month Plant Balance</v>
          </cell>
          <cell r="D1196">
            <v>0</v>
          </cell>
          <cell r="F1196" t="str">
            <v>CALC</v>
          </cell>
          <cell r="H1196" t="str">
            <v>8017</v>
          </cell>
          <cell r="J1196" t="str">
            <v>cap_exp</v>
          </cell>
          <cell r="K1196" t="str">
            <v>end_plant_bal</v>
          </cell>
          <cell r="M1196" t="str">
            <v>2010/12/1/8/A/0</v>
          </cell>
        </row>
        <row r="1197">
          <cell r="A1197" t="str">
            <v>1196</v>
          </cell>
          <cell r="B1197" t="str">
            <v>CIS_8017</v>
          </cell>
          <cell r="C1197" t="str">
            <v>8017 - End of Month Reserve Balance</v>
          </cell>
          <cell r="D1197">
            <v>0</v>
          </cell>
          <cell r="F1197" t="str">
            <v>CALC</v>
          </cell>
          <cell r="H1197" t="str">
            <v>8017</v>
          </cell>
          <cell r="J1197" t="str">
            <v>cap_exp</v>
          </cell>
          <cell r="K1197" t="str">
            <v>end_resv_bal</v>
          </cell>
          <cell r="M1197" t="str">
            <v>2010/12/1/8/A/0</v>
          </cell>
        </row>
        <row r="1198">
          <cell r="A1198" t="str">
            <v>1197</v>
          </cell>
          <cell r="B1198" t="str">
            <v>CO1_8017</v>
          </cell>
          <cell r="C1198" t="str">
            <v>8017 - Beginning of Month Net Book</v>
          </cell>
          <cell r="D1198">
            <v>0</v>
          </cell>
          <cell r="F1198" t="str">
            <v>CALC</v>
          </cell>
          <cell r="H1198" t="str">
            <v>8017</v>
          </cell>
          <cell r="J1198" t="str">
            <v>cap_exp</v>
          </cell>
          <cell r="K1198" t="str">
            <v>beg_net_book</v>
          </cell>
          <cell r="M1198" t="str">
            <v>2010/12/1/8/A/0</v>
          </cell>
        </row>
        <row r="1199">
          <cell r="A1199" t="str">
            <v>1198</v>
          </cell>
          <cell r="B1199" t="str">
            <v>CO2_8017</v>
          </cell>
          <cell r="C1199" t="str">
            <v>8017 - End of Month Net Book</v>
          </cell>
          <cell r="D1199">
            <v>0</v>
          </cell>
          <cell r="F1199" t="str">
            <v>CALC</v>
          </cell>
          <cell r="H1199" t="str">
            <v>8017</v>
          </cell>
          <cell r="J1199" t="str">
            <v>cap_exp</v>
          </cell>
          <cell r="K1199" t="str">
            <v>end_net_book</v>
          </cell>
          <cell r="M1199" t="str">
            <v>2010/12/1/8/A/0</v>
          </cell>
        </row>
        <row r="1200">
          <cell r="A1200" t="str">
            <v>1199</v>
          </cell>
          <cell r="B1200" t="str">
            <v>CO3_8017</v>
          </cell>
          <cell r="C1200" t="str">
            <v>8017 - Average Net Book</v>
          </cell>
          <cell r="D1200">
            <v>0</v>
          </cell>
          <cell r="F1200" t="str">
            <v>CALC</v>
          </cell>
          <cell r="H1200" t="str">
            <v>8017</v>
          </cell>
          <cell r="J1200" t="str">
            <v>cap_exp</v>
          </cell>
          <cell r="K1200" t="str">
            <v>avg_net_book</v>
          </cell>
          <cell r="M1200" t="str">
            <v>2010/12/1/8/A/0</v>
          </cell>
        </row>
        <row r="1201">
          <cell r="A1201" t="str">
            <v>1200</v>
          </cell>
          <cell r="B1201" t="str">
            <v>CO4_8017</v>
          </cell>
          <cell r="C1201" t="str">
            <v>8017 - Annual Equity Rate</v>
          </cell>
          <cell r="D1201">
            <v>4.7018999999999998E-2</v>
          </cell>
          <cell r="F1201" t="str">
            <v>CALC</v>
          </cell>
          <cell r="H1201" t="str">
            <v>8017</v>
          </cell>
          <cell r="J1201" t="str">
            <v>cap_exp</v>
          </cell>
          <cell r="K1201" t="str">
            <v>equity_ror</v>
          </cell>
          <cell r="M1201" t="str">
            <v>2010/12/1/8/A/0</v>
          </cell>
        </row>
        <row r="1202">
          <cell r="A1202" t="str">
            <v>1201</v>
          </cell>
          <cell r="B1202" t="str">
            <v>CO5_8017</v>
          </cell>
          <cell r="C1202" t="str">
            <v>8017 - Annual Debt Rate</v>
          </cell>
          <cell r="D1202">
            <v>1.9473000000000001E-2</v>
          </cell>
          <cell r="F1202" t="str">
            <v>CALC</v>
          </cell>
          <cell r="H1202" t="str">
            <v>8017</v>
          </cell>
          <cell r="J1202" t="str">
            <v>cap_exp</v>
          </cell>
          <cell r="K1202" t="str">
            <v>debt_ror</v>
          </cell>
          <cell r="M1202" t="str">
            <v>2010/12/1/8/A/0</v>
          </cell>
        </row>
        <row r="1203">
          <cell r="A1203" t="str">
            <v>1202</v>
          </cell>
          <cell r="B1203" t="str">
            <v>CO6_8017</v>
          </cell>
          <cell r="C1203" t="str">
            <v>8017 - State Tax Rate</v>
          </cell>
          <cell r="D1203">
            <v>5.5E-2</v>
          </cell>
          <cell r="F1203" t="str">
            <v>CALC</v>
          </cell>
          <cell r="H1203" t="str">
            <v>8017</v>
          </cell>
          <cell r="J1203" t="str">
            <v>cap_exp</v>
          </cell>
          <cell r="K1203" t="str">
            <v>state_tax_rate</v>
          </cell>
          <cell r="M1203" t="str">
            <v>2010/12/1/8/A/0</v>
          </cell>
        </row>
        <row r="1204">
          <cell r="A1204" t="str">
            <v>1203</v>
          </cell>
          <cell r="B1204" t="str">
            <v>CO7_8017</v>
          </cell>
          <cell r="C1204" t="str">
            <v>8017 - Federal Tax Rate</v>
          </cell>
          <cell r="D1204">
            <v>0.35</v>
          </cell>
          <cell r="F1204" t="str">
            <v>CALC</v>
          </cell>
          <cell r="H1204" t="str">
            <v>8017</v>
          </cell>
          <cell r="J1204" t="str">
            <v>cap_exp</v>
          </cell>
          <cell r="K1204" t="str">
            <v>fed_tax_rate</v>
          </cell>
          <cell r="M1204" t="str">
            <v>2010/12/1/8/A/0</v>
          </cell>
        </row>
        <row r="1205">
          <cell r="A1205" t="str">
            <v>1204</v>
          </cell>
          <cell r="B1205" t="str">
            <v>CO8_8017</v>
          </cell>
          <cell r="C1205" t="str">
            <v>8017 - Grossed State Tax Rate</v>
          </cell>
          <cell r="D1205">
            <v>5.8201058201058198E-2</v>
          </cell>
          <cell r="F1205" t="str">
            <v>CALC</v>
          </cell>
          <cell r="H1205" t="str">
            <v>8017</v>
          </cell>
          <cell r="J1205" t="str">
            <v>cap_exp</v>
          </cell>
          <cell r="K1205" t="str">
            <v>gross_state_tax_rate</v>
          </cell>
          <cell r="M1205" t="str">
            <v>2010/12/1/8/A/0</v>
          </cell>
        </row>
        <row r="1206">
          <cell r="A1206" t="str">
            <v>1205</v>
          </cell>
          <cell r="B1206" t="str">
            <v>CO9_8017</v>
          </cell>
          <cell r="C1206" t="str">
            <v>8017 - Grossed Federal Tax Rate</v>
          </cell>
          <cell r="D1206">
            <v>0.53846153846153799</v>
          </cell>
          <cell r="F1206" t="str">
            <v>CALC</v>
          </cell>
          <cell r="H1206" t="str">
            <v>8017</v>
          </cell>
          <cell r="J1206" t="str">
            <v>cap_exp</v>
          </cell>
          <cell r="K1206" t="str">
            <v>gross_fed_tax_rate</v>
          </cell>
          <cell r="M1206" t="str">
            <v>2010/12/1/8/A/0</v>
          </cell>
        </row>
        <row r="1207">
          <cell r="A1207" t="str">
            <v>1206</v>
          </cell>
          <cell r="B1207" t="str">
            <v>COA_8017</v>
          </cell>
          <cell r="C1207" t="str">
            <v>8017 - Return on Equity Amount</v>
          </cell>
          <cell r="D1207">
            <v>0</v>
          </cell>
          <cell r="F1207" t="str">
            <v>CALC</v>
          </cell>
          <cell r="H1207" t="str">
            <v>8017</v>
          </cell>
          <cell r="J1207" t="str">
            <v>cap_exp</v>
          </cell>
          <cell r="K1207" t="str">
            <v>equity_ror_amt</v>
          </cell>
          <cell r="M1207" t="str">
            <v>2010/12/1/8/A/0</v>
          </cell>
        </row>
        <row r="1208">
          <cell r="A1208" t="str">
            <v>1207</v>
          </cell>
          <cell r="B1208" t="str">
            <v>COB_8017</v>
          </cell>
          <cell r="C1208" t="str">
            <v>8017 - State Tax Amount</v>
          </cell>
          <cell r="D1208">
            <v>0</v>
          </cell>
          <cell r="F1208" t="str">
            <v>CALC</v>
          </cell>
          <cell r="H1208" t="str">
            <v>8017</v>
          </cell>
          <cell r="J1208" t="str">
            <v>cap_exp</v>
          </cell>
          <cell r="K1208" t="str">
            <v>state_tax_amt</v>
          </cell>
          <cell r="M1208" t="str">
            <v>2010/12/1/8/A/0</v>
          </cell>
        </row>
        <row r="1209">
          <cell r="A1209" t="str">
            <v>1208</v>
          </cell>
          <cell r="B1209" t="str">
            <v>COC_8017</v>
          </cell>
          <cell r="C1209" t="str">
            <v>8017 - Federal Tax Amount</v>
          </cell>
          <cell r="D1209">
            <v>0</v>
          </cell>
          <cell r="F1209" t="str">
            <v>CALC</v>
          </cell>
          <cell r="H1209" t="str">
            <v>8017</v>
          </cell>
          <cell r="J1209" t="str">
            <v>cap_exp</v>
          </cell>
          <cell r="K1209" t="str">
            <v>fed_tax_amt</v>
          </cell>
          <cell r="M1209" t="str">
            <v>2010/12/1/8/A/0</v>
          </cell>
        </row>
        <row r="1210">
          <cell r="A1210" t="str">
            <v>1209</v>
          </cell>
          <cell r="B1210" t="str">
            <v>COD_8017</v>
          </cell>
          <cell r="C1210" t="str">
            <v>8017 - Return on Debt Amount</v>
          </cell>
          <cell r="D1210">
            <v>0</v>
          </cell>
          <cell r="F1210" t="str">
            <v>CALC</v>
          </cell>
          <cell r="H1210" t="str">
            <v>8017</v>
          </cell>
          <cell r="J1210" t="str">
            <v>cap_exp</v>
          </cell>
          <cell r="K1210" t="str">
            <v>debt_ror_amt</v>
          </cell>
          <cell r="M1210" t="str">
            <v>2010/12/1/8/A/0</v>
          </cell>
        </row>
        <row r="1211">
          <cell r="A1211" t="str">
            <v>1210</v>
          </cell>
          <cell r="B1211" t="str">
            <v>COE_8017</v>
          </cell>
          <cell r="C1211" t="str">
            <v>8017 - Total Cap Exp Amount</v>
          </cell>
          <cell r="D1211">
            <v>0</v>
          </cell>
          <cell r="F1211" t="str">
            <v>CALC</v>
          </cell>
          <cell r="H1211" t="str">
            <v>8017</v>
          </cell>
          <cell r="J1211" t="str">
            <v>cap_exp</v>
          </cell>
          <cell r="K1211" t="str">
            <v>total_amt</v>
          </cell>
          <cell r="M1211" t="str">
            <v>2010/12/1/8/A/0</v>
          </cell>
        </row>
        <row r="1212">
          <cell r="A1212" t="str">
            <v>1211</v>
          </cell>
          <cell r="B1212" t="str">
            <v>COF_8017</v>
          </cell>
          <cell r="C1212" t="str">
            <v>8017 - CP Allocation Factor</v>
          </cell>
          <cell r="D1212">
            <v>0.92307692299999999</v>
          </cell>
          <cell r="F1212" t="str">
            <v>CALC</v>
          </cell>
          <cell r="H1212" t="str">
            <v>8017</v>
          </cell>
          <cell r="J1212" t="str">
            <v>cap_exp</v>
          </cell>
          <cell r="K1212" t="str">
            <v>alloc_cp</v>
          </cell>
          <cell r="M1212" t="str">
            <v>2010/12/1/8/A/0</v>
          </cell>
        </row>
        <row r="1213">
          <cell r="A1213" t="str">
            <v>1212</v>
          </cell>
          <cell r="B1213" t="str">
            <v>COG_8017</v>
          </cell>
          <cell r="C1213" t="str">
            <v>8017 - GCP Allocation Factor</v>
          </cell>
          <cell r="D1213">
            <v>0</v>
          </cell>
          <cell r="F1213" t="str">
            <v>CALC</v>
          </cell>
          <cell r="H1213" t="str">
            <v>8017</v>
          </cell>
          <cell r="J1213" t="str">
            <v>cap_exp</v>
          </cell>
          <cell r="K1213" t="str">
            <v>alloc_gcp</v>
          </cell>
          <cell r="M1213" t="str">
            <v>2010/12/1/8/A/0</v>
          </cell>
        </row>
        <row r="1214">
          <cell r="A1214" t="str">
            <v>1213</v>
          </cell>
          <cell r="B1214" t="str">
            <v>COH_8017</v>
          </cell>
          <cell r="C1214" t="str">
            <v>8017 - Energy Allocation Factor</v>
          </cell>
          <cell r="D1214">
            <v>7.6923077000000006E-2</v>
          </cell>
          <cell r="F1214" t="str">
            <v>CALC</v>
          </cell>
          <cell r="H1214" t="str">
            <v>8017</v>
          </cell>
          <cell r="J1214" t="str">
            <v>cap_exp</v>
          </cell>
          <cell r="K1214" t="str">
            <v>alloc_engy</v>
          </cell>
          <cell r="M1214" t="str">
            <v>2010/12/1/8/A/0</v>
          </cell>
        </row>
        <row r="1215">
          <cell r="A1215" t="str">
            <v>1214</v>
          </cell>
          <cell r="B1215" t="str">
            <v>COI_8017</v>
          </cell>
          <cell r="C1215" t="str">
            <v>8017 - CP Allocation Cap Exp Amount</v>
          </cell>
          <cell r="D1215">
            <v>0</v>
          </cell>
          <cell r="F1215" t="str">
            <v>CALC</v>
          </cell>
          <cell r="H1215" t="str">
            <v>8017</v>
          </cell>
          <cell r="J1215" t="str">
            <v>cap_exp</v>
          </cell>
          <cell r="K1215" t="str">
            <v>alloc_cp_amt</v>
          </cell>
          <cell r="M1215" t="str">
            <v>2010/12/1/8/A/0</v>
          </cell>
        </row>
        <row r="1216">
          <cell r="A1216" t="str">
            <v>1215</v>
          </cell>
          <cell r="B1216" t="str">
            <v>COJ_8017</v>
          </cell>
          <cell r="C1216" t="str">
            <v>8017 - GCP Allocation Cap Exp Amount</v>
          </cell>
          <cell r="D1216">
            <v>0</v>
          </cell>
          <cell r="F1216" t="str">
            <v>CALC</v>
          </cell>
          <cell r="H1216" t="str">
            <v>8017</v>
          </cell>
          <cell r="J1216" t="str">
            <v>cap_exp</v>
          </cell>
          <cell r="K1216" t="str">
            <v>alloc_gcp_amt</v>
          </cell>
          <cell r="M1216" t="str">
            <v>2010/12/1/8/A/0</v>
          </cell>
        </row>
        <row r="1217">
          <cell r="A1217" t="str">
            <v>1216</v>
          </cell>
          <cell r="B1217" t="str">
            <v>COK_8017</v>
          </cell>
          <cell r="C1217" t="str">
            <v>8017 - Energy Allocation Cap Exp Amount</v>
          </cell>
          <cell r="D1217">
            <v>0</v>
          </cell>
          <cell r="F1217" t="str">
            <v>CALC</v>
          </cell>
          <cell r="H1217" t="str">
            <v>8017</v>
          </cell>
          <cell r="J1217" t="str">
            <v>cap_exp</v>
          </cell>
          <cell r="K1217" t="str">
            <v>alloc_engy_amt</v>
          </cell>
          <cell r="M1217" t="str">
            <v>2010/12/1/8/A/0</v>
          </cell>
        </row>
        <row r="1218">
          <cell r="A1218" t="str">
            <v>1217</v>
          </cell>
          <cell r="B1218" t="str">
            <v>COL_8017</v>
          </cell>
          <cell r="C1218" t="str">
            <v>8017 - CP Jurisdictional Factor</v>
          </cell>
          <cell r="D1218">
            <v>0.98031049999999997</v>
          </cell>
          <cell r="F1218" t="str">
            <v>CALC</v>
          </cell>
          <cell r="H1218" t="str">
            <v>8017</v>
          </cell>
          <cell r="J1218" t="str">
            <v>cap_exp</v>
          </cell>
          <cell r="K1218" t="str">
            <v>juris_cp_factor</v>
          </cell>
          <cell r="M1218" t="str">
            <v>2010/12/1/8/A/0</v>
          </cell>
        </row>
        <row r="1219">
          <cell r="A1219" t="str">
            <v>1218</v>
          </cell>
          <cell r="B1219" t="str">
            <v>COM_8017</v>
          </cell>
          <cell r="C1219" t="str">
            <v>8017 - GCP Jurisdictional Factor</v>
          </cell>
          <cell r="D1219">
            <v>1</v>
          </cell>
          <cell r="F1219" t="str">
            <v>CALC</v>
          </cell>
          <cell r="H1219" t="str">
            <v>8017</v>
          </cell>
          <cell r="J1219" t="str">
            <v>cap_exp</v>
          </cell>
          <cell r="K1219" t="str">
            <v>juris_gcp_factor</v>
          </cell>
          <cell r="M1219" t="str">
            <v>2010/12/1/8/A/0</v>
          </cell>
        </row>
        <row r="1220">
          <cell r="A1220" t="str">
            <v>1219</v>
          </cell>
          <cell r="B1220" t="str">
            <v>CON_8017</v>
          </cell>
          <cell r="C1220" t="str">
            <v>8017 - Energy Jurisdictional Factor</v>
          </cell>
          <cell r="D1220">
            <v>0.980271</v>
          </cell>
          <cell r="F1220" t="str">
            <v>CALC</v>
          </cell>
          <cell r="H1220" t="str">
            <v>8017</v>
          </cell>
          <cell r="J1220" t="str">
            <v>cap_exp</v>
          </cell>
          <cell r="K1220" t="str">
            <v>juris_engy_factor</v>
          </cell>
          <cell r="M1220" t="str">
            <v>2010/12/1/8/A/0</v>
          </cell>
        </row>
        <row r="1221">
          <cell r="A1221" t="str">
            <v>1220</v>
          </cell>
          <cell r="B1221" t="str">
            <v>COO_8017</v>
          </cell>
          <cell r="C1221" t="str">
            <v>8017 - CP Jurisdictional Cap Exp Amount</v>
          </cell>
          <cell r="D1221">
            <v>0</v>
          </cell>
          <cell r="F1221" t="str">
            <v>CALC</v>
          </cell>
          <cell r="H1221" t="str">
            <v>8017</v>
          </cell>
          <cell r="J1221" t="str">
            <v>cap_exp</v>
          </cell>
          <cell r="K1221" t="str">
            <v>juris_cp_amt</v>
          </cell>
          <cell r="M1221" t="str">
            <v>2010/12/1/8/A/0</v>
          </cell>
        </row>
        <row r="1222">
          <cell r="A1222" t="str">
            <v>1221</v>
          </cell>
          <cell r="B1222" t="str">
            <v>COP_8017</v>
          </cell>
          <cell r="C1222" t="str">
            <v>8017 - GCP Jurisdictional Cap Exp Amount</v>
          </cell>
          <cell r="D1222">
            <v>0</v>
          </cell>
          <cell r="F1222" t="str">
            <v>CALC</v>
          </cell>
          <cell r="H1222" t="str">
            <v>8017</v>
          </cell>
          <cell r="J1222" t="str">
            <v>cap_exp</v>
          </cell>
          <cell r="K1222" t="str">
            <v>juris_gcp_amt</v>
          </cell>
          <cell r="M1222" t="str">
            <v>2010/12/1/8/A/0</v>
          </cell>
        </row>
        <row r="1223">
          <cell r="A1223" t="str">
            <v>1222</v>
          </cell>
          <cell r="B1223" t="str">
            <v>COQ_8017</v>
          </cell>
          <cell r="C1223" t="str">
            <v>8017 - Energy Jurisdictional Cap Exp Amount</v>
          </cell>
          <cell r="D1223">
            <v>0</v>
          </cell>
          <cell r="F1223" t="str">
            <v>CALC</v>
          </cell>
          <cell r="H1223" t="str">
            <v>8017</v>
          </cell>
          <cell r="J1223" t="str">
            <v>cap_exp</v>
          </cell>
          <cell r="K1223" t="str">
            <v>juris_engy_amt</v>
          </cell>
          <cell r="M1223" t="str">
            <v>2010/12/1/8/A/0</v>
          </cell>
        </row>
        <row r="1224">
          <cell r="A1224" t="str">
            <v>1223</v>
          </cell>
          <cell r="B1224" t="str">
            <v>COR_8017</v>
          </cell>
          <cell r="C1224" t="str">
            <v>8017 - Total Jurisdictional Cap Exp Amount</v>
          </cell>
          <cell r="D1224">
            <v>0</v>
          </cell>
          <cell r="F1224" t="str">
            <v>CALC</v>
          </cell>
          <cell r="H1224" t="str">
            <v>8017</v>
          </cell>
          <cell r="J1224" t="str">
            <v>cap_exp</v>
          </cell>
          <cell r="K1224" t="str">
            <v>total_juris_amt</v>
          </cell>
          <cell r="M1224" t="str">
            <v>2010/12/1/8/A/0</v>
          </cell>
        </row>
        <row r="1225">
          <cell r="A1225" t="str">
            <v>1224</v>
          </cell>
          <cell r="B1225" t="str">
            <v>CI1_8020</v>
          </cell>
          <cell r="C1225" t="str">
            <v>8020 - Depreciation Expense</v>
          </cell>
          <cell r="D1225">
            <v>2489.79</v>
          </cell>
          <cell r="F1225" t="str">
            <v>CATS</v>
          </cell>
          <cell r="H1225" t="str">
            <v>8020</v>
          </cell>
          <cell r="I1225" t="str">
            <v>A</v>
          </cell>
          <cell r="J1225" t="str">
            <v>cap_exp</v>
          </cell>
          <cell r="K1225" t="str">
            <v>depr_exp</v>
          </cell>
          <cell r="M1225" t="str">
            <v>2010/12/1/8/A/0</v>
          </cell>
        </row>
        <row r="1226">
          <cell r="A1226" t="str">
            <v>1225</v>
          </cell>
          <cell r="B1226" t="str">
            <v>CI5_8020</v>
          </cell>
          <cell r="C1226" t="str">
            <v>8020 - End of Month CWIP Balance</v>
          </cell>
          <cell r="D1226">
            <v>342251.25</v>
          </cell>
          <cell r="F1226" t="str">
            <v>CALC</v>
          </cell>
          <cell r="H1226" t="str">
            <v>8020</v>
          </cell>
          <cell r="J1226" t="str">
            <v>cap_exp</v>
          </cell>
          <cell r="K1226" t="str">
            <v>end_cwip_bal</v>
          </cell>
          <cell r="M1226" t="str">
            <v>2010/12/1/8/A/0</v>
          </cell>
        </row>
        <row r="1227">
          <cell r="A1227" t="str">
            <v>1226</v>
          </cell>
          <cell r="B1227" t="str">
            <v>CI7_8020</v>
          </cell>
          <cell r="C1227" t="str">
            <v>8020 - Plant Additions</v>
          </cell>
          <cell r="D1227">
            <v>368487.98</v>
          </cell>
          <cell r="F1227" t="str">
            <v>CATS</v>
          </cell>
          <cell r="H1227" t="str">
            <v>8020</v>
          </cell>
          <cell r="I1227" t="str">
            <v>A</v>
          </cell>
          <cell r="J1227" t="str">
            <v>cap_exp</v>
          </cell>
          <cell r="K1227" t="str">
            <v>plt_add</v>
          </cell>
          <cell r="M1227" t="str">
            <v>2010/12/1/8/A/0</v>
          </cell>
        </row>
        <row r="1228">
          <cell r="A1228" t="str">
            <v>1227</v>
          </cell>
          <cell r="B1228" t="str">
            <v>CI8_8020</v>
          </cell>
          <cell r="C1228" t="str">
            <v>8020 - Retirements</v>
          </cell>
          <cell r="D1228">
            <v>0</v>
          </cell>
          <cell r="F1228" t="str">
            <v>CATS</v>
          </cell>
          <cell r="H1228" t="str">
            <v>8020</v>
          </cell>
          <cell r="I1228" t="str">
            <v>A</v>
          </cell>
          <cell r="J1228" t="str">
            <v>cap_exp</v>
          </cell>
          <cell r="K1228" t="str">
            <v>ret</v>
          </cell>
          <cell r="M1228" t="str">
            <v>2010/12/1/8/A/0</v>
          </cell>
        </row>
        <row r="1229">
          <cell r="A1229" t="str">
            <v>1228</v>
          </cell>
          <cell r="B1229" t="str">
            <v>CI9_8020</v>
          </cell>
          <cell r="C1229" t="str">
            <v>8020 - Plant Trans and Adjs</v>
          </cell>
          <cell r="D1229">
            <v>0</v>
          </cell>
          <cell r="F1229" t="str">
            <v>CATS</v>
          </cell>
          <cell r="H1229" t="str">
            <v>8020</v>
          </cell>
          <cell r="I1229" t="str">
            <v>A</v>
          </cell>
          <cell r="J1229" t="str">
            <v>cap_exp</v>
          </cell>
          <cell r="K1229" t="str">
            <v>plt_tradjs</v>
          </cell>
          <cell r="M1229" t="str">
            <v>2010/12/1/8/A/0</v>
          </cell>
        </row>
        <row r="1230">
          <cell r="A1230" t="str">
            <v>1229</v>
          </cell>
          <cell r="B1230" t="str">
            <v>CIA_8020</v>
          </cell>
          <cell r="C1230" t="str">
            <v>8020 - Reserve Removal Cost</v>
          </cell>
          <cell r="D1230">
            <v>0</v>
          </cell>
          <cell r="F1230" t="str">
            <v>CATS</v>
          </cell>
          <cell r="H1230" t="str">
            <v>8020</v>
          </cell>
          <cell r="I1230" t="str">
            <v>A</v>
          </cell>
          <cell r="J1230" t="str">
            <v>cap_exp</v>
          </cell>
          <cell r="K1230" t="str">
            <v>resv_rem_cost</v>
          </cell>
          <cell r="M1230" t="str">
            <v>2010/12/1/8/A/0</v>
          </cell>
        </row>
        <row r="1231">
          <cell r="A1231" t="str">
            <v>1230</v>
          </cell>
          <cell r="B1231" t="str">
            <v>CIB_8020</v>
          </cell>
          <cell r="C1231" t="str">
            <v>8020 - Reserve Salvage</v>
          </cell>
          <cell r="D1231">
            <v>0</v>
          </cell>
          <cell r="F1231" t="str">
            <v>CATS</v>
          </cell>
          <cell r="H1231" t="str">
            <v>8020</v>
          </cell>
          <cell r="I1231" t="str">
            <v>A</v>
          </cell>
          <cell r="J1231" t="str">
            <v>cap_exp</v>
          </cell>
          <cell r="K1231" t="str">
            <v>resv_salv</v>
          </cell>
          <cell r="M1231" t="str">
            <v>2010/12/1/8/A/0</v>
          </cell>
        </row>
        <row r="1232">
          <cell r="A1232" t="str">
            <v>1231</v>
          </cell>
          <cell r="B1232" t="str">
            <v>CIC_8020</v>
          </cell>
          <cell r="C1232" t="str">
            <v>8020 - Reserve Trans and Adjs</v>
          </cell>
          <cell r="D1232">
            <v>0</v>
          </cell>
          <cell r="F1232" t="str">
            <v>CATS</v>
          </cell>
          <cell r="H1232" t="str">
            <v>8020</v>
          </cell>
          <cell r="I1232" t="str">
            <v>A</v>
          </cell>
          <cell r="J1232" t="str">
            <v>cap_exp</v>
          </cell>
          <cell r="K1232" t="str">
            <v>resv_tradjs</v>
          </cell>
          <cell r="M1232" t="str">
            <v>2010/12/1/8/A/0</v>
          </cell>
        </row>
        <row r="1233">
          <cell r="A1233" t="str">
            <v>1232</v>
          </cell>
          <cell r="B1233" t="str">
            <v>CIP_8020</v>
          </cell>
          <cell r="C1233" t="str">
            <v>8020 - Beginning of Month Plant Balance</v>
          </cell>
          <cell r="D1233">
            <v>1094374.03</v>
          </cell>
          <cell r="F1233" t="str">
            <v>PRIOR_JV</v>
          </cell>
          <cell r="H1233" t="str">
            <v>8020</v>
          </cell>
          <cell r="I1233" t="str">
            <v>P</v>
          </cell>
          <cell r="J1233" t="str">
            <v>cap_exp</v>
          </cell>
          <cell r="K1233" t="str">
            <v>beg_plant_bal</v>
          </cell>
          <cell r="M1233" t="str">
            <v>2010/12/1/8/A/0</v>
          </cell>
        </row>
        <row r="1234">
          <cell r="A1234" t="str">
            <v>1233</v>
          </cell>
          <cell r="B1234" t="str">
            <v>CIQ_8020</v>
          </cell>
          <cell r="C1234" t="str">
            <v>8020 - Beginning of Month Reserve Balance</v>
          </cell>
          <cell r="D1234">
            <v>211761.64</v>
          </cell>
          <cell r="F1234" t="str">
            <v>PRIOR_JV</v>
          </cell>
          <cell r="H1234" t="str">
            <v>8020</v>
          </cell>
          <cell r="I1234" t="str">
            <v>P</v>
          </cell>
          <cell r="J1234" t="str">
            <v>cap_exp</v>
          </cell>
          <cell r="K1234" t="str">
            <v>beg_resv_bal</v>
          </cell>
          <cell r="M1234" t="str">
            <v>2010/12/1/8/A/0</v>
          </cell>
        </row>
        <row r="1235">
          <cell r="A1235" t="str">
            <v>1234</v>
          </cell>
          <cell r="B1235" t="str">
            <v>CIR_8020</v>
          </cell>
          <cell r="C1235" t="str">
            <v>8020 - End of Month Plant Balance</v>
          </cell>
          <cell r="D1235">
            <v>1462862.01</v>
          </cell>
          <cell r="F1235" t="str">
            <v>CALC</v>
          </cell>
          <cell r="H1235" t="str">
            <v>8020</v>
          </cell>
          <cell r="J1235" t="str">
            <v>cap_exp</v>
          </cell>
          <cell r="K1235" t="str">
            <v>end_plant_bal</v>
          </cell>
          <cell r="M1235" t="str">
            <v>2010/12/1/8/A/0</v>
          </cell>
        </row>
        <row r="1236">
          <cell r="A1236" t="str">
            <v>1235</v>
          </cell>
          <cell r="B1236" t="str">
            <v>CIS_8020</v>
          </cell>
          <cell r="C1236" t="str">
            <v>8020 - End of Month Reserve Balance</v>
          </cell>
          <cell r="D1236">
            <v>214251.43</v>
          </cell>
          <cell r="F1236" t="str">
            <v>CALC</v>
          </cell>
          <cell r="H1236" t="str">
            <v>8020</v>
          </cell>
          <cell r="J1236" t="str">
            <v>cap_exp</v>
          </cell>
          <cell r="K1236" t="str">
            <v>end_resv_bal</v>
          </cell>
          <cell r="M1236" t="str">
            <v>2010/12/1/8/A/0</v>
          </cell>
        </row>
        <row r="1237">
          <cell r="A1237" t="str">
            <v>1236</v>
          </cell>
          <cell r="B1237" t="str">
            <v>CO1_8020</v>
          </cell>
          <cell r="C1237" t="str">
            <v>8020 - Beginning of Month Net Book</v>
          </cell>
          <cell r="D1237">
            <v>882612.39</v>
          </cell>
          <cell r="F1237" t="str">
            <v>CALC</v>
          </cell>
          <cell r="H1237" t="str">
            <v>8020</v>
          </cell>
          <cell r="J1237" t="str">
            <v>cap_exp</v>
          </cell>
          <cell r="K1237" t="str">
            <v>beg_net_book</v>
          </cell>
          <cell r="M1237" t="str">
            <v>2010/12/1/8/A/0</v>
          </cell>
        </row>
        <row r="1238">
          <cell r="A1238" t="str">
            <v>1237</v>
          </cell>
          <cell r="B1238" t="str">
            <v>CO2_8020</v>
          </cell>
          <cell r="C1238" t="str">
            <v>8020 - End of Month Net Book</v>
          </cell>
          <cell r="D1238">
            <v>1248610.58</v>
          </cell>
          <cell r="F1238" t="str">
            <v>CALC</v>
          </cell>
          <cell r="H1238" t="str">
            <v>8020</v>
          </cell>
          <cell r="J1238" t="str">
            <v>cap_exp</v>
          </cell>
          <cell r="K1238" t="str">
            <v>end_net_book</v>
          </cell>
          <cell r="M1238" t="str">
            <v>2010/12/1/8/A/0</v>
          </cell>
        </row>
        <row r="1239">
          <cell r="A1239" t="str">
            <v>1238</v>
          </cell>
          <cell r="B1239" t="str">
            <v>CO3_8020</v>
          </cell>
          <cell r="C1239" t="str">
            <v>8020 - Average Net Book</v>
          </cell>
          <cell r="D1239">
            <v>1065611.4850000001</v>
          </cell>
          <cell r="F1239" t="str">
            <v>CALC</v>
          </cell>
          <cell r="H1239" t="str">
            <v>8020</v>
          </cell>
          <cell r="J1239" t="str">
            <v>cap_exp</v>
          </cell>
          <cell r="K1239" t="str">
            <v>avg_net_book</v>
          </cell>
          <cell r="M1239" t="str">
            <v>2010/12/1/8/A/0</v>
          </cell>
        </row>
        <row r="1240">
          <cell r="A1240" t="str">
            <v>1239</v>
          </cell>
          <cell r="B1240" t="str">
            <v>CO4_8020</v>
          </cell>
          <cell r="C1240" t="str">
            <v>8020 - Annual Equity Rate</v>
          </cell>
          <cell r="D1240">
            <v>4.7018999999999998E-2</v>
          </cell>
          <cell r="F1240" t="str">
            <v>CALC</v>
          </cell>
          <cell r="H1240" t="str">
            <v>8020</v>
          </cell>
          <cell r="J1240" t="str">
            <v>cap_exp</v>
          </cell>
          <cell r="K1240" t="str">
            <v>equity_ror</v>
          </cell>
          <cell r="M1240" t="str">
            <v>2010/12/1/8/A/0</v>
          </cell>
        </row>
        <row r="1241">
          <cell r="A1241" t="str">
            <v>1240</v>
          </cell>
          <cell r="B1241" t="str">
            <v>CO5_8020</v>
          </cell>
          <cell r="C1241" t="str">
            <v>8020 - Annual Debt Rate</v>
          </cell>
          <cell r="D1241">
            <v>1.9473000000000001E-2</v>
          </cell>
          <cell r="F1241" t="str">
            <v>CALC</v>
          </cell>
          <cell r="H1241" t="str">
            <v>8020</v>
          </cell>
          <cell r="J1241" t="str">
            <v>cap_exp</v>
          </cell>
          <cell r="K1241" t="str">
            <v>debt_ror</v>
          </cell>
          <cell r="M1241" t="str">
            <v>2010/12/1/8/A/0</v>
          </cell>
        </row>
        <row r="1242">
          <cell r="A1242" t="str">
            <v>1241</v>
          </cell>
          <cell r="B1242" t="str">
            <v>CO6_8020</v>
          </cell>
          <cell r="C1242" t="str">
            <v>8020 - State Tax Rate</v>
          </cell>
          <cell r="D1242">
            <v>5.5E-2</v>
          </cell>
          <cell r="F1242" t="str">
            <v>CALC</v>
          </cell>
          <cell r="H1242" t="str">
            <v>8020</v>
          </cell>
          <cell r="J1242" t="str">
            <v>cap_exp</v>
          </cell>
          <cell r="K1242" t="str">
            <v>state_tax_rate</v>
          </cell>
          <cell r="M1242" t="str">
            <v>2010/12/1/8/A/0</v>
          </cell>
        </row>
        <row r="1243">
          <cell r="A1243" t="str">
            <v>1242</v>
          </cell>
          <cell r="B1243" t="str">
            <v>CO7_8020</v>
          </cell>
          <cell r="C1243" t="str">
            <v>8020 - Federal Tax Rate</v>
          </cell>
          <cell r="D1243">
            <v>0.35</v>
          </cell>
          <cell r="F1243" t="str">
            <v>CALC</v>
          </cell>
          <cell r="H1243" t="str">
            <v>8020</v>
          </cell>
          <cell r="J1243" t="str">
            <v>cap_exp</v>
          </cell>
          <cell r="K1243" t="str">
            <v>fed_tax_rate</v>
          </cell>
          <cell r="M1243" t="str">
            <v>2010/12/1/8/A/0</v>
          </cell>
        </row>
        <row r="1244">
          <cell r="A1244" t="str">
            <v>1243</v>
          </cell>
          <cell r="B1244" t="str">
            <v>CO8_8020</v>
          </cell>
          <cell r="C1244" t="str">
            <v>8020 - Grossed State Tax Rate</v>
          </cell>
          <cell r="D1244">
            <v>5.8201058201058198E-2</v>
          </cell>
          <cell r="F1244" t="str">
            <v>CALC</v>
          </cell>
          <cell r="H1244" t="str">
            <v>8020</v>
          </cell>
          <cell r="J1244" t="str">
            <v>cap_exp</v>
          </cell>
          <cell r="K1244" t="str">
            <v>gross_state_tax_rate</v>
          </cell>
          <cell r="M1244" t="str">
            <v>2010/12/1/8/A/0</v>
          </cell>
        </row>
        <row r="1245">
          <cell r="A1245" t="str">
            <v>1244</v>
          </cell>
          <cell r="B1245" t="str">
            <v>CO9_8020</v>
          </cell>
          <cell r="C1245" t="str">
            <v>8020 - Grossed Federal Tax Rate</v>
          </cell>
          <cell r="D1245">
            <v>0.53846153846153799</v>
          </cell>
          <cell r="F1245" t="str">
            <v>CALC</v>
          </cell>
          <cell r="H1245" t="str">
            <v>8020</v>
          </cell>
          <cell r="J1245" t="str">
            <v>cap_exp</v>
          </cell>
          <cell r="K1245" t="str">
            <v>gross_fed_tax_rate</v>
          </cell>
          <cell r="M1245" t="str">
            <v>2010/12/1/8/A/0</v>
          </cell>
        </row>
        <row r="1246">
          <cell r="A1246" t="str">
            <v>1245</v>
          </cell>
          <cell r="B1246" t="str">
            <v>COA_8020</v>
          </cell>
          <cell r="C1246" t="str">
            <v>8020 - Return on Equity Amount</v>
          </cell>
          <cell r="D1246">
            <v>4175.3854816755002</v>
          </cell>
          <cell r="F1246" t="str">
            <v>CALC</v>
          </cell>
          <cell r="H1246" t="str">
            <v>8020</v>
          </cell>
          <cell r="J1246" t="str">
            <v>cap_exp</v>
          </cell>
          <cell r="K1246" t="str">
            <v>equity_ror_amt</v>
          </cell>
          <cell r="M1246" t="str">
            <v>2010/12/1/8/A/0</v>
          </cell>
        </row>
        <row r="1247">
          <cell r="A1247" t="str">
            <v>1246</v>
          </cell>
          <cell r="B1247" t="str">
            <v>COB_8020</v>
          </cell>
          <cell r="C1247" t="str">
            <v>8020 - State Tax Amount</v>
          </cell>
          <cell r="D1247">
            <v>243.01185343084899</v>
          </cell>
          <cell r="F1247" t="str">
            <v>CALC</v>
          </cell>
          <cell r="H1247" t="str">
            <v>8020</v>
          </cell>
          <cell r="J1247" t="str">
            <v>cap_exp</v>
          </cell>
          <cell r="K1247" t="str">
            <v>state_tax_amt</v>
          </cell>
          <cell r="M1247" t="str">
            <v>2010/12/1/8/A/0</v>
          </cell>
        </row>
        <row r="1248">
          <cell r="A1248" t="str">
            <v>1247</v>
          </cell>
          <cell r="B1248" t="str">
            <v>COC_8020</v>
          </cell>
          <cell r="C1248" t="str">
            <v>8020 - Federal Tax Amount</v>
          </cell>
          <cell r="D1248">
            <v>2379.1370265957198</v>
          </cell>
          <cell r="F1248" t="str">
            <v>CALC</v>
          </cell>
          <cell r="H1248" t="str">
            <v>8020</v>
          </cell>
          <cell r="J1248" t="str">
            <v>cap_exp</v>
          </cell>
          <cell r="K1248" t="str">
            <v>fed_tax_amt</v>
          </cell>
          <cell r="M1248" t="str">
            <v>2010/12/1/8/A/0</v>
          </cell>
        </row>
        <row r="1249">
          <cell r="A1249" t="str">
            <v>1248</v>
          </cell>
          <cell r="B1249" t="str">
            <v>COD_8020</v>
          </cell>
          <cell r="C1249" t="str">
            <v>8020 - Return on Debt Amount</v>
          </cell>
          <cell r="D1249">
            <v>1729.2743178579999</v>
          </cell>
          <cell r="F1249" t="str">
            <v>CALC</v>
          </cell>
          <cell r="H1249" t="str">
            <v>8020</v>
          </cell>
          <cell r="J1249" t="str">
            <v>cap_exp</v>
          </cell>
          <cell r="K1249" t="str">
            <v>debt_ror_amt</v>
          </cell>
          <cell r="M1249" t="str">
            <v>2010/12/1/8/A/0</v>
          </cell>
        </row>
        <row r="1250">
          <cell r="A1250" t="str">
            <v>1249</v>
          </cell>
          <cell r="B1250" t="str">
            <v>COE_8020</v>
          </cell>
          <cell r="C1250" t="str">
            <v>8020 - Total Cap Exp Amount</v>
          </cell>
          <cell r="D1250">
            <v>11016.59867956</v>
          </cell>
          <cell r="F1250" t="str">
            <v>CALC</v>
          </cell>
          <cell r="H1250" t="str">
            <v>8020</v>
          </cell>
          <cell r="J1250" t="str">
            <v>cap_exp</v>
          </cell>
          <cell r="K1250" t="str">
            <v>total_amt</v>
          </cell>
          <cell r="M1250" t="str">
            <v>2010/12/1/8/A/0</v>
          </cell>
        </row>
        <row r="1251">
          <cell r="A1251" t="str">
            <v>1250</v>
          </cell>
          <cell r="B1251" t="str">
            <v>COF_8020</v>
          </cell>
          <cell r="C1251" t="str">
            <v>8020 - CP Allocation Factor</v>
          </cell>
          <cell r="D1251">
            <v>0.92307692299999999</v>
          </cell>
          <cell r="F1251" t="str">
            <v>CALC</v>
          </cell>
          <cell r="H1251" t="str">
            <v>8020</v>
          </cell>
          <cell r="J1251" t="str">
            <v>cap_exp</v>
          </cell>
          <cell r="K1251" t="str">
            <v>alloc_cp</v>
          </cell>
          <cell r="M1251" t="str">
            <v>2010/12/1/8/A/0</v>
          </cell>
        </row>
        <row r="1252">
          <cell r="A1252" t="str">
            <v>1251</v>
          </cell>
          <cell r="B1252" t="str">
            <v>COG_8020</v>
          </cell>
          <cell r="C1252" t="str">
            <v>8020 - GCP Allocation Factor</v>
          </cell>
          <cell r="D1252">
            <v>0</v>
          </cell>
          <cell r="F1252" t="str">
            <v>CALC</v>
          </cell>
          <cell r="H1252" t="str">
            <v>8020</v>
          </cell>
          <cell r="J1252" t="str">
            <v>cap_exp</v>
          </cell>
          <cell r="K1252" t="str">
            <v>alloc_gcp</v>
          </cell>
          <cell r="M1252" t="str">
            <v>2010/12/1/8/A/0</v>
          </cell>
        </row>
        <row r="1253">
          <cell r="A1253" t="str">
            <v>1252</v>
          </cell>
          <cell r="B1253" t="str">
            <v>COH_8020</v>
          </cell>
          <cell r="C1253" t="str">
            <v>8020 - Energy Allocation Factor</v>
          </cell>
          <cell r="D1253">
            <v>7.6923077000000006E-2</v>
          </cell>
          <cell r="F1253" t="str">
            <v>CALC</v>
          </cell>
          <cell r="H1253" t="str">
            <v>8020</v>
          </cell>
          <cell r="J1253" t="str">
            <v>cap_exp</v>
          </cell>
          <cell r="K1253" t="str">
            <v>alloc_engy</v>
          </cell>
          <cell r="M1253" t="str">
            <v>2010/12/1/8/A/0</v>
          </cell>
        </row>
        <row r="1254">
          <cell r="A1254" t="str">
            <v>1253</v>
          </cell>
          <cell r="B1254" t="str">
            <v>COI_8020</v>
          </cell>
          <cell r="C1254" t="str">
            <v>8020 - CP Allocation Cap Exp Amount</v>
          </cell>
          <cell r="D1254">
            <v>10169.1680110541</v>
          </cell>
          <cell r="F1254" t="str">
            <v>CALC</v>
          </cell>
          <cell r="H1254" t="str">
            <v>8020</v>
          </cell>
          <cell r="J1254" t="str">
            <v>cap_exp</v>
          </cell>
          <cell r="K1254" t="str">
            <v>alloc_cp_amt</v>
          </cell>
          <cell r="M1254" t="str">
            <v>2010/12/1/8/A/0</v>
          </cell>
        </row>
        <row r="1255">
          <cell r="A1255" t="str">
            <v>1254</v>
          </cell>
          <cell r="B1255" t="str">
            <v>COJ_8020</v>
          </cell>
          <cell r="C1255" t="str">
            <v>8020 - GCP Allocation Cap Exp Amount</v>
          </cell>
          <cell r="D1255">
            <v>0</v>
          </cell>
          <cell r="F1255" t="str">
            <v>CALC</v>
          </cell>
          <cell r="H1255" t="str">
            <v>8020</v>
          </cell>
          <cell r="J1255" t="str">
            <v>cap_exp</v>
          </cell>
          <cell r="K1255" t="str">
            <v>alloc_gcp_amt</v>
          </cell>
          <cell r="M1255" t="str">
            <v>2010/12/1/8/A/0</v>
          </cell>
        </row>
        <row r="1256">
          <cell r="A1256" t="str">
            <v>1255</v>
          </cell>
          <cell r="B1256" t="str">
            <v>COK_8020</v>
          </cell>
          <cell r="C1256" t="str">
            <v>8020 - Energy Allocation Cap Exp Amount</v>
          </cell>
          <cell r="D1256">
            <v>847.43066850589798</v>
          </cell>
          <cell r="F1256" t="str">
            <v>CALC</v>
          </cell>
          <cell r="H1256" t="str">
            <v>8020</v>
          </cell>
          <cell r="J1256" t="str">
            <v>cap_exp</v>
          </cell>
          <cell r="K1256" t="str">
            <v>alloc_engy_amt</v>
          </cell>
          <cell r="M1256" t="str">
            <v>2010/12/1/8/A/0</v>
          </cell>
        </row>
        <row r="1257">
          <cell r="A1257" t="str">
            <v>1256</v>
          </cell>
          <cell r="B1257" t="str">
            <v>COL_8020</v>
          </cell>
          <cell r="C1257" t="str">
            <v>8020 - CP Jurisdictional Factor</v>
          </cell>
          <cell r="D1257">
            <v>0.98031049999999997</v>
          </cell>
          <cell r="F1257" t="str">
            <v>CALC</v>
          </cell>
          <cell r="H1257" t="str">
            <v>8020</v>
          </cell>
          <cell r="J1257" t="str">
            <v>cap_exp</v>
          </cell>
          <cell r="K1257" t="str">
            <v>juris_cp_factor</v>
          </cell>
          <cell r="M1257" t="str">
            <v>2010/12/1/8/A/0</v>
          </cell>
        </row>
        <row r="1258">
          <cell r="A1258" t="str">
            <v>1257</v>
          </cell>
          <cell r="B1258" t="str">
            <v>COM_8020</v>
          </cell>
          <cell r="C1258" t="str">
            <v>8020 - GCP Jurisdictional Factor</v>
          </cell>
          <cell r="D1258">
            <v>1</v>
          </cell>
          <cell r="F1258" t="str">
            <v>CALC</v>
          </cell>
          <cell r="H1258" t="str">
            <v>8020</v>
          </cell>
          <cell r="J1258" t="str">
            <v>cap_exp</v>
          </cell>
          <cell r="K1258" t="str">
            <v>juris_gcp_factor</v>
          </cell>
          <cell r="M1258" t="str">
            <v>2010/12/1/8/A/0</v>
          </cell>
        </row>
        <row r="1259">
          <cell r="A1259" t="str">
            <v>1258</v>
          </cell>
          <cell r="B1259" t="str">
            <v>CON_8020</v>
          </cell>
          <cell r="C1259" t="str">
            <v>8020 - Energy Jurisdictional Factor</v>
          </cell>
          <cell r="D1259">
            <v>0.980271</v>
          </cell>
          <cell r="F1259" t="str">
            <v>CALC</v>
          </cell>
          <cell r="H1259" t="str">
            <v>8020</v>
          </cell>
          <cell r="J1259" t="str">
            <v>cap_exp</v>
          </cell>
          <cell r="K1259" t="str">
            <v>juris_engy_factor</v>
          </cell>
          <cell r="M1259" t="str">
            <v>2010/12/1/8/A/0</v>
          </cell>
        </row>
        <row r="1260">
          <cell r="A1260" t="str">
            <v>1259</v>
          </cell>
          <cell r="B1260" t="str">
            <v>COO_8020</v>
          </cell>
          <cell r="C1260" t="str">
            <v>8020 - CP Jurisdictional Cap Exp Amount</v>
          </cell>
          <cell r="D1260">
            <v>9968.9421775005194</v>
          </cell>
          <cell r="F1260" t="str">
            <v>CALC</v>
          </cell>
          <cell r="H1260" t="str">
            <v>8020</v>
          </cell>
          <cell r="J1260" t="str">
            <v>cap_exp</v>
          </cell>
          <cell r="K1260" t="str">
            <v>juris_cp_amt</v>
          </cell>
          <cell r="M1260" t="str">
            <v>2010/12/1/8/A/0</v>
          </cell>
        </row>
        <row r="1261">
          <cell r="A1261" t="str">
            <v>1260</v>
          </cell>
          <cell r="B1261" t="str">
            <v>COP_8020</v>
          </cell>
          <cell r="C1261" t="str">
            <v>8020 - GCP Jurisdictional Cap Exp Amount</v>
          </cell>
          <cell r="D1261">
            <v>0</v>
          </cell>
          <cell r="F1261" t="str">
            <v>CALC</v>
          </cell>
          <cell r="H1261" t="str">
            <v>8020</v>
          </cell>
          <cell r="J1261" t="str">
            <v>cap_exp</v>
          </cell>
          <cell r="K1261" t="str">
            <v>juris_gcp_amt</v>
          </cell>
          <cell r="M1261" t="str">
            <v>2010/12/1/8/A/0</v>
          </cell>
        </row>
        <row r="1262">
          <cell r="A1262" t="str">
            <v>1261</v>
          </cell>
          <cell r="B1262" t="str">
            <v>COQ_8020</v>
          </cell>
          <cell r="C1262" t="str">
            <v>8020 - Energy Jurisdictional Cap Exp Amount</v>
          </cell>
          <cell r="D1262">
            <v>830.71170884694504</v>
          </cell>
          <cell r="F1262" t="str">
            <v>CALC</v>
          </cell>
          <cell r="H1262" t="str">
            <v>8020</v>
          </cell>
          <cell r="J1262" t="str">
            <v>cap_exp</v>
          </cell>
          <cell r="K1262" t="str">
            <v>juris_engy_amt</v>
          </cell>
          <cell r="M1262" t="str">
            <v>2010/12/1/8/A/0</v>
          </cell>
        </row>
        <row r="1263">
          <cell r="A1263" t="str">
            <v>1262</v>
          </cell>
          <cell r="B1263" t="str">
            <v>COR_8020</v>
          </cell>
          <cell r="C1263" t="str">
            <v>8020 - Total Jurisdictional Cap Exp Amount</v>
          </cell>
          <cell r="D1263">
            <v>10799.6538863474</v>
          </cell>
          <cell r="F1263" t="str">
            <v>CALC</v>
          </cell>
          <cell r="H1263" t="str">
            <v>8020</v>
          </cell>
          <cell r="J1263" t="str">
            <v>cap_exp</v>
          </cell>
          <cell r="K1263" t="str">
            <v>total_juris_amt</v>
          </cell>
          <cell r="M1263" t="str">
            <v>2010/12/1/8/A/0</v>
          </cell>
        </row>
        <row r="1264">
          <cell r="A1264" t="str">
            <v>1263</v>
          </cell>
          <cell r="B1264" t="str">
            <v>CI1_8023</v>
          </cell>
          <cell r="C1264" t="str">
            <v>8023 - Depreciation Expense</v>
          </cell>
          <cell r="D1264">
            <v>38120.31</v>
          </cell>
          <cell r="F1264" t="str">
            <v>CATS</v>
          </cell>
          <cell r="H1264" t="str">
            <v>8023</v>
          </cell>
          <cell r="I1264" t="str">
            <v>A</v>
          </cell>
          <cell r="J1264" t="str">
            <v>cap_exp</v>
          </cell>
          <cell r="K1264" t="str">
            <v>depr_exp</v>
          </cell>
          <cell r="M1264" t="str">
            <v>2010/12/1/8/A/0</v>
          </cell>
        </row>
        <row r="1265">
          <cell r="A1265" t="str">
            <v>1264</v>
          </cell>
          <cell r="B1265" t="str">
            <v>CI4_8023</v>
          </cell>
          <cell r="C1265" t="str">
            <v>8023 - CWIP Current Month</v>
          </cell>
          <cell r="D1265">
            <v>75115.429999999993</v>
          </cell>
          <cell r="F1265" t="str">
            <v>CATS</v>
          </cell>
          <cell r="H1265" t="str">
            <v>8023</v>
          </cell>
          <cell r="I1265" t="str">
            <v>A</v>
          </cell>
          <cell r="J1265" t="str">
            <v>cap_exp</v>
          </cell>
          <cell r="K1265" t="str">
            <v>cwip_curr_mth</v>
          </cell>
          <cell r="M1265" t="str">
            <v>2010/12/1/8/A/0</v>
          </cell>
        </row>
        <row r="1266">
          <cell r="A1266" t="str">
            <v>1265</v>
          </cell>
          <cell r="B1266" t="str">
            <v>CI5_8023</v>
          </cell>
          <cell r="C1266" t="str">
            <v>8023 - End of Month CWIP Balance</v>
          </cell>
          <cell r="D1266">
            <v>180790.3</v>
          </cell>
          <cell r="F1266" t="str">
            <v>CATS</v>
          </cell>
          <cell r="H1266" t="str">
            <v>8023</v>
          </cell>
          <cell r="J1266" t="str">
            <v>cap_exp</v>
          </cell>
          <cell r="K1266" t="str">
            <v>end_cwip_bal</v>
          </cell>
          <cell r="M1266" t="str">
            <v>2010/12/1/8/A/0</v>
          </cell>
        </row>
        <row r="1267">
          <cell r="A1267" t="str">
            <v>1266</v>
          </cell>
          <cell r="B1267" t="str">
            <v>CI7_8023</v>
          </cell>
          <cell r="C1267" t="str">
            <v>8023 - Plant Additions</v>
          </cell>
          <cell r="D1267">
            <v>291537.28000000003</v>
          </cell>
          <cell r="F1267" t="str">
            <v>CATS</v>
          </cell>
          <cell r="H1267" t="str">
            <v>8023</v>
          </cell>
          <cell r="I1267" t="str">
            <v>A</v>
          </cell>
          <cell r="J1267" t="str">
            <v>cap_exp</v>
          </cell>
          <cell r="K1267" t="str">
            <v>plt_add</v>
          </cell>
          <cell r="M1267" t="str">
            <v>2010/12/1/8/A/0</v>
          </cell>
        </row>
        <row r="1268">
          <cell r="A1268" t="str">
            <v>1267</v>
          </cell>
          <cell r="B1268" t="str">
            <v>CI8_8023</v>
          </cell>
          <cell r="C1268" t="str">
            <v>8023 - Retirements</v>
          </cell>
          <cell r="D1268">
            <v>0</v>
          </cell>
          <cell r="F1268" t="str">
            <v>CATS</v>
          </cell>
          <cell r="H1268" t="str">
            <v>8023</v>
          </cell>
          <cell r="I1268" t="str">
            <v>A</v>
          </cell>
          <cell r="J1268" t="str">
            <v>cap_exp</v>
          </cell>
          <cell r="K1268" t="str">
            <v>ret</v>
          </cell>
          <cell r="M1268" t="str">
            <v>2010/12/1/8/A/0</v>
          </cell>
        </row>
        <row r="1269">
          <cell r="A1269" t="str">
            <v>1268</v>
          </cell>
          <cell r="B1269" t="str">
            <v>CI9_8023</v>
          </cell>
          <cell r="C1269" t="str">
            <v>8023 - Plant Trans and Adjs</v>
          </cell>
          <cell r="D1269">
            <v>0</v>
          </cell>
          <cell r="F1269" t="str">
            <v>CATS</v>
          </cell>
          <cell r="H1269" t="str">
            <v>8023</v>
          </cell>
          <cell r="I1269" t="str">
            <v>A</v>
          </cell>
          <cell r="J1269" t="str">
            <v>cap_exp</v>
          </cell>
          <cell r="K1269" t="str">
            <v>plt_tradjs</v>
          </cell>
          <cell r="M1269" t="str">
            <v>2010/12/1/8/A/0</v>
          </cell>
        </row>
        <row r="1270">
          <cell r="A1270" t="str">
            <v>1269</v>
          </cell>
          <cell r="B1270" t="str">
            <v>CIA_8023</v>
          </cell>
          <cell r="C1270" t="str">
            <v>8023 - Reserve Removal Cost</v>
          </cell>
          <cell r="D1270">
            <v>0</v>
          </cell>
          <cell r="F1270" t="str">
            <v>CATS</v>
          </cell>
          <cell r="H1270" t="str">
            <v>8023</v>
          </cell>
          <cell r="I1270" t="str">
            <v>A</v>
          </cell>
          <cell r="J1270" t="str">
            <v>cap_exp</v>
          </cell>
          <cell r="K1270" t="str">
            <v>resv_rem_cost</v>
          </cell>
          <cell r="M1270" t="str">
            <v>2010/12/1/8/A/0</v>
          </cell>
        </row>
        <row r="1271">
          <cell r="A1271" t="str">
            <v>1270</v>
          </cell>
          <cell r="B1271" t="str">
            <v>CIB_8023</v>
          </cell>
          <cell r="C1271" t="str">
            <v>8023 - Reserve Salvage</v>
          </cell>
          <cell r="D1271">
            <v>0</v>
          </cell>
          <cell r="F1271" t="str">
            <v>CATS</v>
          </cell>
          <cell r="H1271" t="str">
            <v>8023</v>
          </cell>
          <cell r="I1271" t="str">
            <v>A</v>
          </cell>
          <cell r="J1271" t="str">
            <v>cap_exp</v>
          </cell>
          <cell r="K1271" t="str">
            <v>resv_salv</v>
          </cell>
          <cell r="M1271" t="str">
            <v>2010/12/1/8/A/0</v>
          </cell>
        </row>
        <row r="1272">
          <cell r="A1272" t="str">
            <v>1271</v>
          </cell>
          <cell r="B1272" t="str">
            <v>CIC_8023</v>
          </cell>
          <cell r="C1272" t="str">
            <v>8023 - Reserve Trans and Adjs</v>
          </cell>
          <cell r="D1272">
            <v>0</v>
          </cell>
          <cell r="F1272" t="str">
            <v>CATS</v>
          </cell>
          <cell r="H1272" t="str">
            <v>8023</v>
          </cell>
          <cell r="I1272" t="str">
            <v>A</v>
          </cell>
          <cell r="J1272" t="str">
            <v>cap_exp</v>
          </cell>
          <cell r="K1272" t="str">
            <v>resv_tradjs</v>
          </cell>
          <cell r="M1272" t="str">
            <v>2010/12/1/8/A/0</v>
          </cell>
        </row>
        <row r="1273">
          <cell r="A1273" t="str">
            <v>1272</v>
          </cell>
          <cell r="B1273" t="str">
            <v>CIP_8023</v>
          </cell>
          <cell r="C1273" t="str">
            <v>8023 - Beginning of Month Plant Balance</v>
          </cell>
          <cell r="D1273">
            <v>19055063.579999998</v>
          </cell>
          <cell r="F1273" t="str">
            <v>PRIOR_JV</v>
          </cell>
          <cell r="H1273" t="str">
            <v>8023</v>
          </cell>
          <cell r="I1273" t="str">
            <v>P</v>
          </cell>
          <cell r="J1273" t="str">
            <v>cap_exp</v>
          </cell>
          <cell r="K1273" t="str">
            <v>beg_plant_bal</v>
          </cell>
          <cell r="M1273" t="str">
            <v>2010/12/1/8/A/0</v>
          </cell>
        </row>
        <row r="1274">
          <cell r="A1274" t="str">
            <v>1273</v>
          </cell>
          <cell r="B1274" t="str">
            <v>CIQ_8023</v>
          </cell>
          <cell r="C1274" t="str">
            <v>8023 - Beginning of Month Reserve Balance</v>
          </cell>
          <cell r="D1274">
            <v>2843233.42</v>
          </cell>
          <cell r="F1274" t="str">
            <v>PRIOR_JV</v>
          </cell>
          <cell r="H1274" t="str">
            <v>8023</v>
          </cell>
          <cell r="I1274" t="str">
            <v>P</v>
          </cell>
          <cell r="J1274" t="str">
            <v>cap_exp</v>
          </cell>
          <cell r="K1274" t="str">
            <v>beg_resv_bal</v>
          </cell>
          <cell r="M1274" t="str">
            <v>2010/12/1/8/A/0</v>
          </cell>
        </row>
        <row r="1275">
          <cell r="A1275" t="str">
            <v>1274</v>
          </cell>
          <cell r="B1275" t="str">
            <v>CIR_8023</v>
          </cell>
          <cell r="C1275" t="str">
            <v>8023 - End of Month Plant Balance</v>
          </cell>
          <cell r="D1275">
            <v>19346600.859999999</v>
          </cell>
          <cell r="F1275" t="str">
            <v>CALC</v>
          </cell>
          <cell r="H1275" t="str">
            <v>8023</v>
          </cell>
          <cell r="J1275" t="str">
            <v>cap_exp</v>
          </cell>
          <cell r="K1275" t="str">
            <v>end_plant_bal</v>
          </cell>
          <cell r="M1275" t="str">
            <v>2010/12/1/8/A/0</v>
          </cell>
        </row>
        <row r="1276">
          <cell r="A1276" t="str">
            <v>1275</v>
          </cell>
          <cell r="B1276" t="str">
            <v>CIS_8023</v>
          </cell>
          <cell r="C1276" t="str">
            <v>8023 - End of Month Reserve Balance</v>
          </cell>
          <cell r="D1276">
            <v>2881353.73</v>
          </cell>
          <cell r="F1276" t="str">
            <v>CALC</v>
          </cell>
          <cell r="H1276" t="str">
            <v>8023</v>
          </cell>
          <cell r="J1276" t="str">
            <v>cap_exp</v>
          </cell>
          <cell r="K1276" t="str">
            <v>end_resv_bal</v>
          </cell>
          <cell r="M1276" t="str">
            <v>2010/12/1/8/A/0</v>
          </cell>
        </row>
        <row r="1277">
          <cell r="A1277" t="str">
            <v>1276</v>
          </cell>
          <cell r="B1277" t="str">
            <v>CO1_8023</v>
          </cell>
          <cell r="C1277" t="str">
            <v>8023 - Beginning of Month Net Book</v>
          </cell>
          <cell r="D1277">
            <v>16211830.16</v>
          </cell>
          <cell r="F1277" t="str">
            <v>CALC</v>
          </cell>
          <cell r="H1277" t="str">
            <v>8023</v>
          </cell>
          <cell r="J1277" t="str">
            <v>cap_exp</v>
          </cell>
          <cell r="K1277" t="str">
            <v>beg_net_book</v>
          </cell>
          <cell r="M1277" t="str">
            <v>2010/12/1/8/A/0</v>
          </cell>
        </row>
        <row r="1278">
          <cell r="A1278" t="str">
            <v>1277</v>
          </cell>
          <cell r="B1278" t="str">
            <v>CO2_8023</v>
          </cell>
          <cell r="C1278" t="str">
            <v>8023 - End of Month Net Book</v>
          </cell>
          <cell r="D1278">
            <v>16465247.130000001</v>
          </cell>
          <cell r="F1278" t="str">
            <v>CALC</v>
          </cell>
          <cell r="H1278" t="str">
            <v>8023</v>
          </cell>
          <cell r="J1278" t="str">
            <v>cap_exp</v>
          </cell>
          <cell r="K1278" t="str">
            <v>end_net_book</v>
          </cell>
          <cell r="M1278" t="str">
            <v>2010/12/1/8/A/0</v>
          </cell>
        </row>
        <row r="1279">
          <cell r="A1279" t="str">
            <v>1278</v>
          </cell>
          <cell r="B1279" t="str">
            <v>CO3_8023</v>
          </cell>
          <cell r="C1279" t="str">
            <v>8023 - Average Net Book</v>
          </cell>
          <cell r="D1279">
            <v>16338538.645</v>
          </cell>
          <cell r="F1279" t="str">
            <v>CALC</v>
          </cell>
          <cell r="H1279" t="str">
            <v>8023</v>
          </cell>
          <cell r="J1279" t="str">
            <v>cap_exp</v>
          </cell>
          <cell r="K1279" t="str">
            <v>avg_net_book</v>
          </cell>
          <cell r="M1279" t="str">
            <v>2010/12/1/8/A/0</v>
          </cell>
        </row>
        <row r="1280">
          <cell r="A1280" t="str">
            <v>1279</v>
          </cell>
          <cell r="B1280" t="str">
            <v>CO4_8023</v>
          </cell>
          <cell r="C1280" t="str">
            <v>8023 - Annual Equity Rate</v>
          </cell>
          <cell r="D1280">
            <v>4.7018999999999998E-2</v>
          </cell>
          <cell r="F1280" t="str">
            <v>CALC</v>
          </cell>
          <cell r="H1280" t="str">
            <v>8023</v>
          </cell>
          <cell r="J1280" t="str">
            <v>cap_exp</v>
          </cell>
          <cell r="K1280" t="str">
            <v>equity_ror</v>
          </cell>
          <cell r="M1280" t="str">
            <v>2010/12/1/8/A/0</v>
          </cell>
        </row>
        <row r="1281">
          <cell r="A1281" t="str">
            <v>1280</v>
          </cell>
          <cell r="B1281" t="str">
            <v>CO5_8023</v>
          </cell>
          <cell r="C1281" t="str">
            <v>8023 - Annual Debt Rate</v>
          </cell>
          <cell r="D1281">
            <v>1.9473000000000001E-2</v>
          </cell>
          <cell r="F1281" t="str">
            <v>CALC</v>
          </cell>
          <cell r="H1281" t="str">
            <v>8023</v>
          </cell>
          <cell r="J1281" t="str">
            <v>cap_exp</v>
          </cell>
          <cell r="K1281" t="str">
            <v>debt_ror</v>
          </cell>
          <cell r="M1281" t="str">
            <v>2010/12/1/8/A/0</v>
          </cell>
        </row>
        <row r="1282">
          <cell r="A1282" t="str">
            <v>1281</v>
          </cell>
          <cell r="B1282" t="str">
            <v>CO6_8023</v>
          </cell>
          <cell r="C1282" t="str">
            <v>8023 - State Tax Rate</v>
          </cell>
          <cell r="D1282">
            <v>5.5E-2</v>
          </cell>
          <cell r="F1282" t="str">
            <v>CALC</v>
          </cell>
          <cell r="H1282" t="str">
            <v>8023</v>
          </cell>
          <cell r="J1282" t="str">
            <v>cap_exp</v>
          </cell>
          <cell r="K1282" t="str">
            <v>state_tax_rate</v>
          </cell>
          <cell r="M1282" t="str">
            <v>2010/12/1/8/A/0</v>
          </cell>
        </row>
        <row r="1283">
          <cell r="A1283" t="str">
            <v>1282</v>
          </cell>
          <cell r="B1283" t="str">
            <v>CO7_8023</v>
          </cell>
          <cell r="C1283" t="str">
            <v>8023 - Federal Tax Rate</v>
          </cell>
          <cell r="D1283">
            <v>0.35</v>
          </cell>
          <cell r="F1283" t="str">
            <v>CALC</v>
          </cell>
          <cell r="H1283" t="str">
            <v>8023</v>
          </cell>
          <cell r="J1283" t="str">
            <v>cap_exp</v>
          </cell>
          <cell r="K1283" t="str">
            <v>fed_tax_rate</v>
          </cell>
          <cell r="M1283" t="str">
            <v>2010/12/1/8/A/0</v>
          </cell>
        </row>
        <row r="1284">
          <cell r="A1284" t="str">
            <v>1283</v>
          </cell>
          <cell r="B1284" t="str">
            <v>CO8_8023</v>
          </cell>
          <cell r="C1284" t="str">
            <v>8023 - Grossed State Tax Rate</v>
          </cell>
          <cell r="D1284">
            <v>5.8201058201058198E-2</v>
          </cell>
          <cell r="F1284" t="str">
            <v>CALC</v>
          </cell>
          <cell r="H1284" t="str">
            <v>8023</v>
          </cell>
          <cell r="J1284" t="str">
            <v>cap_exp</v>
          </cell>
          <cell r="K1284" t="str">
            <v>gross_state_tax_rate</v>
          </cell>
          <cell r="M1284" t="str">
            <v>2010/12/1/8/A/0</v>
          </cell>
        </row>
        <row r="1285">
          <cell r="A1285" t="str">
            <v>1284</v>
          </cell>
          <cell r="B1285" t="str">
            <v>CO9_8023</v>
          </cell>
          <cell r="C1285" t="str">
            <v>8023 - Grossed Federal Tax Rate</v>
          </cell>
          <cell r="D1285">
            <v>0.53846153846153799</v>
          </cell>
          <cell r="F1285" t="str">
            <v>CALC</v>
          </cell>
          <cell r="H1285" t="str">
            <v>8023</v>
          </cell>
          <cell r="J1285" t="str">
            <v>cap_exp</v>
          </cell>
          <cell r="K1285" t="str">
            <v>gross_fed_tax_rate</v>
          </cell>
          <cell r="M1285" t="str">
            <v>2010/12/1/8/A/0</v>
          </cell>
        </row>
        <row r="1286">
          <cell r="A1286" t="str">
            <v>1285</v>
          </cell>
          <cell r="B1286" t="str">
            <v>COA_8023</v>
          </cell>
          <cell r="C1286" t="str">
            <v>8023 - Return on Equity Amount</v>
          </cell>
          <cell r="D1286">
            <v>64019.295972703498</v>
          </cell>
          <cell r="F1286" t="str">
            <v>CALC</v>
          </cell>
          <cell r="H1286" t="str">
            <v>8023</v>
          </cell>
          <cell r="J1286" t="str">
            <v>cap_exp</v>
          </cell>
          <cell r="K1286" t="str">
            <v>equity_ror_amt</v>
          </cell>
          <cell r="M1286" t="str">
            <v>2010/12/1/8/A/0</v>
          </cell>
        </row>
        <row r="1287">
          <cell r="A1287" t="str">
            <v>1286</v>
          </cell>
          <cell r="B1287" t="str">
            <v>COB_8023</v>
          </cell>
          <cell r="C1287" t="str">
            <v>8023 - State Tax Amount</v>
          </cell>
          <cell r="D1287">
            <v>3725.99077089808</v>
          </cell>
          <cell r="F1287" t="str">
            <v>CALC</v>
          </cell>
          <cell r="H1287" t="str">
            <v>8023</v>
          </cell>
          <cell r="J1287" t="str">
            <v>cap_exp</v>
          </cell>
          <cell r="K1287" t="str">
            <v>state_tax_amt</v>
          </cell>
          <cell r="M1287" t="str">
            <v>2010/12/1/8/A/0</v>
          </cell>
        </row>
        <row r="1288">
          <cell r="A1288" t="str">
            <v>1287</v>
          </cell>
          <cell r="B1288" t="str">
            <v>COC_8023</v>
          </cell>
          <cell r="C1288" t="str">
            <v>8023 - Federal Tax Amount</v>
          </cell>
          <cell r="D1288">
            <v>36478.231323477703</v>
          </cell>
          <cell r="F1288" t="str">
            <v>CALC</v>
          </cell>
          <cell r="H1288" t="str">
            <v>8023</v>
          </cell>
          <cell r="J1288" t="str">
            <v>cap_exp</v>
          </cell>
          <cell r="K1288" t="str">
            <v>fed_tax_amt</v>
          </cell>
          <cell r="M1288" t="str">
            <v>2010/12/1/8/A/0</v>
          </cell>
        </row>
        <row r="1289">
          <cell r="A1289" t="str">
            <v>1288</v>
          </cell>
          <cell r="B1289" t="str">
            <v>COD_8023</v>
          </cell>
          <cell r="C1289" t="str">
            <v>8023 - Return on Debt Amount</v>
          </cell>
          <cell r="D1289">
            <v>26514.180513105999</v>
          </cell>
          <cell r="F1289" t="str">
            <v>CALC</v>
          </cell>
          <cell r="H1289" t="str">
            <v>8023</v>
          </cell>
          <cell r="J1289" t="str">
            <v>cap_exp</v>
          </cell>
          <cell r="K1289" t="str">
            <v>debt_ror_amt</v>
          </cell>
          <cell r="M1289" t="str">
            <v>2010/12/1/8/A/0</v>
          </cell>
        </row>
        <row r="1290">
          <cell r="A1290" t="str">
            <v>1289</v>
          </cell>
          <cell r="B1290" t="str">
            <v>COE_8023</v>
          </cell>
          <cell r="C1290" t="str">
            <v>8023 - Total Cap Exp Amount</v>
          </cell>
          <cell r="D1290">
            <v>168858.00858018501</v>
          </cell>
          <cell r="F1290" t="str">
            <v>CALC</v>
          </cell>
          <cell r="H1290" t="str">
            <v>8023</v>
          </cell>
          <cell r="J1290" t="str">
            <v>cap_exp</v>
          </cell>
          <cell r="K1290" t="str">
            <v>total_amt</v>
          </cell>
          <cell r="M1290" t="str">
            <v>2010/12/1/8/A/0</v>
          </cell>
        </row>
        <row r="1291">
          <cell r="A1291" t="str">
            <v>1290</v>
          </cell>
          <cell r="B1291" t="str">
            <v>COF_8023</v>
          </cell>
          <cell r="C1291" t="str">
            <v>8023 - CP Allocation Factor</v>
          </cell>
          <cell r="D1291">
            <v>0.92307692299999999</v>
          </cell>
          <cell r="F1291" t="str">
            <v>CALC</v>
          </cell>
          <cell r="H1291" t="str">
            <v>8023</v>
          </cell>
          <cell r="J1291" t="str">
            <v>cap_exp</v>
          </cell>
          <cell r="K1291" t="str">
            <v>alloc_cp</v>
          </cell>
          <cell r="M1291" t="str">
            <v>2010/12/1/8/A/0</v>
          </cell>
        </row>
        <row r="1292">
          <cell r="A1292" t="str">
            <v>1291</v>
          </cell>
          <cell r="B1292" t="str">
            <v>COG_8023</v>
          </cell>
          <cell r="C1292" t="str">
            <v>8023 - GCP Allocation Factor</v>
          </cell>
          <cell r="D1292">
            <v>0</v>
          </cell>
          <cell r="F1292" t="str">
            <v>CALC</v>
          </cell>
          <cell r="H1292" t="str">
            <v>8023</v>
          </cell>
          <cell r="J1292" t="str">
            <v>cap_exp</v>
          </cell>
          <cell r="K1292" t="str">
            <v>alloc_gcp</v>
          </cell>
          <cell r="M1292" t="str">
            <v>2010/12/1/8/A/0</v>
          </cell>
        </row>
        <row r="1293">
          <cell r="A1293" t="str">
            <v>1292</v>
          </cell>
          <cell r="B1293" t="str">
            <v>COH_8023</v>
          </cell>
          <cell r="C1293" t="str">
            <v>8023 - Energy Allocation Factor</v>
          </cell>
          <cell r="D1293">
            <v>7.6923077000000006E-2</v>
          </cell>
          <cell r="F1293" t="str">
            <v>CALC</v>
          </cell>
          <cell r="H1293" t="str">
            <v>8023</v>
          </cell>
          <cell r="J1293" t="str">
            <v>cap_exp</v>
          </cell>
          <cell r="K1293" t="str">
            <v>alloc_engy</v>
          </cell>
          <cell r="M1293" t="str">
            <v>2010/12/1/8/A/0</v>
          </cell>
        </row>
        <row r="1294">
          <cell r="A1294" t="str">
            <v>1293</v>
          </cell>
          <cell r="B1294" t="str">
            <v>COI_8023</v>
          </cell>
          <cell r="C1294" t="str">
            <v>8023 - CP Allocation Cap Exp Amount</v>
          </cell>
          <cell r="D1294">
            <v>155868.93098410501</v>
          </cell>
          <cell r="F1294" t="str">
            <v>CALC</v>
          </cell>
          <cell r="H1294" t="str">
            <v>8023</v>
          </cell>
          <cell r="J1294" t="str">
            <v>cap_exp</v>
          </cell>
          <cell r="K1294" t="str">
            <v>alloc_cp_amt</v>
          </cell>
          <cell r="M1294" t="str">
            <v>2010/12/1/8/A/0</v>
          </cell>
        </row>
        <row r="1295">
          <cell r="A1295" t="str">
            <v>1294</v>
          </cell>
          <cell r="B1295" t="str">
            <v>COJ_8023</v>
          </cell>
          <cell r="C1295" t="str">
            <v>8023 - GCP Allocation Cap Exp Amount</v>
          </cell>
          <cell r="D1295">
            <v>0</v>
          </cell>
          <cell r="F1295" t="str">
            <v>CALC</v>
          </cell>
          <cell r="H1295" t="str">
            <v>8023</v>
          </cell>
          <cell r="J1295" t="str">
            <v>cap_exp</v>
          </cell>
          <cell r="K1295" t="str">
            <v>alloc_gcp_amt</v>
          </cell>
          <cell r="M1295" t="str">
            <v>2010/12/1/8/A/0</v>
          </cell>
        </row>
        <row r="1296">
          <cell r="A1296" t="str">
            <v>1295</v>
          </cell>
          <cell r="B1296" t="str">
            <v>COK_8023</v>
          </cell>
          <cell r="C1296" t="str">
            <v>8023 - Energy Allocation Cap Exp Amount</v>
          </cell>
          <cell r="D1296">
            <v>12989.0775960802</v>
          </cell>
          <cell r="F1296" t="str">
            <v>CALC</v>
          </cell>
          <cell r="H1296" t="str">
            <v>8023</v>
          </cell>
          <cell r="J1296" t="str">
            <v>cap_exp</v>
          </cell>
          <cell r="K1296" t="str">
            <v>alloc_engy_amt</v>
          </cell>
          <cell r="M1296" t="str">
            <v>2010/12/1/8/A/0</v>
          </cell>
        </row>
        <row r="1297">
          <cell r="A1297" t="str">
            <v>1296</v>
          </cell>
          <cell r="B1297" t="str">
            <v>COL_8023</v>
          </cell>
          <cell r="C1297" t="str">
            <v>8023 - CP Jurisdictional Factor</v>
          </cell>
          <cell r="D1297">
            <v>0.98031049999999997</v>
          </cell>
          <cell r="F1297" t="str">
            <v>CALC</v>
          </cell>
          <cell r="H1297" t="str">
            <v>8023</v>
          </cell>
          <cell r="J1297" t="str">
            <v>cap_exp</v>
          </cell>
          <cell r="K1297" t="str">
            <v>juris_cp_factor</v>
          </cell>
          <cell r="M1297" t="str">
            <v>2010/12/1/8/A/0</v>
          </cell>
        </row>
        <row r="1298">
          <cell r="A1298" t="str">
            <v>1297</v>
          </cell>
          <cell r="B1298" t="str">
            <v>COM_8023</v>
          </cell>
          <cell r="C1298" t="str">
            <v>8023 - GCP Jurisdictional Factor</v>
          </cell>
          <cell r="D1298">
            <v>1</v>
          </cell>
          <cell r="F1298" t="str">
            <v>CALC</v>
          </cell>
          <cell r="H1298" t="str">
            <v>8023</v>
          </cell>
          <cell r="J1298" t="str">
            <v>cap_exp</v>
          </cell>
          <cell r="K1298" t="str">
            <v>juris_gcp_factor</v>
          </cell>
          <cell r="M1298" t="str">
            <v>2010/12/1/8/A/0</v>
          </cell>
        </row>
        <row r="1299">
          <cell r="A1299" t="str">
            <v>1298</v>
          </cell>
          <cell r="B1299" t="str">
            <v>CON_8023</v>
          </cell>
          <cell r="C1299" t="str">
            <v>8023 - Energy Jurisdictional Factor</v>
          </cell>
          <cell r="D1299">
            <v>0.980271</v>
          </cell>
          <cell r="F1299" t="str">
            <v>CALC</v>
          </cell>
          <cell r="H1299" t="str">
            <v>8023</v>
          </cell>
          <cell r="J1299" t="str">
            <v>cap_exp</v>
          </cell>
          <cell r="K1299" t="str">
            <v>juris_engy_factor</v>
          </cell>
          <cell r="M1299" t="str">
            <v>2010/12/1/8/A/0</v>
          </cell>
        </row>
        <row r="1300">
          <cell r="A1300" t="str">
            <v>1299</v>
          </cell>
          <cell r="B1300" t="str">
            <v>COO_8023</v>
          </cell>
          <cell r="C1300" t="str">
            <v>8023 - CP Jurisdictional Cap Exp Amount</v>
          </cell>
          <cell r="D1300">
            <v>152799.949667493</v>
          </cell>
          <cell r="F1300" t="str">
            <v>CALC</v>
          </cell>
          <cell r="H1300" t="str">
            <v>8023</v>
          </cell>
          <cell r="J1300" t="str">
            <v>cap_exp</v>
          </cell>
          <cell r="K1300" t="str">
            <v>juris_cp_amt</v>
          </cell>
          <cell r="M1300" t="str">
            <v>2010/12/1/8/A/0</v>
          </cell>
        </row>
        <row r="1301">
          <cell r="A1301" t="str">
            <v>1300</v>
          </cell>
          <cell r="B1301" t="str">
            <v>COP_8023</v>
          </cell>
          <cell r="C1301" t="str">
            <v>8023 - GCP Jurisdictional Cap Exp Amount</v>
          </cell>
          <cell r="D1301">
            <v>0</v>
          </cell>
          <cell r="F1301" t="str">
            <v>CALC</v>
          </cell>
          <cell r="H1301" t="str">
            <v>8023</v>
          </cell>
          <cell r="J1301" t="str">
            <v>cap_exp</v>
          </cell>
          <cell r="K1301" t="str">
            <v>juris_gcp_amt</v>
          </cell>
          <cell r="M1301" t="str">
            <v>2010/12/1/8/A/0</v>
          </cell>
        </row>
        <row r="1302">
          <cell r="A1302" t="str">
            <v>1301</v>
          </cell>
          <cell r="B1302" t="str">
            <v>COQ_8023</v>
          </cell>
          <cell r="C1302" t="str">
            <v>8023 - Energy Jurisdictional Cap Exp Amount</v>
          </cell>
          <cell r="D1302">
            <v>12732.816084187099</v>
          </cell>
          <cell r="F1302" t="str">
            <v>CALC</v>
          </cell>
          <cell r="H1302" t="str">
            <v>8023</v>
          </cell>
          <cell r="J1302" t="str">
            <v>cap_exp</v>
          </cell>
          <cell r="K1302" t="str">
            <v>juris_engy_amt</v>
          </cell>
          <cell r="M1302" t="str">
            <v>2010/12/1/8/A/0</v>
          </cell>
        </row>
        <row r="1303">
          <cell r="A1303" t="str">
            <v>1302</v>
          </cell>
          <cell r="B1303" t="str">
            <v>COR_8023</v>
          </cell>
          <cell r="C1303" t="str">
            <v>8023 - Total Jurisdictional Cap Exp Amount</v>
          </cell>
          <cell r="D1303">
            <v>165532.76575168001</v>
          </cell>
          <cell r="F1303" t="str">
            <v>CALC</v>
          </cell>
          <cell r="H1303" t="str">
            <v>8023</v>
          </cell>
          <cell r="J1303" t="str">
            <v>cap_exp</v>
          </cell>
          <cell r="K1303" t="str">
            <v>total_juris_amt</v>
          </cell>
          <cell r="M1303" t="str">
            <v>2010/12/1/8/A/0</v>
          </cell>
        </row>
        <row r="1304">
          <cell r="A1304" t="str">
            <v>1303</v>
          </cell>
          <cell r="B1304" t="str">
            <v>CI1_8024</v>
          </cell>
          <cell r="C1304" t="str">
            <v>8024 - Depreciation Expense</v>
          </cell>
          <cell r="D1304">
            <v>69417.91</v>
          </cell>
          <cell r="F1304" t="str">
            <v>CATS</v>
          </cell>
          <cell r="H1304" t="str">
            <v>8024</v>
          </cell>
          <cell r="I1304" t="str">
            <v>A</v>
          </cell>
          <cell r="J1304" t="str">
            <v>cap_exp</v>
          </cell>
          <cell r="K1304" t="str">
            <v>depr_exp</v>
          </cell>
          <cell r="M1304" t="str">
            <v>2010/12/1/8/A/0</v>
          </cell>
        </row>
        <row r="1305">
          <cell r="A1305" t="str">
            <v>1304</v>
          </cell>
          <cell r="B1305" t="str">
            <v>CI5_8024</v>
          </cell>
          <cell r="C1305" t="str">
            <v>8024 - End of Month CWIP Balance</v>
          </cell>
          <cell r="D1305">
            <v>0</v>
          </cell>
          <cell r="F1305" t="str">
            <v>CALC</v>
          </cell>
          <cell r="H1305" t="str">
            <v>8024</v>
          </cell>
          <cell r="J1305" t="str">
            <v>cap_exp</v>
          </cell>
          <cell r="K1305" t="str">
            <v>end_cwip_bal</v>
          </cell>
          <cell r="M1305" t="str">
            <v>2010/12/1/8/A/0</v>
          </cell>
        </row>
        <row r="1306">
          <cell r="A1306" t="str">
            <v>1305</v>
          </cell>
          <cell r="B1306" t="str">
            <v>CI7_8024</v>
          </cell>
          <cell r="C1306" t="str">
            <v>8024 - Plant Additions</v>
          </cell>
          <cell r="D1306">
            <v>0</v>
          </cell>
          <cell r="F1306" t="str">
            <v>CATS</v>
          </cell>
          <cell r="H1306" t="str">
            <v>8024</v>
          </cell>
          <cell r="I1306" t="str">
            <v>A</v>
          </cell>
          <cell r="J1306" t="str">
            <v>cap_exp</v>
          </cell>
          <cell r="K1306" t="str">
            <v>plt_add</v>
          </cell>
          <cell r="M1306" t="str">
            <v>2010/12/1/8/A/0</v>
          </cell>
        </row>
        <row r="1307">
          <cell r="A1307" t="str">
            <v>1306</v>
          </cell>
          <cell r="B1307" t="str">
            <v>CI8_8024</v>
          </cell>
          <cell r="C1307" t="str">
            <v>8024 - Retirements</v>
          </cell>
          <cell r="D1307">
            <v>-578975.79</v>
          </cell>
          <cell r="F1307" t="str">
            <v>CATS</v>
          </cell>
          <cell r="H1307" t="str">
            <v>8024</v>
          </cell>
          <cell r="I1307" t="str">
            <v>A</v>
          </cell>
          <cell r="J1307" t="str">
            <v>cap_exp</v>
          </cell>
          <cell r="K1307" t="str">
            <v>ret</v>
          </cell>
          <cell r="M1307" t="str">
            <v>2010/12/1/8/A/0</v>
          </cell>
        </row>
        <row r="1308">
          <cell r="A1308" t="str">
            <v>1307</v>
          </cell>
          <cell r="B1308" t="str">
            <v>CI9_8024</v>
          </cell>
          <cell r="C1308" t="str">
            <v>8024 - Plant Trans and Adjs</v>
          </cell>
          <cell r="D1308">
            <v>0</v>
          </cell>
          <cell r="F1308" t="str">
            <v>CATS</v>
          </cell>
          <cell r="H1308" t="str">
            <v>8024</v>
          </cell>
          <cell r="I1308" t="str">
            <v>A</v>
          </cell>
          <cell r="J1308" t="str">
            <v>cap_exp</v>
          </cell>
          <cell r="K1308" t="str">
            <v>plt_tradjs</v>
          </cell>
          <cell r="M1308" t="str">
            <v>2010/12/1/8/A/0</v>
          </cell>
        </row>
        <row r="1309">
          <cell r="A1309" t="str">
            <v>1308</v>
          </cell>
          <cell r="B1309" t="str">
            <v>CIA_8024</v>
          </cell>
          <cell r="C1309" t="str">
            <v>8024 - Reserve Removal Cost</v>
          </cell>
          <cell r="D1309">
            <v>0</v>
          </cell>
          <cell r="F1309" t="str">
            <v>CATS</v>
          </cell>
          <cell r="H1309" t="str">
            <v>8024</v>
          </cell>
          <cell r="I1309" t="str">
            <v>A</v>
          </cell>
          <cell r="J1309" t="str">
            <v>cap_exp</v>
          </cell>
          <cell r="K1309" t="str">
            <v>resv_rem_cost</v>
          </cell>
          <cell r="M1309" t="str">
            <v>2010/12/1/8/A/0</v>
          </cell>
        </row>
        <row r="1310">
          <cell r="A1310" t="str">
            <v>1309</v>
          </cell>
          <cell r="B1310" t="str">
            <v>CIB_8024</v>
          </cell>
          <cell r="C1310" t="str">
            <v>8024 - Reserve Salvage</v>
          </cell>
          <cell r="D1310">
            <v>0</v>
          </cell>
          <cell r="F1310" t="str">
            <v>CATS</v>
          </cell>
          <cell r="H1310" t="str">
            <v>8024</v>
          </cell>
          <cell r="I1310" t="str">
            <v>A</v>
          </cell>
          <cell r="J1310" t="str">
            <v>cap_exp</v>
          </cell>
          <cell r="K1310" t="str">
            <v>resv_salv</v>
          </cell>
          <cell r="M1310" t="str">
            <v>2010/12/1/8/A/0</v>
          </cell>
        </row>
        <row r="1311">
          <cell r="A1311" t="str">
            <v>1310</v>
          </cell>
          <cell r="B1311" t="str">
            <v>CIC_8024</v>
          </cell>
          <cell r="C1311" t="str">
            <v>8024 - Reserve Trans and Adjs</v>
          </cell>
          <cell r="D1311">
            <v>0</v>
          </cell>
          <cell r="F1311" t="str">
            <v>CATS</v>
          </cell>
          <cell r="H1311" t="str">
            <v>8024</v>
          </cell>
          <cell r="I1311" t="str">
            <v>A</v>
          </cell>
          <cell r="J1311" t="str">
            <v>cap_exp</v>
          </cell>
          <cell r="K1311" t="str">
            <v>resv_tradjs</v>
          </cell>
          <cell r="M1311" t="str">
            <v>2010/12/1/8/A/0</v>
          </cell>
        </row>
        <row r="1312">
          <cell r="A1312" t="str">
            <v>1311</v>
          </cell>
          <cell r="B1312" t="str">
            <v>CIP_8024</v>
          </cell>
          <cell r="C1312" t="str">
            <v>8024 - Beginning of Month Plant Balance</v>
          </cell>
          <cell r="D1312">
            <v>32328522.449999999</v>
          </cell>
          <cell r="F1312" t="str">
            <v>PRIOR_JV</v>
          </cell>
          <cell r="H1312" t="str">
            <v>8024</v>
          </cell>
          <cell r="I1312" t="str">
            <v>P</v>
          </cell>
          <cell r="J1312" t="str">
            <v>cap_exp</v>
          </cell>
          <cell r="K1312" t="str">
            <v>beg_plant_bal</v>
          </cell>
          <cell r="M1312" t="str">
            <v>2010/12/1/8/A/0</v>
          </cell>
        </row>
        <row r="1313">
          <cell r="A1313" t="str">
            <v>1312</v>
          </cell>
          <cell r="B1313" t="str">
            <v>CIQ_8024</v>
          </cell>
          <cell r="C1313" t="str">
            <v>8024 - Beginning of Month Reserve Balance</v>
          </cell>
          <cell r="D1313">
            <v>5333953.25</v>
          </cell>
          <cell r="F1313" t="str">
            <v>PRIOR_JV</v>
          </cell>
          <cell r="H1313" t="str">
            <v>8024</v>
          </cell>
          <cell r="I1313" t="str">
            <v>P</v>
          </cell>
          <cell r="J1313" t="str">
            <v>cap_exp</v>
          </cell>
          <cell r="K1313" t="str">
            <v>beg_resv_bal</v>
          </cell>
          <cell r="M1313" t="str">
            <v>2010/12/1/8/A/0</v>
          </cell>
        </row>
        <row r="1314">
          <cell r="A1314" t="str">
            <v>1313</v>
          </cell>
          <cell r="B1314" t="str">
            <v>CIR_8024</v>
          </cell>
          <cell r="C1314" t="str">
            <v>8024 - End of Month Plant Balance</v>
          </cell>
          <cell r="D1314">
            <v>31749546.66</v>
          </cell>
          <cell r="F1314" t="str">
            <v>CALC</v>
          </cell>
          <cell r="H1314" t="str">
            <v>8024</v>
          </cell>
          <cell r="J1314" t="str">
            <v>cap_exp</v>
          </cell>
          <cell r="K1314" t="str">
            <v>end_plant_bal</v>
          </cell>
          <cell r="M1314" t="str">
            <v>2010/12/1/8/A/0</v>
          </cell>
        </row>
        <row r="1315">
          <cell r="A1315" t="str">
            <v>1314</v>
          </cell>
          <cell r="B1315" t="str">
            <v>CIS_8024</v>
          </cell>
          <cell r="C1315" t="str">
            <v>8024 - End of Month Reserve Balance</v>
          </cell>
          <cell r="D1315">
            <v>4824395.37</v>
          </cell>
          <cell r="F1315" t="str">
            <v>CALC</v>
          </cell>
          <cell r="H1315" t="str">
            <v>8024</v>
          </cell>
          <cell r="J1315" t="str">
            <v>cap_exp</v>
          </cell>
          <cell r="K1315" t="str">
            <v>end_resv_bal</v>
          </cell>
          <cell r="M1315" t="str">
            <v>2010/12/1/8/A/0</v>
          </cell>
        </row>
        <row r="1316">
          <cell r="A1316" t="str">
            <v>1315</v>
          </cell>
          <cell r="B1316" t="str">
            <v>CO1_8024</v>
          </cell>
          <cell r="C1316" t="str">
            <v>8024 - Beginning of Month Net Book</v>
          </cell>
          <cell r="D1316">
            <v>26994569.199999999</v>
          </cell>
          <cell r="F1316" t="str">
            <v>CALC</v>
          </cell>
          <cell r="H1316" t="str">
            <v>8024</v>
          </cell>
          <cell r="J1316" t="str">
            <v>cap_exp</v>
          </cell>
          <cell r="K1316" t="str">
            <v>beg_net_book</v>
          </cell>
          <cell r="M1316" t="str">
            <v>2010/12/1/8/A/0</v>
          </cell>
        </row>
        <row r="1317">
          <cell r="A1317" t="str">
            <v>1316</v>
          </cell>
          <cell r="B1317" t="str">
            <v>CO2_8024</v>
          </cell>
          <cell r="C1317" t="str">
            <v>8024 - End of Month Net Book</v>
          </cell>
          <cell r="D1317">
            <v>26925151.289999999</v>
          </cell>
          <cell r="F1317" t="str">
            <v>CALC</v>
          </cell>
          <cell r="H1317" t="str">
            <v>8024</v>
          </cell>
          <cell r="J1317" t="str">
            <v>cap_exp</v>
          </cell>
          <cell r="K1317" t="str">
            <v>end_net_book</v>
          </cell>
          <cell r="M1317" t="str">
            <v>2010/12/1/8/A/0</v>
          </cell>
        </row>
        <row r="1318">
          <cell r="A1318" t="str">
            <v>1317</v>
          </cell>
          <cell r="B1318" t="str">
            <v>CO3_8024</v>
          </cell>
          <cell r="C1318" t="str">
            <v>8024 - Average Net Book</v>
          </cell>
          <cell r="D1318">
            <v>26959860.245000001</v>
          </cell>
          <cell r="F1318" t="str">
            <v>CALC</v>
          </cell>
          <cell r="H1318" t="str">
            <v>8024</v>
          </cell>
          <cell r="J1318" t="str">
            <v>cap_exp</v>
          </cell>
          <cell r="K1318" t="str">
            <v>avg_net_book</v>
          </cell>
          <cell r="M1318" t="str">
            <v>2010/12/1/8/A/0</v>
          </cell>
        </row>
        <row r="1319">
          <cell r="A1319" t="str">
            <v>1318</v>
          </cell>
          <cell r="B1319" t="str">
            <v>CO4_8024</v>
          </cell>
          <cell r="C1319" t="str">
            <v>8024 - Annual Equity Rate</v>
          </cell>
          <cell r="D1319">
            <v>4.7018999999999998E-2</v>
          </cell>
          <cell r="F1319" t="str">
            <v>CALC</v>
          </cell>
          <cell r="H1319" t="str">
            <v>8024</v>
          </cell>
          <cell r="J1319" t="str">
            <v>cap_exp</v>
          </cell>
          <cell r="K1319" t="str">
            <v>equity_ror</v>
          </cell>
          <cell r="M1319" t="str">
            <v>2010/12/1/8/A/0</v>
          </cell>
        </row>
        <row r="1320">
          <cell r="A1320" t="str">
            <v>1319</v>
          </cell>
          <cell r="B1320" t="str">
            <v>CO5_8024</v>
          </cell>
          <cell r="C1320" t="str">
            <v>8024 - Annual Debt Rate</v>
          </cell>
          <cell r="D1320">
            <v>1.9473000000000001E-2</v>
          </cell>
          <cell r="F1320" t="str">
            <v>CALC</v>
          </cell>
          <cell r="H1320" t="str">
            <v>8024</v>
          </cell>
          <cell r="J1320" t="str">
            <v>cap_exp</v>
          </cell>
          <cell r="K1320" t="str">
            <v>debt_ror</v>
          </cell>
          <cell r="M1320" t="str">
            <v>2010/12/1/8/A/0</v>
          </cell>
        </row>
        <row r="1321">
          <cell r="A1321" t="str">
            <v>1320</v>
          </cell>
          <cell r="B1321" t="str">
            <v>CO6_8024</v>
          </cell>
          <cell r="C1321" t="str">
            <v>8024 - State Tax Rate</v>
          </cell>
          <cell r="D1321">
            <v>5.5E-2</v>
          </cell>
          <cell r="F1321" t="str">
            <v>CALC</v>
          </cell>
          <cell r="H1321" t="str">
            <v>8024</v>
          </cell>
          <cell r="J1321" t="str">
            <v>cap_exp</v>
          </cell>
          <cell r="K1321" t="str">
            <v>state_tax_rate</v>
          </cell>
          <cell r="M1321" t="str">
            <v>2010/12/1/8/A/0</v>
          </cell>
        </row>
        <row r="1322">
          <cell r="A1322" t="str">
            <v>1321</v>
          </cell>
          <cell r="B1322" t="str">
            <v>CO7_8024</v>
          </cell>
          <cell r="C1322" t="str">
            <v>8024 - Federal Tax Rate</v>
          </cell>
          <cell r="D1322">
            <v>0.35</v>
          </cell>
          <cell r="F1322" t="str">
            <v>CALC</v>
          </cell>
          <cell r="H1322" t="str">
            <v>8024</v>
          </cell>
          <cell r="J1322" t="str">
            <v>cap_exp</v>
          </cell>
          <cell r="K1322" t="str">
            <v>fed_tax_rate</v>
          </cell>
          <cell r="M1322" t="str">
            <v>2010/12/1/8/A/0</v>
          </cell>
        </row>
        <row r="1323">
          <cell r="A1323" t="str">
            <v>1322</v>
          </cell>
          <cell r="B1323" t="str">
            <v>CO8_8024</v>
          </cell>
          <cell r="C1323" t="str">
            <v>8024 - Grossed State Tax Rate</v>
          </cell>
          <cell r="D1323">
            <v>5.8201058201058198E-2</v>
          </cell>
          <cell r="F1323" t="str">
            <v>CALC</v>
          </cell>
          <cell r="H1323" t="str">
            <v>8024</v>
          </cell>
          <cell r="J1323" t="str">
            <v>cap_exp</v>
          </cell>
          <cell r="K1323" t="str">
            <v>gross_state_tax_rate</v>
          </cell>
          <cell r="M1323" t="str">
            <v>2010/12/1/8/A/0</v>
          </cell>
        </row>
        <row r="1324">
          <cell r="A1324" t="str">
            <v>1323</v>
          </cell>
          <cell r="B1324" t="str">
            <v>CO9_8024</v>
          </cell>
          <cell r="C1324" t="str">
            <v>8024 - Grossed Federal Tax Rate</v>
          </cell>
          <cell r="D1324">
            <v>0.53846153846153799</v>
          </cell>
          <cell r="F1324" t="str">
            <v>CALC</v>
          </cell>
          <cell r="H1324" t="str">
            <v>8024</v>
          </cell>
          <cell r="J1324" t="str">
            <v>cap_exp</v>
          </cell>
          <cell r="K1324" t="str">
            <v>gross_fed_tax_rate</v>
          </cell>
          <cell r="M1324" t="str">
            <v>2010/12/1/8/A/0</v>
          </cell>
        </row>
        <row r="1325">
          <cell r="A1325" t="str">
            <v>1324</v>
          </cell>
          <cell r="B1325" t="str">
            <v>COA_8024</v>
          </cell>
          <cell r="C1325" t="str">
            <v>8024 - Return on Equity Amount</v>
          </cell>
          <cell r="D1325">
            <v>105636.820397983</v>
          </cell>
          <cell r="F1325" t="str">
            <v>CALC</v>
          </cell>
          <cell r="H1325" t="str">
            <v>8024</v>
          </cell>
          <cell r="J1325" t="str">
            <v>cap_exp</v>
          </cell>
          <cell r="K1325" t="str">
            <v>equity_ror_amt</v>
          </cell>
          <cell r="M1325" t="str">
            <v>2010/12/1/8/A/0</v>
          </cell>
        </row>
        <row r="1326">
          <cell r="A1326" t="str">
            <v>1325</v>
          </cell>
          <cell r="B1326" t="str">
            <v>COB_8024</v>
          </cell>
          <cell r="C1326" t="str">
            <v>8024 - State Tax Amount</v>
          </cell>
          <cell r="D1326">
            <v>6148.1747321577604</v>
          </cell>
          <cell r="F1326" t="str">
            <v>CALC</v>
          </cell>
          <cell r="H1326" t="str">
            <v>8024</v>
          </cell>
          <cell r="J1326" t="str">
            <v>cap_exp</v>
          </cell>
          <cell r="K1326" t="str">
            <v>state_tax_amt</v>
          </cell>
          <cell r="M1326" t="str">
            <v>2010/12/1/8/A/0</v>
          </cell>
        </row>
        <row r="1327">
          <cell r="A1327" t="str">
            <v>1326</v>
          </cell>
          <cell r="B1327" t="str">
            <v>COC_8024</v>
          </cell>
          <cell r="C1327" t="str">
            <v>8024 - Federal Tax Amount</v>
          </cell>
          <cell r="D1327">
            <v>60191.920454691397</v>
          </cell>
          <cell r="F1327" t="str">
            <v>CALC</v>
          </cell>
          <cell r="H1327" t="str">
            <v>8024</v>
          </cell>
          <cell r="J1327" t="str">
            <v>cap_exp</v>
          </cell>
          <cell r="K1327" t="str">
            <v>fed_tax_amt</v>
          </cell>
          <cell r="M1327" t="str">
            <v>2010/12/1/8/A/0</v>
          </cell>
        </row>
        <row r="1328">
          <cell r="A1328" t="str">
            <v>1327</v>
          </cell>
          <cell r="B1328" t="str">
            <v>COD_8024</v>
          </cell>
          <cell r="C1328" t="str">
            <v>8024 - Return on Debt Amount</v>
          </cell>
          <cell r="D1328">
            <v>43750.461205585998</v>
          </cell>
          <cell r="F1328" t="str">
            <v>CALC</v>
          </cell>
          <cell r="H1328" t="str">
            <v>8024</v>
          </cell>
          <cell r="J1328" t="str">
            <v>cap_exp</v>
          </cell>
          <cell r="K1328" t="str">
            <v>debt_ror_amt</v>
          </cell>
          <cell r="M1328" t="str">
            <v>2010/12/1/8/A/0</v>
          </cell>
        </row>
        <row r="1329">
          <cell r="A1329" t="str">
            <v>1328</v>
          </cell>
          <cell r="B1329" t="str">
            <v>COE_8024</v>
          </cell>
          <cell r="C1329" t="str">
            <v>8024 - Total Cap Exp Amount</v>
          </cell>
          <cell r="D1329">
            <v>285145.28679041797</v>
          </cell>
          <cell r="F1329" t="str">
            <v>CALC</v>
          </cell>
          <cell r="H1329" t="str">
            <v>8024</v>
          </cell>
          <cell r="J1329" t="str">
            <v>cap_exp</v>
          </cell>
          <cell r="K1329" t="str">
            <v>total_amt</v>
          </cell>
          <cell r="M1329" t="str">
            <v>2010/12/1/8/A/0</v>
          </cell>
        </row>
        <row r="1330">
          <cell r="A1330" t="str">
            <v>1329</v>
          </cell>
          <cell r="B1330" t="str">
            <v>COF_8024</v>
          </cell>
          <cell r="C1330" t="str">
            <v>8024 - CP Allocation Factor</v>
          </cell>
          <cell r="D1330">
            <v>0</v>
          </cell>
          <cell r="F1330" t="str">
            <v>CALC</v>
          </cell>
          <cell r="H1330" t="str">
            <v>8024</v>
          </cell>
          <cell r="J1330" t="str">
            <v>cap_exp</v>
          </cell>
          <cell r="K1330" t="str">
            <v>alloc_cp</v>
          </cell>
          <cell r="M1330" t="str">
            <v>2010/12/1/8/A/0</v>
          </cell>
        </row>
        <row r="1331">
          <cell r="A1331" t="str">
            <v>1330</v>
          </cell>
          <cell r="B1331" t="str">
            <v>COG_8024</v>
          </cell>
          <cell r="C1331" t="str">
            <v>8024 - GCP Allocation Factor</v>
          </cell>
          <cell r="D1331">
            <v>0</v>
          </cell>
          <cell r="F1331" t="str">
            <v>CALC</v>
          </cell>
          <cell r="H1331" t="str">
            <v>8024</v>
          </cell>
          <cell r="J1331" t="str">
            <v>cap_exp</v>
          </cell>
          <cell r="K1331" t="str">
            <v>alloc_gcp</v>
          </cell>
          <cell r="M1331" t="str">
            <v>2010/12/1/8/A/0</v>
          </cell>
        </row>
        <row r="1332">
          <cell r="A1332" t="str">
            <v>1331</v>
          </cell>
          <cell r="B1332" t="str">
            <v>COH_8024</v>
          </cell>
          <cell r="C1332" t="str">
            <v>8024 - Energy Allocation Factor</v>
          </cell>
          <cell r="D1332">
            <v>1</v>
          </cell>
          <cell r="F1332" t="str">
            <v>CALC</v>
          </cell>
          <cell r="H1332" t="str">
            <v>8024</v>
          </cell>
          <cell r="J1332" t="str">
            <v>cap_exp</v>
          </cell>
          <cell r="K1332" t="str">
            <v>alloc_engy</v>
          </cell>
          <cell r="M1332" t="str">
            <v>2010/12/1/8/A/0</v>
          </cell>
        </row>
        <row r="1333">
          <cell r="A1333" t="str">
            <v>1332</v>
          </cell>
          <cell r="B1333" t="str">
            <v>COI_8024</v>
          </cell>
          <cell r="C1333" t="str">
            <v>8024 - CP Allocation Cap Exp Amount</v>
          </cell>
          <cell r="D1333">
            <v>0</v>
          </cell>
          <cell r="F1333" t="str">
            <v>CALC</v>
          </cell>
          <cell r="H1333" t="str">
            <v>8024</v>
          </cell>
          <cell r="J1333" t="str">
            <v>cap_exp</v>
          </cell>
          <cell r="K1333" t="str">
            <v>alloc_cp_amt</v>
          </cell>
          <cell r="M1333" t="str">
            <v>2010/12/1/8/A/0</v>
          </cell>
        </row>
        <row r="1334">
          <cell r="A1334" t="str">
            <v>1333</v>
          </cell>
          <cell r="B1334" t="str">
            <v>COJ_8024</v>
          </cell>
          <cell r="C1334" t="str">
            <v>8024 - GCP Allocation Cap Exp Amount</v>
          </cell>
          <cell r="D1334">
            <v>0</v>
          </cell>
          <cell r="F1334" t="str">
            <v>CALC</v>
          </cell>
          <cell r="H1334" t="str">
            <v>8024</v>
          </cell>
          <cell r="J1334" t="str">
            <v>cap_exp</v>
          </cell>
          <cell r="K1334" t="str">
            <v>alloc_gcp_amt</v>
          </cell>
          <cell r="M1334" t="str">
            <v>2010/12/1/8/A/0</v>
          </cell>
        </row>
        <row r="1335">
          <cell r="A1335" t="str">
            <v>1334</v>
          </cell>
          <cell r="B1335" t="str">
            <v>COK_8024</v>
          </cell>
          <cell r="C1335" t="str">
            <v>8024 - Energy Allocation Cap Exp Amount</v>
          </cell>
          <cell r="D1335">
            <v>285145.28679041797</v>
          </cell>
          <cell r="F1335" t="str">
            <v>CALC</v>
          </cell>
          <cell r="H1335" t="str">
            <v>8024</v>
          </cell>
          <cell r="J1335" t="str">
            <v>cap_exp</v>
          </cell>
          <cell r="K1335" t="str">
            <v>alloc_engy_amt</v>
          </cell>
          <cell r="M1335" t="str">
            <v>2010/12/1/8/A/0</v>
          </cell>
        </row>
        <row r="1336">
          <cell r="A1336" t="str">
            <v>1335</v>
          </cell>
          <cell r="B1336" t="str">
            <v>COL_8024</v>
          </cell>
          <cell r="C1336" t="str">
            <v>8024 - CP Jurisdictional Factor</v>
          </cell>
          <cell r="D1336">
            <v>0.98031049999999997</v>
          </cell>
          <cell r="F1336" t="str">
            <v>CALC</v>
          </cell>
          <cell r="H1336" t="str">
            <v>8024</v>
          </cell>
          <cell r="J1336" t="str">
            <v>cap_exp</v>
          </cell>
          <cell r="K1336" t="str">
            <v>juris_cp_factor</v>
          </cell>
          <cell r="M1336" t="str">
            <v>2010/12/1/8/A/0</v>
          </cell>
        </row>
        <row r="1337">
          <cell r="A1337" t="str">
            <v>1336</v>
          </cell>
          <cell r="B1337" t="str">
            <v>COM_8024</v>
          </cell>
          <cell r="C1337" t="str">
            <v>8024 - GCP Jurisdictional Factor</v>
          </cell>
          <cell r="D1337">
            <v>1</v>
          </cell>
          <cell r="F1337" t="str">
            <v>CALC</v>
          </cell>
          <cell r="H1337" t="str">
            <v>8024</v>
          </cell>
          <cell r="J1337" t="str">
            <v>cap_exp</v>
          </cell>
          <cell r="K1337" t="str">
            <v>juris_gcp_factor</v>
          </cell>
          <cell r="M1337" t="str">
            <v>2010/12/1/8/A/0</v>
          </cell>
        </row>
        <row r="1338">
          <cell r="A1338" t="str">
            <v>1337</v>
          </cell>
          <cell r="B1338" t="str">
            <v>CON_8024</v>
          </cell>
          <cell r="C1338" t="str">
            <v>8024 - Energy Jurisdictional Factor</v>
          </cell>
          <cell r="D1338">
            <v>0.980271</v>
          </cell>
          <cell r="F1338" t="str">
            <v>CALC</v>
          </cell>
          <cell r="H1338" t="str">
            <v>8024</v>
          </cell>
          <cell r="J1338" t="str">
            <v>cap_exp</v>
          </cell>
          <cell r="K1338" t="str">
            <v>juris_engy_factor</v>
          </cell>
          <cell r="M1338" t="str">
            <v>2010/12/1/8/A/0</v>
          </cell>
        </row>
        <row r="1339">
          <cell r="A1339" t="str">
            <v>1338</v>
          </cell>
          <cell r="B1339" t="str">
            <v>COO_8024</v>
          </cell>
          <cell r="C1339" t="str">
            <v>8024 - CP Jurisdictional Cap Exp Amount</v>
          </cell>
          <cell r="D1339">
            <v>0</v>
          </cell>
          <cell r="F1339" t="str">
            <v>CALC</v>
          </cell>
          <cell r="H1339" t="str">
            <v>8024</v>
          </cell>
          <cell r="J1339" t="str">
            <v>cap_exp</v>
          </cell>
          <cell r="K1339" t="str">
            <v>juris_cp_amt</v>
          </cell>
          <cell r="M1339" t="str">
            <v>2010/12/1/8/A/0</v>
          </cell>
        </row>
        <row r="1340">
          <cell r="A1340" t="str">
            <v>1339</v>
          </cell>
          <cell r="B1340" t="str">
            <v>COP_8024</v>
          </cell>
          <cell r="C1340" t="str">
            <v>8024 - GCP Jurisdictional Cap Exp Amount</v>
          </cell>
          <cell r="D1340">
            <v>0</v>
          </cell>
          <cell r="F1340" t="str">
            <v>CALC</v>
          </cell>
          <cell r="H1340" t="str">
            <v>8024</v>
          </cell>
          <cell r="J1340" t="str">
            <v>cap_exp</v>
          </cell>
          <cell r="K1340" t="str">
            <v>juris_gcp_amt</v>
          </cell>
          <cell r="M1340" t="str">
            <v>2010/12/1/8/A/0</v>
          </cell>
        </row>
        <row r="1341">
          <cell r="A1341" t="str">
            <v>1340</v>
          </cell>
          <cell r="B1341" t="str">
            <v>COQ_8024</v>
          </cell>
          <cell r="C1341" t="str">
            <v>8024 - Energy Jurisdictional Cap Exp Amount</v>
          </cell>
          <cell r="D1341">
            <v>279519.65542733</v>
          </cell>
          <cell r="F1341" t="str">
            <v>CALC</v>
          </cell>
          <cell r="H1341" t="str">
            <v>8024</v>
          </cell>
          <cell r="J1341" t="str">
            <v>cap_exp</v>
          </cell>
          <cell r="K1341" t="str">
            <v>juris_engy_amt</v>
          </cell>
          <cell r="M1341" t="str">
            <v>2010/12/1/8/A/0</v>
          </cell>
        </row>
        <row r="1342">
          <cell r="A1342" t="str">
            <v>1341</v>
          </cell>
          <cell r="B1342" t="str">
            <v>COR_8024</v>
          </cell>
          <cell r="C1342" t="str">
            <v>8024 - Total Jurisdictional Cap Exp Amount</v>
          </cell>
          <cell r="D1342">
            <v>279519.65542733</v>
          </cell>
          <cell r="F1342" t="str">
            <v>CALC</v>
          </cell>
          <cell r="H1342" t="str">
            <v>8024</v>
          </cell>
          <cell r="J1342" t="str">
            <v>cap_exp</v>
          </cell>
          <cell r="K1342" t="str">
            <v>total_juris_amt</v>
          </cell>
          <cell r="M1342" t="str">
            <v>2010/12/1/8/A/0</v>
          </cell>
        </row>
        <row r="1343">
          <cell r="A1343" t="str">
            <v>1342</v>
          </cell>
          <cell r="B1343" t="str">
            <v>CI1_8025</v>
          </cell>
          <cell r="C1343" t="str">
            <v>8025 - Depreciation Expense</v>
          </cell>
          <cell r="D1343">
            <v>151816.6</v>
          </cell>
          <cell r="F1343" t="str">
            <v>CATS</v>
          </cell>
          <cell r="H1343" t="str">
            <v>8025</v>
          </cell>
          <cell r="I1343" t="str">
            <v>A</v>
          </cell>
          <cell r="J1343" t="str">
            <v>cap_exp</v>
          </cell>
          <cell r="K1343" t="str">
            <v>depr_exp</v>
          </cell>
          <cell r="M1343" t="str">
            <v>2010/12/1/8/A/0</v>
          </cell>
        </row>
        <row r="1344">
          <cell r="A1344" t="str">
            <v>1343</v>
          </cell>
          <cell r="B1344" t="str">
            <v>CI5_8025</v>
          </cell>
          <cell r="C1344" t="str">
            <v>8025 - End of Month CWIP Balance</v>
          </cell>
          <cell r="D1344">
            <v>0</v>
          </cell>
          <cell r="F1344" t="str">
            <v>CALC</v>
          </cell>
          <cell r="H1344" t="str">
            <v>8025</v>
          </cell>
          <cell r="J1344" t="str">
            <v>cap_exp</v>
          </cell>
          <cell r="K1344" t="str">
            <v>end_cwip_bal</v>
          </cell>
          <cell r="M1344" t="str">
            <v>2010/12/1/8/A/0</v>
          </cell>
        </row>
        <row r="1345">
          <cell r="A1345" t="str">
            <v>1344</v>
          </cell>
          <cell r="B1345" t="str">
            <v>CI7_8025</v>
          </cell>
          <cell r="C1345" t="str">
            <v>8025 - Plant Additions</v>
          </cell>
          <cell r="D1345">
            <v>0</v>
          </cell>
          <cell r="F1345" t="str">
            <v>CATS</v>
          </cell>
          <cell r="H1345" t="str">
            <v>8025</v>
          </cell>
          <cell r="I1345" t="str">
            <v>A</v>
          </cell>
          <cell r="J1345" t="str">
            <v>cap_exp</v>
          </cell>
          <cell r="K1345" t="str">
            <v>plt_add</v>
          </cell>
          <cell r="M1345" t="str">
            <v>2010/12/1/8/A/0</v>
          </cell>
        </row>
        <row r="1346">
          <cell r="A1346" t="str">
            <v>1345</v>
          </cell>
          <cell r="B1346" t="str">
            <v>CI8_8025</v>
          </cell>
          <cell r="C1346" t="str">
            <v>8025 - Retirements</v>
          </cell>
          <cell r="D1346">
            <v>0</v>
          </cell>
          <cell r="F1346" t="str">
            <v>CATS</v>
          </cell>
          <cell r="H1346" t="str">
            <v>8025</v>
          </cell>
          <cell r="I1346" t="str">
            <v>A</v>
          </cell>
          <cell r="J1346" t="str">
            <v>cap_exp</v>
          </cell>
          <cell r="K1346" t="str">
            <v>ret</v>
          </cell>
          <cell r="M1346" t="str">
            <v>2010/12/1/8/A/0</v>
          </cell>
        </row>
        <row r="1347">
          <cell r="A1347" t="str">
            <v>1346</v>
          </cell>
          <cell r="B1347" t="str">
            <v>CI9_8025</v>
          </cell>
          <cell r="C1347" t="str">
            <v>8025 - Plant Trans and Adjs</v>
          </cell>
          <cell r="D1347">
            <v>0</v>
          </cell>
          <cell r="F1347" t="str">
            <v>CATS</v>
          </cell>
          <cell r="H1347" t="str">
            <v>8025</v>
          </cell>
          <cell r="I1347" t="str">
            <v>A</v>
          </cell>
          <cell r="J1347" t="str">
            <v>cap_exp</v>
          </cell>
          <cell r="K1347" t="str">
            <v>plt_tradjs</v>
          </cell>
          <cell r="M1347" t="str">
            <v>2010/12/1/8/A/0</v>
          </cell>
        </row>
        <row r="1348">
          <cell r="A1348" t="str">
            <v>1347</v>
          </cell>
          <cell r="B1348" t="str">
            <v>CIA_8025</v>
          </cell>
          <cell r="C1348" t="str">
            <v>8025 - Reserve Removal Cost</v>
          </cell>
          <cell r="D1348">
            <v>0</v>
          </cell>
          <cell r="F1348" t="str">
            <v>CATS</v>
          </cell>
          <cell r="H1348" t="str">
            <v>8025</v>
          </cell>
          <cell r="I1348" t="str">
            <v>A</v>
          </cell>
          <cell r="J1348" t="str">
            <v>cap_exp</v>
          </cell>
          <cell r="K1348" t="str">
            <v>resv_rem_cost</v>
          </cell>
          <cell r="M1348" t="str">
            <v>2010/12/1/8/A/0</v>
          </cell>
        </row>
        <row r="1349">
          <cell r="A1349" t="str">
            <v>1348</v>
          </cell>
          <cell r="B1349" t="str">
            <v>CIB_8025</v>
          </cell>
          <cell r="C1349" t="str">
            <v>8025 - Reserve Salvage</v>
          </cell>
          <cell r="D1349">
            <v>0</v>
          </cell>
          <cell r="F1349" t="str">
            <v>CATS</v>
          </cell>
          <cell r="H1349" t="str">
            <v>8025</v>
          </cell>
          <cell r="I1349" t="str">
            <v>A</v>
          </cell>
          <cell r="J1349" t="str">
            <v>cap_exp</v>
          </cell>
          <cell r="K1349" t="str">
            <v>resv_salv</v>
          </cell>
          <cell r="M1349" t="str">
            <v>2010/12/1/8/A/0</v>
          </cell>
        </row>
        <row r="1350">
          <cell r="A1350" t="str">
            <v>1349</v>
          </cell>
          <cell r="B1350" t="str">
            <v>CIC_8025</v>
          </cell>
          <cell r="C1350" t="str">
            <v>8025 - Reserve Trans and Adjs</v>
          </cell>
          <cell r="D1350">
            <v>0</v>
          </cell>
          <cell r="F1350" t="str">
            <v>CATS</v>
          </cell>
          <cell r="H1350" t="str">
            <v>8025</v>
          </cell>
          <cell r="I1350" t="str">
            <v>A</v>
          </cell>
          <cell r="J1350" t="str">
            <v>cap_exp</v>
          </cell>
          <cell r="K1350" t="str">
            <v>resv_tradjs</v>
          </cell>
          <cell r="M1350" t="str">
            <v>2010/12/1/8/A/0</v>
          </cell>
        </row>
        <row r="1351">
          <cell r="A1351" t="str">
            <v>1350</v>
          </cell>
          <cell r="B1351" t="str">
            <v>CIP_8025</v>
          </cell>
          <cell r="C1351" t="str">
            <v>8025 - Beginning of Month Plant Balance</v>
          </cell>
          <cell r="D1351">
            <v>81901169.489999995</v>
          </cell>
          <cell r="F1351" t="str">
            <v>PRIOR_JV</v>
          </cell>
          <cell r="H1351" t="str">
            <v>8025</v>
          </cell>
          <cell r="I1351" t="str">
            <v>P</v>
          </cell>
          <cell r="J1351" t="str">
            <v>cap_exp</v>
          </cell>
          <cell r="K1351" t="str">
            <v>beg_plant_bal</v>
          </cell>
          <cell r="M1351" t="str">
            <v>2010/12/1/8/A/0</v>
          </cell>
        </row>
        <row r="1352">
          <cell r="A1352" t="str">
            <v>1351</v>
          </cell>
          <cell r="B1352" t="str">
            <v>CIQ_8025</v>
          </cell>
          <cell r="C1352" t="str">
            <v>8025 - Beginning of Month Reserve Balance</v>
          </cell>
          <cell r="D1352">
            <v>14099945.859999999</v>
          </cell>
          <cell r="F1352" t="str">
            <v>PRIOR_JV</v>
          </cell>
          <cell r="H1352" t="str">
            <v>8025</v>
          </cell>
          <cell r="I1352" t="str">
            <v>P</v>
          </cell>
          <cell r="J1352" t="str">
            <v>cap_exp</v>
          </cell>
          <cell r="K1352" t="str">
            <v>beg_resv_bal</v>
          </cell>
          <cell r="M1352" t="str">
            <v>2010/12/1/8/A/0</v>
          </cell>
        </row>
        <row r="1353">
          <cell r="A1353" t="str">
            <v>1352</v>
          </cell>
          <cell r="B1353" t="str">
            <v>CIR_8025</v>
          </cell>
          <cell r="C1353" t="str">
            <v>8025 - End of Month Plant Balance</v>
          </cell>
          <cell r="D1353">
            <v>81901169.489999995</v>
          </cell>
          <cell r="F1353" t="str">
            <v>CALC</v>
          </cell>
          <cell r="H1353" t="str">
            <v>8025</v>
          </cell>
          <cell r="J1353" t="str">
            <v>cap_exp</v>
          </cell>
          <cell r="K1353" t="str">
            <v>end_plant_bal</v>
          </cell>
          <cell r="M1353" t="str">
            <v>2010/12/1/8/A/0</v>
          </cell>
        </row>
        <row r="1354">
          <cell r="A1354" t="str">
            <v>1353</v>
          </cell>
          <cell r="B1354" t="str">
            <v>CIS_8025</v>
          </cell>
          <cell r="C1354" t="str">
            <v>8025 - End of Month Reserve Balance</v>
          </cell>
          <cell r="D1354">
            <v>14251762.460000001</v>
          </cell>
          <cell r="F1354" t="str">
            <v>CALC</v>
          </cell>
          <cell r="H1354" t="str">
            <v>8025</v>
          </cell>
          <cell r="J1354" t="str">
            <v>cap_exp</v>
          </cell>
          <cell r="K1354" t="str">
            <v>end_resv_bal</v>
          </cell>
          <cell r="M1354" t="str">
            <v>2010/12/1/8/A/0</v>
          </cell>
        </row>
        <row r="1355">
          <cell r="A1355" t="str">
            <v>1354</v>
          </cell>
          <cell r="B1355" t="str">
            <v>CO1_8025</v>
          </cell>
          <cell r="C1355" t="str">
            <v>8025 - Beginning of Month Net Book</v>
          </cell>
          <cell r="D1355">
            <v>67801223.629999995</v>
          </cell>
          <cell r="F1355" t="str">
            <v>CALC</v>
          </cell>
          <cell r="H1355" t="str">
            <v>8025</v>
          </cell>
          <cell r="J1355" t="str">
            <v>cap_exp</v>
          </cell>
          <cell r="K1355" t="str">
            <v>beg_net_book</v>
          </cell>
          <cell r="M1355" t="str">
            <v>2010/12/1/8/A/0</v>
          </cell>
        </row>
        <row r="1356">
          <cell r="A1356" t="str">
            <v>1355</v>
          </cell>
          <cell r="B1356" t="str">
            <v>CO2_8025</v>
          </cell>
          <cell r="C1356" t="str">
            <v>8025 - End of Month Net Book</v>
          </cell>
          <cell r="D1356">
            <v>67649407.030000001</v>
          </cell>
          <cell r="F1356" t="str">
            <v>CALC</v>
          </cell>
          <cell r="H1356" t="str">
            <v>8025</v>
          </cell>
          <cell r="J1356" t="str">
            <v>cap_exp</v>
          </cell>
          <cell r="K1356" t="str">
            <v>end_net_book</v>
          </cell>
          <cell r="M1356" t="str">
            <v>2010/12/1/8/A/0</v>
          </cell>
        </row>
        <row r="1357">
          <cell r="A1357" t="str">
            <v>1356</v>
          </cell>
          <cell r="B1357" t="str">
            <v>CO3_8025</v>
          </cell>
          <cell r="C1357" t="str">
            <v>8025 - Average Net Book</v>
          </cell>
          <cell r="D1357">
            <v>67725315.329999998</v>
          </cell>
          <cell r="F1357" t="str">
            <v>CALC</v>
          </cell>
          <cell r="H1357" t="str">
            <v>8025</v>
          </cell>
          <cell r="J1357" t="str">
            <v>cap_exp</v>
          </cell>
          <cell r="K1357" t="str">
            <v>avg_net_book</v>
          </cell>
          <cell r="M1357" t="str">
            <v>2010/12/1/8/A/0</v>
          </cell>
        </row>
        <row r="1358">
          <cell r="A1358" t="str">
            <v>1357</v>
          </cell>
          <cell r="B1358" t="str">
            <v>CO4_8025</v>
          </cell>
          <cell r="C1358" t="str">
            <v>8025 - Annual Equity Rate</v>
          </cell>
          <cell r="D1358">
            <v>4.7018999999999998E-2</v>
          </cell>
          <cell r="F1358" t="str">
            <v>CALC</v>
          </cell>
          <cell r="H1358" t="str">
            <v>8025</v>
          </cell>
          <cell r="J1358" t="str">
            <v>cap_exp</v>
          </cell>
          <cell r="K1358" t="str">
            <v>equity_ror</v>
          </cell>
          <cell r="M1358" t="str">
            <v>2010/12/1/8/A/0</v>
          </cell>
        </row>
        <row r="1359">
          <cell r="A1359" t="str">
            <v>1358</v>
          </cell>
          <cell r="B1359" t="str">
            <v>CO5_8025</v>
          </cell>
          <cell r="C1359" t="str">
            <v>8025 - Annual Debt Rate</v>
          </cell>
          <cell r="D1359">
            <v>1.9473000000000001E-2</v>
          </cell>
          <cell r="F1359" t="str">
            <v>CALC</v>
          </cell>
          <cell r="H1359" t="str">
            <v>8025</v>
          </cell>
          <cell r="J1359" t="str">
            <v>cap_exp</v>
          </cell>
          <cell r="K1359" t="str">
            <v>debt_ror</v>
          </cell>
          <cell r="M1359" t="str">
            <v>2010/12/1/8/A/0</v>
          </cell>
        </row>
        <row r="1360">
          <cell r="A1360" t="str">
            <v>1359</v>
          </cell>
          <cell r="B1360" t="str">
            <v>CO6_8025</v>
          </cell>
          <cell r="C1360" t="str">
            <v>8025 - State Tax Rate</v>
          </cell>
          <cell r="D1360">
            <v>5.5E-2</v>
          </cell>
          <cell r="F1360" t="str">
            <v>CALC</v>
          </cell>
          <cell r="H1360" t="str">
            <v>8025</v>
          </cell>
          <cell r="J1360" t="str">
            <v>cap_exp</v>
          </cell>
          <cell r="K1360" t="str">
            <v>state_tax_rate</v>
          </cell>
          <cell r="M1360" t="str">
            <v>2010/12/1/8/A/0</v>
          </cell>
        </row>
        <row r="1361">
          <cell r="A1361" t="str">
            <v>1360</v>
          </cell>
          <cell r="B1361" t="str">
            <v>CO7_8025</v>
          </cell>
          <cell r="C1361" t="str">
            <v>8025 - Federal Tax Rate</v>
          </cell>
          <cell r="D1361">
            <v>0.35</v>
          </cell>
          <cell r="F1361" t="str">
            <v>CALC</v>
          </cell>
          <cell r="H1361" t="str">
            <v>8025</v>
          </cell>
          <cell r="J1361" t="str">
            <v>cap_exp</v>
          </cell>
          <cell r="K1361" t="str">
            <v>fed_tax_rate</v>
          </cell>
          <cell r="M1361" t="str">
            <v>2010/12/1/8/A/0</v>
          </cell>
        </row>
        <row r="1362">
          <cell r="A1362" t="str">
            <v>1361</v>
          </cell>
          <cell r="B1362" t="str">
            <v>CO8_8025</v>
          </cell>
          <cell r="C1362" t="str">
            <v>8025 - Grossed State Tax Rate</v>
          </cell>
          <cell r="D1362">
            <v>5.8201058201058198E-2</v>
          </cell>
          <cell r="F1362" t="str">
            <v>CALC</v>
          </cell>
          <cell r="H1362" t="str">
            <v>8025</v>
          </cell>
          <cell r="J1362" t="str">
            <v>cap_exp</v>
          </cell>
          <cell r="K1362" t="str">
            <v>gross_state_tax_rate</v>
          </cell>
          <cell r="M1362" t="str">
            <v>2010/12/1/8/A/0</v>
          </cell>
        </row>
        <row r="1363">
          <cell r="A1363" t="str">
            <v>1362</v>
          </cell>
          <cell r="B1363" t="str">
            <v>CO9_8025</v>
          </cell>
          <cell r="C1363" t="str">
            <v>8025 - Grossed Federal Tax Rate</v>
          </cell>
          <cell r="D1363">
            <v>0.53846153846153799</v>
          </cell>
          <cell r="F1363" t="str">
            <v>CALC</v>
          </cell>
          <cell r="H1363" t="str">
            <v>8025</v>
          </cell>
          <cell r="J1363" t="str">
            <v>cap_exp</v>
          </cell>
          <cell r="K1363" t="str">
            <v>gross_fed_tax_rate</v>
          </cell>
          <cell r="M1363" t="str">
            <v>2010/12/1/8/A/0</v>
          </cell>
        </row>
        <row r="1364">
          <cell r="A1364" t="str">
            <v>1363</v>
          </cell>
          <cell r="B1364" t="str">
            <v>COA_8025</v>
          </cell>
          <cell r="C1364" t="str">
            <v>8025 - Return on Equity Amount</v>
          </cell>
          <cell r="D1364">
            <v>265368.10305753897</v>
          </cell>
          <cell r="F1364" t="str">
            <v>CALC</v>
          </cell>
          <cell r="H1364" t="str">
            <v>8025</v>
          </cell>
          <cell r="J1364" t="str">
            <v>cap_exp</v>
          </cell>
          <cell r="K1364" t="str">
            <v>equity_ror_amt</v>
          </cell>
          <cell r="M1364" t="str">
            <v>2010/12/1/8/A/0</v>
          </cell>
        </row>
        <row r="1365">
          <cell r="A1365" t="str">
            <v>1364</v>
          </cell>
          <cell r="B1365" t="str">
            <v>COB_8025</v>
          </cell>
          <cell r="C1365" t="str">
            <v>8025 - State Tax Amount</v>
          </cell>
          <cell r="D1365">
            <v>15444.7044107562</v>
          </cell>
          <cell r="F1365" t="str">
            <v>CALC</v>
          </cell>
          <cell r="H1365" t="str">
            <v>8025</v>
          </cell>
          <cell r="J1365" t="str">
            <v>cap_exp</v>
          </cell>
          <cell r="K1365" t="str">
            <v>state_tax_amt</v>
          </cell>
          <cell r="M1365" t="str">
            <v>2010/12/1/8/A/0</v>
          </cell>
        </row>
        <row r="1366">
          <cell r="A1366" t="str">
            <v>1365</v>
          </cell>
          <cell r="B1366" t="str">
            <v>COC_8025</v>
          </cell>
          <cell r="C1366" t="str">
            <v>8025 - Federal Tax Amount</v>
          </cell>
          <cell r="D1366">
            <v>151206.896329082</v>
          </cell>
          <cell r="F1366" t="str">
            <v>CALC</v>
          </cell>
          <cell r="H1366" t="str">
            <v>8025</v>
          </cell>
          <cell r="J1366" t="str">
            <v>cap_exp</v>
          </cell>
          <cell r="K1366" t="str">
            <v>fed_tax_amt</v>
          </cell>
          <cell r="M1366" t="str">
            <v>2010/12/1/8/A/0</v>
          </cell>
        </row>
        <row r="1367">
          <cell r="A1367" t="str">
            <v>1366</v>
          </cell>
          <cell r="B1367" t="str">
            <v>COD_8025</v>
          </cell>
          <cell r="C1367" t="str">
            <v>8025 - Return on Debt Amount</v>
          </cell>
          <cell r="D1367">
            <v>109904.64171752401</v>
          </cell>
          <cell r="F1367" t="str">
            <v>CALC</v>
          </cell>
          <cell r="H1367" t="str">
            <v>8025</v>
          </cell>
          <cell r="J1367" t="str">
            <v>cap_exp</v>
          </cell>
          <cell r="K1367" t="str">
            <v>debt_ror_amt</v>
          </cell>
          <cell r="M1367" t="str">
            <v>2010/12/1/8/A/0</v>
          </cell>
        </row>
        <row r="1368">
          <cell r="A1368" t="str">
            <v>1367</v>
          </cell>
          <cell r="B1368" t="str">
            <v>COE_8025</v>
          </cell>
          <cell r="C1368" t="str">
            <v>8025 - Total Cap Exp Amount</v>
          </cell>
          <cell r="D1368">
            <v>693740.94551490096</v>
          </cell>
          <cell r="F1368" t="str">
            <v>CALC</v>
          </cell>
          <cell r="H1368" t="str">
            <v>8025</v>
          </cell>
          <cell r="J1368" t="str">
            <v>cap_exp</v>
          </cell>
          <cell r="K1368" t="str">
            <v>total_amt</v>
          </cell>
          <cell r="M1368" t="str">
            <v>2010/12/1/8/A/0</v>
          </cell>
        </row>
        <row r="1369">
          <cell r="A1369" t="str">
            <v>1368</v>
          </cell>
          <cell r="B1369" t="str">
            <v>COF_8025</v>
          </cell>
          <cell r="C1369" t="str">
            <v>8025 - CP Allocation Factor</v>
          </cell>
          <cell r="D1369">
            <v>0</v>
          </cell>
          <cell r="F1369" t="str">
            <v>CALC</v>
          </cell>
          <cell r="H1369" t="str">
            <v>8025</v>
          </cell>
          <cell r="J1369" t="str">
            <v>cap_exp</v>
          </cell>
          <cell r="K1369" t="str">
            <v>alloc_cp</v>
          </cell>
          <cell r="M1369" t="str">
            <v>2010/12/1/8/A/0</v>
          </cell>
        </row>
        <row r="1370">
          <cell r="A1370" t="str">
            <v>1369</v>
          </cell>
          <cell r="B1370" t="str">
            <v>COG_8025</v>
          </cell>
          <cell r="C1370" t="str">
            <v>8025 - GCP Allocation Factor</v>
          </cell>
          <cell r="D1370">
            <v>0</v>
          </cell>
          <cell r="F1370" t="str">
            <v>CALC</v>
          </cell>
          <cell r="H1370" t="str">
            <v>8025</v>
          </cell>
          <cell r="J1370" t="str">
            <v>cap_exp</v>
          </cell>
          <cell r="K1370" t="str">
            <v>alloc_gcp</v>
          </cell>
          <cell r="M1370" t="str">
            <v>2010/12/1/8/A/0</v>
          </cell>
        </row>
        <row r="1371">
          <cell r="A1371" t="str">
            <v>1370</v>
          </cell>
          <cell r="B1371" t="str">
            <v>COH_8025</v>
          </cell>
          <cell r="C1371" t="str">
            <v>8025 - Energy Allocation Factor</v>
          </cell>
          <cell r="D1371">
            <v>1</v>
          </cell>
          <cell r="F1371" t="str">
            <v>CALC</v>
          </cell>
          <cell r="H1371" t="str">
            <v>8025</v>
          </cell>
          <cell r="J1371" t="str">
            <v>cap_exp</v>
          </cell>
          <cell r="K1371" t="str">
            <v>alloc_engy</v>
          </cell>
          <cell r="M1371" t="str">
            <v>2010/12/1/8/A/0</v>
          </cell>
        </row>
        <row r="1372">
          <cell r="A1372" t="str">
            <v>1371</v>
          </cell>
          <cell r="B1372" t="str">
            <v>COI_8025</v>
          </cell>
          <cell r="C1372" t="str">
            <v>8025 - CP Allocation Cap Exp Amount</v>
          </cell>
          <cell r="D1372">
            <v>0</v>
          </cell>
          <cell r="F1372" t="str">
            <v>CALC</v>
          </cell>
          <cell r="H1372" t="str">
            <v>8025</v>
          </cell>
          <cell r="J1372" t="str">
            <v>cap_exp</v>
          </cell>
          <cell r="K1372" t="str">
            <v>alloc_cp_amt</v>
          </cell>
          <cell r="M1372" t="str">
            <v>2010/12/1/8/A/0</v>
          </cell>
        </row>
        <row r="1373">
          <cell r="A1373" t="str">
            <v>1372</v>
          </cell>
          <cell r="B1373" t="str">
            <v>COJ_8025</v>
          </cell>
          <cell r="C1373" t="str">
            <v>8025 - GCP Allocation Cap Exp Amount</v>
          </cell>
          <cell r="D1373">
            <v>0</v>
          </cell>
          <cell r="F1373" t="str">
            <v>CALC</v>
          </cell>
          <cell r="H1373" t="str">
            <v>8025</v>
          </cell>
          <cell r="J1373" t="str">
            <v>cap_exp</v>
          </cell>
          <cell r="K1373" t="str">
            <v>alloc_gcp_amt</v>
          </cell>
          <cell r="M1373" t="str">
            <v>2010/12/1/8/A/0</v>
          </cell>
        </row>
        <row r="1374">
          <cell r="A1374" t="str">
            <v>1373</v>
          </cell>
          <cell r="B1374" t="str">
            <v>COK_8025</v>
          </cell>
          <cell r="C1374" t="str">
            <v>8025 - Energy Allocation Cap Exp Amount</v>
          </cell>
          <cell r="D1374">
            <v>693740.94551490096</v>
          </cell>
          <cell r="F1374" t="str">
            <v>CALC</v>
          </cell>
          <cell r="H1374" t="str">
            <v>8025</v>
          </cell>
          <cell r="J1374" t="str">
            <v>cap_exp</v>
          </cell>
          <cell r="K1374" t="str">
            <v>alloc_engy_amt</v>
          </cell>
          <cell r="M1374" t="str">
            <v>2010/12/1/8/A/0</v>
          </cell>
        </row>
        <row r="1375">
          <cell r="A1375" t="str">
            <v>1374</v>
          </cell>
          <cell r="B1375" t="str">
            <v>COL_8025</v>
          </cell>
          <cell r="C1375" t="str">
            <v>8025 - CP Jurisdictional Factor</v>
          </cell>
          <cell r="D1375">
            <v>0.98031049999999997</v>
          </cell>
          <cell r="F1375" t="str">
            <v>CALC</v>
          </cell>
          <cell r="H1375" t="str">
            <v>8025</v>
          </cell>
          <cell r="J1375" t="str">
            <v>cap_exp</v>
          </cell>
          <cell r="K1375" t="str">
            <v>juris_cp_factor</v>
          </cell>
          <cell r="M1375" t="str">
            <v>2010/12/1/8/A/0</v>
          </cell>
        </row>
        <row r="1376">
          <cell r="A1376" t="str">
            <v>1375</v>
          </cell>
          <cell r="B1376" t="str">
            <v>COM_8025</v>
          </cell>
          <cell r="C1376" t="str">
            <v>8025 - GCP Jurisdictional Factor</v>
          </cell>
          <cell r="D1376">
            <v>1</v>
          </cell>
          <cell r="F1376" t="str">
            <v>CALC</v>
          </cell>
          <cell r="H1376" t="str">
            <v>8025</v>
          </cell>
          <cell r="J1376" t="str">
            <v>cap_exp</v>
          </cell>
          <cell r="K1376" t="str">
            <v>juris_gcp_factor</v>
          </cell>
          <cell r="M1376" t="str">
            <v>2010/12/1/8/A/0</v>
          </cell>
        </row>
        <row r="1377">
          <cell r="A1377" t="str">
            <v>1376</v>
          </cell>
          <cell r="B1377" t="str">
            <v>CON_8025</v>
          </cell>
          <cell r="C1377" t="str">
            <v>8025 - Energy Jurisdictional Factor</v>
          </cell>
          <cell r="D1377">
            <v>0.980271</v>
          </cell>
          <cell r="F1377" t="str">
            <v>CALC</v>
          </cell>
          <cell r="H1377" t="str">
            <v>8025</v>
          </cell>
          <cell r="J1377" t="str">
            <v>cap_exp</v>
          </cell>
          <cell r="K1377" t="str">
            <v>juris_engy_factor</v>
          </cell>
          <cell r="M1377" t="str">
            <v>2010/12/1/8/A/0</v>
          </cell>
        </row>
        <row r="1378">
          <cell r="A1378" t="str">
            <v>1377</v>
          </cell>
          <cell r="B1378" t="str">
            <v>COO_8025</v>
          </cell>
          <cell r="C1378" t="str">
            <v>8025 - CP Jurisdictional Cap Exp Amount</v>
          </cell>
          <cell r="D1378">
            <v>0</v>
          </cell>
          <cell r="F1378" t="str">
            <v>CALC</v>
          </cell>
          <cell r="H1378" t="str">
            <v>8025</v>
          </cell>
          <cell r="J1378" t="str">
            <v>cap_exp</v>
          </cell>
          <cell r="K1378" t="str">
            <v>juris_cp_amt</v>
          </cell>
          <cell r="M1378" t="str">
            <v>2010/12/1/8/A/0</v>
          </cell>
        </row>
        <row r="1379">
          <cell r="A1379" t="str">
            <v>1378</v>
          </cell>
          <cell r="B1379" t="str">
            <v>COP_8025</v>
          </cell>
          <cell r="C1379" t="str">
            <v>8025 - GCP Jurisdictional Cap Exp Amount</v>
          </cell>
          <cell r="D1379">
            <v>0</v>
          </cell>
          <cell r="F1379" t="str">
            <v>CALC</v>
          </cell>
          <cell r="H1379" t="str">
            <v>8025</v>
          </cell>
          <cell r="J1379" t="str">
            <v>cap_exp</v>
          </cell>
          <cell r="K1379" t="str">
            <v>juris_gcp_amt</v>
          </cell>
          <cell r="M1379" t="str">
            <v>2010/12/1/8/A/0</v>
          </cell>
        </row>
        <row r="1380">
          <cell r="A1380" t="str">
            <v>1379</v>
          </cell>
          <cell r="B1380" t="str">
            <v>COQ_8025</v>
          </cell>
          <cell r="C1380" t="str">
            <v>8025 - Energy Jurisdictional Cap Exp Amount</v>
          </cell>
          <cell r="D1380">
            <v>680054.13040083705</v>
          </cell>
          <cell r="F1380" t="str">
            <v>CALC</v>
          </cell>
          <cell r="H1380" t="str">
            <v>8025</v>
          </cell>
          <cell r="J1380" t="str">
            <v>cap_exp</v>
          </cell>
          <cell r="K1380" t="str">
            <v>juris_engy_amt</v>
          </cell>
          <cell r="M1380" t="str">
            <v>2010/12/1/8/A/0</v>
          </cell>
        </row>
        <row r="1381">
          <cell r="A1381" t="str">
            <v>1380</v>
          </cell>
          <cell r="B1381" t="str">
            <v>COR_8025</v>
          </cell>
          <cell r="C1381" t="str">
            <v>8025 - Total Jurisdictional Cap Exp Amount</v>
          </cell>
          <cell r="D1381">
            <v>680054.13040083705</v>
          </cell>
          <cell r="F1381" t="str">
            <v>CALC</v>
          </cell>
          <cell r="H1381" t="str">
            <v>8025</v>
          </cell>
          <cell r="J1381" t="str">
            <v>cap_exp</v>
          </cell>
          <cell r="K1381" t="str">
            <v>total_juris_amt</v>
          </cell>
          <cell r="M1381" t="str">
            <v>2010/12/1/8/A/0</v>
          </cell>
        </row>
        <row r="1382">
          <cell r="A1382" t="str">
            <v>1381</v>
          </cell>
          <cell r="B1382" t="str">
            <v>254_9000</v>
          </cell>
          <cell r="C1382" t="str">
            <v xml:space="preserve">OTH REG LIAB-GAIN ON SALE EMISSN ALLOWN           </v>
          </cell>
          <cell r="D1382">
            <v>20772.439999999999</v>
          </cell>
          <cell r="E1382" t="str">
            <v>254900</v>
          </cell>
          <cell r="F1382" t="str">
            <v>WALKER</v>
          </cell>
          <cell r="G1382" t="str">
            <v>CM</v>
          </cell>
          <cell r="H1382" t="str">
            <v>149</v>
          </cell>
          <cell r="I1382" t="str">
            <v>W</v>
          </cell>
          <cell r="M1382" t="str">
            <v>2010/12/1/8/A/0</v>
          </cell>
        </row>
        <row r="1383">
          <cell r="A1383" t="str">
            <v>1382</v>
          </cell>
          <cell r="B1383" t="str">
            <v>RR5_8149</v>
          </cell>
          <cell r="C1383" t="str">
            <v>149 - Annual Equity Rate</v>
          </cell>
          <cell r="D1383">
            <v>4.7018999999999998E-2</v>
          </cell>
          <cell r="F1383" t="str">
            <v>CALC</v>
          </cell>
          <cell r="H1383" t="str">
            <v>149</v>
          </cell>
          <cell r="I1383" t="str">
            <v>C</v>
          </cell>
          <cell r="J1383" t="str">
            <v>ret_req</v>
          </cell>
          <cell r="K1383" t="str">
            <v>equity_ror</v>
          </cell>
          <cell r="M1383" t="str">
            <v>2010/12/1/8/A/0</v>
          </cell>
        </row>
        <row r="1384">
          <cell r="A1384" t="str">
            <v>1383</v>
          </cell>
          <cell r="B1384" t="str">
            <v>RR2_8149</v>
          </cell>
          <cell r="C1384" t="str">
            <v>149 - Current Month Activity</v>
          </cell>
          <cell r="D1384">
            <v>20772.439999999999</v>
          </cell>
          <cell r="F1384" t="str">
            <v>CALC</v>
          </cell>
          <cell r="H1384" t="str">
            <v>149</v>
          </cell>
          <cell r="I1384" t="str">
            <v>C</v>
          </cell>
          <cell r="J1384" t="str">
            <v>ret_req</v>
          </cell>
          <cell r="K1384" t="str">
            <v>curr_mth</v>
          </cell>
          <cell r="M1384" t="str">
            <v>2010/12/1/8/A/0</v>
          </cell>
        </row>
        <row r="1385">
          <cell r="A1385" t="str">
            <v>1384</v>
          </cell>
          <cell r="B1385" t="str">
            <v>RR6_8149</v>
          </cell>
          <cell r="C1385" t="str">
            <v>149 - Annual Debt Rate</v>
          </cell>
          <cell r="D1385">
            <v>1.9473000000000001E-2</v>
          </cell>
          <cell r="F1385" t="str">
            <v>CALC</v>
          </cell>
          <cell r="H1385" t="str">
            <v>149</v>
          </cell>
          <cell r="I1385" t="str">
            <v>C</v>
          </cell>
          <cell r="J1385" t="str">
            <v>ret_req</v>
          </cell>
          <cell r="K1385" t="str">
            <v>debt_ror</v>
          </cell>
          <cell r="M1385" t="str">
            <v>2010/12/1/8/A/0</v>
          </cell>
        </row>
        <row r="1386">
          <cell r="A1386" t="str">
            <v>1385</v>
          </cell>
          <cell r="B1386" t="str">
            <v>RR3_8149</v>
          </cell>
          <cell r="C1386" t="str">
            <v>149 - End of Month Balance</v>
          </cell>
          <cell r="D1386">
            <v>-2054468.45</v>
          </cell>
          <cell r="F1386" t="str">
            <v>CALC</v>
          </cell>
          <cell r="H1386" t="str">
            <v>149</v>
          </cell>
          <cell r="I1386" t="str">
            <v>C</v>
          </cell>
          <cell r="J1386" t="str">
            <v>ret_req</v>
          </cell>
          <cell r="K1386" t="str">
            <v>end_bal</v>
          </cell>
          <cell r="M1386" t="str">
            <v>2010/12/1/8/A/0</v>
          </cell>
        </row>
        <row r="1387">
          <cell r="A1387" t="str">
            <v>1386</v>
          </cell>
          <cell r="B1387" t="str">
            <v>RRC_8149</v>
          </cell>
          <cell r="C1387" t="str">
            <v>149 - State Tax Amount</v>
          </cell>
          <cell r="D1387">
            <v>-470.88846871995202</v>
          </cell>
          <cell r="F1387" t="str">
            <v>CALC</v>
          </cell>
          <cell r="H1387" t="str">
            <v>149</v>
          </cell>
          <cell r="I1387" t="str">
            <v>C</v>
          </cell>
          <cell r="J1387" t="str">
            <v>ret_req</v>
          </cell>
          <cell r="K1387" t="str">
            <v>state_tax_amt</v>
          </cell>
          <cell r="M1387" t="str">
            <v>2010/12/1/8/A/0</v>
          </cell>
        </row>
        <row r="1388">
          <cell r="A1388" t="str">
            <v>1387</v>
          </cell>
          <cell r="B1388" t="str">
            <v>RR4_8149</v>
          </cell>
          <cell r="C1388" t="str">
            <v>149 - Average Balance</v>
          </cell>
          <cell r="D1388">
            <v>-2064854.67</v>
          </cell>
          <cell r="F1388" t="str">
            <v>CALC</v>
          </cell>
          <cell r="H1388" t="str">
            <v>149</v>
          </cell>
          <cell r="I1388" t="str">
            <v>C</v>
          </cell>
          <cell r="J1388" t="str">
            <v>ret_req</v>
          </cell>
          <cell r="K1388" t="str">
            <v>avg_bal</v>
          </cell>
          <cell r="M1388" t="str">
            <v>2010/12/1/8/A/0</v>
          </cell>
        </row>
        <row r="1389">
          <cell r="A1389" t="str">
            <v>1388</v>
          </cell>
          <cell r="B1389" t="str">
            <v>RR7_8149</v>
          </cell>
          <cell r="C1389" t="str">
            <v>149 - State Tax Rate</v>
          </cell>
          <cell r="D1389">
            <v>5.5E-2</v>
          </cell>
          <cell r="F1389" t="str">
            <v>CALC</v>
          </cell>
          <cell r="H1389" t="str">
            <v>149</v>
          </cell>
          <cell r="I1389" t="str">
            <v>C</v>
          </cell>
          <cell r="J1389" t="str">
            <v>ret_req</v>
          </cell>
          <cell r="K1389" t="str">
            <v>state_tax_rate</v>
          </cell>
          <cell r="M1389" t="str">
            <v>2010/12/1/8/A/0</v>
          </cell>
        </row>
        <row r="1390">
          <cell r="A1390" t="str">
            <v>1389</v>
          </cell>
          <cell r="B1390" t="str">
            <v>RRB_8149</v>
          </cell>
          <cell r="C1390" t="str">
            <v>149 - Return on Equity Amount</v>
          </cell>
          <cell r="D1390">
            <v>-8090.7200534610001</v>
          </cell>
          <cell r="F1390" t="str">
            <v>CALC</v>
          </cell>
          <cell r="H1390" t="str">
            <v>149</v>
          </cell>
          <cell r="I1390" t="str">
            <v>C</v>
          </cell>
          <cell r="J1390" t="str">
            <v>ret_req</v>
          </cell>
          <cell r="K1390" t="str">
            <v>equity_ror_amt</v>
          </cell>
          <cell r="M1390" t="str">
            <v>2010/12/1/8/A/0</v>
          </cell>
        </row>
        <row r="1391">
          <cell r="A1391" t="str">
            <v>1390</v>
          </cell>
          <cell r="B1391" t="str">
            <v>RR8_8149</v>
          </cell>
          <cell r="C1391" t="str">
            <v>149 - Federal Tax Rate</v>
          </cell>
          <cell r="D1391">
            <v>0.35</v>
          </cell>
          <cell r="F1391" t="str">
            <v>CALC</v>
          </cell>
          <cell r="H1391" t="str">
            <v>149</v>
          </cell>
          <cell r="I1391" t="str">
            <v>C</v>
          </cell>
          <cell r="J1391" t="str">
            <v>ret_req</v>
          </cell>
          <cell r="K1391" t="str">
            <v>fed_tax_rate</v>
          </cell>
          <cell r="M1391" t="str">
            <v>2010/12/1/8/A/0</v>
          </cell>
        </row>
        <row r="1392">
          <cell r="A1392" t="str">
            <v>1391</v>
          </cell>
          <cell r="B1392" t="str">
            <v>RRA_8149</v>
          </cell>
          <cell r="C1392" t="str">
            <v>149 - Grossed Federal Tax Rate</v>
          </cell>
          <cell r="D1392">
            <v>0.53846153846153799</v>
          </cell>
          <cell r="F1392" t="str">
            <v>CALC</v>
          </cell>
          <cell r="H1392" t="str">
            <v>149</v>
          </cell>
          <cell r="I1392" t="str">
            <v>C</v>
          </cell>
          <cell r="J1392" t="str">
            <v>ret_req</v>
          </cell>
          <cell r="K1392" t="str">
            <v>gross_fed_tax_rate</v>
          </cell>
          <cell r="M1392" t="str">
            <v>2010/12/1/8/A/0</v>
          </cell>
        </row>
        <row r="1393">
          <cell r="A1393" t="str">
            <v>1392</v>
          </cell>
          <cell r="B1393" t="str">
            <v>RR1_8149</v>
          </cell>
          <cell r="C1393" t="str">
            <v>149 - Beginning of Month Balance</v>
          </cell>
          <cell r="D1393">
            <v>-2075240.89</v>
          </cell>
          <cell r="F1393" t="str">
            <v>PRIOR_JV</v>
          </cell>
          <cell r="H1393" t="str">
            <v>149</v>
          </cell>
          <cell r="I1393" t="str">
            <v>P</v>
          </cell>
          <cell r="J1393" t="str">
            <v>ret_req</v>
          </cell>
          <cell r="K1393" t="str">
            <v>beg_bal</v>
          </cell>
          <cell r="M1393" t="str">
            <v>2010/12/1/8/A/0</v>
          </cell>
        </row>
        <row r="1394">
          <cell r="A1394" t="str">
            <v>1393</v>
          </cell>
          <cell r="B1394" t="str">
            <v>RR9_8149</v>
          </cell>
          <cell r="C1394" t="str">
            <v>149 - Grossed State Tax Rate</v>
          </cell>
          <cell r="D1394">
            <v>5.8201058201058198E-2</v>
          </cell>
          <cell r="F1394" t="str">
            <v>CALC</v>
          </cell>
          <cell r="H1394" t="str">
            <v>149</v>
          </cell>
          <cell r="I1394" t="str">
            <v>C</v>
          </cell>
          <cell r="J1394" t="str">
            <v>ret_req</v>
          </cell>
          <cell r="K1394" t="str">
            <v>gross_state_tax_rate</v>
          </cell>
          <cell r="M1394" t="str">
            <v>2010/12/1/8/A/0</v>
          </cell>
        </row>
        <row r="1395">
          <cell r="A1395" t="str">
            <v>1394</v>
          </cell>
          <cell r="B1395" t="str">
            <v>RRD_8149</v>
          </cell>
          <cell r="C1395" t="str">
            <v>149 - Federal Tax Amount</v>
          </cell>
          <cell r="D1395">
            <v>-4610.09689655897</v>
          </cell>
          <cell r="F1395" t="str">
            <v>CALC</v>
          </cell>
          <cell r="H1395" t="str">
            <v>149</v>
          </cell>
          <cell r="I1395" t="str">
            <v>C</v>
          </cell>
          <cell r="J1395" t="str">
            <v>ret_req</v>
          </cell>
          <cell r="K1395" t="str">
            <v>fed_tax_amt</v>
          </cell>
          <cell r="M1395" t="str">
            <v>2010/12/1/8/A/0</v>
          </cell>
        </row>
        <row r="1396">
          <cell r="A1396" t="str">
            <v>1395</v>
          </cell>
          <cell r="B1396" t="str">
            <v>RRE_8149</v>
          </cell>
          <cell r="C1396" t="str">
            <v>149 - Return on Debt Amount</v>
          </cell>
          <cell r="D1396">
            <v>-3350.8461584759998</v>
          </cell>
          <cell r="F1396" t="str">
            <v>CALC</v>
          </cell>
          <cell r="H1396" t="str">
            <v>149</v>
          </cell>
          <cell r="I1396" t="str">
            <v>C</v>
          </cell>
          <cell r="J1396" t="str">
            <v>ret_req</v>
          </cell>
          <cell r="K1396" t="str">
            <v>debt_ror_amt</v>
          </cell>
          <cell r="M1396" t="str">
            <v>2010/12/1/8/A/0</v>
          </cell>
        </row>
        <row r="1397">
          <cell r="A1397" t="str">
            <v>1396</v>
          </cell>
          <cell r="B1397" t="str">
            <v>RRF_8149</v>
          </cell>
          <cell r="C1397" t="str">
            <v>149 - Total Ret Req Amount</v>
          </cell>
          <cell r="D1397">
            <v>-16522.551577215901</v>
          </cell>
          <cell r="F1397" t="str">
            <v>CALC</v>
          </cell>
          <cell r="H1397" t="str">
            <v>149</v>
          </cell>
          <cell r="I1397" t="str">
            <v>C</v>
          </cell>
          <cell r="J1397" t="str">
            <v>ret_req</v>
          </cell>
          <cell r="K1397" t="str">
            <v>total_ret_req_amt</v>
          </cell>
          <cell r="M1397" t="str">
            <v>2010/12/1/8/A/0</v>
          </cell>
        </row>
        <row r="1398">
          <cell r="A1398" t="str">
            <v>1397</v>
          </cell>
          <cell r="B1398" t="str">
            <v>RRG_8149</v>
          </cell>
          <cell r="C1398" t="str">
            <v>149 - CP Allocation Factor</v>
          </cell>
          <cell r="D1398">
            <v>0</v>
          </cell>
          <cell r="F1398" t="str">
            <v>CALC</v>
          </cell>
          <cell r="H1398" t="str">
            <v>149</v>
          </cell>
          <cell r="I1398" t="str">
            <v>C</v>
          </cell>
          <cell r="J1398" t="str">
            <v>ret_req</v>
          </cell>
          <cell r="K1398" t="str">
            <v>alloc_cp</v>
          </cell>
          <cell r="M1398" t="str">
            <v>2010/12/1/8/A/0</v>
          </cell>
        </row>
        <row r="1399">
          <cell r="A1399" t="str">
            <v>1398</v>
          </cell>
          <cell r="B1399" t="str">
            <v>RRH_8149</v>
          </cell>
          <cell r="C1399" t="str">
            <v>149 - GCP Allocation Factor</v>
          </cell>
          <cell r="D1399">
            <v>0</v>
          </cell>
          <cell r="F1399" t="str">
            <v>CALC</v>
          </cell>
          <cell r="H1399" t="str">
            <v>149</v>
          </cell>
          <cell r="I1399" t="str">
            <v>C</v>
          </cell>
          <cell r="J1399" t="str">
            <v>ret_req</v>
          </cell>
          <cell r="K1399" t="str">
            <v>alloc_gcp</v>
          </cell>
          <cell r="M1399" t="str">
            <v>2010/12/1/8/A/0</v>
          </cell>
        </row>
        <row r="1400">
          <cell r="A1400" t="str">
            <v>1399</v>
          </cell>
          <cell r="B1400" t="str">
            <v>RRJ_8149</v>
          </cell>
          <cell r="C1400" t="str">
            <v>149 - CP Allocation Ret Req Amount</v>
          </cell>
          <cell r="D1400">
            <v>0</v>
          </cell>
          <cell r="F1400" t="str">
            <v>CALC</v>
          </cell>
          <cell r="H1400" t="str">
            <v>149</v>
          </cell>
          <cell r="I1400" t="str">
            <v>C</v>
          </cell>
          <cell r="J1400" t="str">
            <v>ret_req</v>
          </cell>
          <cell r="K1400" t="str">
            <v>alloc_cp_amt</v>
          </cell>
          <cell r="M1400" t="str">
            <v>2010/12/1/8/A/0</v>
          </cell>
        </row>
        <row r="1401">
          <cell r="A1401" t="str">
            <v>1400</v>
          </cell>
          <cell r="B1401" t="str">
            <v>RRK_8149</v>
          </cell>
          <cell r="C1401" t="str">
            <v>149 - GCP Allocation Ret Req Amount</v>
          </cell>
          <cell r="D1401">
            <v>0</v>
          </cell>
          <cell r="F1401" t="str">
            <v>CALC</v>
          </cell>
          <cell r="H1401" t="str">
            <v>149</v>
          </cell>
          <cell r="I1401" t="str">
            <v>C</v>
          </cell>
          <cell r="J1401" t="str">
            <v>ret_req</v>
          </cell>
          <cell r="K1401" t="str">
            <v>alloc_gcp_amt</v>
          </cell>
          <cell r="M1401" t="str">
            <v>2010/12/1/8/A/0</v>
          </cell>
        </row>
        <row r="1402">
          <cell r="A1402" t="str">
            <v>1401</v>
          </cell>
          <cell r="B1402" t="str">
            <v>RRL_8149</v>
          </cell>
          <cell r="C1402" t="str">
            <v>149 - Energy Allocation Ret Req Amount</v>
          </cell>
          <cell r="D1402">
            <v>-16522.551577215901</v>
          </cell>
          <cell r="F1402" t="str">
            <v>CALC</v>
          </cell>
          <cell r="H1402" t="str">
            <v>149</v>
          </cell>
          <cell r="I1402" t="str">
            <v>C</v>
          </cell>
          <cell r="J1402" t="str">
            <v>ret_req</v>
          </cell>
          <cell r="K1402" t="str">
            <v>alloc_engy_amt</v>
          </cell>
          <cell r="M1402" t="str">
            <v>2010/12/1/8/A/0</v>
          </cell>
        </row>
        <row r="1403">
          <cell r="A1403" t="str">
            <v>1402</v>
          </cell>
          <cell r="B1403" t="str">
            <v>RRI_8149</v>
          </cell>
          <cell r="C1403" t="str">
            <v>149 - Energy Allocation Factor</v>
          </cell>
          <cell r="D1403">
            <v>1</v>
          </cell>
          <cell r="F1403" t="str">
            <v>CALC</v>
          </cell>
          <cell r="H1403" t="str">
            <v>149</v>
          </cell>
          <cell r="I1403" t="str">
            <v>C</v>
          </cell>
          <cell r="J1403" t="str">
            <v>ret_req</v>
          </cell>
          <cell r="K1403" t="str">
            <v>alloc_energy</v>
          </cell>
          <cell r="M1403" t="str">
            <v>2010/12/1/8/A/0</v>
          </cell>
        </row>
        <row r="1404">
          <cell r="A1404" t="str">
            <v>1403</v>
          </cell>
          <cell r="B1404" t="str">
            <v>RRM_8149</v>
          </cell>
          <cell r="C1404" t="str">
            <v>149 - CP Jurisdictional Factor</v>
          </cell>
          <cell r="D1404">
            <v>0.98031049999999997</v>
          </cell>
          <cell r="F1404" t="str">
            <v>CALC</v>
          </cell>
          <cell r="H1404" t="str">
            <v>149</v>
          </cell>
          <cell r="I1404" t="str">
            <v>C</v>
          </cell>
          <cell r="J1404" t="str">
            <v>ret_req</v>
          </cell>
          <cell r="K1404" t="str">
            <v>juris_cp</v>
          </cell>
          <cell r="M1404" t="str">
            <v>2010/12/1/8/A/0</v>
          </cell>
        </row>
        <row r="1405">
          <cell r="A1405" t="str">
            <v>1404</v>
          </cell>
          <cell r="B1405" t="str">
            <v>RRN_8149</v>
          </cell>
          <cell r="C1405" t="str">
            <v>149 - GCP Jurisdictional Factor</v>
          </cell>
          <cell r="D1405">
            <v>1</v>
          </cell>
          <cell r="F1405" t="str">
            <v>CALC</v>
          </cell>
          <cell r="H1405" t="str">
            <v>149</v>
          </cell>
          <cell r="I1405" t="str">
            <v>C</v>
          </cell>
          <cell r="J1405" t="str">
            <v>ret_req</v>
          </cell>
          <cell r="K1405" t="str">
            <v>juris_gcp</v>
          </cell>
          <cell r="M1405" t="str">
            <v>2010/12/1/8/A/0</v>
          </cell>
        </row>
        <row r="1406">
          <cell r="A1406" t="str">
            <v>1405</v>
          </cell>
          <cell r="B1406" t="str">
            <v>RRO_8149</v>
          </cell>
          <cell r="C1406" t="str">
            <v>149 - Energy Jurisdictional Factor</v>
          </cell>
          <cell r="D1406">
            <v>0.980271</v>
          </cell>
          <cell r="F1406" t="str">
            <v>CALC</v>
          </cell>
          <cell r="H1406" t="str">
            <v>149</v>
          </cell>
          <cell r="I1406" t="str">
            <v>C</v>
          </cell>
          <cell r="J1406" t="str">
            <v>ret_req</v>
          </cell>
          <cell r="K1406" t="str">
            <v>juris_energy</v>
          </cell>
          <cell r="M1406" t="str">
            <v>2010/12/1/8/A/0</v>
          </cell>
        </row>
        <row r="1407">
          <cell r="A1407" t="str">
            <v>1406</v>
          </cell>
          <cell r="B1407" t="str">
            <v>RRP_8149</v>
          </cell>
          <cell r="C1407" t="str">
            <v>149 - CP Jurisdictional Ret Req Amount</v>
          </cell>
          <cell r="D1407">
            <v>0</v>
          </cell>
          <cell r="F1407" t="str">
            <v>CALC</v>
          </cell>
          <cell r="H1407" t="str">
            <v>149</v>
          </cell>
          <cell r="I1407" t="str">
            <v>C</v>
          </cell>
          <cell r="J1407" t="str">
            <v>ret_req</v>
          </cell>
          <cell r="K1407" t="str">
            <v>juris_cp_amt</v>
          </cell>
          <cell r="M1407" t="str">
            <v>2010/12/1/8/A/0</v>
          </cell>
        </row>
        <row r="1408">
          <cell r="A1408" t="str">
            <v>1407</v>
          </cell>
          <cell r="B1408" t="str">
            <v>RRQ_8149</v>
          </cell>
          <cell r="C1408" t="str">
            <v>149 - GCP Jurisdictional Ret Req Amount</v>
          </cell>
          <cell r="D1408">
            <v>0</v>
          </cell>
          <cell r="F1408" t="str">
            <v>CALC</v>
          </cell>
          <cell r="H1408" t="str">
            <v>149</v>
          </cell>
          <cell r="I1408" t="str">
            <v>C</v>
          </cell>
          <cell r="J1408" t="str">
            <v>ret_req</v>
          </cell>
          <cell r="K1408" t="str">
            <v>juris_gcp_amt</v>
          </cell>
          <cell r="M1408" t="str">
            <v>2010/12/1/8/A/0</v>
          </cell>
        </row>
        <row r="1409">
          <cell r="A1409" t="str">
            <v>1408</v>
          </cell>
          <cell r="B1409" t="str">
            <v>RRR_8149</v>
          </cell>
          <cell r="C1409" t="str">
            <v>149 - Energy Jurisdictional Ret Req Amount</v>
          </cell>
          <cell r="D1409">
            <v>-16196.578157149001</v>
          </cell>
          <cell r="F1409" t="str">
            <v>CALC</v>
          </cell>
          <cell r="H1409" t="str">
            <v>149</v>
          </cell>
          <cell r="I1409" t="str">
            <v>C</v>
          </cell>
          <cell r="J1409" t="str">
            <v>ret_req</v>
          </cell>
          <cell r="K1409" t="str">
            <v>juris_energy_amt</v>
          </cell>
          <cell r="M1409" t="str">
            <v>2010/12/1/8/A/0</v>
          </cell>
        </row>
        <row r="1410">
          <cell r="A1410" t="str">
            <v>1409</v>
          </cell>
          <cell r="B1410" t="str">
            <v>RRS_8149</v>
          </cell>
          <cell r="C1410" t="str">
            <v>149 - Total Jurisdictional Ret Req Amount</v>
          </cell>
          <cell r="D1410">
            <v>-16196.578157149001</v>
          </cell>
          <cell r="F1410" t="str">
            <v>CALC</v>
          </cell>
          <cell r="H1410" t="str">
            <v>149</v>
          </cell>
          <cell r="I1410" t="str">
            <v>C</v>
          </cell>
          <cell r="J1410" t="str">
            <v>ret_req</v>
          </cell>
          <cell r="K1410" t="str">
            <v>total_juris_amt</v>
          </cell>
          <cell r="M1410" t="str">
            <v>2010/12/1/8/A/0</v>
          </cell>
        </row>
        <row r="1411">
          <cell r="A1411" t="str">
            <v>1410</v>
          </cell>
          <cell r="B1411" t="str">
            <v>OM5_8150</v>
          </cell>
          <cell r="C1411" t="str">
            <v>150 - CP Allocation O &amp; M Exp Amount</v>
          </cell>
          <cell r="D1411">
            <v>-10773.681533999999</v>
          </cell>
          <cell r="F1411" t="str">
            <v>CALC</v>
          </cell>
          <cell r="H1411" t="str">
            <v>150</v>
          </cell>
          <cell r="I1411" t="str">
            <v>C</v>
          </cell>
          <cell r="J1411" t="str">
            <v>om_exp</v>
          </cell>
          <cell r="K1411" t="str">
            <v>alloc_cp_amt</v>
          </cell>
          <cell r="M1411" t="str">
            <v>2010/12/1/8/A/0</v>
          </cell>
        </row>
        <row r="1412">
          <cell r="A1412" t="str">
            <v>1411</v>
          </cell>
          <cell r="B1412" t="str">
            <v>OM5_8150</v>
          </cell>
          <cell r="C1412" t="str">
            <v>150 - CP Allocation O &amp; M Exp Amount</v>
          </cell>
          <cell r="D1412">
            <v>-10773.681533999999</v>
          </cell>
          <cell r="F1412" t="str">
            <v>CALC</v>
          </cell>
          <cell r="H1412" t="str">
            <v>150</v>
          </cell>
          <cell r="I1412" t="str">
            <v>C</v>
          </cell>
          <cell r="J1412" t="str">
            <v>om_exp</v>
          </cell>
          <cell r="K1412" t="str">
            <v>alloc_cp_amt</v>
          </cell>
          <cell r="M1412" t="str">
            <v>2010/12/1/8/A/0</v>
          </cell>
        </row>
        <row r="1413">
          <cell r="A1413" t="str">
            <v>1412</v>
          </cell>
          <cell r="B1413" t="str">
            <v>OM2_8150</v>
          </cell>
          <cell r="C1413" t="str">
            <v>150 - CP Allocation Factor</v>
          </cell>
          <cell r="D1413">
            <v>0.461538</v>
          </cell>
          <cell r="F1413" t="str">
            <v>CALC</v>
          </cell>
          <cell r="H1413" t="str">
            <v>150</v>
          </cell>
          <cell r="I1413" t="str">
            <v>C</v>
          </cell>
          <cell r="J1413" t="str">
            <v>om_exp</v>
          </cell>
          <cell r="K1413" t="str">
            <v>alloc_cp</v>
          </cell>
          <cell r="M1413" t="str">
            <v>2010/12/1/8/A/0</v>
          </cell>
        </row>
        <row r="1414">
          <cell r="A1414" t="str">
            <v>1413</v>
          </cell>
          <cell r="B1414" t="str">
            <v>OM2_8150</v>
          </cell>
          <cell r="C1414" t="str">
            <v>150 - CP Allocation Factor</v>
          </cell>
          <cell r="D1414">
            <v>0.461538</v>
          </cell>
          <cell r="F1414" t="str">
            <v>CALC</v>
          </cell>
          <cell r="H1414" t="str">
            <v>150</v>
          </cell>
          <cell r="I1414" t="str">
            <v>C</v>
          </cell>
          <cell r="J1414" t="str">
            <v>om_exp</v>
          </cell>
          <cell r="K1414" t="str">
            <v>alloc_cp</v>
          </cell>
          <cell r="M1414" t="str">
            <v>2010/12/1/8/A/0</v>
          </cell>
        </row>
        <row r="1415">
          <cell r="A1415" t="str">
            <v>1414</v>
          </cell>
          <cell r="B1415" t="str">
            <v>OM6_8150</v>
          </cell>
          <cell r="C1415" t="str">
            <v>150 - GCP Allocation O &amp; M Exp Amount</v>
          </cell>
          <cell r="D1415">
            <v>-11671.5</v>
          </cell>
          <cell r="F1415" t="str">
            <v>CALC</v>
          </cell>
          <cell r="H1415" t="str">
            <v>150</v>
          </cell>
          <cell r="I1415" t="str">
            <v>C</v>
          </cell>
          <cell r="J1415" t="str">
            <v>om_exp</v>
          </cell>
          <cell r="K1415" t="str">
            <v>alloc_gcp_amt</v>
          </cell>
          <cell r="M1415" t="str">
            <v>2010/12/1/8/A/0</v>
          </cell>
        </row>
        <row r="1416">
          <cell r="A1416" t="str">
            <v>1415</v>
          </cell>
          <cell r="B1416" t="str">
            <v>OM6_8150</v>
          </cell>
          <cell r="C1416" t="str">
            <v>150 - GCP Allocation O &amp; M Exp Amount</v>
          </cell>
          <cell r="D1416">
            <v>-11671.5</v>
          </cell>
          <cell r="F1416" t="str">
            <v>CALC</v>
          </cell>
          <cell r="H1416" t="str">
            <v>150</v>
          </cell>
          <cell r="I1416" t="str">
            <v>C</v>
          </cell>
          <cell r="J1416" t="str">
            <v>om_exp</v>
          </cell>
          <cell r="K1416" t="str">
            <v>alloc_gcp_amt</v>
          </cell>
          <cell r="M1416" t="str">
            <v>2010/12/1/8/A/0</v>
          </cell>
        </row>
        <row r="1417">
          <cell r="A1417" t="str">
            <v>1416</v>
          </cell>
          <cell r="B1417" t="str">
            <v>OM3_8150</v>
          </cell>
          <cell r="C1417" t="str">
            <v>150 - GCP Allocation Factor</v>
          </cell>
          <cell r="D1417">
            <v>0.5</v>
          </cell>
          <cell r="F1417" t="str">
            <v>CALC</v>
          </cell>
          <cell r="H1417" t="str">
            <v>150</v>
          </cell>
          <cell r="I1417" t="str">
            <v>C</v>
          </cell>
          <cell r="J1417" t="str">
            <v>om_exp</v>
          </cell>
          <cell r="K1417" t="str">
            <v>alloc_gcp</v>
          </cell>
          <cell r="M1417" t="str">
            <v>2010/12/1/8/A/0</v>
          </cell>
        </row>
        <row r="1418">
          <cell r="A1418" t="str">
            <v>1417</v>
          </cell>
          <cell r="B1418" t="str">
            <v>OM3_8150</v>
          </cell>
          <cell r="C1418" t="str">
            <v>150 - GCP Allocation Factor</v>
          </cell>
          <cell r="D1418">
            <v>0.5</v>
          </cell>
          <cell r="F1418" t="str">
            <v>CALC</v>
          </cell>
          <cell r="H1418" t="str">
            <v>150</v>
          </cell>
          <cell r="I1418" t="str">
            <v>C</v>
          </cell>
          <cell r="J1418" t="str">
            <v>om_exp</v>
          </cell>
          <cell r="K1418" t="str">
            <v>alloc_gcp</v>
          </cell>
          <cell r="M1418" t="str">
            <v>2010/12/1/8/A/0</v>
          </cell>
        </row>
        <row r="1419">
          <cell r="A1419" t="str">
            <v>1418</v>
          </cell>
          <cell r="B1419" t="str">
            <v>OMC_8150</v>
          </cell>
          <cell r="C1419" t="str">
            <v>150 - GCP Jurisdictional O &amp; M Exp Amount</v>
          </cell>
          <cell r="D1419">
            <v>-11671.5</v>
          </cell>
          <cell r="F1419" t="str">
            <v>CALC</v>
          </cell>
          <cell r="H1419" t="str">
            <v>150</v>
          </cell>
          <cell r="I1419" t="str">
            <v>C</v>
          </cell>
          <cell r="J1419" t="str">
            <v>om_exp</v>
          </cell>
          <cell r="K1419" t="str">
            <v>juris_gcp_amt</v>
          </cell>
          <cell r="M1419" t="str">
            <v>2010/12/1/8/A/0</v>
          </cell>
        </row>
        <row r="1420">
          <cell r="A1420" t="str">
            <v>1419</v>
          </cell>
          <cell r="B1420" t="str">
            <v>OMC_8150</v>
          </cell>
          <cell r="C1420" t="str">
            <v>150 - GCP Jurisdictional O &amp; M Exp Amount</v>
          </cell>
          <cell r="D1420">
            <v>-11671.5</v>
          </cell>
          <cell r="F1420" t="str">
            <v>CALC</v>
          </cell>
          <cell r="H1420" t="str">
            <v>150</v>
          </cell>
          <cell r="I1420" t="str">
            <v>C</v>
          </cell>
          <cell r="J1420" t="str">
            <v>om_exp</v>
          </cell>
          <cell r="K1420" t="str">
            <v>juris_gcp_amt</v>
          </cell>
          <cell r="M1420" t="str">
            <v>2010/12/1/8/A/0</v>
          </cell>
        </row>
        <row r="1421">
          <cell r="A1421" t="str">
            <v>1420</v>
          </cell>
          <cell r="B1421" t="str">
            <v>OM4_8150</v>
          </cell>
          <cell r="C1421" t="str">
            <v>150 - Energy Allocation Factor</v>
          </cell>
          <cell r="D1421">
            <v>3.8462000000000003E-2</v>
          </cell>
          <cell r="F1421" t="str">
            <v>CALC</v>
          </cell>
          <cell r="H1421" t="str">
            <v>150</v>
          </cell>
          <cell r="I1421" t="str">
            <v>C</v>
          </cell>
          <cell r="J1421" t="str">
            <v>om_exp</v>
          </cell>
          <cell r="K1421" t="str">
            <v>alloc_energy</v>
          </cell>
          <cell r="M1421" t="str">
            <v>2010/12/1/8/A/0</v>
          </cell>
        </row>
        <row r="1422">
          <cell r="A1422" t="str">
            <v>1421</v>
          </cell>
          <cell r="B1422" t="str">
            <v>OM4_8150</v>
          </cell>
          <cell r="C1422" t="str">
            <v>150 - Energy Allocation Factor</v>
          </cell>
          <cell r="D1422">
            <v>3.8462000000000003E-2</v>
          </cell>
          <cell r="F1422" t="str">
            <v>CALC</v>
          </cell>
          <cell r="H1422" t="str">
            <v>150</v>
          </cell>
          <cell r="I1422" t="str">
            <v>C</v>
          </cell>
          <cell r="J1422" t="str">
            <v>om_exp</v>
          </cell>
          <cell r="K1422" t="str">
            <v>alloc_energy</v>
          </cell>
          <cell r="M1422" t="str">
            <v>2010/12/1/8/A/0</v>
          </cell>
        </row>
        <row r="1423">
          <cell r="A1423" t="str">
            <v>1422</v>
          </cell>
          <cell r="B1423" t="str">
            <v>OM7_8150</v>
          </cell>
          <cell r="C1423" t="str">
            <v>150 - Energy Allocation O &amp; M Exp Amount</v>
          </cell>
          <cell r="D1423">
            <v>-897.81846599999994</v>
          </cell>
          <cell r="F1423" t="str">
            <v>CALC</v>
          </cell>
          <cell r="H1423" t="str">
            <v>150</v>
          </cell>
          <cell r="I1423" t="str">
            <v>C</v>
          </cell>
          <cell r="J1423" t="str">
            <v>om_exp</v>
          </cell>
          <cell r="K1423" t="str">
            <v>alloc_energy_amt</v>
          </cell>
          <cell r="M1423" t="str">
            <v>2010/12/1/8/A/0</v>
          </cell>
        </row>
        <row r="1424">
          <cell r="A1424" t="str">
            <v>1423</v>
          </cell>
          <cell r="B1424" t="str">
            <v>OM7_8150</v>
          </cell>
          <cell r="C1424" t="str">
            <v>150 - Energy Allocation O &amp; M Exp Amount</v>
          </cell>
          <cell r="D1424">
            <v>-897.81846599999994</v>
          </cell>
          <cell r="F1424" t="str">
            <v>CALC</v>
          </cell>
          <cell r="H1424" t="str">
            <v>150</v>
          </cell>
          <cell r="I1424" t="str">
            <v>C</v>
          </cell>
          <cell r="J1424" t="str">
            <v>om_exp</v>
          </cell>
          <cell r="K1424" t="str">
            <v>alloc_energy_amt</v>
          </cell>
          <cell r="M1424" t="str">
            <v>2010/12/1/8/A/0</v>
          </cell>
        </row>
        <row r="1425">
          <cell r="A1425" t="str">
            <v>1424</v>
          </cell>
          <cell r="B1425" t="str">
            <v>OMB_8150</v>
          </cell>
          <cell r="C1425" t="str">
            <v>150 - CP Jurisdictional O &amp; M Exp Amount</v>
          </cell>
          <cell r="D1425">
            <v>-10561.5531314363</v>
          </cell>
          <cell r="F1425" t="str">
            <v>CALC</v>
          </cell>
          <cell r="H1425" t="str">
            <v>150</v>
          </cell>
          <cell r="I1425" t="str">
            <v>C</v>
          </cell>
          <cell r="J1425" t="str">
            <v>om_exp</v>
          </cell>
          <cell r="K1425" t="str">
            <v>juris_cp_amt</v>
          </cell>
          <cell r="M1425" t="str">
            <v>2010/12/1/8/A/0</v>
          </cell>
        </row>
        <row r="1426">
          <cell r="A1426" t="str">
            <v>1425</v>
          </cell>
          <cell r="B1426" t="str">
            <v>OMB_8150</v>
          </cell>
          <cell r="C1426" t="str">
            <v>150 - CP Jurisdictional O &amp; M Exp Amount</v>
          </cell>
          <cell r="D1426">
            <v>-10561.5531314363</v>
          </cell>
          <cell r="F1426" t="str">
            <v>CALC</v>
          </cell>
          <cell r="H1426" t="str">
            <v>150</v>
          </cell>
          <cell r="I1426" t="str">
            <v>C</v>
          </cell>
          <cell r="J1426" t="str">
            <v>om_exp</v>
          </cell>
          <cell r="K1426" t="str">
            <v>juris_cp_amt</v>
          </cell>
          <cell r="M1426" t="str">
            <v>2010/12/1/8/A/0</v>
          </cell>
        </row>
        <row r="1427">
          <cell r="A1427" t="str">
            <v>1426</v>
          </cell>
          <cell r="B1427" t="str">
            <v>OM8_8150</v>
          </cell>
          <cell r="C1427" t="str">
            <v>150 - CP Jurisdictional Factor</v>
          </cell>
          <cell r="D1427">
            <v>0.98031049999999997</v>
          </cell>
          <cell r="F1427" t="str">
            <v>CALC</v>
          </cell>
          <cell r="H1427" t="str">
            <v>150</v>
          </cell>
          <cell r="I1427" t="str">
            <v>C</v>
          </cell>
          <cell r="J1427" t="str">
            <v>om_exp</v>
          </cell>
          <cell r="K1427" t="str">
            <v>juris_cp</v>
          </cell>
          <cell r="M1427" t="str">
            <v>2010/12/1/8/A/0</v>
          </cell>
        </row>
        <row r="1428">
          <cell r="A1428" t="str">
            <v>1427</v>
          </cell>
          <cell r="B1428" t="str">
            <v>OM8_8150</v>
          </cell>
          <cell r="C1428" t="str">
            <v>150 - CP Jurisdictional Factor</v>
          </cell>
          <cell r="D1428">
            <v>0.98031049999999997</v>
          </cell>
          <cell r="F1428" t="str">
            <v>CALC</v>
          </cell>
          <cell r="H1428" t="str">
            <v>150</v>
          </cell>
          <cell r="I1428" t="str">
            <v>C</v>
          </cell>
          <cell r="J1428" t="str">
            <v>om_exp</v>
          </cell>
          <cell r="K1428" t="str">
            <v>juris_cp</v>
          </cell>
          <cell r="M1428" t="str">
            <v>2010/12/1/8/A/0</v>
          </cell>
        </row>
        <row r="1429">
          <cell r="A1429" t="str">
            <v>1428</v>
          </cell>
          <cell r="B1429" t="str">
            <v>OMA_8150</v>
          </cell>
          <cell r="C1429" t="str">
            <v>150 - Energy Jurisdictional Factor</v>
          </cell>
          <cell r="D1429">
            <v>0.980271</v>
          </cell>
          <cell r="F1429" t="str">
            <v>CALC</v>
          </cell>
          <cell r="H1429" t="str">
            <v>150</v>
          </cell>
          <cell r="I1429" t="str">
            <v>C</v>
          </cell>
          <cell r="J1429" t="str">
            <v>om_exp</v>
          </cell>
          <cell r="K1429" t="str">
            <v>juris_energy</v>
          </cell>
          <cell r="M1429" t="str">
            <v>2010/12/1/8/A/0</v>
          </cell>
        </row>
        <row r="1430">
          <cell r="A1430" t="str">
            <v>1429</v>
          </cell>
          <cell r="B1430" t="str">
            <v>OMA_8150</v>
          </cell>
          <cell r="C1430" t="str">
            <v>150 - Energy Jurisdictional Factor</v>
          </cell>
          <cell r="D1430">
            <v>0.980271</v>
          </cell>
          <cell r="F1430" t="str">
            <v>CALC</v>
          </cell>
          <cell r="H1430" t="str">
            <v>150</v>
          </cell>
          <cell r="I1430" t="str">
            <v>C</v>
          </cell>
          <cell r="J1430" t="str">
            <v>om_exp</v>
          </cell>
          <cell r="K1430" t="str">
            <v>juris_energy</v>
          </cell>
          <cell r="M1430" t="str">
            <v>2010/12/1/8/A/0</v>
          </cell>
        </row>
        <row r="1431">
          <cell r="A1431" t="str">
            <v>1430</v>
          </cell>
          <cell r="B1431" t="str">
            <v>OM1_8150</v>
          </cell>
          <cell r="C1431" t="str">
            <v>150 - O &amp; M Expenses Amount</v>
          </cell>
          <cell r="D1431">
            <v>-23343</v>
          </cell>
          <cell r="F1431" t="str">
            <v>CALC</v>
          </cell>
          <cell r="H1431" t="str">
            <v>150</v>
          </cell>
          <cell r="I1431" t="str">
            <v>C</v>
          </cell>
          <cell r="J1431" t="str">
            <v>om_exp</v>
          </cell>
          <cell r="K1431" t="str">
            <v>beg_bal</v>
          </cell>
          <cell r="M1431" t="str">
            <v>2010/12/1/8/A/0</v>
          </cell>
        </row>
        <row r="1432">
          <cell r="A1432" t="str">
            <v>1431</v>
          </cell>
          <cell r="B1432" t="str">
            <v>OM1_8150</v>
          </cell>
          <cell r="C1432" t="str">
            <v>150 - O &amp; M Expenses Amount</v>
          </cell>
          <cell r="D1432">
            <v>-23343</v>
          </cell>
          <cell r="F1432" t="str">
            <v>CALC</v>
          </cell>
          <cell r="H1432" t="str">
            <v>150</v>
          </cell>
          <cell r="I1432" t="str">
            <v>C</v>
          </cell>
          <cell r="J1432" t="str">
            <v>om_exp</v>
          </cell>
          <cell r="K1432" t="str">
            <v>beg_bal</v>
          </cell>
          <cell r="M1432" t="str">
            <v>2010/12/1/8/A/0</v>
          </cell>
        </row>
        <row r="1433">
          <cell r="A1433" t="str">
            <v>1432</v>
          </cell>
          <cell r="B1433" t="str">
            <v>OM9_8150</v>
          </cell>
          <cell r="C1433" t="str">
            <v>150 - GCP Jurisdictional Factor</v>
          </cell>
          <cell r="D1433">
            <v>1</v>
          </cell>
          <cell r="F1433" t="str">
            <v>CALC</v>
          </cell>
          <cell r="H1433" t="str">
            <v>150</v>
          </cell>
          <cell r="I1433" t="str">
            <v>C</v>
          </cell>
          <cell r="J1433" t="str">
            <v>om_exp</v>
          </cell>
          <cell r="K1433" t="str">
            <v>juris_gcp</v>
          </cell>
          <cell r="M1433" t="str">
            <v>2010/12/1/8/A/0</v>
          </cell>
        </row>
        <row r="1434">
          <cell r="A1434" t="str">
            <v>1433</v>
          </cell>
          <cell r="B1434" t="str">
            <v>OM9_8150</v>
          </cell>
          <cell r="C1434" t="str">
            <v>150 - GCP Jurisdictional Factor</v>
          </cell>
          <cell r="D1434">
            <v>1</v>
          </cell>
          <cell r="F1434" t="str">
            <v>CALC</v>
          </cell>
          <cell r="H1434" t="str">
            <v>150</v>
          </cell>
          <cell r="I1434" t="str">
            <v>C</v>
          </cell>
          <cell r="J1434" t="str">
            <v>om_exp</v>
          </cell>
          <cell r="K1434" t="str">
            <v>juris_gcp</v>
          </cell>
          <cell r="M1434" t="str">
            <v>2010/12/1/8/A/0</v>
          </cell>
        </row>
        <row r="1435">
          <cell r="A1435" t="str">
            <v>1434</v>
          </cell>
          <cell r="B1435" t="str">
            <v>OMD_8150</v>
          </cell>
          <cell r="C1435" t="str">
            <v>150 - Energy Jurisdictional O &amp; M Exp Amount</v>
          </cell>
          <cell r="D1435">
            <v>-880.10540548428605</v>
          </cell>
          <cell r="F1435" t="str">
            <v>CALC</v>
          </cell>
          <cell r="H1435" t="str">
            <v>150</v>
          </cell>
          <cell r="I1435" t="str">
            <v>C</v>
          </cell>
          <cell r="J1435" t="str">
            <v>om_exp</v>
          </cell>
          <cell r="K1435" t="str">
            <v>juris_energy_amt</v>
          </cell>
          <cell r="M1435" t="str">
            <v>2010/12/1/8/A/0</v>
          </cell>
        </row>
        <row r="1436">
          <cell r="A1436" t="str">
            <v>1435</v>
          </cell>
          <cell r="B1436" t="str">
            <v>OMD_8150</v>
          </cell>
          <cell r="C1436" t="str">
            <v>150 - Energy Jurisdictional O &amp; M Exp Amount</v>
          </cell>
          <cell r="D1436">
            <v>-880.10540548428605</v>
          </cell>
          <cell r="F1436" t="str">
            <v>CALC</v>
          </cell>
          <cell r="H1436" t="str">
            <v>150</v>
          </cell>
          <cell r="I1436" t="str">
            <v>C</v>
          </cell>
          <cell r="J1436" t="str">
            <v>om_exp</v>
          </cell>
          <cell r="K1436" t="str">
            <v>juris_energy_amt</v>
          </cell>
          <cell r="M1436" t="str">
            <v>2010/12/1/8/A/0</v>
          </cell>
        </row>
        <row r="1437">
          <cell r="A1437" t="str">
            <v>1436</v>
          </cell>
          <cell r="B1437" t="str">
            <v>OME_8150</v>
          </cell>
          <cell r="C1437" t="str">
            <v>150 - Total Jurisdictional O &amp; M Exp Amount</v>
          </cell>
          <cell r="D1437">
            <v>-23113.158536920499</v>
          </cell>
          <cell r="F1437" t="str">
            <v>CALC</v>
          </cell>
          <cell r="H1437" t="str">
            <v>150</v>
          </cell>
          <cell r="I1437" t="str">
            <v>C</v>
          </cell>
          <cell r="J1437" t="str">
            <v>om_exp</v>
          </cell>
          <cell r="K1437" t="str">
            <v>total_juris_amt</v>
          </cell>
          <cell r="M1437" t="str">
            <v>2010/12/1/8/A/0</v>
          </cell>
        </row>
        <row r="1438">
          <cell r="A1438" t="str">
            <v>1437</v>
          </cell>
          <cell r="B1438" t="str">
            <v>OME_8150</v>
          </cell>
          <cell r="C1438" t="str">
            <v>150 - Total Jurisdictional O &amp; M Exp Amount</v>
          </cell>
          <cell r="D1438">
            <v>-23113.158536920499</v>
          </cell>
          <cell r="F1438" t="str">
            <v>CALC</v>
          </cell>
          <cell r="H1438" t="str">
            <v>150</v>
          </cell>
          <cell r="I1438" t="str">
            <v>C</v>
          </cell>
          <cell r="J1438" t="str">
            <v>om_exp</v>
          </cell>
          <cell r="K1438" t="str">
            <v>total_juris_amt</v>
          </cell>
          <cell r="M1438" t="str">
            <v>2010/12/1/8/A/0</v>
          </cell>
        </row>
        <row r="1439">
          <cell r="A1439" t="str">
            <v>1438</v>
          </cell>
          <cell r="B1439" t="str">
            <v>XAN_8100</v>
          </cell>
          <cell r="C1439" t="str">
            <v>Interest Rate - Last Day of the Month</v>
          </cell>
          <cell r="D1439">
            <v>2.5000000000000001E-3</v>
          </cell>
          <cell r="F1439" t="str">
            <v>MANUAL</v>
          </cell>
          <cell r="I1439" t="str">
            <v>M</v>
          </cell>
          <cell r="L1439" t="str">
            <v>last_day_int_rate</v>
          </cell>
          <cell r="M1439" t="str">
            <v>2010/12/1/8/A/0</v>
          </cell>
        </row>
        <row r="1440">
          <cell r="A1440" t="str">
            <v>1439</v>
          </cell>
          <cell r="B1440" t="str">
            <v>XAN_8200</v>
          </cell>
          <cell r="C1440" t="str">
            <v>Regulatory Assessment Fee Rate</v>
          </cell>
          <cell r="D1440">
            <v>7.2000000000000005E-4</v>
          </cell>
          <cell r="F1440" t="str">
            <v>MANUAL</v>
          </cell>
          <cell r="I1440" t="str">
            <v>M</v>
          </cell>
          <cell r="L1440" t="str">
            <v>reg_fee</v>
          </cell>
          <cell r="M1440" t="str">
            <v>2010/12/1/8/A/0</v>
          </cell>
        </row>
        <row r="1441">
          <cell r="A1441" t="str">
            <v>1440</v>
          </cell>
          <cell r="B1441" t="str">
            <v>XAN_8300</v>
          </cell>
          <cell r="C1441" t="str">
            <v>Annual Rate of Return for Debt</v>
          </cell>
          <cell r="D1441">
            <v>1.9473000000000001E-2</v>
          </cell>
          <cell r="F1441" t="str">
            <v>MANUAL</v>
          </cell>
          <cell r="I1441" t="str">
            <v>M</v>
          </cell>
          <cell r="L1441" t="str">
            <v>debt_ror</v>
          </cell>
          <cell r="M1441" t="str">
            <v>2010/12/1/8/A/0</v>
          </cell>
        </row>
        <row r="1442">
          <cell r="A1442" t="str">
            <v>1441</v>
          </cell>
          <cell r="B1442" t="str">
            <v>XAN_8400</v>
          </cell>
          <cell r="C1442" t="str">
            <v>Annual Rate of Return for Equity</v>
          </cell>
          <cell r="D1442">
            <v>4.7018999999999998E-2</v>
          </cell>
          <cell r="F1442" t="str">
            <v>MANUAL</v>
          </cell>
          <cell r="I1442" t="str">
            <v>M</v>
          </cell>
          <cell r="L1442" t="str">
            <v>equity_ror</v>
          </cell>
          <cell r="M1442" t="str">
            <v>2010/12/1/8/A/0</v>
          </cell>
        </row>
        <row r="1443">
          <cell r="A1443" t="str">
            <v>1442</v>
          </cell>
          <cell r="B1443" t="str">
            <v>XAN_8500</v>
          </cell>
          <cell r="C1443" t="str">
            <v>Federal Tax Rate</v>
          </cell>
          <cell r="D1443">
            <v>0.35</v>
          </cell>
          <cell r="F1443" t="str">
            <v>MANUAL</v>
          </cell>
          <cell r="I1443" t="str">
            <v>M</v>
          </cell>
          <cell r="L1443" t="str">
            <v>fed_tax_rate</v>
          </cell>
          <cell r="M1443" t="str">
            <v>2010/12/1/8/A/0</v>
          </cell>
        </row>
        <row r="1444">
          <cell r="A1444" t="str">
            <v>1443</v>
          </cell>
          <cell r="B1444" t="str">
            <v>XAN_8600</v>
          </cell>
          <cell r="C1444" t="str">
            <v>State Tax Rate</v>
          </cell>
          <cell r="D1444">
            <v>5.5E-2</v>
          </cell>
          <cell r="F1444" t="str">
            <v>MANUAL</v>
          </cell>
          <cell r="I1444" t="str">
            <v>M</v>
          </cell>
          <cell r="L1444" t="str">
            <v>state_tax_rate</v>
          </cell>
          <cell r="M1444" t="str">
            <v>2010/12/1/8/A/0</v>
          </cell>
        </row>
        <row r="1445">
          <cell r="A1445" t="str">
            <v>1444</v>
          </cell>
          <cell r="B1445" t="str">
            <v>XAN_8700</v>
          </cell>
          <cell r="C1445" t="str">
            <v>Interest Rate - First Day of the Month</v>
          </cell>
          <cell r="D1445">
            <v>2.5000000000000001E-3</v>
          </cell>
          <cell r="F1445" t="str">
            <v>PRIOR_JV</v>
          </cell>
          <cell r="I1445" t="str">
            <v>P</v>
          </cell>
          <cell r="L1445" t="str">
            <v>first_day_int_rate</v>
          </cell>
          <cell r="M1445" t="str">
            <v>2010/12/1/8/A/0</v>
          </cell>
        </row>
        <row r="1446">
          <cell r="A1446" t="str">
            <v>1445</v>
          </cell>
          <cell r="B1446" t="str">
            <v>INT_8YTD</v>
          </cell>
          <cell r="C1446" t="str">
            <v>YTD Interest Amount excluding Current Month</v>
          </cell>
          <cell r="D1446">
            <v>68932.392804826304</v>
          </cell>
          <cell r="F1446" t="str">
            <v>PRIOR_OFF</v>
          </cell>
          <cell r="J1446" t="str">
            <v>entry_to_gl</v>
          </cell>
          <cell r="K1446" t="str">
            <v>ytd_int</v>
          </cell>
          <cell r="M1446" t="str">
            <v>2010/12/1/8/A/0</v>
          </cell>
        </row>
        <row r="1447">
          <cell r="A1447" t="str">
            <v>1446</v>
          </cell>
          <cell r="B1447" t="str">
            <v>570_190Y</v>
          </cell>
          <cell r="C1447" t="str">
            <v xml:space="preserve">NON-REC TRANS SUBST POLLUTION PREVENT             </v>
          </cell>
          <cell r="D1447">
            <v>23343</v>
          </cell>
          <cell r="E1447" t="str">
            <v>570190</v>
          </cell>
          <cell r="F1447" t="str">
            <v>COPY</v>
          </cell>
          <cell r="G1447" t="str">
            <v>CM</v>
          </cell>
          <cell r="H1447" t="str">
            <v>150</v>
          </cell>
          <cell r="I1447" t="str">
            <v>Y</v>
          </cell>
          <cell r="M1447" t="str">
            <v>2010/12/1/8/A/0</v>
          </cell>
        </row>
        <row r="1448">
          <cell r="A1448" t="str">
            <v>1447</v>
          </cell>
          <cell r="B1448" t="str">
            <v>592_190Y</v>
          </cell>
          <cell r="C1448" t="str">
            <v xml:space="preserve">NON-REC DISTRBN SUBST POLLUTION PREVENT           </v>
          </cell>
          <cell r="D1448">
            <v>23343</v>
          </cell>
          <cell r="E1448" t="str">
            <v>592190</v>
          </cell>
          <cell r="F1448" t="str">
            <v>COPY</v>
          </cell>
          <cell r="G1448" t="str">
            <v>CM</v>
          </cell>
          <cell r="H1448" t="str">
            <v>150</v>
          </cell>
          <cell r="I1448" t="str">
            <v>Y</v>
          </cell>
          <cell r="M1448" t="str">
            <v>2010/12/1/8/A/0</v>
          </cell>
        </row>
        <row r="1449">
          <cell r="A1449" t="str">
            <v>1448</v>
          </cell>
          <cell r="B1449" t="str">
            <v>CI4_8022</v>
          </cell>
          <cell r="C1449" t="str">
            <v>8022 - CWIP Current Month</v>
          </cell>
          <cell r="D1449">
            <v>16152.16</v>
          </cell>
          <cell r="F1449" t="str">
            <v>CATS</v>
          </cell>
          <cell r="H1449" t="str">
            <v>8022</v>
          </cell>
          <cell r="I1449" t="str">
            <v>A</v>
          </cell>
          <cell r="J1449" t="str">
            <v>cap_exp</v>
          </cell>
          <cell r="K1449" t="str">
            <v>cwip_curr_mth</v>
          </cell>
          <cell r="M1449" t="str">
            <v>2010/12/1/8/A/0</v>
          </cell>
        </row>
        <row r="1450">
          <cell r="A1450" t="str">
            <v>1449</v>
          </cell>
          <cell r="B1450" t="str">
            <v>CI5_8022</v>
          </cell>
          <cell r="C1450" t="str">
            <v>8022 - End of Month CWIP Balance</v>
          </cell>
          <cell r="D1450">
            <v>16152.16</v>
          </cell>
          <cell r="F1450" t="str">
            <v>CATS</v>
          </cell>
          <cell r="H1450" t="str">
            <v>8022</v>
          </cell>
          <cell r="J1450" t="str">
            <v>cap_exp</v>
          </cell>
          <cell r="K1450" t="str">
            <v>end_cwip_bal</v>
          </cell>
          <cell r="M1450" t="str">
            <v>2010/12/1/8/A/0</v>
          </cell>
        </row>
        <row r="1451">
          <cell r="A1451" t="str">
            <v>1450</v>
          </cell>
          <cell r="B1451" t="str">
            <v>CIP_8022</v>
          </cell>
          <cell r="C1451" t="str">
            <v>8022 - Beginning of Month Plant Balance</v>
          </cell>
          <cell r="D1451">
            <v>0</v>
          </cell>
          <cell r="F1451" t="str">
            <v>PRIOR_JV</v>
          </cell>
          <cell r="H1451" t="str">
            <v>8022</v>
          </cell>
          <cell r="I1451" t="str">
            <v>P</v>
          </cell>
          <cell r="J1451" t="str">
            <v>cap_exp</v>
          </cell>
          <cell r="K1451" t="str">
            <v>beg_plant_bal</v>
          </cell>
          <cell r="M1451" t="str">
            <v>2010/12/1/8/A/0</v>
          </cell>
        </row>
        <row r="1452">
          <cell r="A1452" t="str">
            <v>1451</v>
          </cell>
          <cell r="B1452" t="str">
            <v>CIQ_8022</v>
          </cell>
          <cell r="C1452" t="str">
            <v>8022 - Beginning of Month Reserve Balance</v>
          </cell>
          <cell r="D1452">
            <v>0</v>
          </cell>
          <cell r="F1452" t="str">
            <v>PRIOR_JV</v>
          </cell>
          <cell r="H1452" t="str">
            <v>8022</v>
          </cell>
          <cell r="I1452" t="str">
            <v>P</v>
          </cell>
          <cell r="J1452" t="str">
            <v>cap_exp</v>
          </cell>
          <cell r="K1452" t="str">
            <v>beg_resv_bal</v>
          </cell>
          <cell r="M1452" t="str">
            <v>2010/12/1/8/A/0</v>
          </cell>
        </row>
        <row r="1453">
          <cell r="A1453" t="str">
            <v>1452</v>
          </cell>
          <cell r="B1453" t="str">
            <v>CIR_8022</v>
          </cell>
          <cell r="C1453" t="str">
            <v>8022 - End of Month Plant Balance</v>
          </cell>
          <cell r="D1453">
            <v>0</v>
          </cell>
          <cell r="F1453" t="str">
            <v>CALC</v>
          </cell>
          <cell r="H1453" t="str">
            <v>8022</v>
          </cell>
          <cell r="J1453" t="str">
            <v>cap_exp</v>
          </cell>
          <cell r="K1453" t="str">
            <v>end_plant_bal</v>
          </cell>
          <cell r="M1453" t="str">
            <v>2010/12/1/8/A/0</v>
          </cell>
        </row>
        <row r="1454">
          <cell r="A1454" t="str">
            <v>1453</v>
          </cell>
          <cell r="B1454" t="str">
            <v>CIS_8022</v>
          </cell>
          <cell r="C1454" t="str">
            <v>8022 - End of Month Reserve Balance</v>
          </cell>
          <cell r="D1454">
            <v>0</v>
          </cell>
          <cell r="F1454" t="str">
            <v>CALC</v>
          </cell>
          <cell r="H1454" t="str">
            <v>8022</v>
          </cell>
          <cell r="J1454" t="str">
            <v>cap_exp</v>
          </cell>
          <cell r="K1454" t="str">
            <v>end_resv_bal</v>
          </cell>
          <cell r="M1454" t="str">
            <v>2010/12/1/8/A/0</v>
          </cell>
        </row>
        <row r="1455">
          <cell r="A1455" t="str">
            <v>1454</v>
          </cell>
          <cell r="B1455" t="str">
            <v>CO1_8022</v>
          </cell>
          <cell r="C1455" t="str">
            <v>8022 - Beginning of Month Net Book</v>
          </cell>
          <cell r="D1455">
            <v>0</v>
          </cell>
          <cell r="F1455" t="str">
            <v>CALC</v>
          </cell>
          <cell r="H1455" t="str">
            <v>8022</v>
          </cell>
          <cell r="J1455" t="str">
            <v>cap_exp</v>
          </cell>
          <cell r="K1455" t="str">
            <v>beg_net_book</v>
          </cell>
          <cell r="M1455" t="str">
            <v>2010/12/1/8/A/0</v>
          </cell>
        </row>
        <row r="1456">
          <cell r="A1456" t="str">
            <v>1455</v>
          </cell>
          <cell r="B1456" t="str">
            <v>CO2_8022</v>
          </cell>
          <cell r="C1456" t="str">
            <v>8022 - End of Month Net Book</v>
          </cell>
          <cell r="D1456">
            <v>0</v>
          </cell>
          <cell r="F1456" t="str">
            <v>CALC</v>
          </cell>
          <cell r="H1456" t="str">
            <v>8022</v>
          </cell>
          <cell r="J1456" t="str">
            <v>cap_exp</v>
          </cell>
          <cell r="K1456" t="str">
            <v>end_net_book</v>
          </cell>
          <cell r="M1456" t="str">
            <v>2010/12/1/8/A/0</v>
          </cell>
        </row>
        <row r="1457">
          <cell r="A1457" t="str">
            <v>1456</v>
          </cell>
          <cell r="B1457" t="str">
            <v>CO3_8022</v>
          </cell>
          <cell r="C1457" t="str">
            <v>8022 - Average Net Book</v>
          </cell>
          <cell r="D1457">
            <v>0</v>
          </cell>
          <cell r="F1457" t="str">
            <v>CALC</v>
          </cell>
          <cell r="H1457" t="str">
            <v>8022</v>
          </cell>
          <cell r="J1457" t="str">
            <v>cap_exp</v>
          </cell>
          <cell r="K1457" t="str">
            <v>avg_net_book</v>
          </cell>
          <cell r="M1457" t="str">
            <v>2010/12/1/8/A/0</v>
          </cell>
        </row>
        <row r="1458">
          <cell r="A1458" t="str">
            <v>1457</v>
          </cell>
          <cell r="B1458" t="str">
            <v>CO4_8022</v>
          </cell>
          <cell r="C1458" t="str">
            <v>8022 - Annual Equity Rate</v>
          </cell>
          <cell r="D1458">
            <v>4.7018999999999998E-2</v>
          </cell>
          <cell r="F1458" t="str">
            <v>CALC</v>
          </cell>
          <cell r="H1458" t="str">
            <v>8022</v>
          </cell>
          <cell r="J1458" t="str">
            <v>cap_exp</v>
          </cell>
          <cell r="K1458" t="str">
            <v>equity_ror</v>
          </cell>
          <cell r="M1458" t="str">
            <v>2010/12/1/8/A/0</v>
          </cell>
        </row>
        <row r="1459">
          <cell r="A1459" t="str">
            <v>1458</v>
          </cell>
          <cell r="B1459" t="str">
            <v>CO5_8022</v>
          </cell>
          <cell r="C1459" t="str">
            <v>8022 - Annual Debt Rate</v>
          </cell>
          <cell r="D1459">
            <v>1.9473000000000001E-2</v>
          </cell>
          <cell r="F1459" t="str">
            <v>CALC</v>
          </cell>
          <cell r="H1459" t="str">
            <v>8022</v>
          </cell>
          <cell r="J1459" t="str">
            <v>cap_exp</v>
          </cell>
          <cell r="K1459" t="str">
            <v>debt_ror</v>
          </cell>
          <cell r="M1459" t="str">
            <v>2010/12/1/8/A/0</v>
          </cell>
        </row>
        <row r="1460">
          <cell r="A1460" t="str">
            <v>1459</v>
          </cell>
          <cell r="B1460" t="str">
            <v>CO6_8022</v>
          </cell>
          <cell r="C1460" t="str">
            <v>8022 - State Tax Rate</v>
          </cell>
          <cell r="D1460">
            <v>5.5E-2</v>
          </cell>
          <cell r="F1460" t="str">
            <v>CALC</v>
          </cell>
          <cell r="H1460" t="str">
            <v>8022</v>
          </cell>
          <cell r="J1460" t="str">
            <v>cap_exp</v>
          </cell>
          <cell r="K1460" t="str">
            <v>state_tax_rate</v>
          </cell>
          <cell r="M1460" t="str">
            <v>2010/12/1/8/A/0</v>
          </cell>
        </row>
        <row r="1461">
          <cell r="A1461" t="str">
            <v>1460</v>
          </cell>
          <cell r="B1461" t="str">
            <v>CO7_8022</v>
          </cell>
          <cell r="C1461" t="str">
            <v>8022 - Federal Tax Rate</v>
          </cell>
          <cell r="D1461">
            <v>0.35</v>
          </cell>
          <cell r="F1461" t="str">
            <v>CALC</v>
          </cell>
          <cell r="H1461" t="str">
            <v>8022</v>
          </cell>
          <cell r="J1461" t="str">
            <v>cap_exp</v>
          </cell>
          <cell r="K1461" t="str">
            <v>fed_tax_rate</v>
          </cell>
          <cell r="M1461" t="str">
            <v>2010/12/1/8/A/0</v>
          </cell>
        </row>
        <row r="1462">
          <cell r="A1462" t="str">
            <v>1461</v>
          </cell>
          <cell r="B1462" t="str">
            <v>CO8_8022</v>
          </cell>
          <cell r="C1462" t="str">
            <v>8022 - Grossed State Tax Rate</v>
          </cell>
          <cell r="D1462">
            <v>5.8201058201058198E-2</v>
          </cell>
          <cell r="F1462" t="str">
            <v>CALC</v>
          </cell>
          <cell r="H1462" t="str">
            <v>8022</v>
          </cell>
          <cell r="J1462" t="str">
            <v>cap_exp</v>
          </cell>
          <cell r="K1462" t="str">
            <v>gross_state_tax_rate</v>
          </cell>
          <cell r="M1462" t="str">
            <v>2010/12/1/8/A/0</v>
          </cell>
        </row>
        <row r="1463">
          <cell r="A1463" t="str">
            <v>1462</v>
          </cell>
          <cell r="B1463" t="str">
            <v>CO9_8022</v>
          </cell>
          <cell r="C1463" t="str">
            <v>8022 - Grossed Federal Tax Rate</v>
          </cell>
          <cell r="D1463">
            <v>0.53846153846153799</v>
          </cell>
          <cell r="F1463" t="str">
            <v>CALC</v>
          </cell>
          <cell r="H1463" t="str">
            <v>8022</v>
          </cell>
          <cell r="J1463" t="str">
            <v>cap_exp</v>
          </cell>
          <cell r="K1463" t="str">
            <v>gross_fed_tax_rate</v>
          </cell>
          <cell r="M1463" t="str">
            <v>2010/12/1/8/A/0</v>
          </cell>
        </row>
        <row r="1464">
          <cell r="A1464" t="str">
            <v>1463</v>
          </cell>
          <cell r="B1464" t="str">
            <v>COA_8022</v>
          </cell>
          <cell r="C1464" t="str">
            <v>8022 - Return on Equity Amount</v>
          </cell>
          <cell r="D1464">
            <v>0</v>
          </cell>
          <cell r="F1464" t="str">
            <v>CALC</v>
          </cell>
          <cell r="H1464" t="str">
            <v>8022</v>
          </cell>
          <cell r="J1464" t="str">
            <v>cap_exp</v>
          </cell>
          <cell r="K1464" t="str">
            <v>equity_ror_amt</v>
          </cell>
          <cell r="M1464" t="str">
            <v>2010/12/1/8/A/0</v>
          </cell>
        </row>
        <row r="1465">
          <cell r="A1465" t="str">
            <v>1464</v>
          </cell>
          <cell r="B1465" t="str">
            <v>COB_8022</v>
          </cell>
          <cell r="C1465" t="str">
            <v>8022 - State Tax Amount</v>
          </cell>
          <cell r="D1465">
            <v>0</v>
          </cell>
          <cell r="F1465" t="str">
            <v>CALC</v>
          </cell>
          <cell r="H1465" t="str">
            <v>8022</v>
          </cell>
          <cell r="J1465" t="str">
            <v>cap_exp</v>
          </cell>
          <cell r="K1465" t="str">
            <v>state_tax_amt</v>
          </cell>
          <cell r="M1465" t="str">
            <v>2010/12/1/8/A/0</v>
          </cell>
        </row>
        <row r="1466">
          <cell r="A1466" t="str">
            <v>1465</v>
          </cell>
          <cell r="B1466" t="str">
            <v>COC_8022</v>
          </cell>
          <cell r="C1466" t="str">
            <v>8022 - Federal Tax Amount</v>
          </cell>
          <cell r="D1466">
            <v>0</v>
          </cell>
          <cell r="F1466" t="str">
            <v>CALC</v>
          </cell>
          <cell r="H1466" t="str">
            <v>8022</v>
          </cell>
          <cell r="J1466" t="str">
            <v>cap_exp</v>
          </cell>
          <cell r="K1466" t="str">
            <v>fed_tax_amt</v>
          </cell>
          <cell r="M1466" t="str">
            <v>2010/12/1/8/A/0</v>
          </cell>
        </row>
        <row r="1467">
          <cell r="A1467" t="str">
            <v>1466</v>
          </cell>
          <cell r="B1467" t="str">
            <v>COD_8022</v>
          </cell>
          <cell r="C1467" t="str">
            <v>8022 - Return on Debt Amount</v>
          </cell>
          <cell r="D1467">
            <v>0</v>
          </cell>
          <cell r="F1467" t="str">
            <v>CALC</v>
          </cell>
          <cell r="H1467" t="str">
            <v>8022</v>
          </cell>
          <cell r="J1467" t="str">
            <v>cap_exp</v>
          </cell>
          <cell r="K1467" t="str">
            <v>debt_ror_amt</v>
          </cell>
          <cell r="M1467" t="str">
            <v>2010/12/1/8/A/0</v>
          </cell>
        </row>
        <row r="1468">
          <cell r="A1468" t="str">
            <v>1467</v>
          </cell>
          <cell r="B1468" t="str">
            <v>COE_8022</v>
          </cell>
          <cell r="C1468" t="str">
            <v>8022 - Total Cap Exp Amount</v>
          </cell>
          <cell r="D1468">
            <v>0</v>
          </cell>
          <cell r="F1468" t="str">
            <v>CALC</v>
          </cell>
          <cell r="H1468" t="str">
            <v>8022</v>
          </cell>
          <cell r="J1468" t="str">
            <v>cap_exp</v>
          </cell>
          <cell r="K1468" t="str">
            <v>total_amt</v>
          </cell>
          <cell r="M1468" t="str">
            <v>2010/12/1/8/A/0</v>
          </cell>
        </row>
        <row r="1469">
          <cell r="A1469" t="str">
            <v>1468</v>
          </cell>
          <cell r="B1469" t="str">
            <v>COF_8022</v>
          </cell>
          <cell r="C1469" t="str">
            <v>8022 - CP Allocation Factor</v>
          </cell>
          <cell r="D1469">
            <v>0.92307692299999999</v>
          </cell>
          <cell r="F1469" t="str">
            <v>CALC</v>
          </cell>
          <cell r="H1469" t="str">
            <v>8022</v>
          </cell>
          <cell r="J1469" t="str">
            <v>cap_exp</v>
          </cell>
          <cell r="K1469" t="str">
            <v>alloc_cp</v>
          </cell>
          <cell r="M1469" t="str">
            <v>2010/12/1/8/A/0</v>
          </cell>
        </row>
        <row r="1470">
          <cell r="A1470" t="str">
            <v>1469</v>
          </cell>
          <cell r="B1470" t="str">
            <v>COG_8022</v>
          </cell>
          <cell r="C1470" t="str">
            <v>8022 - GCP Allocation Factor</v>
          </cell>
          <cell r="D1470">
            <v>0</v>
          </cell>
          <cell r="F1470" t="str">
            <v>CALC</v>
          </cell>
          <cell r="H1470" t="str">
            <v>8022</v>
          </cell>
          <cell r="J1470" t="str">
            <v>cap_exp</v>
          </cell>
          <cell r="K1470" t="str">
            <v>alloc_gcp</v>
          </cell>
          <cell r="M1470" t="str">
            <v>2010/12/1/8/A/0</v>
          </cell>
        </row>
        <row r="1471">
          <cell r="A1471" t="str">
            <v>1470</v>
          </cell>
          <cell r="B1471" t="str">
            <v>COH_8022</v>
          </cell>
          <cell r="C1471" t="str">
            <v>8022 - Energy Allocation Factor</v>
          </cell>
          <cell r="D1471">
            <v>7.6923077000000006E-2</v>
          </cell>
          <cell r="F1471" t="str">
            <v>CALC</v>
          </cell>
          <cell r="H1471" t="str">
            <v>8022</v>
          </cell>
          <cell r="J1471" t="str">
            <v>cap_exp</v>
          </cell>
          <cell r="K1471" t="str">
            <v>alloc_engy</v>
          </cell>
          <cell r="M1471" t="str">
            <v>2010/12/1/8/A/0</v>
          </cell>
        </row>
        <row r="1472">
          <cell r="A1472" t="str">
            <v>1471</v>
          </cell>
          <cell r="B1472" t="str">
            <v>COI_8022</v>
          </cell>
          <cell r="C1472" t="str">
            <v>8022 - CP Allocation Cap Exp Amount</v>
          </cell>
          <cell r="D1472">
            <v>0</v>
          </cell>
          <cell r="F1472" t="str">
            <v>CALC</v>
          </cell>
          <cell r="H1472" t="str">
            <v>8022</v>
          </cell>
          <cell r="J1472" t="str">
            <v>cap_exp</v>
          </cell>
          <cell r="K1472" t="str">
            <v>alloc_cp_amt</v>
          </cell>
          <cell r="M1472" t="str">
            <v>2010/12/1/8/A/0</v>
          </cell>
        </row>
        <row r="1473">
          <cell r="A1473" t="str">
            <v>1472</v>
          </cell>
          <cell r="B1473" t="str">
            <v>COJ_8022</v>
          </cell>
          <cell r="C1473" t="str">
            <v>8022 - GCP Allocation Cap Exp Amount</v>
          </cell>
          <cell r="D1473">
            <v>0</v>
          </cell>
          <cell r="F1473" t="str">
            <v>CALC</v>
          </cell>
          <cell r="H1473" t="str">
            <v>8022</v>
          </cell>
          <cell r="J1473" t="str">
            <v>cap_exp</v>
          </cell>
          <cell r="K1473" t="str">
            <v>alloc_gcp_amt</v>
          </cell>
          <cell r="M1473" t="str">
            <v>2010/12/1/8/A/0</v>
          </cell>
        </row>
        <row r="1474">
          <cell r="A1474" t="str">
            <v>1473</v>
          </cell>
          <cell r="B1474" t="str">
            <v>COK_8022</v>
          </cell>
          <cell r="C1474" t="str">
            <v>8022 - Energy Allocation Cap Exp Amount</v>
          </cell>
          <cell r="D1474">
            <v>0</v>
          </cell>
          <cell r="F1474" t="str">
            <v>CALC</v>
          </cell>
          <cell r="H1474" t="str">
            <v>8022</v>
          </cell>
          <cell r="J1474" t="str">
            <v>cap_exp</v>
          </cell>
          <cell r="K1474" t="str">
            <v>alloc_engy_amt</v>
          </cell>
          <cell r="M1474" t="str">
            <v>2010/12/1/8/A/0</v>
          </cell>
        </row>
        <row r="1475">
          <cell r="A1475" t="str">
            <v>1474</v>
          </cell>
          <cell r="B1475" t="str">
            <v>COL_8022</v>
          </cell>
          <cell r="C1475" t="str">
            <v>8022 - CP Jurisdictional Factor</v>
          </cell>
          <cell r="D1475">
            <v>0.98031049999999997</v>
          </cell>
          <cell r="F1475" t="str">
            <v>CALC</v>
          </cell>
          <cell r="H1475" t="str">
            <v>8022</v>
          </cell>
          <cell r="J1475" t="str">
            <v>cap_exp</v>
          </cell>
          <cell r="K1475" t="str">
            <v>juris_cp_factor</v>
          </cell>
          <cell r="M1475" t="str">
            <v>2010/12/1/8/A/0</v>
          </cell>
        </row>
        <row r="1476">
          <cell r="A1476" t="str">
            <v>1475</v>
          </cell>
          <cell r="B1476" t="str">
            <v>COM_8022</v>
          </cell>
          <cell r="C1476" t="str">
            <v>8022 - GCP Jurisdictional Factor</v>
          </cell>
          <cell r="D1476">
            <v>1</v>
          </cell>
          <cell r="F1476" t="str">
            <v>CALC</v>
          </cell>
          <cell r="H1476" t="str">
            <v>8022</v>
          </cell>
          <cell r="J1476" t="str">
            <v>cap_exp</v>
          </cell>
          <cell r="K1476" t="str">
            <v>juris_gcp_factor</v>
          </cell>
          <cell r="M1476" t="str">
            <v>2010/12/1/8/A/0</v>
          </cell>
        </row>
        <row r="1477">
          <cell r="A1477" t="str">
            <v>1476</v>
          </cell>
          <cell r="B1477" t="str">
            <v>CON_8022</v>
          </cell>
          <cell r="C1477" t="str">
            <v>8022 - Energy Jurisdictional Factor</v>
          </cell>
          <cell r="D1477">
            <v>0.980271</v>
          </cell>
          <cell r="F1477" t="str">
            <v>CALC</v>
          </cell>
          <cell r="H1477" t="str">
            <v>8022</v>
          </cell>
          <cell r="J1477" t="str">
            <v>cap_exp</v>
          </cell>
          <cell r="K1477" t="str">
            <v>juris_engy_factor</v>
          </cell>
          <cell r="M1477" t="str">
            <v>2010/12/1/8/A/0</v>
          </cell>
        </row>
        <row r="1478">
          <cell r="A1478" t="str">
            <v>1477</v>
          </cell>
          <cell r="B1478" t="str">
            <v>COO_8022</v>
          </cell>
          <cell r="C1478" t="str">
            <v>8022 - CP Jurisdictional Cap Exp Amount</v>
          </cell>
          <cell r="D1478">
            <v>0</v>
          </cell>
          <cell r="F1478" t="str">
            <v>CALC</v>
          </cell>
          <cell r="H1478" t="str">
            <v>8022</v>
          </cell>
          <cell r="J1478" t="str">
            <v>cap_exp</v>
          </cell>
          <cell r="K1478" t="str">
            <v>juris_cp_amt</v>
          </cell>
          <cell r="M1478" t="str">
            <v>2010/12/1/8/A/0</v>
          </cell>
        </row>
        <row r="1479">
          <cell r="A1479" t="str">
            <v>1478</v>
          </cell>
          <cell r="B1479" t="str">
            <v>COP_8022</v>
          </cell>
          <cell r="C1479" t="str">
            <v>8022 - GCP Jurisdictional Cap Exp Amount</v>
          </cell>
          <cell r="D1479">
            <v>0</v>
          </cell>
          <cell r="F1479" t="str">
            <v>CALC</v>
          </cell>
          <cell r="H1479" t="str">
            <v>8022</v>
          </cell>
          <cell r="J1479" t="str">
            <v>cap_exp</v>
          </cell>
          <cell r="K1479" t="str">
            <v>juris_gcp_amt</v>
          </cell>
          <cell r="M1479" t="str">
            <v>2010/12/1/8/A/0</v>
          </cell>
        </row>
        <row r="1480">
          <cell r="A1480" t="str">
            <v>1479</v>
          </cell>
          <cell r="B1480" t="str">
            <v>COQ_8022</v>
          </cell>
          <cell r="C1480" t="str">
            <v>8022 - Energy Jurisdictional Cap Exp Amount</v>
          </cell>
          <cell r="D1480">
            <v>0</v>
          </cell>
          <cell r="F1480" t="str">
            <v>CALC</v>
          </cell>
          <cell r="H1480" t="str">
            <v>8022</v>
          </cell>
          <cell r="J1480" t="str">
            <v>cap_exp</v>
          </cell>
          <cell r="K1480" t="str">
            <v>juris_engy_amt</v>
          </cell>
          <cell r="M1480" t="str">
            <v>2010/12/1/8/A/0</v>
          </cell>
        </row>
        <row r="1481">
          <cell r="A1481" t="str">
            <v>1480</v>
          </cell>
          <cell r="B1481" t="str">
            <v>COR_8022</v>
          </cell>
          <cell r="C1481" t="str">
            <v>8022 - Total Jurisdictional Cap Exp Amount</v>
          </cell>
          <cell r="D1481">
            <v>0</v>
          </cell>
          <cell r="F1481" t="str">
            <v>CALC</v>
          </cell>
          <cell r="H1481" t="str">
            <v>8022</v>
          </cell>
          <cell r="J1481" t="str">
            <v>cap_exp</v>
          </cell>
          <cell r="K1481" t="str">
            <v>total_juris_amt</v>
          </cell>
          <cell r="M1481" t="str">
            <v>2010/12/1/8/A/0</v>
          </cell>
        </row>
        <row r="1482">
          <cell r="A1482" t="str">
            <v>1481</v>
          </cell>
          <cell r="B1482" t="str">
            <v>CI1_8031</v>
          </cell>
          <cell r="C1482" t="str">
            <v>8031 - Depreciation Expense</v>
          </cell>
          <cell r="D1482">
            <v>331256.81</v>
          </cell>
          <cell r="F1482" t="str">
            <v>CATS</v>
          </cell>
          <cell r="H1482" t="str">
            <v>8031</v>
          </cell>
          <cell r="J1482" t="str">
            <v>cap_exp</v>
          </cell>
          <cell r="K1482" t="str">
            <v>depr_exp</v>
          </cell>
          <cell r="M1482" t="str">
            <v>2010/12/1/8/A/0</v>
          </cell>
        </row>
        <row r="1483">
          <cell r="A1483" t="str">
            <v>1482</v>
          </cell>
          <cell r="B1483" t="str">
            <v>CI4_8031</v>
          </cell>
          <cell r="C1483" t="str">
            <v>8031 - CWIP Current Month</v>
          </cell>
          <cell r="D1483">
            <v>13298285.07</v>
          </cell>
          <cell r="F1483" t="str">
            <v>CATS</v>
          </cell>
          <cell r="H1483" t="str">
            <v>8031</v>
          </cell>
          <cell r="I1483" t="str">
            <v>A</v>
          </cell>
          <cell r="J1483" t="str">
            <v>cap_exp</v>
          </cell>
          <cell r="K1483" t="str">
            <v>cwip_curr_mth</v>
          </cell>
          <cell r="M1483" t="str">
            <v>2010/12/1/8/A/0</v>
          </cell>
        </row>
        <row r="1484">
          <cell r="A1484" t="str">
            <v>1483</v>
          </cell>
          <cell r="B1484" t="str">
            <v>CI5_8031</v>
          </cell>
          <cell r="C1484" t="str">
            <v>8031 - End of Month CWIP Balance</v>
          </cell>
          <cell r="D1484">
            <v>253353252.84999999</v>
          </cell>
          <cell r="F1484" t="str">
            <v>CATS</v>
          </cell>
          <cell r="H1484" t="str">
            <v>8031</v>
          </cell>
          <cell r="J1484" t="str">
            <v>cap_exp</v>
          </cell>
          <cell r="K1484" t="str">
            <v>end_cwip_bal</v>
          </cell>
          <cell r="M1484" t="str">
            <v>2010/12/1/8/A/0</v>
          </cell>
        </row>
        <row r="1485">
          <cell r="A1485" t="str">
            <v>1484</v>
          </cell>
          <cell r="B1485" t="str">
            <v>CI7_8031</v>
          </cell>
          <cell r="C1485" t="str">
            <v>8031 - Plant Additions</v>
          </cell>
          <cell r="D1485">
            <v>4755924.82</v>
          </cell>
          <cell r="F1485" t="str">
            <v>CATS</v>
          </cell>
          <cell r="H1485" t="str">
            <v>8031</v>
          </cell>
          <cell r="J1485" t="str">
            <v>cap_exp</v>
          </cell>
          <cell r="K1485" t="str">
            <v>plt_add</v>
          </cell>
          <cell r="M1485" t="str">
            <v>2010/12/1/8/A/0</v>
          </cell>
        </row>
        <row r="1486">
          <cell r="A1486" t="str">
            <v>1485</v>
          </cell>
          <cell r="B1486" t="str">
            <v>CI8_8031</v>
          </cell>
          <cell r="C1486" t="str">
            <v>8031 - Retirements</v>
          </cell>
          <cell r="D1486">
            <v>0</v>
          </cell>
          <cell r="F1486" t="str">
            <v>CATS</v>
          </cell>
          <cell r="H1486" t="str">
            <v>8031</v>
          </cell>
          <cell r="J1486" t="str">
            <v>cap_exp</v>
          </cell>
          <cell r="K1486" t="str">
            <v>ret</v>
          </cell>
          <cell r="M1486" t="str">
            <v>2010/12/1/8/A/0</v>
          </cell>
        </row>
        <row r="1487">
          <cell r="A1487" t="str">
            <v>1486</v>
          </cell>
          <cell r="B1487" t="str">
            <v>CI9_8031</v>
          </cell>
          <cell r="C1487" t="str">
            <v>8031 - Plant Trans and Adjs</v>
          </cell>
          <cell r="D1487">
            <v>0</v>
          </cell>
          <cell r="F1487" t="str">
            <v>CATS</v>
          </cell>
          <cell r="H1487" t="str">
            <v>8031</v>
          </cell>
          <cell r="J1487" t="str">
            <v>cap_exp</v>
          </cell>
          <cell r="K1487" t="str">
            <v>plt_tradjs</v>
          </cell>
          <cell r="M1487" t="str">
            <v>2010/12/1/8/A/0</v>
          </cell>
        </row>
        <row r="1488">
          <cell r="A1488" t="str">
            <v>1487</v>
          </cell>
          <cell r="B1488" t="str">
            <v>CIA_8031</v>
          </cell>
          <cell r="C1488" t="str">
            <v>8031 - Reserve Removal Cost</v>
          </cell>
          <cell r="D1488">
            <v>0</v>
          </cell>
          <cell r="F1488" t="str">
            <v>CATS</v>
          </cell>
          <cell r="H1488" t="str">
            <v>8031</v>
          </cell>
          <cell r="J1488" t="str">
            <v>cap_exp</v>
          </cell>
          <cell r="K1488" t="str">
            <v>resv_rem_cost</v>
          </cell>
          <cell r="M1488" t="str">
            <v>2010/12/1/8/A/0</v>
          </cell>
        </row>
        <row r="1489">
          <cell r="A1489" t="str">
            <v>1488</v>
          </cell>
          <cell r="B1489" t="str">
            <v>CIB_8031</v>
          </cell>
          <cell r="C1489" t="str">
            <v>8031 - Reserve Salvage</v>
          </cell>
          <cell r="D1489">
            <v>0</v>
          </cell>
          <cell r="F1489" t="str">
            <v>CATS</v>
          </cell>
          <cell r="H1489" t="str">
            <v>8031</v>
          </cell>
          <cell r="J1489" t="str">
            <v>cap_exp</v>
          </cell>
          <cell r="K1489" t="str">
            <v>resv_salv</v>
          </cell>
          <cell r="M1489" t="str">
            <v>2010/12/1/8/A/0</v>
          </cell>
        </row>
        <row r="1490">
          <cell r="A1490" t="str">
            <v>1489</v>
          </cell>
          <cell r="B1490" t="str">
            <v>CIC_8031</v>
          </cell>
          <cell r="C1490" t="str">
            <v>8031 - Reserve Trans and Adjs</v>
          </cell>
          <cell r="D1490">
            <v>0</v>
          </cell>
          <cell r="F1490" t="str">
            <v>CATS</v>
          </cell>
          <cell r="H1490" t="str">
            <v>8031</v>
          </cell>
          <cell r="J1490" t="str">
            <v>cap_exp</v>
          </cell>
          <cell r="K1490" t="str">
            <v>resv_tradjs</v>
          </cell>
          <cell r="M1490" t="str">
            <v>2010/12/1/8/A/0</v>
          </cell>
        </row>
        <row r="1491">
          <cell r="A1491" t="str">
            <v>1490</v>
          </cell>
          <cell r="B1491" t="str">
            <v>CIP_8031</v>
          </cell>
          <cell r="C1491" t="str">
            <v>8031 - Beginning of Month Plant Balance</v>
          </cell>
          <cell r="D1491">
            <v>149958155.81999999</v>
          </cell>
          <cell r="F1491" t="str">
            <v>PRIOR_JV</v>
          </cell>
          <cell r="H1491" t="str">
            <v>8031</v>
          </cell>
          <cell r="I1491" t="str">
            <v>P</v>
          </cell>
          <cell r="J1491" t="str">
            <v>cap_exp</v>
          </cell>
          <cell r="K1491" t="str">
            <v>beg_plant_bal</v>
          </cell>
          <cell r="M1491" t="str">
            <v>2010/12/1/8/A/0</v>
          </cell>
        </row>
        <row r="1492">
          <cell r="A1492" t="str">
            <v>1491</v>
          </cell>
          <cell r="B1492" t="str">
            <v>CIQ_8031</v>
          </cell>
          <cell r="C1492" t="str">
            <v>8031 - Beginning of Month Reserve Balance</v>
          </cell>
          <cell r="D1492">
            <v>4605471.6900000004</v>
          </cell>
          <cell r="F1492" t="str">
            <v>PRIOR_JV</v>
          </cell>
          <cell r="H1492" t="str">
            <v>8031</v>
          </cell>
          <cell r="I1492" t="str">
            <v>P</v>
          </cell>
          <cell r="J1492" t="str">
            <v>cap_exp</v>
          </cell>
          <cell r="K1492" t="str">
            <v>beg_resv_bal</v>
          </cell>
          <cell r="M1492" t="str">
            <v>2010/12/1/8/A/0</v>
          </cell>
        </row>
        <row r="1493">
          <cell r="A1493" t="str">
            <v>1492</v>
          </cell>
          <cell r="B1493" t="str">
            <v>CIR_8031</v>
          </cell>
          <cell r="C1493" t="str">
            <v>8031 - End of Month Plant Balance</v>
          </cell>
          <cell r="D1493">
            <v>154714080.63999999</v>
          </cell>
          <cell r="F1493" t="str">
            <v>CALC</v>
          </cell>
          <cell r="H1493" t="str">
            <v>8031</v>
          </cell>
          <cell r="J1493" t="str">
            <v>cap_exp</v>
          </cell>
          <cell r="K1493" t="str">
            <v>end_plant_bal</v>
          </cell>
          <cell r="M1493" t="str">
            <v>2010/12/1/8/A/0</v>
          </cell>
        </row>
        <row r="1494">
          <cell r="A1494" t="str">
            <v>1493</v>
          </cell>
          <cell r="B1494" t="str">
            <v>CIS_8031</v>
          </cell>
          <cell r="C1494" t="str">
            <v>8031 - End of Month Reserve Balance</v>
          </cell>
          <cell r="D1494">
            <v>4936728.5</v>
          </cell>
          <cell r="F1494" t="str">
            <v>CALC</v>
          </cell>
          <cell r="H1494" t="str">
            <v>8031</v>
          </cell>
          <cell r="J1494" t="str">
            <v>cap_exp</v>
          </cell>
          <cell r="K1494" t="str">
            <v>end_resv_bal</v>
          </cell>
          <cell r="M1494" t="str">
            <v>2010/12/1/8/A/0</v>
          </cell>
        </row>
        <row r="1495">
          <cell r="A1495" t="str">
            <v>1494</v>
          </cell>
          <cell r="B1495" t="str">
            <v>CO1_8031</v>
          </cell>
          <cell r="C1495" t="str">
            <v>8031 - Beginning of Month Net Book</v>
          </cell>
          <cell r="D1495">
            <v>389715268.01999998</v>
          </cell>
          <cell r="F1495" t="str">
            <v>CALC</v>
          </cell>
          <cell r="H1495" t="str">
            <v>8031</v>
          </cell>
          <cell r="J1495" t="str">
            <v>cap_exp</v>
          </cell>
          <cell r="K1495" t="str">
            <v>beg_net_book</v>
          </cell>
          <cell r="M1495" t="str">
            <v>2010/12/1/8/A/0</v>
          </cell>
        </row>
        <row r="1496">
          <cell r="A1496" t="str">
            <v>1495</v>
          </cell>
          <cell r="B1496" t="str">
            <v>CO2_8031</v>
          </cell>
          <cell r="C1496" t="str">
            <v>8031 - End of Month Net Book</v>
          </cell>
          <cell r="D1496">
            <v>403130604.99000001</v>
          </cell>
          <cell r="F1496" t="str">
            <v>CALC</v>
          </cell>
          <cell r="H1496" t="str">
            <v>8031</v>
          </cell>
          <cell r="J1496" t="str">
            <v>cap_exp</v>
          </cell>
          <cell r="K1496" t="str">
            <v>end_net_book</v>
          </cell>
          <cell r="M1496" t="str">
            <v>2010/12/1/8/A/0</v>
          </cell>
        </row>
        <row r="1497">
          <cell r="A1497" t="str">
            <v>1496</v>
          </cell>
          <cell r="B1497" t="str">
            <v>CO3_8031</v>
          </cell>
          <cell r="C1497" t="str">
            <v>8031 - Average Net Book</v>
          </cell>
          <cell r="D1497">
            <v>396422936.505</v>
          </cell>
          <cell r="F1497" t="str">
            <v>CALC</v>
          </cell>
          <cell r="H1497" t="str">
            <v>8031</v>
          </cell>
          <cell r="J1497" t="str">
            <v>cap_exp</v>
          </cell>
          <cell r="K1497" t="str">
            <v>avg_net_book</v>
          </cell>
          <cell r="M1497" t="str">
            <v>2010/12/1/8/A/0</v>
          </cell>
        </row>
        <row r="1498">
          <cell r="A1498" t="str">
            <v>1497</v>
          </cell>
          <cell r="B1498" t="str">
            <v>CO4_8031</v>
          </cell>
          <cell r="C1498" t="str">
            <v>8031 - Annual Equity Rate</v>
          </cell>
          <cell r="D1498">
            <v>4.7018999999999998E-2</v>
          </cell>
          <cell r="F1498" t="str">
            <v>CALC</v>
          </cell>
          <cell r="H1498" t="str">
            <v>8031</v>
          </cell>
          <cell r="J1498" t="str">
            <v>cap_exp</v>
          </cell>
          <cell r="K1498" t="str">
            <v>equity_ror</v>
          </cell>
          <cell r="M1498" t="str">
            <v>2010/12/1/8/A/0</v>
          </cell>
        </row>
        <row r="1499">
          <cell r="A1499" t="str">
            <v>1498</v>
          </cell>
          <cell r="B1499" t="str">
            <v>CO5_8031</v>
          </cell>
          <cell r="C1499" t="str">
            <v>8031 - Annual Debt Rate</v>
          </cell>
          <cell r="D1499">
            <v>1.9473000000000001E-2</v>
          </cell>
          <cell r="F1499" t="str">
            <v>CALC</v>
          </cell>
          <cell r="H1499" t="str">
            <v>8031</v>
          </cell>
          <cell r="J1499" t="str">
            <v>cap_exp</v>
          </cell>
          <cell r="K1499" t="str">
            <v>debt_ror</v>
          </cell>
          <cell r="M1499" t="str">
            <v>2010/12/1/8/A/0</v>
          </cell>
        </row>
        <row r="1500">
          <cell r="A1500" t="str">
            <v>1499</v>
          </cell>
          <cell r="B1500" t="str">
            <v>CO6_8031</v>
          </cell>
          <cell r="C1500" t="str">
            <v>8031 - State Tax Rate</v>
          </cell>
          <cell r="D1500">
            <v>5.5E-2</v>
          </cell>
          <cell r="F1500" t="str">
            <v>CALC</v>
          </cell>
          <cell r="H1500" t="str">
            <v>8031</v>
          </cell>
          <cell r="J1500" t="str">
            <v>cap_exp</v>
          </cell>
          <cell r="K1500" t="str">
            <v>state_tax_rate</v>
          </cell>
          <cell r="M1500" t="str">
            <v>2010/12/1/8/A/0</v>
          </cell>
        </row>
        <row r="1501">
          <cell r="A1501" t="str">
            <v>1500</v>
          </cell>
          <cell r="B1501" t="str">
            <v>CO7_8031</v>
          </cell>
          <cell r="C1501" t="str">
            <v>8031 - Federal Tax Rate</v>
          </cell>
          <cell r="D1501">
            <v>0.35</v>
          </cell>
          <cell r="F1501" t="str">
            <v>CALC</v>
          </cell>
          <cell r="H1501" t="str">
            <v>8031</v>
          </cell>
          <cell r="J1501" t="str">
            <v>cap_exp</v>
          </cell>
          <cell r="K1501" t="str">
            <v>fed_tax_rate</v>
          </cell>
          <cell r="M1501" t="str">
            <v>2010/12/1/8/A/0</v>
          </cell>
        </row>
        <row r="1502">
          <cell r="A1502" t="str">
            <v>1501</v>
          </cell>
          <cell r="B1502" t="str">
            <v>CO8_8031</v>
          </cell>
          <cell r="C1502" t="str">
            <v>8031 - Grossed State Tax Rate</v>
          </cell>
          <cell r="D1502">
            <v>5.8201058201058198E-2</v>
          </cell>
          <cell r="F1502" t="str">
            <v>CALC</v>
          </cell>
          <cell r="H1502" t="str">
            <v>8031</v>
          </cell>
          <cell r="J1502" t="str">
            <v>cap_exp</v>
          </cell>
          <cell r="K1502" t="str">
            <v>gross_state_tax_rate</v>
          </cell>
          <cell r="M1502" t="str">
            <v>2010/12/1/8/A/0</v>
          </cell>
        </row>
        <row r="1503">
          <cell r="A1503" t="str">
            <v>1502</v>
          </cell>
          <cell r="B1503" t="str">
            <v>CO9_8031</v>
          </cell>
          <cell r="C1503" t="str">
            <v>8031 - Grossed Federal Tax Rate</v>
          </cell>
          <cell r="D1503">
            <v>0.53846153846153799</v>
          </cell>
          <cell r="F1503" t="str">
            <v>CALC</v>
          </cell>
          <cell r="H1503" t="str">
            <v>8031</v>
          </cell>
          <cell r="J1503" t="str">
            <v>cap_exp</v>
          </cell>
          <cell r="K1503" t="str">
            <v>gross_fed_tax_rate</v>
          </cell>
          <cell r="M1503" t="str">
            <v>2010/12/1/8/A/0</v>
          </cell>
        </row>
        <row r="1504">
          <cell r="A1504" t="str">
            <v>1503</v>
          </cell>
          <cell r="B1504" t="str">
            <v>COA_8031</v>
          </cell>
          <cell r="C1504" t="str">
            <v>8031 - Return on Equity Amount</v>
          </cell>
          <cell r="D1504">
            <v>1553303.9921075399</v>
          </cell>
          <cell r="F1504" t="str">
            <v>CALC</v>
          </cell>
          <cell r="H1504" t="str">
            <v>8031</v>
          </cell>
          <cell r="J1504" t="str">
            <v>cap_exp</v>
          </cell>
          <cell r="K1504" t="str">
            <v>equity_ror_amt</v>
          </cell>
          <cell r="M1504" t="str">
            <v>2010/12/1/8/A/0</v>
          </cell>
        </row>
        <row r="1505">
          <cell r="A1505" t="str">
            <v>1504</v>
          </cell>
          <cell r="B1505" t="str">
            <v>COB_8031</v>
          </cell>
          <cell r="C1505" t="str">
            <v>8031 - State Tax Amount</v>
          </cell>
          <cell r="D1505">
            <v>90403.936048586998</v>
          </cell>
          <cell r="F1505" t="str">
            <v>CALC</v>
          </cell>
          <cell r="H1505" t="str">
            <v>8031</v>
          </cell>
          <cell r="J1505" t="str">
            <v>cap_exp</v>
          </cell>
          <cell r="K1505" t="str">
            <v>state_tax_amt</v>
          </cell>
          <cell r="M1505" t="str">
            <v>2010/12/1/8/A/0</v>
          </cell>
        </row>
        <row r="1506">
          <cell r="A1506" t="str">
            <v>1505</v>
          </cell>
          <cell r="B1506" t="str">
            <v>COC_8031</v>
          </cell>
          <cell r="C1506" t="str">
            <v>8031 - Federal Tax Amount</v>
          </cell>
          <cell r="D1506">
            <v>885073.49977637595</v>
          </cell>
          <cell r="F1506" t="str">
            <v>CALC</v>
          </cell>
          <cell r="H1506" t="str">
            <v>8031</v>
          </cell>
          <cell r="J1506" t="str">
            <v>cap_exp</v>
          </cell>
          <cell r="K1506" t="str">
            <v>fed_tax_amt</v>
          </cell>
          <cell r="M1506" t="str">
            <v>2010/12/1/8/A/0</v>
          </cell>
        </row>
        <row r="1507">
          <cell r="A1507" t="str">
            <v>1506</v>
          </cell>
          <cell r="B1507" t="str">
            <v>COD_8031</v>
          </cell>
          <cell r="C1507" t="str">
            <v>8031 - Return on Debt Amount</v>
          </cell>
          <cell r="D1507">
            <v>643315.14136031398</v>
          </cell>
          <cell r="F1507" t="str">
            <v>CALC</v>
          </cell>
          <cell r="H1507" t="str">
            <v>8031</v>
          </cell>
          <cell r="J1507" t="str">
            <v>cap_exp</v>
          </cell>
          <cell r="K1507" t="str">
            <v>debt_ror_amt</v>
          </cell>
          <cell r="M1507" t="str">
            <v>2010/12/1/8/A/0</v>
          </cell>
        </row>
        <row r="1508">
          <cell r="A1508" t="str">
            <v>1507</v>
          </cell>
          <cell r="B1508" t="str">
            <v>COE_8031</v>
          </cell>
          <cell r="C1508" t="str">
            <v>8031 - Total Cap Exp Amount</v>
          </cell>
          <cell r="D1508">
            <v>3503353.3792928099</v>
          </cell>
          <cell r="F1508" t="str">
            <v>CALC</v>
          </cell>
          <cell r="H1508" t="str">
            <v>8031</v>
          </cell>
          <cell r="J1508" t="str">
            <v>cap_exp</v>
          </cell>
          <cell r="K1508" t="str">
            <v>total_amt</v>
          </cell>
          <cell r="M1508" t="str">
            <v>2010/12/1/8/A/0</v>
          </cell>
        </row>
        <row r="1509">
          <cell r="A1509" t="str">
            <v>1508</v>
          </cell>
          <cell r="B1509" t="str">
            <v>COF_8031</v>
          </cell>
          <cell r="C1509" t="str">
            <v>8031 - CP Allocation Factor</v>
          </cell>
          <cell r="D1509">
            <v>0.92307692299999999</v>
          </cell>
          <cell r="F1509" t="str">
            <v>CALC</v>
          </cell>
          <cell r="H1509" t="str">
            <v>8031</v>
          </cell>
          <cell r="J1509" t="str">
            <v>cap_exp</v>
          </cell>
          <cell r="K1509" t="str">
            <v>alloc_cp</v>
          </cell>
          <cell r="M1509" t="str">
            <v>2010/12/1/8/A/0</v>
          </cell>
        </row>
        <row r="1510">
          <cell r="A1510" t="str">
            <v>1509</v>
          </cell>
          <cell r="B1510" t="str">
            <v>COG_8031</v>
          </cell>
          <cell r="C1510" t="str">
            <v>8031 - GCP Allocation Factor</v>
          </cell>
          <cell r="D1510">
            <v>0</v>
          </cell>
          <cell r="F1510" t="str">
            <v>CALC</v>
          </cell>
          <cell r="H1510" t="str">
            <v>8031</v>
          </cell>
          <cell r="J1510" t="str">
            <v>cap_exp</v>
          </cell>
          <cell r="K1510" t="str">
            <v>alloc_gcp</v>
          </cell>
          <cell r="M1510" t="str">
            <v>2010/12/1/8/A/0</v>
          </cell>
        </row>
        <row r="1511">
          <cell r="A1511" t="str">
            <v>1510</v>
          </cell>
          <cell r="B1511" t="str">
            <v>COH_8031</v>
          </cell>
          <cell r="C1511" t="str">
            <v>8031 - Energy Allocation Factor</v>
          </cell>
          <cell r="D1511">
            <v>7.6923077000000006E-2</v>
          </cell>
          <cell r="F1511" t="str">
            <v>CALC</v>
          </cell>
          <cell r="H1511" t="str">
            <v>8031</v>
          </cell>
          <cell r="J1511" t="str">
            <v>cap_exp</v>
          </cell>
          <cell r="K1511" t="str">
            <v>alloc_engy</v>
          </cell>
          <cell r="M1511" t="str">
            <v>2010/12/1/8/A/0</v>
          </cell>
        </row>
        <row r="1512">
          <cell r="A1512" t="str">
            <v>1511</v>
          </cell>
          <cell r="B1512" t="str">
            <v>COI_8031</v>
          </cell>
          <cell r="C1512" t="str">
            <v>8031 - CP Allocation Cap Exp Amount</v>
          </cell>
          <cell r="D1512">
            <v>3233864.6575392601</v>
          </cell>
          <cell r="F1512" t="str">
            <v>CALC</v>
          </cell>
          <cell r="H1512" t="str">
            <v>8031</v>
          </cell>
          <cell r="J1512" t="str">
            <v>cap_exp</v>
          </cell>
          <cell r="K1512" t="str">
            <v>alloc_cp_amt</v>
          </cell>
          <cell r="M1512" t="str">
            <v>2010/12/1/8/A/0</v>
          </cell>
        </row>
        <row r="1513">
          <cell r="A1513" t="str">
            <v>1512</v>
          </cell>
          <cell r="B1513" t="str">
            <v>COJ_8031</v>
          </cell>
          <cell r="C1513" t="str">
            <v>8031 - GCP Allocation Cap Exp Amount</v>
          </cell>
          <cell r="D1513">
            <v>0</v>
          </cell>
          <cell r="F1513" t="str">
            <v>CALC</v>
          </cell>
          <cell r="H1513" t="str">
            <v>8031</v>
          </cell>
          <cell r="J1513" t="str">
            <v>cap_exp</v>
          </cell>
          <cell r="K1513" t="str">
            <v>alloc_gcp_amt</v>
          </cell>
          <cell r="M1513" t="str">
            <v>2010/12/1/8/A/0</v>
          </cell>
        </row>
        <row r="1514">
          <cell r="A1514" t="str">
            <v>1513</v>
          </cell>
          <cell r="B1514" t="str">
            <v>COK_8031</v>
          </cell>
          <cell r="C1514" t="str">
            <v>8031 - Energy Allocation Cap Exp Amount</v>
          </cell>
          <cell r="D1514">
            <v>269488.72175355098</v>
          </cell>
          <cell r="F1514" t="str">
            <v>CALC</v>
          </cell>
          <cell r="H1514" t="str">
            <v>8031</v>
          </cell>
          <cell r="J1514" t="str">
            <v>cap_exp</v>
          </cell>
          <cell r="K1514" t="str">
            <v>alloc_engy_amt</v>
          </cell>
          <cell r="M1514" t="str">
            <v>2010/12/1/8/A/0</v>
          </cell>
        </row>
        <row r="1515">
          <cell r="A1515" t="str">
            <v>1514</v>
          </cell>
          <cell r="B1515" t="str">
            <v>COL_8031</v>
          </cell>
          <cell r="C1515" t="str">
            <v>8031 - CP Jurisdictional Factor</v>
          </cell>
          <cell r="D1515">
            <v>0.98031049999999997</v>
          </cell>
          <cell r="F1515" t="str">
            <v>CALC</v>
          </cell>
          <cell r="H1515" t="str">
            <v>8031</v>
          </cell>
          <cell r="J1515" t="str">
            <v>cap_exp</v>
          </cell>
          <cell r="K1515" t="str">
            <v>juris_cp_factor</v>
          </cell>
          <cell r="M1515" t="str">
            <v>2010/12/1/8/A/0</v>
          </cell>
        </row>
        <row r="1516">
          <cell r="A1516" t="str">
            <v>1515</v>
          </cell>
          <cell r="B1516" t="str">
            <v>COM_8031</v>
          </cell>
          <cell r="C1516" t="str">
            <v>8031 - GCP Jurisdictional Factor</v>
          </cell>
          <cell r="D1516">
            <v>1</v>
          </cell>
          <cell r="F1516" t="str">
            <v>CALC</v>
          </cell>
          <cell r="H1516" t="str">
            <v>8031</v>
          </cell>
          <cell r="J1516" t="str">
            <v>cap_exp</v>
          </cell>
          <cell r="K1516" t="str">
            <v>juris_gcp_factor</v>
          </cell>
          <cell r="M1516" t="str">
            <v>2010/12/1/8/A/0</v>
          </cell>
        </row>
        <row r="1517">
          <cell r="A1517" t="str">
            <v>1516</v>
          </cell>
          <cell r="B1517" t="str">
            <v>CON_8031</v>
          </cell>
          <cell r="C1517" t="str">
            <v>8031 - Energy Jurisdictional Factor</v>
          </cell>
          <cell r="D1517">
            <v>0.980271</v>
          </cell>
          <cell r="F1517" t="str">
            <v>CALC</v>
          </cell>
          <cell r="H1517" t="str">
            <v>8031</v>
          </cell>
          <cell r="J1517" t="str">
            <v>cap_exp</v>
          </cell>
          <cell r="K1517" t="str">
            <v>juris_engy_factor</v>
          </cell>
          <cell r="M1517" t="str">
            <v>2010/12/1/8/A/0</v>
          </cell>
        </row>
        <row r="1518">
          <cell r="A1518" t="str">
            <v>1517</v>
          </cell>
          <cell r="B1518" t="str">
            <v>COO_8031</v>
          </cell>
          <cell r="C1518" t="str">
            <v>8031 - CP Jurisdictional Cap Exp Amount</v>
          </cell>
          <cell r="D1518">
            <v>3170191.4793646401</v>
          </cell>
          <cell r="F1518" t="str">
            <v>CALC</v>
          </cell>
          <cell r="H1518" t="str">
            <v>8031</v>
          </cell>
          <cell r="J1518" t="str">
            <v>cap_exp</v>
          </cell>
          <cell r="K1518" t="str">
            <v>juris_cp_amt</v>
          </cell>
          <cell r="M1518" t="str">
            <v>2010/12/1/8/A/0</v>
          </cell>
        </row>
        <row r="1519">
          <cell r="A1519" t="str">
            <v>1518</v>
          </cell>
          <cell r="B1519" t="str">
            <v>COP_8031</v>
          </cell>
          <cell r="C1519" t="str">
            <v>8031 - GCP Jurisdictional Cap Exp Amount</v>
          </cell>
          <cell r="D1519">
            <v>0</v>
          </cell>
          <cell r="F1519" t="str">
            <v>CALC</v>
          </cell>
          <cell r="H1519" t="str">
            <v>8031</v>
          </cell>
          <cell r="J1519" t="str">
            <v>cap_exp</v>
          </cell>
          <cell r="K1519" t="str">
            <v>juris_gcp_amt</v>
          </cell>
          <cell r="M1519" t="str">
            <v>2010/12/1/8/A/0</v>
          </cell>
        </row>
        <row r="1520">
          <cell r="A1520" t="str">
            <v>1519</v>
          </cell>
          <cell r="B1520" t="str">
            <v>COQ_8031</v>
          </cell>
          <cell r="C1520" t="str">
            <v>8031 - Energy Jurisdictional Cap Exp Amount</v>
          </cell>
          <cell r="D1520">
            <v>264171.97876207501</v>
          </cell>
          <cell r="F1520" t="str">
            <v>CALC</v>
          </cell>
          <cell r="H1520" t="str">
            <v>8031</v>
          </cell>
          <cell r="J1520" t="str">
            <v>cap_exp</v>
          </cell>
          <cell r="K1520" t="str">
            <v>juris_engy_amt</v>
          </cell>
          <cell r="M1520" t="str">
            <v>2010/12/1/8/A/0</v>
          </cell>
        </row>
        <row r="1521">
          <cell r="A1521" t="str">
            <v>1520</v>
          </cell>
          <cell r="B1521" t="str">
            <v>COR_8031</v>
          </cell>
          <cell r="C1521" t="str">
            <v>8031 - Total Jurisdictional Cap Exp Amount</v>
          </cell>
          <cell r="D1521">
            <v>3434363.45812672</v>
          </cell>
          <cell r="F1521" t="str">
            <v>CALC</v>
          </cell>
          <cell r="H1521" t="str">
            <v>8031</v>
          </cell>
          <cell r="J1521" t="str">
            <v>cap_exp</v>
          </cell>
          <cell r="K1521" t="str">
            <v>total_juris_amt</v>
          </cell>
          <cell r="M1521" t="str">
            <v>2010/12/1/8/A/0</v>
          </cell>
        </row>
        <row r="1522">
          <cell r="A1522" t="str">
            <v>1521</v>
          </cell>
          <cell r="B1522" t="str">
            <v>OM5_8154</v>
          </cell>
          <cell r="C1522" t="str">
            <v>154 - CP Allocation O &amp; M Exp Amount</v>
          </cell>
          <cell r="D1522">
            <v>0</v>
          </cell>
          <cell r="F1522" t="str">
            <v>CALC</v>
          </cell>
          <cell r="H1522" t="str">
            <v>154</v>
          </cell>
          <cell r="I1522" t="str">
            <v>C</v>
          </cell>
          <cell r="J1522" t="str">
            <v>om_exp</v>
          </cell>
          <cell r="K1522" t="str">
            <v>alloc_cp_amt</v>
          </cell>
          <cell r="M1522" t="str">
            <v>2010/12/1/8/A/0</v>
          </cell>
        </row>
        <row r="1523">
          <cell r="A1523" t="str">
            <v>1522</v>
          </cell>
          <cell r="B1523" t="str">
            <v>OM5_8154</v>
          </cell>
          <cell r="C1523" t="str">
            <v>154 - CP Allocation O &amp; M Exp Amount</v>
          </cell>
          <cell r="D1523">
            <v>0</v>
          </cell>
          <cell r="F1523" t="str">
            <v>CALC</v>
          </cell>
          <cell r="H1523" t="str">
            <v>154</v>
          </cell>
          <cell r="I1523" t="str">
            <v>C</v>
          </cell>
          <cell r="J1523" t="str">
            <v>om_exp</v>
          </cell>
          <cell r="K1523" t="str">
            <v>alloc_cp_amt</v>
          </cell>
          <cell r="M1523" t="str">
            <v>2010/12/1/8/A/0</v>
          </cell>
        </row>
        <row r="1524">
          <cell r="A1524" t="str">
            <v>1523</v>
          </cell>
          <cell r="B1524" t="str">
            <v>OM2_8154</v>
          </cell>
          <cell r="C1524" t="str">
            <v>154 - CP Allocation Factor</v>
          </cell>
          <cell r="D1524">
            <v>0</v>
          </cell>
          <cell r="F1524" t="str">
            <v>CALC</v>
          </cell>
          <cell r="H1524" t="str">
            <v>154</v>
          </cell>
          <cell r="I1524" t="str">
            <v>C</v>
          </cell>
          <cell r="J1524" t="str">
            <v>om_exp</v>
          </cell>
          <cell r="K1524" t="str">
            <v>alloc_cp</v>
          </cell>
          <cell r="M1524" t="str">
            <v>2010/12/1/8/A/0</v>
          </cell>
        </row>
        <row r="1525">
          <cell r="A1525" t="str">
            <v>1524</v>
          </cell>
          <cell r="B1525" t="str">
            <v>OM2_8154</v>
          </cell>
          <cell r="C1525" t="str">
            <v>154 - CP Allocation Factor</v>
          </cell>
          <cell r="D1525">
            <v>0</v>
          </cell>
          <cell r="F1525" t="str">
            <v>CALC</v>
          </cell>
          <cell r="H1525" t="str">
            <v>154</v>
          </cell>
          <cell r="I1525" t="str">
            <v>C</v>
          </cell>
          <cell r="J1525" t="str">
            <v>om_exp</v>
          </cell>
          <cell r="K1525" t="str">
            <v>alloc_cp</v>
          </cell>
          <cell r="M1525" t="str">
            <v>2010/12/1/8/A/0</v>
          </cell>
        </row>
        <row r="1526">
          <cell r="A1526" t="str">
            <v>1525</v>
          </cell>
          <cell r="B1526" t="str">
            <v>OM5_8153</v>
          </cell>
          <cell r="C1526" t="str">
            <v>153 - CP Allocation O &amp; M Exp Amount</v>
          </cell>
          <cell r="D1526">
            <v>0</v>
          </cell>
          <cell r="F1526" t="str">
            <v>CALC</v>
          </cell>
          <cell r="H1526" t="str">
            <v>153</v>
          </cell>
          <cell r="I1526" t="str">
            <v>C</v>
          </cell>
          <cell r="J1526" t="str">
            <v>om_exp</v>
          </cell>
          <cell r="K1526" t="str">
            <v>alloc_cp_amt</v>
          </cell>
          <cell r="M1526" t="str">
            <v>2010/12/1/8/A/0</v>
          </cell>
        </row>
        <row r="1527">
          <cell r="A1527" t="str">
            <v>1526</v>
          </cell>
          <cell r="B1527" t="str">
            <v>OM5_8153</v>
          </cell>
          <cell r="C1527" t="str">
            <v>153 - CP Allocation O &amp; M Exp Amount</v>
          </cell>
          <cell r="D1527">
            <v>0</v>
          </cell>
          <cell r="F1527" t="str">
            <v>CALC</v>
          </cell>
          <cell r="H1527" t="str">
            <v>153</v>
          </cell>
          <cell r="I1527" t="str">
            <v>C</v>
          </cell>
          <cell r="J1527" t="str">
            <v>om_exp</v>
          </cell>
          <cell r="K1527" t="str">
            <v>alloc_cp_amt</v>
          </cell>
          <cell r="M1527" t="str">
            <v>2010/12/1/8/A/0</v>
          </cell>
        </row>
        <row r="1528">
          <cell r="A1528" t="str">
            <v>1527</v>
          </cell>
          <cell r="B1528" t="str">
            <v>OM2_8153</v>
          </cell>
          <cell r="C1528" t="str">
            <v>153 - CP Allocation Factor</v>
          </cell>
          <cell r="D1528">
            <v>1</v>
          </cell>
          <cell r="F1528" t="str">
            <v>CALC</v>
          </cell>
          <cell r="H1528" t="str">
            <v>153</v>
          </cell>
          <cell r="I1528" t="str">
            <v>C</v>
          </cell>
          <cell r="J1528" t="str">
            <v>om_exp</v>
          </cell>
          <cell r="K1528" t="str">
            <v>alloc_cp</v>
          </cell>
          <cell r="M1528" t="str">
            <v>2010/12/1/8/A/0</v>
          </cell>
        </row>
        <row r="1529">
          <cell r="A1529" t="str">
            <v>1528</v>
          </cell>
          <cell r="B1529" t="str">
            <v>OM2_8153</v>
          </cell>
          <cell r="C1529" t="str">
            <v>153 - CP Allocation Factor</v>
          </cell>
          <cell r="D1529">
            <v>1</v>
          </cell>
          <cell r="F1529" t="str">
            <v>CALC</v>
          </cell>
          <cell r="H1529" t="str">
            <v>153</v>
          </cell>
          <cell r="I1529" t="str">
            <v>C</v>
          </cell>
          <cell r="J1529" t="str">
            <v>om_exp</v>
          </cell>
          <cell r="K1529" t="str">
            <v>alloc_cp</v>
          </cell>
          <cell r="M1529" t="str">
            <v>2010/12/1/8/A/0</v>
          </cell>
        </row>
        <row r="1530">
          <cell r="A1530" t="str">
            <v>1529</v>
          </cell>
          <cell r="B1530" t="str">
            <v>OM6_8153</v>
          </cell>
          <cell r="C1530" t="str">
            <v>153 - GCP Allocation O &amp; M Exp Amount</v>
          </cell>
          <cell r="D1530">
            <v>0</v>
          </cell>
          <cell r="F1530" t="str">
            <v>CALC</v>
          </cell>
          <cell r="H1530" t="str">
            <v>153</v>
          </cell>
          <cell r="I1530" t="str">
            <v>C</v>
          </cell>
          <cell r="J1530" t="str">
            <v>om_exp</v>
          </cell>
          <cell r="K1530" t="str">
            <v>alloc_gcp_amt</v>
          </cell>
          <cell r="M1530" t="str">
            <v>2010/12/1/8/A/0</v>
          </cell>
        </row>
        <row r="1531">
          <cell r="A1531" t="str">
            <v>1530</v>
          </cell>
          <cell r="B1531" t="str">
            <v>OM6_8153</v>
          </cell>
          <cell r="C1531" t="str">
            <v>153 - GCP Allocation O &amp; M Exp Amount</v>
          </cell>
          <cell r="D1531">
            <v>0</v>
          </cell>
          <cell r="F1531" t="str">
            <v>CALC</v>
          </cell>
          <cell r="H1531" t="str">
            <v>153</v>
          </cell>
          <cell r="I1531" t="str">
            <v>C</v>
          </cell>
          <cell r="J1531" t="str">
            <v>om_exp</v>
          </cell>
          <cell r="K1531" t="str">
            <v>alloc_gcp_amt</v>
          </cell>
          <cell r="M1531" t="str">
            <v>2010/12/1/8/A/0</v>
          </cell>
        </row>
        <row r="1532">
          <cell r="A1532" t="str">
            <v>1531</v>
          </cell>
          <cell r="B1532" t="str">
            <v>OM3_8153</v>
          </cell>
          <cell r="C1532" t="str">
            <v>153 - GCP Allocation Factor</v>
          </cell>
          <cell r="D1532">
            <v>0</v>
          </cell>
          <cell r="F1532" t="str">
            <v>CALC</v>
          </cell>
          <cell r="H1532" t="str">
            <v>153</v>
          </cell>
          <cell r="I1532" t="str">
            <v>C</v>
          </cell>
          <cell r="J1532" t="str">
            <v>om_exp</v>
          </cell>
          <cell r="K1532" t="str">
            <v>alloc_gcp</v>
          </cell>
          <cell r="M1532" t="str">
            <v>2010/12/1/8/A/0</v>
          </cell>
        </row>
        <row r="1533">
          <cell r="A1533" t="str">
            <v>1532</v>
          </cell>
          <cell r="B1533" t="str">
            <v>OM3_8153</v>
          </cell>
          <cell r="C1533" t="str">
            <v>153 - GCP Allocation Factor</v>
          </cell>
          <cell r="D1533">
            <v>0</v>
          </cell>
          <cell r="F1533" t="str">
            <v>CALC</v>
          </cell>
          <cell r="H1533" t="str">
            <v>153</v>
          </cell>
          <cell r="I1533" t="str">
            <v>C</v>
          </cell>
          <cell r="J1533" t="str">
            <v>om_exp</v>
          </cell>
          <cell r="K1533" t="str">
            <v>alloc_gcp</v>
          </cell>
          <cell r="M1533" t="str">
            <v>2010/12/1/8/A/0</v>
          </cell>
        </row>
        <row r="1534">
          <cell r="A1534" t="str">
            <v>1533</v>
          </cell>
          <cell r="B1534" t="str">
            <v>OMC_8153</v>
          </cell>
          <cell r="C1534" t="str">
            <v>153 - GCP Jurisdictional O &amp; M Exp Amount</v>
          </cell>
          <cell r="D1534">
            <v>0</v>
          </cell>
          <cell r="F1534" t="str">
            <v>CALC</v>
          </cell>
          <cell r="H1534" t="str">
            <v>153</v>
          </cell>
          <cell r="I1534" t="str">
            <v>C</v>
          </cell>
          <cell r="J1534" t="str">
            <v>om_exp</v>
          </cell>
          <cell r="K1534" t="str">
            <v>juris_gcp_amt</v>
          </cell>
          <cell r="M1534" t="str">
            <v>2010/12/1/8/A/0</v>
          </cell>
        </row>
        <row r="1535">
          <cell r="A1535" t="str">
            <v>1534</v>
          </cell>
          <cell r="B1535" t="str">
            <v>OMC_8153</v>
          </cell>
          <cell r="C1535" t="str">
            <v>153 - GCP Jurisdictional O &amp; M Exp Amount</v>
          </cell>
          <cell r="D1535">
            <v>0</v>
          </cell>
          <cell r="F1535" t="str">
            <v>CALC</v>
          </cell>
          <cell r="H1535" t="str">
            <v>153</v>
          </cell>
          <cell r="I1535" t="str">
            <v>C</v>
          </cell>
          <cell r="J1535" t="str">
            <v>om_exp</v>
          </cell>
          <cell r="K1535" t="str">
            <v>juris_gcp_amt</v>
          </cell>
          <cell r="M1535" t="str">
            <v>2010/12/1/8/A/0</v>
          </cell>
        </row>
        <row r="1536">
          <cell r="A1536" t="str">
            <v>1535</v>
          </cell>
          <cell r="B1536" t="str">
            <v>OM4_8153</v>
          </cell>
          <cell r="C1536" t="str">
            <v>153 - Energy Allocation Factor</v>
          </cell>
          <cell r="D1536">
            <v>0</v>
          </cell>
          <cell r="F1536" t="str">
            <v>CALC</v>
          </cell>
          <cell r="H1536" t="str">
            <v>153</v>
          </cell>
          <cell r="I1536" t="str">
            <v>C</v>
          </cell>
          <cell r="J1536" t="str">
            <v>om_exp</v>
          </cell>
          <cell r="K1536" t="str">
            <v>alloc_energy</v>
          </cell>
          <cell r="M1536" t="str">
            <v>2010/12/1/8/A/0</v>
          </cell>
        </row>
        <row r="1537">
          <cell r="A1537" t="str">
            <v>1536</v>
          </cell>
          <cell r="B1537" t="str">
            <v>OM4_8153</v>
          </cell>
          <cell r="C1537" t="str">
            <v>153 - Energy Allocation Factor</v>
          </cell>
          <cell r="D1537">
            <v>0</v>
          </cell>
          <cell r="F1537" t="str">
            <v>CALC</v>
          </cell>
          <cell r="H1537" t="str">
            <v>153</v>
          </cell>
          <cell r="I1537" t="str">
            <v>C</v>
          </cell>
          <cell r="J1537" t="str">
            <v>om_exp</v>
          </cell>
          <cell r="K1537" t="str">
            <v>alloc_energy</v>
          </cell>
          <cell r="M1537" t="str">
            <v>2010/12/1/8/A/0</v>
          </cell>
        </row>
        <row r="1538">
          <cell r="A1538" t="str">
            <v>1537</v>
          </cell>
          <cell r="B1538" t="str">
            <v>OM7_8153</v>
          </cell>
          <cell r="C1538" t="str">
            <v>153 - Energy Allocation O &amp; M Exp Amount</v>
          </cell>
          <cell r="D1538">
            <v>0</v>
          </cell>
          <cell r="F1538" t="str">
            <v>CALC</v>
          </cell>
          <cell r="H1538" t="str">
            <v>153</v>
          </cell>
          <cell r="I1538" t="str">
            <v>C</v>
          </cell>
          <cell r="J1538" t="str">
            <v>om_exp</v>
          </cell>
          <cell r="K1538" t="str">
            <v>alloc_energy_amt</v>
          </cell>
          <cell r="M1538" t="str">
            <v>2010/12/1/8/A/0</v>
          </cell>
        </row>
        <row r="1539">
          <cell r="A1539" t="str">
            <v>1538</v>
          </cell>
          <cell r="B1539" t="str">
            <v>OM7_8153</v>
          </cell>
          <cell r="C1539" t="str">
            <v>153 - Energy Allocation O &amp; M Exp Amount</v>
          </cell>
          <cell r="D1539">
            <v>0</v>
          </cell>
          <cell r="F1539" t="str">
            <v>CALC</v>
          </cell>
          <cell r="H1539" t="str">
            <v>153</v>
          </cell>
          <cell r="I1539" t="str">
            <v>C</v>
          </cell>
          <cell r="J1539" t="str">
            <v>om_exp</v>
          </cell>
          <cell r="K1539" t="str">
            <v>alloc_energy_amt</v>
          </cell>
          <cell r="M1539" t="str">
            <v>2010/12/1/8/A/0</v>
          </cell>
        </row>
        <row r="1540">
          <cell r="A1540" t="str">
            <v>1539</v>
          </cell>
          <cell r="B1540" t="str">
            <v>OMB_8153</v>
          </cell>
          <cell r="C1540" t="str">
            <v>153 - CP Jurisdictional O &amp; M Exp Amount</v>
          </cell>
          <cell r="D1540">
            <v>0</v>
          </cell>
          <cell r="F1540" t="str">
            <v>CALC</v>
          </cell>
          <cell r="H1540" t="str">
            <v>153</v>
          </cell>
          <cell r="I1540" t="str">
            <v>C</v>
          </cell>
          <cell r="J1540" t="str">
            <v>om_exp</v>
          </cell>
          <cell r="K1540" t="str">
            <v>juris_cp_amt</v>
          </cell>
          <cell r="M1540" t="str">
            <v>2010/12/1/8/A/0</v>
          </cell>
        </row>
        <row r="1541">
          <cell r="A1541" t="str">
            <v>1540</v>
          </cell>
          <cell r="B1541" t="str">
            <v>OMB_8153</v>
          </cell>
          <cell r="C1541" t="str">
            <v>153 - CP Jurisdictional O &amp; M Exp Amount</v>
          </cell>
          <cell r="D1541">
            <v>0</v>
          </cell>
          <cell r="F1541" t="str">
            <v>CALC</v>
          </cell>
          <cell r="H1541" t="str">
            <v>153</v>
          </cell>
          <cell r="I1541" t="str">
            <v>C</v>
          </cell>
          <cell r="J1541" t="str">
            <v>om_exp</v>
          </cell>
          <cell r="K1541" t="str">
            <v>juris_cp_amt</v>
          </cell>
          <cell r="M1541" t="str">
            <v>2010/12/1/8/A/0</v>
          </cell>
        </row>
        <row r="1542">
          <cell r="A1542" t="str">
            <v>1541</v>
          </cell>
          <cell r="B1542" t="str">
            <v>OM8_8153</v>
          </cell>
          <cell r="C1542" t="str">
            <v>153 - CP Jurisdictional Factor</v>
          </cell>
          <cell r="D1542">
            <v>0.98031049999999997</v>
          </cell>
          <cell r="F1542" t="str">
            <v>CALC</v>
          </cell>
          <cell r="H1542" t="str">
            <v>153</v>
          </cell>
          <cell r="I1542" t="str">
            <v>C</v>
          </cell>
          <cell r="J1542" t="str">
            <v>om_exp</v>
          </cell>
          <cell r="K1542" t="str">
            <v>juris_cp</v>
          </cell>
          <cell r="M1542" t="str">
            <v>2010/12/1/8/A/0</v>
          </cell>
        </row>
        <row r="1543">
          <cell r="A1543" t="str">
            <v>1542</v>
          </cell>
          <cell r="B1543" t="str">
            <v>OM8_8153</v>
          </cell>
          <cell r="C1543" t="str">
            <v>153 - CP Jurisdictional Factor</v>
          </cell>
          <cell r="D1543">
            <v>0.98031049999999997</v>
          </cell>
          <cell r="F1543" t="str">
            <v>CALC</v>
          </cell>
          <cell r="H1543" t="str">
            <v>153</v>
          </cell>
          <cell r="I1543" t="str">
            <v>C</v>
          </cell>
          <cell r="J1543" t="str">
            <v>om_exp</v>
          </cell>
          <cell r="K1543" t="str">
            <v>juris_cp</v>
          </cell>
          <cell r="M1543" t="str">
            <v>2010/12/1/8/A/0</v>
          </cell>
        </row>
        <row r="1544">
          <cell r="A1544" t="str">
            <v>1543</v>
          </cell>
          <cell r="B1544" t="str">
            <v>OMA_8153</v>
          </cell>
          <cell r="C1544" t="str">
            <v>153 - Energy Jurisdictional Factor</v>
          </cell>
          <cell r="D1544">
            <v>0.980271</v>
          </cell>
          <cell r="F1544" t="str">
            <v>CALC</v>
          </cell>
          <cell r="H1544" t="str">
            <v>153</v>
          </cell>
          <cell r="I1544" t="str">
            <v>C</v>
          </cell>
          <cell r="J1544" t="str">
            <v>om_exp</v>
          </cell>
          <cell r="K1544" t="str">
            <v>juris_energy</v>
          </cell>
          <cell r="M1544" t="str">
            <v>2010/12/1/8/A/0</v>
          </cell>
        </row>
        <row r="1545">
          <cell r="A1545" t="str">
            <v>1544</v>
          </cell>
          <cell r="B1545" t="str">
            <v>OMA_8153</v>
          </cell>
          <cell r="C1545" t="str">
            <v>153 - Energy Jurisdictional Factor</v>
          </cell>
          <cell r="D1545">
            <v>0.980271</v>
          </cell>
          <cell r="F1545" t="str">
            <v>CALC</v>
          </cell>
          <cell r="H1545" t="str">
            <v>153</v>
          </cell>
          <cell r="I1545" t="str">
            <v>C</v>
          </cell>
          <cell r="J1545" t="str">
            <v>om_exp</v>
          </cell>
          <cell r="K1545" t="str">
            <v>juris_energy</v>
          </cell>
          <cell r="M1545" t="str">
            <v>2010/12/1/8/A/0</v>
          </cell>
        </row>
        <row r="1546">
          <cell r="A1546" t="str">
            <v>1545</v>
          </cell>
          <cell r="B1546" t="str">
            <v>OM1_8153</v>
          </cell>
          <cell r="C1546" t="str">
            <v>153 - O &amp; M Expenses Amount</v>
          </cell>
          <cell r="D1546">
            <v>0</v>
          </cell>
          <cell r="F1546" t="str">
            <v>CALC</v>
          </cell>
          <cell r="H1546" t="str">
            <v>153</v>
          </cell>
          <cell r="I1546" t="str">
            <v>C</v>
          </cell>
          <cell r="J1546" t="str">
            <v>om_exp</v>
          </cell>
          <cell r="K1546" t="str">
            <v>beg_bal</v>
          </cell>
          <cell r="M1546" t="str">
            <v>2010/12/1/8/A/0</v>
          </cell>
        </row>
        <row r="1547">
          <cell r="A1547" t="str">
            <v>1546</v>
          </cell>
          <cell r="B1547" t="str">
            <v>OM1_8153</v>
          </cell>
          <cell r="C1547" t="str">
            <v>153 - O &amp; M Expenses Amount</v>
          </cell>
          <cell r="D1547">
            <v>0</v>
          </cell>
          <cell r="F1547" t="str">
            <v>CALC</v>
          </cell>
          <cell r="H1547" t="str">
            <v>153</v>
          </cell>
          <cell r="I1547" t="str">
            <v>C</v>
          </cell>
          <cell r="J1547" t="str">
            <v>om_exp</v>
          </cell>
          <cell r="K1547" t="str">
            <v>beg_bal</v>
          </cell>
          <cell r="M1547" t="str">
            <v>2010/12/1/8/A/0</v>
          </cell>
        </row>
        <row r="1548">
          <cell r="A1548" t="str">
            <v>1547</v>
          </cell>
          <cell r="B1548" t="str">
            <v>OM9_8153</v>
          </cell>
          <cell r="C1548" t="str">
            <v>153 - GCP Jurisdictional Factor</v>
          </cell>
          <cell r="D1548">
            <v>1</v>
          </cell>
          <cell r="F1548" t="str">
            <v>CALC</v>
          </cell>
          <cell r="H1548" t="str">
            <v>153</v>
          </cell>
          <cell r="I1548" t="str">
            <v>C</v>
          </cell>
          <cell r="J1548" t="str">
            <v>om_exp</v>
          </cell>
          <cell r="K1548" t="str">
            <v>juris_gcp</v>
          </cell>
          <cell r="M1548" t="str">
            <v>2010/12/1/8/A/0</v>
          </cell>
        </row>
        <row r="1549">
          <cell r="A1549" t="str">
            <v>1548</v>
          </cell>
          <cell r="B1549" t="str">
            <v>OM9_8153</v>
          </cell>
          <cell r="C1549" t="str">
            <v>153 - GCP Jurisdictional Factor</v>
          </cell>
          <cell r="D1549">
            <v>1</v>
          </cell>
          <cell r="F1549" t="str">
            <v>CALC</v>
          </cell>
          <cell r="H1549" t="str">
            <v>153</v>
          </cell>
          <cell r="I1549" t="str">
            <v>C</v>
          </cell>
          <cell r="J1549" t="str">
            <v>om_exp</v>
          </cell>
          <cell r="K1549" t="str">
            <v>juris_gcp</v>
          </cell>
          <cell r="M1549" t="str">
            <v>2010/12/1/8/A/0</v>
          </cell>
        </row>
        <row r="1550">
          <cell r="A1550" t="str">
            <v>1549</v>
          </cell>
          <cell r="B1550" t="str">
            <v>OMD_8153</v>
          </cell>
          <cell r="C1550" t="str">
            <v>153 - Energy Jurisdictional O &amp; M Exp Amount</v>
          </cell>
          <cell r="D1550">
            <v>0</v>
          </cell>
          <cell r="F1550" t="str">
            <v>CALC</v>
          </cell>
          <cell r="H1550" t="str">
            <v>153</v>
          </cell>
          <cell r="I1550" t="str">
            <v>C</v>
          </cell>
          <cell r="J1550" t="str">
            <v>om_exp</v>
          </cell>
          <cell r="K1550" t="str">
            <v>juris_energy_amt</v>
          </cell>
          <cell r="M1550" t="str">
            <v>2010/12/1/8/A/0</v>
          </cell>
        </row>
        <row r="1551">
          <cell r="A1551" t="str">
            <v>1550</v>
          </cell>
          <cell r="B1551" t="str">
            <v>OMD_8153</v>
          </cell>
          <cell r="C1551" t="str">
            <v>153 - Energy Jurisdictional O &amp; M Exp Amount</v>
          </cell>
          <cell r="D1551">
            <v>0</v>
          </cell>
          <cell r="F1551" t="str">
            <v>CALC</v>
          </cell>
          <cell r="H1551" t="str">
            <v>153</v>
          </cell>
          <cell r="I1551" t="str">
            <v>C</v>
          </cell>
          <cell r="J1551" t="str">
            <v>om_exp</v>
          </cell>
          <cell r="K1551" t="str">
            <v>juris_energy_amt</v>
          </cell>
          <cell r="M1551" t="str">
            <v>2010/12/1/8/A/0</v>
          </cell>
        </row>
        <row r="1552">
          <cell r="A1552" t="str">
            <v>1551</v>
          </cell>
          <cell r="B1552" t="str">
            <v>OME_8153</v>
          </cell>
          <cell r="C1552" t="str">
            <v>153 - Total Jurisdictional O &amp; M Exp Amount</v>
          </cell>
          <cell r="D1552">
            <v>0</v>
          </cell>
          <cell r="F1552" t="str">
            <v>CALC</v>
          </cell>
          <cell r="H1552" t="str">
            <v>153</v>
          </cell>
          <cell r="I1552" t="str">
            <v>C</v>
          </cell>
          <cell r="J1552" t="str">
            <v>om_exp</v>
          </cell>
          <cell r="K1552" t="str">
            <v>total_juris_amt</v>
          </cell>
          <cell r="M1552" t="str">
            <v>2010/12/1/8/A/0</v>
          </cell>
        </row>
        <row r="1553">
          <cell r="A1553" t="str">
            <v>1552</v>
          </cell>
          <cell r="B1553" t="str">
            <v>OME_8153</v>
          </cell>
          <cell r="C1553" t="str">
            <v>153 - Total Jurisdictional O &amp; M Exp Amount</v>
          </cell>
          <cell r="D1553">
            <v>0</v>
          </cell>
          <cell r="F1553" t="str">
            <v>CALC</v>
          </cell>
          <cell r="H1553" t="str">
            <v>153</v>
          </cell>
          <cell r="I1553" t="str">
            <v>C</v>
          </cell>
          <cell r="J1553" t="str">
            <v>om_exp</v>
          </cell>
          <cell r="K1553" t="str">
            <v>total_juris_amt</v>
          </cell>
          <cell r="M1553" t="str">
            <v>2010/12/1/8/A/0</v>
          </cell>
        </row>
        <row r="1554">
          <cell r="A1554" t="str">
            <v>1553</v>
          </cell>
          <cell r="B1554" t="str">
            <v>OM6_8154</v>
          </cell>
          <cell r="C1554" t="str">
            <v>154 - GCP Allocation O &amp; M Exp Amount</v>
          </cell>
          <cell r="D1554">
            <v>0</v>
          </cell>
          <cell r="F1554" t="str">
            <v>CALC</v>
          </cell>
          <cell r="H1554" t="str">
            <v>154</v>
          </cell>
          <cell r="I1554" t="str">
            <v>C</v>
          </cell>
          <cell r="J1554" t="str">
            <v>om_exp</v>
          </cell>
          <cell r="K1554" t="str">
            <v>alloc_gcp_amt</v>
          </cell>
          <cell r="M1554" t="str">
            <v>2010/12/1/8/A/0</v>
          </cell>
        </row>
        <row r="1555">
          <cell r="A1555" t="str">
            <v>1554</v>
          </cell>
          <cell r="B1555" t="str">
            <v>OM6_8154</v>
          </cell>
          <cell r="C1555" t="str">
            <v>154 - GCP Allocation O &amp; M Exp Amount</v>
          </cell>
          <cell r="D1555">
            <v>0</v>
          </cell>
          <cell r="F1555" t="str">
            <v>CALC</v>
          </cell>
          <cell r="H1555" t="str">
            <v>154</v>
          </cell>
          <cell r="I1555" t="str">
            <v>C</v>
          </cell>
          <cell r="J1555" t="str">
            <v>om_exp</v>
          </cell>
          <cell r="K1555" t="str">
            <v>alloc_gcp_amt</v>
          </cell>
          <cell r="M1555" t="str">
            <v>2010/12/1/8/A/0</v>
          </cell>
        </row>
        <row r="1556">
          <cell r="A1556" t="str">
            <v>1555</v>
          </cell>
          <cell r="B1556" t="str">
            <v>OM3_8154</v>
          </cell>
          <cell r="C1556" t="str">
            <v>154 - GCP Allocation Factor</v>
          </cell>
          <cell r="D1556">
            <v>0</v>
          </cell>
          <cell r="F1556" t="str">
            <v>CALC</v>
          </cell>
          <cell r="H1556" t="str">
            <v>154</v>
          </cell>
          <cell r="I1556" t="str">
            <v>C</v>
          </cell>
          <cell r="J1556" t="str">
            <v>om_exp</v>
          </cell>
          <cell r="K1556" t="str">
            <v>alloc_gcp</v>
          </cell>
          <cell r="M1556" t="str">
            <v>2010/12/1/8/A/0</v>
          </cell>
        </row>
        <row r="1557">
          <cell r="A1557" t="str">
            <v>1556</v>
          </cell>
          <cell r="B1557" t="str">
            <v>OM3_8154</v>
          </cell>
          <cell r="C1557" t="str">
            <v>154 - GCP Allocation Factor</v>
          </cell>
          <cell r="D1557">
            <v>0</v>
          </cell>
          <cell r="F1557" t="str">
            <v>CALC</v>
          </cell>
          <cell r="H1557" t="str">
            <v>154</v>
          </cell>
          <cell r="I1557" t="str">
            <v>C</v>
          </cell>
          <cell r="J1557" t="str">
            <v>om_exp</v>
          </cell>
          <cell r="K1557" t="str">
            <v>alloc_gcp</v>
          </cell>
          <cell r="M1557" t="str">
            <v>2010/12/1/8/A/0</v>
          </cell>
        </row>
        <row r="1558">
          <cell r="A1558" t="str">
            <v>1557</v>
          </cell>
          <cell r="B1558" t="str">
            <v>OMC_8154</v>
          </cell>
          <cell r="C1558" t="str">
            <v>154 - GCP Jurisdictional O &amp; M Exp Amount</v>
          </cell>
          <cell r="D1558">
            <v>0</v>
          </cell>
          <cell r="F1558" t="str">
            <v>CALC</v>
          </cell>
          <cell r="H1558" t="str">
            <v>154</v>
          </cell>
          <cell r="I1558" t="str">
            <v>C</v>
          </cell>
          <cell r="J1558" t="str">
            <v>om_exp</v>
          </cell>
          <cell r="K1558" t="str">
            <v>juris_gcp_amt</v>
          </cell>
          <cell r="M1558" t="str">
            <v>2010/12/1/8/A/0</v>
          </cell>
        </row>
        <row r="1559">
          <cell r="A1559" t="str">
            <v>1558</v>
          </cell>
          <cell r="B1559" t="str">
            <v>OMC_8154</v>
          </cell>
          <cell r="C1559" t="str">
            <v>154 - GCP Jurisdictional O &amp; M Exp Amount</v>
          </cell>
          <cell r="D1559">
            <v>0</v>
          </cell>
          <cell r="F1559" t="str">
            <v>CALC</v>
          </cell>
          <cell r="H1559" t="str">
            <v>154</v>
          </cell>
          <cell r="I1559" t="str">
            <v>C</v>
          </cell>
          <cell r="J1559" t="str">
            <v>om_exp</v>
          </cell>
          <cell r="K1559" t="str">
            <v>juris_gcp_amt</v>
          </cell>
          <cell r="M1559" t="str">
            <v>2010/12/1/8/A/0</v>
          </cell>
        </row>
        <row r="1560">
          <cell r="A1560" t="str">
            <v>1559</v>
          </cell>
          <cell r="B1560" t="str">
            <v>OM4_8154</v>
          </cell>
          <cell r="C1560" t="str">
            <v>154 - Energy Allocation Factor</v>
          </cell>
          <cell r="D1560">
            <v>1</v>
          </cell>
          <cell r="F1560" t="str">
            <v>CALC</v>
          </cell>
          <cell r="H1560" t="str">
            <v>154</v>
          </cell>
          <cell r="I1560" t="str">
            <v>C</v>
          </cell>
          <cell r="J1560" t="str">
            <v>om_exp</v>
          </cell>
          <cell r="K1560" t="str">
            <v>alloc_energy</v>
          </cell>
          <cell r="M1560" t="str">
            <v>2010/12/1/8/A/0</v>
          </cell>
        </row>
        <row r="1561">
          <cell r="A1561" t="str">
            <v>1560</v>
          </cell>
          <cell r="B1561" t="str">
            <v>OM4_8154</v>
          </cell>
          <cell r="C1561" t="str">
            <v>154 - Energy Allocation Factor</v>
          </cell>
          <cell r="D1561">
            <v>1</v>
          </cell>
          <cell r="F1561" t="str">
            <v>CALC</v>
          </cell>
          <cell r="H1561" t="str">
            <v>154</v>
          </cell>
          <cell r="I1561" t="str">
            <v>C</v>
          </cell>
          <cell r="J1561" t="str">
            <v>om_exp</v>
          </cell>
          <cell r="K1561" t="str">
            <v>alloc_energy</v>
          </cell>
          <cell r="M1561" t="str">
            <v>2010/12/1/8/A/0</v>
          </cell>
        </row>
        <row r="1562">
          <cell r="A1562" t="str">
            <v>1561</v>
          </cell>
          <cell r="B1562" t="str">
            <v>OM7_8154</v>
          </cell>
          <cell r="C1562" t="str">
            <v>154 - Energy Allocation O &amp; M Exp Amount</v>
          </cell>
          <cell r="D1562">
            <v>0</v>
          </cell>
          <cell r="F1562" t="str">
            <v>CALC</v>
          </cell>
          <cell r="H1562" t="str">
            <v>154</v>
          </cell>
          <cell r="I1562" t="str">
            <v>C</v>
          </cell>
          <cell r="J1562" t="str">
            <v>om_exp</v>
          </cell>
          <cell r="K1562" t="str">
            <v>alloc_energy_amt</v>
          </cell>
          <cell r="M1562" t="str">
            <v>2010/12/1/8/A/0</v>
          </cell>
        </row>
        <row r="1563">
          <cell r="A1563" t="str">
            <v>1562</v>
          </cell>
          <cell r="B1563" t="str">
            <v>OM7_8154</v>
          </cell>
          <cell r="C1563" t="str">
            <v>154 - Energy Allocation O &amp; M Exp Amount</v>
          </cell>
          <cell r="D1563">
            <v>0</v>
          </cell>
          <cell r="F1563" t="str">
            <v>CALC</v>
          </cell>
          <cell r="H1563" t="str">
            <v>154</v>
          </cell>
          <cell r="I1563" t="str">
            <v>C</v>
          </cell>
          <cell r="J1563" t="str">
            <v>om_exp</v>
          </cell>
          <cell r="K1563" t="str">
            <v>alloc_energy_amt</v>
          </cell>
          <cell r="M1563" t="str">
            <v>2010/12/1/8/A/0</v>
          </cell>
        </row>
        <row r="1564">
          <cell r="A1564" t="str">
            <v>1563</v>
          </cell>
          <cell r="B1564" t="str">
            <v>OMB_8154</v>
          </cell>
          <cell r="C1564" t="str">
            <v>154 - CP Jurisdictional O &amp; M Exp Amount</v>
          </cell>
          <cell r="D1564">
            <v>0</v>
          </cell>
          <cell r="F1564" t="str">
            <v>CALC</v>
          </cell>
          <cell r="H1564" t="str">
            <v>154</v>
          </cell>
          <cell r="I1564" t="str">
            <v>C</v>
          </cell>
          <cell r="J1564" t="str">
            <v>om_exp</v>
          </cell>
          <cell r="K1564" t="str">
            <v>juris_cp_amt</v>
          </cell>
          <cell r="M1564" t="str">
            <v>2010/12/1/8/A/0</v>
          </cell>
        </row>
        <row r="1565">
          <cell r="A1565" t="str">
            <v>1564</v>
          </cell>
          <cell r="B1565" t="str">
            <v>OMB_8154</v>
          </cell>
          <cell r="C1565" t="str">
            <v>154 - CP Jurisdictional O &amp; M Exp Amount</v>
          </cell>
          <cell r="D1565">
            <v>0</v>
          </cell>
          <cell r="F1565" t="str">
            <v>CALC</v>
          </cell>
          <cell r="H1565" t="str">
            <v>154</v>
          </cell>
          <cell r="I1565" t="str">
            <v>C</v>
          </cell>
          <cell r="J1565" t="str">
            <v>om_exp</v>
          </cell>
          <cell r="K1565" t="str">
            <v>juris_cp_amt</v>
          </cell>
          <cell r="M1565" t="str">
            <v>2010/12/1/8/A/0</v>
          </cell>
        </row>
        <row r="1566">
          <cell r="A1566" t="str">
            <v>1565</v>
          </cell>
          <cell r="B1566" t="str">
            <v>OM8_8154</v>
          </cell>
          <cell r="C1566" t="str">
            <v>154 - CP Jurisdictional Factor</v>
          </cell>
          <cell r="D1566">
            <v>0.98031049999999997</v>
          </cell>
          <cell r="F1566" t="str">
            <v>CALC</v>
          </cell>
          <cell r="H1566" t="str">
            <v>154</v>
          </cell>
          <cell r="I1566" t="str">
            <v>C</v>
          </cell>
          <cell r="J1566" t="str">
            <v>om_exp</v>
          </cell>
          <cell r="K1566" t="str">
            <v>juris_cp</v>
          </cell>
          <cell r="M1566" t="str">
            <v>2010/12/1/8/A/0</v>
          </cell>
        </row>
        <row r="1567">
          <cell r="A1567" t="str">
            <v>1566</v>
          </cell>
          <cell r="B1567" t="str">
            <v>OM8_8154</v>
          </cell>
          <cell r="C1567" t="str">
            <v>154 - CP Jurisdictional Factor</v>
          </cell>
          <cell r="D1567">
            <v>0.98031049999999997</v>
          </cell>
          <cell r="F1567" t="str">
            <v>CALC</v>
          </cell>
          <cell r="H1567" t="str">
            <v>154</v>
          </cell>
          <cell r="I1567" t="str">
            <v>C</v>
          </cell>
          <cell r="J1567" t="str">
            <v>om_exp</v>
          </cell>
          <cell r="K1567" t="str">
            <v>juris_cp</v>
          </cell>
          <cell r="M1567" t="str">
            <v>2010/12/1/8/A/0</v>
          </cell>
        </row>
        <row r="1568">
          <cell r="A1568" t="str">
            <v>1567</v>
          </cell>
          <cell r="B1568" t="str">
            <v>OMA_8154</v>
          </cell>
          <cell r="C1568" t="str">
            <v>154 - Energy Jurisdictional Factor</v>
          </cell>
          <cell r="D1568">
            <v>0.980271</v>
          </cell>
          <cell r="F1568" t="str">
            <v>CALC</v>
          </cell>
          <cell r="H1568" t="str">
            <v>154</v>
          </cell>
          <cell r="I1568" t="str">
            <v>C</v>
          </cell>
          <cell r="J1568" t="str">
            <v>om_exp</v>
          </cell>
          <cell r="K1568" t="str">
            <v>juris_energy</v>
          </cell>
          <cell r="M1568" t="str">
            <v>2010/12/1/8/A/0</v>
          </cell>
        </row>
        <row r="1569">
          <cell r="A1569" t="str">
            <v>1568</v>
          </cell>
          <cell r="B1569" t="str">
            <v>OMA_8154</v>
          </cell>
          <cell r="C1569" t="str">
            <v>154 - Energy Jurisdictional Factor</v>
          </cell>
          <cell r="D1569">
            <v>0.980271</v>
          </cell>
          <cell r="F1569" t="str">
            <v>CALC</v>
          </cell>
          <cell r="H1569" t="str">
            <v>154</v>
          </cell>
          <cell r="I1569" t="str">
            <v>C</v>
          </cell>
          <cell r="J1569" t="str">
            <v>om_exp</v>
          </cell>
          <cell r="K1569" t="str">
            <v>juris_energy</v>
          </cell>
          <cell r="M1569" t="str">
            <v>2010/12/1/8/A/0</v>
          </cell>
        </row>
        <row r="1570">
          <cell r="A1570" t="str">
            <v>1569</v>
          </cell>
          <cell r="B1570" t="str">
            <v>OM1_8154</v>
          </cell>
          <cell r="C1570" t="str">
            <v>154 - O &amp; M Expenses Amount</v>
          </cell>
          <cell r="D1570">
            <v>0</v>
          </cell>
          <cell r="F1570" t="str">
            <v>CALC</v>
          </cell>
          <cell r="H1570" t="str">
            <v>154</v>
          </cell>
          <cell r="I1570" t="str">
            <v>C</v>
          </cell>
          <cell r="J1570" t="str">
            <v>om_exp</v>
          </cell>
          <cell r="K1570" t="str">
            <v>beg_bal</v>
          </cell>
          <cell r="M1570" t="str">
            <v>2010/12/1/8/A/0</v>
          </cell>
        </row>
        <row r="1571">
          <cell r="A1571" t="str">
            <v>1570</v>
          </cell>
          <cell r="B1571" t="str">
            <v>OM1_8154</v>
          </cell>
          <cell r="C1571" t="str">
            <v>154 - O &amp; M Expenses Amount</v>
          </cell>
          <cell r="D1571">
            <v>0</v>
          </cell>
          <cell r="F1571" t="str">
            <v>CALC</v>
          </cell>
          <cell r="H1571" t="str">
            <v>154</v>
          </cell>
          <cell r="I1571" t="str">
            <v>C</v>
          </cell>
          <cell r="J1571" t="str">
            <v>om_exp</v>
          </cell>
          <cell r="K1571" t="str">
            <v>beg_bal</v>
          </cell>
          <cell r="M1571" t="str">
            <v>2010/12/1/8/A/0</v>
          </cell>
        </row>
        <row r="1572">
          <cell r="A1572" t="str">
            <v>1571</v>
          </cell>
          <cell r="B1572" t="str">
            <v>OM9_8154</v>
          </cell>
          <cell r="C1572" t="str">
            <v>154 - GCP Jurisdictional Factor</v>
          </cell>
          <cell r="D1572">
            <v>1</v>
          </cell>
          <cell r="F1572" t="str">
            <v>CALC</v>
          </cell>
          <cell r="H1572" t="str">
            <v>154</v>
          </cell>
          <cell r="I1572" t="str">
            <v>C</v>
          </cell>
          <cell r="J1572" t="str">
            <v>om_exp</v>
          </cell>
          <cell r="K1572" t="str">
            <v>juris_gcp</v>
          </cell>
          <cell r="M1572" t="str">
            <v>2010/12/1/8/A/0</v>
          </cell>
        </row>
        <row r="1573">
          <cell r="A1573" t="str">
            <v>1572</v>
          </cell>
          <cell r="B1573" t="str">
            <v>OM9_8154</v>
          </cell>
          <cell r="C1573" t="str">
            <v>154 - GCP Jurisdictional Factor</v>
          </cell>
          <cell r="D1573">
            <v>1</v>
          </cell>
          <cell r="F1573" t="str">
            <v>CALC</v>
          </cell>
          <cell r="H1573" t="str">
            <v>154</v>
          </cell>
          <cell r="I1573" t="str">
            <v>C</v>
          </cell>
          <cell r="J1573" t="str">
            <v>om_exp</v>
          </cell>
          <cell r="K1573" t="str">
            <v>juris_gcp</v>
          </cell>
          <cell r="M1573" t="str">
            <v>2010/12/1/8/A/0</v>
          </cell>
        </row>
        <row r="1574">
          <cell r="A1574" t="str">
            <v>1573</v>
          </cell>
          <cell r="B1574" t="str">
            <v>OMD_8154</v>
          </cell>
          <cell r="C1574" t="str">
            <v>154 - Energy Jurisdictional O &amp; M Exp Amount</v>
          </cell>
          <cell r="D1574">
            <v>0</v>
          </cell>
          <cell r="F1574" t="str">
            <v>CALC</v>
          </cell>
          <cell r="H1574" t="str">
            <v>154</v>
          </cell>
          <cell r="I1574" t="str">
            <v>C</v>
          </cell>
          <cell r="J1574" t="str">
            <v>om_exp</v>
          </cell>
          <cell r="K1574" t="str">
            <v>juris_energy_amt</v>
          </cell>
          <cell r="M1574" t="str">
            <v>2010/12/1/8/A/0</v>
          </cell>
        </row>
        <row r="1575">
          <cell r="A1575" t="str">
            <v>1574</v>
          </cell>
          <cell r="B1575" t="str">
            <v>OMD_8154</v>
          </cell>
          <cell r="C1575" t="str">
            <v>154 - Energy Jurisdictional O &amp; M Exp Amount</v>
          </cell>
          <cell r="D1575">
            <v>0</v>
          </cell>
          <cell r="F1575" t="str">
            <v>CALC</v>
          </cell>
          <cell r="H1575" t="str">
            <v>154</v>
          </cell>
          <cell r="I1575" t="str">
            <v>C</v>
          </cell>
          <cell r="J1575" t="str">
            <v>om_exp</v>
          </cell>
          <cell r="K1575" t="str">
            <v>juris_energy_amt</v>
          </cell>
          <cell r="M1575" t="str">
            <v>2010/12/1/8/A/0</v>
          </cell>
        </row>
        <row r="1576">
          <cell r="A1576" t="str">
            <v>1575</v>
          </cell>
          <cell r="B1576" t="str">
            <v>OME_8154</v>
          </cell>
          <cell r="C1576" t="str">
            <v>154 - Total Jurisdictional O &amp; M Exp Amount</v>
          </cell>
          <cell r="D1576">
            <v>0</v>
          </cell>
          <cell r="F1576" t="str">
            <v>CALC</v>
          </cell>
          <cell r="H1576" t="str">
            <v>154</v>
          </cell>
          <cell r="I1576" t="str">
            <v>C</v>
          </cell>
          <cell r="J1576" t="str">
            <v>om_exp</v>
          </cell>
          <cell r="K1576" t="str">
            <v>total_juris_amt</v>
          </cell>
          <cell r="M1576" t="str">
            <v>2010/12/1/8/A/0</v>
          </cell>
        </row>
        <row r="1577">
          <cell r="A1577" t="str">
            <v>1576</v>
          </cell>
          <cell r="B1577" t="str">
            <v>OME_8154</v>
          </cell>
          <cell r="C1577" t="str">
            <v>154 - Total Jurisdictional O &amp; M Exp Amount</v>
          </cell>
          <cell r="D1577">
            <v>0</v>
          </cell>
          <cell r="F1577" t="str">
            <v>CALC</v>
          </cell>
          <cell r="H1577" t="str">
            <v>154</v>
          </cell>
          <cell r="I1577" t="str">
            <v>C</v>
          </cell>
          <cell r="J1577" t="str">
            <v>om_exp</v>
          </cell>
          <cell r="K1577" t="str">
            <v>total_juris_amt</v>
          </cell>
          <cell r="M1577" t="str">
            <v>2010/12/1/8/A/0</v>
          </cell>
        </row>
        <row r="1578">
          <cell r="A1578" t="str">
            <v>1577</v>
          </cell>
          <cell r="B1578" t="str">
            <v>512_2490</v>
          </cell>
          <cell r="C1578" t="str">
            <v xml:space="preserve">MAINT BOILER PLT-REBURN MAINT-ECRC                </v>
          </cell>
          <cell r="D1578">
            <v>51885.120000000003</v>
          </cell>
          <cell r="E1578" t="str">
            <v>512249</v>
          </cell>
          <cell r="F1578" t="str">
            <v>WALKER</v>
          </cell>
          <cell r="G1578" t="str">
            <v>CM</v>
          </cell>
          <cell r="H1578" t="str">
            <v>155</v>
          </cell>
          <cell r="I1578" t="str">
            <v>W</v>
          </cell>
          <cell r="M1578" t="str">
            <v>2010/12/1/8/A/0</v>
          </cell>
        </row>
        <row r="1579">
          <cell r="A1579" t="str">
            <v>1578</v>
          </cell>
          <cell r="B1579" t="str">
            <v>OM5_8155</v>
          </cell>
          <cell r="C1579" t="str">
            <v>155 - CP Allocation O &amp; M Exp Amount</v>
          </cell>
          <cell r="D1579">
            <v>0</v>
          </cell>
          <cell r="F1579" t="str">
            <v>CALC</v>
          </cell>
          <cell r="H1579" t="str">
            <v>155</v>
          </cell>
          <cell r="I1579" t="str">
            <v>C</v>
          </cell>
          <cell r="J1579" t="str">
            <v>om_exp</v>
          </cell>
          <cell r="K1579" t="str">
            <v>alloc_cp_amt</v>
          </cell>
          <cell r="M1579" t="str">
            <v>2010/12/1/8/A/0</v>
          </cell>
        </row>
        <row r="1580">
          <cell r="A1580" t="str">
            <v>1579</v>
          </cell>
          <cell r="B1580" t="str">
            <v>OM2_8155</v>
          </cell>
          <cell r="C1580" t="str">
            <v>155 - CP Allocation Factor</v>
          </cell>
          <cell r="D1580">
            <v>0</v>
          </cell>
          <cell r="F1580" t="str">
            <v>CALC</v>
          </cell>
          <cell r="H1580" t="str">
            <v>155</v>
          </cell>
          <cell r="I1580" t="str">
            <v>C</v>
          </cell>
          <cell r="J1580" t="str">
            <v>om_exp</v>
          </cell>
          <cell r="K1580" t="str">
            <v>alloc_cp</v>
          </cell>
          <cell r="M1580" t="str">
            <v>2010/12/1/8/A/0</v>
          </cell>
        </row>
        <row r="1581">
          <cell r="A1581" t="str">
            <v>1580</v>
          </cell>
          <cell r="B1581" t="str">
            <v>OM6_8155</v>
          </cell>
          <cell r="C1581" t="str">
            <v>155 - GCP Allocation O &amp; M Exp Amount</v>
          </cell>
          <cell r="D1581">
            <v>0</v>
          </cell>
          <cell r="F1581" t="str">
            <v>CALC</v>
          </cell>
          <cell r="H1581" t="str">
            <v>155</v>
          </cell>
          <cell r="I1581" t="str">
            <v>C</v>
          </cell>
          <cell r="J1581" t="str">
            <v>om_exp</v>
          </cell>
          <cell r="K1581" t="str">
            <v>alloc_gcp_amt</v>
          </cell>
          <cell r="M1581" t="str">
            <v>2010/12/1/8/A/0</v>
          </cell>
        </row>
        <row r="1582">
          <cell r="A1582" t="str">
            <v>1581</v>
          </cell>
          <cell r="B1582" t="str">
            <v>OM3_8155</v>
          </cell>
          <cell r="C1582" t="str">
            <v>155 - GCP Allocation Factor</v>
          </cell>
          <cell r="D1582">
            <v>0</v>
          </cell>
          <cell r="F1582" t="str">
            <v>CALC</v>
          </cell>
          <cell r="H1582" t="str">
            <v>155</v>
          </cell>
          <cell r="I1582" t="str">
            <v>C</v>
          </cell>
          <cell r="J1582" t="str">
            <v>om_exp</v>
          </cell>
          <cell r="K1582" t="str">
            <v>alloc_gcp</v>
          </cell>
          <cell r="M1582" t="str">
            <v>2010/12/1/8/A/0</v>
          </cell>
        </row>
        <row r="1583">
          <cell r="A1583" t="str">
            <v>1582</v>
          </cell>
          <cell r="B1583" t="str">
            <v>OMC_8155</v>
          </cell>
          <cell r="C1583" t="str">
            <v>155 - GCP Jurisdictional O &amp; M Exp Amount</v>
          </cell>
          <cell r="D1583">
            <v>0</v>
          </cell>
          <cell r="F1583" t="str">
            <v>CALC</v>
          </cell>
          <cell r="H1583" t="str">
            <v>155</v>
          </cell>
          <cell r="I1583" t="str">
            <v>C</v>
          </cell>
          <cell r="J1583" t="str">
            <v>om_exp</v>
          </cell>
          <cell r="K1583" t="str">
            <v>juris_gcp_amt</v>
          </cell>
          <cell r="M1583" t="str">
            <v>2010/12/1/8/A/0</v>
          </cell>
        </row>
        <row r="1584">
          <cell r="A1584" t="str">
            <v>1583</v>
          </cell>
          <cell r="B1584" t="str">
            <v>OM4_8155</v>
          </cell>
          <cell r="C1584" t="str">
            <v>155 - Energy Allocation Factor</v>
          </cell>
          <cell r="D1584">
            <v>1</v>
          </cell>
          <cell r="F1584" t="str">
            <v>CALC</v>
          </cell>
          <cell r="H1584" t="str">
            <v>155</v>
          </cell>
          <cell r="I1584" t="str">
            <v>C</v>
          </cell>
          <cell r="J1584" t="str">
            <v>om_exp</v>
          </cell>
          <cell r="K1584" t="str">
            <v>alloc_energy</v>
          </cell>
          <cell r="M1584" t="str">
            <v>2010/12/1/8/A/0</v>
          </cell>
        </row>
        <row r="1585">
          <cell r="A1585" t="str">
            <v>1584</v>
          </cell>
          <cell r="B1585" t="str">
            <v>OM7_8155</v>
          </cell>
          <cell r="C1585" t="str">
            <v>155 - Energy Allocation O &amp; M Exp Amount</v>
          </cell>
          <cell r="D1585">
            <v>51885.120000000003</v>
          </cell>
          <cell r="F1585" t="str">
            <v>CALC</v>
          </cell>
          <cell r="H1585" t="str">
            <v>155</v>
          </cell>
          <cell r="I1585" t="str">
            <v>C</v>
          </cell>
          <cell r="J1585" t="str">
            <v>om_exp</v>
          </cell>
          <cell r="K1585" t="str">
            <v>alloc_energy_amt</v>
          </cell>
          <cell r="M1585" t="str">
            <v>2010/12/1/8/A/0</v>
          </cell>
        </row>
        <row r="1586">
          <cell r="A1586" t="str">
            <v>1585</v>
          </cell>
          <cell r="B1586" t="str">
            <v>OMB_8155</v>
          </cell>
          <cell r="C1586" t="str">
            <v>155 - CP Jurisdictional O &amp; M Exp Amount</v>
          </cell>
          <cell r="D1586">
            <v>0</v>
          </cell>
          <cell r="F1586" t="str">
            <v>CALC</v>
          </cell>
          <cell r="H1586" t="str">
            <v>155</v>
          </cell>
          <cell r="I1586" t="str">
            <v>C</v>
          </cell>
          <cell r="J1586" t="str">
            <v>om_exp</v>
          </cell>
          <cell r="K1586" t="str">
            <v>juris_cp_amt</v>
          </cell>
          <cell r="M1586" t="str">
            <v>2010/12/1/8/A/0</v>
          </cell>
        </row>
        <row r="1587">
          <cell r="A1587" t="str">
            <v>1586</v>
          </cell>
          <cell r="B1587" t="str">
            <v>OM8_8155</v>
          </cell>
          <cell r="C1587" t="str">
            <v>155 - CP Jurisdictional Factor</v>
          </cell>
          <cell r="D1587">
            <v>0.98031049999999997</v>
          </cell>
          <cell r="F1587" t="str">
            <v>CALC</v>
          </cell>
          <cell r="H1587" t="str">
            <v>155</v>
          </cell>
          <cell r="I1587" t="str">
            <v>C</v>
          </cell>
          <cell r="J1587" t="str">
            <v>om_exp</v>
          </cell>
          <cell r="K1587" t="str">
            <v>juris_cp</v>
          </cell>
          <cell r="M1587" t="str">
            <v>2010/12/1/8/A/0</v>
          </cell>
        </row>
        <row r="1588">
          <cell r="A1588" t="str">
            <v>1587</v>
          </cell>
          <cell r="B1588" t="str">
            <v>OMA_8155</v>
          </cell>
          <cell r="C1588" t="str">
            <v>155 - Energy Jurisdictional Factor</v>
          </cell>
          <cell r="D1588">
            <v>0.980271</v>
          </cell>
          <cell r="F1588" t="str">
            <v>CALC</v>
          </cell>
          <cell r="H1588" t="str">
            <v>155</v>
          </cell>
          <cell r="I1588" t="str">
            <v>C</v>
          </cell>
          <cell r="J1588" t="str">
            <v>om_exp</v>
          </cell>
          <cell r="K1588" t="str">
            <v>juris_energy</v>
          </cell>
          <cell r="M1588" t="str">
            <v>2010/12/1/8/A/0</v>
          </cell>
        </row>
        <row r="1589">
          <cell r="A1589" t="str">
            <v>1588</v>
          </cell>
          <cell r="B1589" t="str">
            <v>OM1_8155</v>
          </cell>
          <cell r="C1589" t="str">
            <v>155 - O &amp; M Expenses Amount</v>
          </cell>
          <cell r="D1589">
            <v>51885.120000000003</v>
          </cell>
          <cell r="F1589" t="str">
            <v>CALC</v>
          </cell>
          <cell r="H1589" t="str">
            <v>155</v>
          </cell>
          <cell r="I1589" t="str">
            <v>C</v>
          </cell>
          <cell r="J1589" t="str">
            <v>om_exp</v>
          </cell>
          <cell r="K1589" t="str">
            <v>beg_bal</v>
          </cell>
          <cell r="M1589" t="str">
            <v>2010/12/1/8/A/0</v>
          </cell>
        </row>
        <row r="1590">
          <cell r="A1590" t="str">
            <v>1589</v>
          </cell>
          <cell r="B1590" t="str">
            <v>OM9_8155</v>
          </cell>
          <cell r="C1590" t="str">
            <v>155 - GCP Jurisdictional Factor</v>
          </cell>
          <cell r="D1590">
            <v>1</v>
          </cell>
          <cell r="F1590" t="str">
            <v>CALC</v>
          </cell>
          <cell r="H1590" t="str">
            <v>155</v>
          </cell>
          <cell r="I1590" t="str">
            <v>C</v>
          </cell>
          <cell r="J1590" t="str">
            <v>om_exp</v>
          </cell>
          <cell r="K1590" t="str">
            <v>juris_gcp</v>
          </cell>
          <cell r="M1590" t="str">
            <v>2010/12/1/8/A/0</v>
          </cell>
        </row>
        <row r="1591">
          <cell r="A1591" t="str">
            <v>1590</v>
          </cell>
          <cell r="B1591" t="str">
            <v>OMD_8155</v>
          </cell>
          <cell r="C1591" t="str">
            <v>155 - Energy Jurisdictional O &amp; M Exp Amount</v>
          </cell>
          <cell r="D1591">
            <v>50861.478467519999</v>
          </cell>
          <cell r="F1591" t="str">
            <v>CALC</v>
          </cell>
          <cell r="H1591" t="str">
            <v>155</v>
          </cell>
          <cell r="I1591" t="str">
            <v>C</v>
          </cell>
          <cell r="J1591" t="str">
            <v>om_exp</v>
          </cell>
          <cell r="K1591" t="str">
            <v>juris_energy_amt</v>
          </cell>
          <cell r="M1591" t="str">
            <v>2010/12/1/8/A/0</v>
          </cell>
        </row>
        <row r="1592">
          <cell r="A1592" t="str">
            <v>1591</v>
          </cell>
          <cell r="B1592" t="str">
            <v>OME_8155</v>
          </cell>
          <cell r="C1592" t="str">
            <v>155 - Total Jurisdictional O &amp; M Exp Amount</v>
          </cell>
          <cell r="D1592">
            <v>50861.478467519999</v>
          </cell>
          <cell r="F1592" t="str">
            <v>CALC</v>
          </cell>
          <cell r="H1592" t="str">
            <v>155</v>
          </cell>
          <cell r="I1592" t="str">
            <v>C</v>
          </cell>
          <cell r="J1592" t="str">
            <v>om_exp</v>
          </cell>
          <cell r="K1592" t="str">
            <v>total_juris_amt</v>
          </cell>
          <cell r="M1592" t="str">
            <v>2010/12/1/8/A/0</v>
          </cell>
        </row>
        <row r="1593">
          <cell r="A1593" t="str">
            <v>1592</v>
          </cell>
          <cell r="B1593" t="str">
            <v>OM5_8156</v>
          </cell>
          <cell r="C1593" t="str">
            <v>156 - CP Allocation O &amp; M Exp Amount</v>
          </cell>
          <cell r="D1593">
            <v>0</v>
          </cell>
          <cell r="F1593" t="str">
            <v>CALC</v>
          </cell>
          <cell r="H1593" t="str">
            <v>156</v>
          </cell>
          <cell r="I1593" t="str">
            <v>C</v>
          </cell>
          <cell r="J1593" t="str">
            <v>om_exp</v>
          </cell>
          <cell r="K1593" t="str">
            <v>alloc_cp_amt</v>
          </cell>
          <cell r="M1593" t="str">
            <v>2010/12/1/8/A/0</v>
          </cell>
        </row>
        <row r="1594">
          <cell r="A1594" t="str">
            <v>1593</v>
          </cell>
          <cell r="B1594" t="str">
            <v>OM5_8156</v>
          </cell>
          <cell r="C1594" t="str">
            <v>156 - CP Allocation O &amp; M Exp Amount</v>
          </cell>
          <cell r="D1594">
            <v>0</v>
          </cell>
          <cell r="F1594" t="str">
            <v>CALC</v>
          </cell>
          <cell r="H1594" t="str">
            <v>156</v>
          </cell>
          <cell r="I1594" t="str">
            <v>C</v>
          </cell>
          <cell r="J1594" t="str">
            <v>om_exp</v>
          </cell>
          <cell r="K1594" t="str">
            <v>alloc_cp_amt</v>
          </cell>
          <cell r="M1594" t="str">
            <v>2010/12/1/8/A/0</v>
          </cell>
        </row>
        <row r="1595">
          <cell r="A1595" t="str">
            <v>1594</v>
          </cell>
          <cell r="B1595" t="str">
            <v>OM2_8156</v>
          </cell>
          <cell r="C1595" t="str">
            <v>156 - CP Allocation Factor</v>
          </cell>
          <cell r="D1595">
            <v>1</v>
          </cell>
          <cell r="F1595" t="str">
            <v>CALC</v>
          </cell>
          <cell r="H1595" t="str">
            <v>156</v>
          </cell>
          <cell r="I1595" t="str">
            <v>C</v>
          </cell>
          <cell r="J1595" t="str">
            <v>om_exp</v>
          </cell>
          <cell r="K1595" t="str">
            <v>alloc_cp</v>
          </cell>
          <cell r="M1595" t="str">
            <v>2010/12/1/8/A/0</v>
          </cell>
        </row>
        <row r="1596">
          <cell r="A1596" t="str">
            <v>1595</v>
          </cell>
          <cell r="B1596" t="str">
            <v>OM2_8156</v>
          </cell>
          <cell r="C1596" t="str">
            <v>156 - CP Allocation Factor</v>
          </cell>
          <cell r="D1596">
            <v>1</v>
          </cell>
          <cell r="F1596" t="str">
            <v>CALC</v>
          </cell>
          <cell r="H1596" t="str">
            <v>156</v>
          </cell>
          <cell r="I1596" t="str">
            <v>C</v>
          </cell>
          <cell r="J1596" t="str">
            <v>om_exp</v>
          </cell>
          <cell r="K1596" t="str">
            <v>alloc_cp</v>
          </cell>
          <cell r="M1596" t="str">
            <v>2010/12/1/8/A/0</v>
          </cell>
        </row>
        <row r="1597">
          <cell r="A1597" t="str">
            <v>1596</v>
          </cell>
          <cell r="B1597" t="str">
            <v>OM6_8156</v>
          </cell>
          <cell r="C1597" t="str">
            <v>156 - GCP Allocation O &amp; M Exp Amount</v>
          </cell>
          <cell r="D1597">
            <v>0</v>
          </cell>
          <cell r="F1597" t="str">
            <v>CALC</v>
          </cell>
          <cell r="H1597" t="str">
            <v>156</v>
          </cell>
          <cell r="I1597" t="str">
            <v>C</v>
          </cell>
          <cell r="J1597" t="str">
            <v>om_exp</v>
          </cell>
          <cell r="K1597" t="str">
            <v>alloc_gcp_amt</v>
          </cell>
          <cell r="M1597" t="str">
            <v>2010/12/1/8/A/0</v>
          </cell>
        </row>
        <row r="1598">
          <cell r="A1598" t="str">
            <v>1597</v>
          </cell>
          <cell r="B1598" t="str">
            <v>OM6_8156</v>
          </cell>
          <cell r="C1598" t="str">
            <v>156 - GCP Allocation O &amp; M Exp Amount</v>
          </cell>
          <cell r="D1598">
            <v>0</v>
          </cell>
          <cell r="F1598" t="str">
            <v>CALC</v>
          </cell>
          <cell r="H1598" t="str">
            <v>156</v>
          </cell>
          <cell r="I1598" t="str">
            <v>C</v>
          </cell>
          <cell r="J1598" t="str">
            <v>om_exp</v>
          </cell>
          <cell r="K1598" t="str">
            <v>alloc_gcp_amt</v>
          </cell>
          <cell r="M1598" t="str">
            <v>2010/12/1/8/A/0</v>
          </cell>
        </row>
        <row r="1599">
          <cell r="A1599" t="str">
            <v>1598</v>
          </cell>
          <cell r="B1599" t="str">
            <v>OM3_8156</v>
          </cell>
          <cell r="C1599" t="str">
            <v>156 - GCP Allocation Factor</v>
          </cell>
          <cell r="D1599">
            <v>0</v>
          </cell>
          <cell r="F1599" t="str">
            <v>CALC</v>
          </cell>
          <cell r="H1599" t="str">
            <v>156</v>
          </cell>
          <cell r="I1599" t="str">
            <v>C</v>
          </cell>
          <cell r="J1599" t="str">
            <v>om_exp</v>
          </cell>
          <cell r="K1599" t="str">
            <v>alloc_gcp</v>
          </cell>
          <cell r="M1599" t="str">
            <v>2010/12/1/8/A/0</v>
          </cell>
        </row>
        <row r="1600">
          <cell r="A1600" t="str">
            <v>1599</v>
          </cell>
          <cell r="B1600" t="str">
            <v>OM3_8156</v>
          </cell>
          <cell r="C1600" t="str">
            <v>156 - GCP Allocation Factor</v>
          </cell>
          <cell r="D1600">
            <v>0</v>
          </cell>
          <cell r="F1600" t="str">
            <v>CALC</v>
          </cell>
          <cell r="H1600" t="str">
            <v>156</v>
          </cell>
          <cell r="I1600" t="str">
            <v>C</v>
          </cell>
          <cell r="J1600" t="str">
            <v>om_exp</v>
          </cell>
          <cell r="K1600" t="str">
            <v>alloc_gcp</v>
          </cell>
          <cell r="M1600" t="str">
            <v>2010/12/1/8/A/0</v>
          </cell>
        </row>
        <row r="1601">
          <cell r="A1601" t="str">
            <v>1600</v>
          </cell>
          <cell r="B1601" t="str">
            <v>OMC_8156</v>
          </cell>
          <cell r="C1601" t="str">
            <v>156 - GCP Jurisdictional O &amp; M Exp Amount</v>
          </cell>
          <cell r="D1601">
            <v>0</v>
          </cell>
          <cell r="F1601" t="str">
            <v>CALC</v>
          </cell>
          <cell r="H1601" t="str">
            <v>156</v>
          </cell>
          <cell r="I1601" t="str">
            <v>C</v>
          </cell>
          <cell r="J1601" t="str">
            <v>om_exp</v>
          </cell>
          <cell r="K1601" t="str">
            <v>juris_gcp_amt</v>
          </cell>
          <cell r="M1601" t="str">
            <v>2010/12/1/8/A/0</v>
          </cell>
        </row>
        <row r="1602">
          <cell r="A1602" t="str">
            <v>1601</v>
          </cell>
          <cell r="B1602" t="str">
            <v>OMC_8156</v>
          </cell>
          <cell r="C1602" t="str">
            <v>156 - GCP Jurisdictional O &amp; M Exp Amount</v>
          </cell>
          <cell r="D1602">
            <v>0</v>
          </cell>
          <cell r="F1602" t="str">
            <v>CALC</v>
          </cell>
          <cell r="H1602" t="str">
            <v>156</v>
          </cell>
          <cell r="I1602" t="str">
            <v>C</v>
          </cell>
          <cell r="J1602" t="str">
            <v>om_exp</v>
          </cell>
          <cell r="K1602" t="str">
            <v>juris_gcp_amt</v>
          </cell>
          <cell r="M1602" t="str">
            <v>2010/12/1/8/A/0</v>
          </cell>
        </row>
        <row r="1603">
          <cell r="A1603" t="str">
            <v>1602</v>
          </cell>
          <cell r="B1603" t="str">
            <v>OM4_8156</v>
          </cell>
          <cell r="C1603" t="str">
            <v>156 - Energy Allocation Factor</v>
          </cell>
          <cell r="D1603">
            <v>0</v>
          </cell>
          <cell r="F1603" t="str">
            <v>CALC</v>
          </cell>
          <cell r="H1603" t="str">
            <v>156</v>
          </cell>
          <cell r="I1603" t="str">
            <v>C</v>
          </cell>
          <cell r="J1603" t="str">
            <v>om_exp</v>
          </cell>
          <cell r="K1603" t="str">
            <v>alloc_energy</v>
          </cell>
          <cell r="M1603" t="str">
            <v>2010/12/1/8/A/0</v>
          </cell>
        </row>
        <row r="1604">
          <cell r="A1604" t="str">
            <v>1603</v>
          </cell>
          <cell r="B1604" t="str">
            <v>OM4_8156</v>
          </cell>
          <cell r="C1604" t="str">
            <v>156 - Energy Allocation Factor</v>
          </cell>
          <cell r="D1604">
            <v>0</v>
          </cell>
          <cell r="F1604" t="str">
            <v>CALC</v>
          </cell>
          <cell r="H1604" t="str">
            <v>156</v>
          </cell>
          <cell r="I1604" t="str">
            <v>C</v>
          </cell>
          <cell r="J1604" t="str">
            <v>om_exp</v>
          </cell>
          <cell r="K1604" t="str">
            <v>alloc_energy</v>
          </cell>
          <cell r="M1604" t="str">
            <v>2010/12/1/8/A/0</v>
          </cell>
        </row>
        <row r="1605">
          <cell r="A1605" t="str">
            <v>1604</v>
          </cell>
          <cell r="B1605" t="str">
            <v>OM7_8156</v>
          </cell>
          <cell r="C1605" t="str">
            <v>156 - Energy Allocation O &amp; M Exp Amount</v>
          </cell>
          <cell r="D1605">
            <v>0</v>
          </cell>
          <cell r="F1605" t="str">
            <v>CALC</v>
          </cell>
          <cell r="H1605" t="str">
            <v>156</v>
          </cell>
          <cell r="I1605" t="str">
            <v>C</v>
          </cell>
          <cell r="J1605" t="str">
            <v>om_exp</v>
          </cell>
          <cell r="K1605" t="str">
            <v>alloc_energy_amt</v>
          </cell>
          <cell r="M1605" t="str">
            <v>2010/12/1/8/A/0</v>
          </cell>
        </row>
        <row r="1606">
          <cell r="A1606" t="str">
            <v>1605</v>
          </cell>
          <cell r="B1606" t="str">
            <v>OM7_8156</v>
          </cell>
          <cell r="C1606" t="str">
            <v>156 - Energy Allocation O &amp; M Exp Amount</v>
          </cell>
          <cell r="D1606">
            <v>0</v>
          </cell>
          <cell r="F1606" t="str">
            <v>CALC</v>
          </cell>
          <cell r="H1606" t="str">
            <v>156</v>
          </cell>
          <cell r="I1606" t="str">
            <v>C</v>
          </cell>
          <cell r="J1606" t="str">
            <v>om_exp</v>
          </cell>
          <cell r="K1606" t="str">
            <v>alloc_energy_amt</v>
          </cell>
          <cell r="M1606" t="str">
            <v>2010/12/1/8/A/0</v>
          </cell>
        </row>
        <row r="1607">
          <cell r="A1607" t="str">
            <v>1606</v>
          </cell>
          <cell r="B1607" t="str">
            <v>OMB_8156</v>
          </cell>
          <cell r="C1607" t="str">
            <v>156 - CP Jurisdictional O &amp; M Exp Amount</v>
          </cell>
          <cell r="D1607">
            <v>0</v>
          </cell>
          <cell r="F1607" t="str">
            <v>CALC</v>
          </cell>
          <cell r="H1607" t="str">
            <v>156</v>
          </cell>
          <cell r="I1607" t="str">
            <v>C</v>
          </cell>
          <cell r="J1607" t="str">
            <v>om_exp</v>
          </cell>
          <cell r="K1607" t="str">
            <v>juris_cp_amt</v>
          </cell>
          <cell r="M1607" t="str">
            <v>2010/12/1/8/A/0</v>
          </cell>
        </row>
        <row r="1608">
          <cell r="A1608" t="str">
            <v>1607</v>
          </cell>
          <cell r="B1608" t="str">
            <v>OMB_8156</v>
          </cell>
          <cell r="C1608" t="str">
            <v>156 - CP Jurisdictional O &amp; M Exp Amount</v>
          </cell>
          <cell r="D1608">
            <v>0</v>
          </cell>
          <cell r="F1608" t="str">
            <v>CALC</v>
          </cell>
          <cell r="H1608" t="str">
            <v>156</v>
          </cell>
          <cell r="I1608" t="str">
            <v>C</v>
          </cell>
          <cell r="J1608" t="str">
            <v>om_exp</v>
          </cell>
          <cell r="K1608" t="str">
            <v>juris_cp_amt</v>
          </cell>
          <cell r="M1608" t="str">
            <v>2010/12/1/8/A/0</v>
          </cell>
        </row>
        <row r="1609">
          <cell r="A1609" t="str">
            <v>1608</v>
          </cell>
          <cell r="B1609" t="str">
            <v>OM8_8156</v>
          </cell>
          <cell r="C1609" t="str">
            <v>156 - CP Jurisdictional Factor</v>
          </cell>
          <cell r="D1609">
            <v>0.98031049999999997</v>
          </cell>
          <cell r="F1609" t="str">
            <v>CALC</v>
          </cell>
          <cell r="H1609" t="str">
            <v>156</v>
          </cell>
          <cell r="I1609" t="str">
            <v>C</v>
          </cell>
          <cell r="J1609" t="str">
            <v>om_exp</v>
          </cell>
          <cell r="K1609" t="str">
            <v>juris_cp</v>
          </cell>
          <cell r="M1609" t="str">
            <v>2010/12/1/8/A/0</v>
          </cell>
        </row>
        <row r="1610">
          <cell r="A1610" t="str">
            <v>1609</v>
          </cell>
          <cell r="B1610" t="str">
            <v>OM8_8156</v>
          </cell>
          <cell r="C1610" t="str">
            <v>156 - CP Jurisdictional Factor</v>
          </cell>
          <cell r="D1610">
            <v>0.98031049999999997</v>
          </cell>
          <cell r="F1610" t="str">
            <v>CALC</v>
          </cell>
          <cell r="H1610" t="str">
            <v>156</v>
          </cell>
          <cell r="I1610" t="str">
            <v>C</v>
          </cell>
          <cell r="J1610" t="str">
            <v>om_exp</v>
          </cell>
          <cell r="K1610" t="str">
            <v>juris_cp</v>
          </cell>
          <cell r="M1610" t="str">
            <v>2010/12/1/8/A/0</v>
          </cell>
        </row>
        <row r="1611">
          <cell r="A1611" t="str">
            <v>1610</v>
          </cell>
          <cell r="B1611" t="str">
            <v>OMA_8156</v>
          </cell>
          <cell r="C1611" t="str">
            <v>156 - Energy Jurisdictional Factor</v>
          </cell>
          <cell r="D1611">
            <v>0.980271</v>
          </cell>
          <cell r="F1611" t="str">
            <v>CALC</v>
          </cell>
          <cell r="H1611" t="str">
            <v>156</v>
          </cell>
          <cell r="I1611" t="str">
            <v>C</v>
          </cell>
          <cell r="J1611" t="str">
            <v>om_exp</v>
          </cell>
          <cell r="K1611" t="str">
            <v>juris_energy</v>
          </cell>
          <cell r="M1611" t="str">
            <v>2010/12/1/8/A/0</v>
          </cell>
        </row>
        <row r="1612">
          <cell r="A1612" t="str">
            <v>1611</v>
          </cell>
          <cell r="B1612" t="str">
            <v>OMA_8156</v>
          </cell>
          <cell r="C1612" t="str">
            <v>156 - Energy Jurisdictional Factor</v>
          </cell>
          <cell r="D1612">
            <v>0.980271</v>
          </cell>
          <cell r="F1612" t="str">
            <v>CALC</v>
          </cell>
          <cell r="H1612" t="str">
            <v>156</v>
          </cell>
          <cell r="I1612" t="str">
            <v>C</v>
          </cell>
          <cell r="J1612" t="str">
            <v>om_exp</v>
          </cell>
          <cell r="K1612" t="str">
            <v>juris_energy</v>
          </cell>
          <cell r="M1612" t="str">
            <v>2010/12/1/8/A/0</v>
          </cell>
        </row>
        <row r="1613">
          <cell r="A1613" t="str">
            <v>1612</v>
          </cell>
          <cell r="B1613" t="str">
            <v>OM1_8156</v>
          </cell>
          <cell r="C1613" t="str">
            <v>156 - O &amp; M Expenses Amount</v>
          </cell>
          <cell r="D1613">
            <v>0</v>
          </cell>
          <cell r="F1613" t="str">
            <v>CALC</v>
          </cell>
          <cell r="H1613" t="str">
            <v>156</v>
          </cell>
          <cell r="I1613" t="str">
            <v>C</v>
          </cell>
          <cell r="J1613" t="str">
            <v>om_exp</v>
          </cell>
          <cell r="K1613" t="str">
            <v>beg_bal</v>
          </cell>
          <cell r="M1613" t="str">
            <v>2010/12/1/8/A/0</v>
          </cell>
        </row>
        <row r="1614">
          <cell r="A1614" t="str">
            <v>1613</v>
          </cell>
          <cell r="B1614" t="str">
            <v>OM1_8156</v>
          </cell>
          <cell r="C1614" t="str">
            <v>156 - O &amp; M Expenses Amount</v>
          </cell>
          <cell r="D1614">
            <v>0</v>
          </cell>
          <cell r="F1614" t="str">
            <v>CALC</v>
          </cell>
          <cell r="H1614" t="str">
            <v>156</v>
          </cell>
          <cell r="I1614" t="str">
            <v>C</v>
          </cell>
          <cell r="J1614" t="str">
            <v>om_exp</v>
          </cell>
          <cell r="K1614" t="str">
            <v>beg_bal</v>
          </cell>
          <cell r="M1614" t="str">
            <v>2010/12/1/8/A/0</v>
          </cell>
        </row>
        <row r="1615">
          <cell r="A1615" t="str">
            <v>1614</v>
          </cell>
          <cell r="B1615" t="str">
            <v>OM9_8156</v>
          </cell>
          <cell r="C1615" t="str">
            <v>156 - GCP Jurisdictional Factor</v>
          </cell>
          <cell r="D1615">
            <v>1</v>
          </cell>
          <cell r="F1615" t="str">
            <v>CALC</v>
          </cell>
          <cell r="H1615" t="str">
            <v>156</v>
          </cell>
          <cell r="I1615" t="str">
            <v>C</v>
          </cell>
          <cell r="J1615" t="str">
            <v>om_exp</v>
          </cell>
          <cell r="K1615" t="str">
            <v>juris_gcp</v>
          </cell>
          <cell r="M1615" t="str">
            <v>2010/12/1/8/A/0</v>
          </cell>
        </row>
        <row r="1616">
          <cell r="A1616" t="str">
            <v>1615</v>
          </cell>
          <cell r="B1616" t="str">
            <v>OM9_8156</v>
          </cell>
          <cell r="C1616" t="str">
            <v>156 - GCP Jurisdictional Factor</v>
          </cell>
          <cell r="D1616">
            <v>1</v>
          </cell>
          <cell r="F1616" t="str">
            <v>CALC</v>
          </cell>
          <cell r="H1616" t="str">
            <v>156</v>
          </cell>
          <cell r="I1616" t="str">
            <v>C</v>
          </cell>
          <cell r="J1616" t="str">
            <v>om_exp</v>
          </cell>
          <cell r="K1616" t="str">
            <v>juris_gcp</v>
          </cell>
          <cell r="M1616" t="str">
            <v>2010/12/1/8/A/0</v>
          </cell>
        </row>
        <row r="1617">
          <cell r="A1617" t="str">
            <v>1616</v>
          </cell>
          <cell r="B1617" t="str">
            <v>OMD_8156</v>
          </cell>
          <cell r="C1617" t="str">
            <v>156 - Energy Jurisdictional O &amp; M Exp Amount</v>
          </cell>
          <cell r="D1617">
            <v>0</v>
          </cell>
          <cell r="F1617" t="str">
            <v>CALC</v>
          </cell>
          <cell r="H1617" t="str">
            <v>156</v>
          </cell>
          <cell r="I1617" t="str">
            <v>C</v>
          </cell>
          <cell r="J1617" t="str">
            <v>om_exp</v>
          </cell>
          <cell r="K1617" t="str">
            <v>juris_energy_amt</v>
          </cell>
          <cell r="M1617" t="str">
            <v>2010/12/1/8/A/0</v>
          </cell>
        </row>
        <row r="1618">
          <cell r="A1618" t="str">
            <v>1617</v>
          </cell>
          <cell r="B1618" t="str">
            <v>OMD_8156</v>
          </cell>
          <cell r="C1618" t="str">
            <v>156 - Energy Jurisdictional O &amp; M Exp Amount</v>
          </cell>
          <cell r="D1618">
            <v>0</v>
          </cell>
          <cell r="F1618" t="str">
            <v>CALC</v>
          </cell>
          <cell r="H1618" t="str">
            <v>156</v>
          </cell>
          <cell r="I1618" t="str">
            <v>C</v>
          </cell>
          <cell r="J1618" t="str">
            <v>om_exp</v>
          </cell>
          <cell r="K1618" t="str">
            <v>juris_energy_amt</v>
          </cell>
          <cell r="M1618" t="str">
            <v>2010/12/1/8/A/0</v>
          </cell>
        </row>
        <row r="1619">
          <cell r="A1619" t="str">
            <v>1618</v>
          </cell>
          <cell r="B1619" t="str">
            <v>OME_8156</v>
          </cell>
          <cell r="C1619" t="str">
            <v>156 - Total Jurisdictional O &amp; M Exp Amount</v>
          </cell>
          <cell r="D1619">
            <v>0</v>
          </cell>
          <cell r="F1619" t="str">
            <v>CALC</v>
          </cell>
          <cell r="H1619" t="str">
            <v>156</v>
          </cell>
          <cell r="I1619" t="str">
            <v>C</v>
          </cell>
          <cell r="J1619" t="str">
            <v>om_exp</v>
          </cell>
          <cell r="K1619" t="str">
            <v>total_juris_amt</v>
          </cell>
          <cell r="M1619" t="str">
            <v>2010/12/1/8/A/0</v>
          </cell>
        </row>
        <row r="1620">
          <cell r="A1620" t="str">
            <v>1619</v>
          </cell>
          <cell r="B1620" t="str">
            <v>OME_8156</v>
          </cell>
          <cell r="C1620" t="str">
            <v>156 - Total Jurisdictional O &amp; M Exp Amount</v>
          </cell>
          <cell r="D1620">
            <v>0</v>
          </cell>
          <cell r="F1620" t="str">
            <v>CALC</v>
          </cell>
          <cell r="H1620" t="str">
            <v>156</v>
          </cell>
          <cell r="I1620" t="str">
            <v>C</v>
          </cell>
          <cell r="J1620" t="str">
            <v>om_exp</v>
          </cell>
          <cell r="K1620" t="str">
            <v>total_juris_amt</v>
          </cell>
          <cell r="M1620" t="str">
            <v>2010/12/1/8/A/0</v>
          </cell>
        </row>
        <row r="1621">
          <cell r="A1621" t="str">
            <v>1620</v>
          </cell>
          <cell r="B1621" t="str">
            <v>OM5_8157</v>
          </cell>
          <cell r="C1621" t="str">
            <v>157 - CP Allocation O &amp; M Exp Amount</v>
          </cell>
          <cell r="D1621">
            <v>0</v>
          </cell>
          <cell r="F1621" t="str">
            <v>CALC</v>
          </cell>
          <cell r="H1621" t="str">
            <v>157</v>
          </cell>
          <cell r="I1621" t="str">
            <v>C</v>
          </cell>
          <cell r="J1621" t="str">
            <v>om_exp</v>
          </cell>
          <cell r="K1621" t="str">
            <v>alloc_cp_amt</v>
          </cell>
          <cell r="M1621" t="str">
            <v>2010/12/1/8/A/0</v>
          </cell>
        </row>
        <row r="1622">
          <cell r="A1622" t="str">
            <v>1621</v>
          </cell>
          <cell r="B1622" t="str">
            <v>OM2_8157</v>
          </cell>
          <cell r="C1622" t="str">
            <v>157 - CP Allocation Factor</v>
          </cell>
          <cell r="D1622">
            <v>0.92307700000000004</v>
          </cell>
          <cell r="F1622" t="str">
            <v>CALC</v>
          </cell>
          <cell r="H1622" t="str">
            <v>157</v>
          </cell>
          <cell r="I1622" t="str">
            <v>C</v>
          </cell>
          <cell r="J1622" t="str">
            <v>om_exp</v>
          </cell>
          <cell r="K1622" t="str">
            <v>alloc_cp</v>
          </cell>
          <cell r="M1622" t="str">
            <v>2010/12/1/8/A/0</v>
          </cell>
        </row>
        <row r="1623">
          <cell r="A1623" t="str">
            <v>1622</v>
          </cell>
          <cell r="B1623" t="str">
            <v>OM6_8157</v>
          </cell>
          <cell r="C1623" t="str">
            <v>157 - GCP Allocation O &amp; M Exp Amount</v>
          </cell>
          <cell r="D1623">
            <v>0</v>
          </cell>
          <cell r="F1623" t="str">
            <v>CALC</v>
          </cell>
          <cell r="H1623" t="str">
            <v>157</v>
          </cell>
          <cell r="I1623" t="str">
            <v>C</v>
          </cell>
          <cell r="J1623" t="str">
            <v>om_exp</v>
          </cell>
          <cell r="K1623" t="str">
            <v>alloc_gcp_amt</v>
          </cell>
          <cell r="M1623" t="str">
            <v>2010/12/1/8/A/0</v>
          </cell>
        </row>
        <row r="1624">
          <cell r="A1624" t="str">
            <v>1623</v>
          </cell>
          <cell r="B1624" t="str">
            <v>OM3_8157</v>
          </cell>
          <cell r="C1624" t="str">
            <v>157 - GCP Allocation Factor</v>
          </cell>
          <cell r="D1624">
            <v>0</v>
          </cell>
          <cell r="F1624" t="str">
            <v>CALC</v>
          </cell>
          <cell r="H1624" t="str">
            <v>157</v>
          </cell>
          <cell r="I1624" t="str">
            <v>C</v>
          </cell>
          <cell r="J1624" t="str">
            <v>om_exp</v>
          </cell>
          <cell r="K1624" t="str">
            <v>alloc_gcp</v>
          </cell>
          <cell r="M1624" t="str">
            <v>2010/12/1/8/A/0</v>
          </cell>
        </row>
        <row r="1625">
          <cell r="A1625" t="str">
            <v>1624</v>
          </cell>
          <cell r="B1625" t="str">
            <v>OMC_8157</v>
          </cell>
          <cell r="C1625" t="str">
            <v>157 - GCP Jurisdictional O &amp; M Exp Amount</v>
          </cell>
          <cell r="D1625">
            <v>0</v>
          </cell>
          <cell r="F1625" t="str">
            <v>CALC</v>
          </cell>
          <cell r="H1625" t="str">
            <v>157</v>
          </cell>
          <cell r="I1625" t="str">
            <v>C</v>
          </cell>
          <cell r="J1625" t="str">
            <v>om_exp</v>
          </cell>
          <cell r="K1625" t="str">
            <v>juris_gcp_amt</v>
          </cell>
          <cell r="M1625" t="str">
            <v>2010/12/1/8/A/0</v>
          </cell>
        </row>
        <row r="1626">
          <cell r="A1626" t="str">
            <v>1625</v>
          </cell>
          <cell r="B1626" t="str">
            <v>OM4_8157</v>
          </cell>
          <cell r="C1626" t="str">
            <v>157 - Energy Allocation Factor</v>
          </cell>
          <cell r="D1626">
            <v>7.6923000000000005E-2</v>
          </cell>
          <cell r="F1626" t="str">
            <v>CALC</v>
          </cell>
          <cell r="H1626" t="str">
            <v>157</v>
          </cell>
          <cell r="I1626" t="str">
            <v>C</v>
          </cell>
          <cell r="J1626" t="str">
            <v>om_exp</v>
          </cell>
          <cell r="K1626" t="str">
            <v>alloc_energy</v>
          </cell>
          <cell r="M1626" t="str">
            <v>2010/12/1/8/A/0</v>
          </cell>
        </row>
        <row r="1627">
          <cell r="A1627" t="str">
            <v>1626</v>
          </cell>
          <cell r="B1627" t="str">
            <v>OM7_8157</v>
          </cell>
          <cell r="C1627" t="str">
            <v>157 - Energy Allocation O &amp; M Exp Amount</v>
          </cell>
          <cell r="D1627">
            <v>0</v>
          </cell>
          <cell r="F1627" t="str">
            <v>CALC</v>
          </cell>
          <cell r="H1627" t="str">
            <v>157</v>
          </cell>
          <cell r="I1627" t="str">
            <v>C</v>
          </cell>
          <cell r="J1627" t="str">
            <v>om_exp</v>
          </cell>
          <cell r="K1627" t="str">
            <v>alloc_energy_amt</v>
          </cell>
          <cell r="M1627" t="str">
            <v>2010/12/1/8/A/0</v>
          </cell>
        </row>
        <row r="1628">
          <cell r="A1628" t="str">
            <v>1627</v>
          </cell>
          <cell r="B1628" t="str">
            <v>OMB_8157</v>
          </cell>
          <cell r="C1628" t="str">
            <v>157 - CP Jurisdictional O &amp; M Exp Amount</v>
          </cell>
          <cell r="D1628">
            <v>0</v>
          </cell>
          <cell r="F1628" t="str">
            <v>CALC</v>
          </cell>
          <cell r="H1628" t="str">
            <v>157</v>
          </cell>
          <cell r="I1628" t="str">
            <v>C</v>
          </cell>
          <cell r="J1628" t="str">
            <v>om_exp</v>
          </cell>
          <cell r="K1628" t="str">
            <v>juris_cp_amt</v>
          </cell>
          <cell r="M1628" t="str">
            <v>2010/12/1/8/A/0</v>
          </cell>
        </row>
        <row r="1629">
          <cell r="A1629" t="str">
            <v>1628</v>
          </cell>
          <cell r="B1629" t="str">
            <v>OM8_8157</v>
          </cell>
          <cell r="C1629" t="str">
            <v>157 - CP Jurisdictional Factor</v>
          </cell>
          <cell r="D1629">
            <v>0.98031049999999997</v>
          </cell>
          <cell r="F1629" t="str">
            <v>CALC</v>
          </cell>
          <cell r="H1629" t="str">
            <v>157</v>
          </cell>
          <cell r="I1629" t="str">
            <v>C</v>
          </cell>
          <cell r="J1629" t="str">
            <v>om_exp</v>
          </cell>
          <cell r="K1629" t="str">
            <v>juris_cp</v>
          </cell>
          <cell r="M1629" t="str">
            <v>2010/12/1/8/A/0</v>
          </cell>
        </row>
        <row r="1630">
          <cell r="A1630" t="str">
            <v>1629</v>
          </cell>
          <cell r="B1630" t="str">
            <v>OMA_8157</v>
          </cell>
          <cell r="C1630" t="str">
            <v>157 - Energy Jurisdictional Factor</v>
          </cell>
          <cell r="D1630">
            <v>0.980271</v>
          </cell>
          <cell r="F1630" t="str">
            <v>CALC</v>
          </cell>
          <cell r="H1630" t="str">
            <v>157</v>
          </cell>
          <cell r="I1630" t="str">
            <v>C</v>
          </cell>
          <cell r="J1630" t="str">
            <v>om_exp</v>
          </cell>
          <cell r="K1630" t="str">
            <v>juris_energy</v>
          </cell>
          <cell r="M1630" t="str">
            <v>2010/12/1/8/A/0</v>
          </cell>
        </row>
        <row r="1631">
          <cell r="A1631" t="str">
            <v>1630</v>
          </cell>
          <cell r="B1631" t="str">
            <v>OM1_8157</v>
          </cell>
          <cell r="C1631" t="str">
            <v>157 - O &amp; M Expenses Amount</v>
          </cell>
          <cell r="D1631">
            <v>0</v>
          </cell>
          <cell r="F1631" t="str">
            <v>CALC</v>
          </cell>
          <cell r="H1631" t="str">
            <v>157</v>
          </cell>
          <cell r="I1631" t="str">
            <v>C</v>
          </cell>
          <cell r="J1631" t="str">
            <v>om_exp</v>
          </cell>
          <cell r="K1631" t="str">
            <v>beg_bal</v>
          </cell>
          <cell r="M1631" t="str">
            <v>2010/12/1/8/A/0</v>
          </cell>
        </row>
        <row r="1632">
          <cell r="A1632" t="str">
            <v>1631</v>
          </cell>
          <cell r="B1632" t="str">
            <v>OM9_8157</v>
          </cell>
          <cell r="C1632" t="str">
            <v>157 - GCP Jurisdictional Factor</v>
          </cell>
          <cell r="D1632">
            <v>1</v>
          </cell>
          <cell r="F1632" t="str">
            <v>CALC</v>
          </cell>
          <cell r="H1632" t="str">
            <v>157</v>
          </cell>
          <cell r="I1632" t="str">
            <v>C</v>
          </cell>
          <cell r="J1632" t="str">
            <v>om_exp</v>
          </cell>
          <cell r="K1632" t="str">
            <v>juris_gcp</v>
          </cell>
          <cell r="M1632" t="str">
            <v>2010/12/1/8/A/0</v>
          </cell>
        </row>
        <row r="1633">
          <cell r="A1633" t="str">
            <v>1632</v>
          </cell>
          <cell r="B1633" t="str">
            <v>OMD_8157</v>
          </cell>
          <cell r="C1633" t="str">
            <v>157 - Energy Jurisdictional O &amp; M Exp Amount</v>
          </cell>
          <cell r="D1633">
            <v>0</v>
          </cell>
          <cell r="F1633" t="str">
            <v>CALC</v>
          </cell>
          <cell r="H1633" t="str">
            <v>157</v>
          </cell>
          <cell r="I1633" t="str">
            <v>C</v>
          </cell>
          <cell r="J1633" t="str">
            <v>om_exp</v>
          </cell>
          <cell r="K1633" t="str">
            <v>juris_energy_amt</v>
          </cell>
          <cell r="M1633" t="str">
            <v>2010/12/1/8/A/0</v>
          </cell>
        </row>
        <row r="1634">
          <cell r="A1634" t="str">
            <v>1633</v>
          </cell>
          <cell r="B1634" t="str">
            <v>OME_8157</v>
          </cell>
          <cell r="C1634" t="str">
            <v>157 - Total Jurisdictional O &amp; M Exp Amount</v>
          </cell>
          <cell r="D1634">
            <v>0</v>
          </cell>
          <cell r="F1634" t="str">
            <v>CALC</v>
          </cell>
          <cell r="H1634" t="str">
            <v>157</v>
          </cell>
          <cell r="I1634" t="str">
            <v>C</v>
          </cell>
          <cell r="J1634" t="str">
            <v>om_exp</v>
          </cell>
          <cell r="K1634" t="str">
            <v>total_juris_amt</v>
          </cell>
          <cell r="M1634" t="str">
            <v>2010/12/1/8/A/0</v>
          </cell>
        </row>
        <row r="1635">
          <cell r="A1635" t="str">
            <v>1634</v>
          </cell>
          <cell r="B1635" t="str">
            <v>524_1490</v>
          </cell>
          <cell r="C1635" t="str">
            <v xml:space="preserve">MISC NUC PWR EXP-WATER PERMIT FEES-ECRC           </v>
          </cell>
          <cell r="D1635">
            <v>0</v>
          </cell>
          <cell r="E1635" t="str">
            <v>524149</v>
          </cell>
          <cell r="F1635" t="str">
            <v>WALKER</v>
          </cell>
          <cell r="G1635" t="str">
            <v>CM</v>
          </cell>
          <cell r="H1635" t="str">
            <v>135</v>
          </cell>
          <cell r="I1635" t="str">
            <v>W</v>
          </cell>
          <cell r="M1635" t="str">
            <v>2010/12/1/8/A/0</v>
          </cell>
        </row>
        <row r="1636">
          <cell r="A1636" t="str">
            <v>1635</v>
          </cell>
          <cell r="B1636" t="str">
            <v>529_3490</v>
          </cell>
          <cell r="C1636" t="str">
            <v xml:space="preserve">MAINT_STRUCTURE-PSL_COOLING_WATER-ECRC            </v>
          </cell>
          <cell r="D1636">
            <v>3854.75</v>
          </cell>
          <cell r="E1636" t="str">
            <v>529349</v>
          </cell>
          <cell r="F1636" t="str">
            <v>WALKER</v>
          </cell>
          <cell r="G1636" t="str">
            <v>CM</v>
          </cell>
          <cell r="H1636" t="str">
            <v>158</v>
          </cell>
          <cell r="I1636" t="str">
            <v>W</v>
          </cell>
          <cell r="M1636" t="str">
            <v>2010/12/1/8/A/0</v>
          </cell>
        </row>
        <row r="1637">
          <cell r="A1637" t="str">
            <v>1636</v>
          </cell>
          <cell r="B1637" t="str">
            <v>OM5_8158</v>
          </cell>
          <cell r="C1637" t="str">
            <v>158 - CP Allocation O &amp; M Exp Amount</v>
          </cell>
          <cell r="D1637">
            <v>3854.75</v>
          </cell>
          <cell r="F1637" t="str">
            <v>CALC</v>
          </cell>
          <cell r="H1637" t="str">
            <v>158</v>
          </cell>
          <cell r="I1637" t="str">
            <v>C</v>
          </cell>
          <cell r="J1637" t="str">
            <v>om_exp</v>
          </cell>
          <cell r="K1637" t="str">
            <v>alloc_cp_amt</v>
          </cell>
          <cell r="M1637" t="str">
            <v>2010/12/1/8/A/0</v>
          </cell>
        </row>
        <row r="1638">
          <cell r="A1638" t="str">
            <v>1637</v>
          </cell>
          <cell r="B1638" t="str">
            <v>OM2_8158</v>
          </cell>
          <cell r="C1638" t="str">
            <v>158 - CP Allocation Factor</v>
          </cell>
          <cell r="D1638">
            <v>1</v>
          </cell>
          <cell r="F1638" t="str">
            <v>CALC</v>
          </cell>
          <cell r="H1638" t="str">
            <v>158</v>
          </cell>
          <cell r="I1638" t="str">
            <v>C</v>
          </cell>
          <cell r="J1638" t="str">
            <v>om_exp</v>
          </cell>
          <cell r="K1638" t="str">
            <v>alloc_cp</v>
          </cell>
          <cell r="M1638" t="str">
            <v>2010/12/1/8/A/0</v>
          </cell>
        </row>
        <row r="1639">
          <cell r="A1639" t="str">
            <v>1638</v>
          </cell>
          <cell r="B1639" t="str">
            <v>OM6_8158</v>
          </cell>
          <cell r="C1639" t="str">
            <v>158 - GCP Allocation O &amp; M Exp Amount</v>
          </cell>
          <cell r="D1639">
            <v>0</v>
          </cell>
          <cell r="F1639" t="str">
            <v>CALC</v>
          </cell>
          <cell r="H1639" t="str">
            <v>158</v>
          </cell>
          <cell r="I1639" t="str">
            <v>C</v>
          </cell>
          <cell r="J1639" t="str">
            <v>om_exp</v>
          </cell>
          <cell r="K1639" t="str">
            <v>alloc_gcp_amt</v>
          </cell>
          <cell r="M1639" t="str">
            <v>2010/12/1/8/A/0</v>
          </cell>
        </row>
        <row r="1640">
          <cell r="A1640" t="str">
            <v>1639</v>
          </cell>
          <cell r="B1640" t="str">
            <v>OM3_8158</v>
          </cell>
          <cell r="C1640" t="str">
            <v>158 - GCP Allocation Factor</v>
          </cell>
          <cell r="D1640">
            <v>0</v>
          </cell>
          <cell r="F1640" t="str">
            <v>CALC</v>
          </cell>
          <cell r="H1640" t="str">
            <v>158</v>
          </cell>
          <cell r="I1640" t="str">
            <v>C</v>
          </cell>
          <cell r="J1640" t="str">
            <v>om_exp</v>
          </cell>
          <cell r="K1640" t="str">
            <v>alloc_gcp</v>
          </cell>
          <cell r="M1640" t="str">
            <v>2010/12/1/8/A/0</v>
          </cell>
        </row>
        <row r="1641">
          <cell r="A1641" t="str">
            <v>1640</v>
          </cell>
          <cell r="B1641" t="str">
            <v>OMC_8158</v>
          </cell>
          <cell r="C1641" t="str">
            <v>158 - GCP Jurisdictional O &amp; M Exp Amount</v>
          </cell>
          <cell r="D1641">
            <v>0</v>
          </cell>
          <cell r="F1641" t="str">
            <v>CALC</v>
          </cell>
          <cell r="H1641" t="str">
            <v>158</v>
          </cell>
          <cell r="I1641" t="str">
            <v>C</v>
          </cell>
          <cell r="J1641" t="str">
            <v>om_exp</v>
          </cell>
          <cell r="K1641" t="str">
            <v>juris_gcp_amt</v>
          </cell>
          <cell r="M1641" t="str">
            <v>2010/12/1/8/A/0</v>
          </cell>
        </row>
        <row r="1642">
          <cell r="A1642" t="str">
            <v>1641</v>
          </cell>
          <cell r="B1642" t="str">
            <v>OM4_8158</v>
          </cell>
          <cell r="C1642" t="str">
            <v>158 - Energy Allocation Factor</v>
          </cell>
          <cell r="D1642">
            <v>0</v>
          </cell>
          <cell r="F1642" t="str">
            <v>CALC</v>
          </cell>
          <cell r="H1642" t="str">
            <v>158</v>
          </cell>
          <cell r="I1642" t="str">
            <v>C</v>
          </cell>
          <cell r="J1642" t="str">
            <v>om_exp</v>
          </cell>
          <cell r="K1642" t="str">
            <v>alloc_energy</v>
          </cell>
          <cell r="M1642" t="str">
            <v>2010/12/1/8/A/0</v>
          </cell>
        </row>
        <row r="1643">
          <cell r="A1643" t="str">
            <v>1642</v>
          </cell>
          <cell r="B1643" t="str">
            <v>OM7_8158</v>
          </cell>
          <cell r="C1643" t="str">
            <v>158 - Energy Allocation O &amp; M Exp Amount</v>
          </cell>
          <cell r="D1643">
            <v>0</v>
          </cell>
          <cell r="F1643" t="str">
            <v>CALC</v>
          </cell>
          <cell r="H1643" t="str">
            <v>158</v>
          </cell>
          <cell r="I1643" t="str">
            <v>C</v>
          </cell>
          <cell r="J1643" t="str">
            <v>om_exp</v>
          </cell>
          <cell r="K1643" t="str">
            <v>alloc_energy_amt</v>
          </cell>
          <cell r="M1643" t="str">
            <v>2010/12/1/8/A/0</v>
          </cell>
        </row>
        <row r="1644">
          <cell r="A1644" t="str">
            <v>1643</v>
          </cell>
          <cell r="B1644" t="str">
            <v>OMB_8158</v>
          </cell>
          <cell r="C1644" t="str">
            <v>158 - CP Jurisdictional O &amp; M Exp Amount</v>
          </cell>
          <cell r="D1644">
            <v>3778.8518998750001</v>
          </cell>
          <cell r="F1644" t="str">
            <v>CALC</v>
          </cell>
          <cell r="H1644" t="str">
            <v>158</v>
          </cell>
          <cell r="I1644" t="str">
            <v>C</v>
          </cell>
          <cell r="J1644" t="str">
            <v>om_exp</v>
          </cell>
          <cell r="K1644" t="str">
            <v>juris_cp_amt</v>
          </cell>
          <cell r="M1644" t="str">
            <v>2010/12/1/8/A/0</v>
          </cell>
        </row>
        <row r="1645">
          <cell r="A1645" t="str">
            <v>1644</v>
          </cell>
          <cell r="B1645" t="str">
            <v>OM8_8158</v>
          </cell>
          <cell r="C1645" t="str">
            <v>158 - CP Jurisdictional Factor</v>
          </cell>
          <cell r="D1645">
            <v>0.98031049999999997</v>
          </cell>
          <cell r="F1645" t="str">
            <v>CALC</v>
          </cell>
          <cell r="H1645" t="str">
            <v>158</v>
          </cell>
          <cell r="I1645" t="str">
            <v>C</v>
          </cell>
          <cell r="J1645" t="str">
            <v>om_exp</v>
          </cell>
          <cell r="K1645" t="str">
            <v>juris_cp</v>
          </cell>
          <cell r="M1645" t="str">
            <v>2010/12/1/8/A/0</v>
          </cell>
        </row>
        <row r="1646">
          <cell r="A1646" t="str">
            <v>1645</v>
          </cell>
          <cell r="B1646" t="str">
            <v>OMA_8158</v>
          </cell>
          <cell r="C1646" t="str">
            <v>158 - Energy Jurisdictional Factor</v>
          </cell>
          <cell r="D1646">
            <v>0.980271</v>
          </cell>
          <cell r="F1646" t="str">
            <v>CALC</v>
          </cell>
          <cell r="H1646" t="str">
            <v>158</v>
          </cell>
          <cell r="I1646" t="str">
            <v>C</v>
          </cell>
          <cell r="J1646" t="str">
            <v>om_exp</v>
          </cell>
          <cell r="K1646" t="str">
            <v>juris_energy</v>
          </cell>
          <cell r="M1646" t="str">
            <v>2010/12/1/8/A/0</v>
          </cell>
        </row>
        <row r="1647">
          <cell r="A1647" t="str">
            <v>1646</v>
          </cell>
          <cell r="B1647" t="str">
            <v>OM1_8158</v>
          </cell>
          <cell r="C1647" t="str">
            <v>158 - O &amp; M Expenses Amount</v>
          </cell>
          <cell r="D1647">
            <v>3854.75</v>
          </cell>
          <cell r="F1647" t="str">
            <v>CALC</v>
          </cell>
          <cell r="H1647" t="str">
            <v>158</v>
          </cell>
          <cell r="I1647" t="str">
            <v>C</v>
          </cell>
          <cell r="J1647" t="str">
            <v>om_exp</v>
          </cell>
          <cell r="K1647" t="str">
            <v>beg_bal</v>
          </cell>
          <cell r="M1647" t="str">
            <v>2010/12/1/8/A/0</v>
          </cell>
        </row>
        <row r="1648">
          <cell r="A1648" t="str">
            <v>1647</v>
          </cell>
          <cell r="B1648" t="str">
            <v>OM9_8158</v>
          </cell>
          <cell r="C1648" t="str">
            <v>158 - GCP Jurisdictional Factor</v>
          </cell>
          <cell r="D1648">
            <v>1</v>
          </cell>
          <cell r="F1648" t="str">
            <v>CALC</v>
          </cell>
          <cell r="H1648" t="str">
            <v>158</v>
          </cell>
          <cell r="I1648" t="str">
            <v>C</v>
          </cell>
          <cell r="J1648" t="str">
            <v>om_exp</v>
          </cell>
          <cell r="K1648" t="str">
            <v>juris_gcp</v>
          </cell>
          <cell r="M1648" t="str">
            <v>2010/12/1/8/A/0</v>
          </cell>
        </row>
        <row r="1649">
          <cell r="A1649" t="str">
            <v>1648</v>
          </cell>
          <cell r="B1649" t="str">
            <v>OMD_8158</v>
          </cell>
          <cell r="C1649" t="str">
            <v>158 - Energy Jurisdictional O &amp; M Exp Amount</v>
          </cell>
          <cell r="D1649">
            <v>0</v>
          </cell>
          <cell r="F1649" t="str">
            <v>CALC</v>
          </cell>
          <cell r="H1649" t="str">
            <v>158</v>
          </cell>
          <cell r="I1649" t="str">
            <v>C</v>
          </cell>
          <cell r="J1649" t="str">
            <v>om_exp</v>
          </cell>
          <cell r="K1649" t="str">
            <v>juris_energy_amt</v>
          </cell>
          <cell r="M1649" t="str">
            <v>2010/12/1/8/A/0</v>
          </cell>
        </row>
        <row r="1650">
          <cell r="A1650" t="str">
            <v>1649</v>
          </cell>
          <cell r="B1650" t="str">
            <v>OME_8158</v>
          </cell>
          <cell r="C1650" t="str">
            <v>158 - Total Jurisdictional O &amp; M Exp Amount</v>
          </cell>
          <cell r="D1650">
            <v>3778.8518998750001</v>
          </cell>
          <cell r="F1650" t="str">
            <v>CALC</v>
          </cell>
          <cell r="H1650" t="str">
            <v>158</v>
          </cell>
          <cell r="I1650" t="str">
            <v>C</v>
          </cell>
          <cell r="J1650" t="str">
            <v>om_exp</v>
          </cell>
          <cell r="K1650" t="str">
            <v>total_juris_amt</v>
          </cell>
          <cell r="M1650" t="str">
            <v>2010/12/1/8/A/0</v>
          </cell>
        </row>
        <row r="1651">
          <cell r="A1651" t="str">
            <v>1650</v>
          </cell>
          <cell r="B1651" t="str">
            <v>552_0590</v>
          </cell>
          <cell r="C1651" t="str">
            <v xml:space="preserve">MAINT STRUCTURES-ABOVE GRND STORG-ECRC            </v>
          </cell>
          <cell r="D1651">
            <v>1016.06</v>
          </cell>
          <cell r="E1651" t="str">
            <v>552059</v>
          </cell>
          <cell r="F1651" t="str">
            <v>WALKER</v>
          </cell>
          <cell r="G1651" t="str">
            <v>CM</v>
          </cell>
          <cell r="H1651" t="str">
            <v>132</v>
          </cell>
          <cell r="I1651" t="str">
            <v>W</v>
          </cell>
          <cell r="M1651" t="str">
            <v>2010/12/1/8/A/0</v>
          </cell>
        </row>
        <row r="1652">
          <cell r="A1652" t="str">
            <v>1651</v>
          </cell>
          <cell r="B1652" t="str">
            <v>569_2390</v>
          </cell>
          <cell r="C1652" t="str">
            <v xml:space="preserve">MAINT OF STRUC-TRANSMN-SUBSTN-SPCC-ECRC           </v>
          </cell>
          <cell r="D1652">
            <v>22552.46</v>
          </cell>
          <cell r="E1652" t="str">
            <v>569239</v>
          </cell>
          <cell r="F1652" t="str">
            <v>WALKER</v>
          </cell>
          <cell r="G1652" t="str">
            <v>CM</v>
          </cell>
          <cell r="H1652" t="str">
            <v>140</v>
          </cell>
          <cell r="I1652" t="str">
            <v>W</v>
          </cell>
          <cell r="M1652" t="str">
            <v>2010/12/1/8/A/0</v>
          </cell>
        </row>
        <row r="1653">
          <cell r="A1653" t="str">
            <v>1652</v>
          </cell>
          <cell r="B1653" t="str">
            <v>591_2390</v>
          </cell>
          <cell r="C1653" t="str">
            <v xml:space="preserve">MAINT OF STRUC-DISTRIB-SUBSTN-SPCC-ECRC           </v>
          </cell>
          <cell r="D1653">
            <v>35421.360000000001</v>
          </cell>
          <cell r="E1653" t="str">
            <v>591239</v>
          </cell>
          <cell r="F1653" t="str">
            <v>WALKER</v>
          </cell>
          <cell r="G1653" t="str">
            <v>CM</v>
          </cell>
          <cell r="H1653" t="str">
            <v>140</v>
          </cell>
          <cell r="I1653" t="str">
            <v>W</v>
          </cell>
          <cell r="M1653" t="str">
            <v>2010/12/1/8/A/0</v>
          </cell>
        </row>
        <row r="1654">
          <cell r="A1654" t="str">
            <v>1653</v>
          </cell>
          <cell r="B1654" t="str">
            <v>RES_8PMO</v>
          </cell>
          <cell r="C1654" t="str">
            <v>Prior Month Reinstatement</v>
          </cell>
          <cell r="D1654">
            <v>0</v>
          </cell>
          <cell r="F1654" t="str">
            <v>CALC</v>
          </cell>
          <cell r="H1654" t="str">
            <v>SP_CALC_ENTRY_TO_GL</v>
          </cell>
          <cell r="I1654" t="str">
            <v>C</v>
          </cell>
          <cell r="J1654" t="str">
            <v>entry_to_gl</v>
          </cell>
          <cell r="K1654" t="str">
            <v>res_prior_month</v>
          </cell>
          <cell r="M1654" t="str">
            <v>2010/12/1/8/A/0</v>
          </cell>
        </row>
        <row r="1655">
          <cell r="A1655" t="str">
            <v>1654</v>
          </cell>
          <cell r="B1655" t="str">
            <v>CI1_8033</v>
          </cell>
          <cell r="C1655" t="str">
            <v>8033 - Depreciation Expense</v>
          </cell>
          <cell r="D1655">
            <v>229033.17</v>
          </cell>
          <cell r="F1655" t="str">
            <v>CATS</v>
          </cell>
          <cell r="H1655" t="str">
            <v>8033</v>
          </cell>
          <cell r="J1655" t="str">
            <v>cap_exp</v>
          </cell>
          <cell r="K1655" t="str">
            <v>depr_exp</v>
          </cell>
          <cell r="M1655" t="str">
            <v>2010/12/1/8/A/0</v>
          </cell>
        </row>
        <row r="1656">
          <cell r="A1656" t="str">
            <v>1655</v>
          </cell>
          <cell r="B1656" t="str">
            <v>CI5_8033</v>
          </cell>
          <cell r="C1656" t="str">
            <v>8033 - End of Month CWIP Balance</v>
          </cell>
          <cell r="D1656">
            <v>0.2</v>
          </cell>
          <cell r="F1656" t="str">
            <v>CALC</v>
          </cell>
          <cell r="H1656" t="str">
            <v>8033</v>
          </cell>
          <cell r="J1656" t="str">
            <v>cap_exp</v>
          </cell>
          <cell r="K1656" t="str">
            <v>end_cwip_bal</v>
          </cell>
          <cell r="M1656" t="str">
            <v>2010/12/1/8/A/0</v>
          </cell>
        </row>
        <row r="1657">
          <cell r="A1657" t="str">
            <v>1656</v>
          </cell>
          <cell r="B1657" t="str">
            <v>CI7_8033</v>
          </cell>
          <cell r="C1657" t="str">
            <v>8033 - Plant Additions</v>
          </cell>
          <cell r="D1657">
            <v>394871.4</v>
          </cell>
          <cell r="F1657" t="str">
            <v>CATS</v>
          </cell>
          <cell r="H1657" t="str">
            <v>8033</v>
          </cell>
          <cell r="J1657" t="str">
            <v>cap_exp</v>
          </cell>
          <cell r="K1657" t="str">
            <v>plt_add</v>
          </cell>
          <cell r="M1657" t="str">
            <v>2010/12/1/8/A/0</v>
          </cell>
        </row>
        <row r="1658">
          <cell r="A1658" t="str">
            <v>1657</v>
          </cell>
          <cell r="B1658" t="str">
            <v>CI8_8033</v>
          </cell>
          <cell r="C1658" t="str">
            <v>8033 - Retirements</v>
          </cell>
          <cell r="D1658">
            <v>0</v>
          </cell>
          <cell r="F1658" t="str">
            <v>CATS</v>
          </cell>
          <cell r="H1658" t="str">
            <v>8033</v>
          </cell>
          <cell r="J1658" t="str">
            <v>cap_exp</v>
          </cell>
          <cell r="K1658" t="str">
            <v>ret</v>
          </cell>
          <cell r="M1658" t="str">
            <v>2010/12/1/8/A/0</v>
          </cell>
        </row>
        <row r="1659">
          <cell r="A1659" t="str">
            <v>1658</v>
          </cell>
          <cell r="B1659" t="str">
            <v>CI9_8033</v>
          </cell>
          <cell r="C1659" t="str">
            <v>8033 - Plant Trans and Adjs</v>
          </cell>
          <cell r="D1659">
            <v>0</v>
          </cell>
          <cell r="F1659" t="str">
            <v>CATS</v>
          </cell>
          <cell r="H1659" t="str">
            <v>8033</v>
          </cell>
          <cell r="J1659" t="str">
            <v>cap_exp</v>
          </cell>
          <cell r="K1659" t="str">
            <v>plt_tradjs</v>
          </cell>
          <cell r="M1659" t="str">
            <v>2010/12/1/8/A/0</v>
          </cell>
        </row>
        <row r="1660">
          <cell r="A1660" t="str">
            <v>1659</v>
          </cell>
          <cell r="B1660" t="str">
            <v>CIA_8033</v>
          </cell>
          <cell r="C1660" t="str">
            <v>8033 - Reserve Removal Cost</v>
          </cell>
          <cell r="D1660">
            <v>0</v>
          </cell>
          <cell r="F1660" t="str">
            <v>CATS</v>
          </cell>
          <cell r="H1660" t="str">
            <v>8033</v>
          </cell>
          <cell r="J1660" t="str">
            <v>cap_exp</v>
          </cell>
          <cell r="K1660" t="str">
            <v>resv_rem_cost</v>
          </cell>
          <cell r="M1660" t="str">
            <v>2010/12/1/8/A/0</v>
          </cell>
        </row>
        <row r="1661">
          <cell r="A1661" t="str">
            <v>1660</v>
          </cell>
          <cell r="B1661" t="str">
            <v>CIB_8033</v>
          </cell>
          <cell r="C1661" t="str">
            <v>8033 - Reserve Salvage</v>
          </cell>
          <cell r="D1661">
            <v>0</v>
          </cell>
          <cell r="F1661" t="str">
            <v>CATS</v>
          </cell>
          <cell r="H1661" t="str">
            <v>8033</v>
          </cell>
          <cell r="J1661" t="str">
            <v>cap_exp</v>
          </cell>
          <cell r="K1661" t="str">
            <v>resv_salv</v>
          </cell>
          <cell r="M1661" t="str">
            <v>2010/12/1/8/A/0</v>
          </cell>
        </row>
        <row r="1662">
          <cell r="A1662" t="str">
            <v>1661</v>
          </cell>
          <cell r="B1662" t="str">
            <v>CIC_8033</v>
          </cell>
          <cell r="C1662" t="str">
            <v>8033 - Reserve Trans and Adjs</v>
          </cell>
          <cell r="D1662">
            <v>0</v>
          </cell>
          <cell r="F1662" t="str">
            <v>CATS</v>
          </cell>
          <cell r="H1662" t="str">
            <v>8033</v>
          </cell>
          <cell r="J1662" t="str">
            <v>cap_exp</v>
          </cell>
          <cell r="K1662" t="str">
            <v>resv_tradjs</v>
          </cell>
          <cell r="M1662" t="str">
            <v>2010/12/1/8/A/0</v>
          </cell>
        </row>
        <row r="1663">
          <cell r="A1663" t="str">
            <v>1662</v>
          </cell>
          <cell r="B1663" t="str">
            <v>CIP_8033</v>
          </cell>
          <cell r="C1663" t="str">
            <v>8033 - Beginning of Month Plant Balance</v>
          </cell>
          <cell r="D1663">
            <v>105510180.88</v>
          </cell>
          <cell r="F1663" t="str">
            <v>PRIOR_JV</v>
          </cell>
          <cell r="H1663" t="str">
            <v>8033</v>
          </cell>
          <cell r="I1663" t="str">
            <v>P</v>
          </cell>
          <cell r="J1663" t="str">
            <v>cap_exp</v>
          </cell>
          <cell r="K1663" t="str">
            <v>beg_plant_bal</v>
          </cell>
          <cell r="M1663" t="str">
            <v>2010/12/1/8/A/0</v>
          </cell>
        </row>
        <row r="1664">
          <cell r="A1664" t="str">
            <v>1663</v>
          </cell>
          <cell r="B1664" t="str">
            <v>CIQ_8033</v>
          </cell>
          <cell r="C1664" t="str">
            <v>8033 - Beginning of Month Reserve Balance</v>
          </cell>
          <cell r="D1664">
            <v>1653291.12</v>
          </cell>
          <cell r="F1664" t="str">
            <v>PRIOR_JV</v>
          </cell>
          <cell r="H1664" t="str">
            <v>8033</v>
          </cell>
          <cell r="I1664" t="str">
            <v>P</v>
          </cell>
          <cell r="J1664" t="str">
            <v>cap_exp</v>
          </cell>
          <cell r="K1664" t="str">
            <v>beg_resv_bal</v>
          </cell>
          <cell r="M1664" t="str">
            <v>2010/12/1/8/A/0</v>
          </cell>
        </row>
        <row r="1665">
          <cell r="A1665" t="str">
            <v>1664</v>
          </cell>
          <cell r="B1665" t="str">
            <v>CIR_8033</v>
          </cell>
          <cell r="C1665" t="str">
            <v>8033 - End of Month Plant Balance</v>
          </cell>
          <cell r="D1665">
            <v>105905052.28</v>
          </cell>
          <cell r="F1665" t="str">
            <v>CALC</v>
          </cell>
          <cell r="H1665" t="str">
            <v>8033</v>
          </cell>
          <cell r="J1665" t="str">
            <v>cap_exp</v>
          </cell>
          <cell r="K1665" t="str">
            <v>end_plant_bal</v>
          </cell>
          <cell r="M1665" t="str">
            <v>2010/12/1/8/A/0</v>
          </cell>
        </row>
        <row r="1666">
          <cell r="A1666" t="str">
            <v>1665</v>
          </cell>
          <cell r="B1666" t="str">
            <v>CIS_8033</v>
          </cell>
          <cell r="C1666" t="str">
            <v>8033 - End of Month Reserve Balance</v>
          </cell>
          <cell r="D1666">
            <v>1882324.29</v>
          </cell>
          <cell r="F1666" t="str">
            <v>CALC</v>
          </cell>
          <cell r="H1666" t="str">
            <v>8033</v>
          </cell>
          <cell r="J1666" t="str">
            <v>cap_exp</v>
          </cell>
          <cell r="K1666" t="str">
            <v>end_resv_bal</v>
          </cell>
          <cell r="M1666" t="str">
            <v>2010/12/1/8/A/0</v>
          </cell>
        </row>
        <row r="1667">
          <cell r="A1667" t="str">
            <v>1666</v>
          </cell>
          <cell r="B1667" t="str">
            <v>CO1_8033</v>
          </cell>
          <cell r="C1667" t="str">
            <v>8033 - Beginning of Month Net Book</v>
          </cell>
          <cell r="D1667">
            <v>103856889.95999999</v>
          </cell>
          <cell r="F1667" t="str">
            <v>CALC</v>
          </cell>
          <cell r="H1667" t="str">
            <v>8033</v>
          </cell>
          <cell r="J1667" t="str">
            <v>cap_exp</v>
          </cell>
          <cell r="K1667" t="str">
            <v>beg_net_book</v>
          </cell>
          <cell r="M1667" t="str">
            <v>2010/12/1/8/A/0</v>
          </cell>
        </row>
        <row r="1668">
          <cell r="A1668" t="str">
            <v>1667</v>
          </cell>
          <cell r="B1668" t="str">
            <v>CO2_8033</v>
          </cell>
          <cell r="C1668" t="str">
            <v>8033 - End of Month Net Book</v>
          </cell>
          <cell r="D1668">
            <v>104022728.19</v>
          </cell>
          <cell r="F1668" t="str">
            <v>CALC</v>
          </cell>
          <cell r="H1668" t="str">
            <v>8033</v>
          </cell>
          <cell r="J1668" t="str">
            <v>cap_exp</v>
          </cell>
          <cell r="K1668" t="str">
            <v>end_net_book</v>
          </cell>
          <cell r="M1668" t="str">
            <v>2010/12/1/8/A/0</v>
          </cell>
        </row>
        <row r="1669">
          <cell r="A1669" t="str">
            <v>1668</v>
          </cell>
          <cell r="B1669" t="str">
            <v>CO3_8033</v>
          </cell>
          <cell r="C1669" t="str">
            <v>8033 - Average Net Book</v>
          </cell>
          <cell r="D1669">
            <v>103939809.075</v>
          </cell>
          <cell r="F1669" t="str">
            <v>CALC</v>
          </cell>
          <cell r="H1669" t="str">
            <v>8033</v>
          </cell>
          <cell r="J1669" t="str">
            <v>cap_exp</v>
          </cell>
          <cell r="K1669" t="str">
            <v>avg_net_book</v>
          </cell>
          <cell r="M1669" t="str">
            <v>2010/12/1/8/A/0</v>
          </cell>
        </row>
        <row r="1670">
          <cell r="A1670" t="str">
            <v>1669</v>
          </cell>
          <cell r="B1670" t="str">
            <v>CO4_8033</v>
          </cell>
          <cell r="C1670" t="str">
            <v>8033 - Annual Equity Rate</v>
          </cell>
          <cell r="D1670">
            <v>4.7018999999999998E-2</v>
          </cell>
          <cell r="F1670" t="str">
            <v>CALC</v>
          </cell>
          <cell r="H1670" t="str">
            <v>8033</v>
          </cell>
          <cell r="J1670" t="str">
            <v>cap_exp</v>
          </cell>
          <cell r="K1670" t="str">
            <v>equity_ror</v>
          </cell>
          <cell r="M1670" t="str">
            <v>2010/12/1/8/A/0</v>
          </cell>
        </row>
        <row r="1671">
          <cell r="A1671" t="str">
            <v>1670</v>
          </cell>
          <cell r="B1671" t="str">
            <v>CO5_8033</v>
          </cell>
          <cell r="C1671" t="str">
            <v>8033 - Annual Debt Rate</v>
          </cell>
          <cell r="D1671">
            <v>1.9473000000000001E-2</v>
          </cell>
          <cell r="F1671" t="str">
            <v>CALC</v>
          </cell>
          <cell r="H1671" t="str">
            <v>8033</v>
          </cell>
          <cell r="J1671" t="str">
            <v>cap_exp</v>
          </cell>
          <cell r="K1671" t="str">
            <v>debt_ror</v>
          </cell>
          <cell r="M1671" t="str">
            <v>2010/12/1/8/A/0</v>
          </cell>
        </row>
        <row r="1672">
          <cell r="A1672" t="str">
            <v>1671</v>
          </cell>
          <cell r="B1672" t="str">
            <v>CO6_8033</v>
          </cell>
          <cell r="C1672" t="str">
            <v>8033 - State Tax Rate</v>
          </cell>
          <cell r="D1672">
            <v>5.5E-2</v>
          </cell>
          <cell r="F1672" t="str">
            <v>CALC</v>
          </cell>
          <cell r="H1672" t="str">
            <v>8033</v>
          </cell>
          <cell r="J1672" t="str">
            <v>cap_exp</v>
          </cell>
          <cell r="K1672" t="str">
            <v>state_tax_rate</v>
          </cell>
          <cell r="M1672" t="str">
            <v>2010/12/1/8/A/0</v>
          </cell>
        </row>
        <row r="1673">
          <cell r="A1673" t="str">
            <v>1672</v>
          </cell>
          <cell r="B1673" t="str">
            <v>CO7_8033</v>
          </cell>
          <cell r="C1673" t="str">
            <v>8033 - Federal Tax Rate</v>
          </cell>
          <cell r="D1673">
            <v>0.35</v>
          </cell>
          <cell r="F1673" t="str">
            <v>CALC</v>
          </cell>
          <cell r="H1673" t="str">
            <v>8033</v>
          </cell>
          <cell r="J1673" t="str">
            <v>cap_exp</v>
          </cell>
          <cell r="K1673" t="str">
            <v>fed_tax_rate</v>
          </cell>
          <cell r="M1673" t="str">
            <v>2010/12/1/8/A/0</v>
          </cell>
        </row>
        <row r="1674">
          <cell r="A1674" t="str">
            <v>1673</v>
          </cell>
          <cell r="B1674" t="str">
            <v>CO8_8033</v>
          </cell>
          <cell r="C1674" t="str">
            <v>8033 - Grossed State Tax Rate</v>
          </cell>
          <cell r="D1674">
            <v>5.8201058201058198E-2</v>
          </cell>
          <cell r="F1674" t="str">
            <v>CALC</v>
          </cell>
          <cell r="H1674" t="str">
            <v>8033</v>
          </cell>
          <cell r="J1674" t="str">
            <v>cap_exp</v>
          </cell>
          <cell r="K1674" t="str">
            <v>gross_state_tax_rate</v>
          </cell>
          <cell r="M1674" t="str">
            <v>2010/12/1/8/A/0</v>
          </cell>
        </row>
        <row r="1675">
          <cell r="A1675" t="str">
            <v>1674</v>
          </cell>
          <cell r="B1675" t="str">
            <v>CO9_8033</v>
          </cell>
          <cell r="C1675" t="str">
            <v>8033 - Grossed Federal Tax Rate</v>
          </cell>
          <cell r="D1675">
            <v>0.53846153846153799</v>
          </cell>
          <cell r="F1675" t="str">
            <v>CALC</v>
          </cell>
          <cell r="H1675" t="str">
            <v>8033</v>
          </cell>
          <cell r="J1675" t="str">
            <v>cap_exp</v>
          </cell>
          <cell r="K1675" t="str">
            <v>gross_fed_tax_rate</v>
          </cell>
          <cell r="M1675" t="str">
            <v>2010/12/1/8/A/0</v>
          </cell>
        </row>
        <row r="1676">
          <cell r="A1676" t="str">
            <v>1675</v>
          </cell>
          <cell r="B1676" t="str">
            <v>COA_8033</v>
          </cell>
          <cell r="C1676" t="str">
            <v>8033 - Return on Equity Amount</v>
          </cell>
          <cell r="D1676">
            <v>407267.35389857198</v>
          </cell>
          <cell r="F1676" t="str">
            <v>CALC</v>
          </cell>
          <cell r="H1676" t="str">
            <v>8033</v>
          </cell>
          <cell r="J1676" t="str">
            <v>cap_exp</v>
          </cell>
          <cell r="K1676" t="str">
            <v>equity_ror_amt</v>
          </cell>
          <cell r="M1676" t="str">
            <v>2010/12/1/8/A/0</v>
          </cell>
        </row>
        <row r="1677">
          <cell r="A1677" t="str">
            <v>1676</v>
          </cell>
          <cell r="B1677" t="str">
            <v>COB_8033</v>
          </cell>
          <cell r="C1677" t="str">
            <v>8033 - State Tax Amount</v>
          </cell>
          <cell r="D1677">
            <v>23703.390967641699</v>
          </cell>
          <cell r="F1677" t="str">
            <v>CALC</v>
          </cell>
          <cell r="H1677" t="str">
            <v>8033</v>
          </cell>
          <cell r="J1677" t="str">
            <v>cap_exp</v>
          </cell>
          <cell r="K1677" t="str">
            <v>state_tax_amt</v>
          </cell>
          <cell r="M1677" t="str">
            <v>2010/12/1/8/A/0</v>
          </cell>
        </row>
        <row r="1678">
          <cell r="A1678" t="str">
            <v>1677</v>
          </cell>
          <cell r="B1678" t="str">
            <v>COC_8033</v>
          </cell>
          <cell r="C1678" t="str">
            <v>8033 - Federal Tax Amount</v>
          </cell>
          <cell r="D1678">
            <v>232061.170312576</v>
          </cell>
          <cell r="F1678" t="str">
            <v>CALC</v>
          </cell>
          <cell r="H1678" t="str">
            <v>8033</v>
          </cell>
          <cell r="J1678" t="str">
            <v>cap_exp</v>
          </cell>
          <cell r="K1678" t="str">
            <v>fed_tax_amt</v>
          </cell>
          <cell r="M1678" t="str">
            <v>2010/12/1/8/A/0</v>
          </cell>
        </row>
        <row r="1679">
          <cell r="A1679" t="str">
            <v>1678</v>
          </cell>
          <cell r="B1679" t="str">
            <v>COD_8033</v>
          </cell>
          <cell r="C1679" t="str">
            <v>8033 - Return on Debt Amount</v>
          </cell>
          <cell r="D1679">
            <v>168673.52216691</v>
          </cell>
          <cell r="F1679" t="str">
            <v>CALC</v>
          </cell>
          <cell r="H1679" t="str">
            <v>8033</v>
          </cell>
          <cell r="J1679" t="str">
            <v>cap_exp</v>
          </cell>
          <cell r="K1679" t="str">
            <v>debt_ror_amt</v>
          </cell>
          <cell r="M1679" t="str">
            <v>2010/12/1/8/A/0</v>
          </cell>
        </row>
        <row r="1680">
          <cell r="A1680" t="str">
            <v>1679</v>
          </cell>
          <cell r="B1680" t="str">
            <v>COE_8033</v>
          </cell>
          <cell r="C1680" t="str">
            <v>8033 - Total Cap Exp Amount</v>
          </cell>
          <cell r="D1680">
            <v>1060738.6073457</v>
          </cell>
          <cell r="F1680" t="str">
            <v>CALC</v>
          </cell>
          <cell r="H1680" t="str">
            <v>8033</v>
          </cell>
          <cell r="J1680" t="str">
            <v>cap_exp</v>
          </cell>
          <cell r="K1680" t="str">
            <v>total_amt</v>
          </cell>
          <cell r="M1680" t="str">
            <v>2010/12/1/8/A/0</v>
          </cell>
        </row>
        <row r="1681">
          <cell r="A1681" t="str">
            <v>1680</v>
          </cell>
          <cell r="B1681" t="str">
            <v>COF_8033</v>
          </cell>
          <cell r="C1681" t="str">
            <v>8033 - CP Allocation Factor</v>
          </cell>
          <cell r="D1681">
            <v>0.92307692299999999</v>
          </cell>
          <cell r="F1681" t="str">
            <v>CALC</v>
          </cell>
          <cell r="H1681" t="str">
            <v>8033</v>
          </cell>
          <cell r="J1681" t="str">
            <v>cap_exp</v>
          </cell>
          <cell r="K1681" t="str">
            <v>alloc_cp</v>
          </cell>
          <cell r="M1681" t="str">
            <v>2010/12/1/8/A/0</v>
          </cell>
        </row>
        <row r="1682">
          <cell r="A1682" t="str">
            <v>1681</v>
          </cell>
          <cell r="B1682" t="str">
            <v>COG_8033</v>
          </cell>
          <cell r="C1682" t="str">
            <v>8033 - GCP Allocation Factor</v>
          </cell>
          <cell r="D1682">
            <v>0</v>
          </cell>
          <cell r="F1682" t="str">
            <v>CALC</v>
          </cell>
          <cell r="H1682" t="str">
            <v>8033</v>
          </cell>
          <cell r="J1682" t="str">
            <v>cap_exp</v>
          </cell>
          <cell r="K1682" t="str">
            <v>alloc_gcp</v>
          </cell>
          <cell r="M1682" t="str">
            <v>2010/12/1/8/A/0</v>
          </cell>
        </row>
        <row r="1683">
          <cell r="A1683" t="str">
            <v>1682</v>
          </cell>
          <cell r="B1683" t="str">
            <v>COH_8033</v>
          </cell>
          <cell r="C1683" t="str">
            <v>8033 - Energy Allocation Factor</v>
          </cell>
          <cell r="D1683">
            <v>7.6923077000000006E-2</v>
          </cell>
          <cell r="F1683" t="str">
            <v>CALC</v>
          </cell>
          <cell r="H1683" t="str">
            <v>8033</v>
          </cell>
          <cell r="J1683" t="str">
            <v>cap_exp</v>
          </cell>
          <cell r="K1683" t="str">
            <v>alloc_engy</v>
          </cell>
          <cell r="M1683" t="str">
            <v>2010/12/1/8/A/0</v>
          </cell>
        </row>
        <row r="1684">
          <cell r="A1684" t="str">
            <v>1683</v>
          </cell>
          <cell r="B1684" t="str">
            <v>COI_8033</v>
          </cell>
          <cell r="C1684" t="str">
            <v>8033 - CP Allocation Cap Exp Amount</v>
          </cell>
          <cell r="D1684">
            <v>979143.32977597497</v>
          </cell>
          <cell r="F1684" t="str">
            <v>CALC</v>
          </cell>
          <cell r="H1684" t="str">
            <v>8033</v>
          </cell>
          <cell r="J1684" t="str">
            <v>cap_exp</v>
          </cell>
          <cell r="K1684" t="str">
            <v>alloc_cp_amt</v>
          </cell>
          <cell r="M1684" t="str">
            <v>2010/12/1/8/A/0</v>
          </cell>
        </row>
        <row r="1685">
          <cell r="A1685" t="str">
            <v>1684</v>
          </cell>
          <cell r="B1685" t="str">
            <v>COJ_8033</v>
          </cell>
          <cell r="C1685" t="str">
            <v>8033 - GCP Allocation Cap Exp Amount</v>
          </cell>
          <cell r="D1685">
            <v>0</v>
          </cell>
          <cell r="F1685" t="str">
            <v>CALC</v>
          </cell>
          <cell r="H1685" t="str">
            <v>8033</v>
          </cell>
          <cell r="J1685" t="str">
            <v>cap_exp</v>
          </cell>
          <cell r="K1685" t="str">
            <v>alloc_gcp_amt</v>
          </cell>
          <cell r="M1685" t="str">
            <v>2010/12/1/8/A/0</v>
          </cell>
        </row>
        <row r="1686">
          <cell r="A1686" t="str">
            <v>1685</v>
          </cell>
          <cell r="B1686" t="str">
            <v>COK_8033</v>
          </cell>
          <cell r="C1686" t="str">
            <v>8033 - Energy Allocation Cap Exp Amount</v>
          </cell>
          <cell r="D1686">
            <v>81595.277569726095</v>
          </cell>
          <cell r="F1686" t="str">
            <v>CALC</v>
          </cell>
          <cell r="H1686" t="str">
            <v>8033</v>
          </cell>
          <cell r="J1686" t="str">
            <v>cap_exp</v>
          </cell>
          <cell r="K1686" t="str">
            <v>alloc_engy_amt</v>
          </cell>
          <cell r="M1686" t="str">
            <v>2010/12/1/8/A/0</v>
          </cell>
        </row>
        <row r="1687">
          <cell r="A1687" t="str">
            <v>1686</v>
          </cell>
          <cell r="B1687" t="str">
            <v>COL_8033</v>
          </cell>
          <cell r="C1687" t="str">
            <v>8033 - CP Jurisdictional Factor</v>
          </cell>
          <cell r="D1687">
            <v>0.98031049999999997</v>
          </cell>
          <cell r="F1687" t="str">
            <v>CALC</v>
          </cell>
          <cell r="H1687" t="str">
            <v>8033</v>
          </cell>
          <cell r="J1687" t="str">
            <v>cap_exp</v>
          </cell>
          <cell r="K1687" t="str">
            <v>juris_cp_factor</v>
          </cell>
          <cell r="M1687" t="str">
            <v>2010/12/1/8/A/0</v>
          </cell>
        </row>
        <row r="1688">
          <cell r="A1688" t="str">
            <v>1687</v>
          </cell>
          <cell r="B1688" t="str">
            <v>COM_8033</v>
          </cell>
          <cell r="C1688" t="str">
            <v>8033 - GCP Jurisdictional Factor</v>
          </cell>
          <cell r="D1688">
            <v>1</v>
          </cell>
          <cell r="F1688" t="str">
            <v>CALC</v>
          </cell>
          <cell r="H1688" t="str">
            <v>8033</v>
          </cell>
          <cell r="J1688" t="str">
            <v>cap_exp</v>
          </cell>
          <cell r="K1688" t="str">
            <v>juris_gcp_factor</v>
          </cell>
          <cell r="M1688" t="str">
            <v>2010/12/1/8/A/0</v>
          </cell>
        </row>
        <row r="1689">
          <cell r="A1689" t="str">
            <v>1688</v>
          </cell>
          <cell r="B1689" t="str">
            <v>CON_8033</v>
          </cell>
          <cell r="C1689" t="str">
            <v>8033 - Energy Jurisdictional Factor</v>
          </cell>
          <cell r="D1689">
            <v>0.980271</v>
          </cell>
          <cell r="F1689" t="str">
            <v>CALC</v>
          </cell>
          <cell r="H1689" t="str">
            <v>8033</v>
          </cell>
          <cell r="J1689" t="str">
            <v>cap_exp</v>
          </cell>
          <cell r="K1689" t="str">
            <v>juris_engy_factor</v>
          </cell>
          <cell r="M1689" t="str">
            <v>2010/12/1/8/A/0</v>
          </cell>
        </row>
        <row r="1690">
          <cell r="A1690" t="str">
            <v>1689</v>
          </cell>
          <cell r="B1690" t="str">
            <v>COO_8033</v>
          </cell>
          <cell r="C1690" t="str">
            <v>8033 - CP Jurisdictional Cap Exp Amount</v>
          </cell>
          <cell r="D1690">
            <v>959864.48718435096</v>
          </cell>
          <cell r="F1690" t="str">
            <v>CALC</v>
          </cell>
          <cell r="H1690" t="str">
            <v>8033</v>
          </cell>
          <cell r="J1690" t="str">
            <v>cap_exp</v>
          </cell>
          <cell r="K1690" t="str">
            <v>juris_cp_amt</v>
          </cell>
          <cell r="M1690" t="str">
            <v>2010/12/1/8/A/0</v>
          </cell>
        </row>
        <row r="1691">
          <cell r="A1691" t="str">
            <v>1690</v>
          </cell>
          <cell r="B1691" t="str">
            <v>COP_8033</v>
          </cell>
          <cell r="C1691" t="str">
            <v>8033 - GCP Jurisdictional Cap Exp Amount</v>
          </cell>
          <cell r="D1691">
            <v>0</v>
          </cell>
          <cell r="F1691" t="str">
            <v>CALC</v>
          </cell>
          <cell r="H1691" t="str">
            <v>8033</v>
          </cell>
          <cell r="J1691" t="str">
            <v>cap_exp</v>
          </cell>
          <cell r="K1691" t="str">
            <v>juris_gcp_amt</v>
          </cell>
          <cell r="M1691" t="str">
            <v>2010/12/1/8/A/0</v>
          </cell>
        </row>
        <row r="1692">
          <cell r="A1692" t="str">
            <v>1691</v>
          </cell>
          <cell r="B1692" t="str">
            <v>COQ_8033</v>
          </cell>
          <cell r="C1692" t="str">
            <v>8033 - Energy Jurisdictional Cap Exp Amount</v>
          </cell>
          <cell r="D1692">
            <v>79985.484338552997</v>
          </cell>
          <cell r="F1692" t="str">
            <v>CALC</v>
          </cell>
          <cell r="H1692" t="str">
            <v>8033</v>
          </cell>
          <cell r="J1692" t="str">
            <v>cap_exp</v>
          </cell>
          <cell r="K1692" t="str">
            <v>juris_engy_amt</v>
          </cell>
          <cell r="M1692" t="str">
            <v>2010/12/1/8/A/0</v>
          </cell>
        </row>
        <row r="1693">
          <cell r="A1693" t="str">
            <v>1692</v>
          </cell>
          <cell r="B1693" t="str">
            <v>COR_8033</v>
          </cell>
          <cell r="C1693" t="str">
            <v>8033 - Total Jurisdictional Cap Exp Amount</v>
          </cell>
          <cell r="D1693">
            <v>1039849.9715229</v>
          </cell>
          <cell r="F1693" t="str">
            <v>CALC</v>
          </cell>
          <cell r="H1693" t="str">
            <v>8033</v>
          </cell>
          <cell r="J1693" t="str">
            <v>cap_exp</v>
          </cell>
          <cell r="K1693" t="str">
            <v>total_juris_amt</v>
          </cell>
          <cell r="M1693" t="str">
            <v>2010/12/1/8/A/0</v>
          </cell>
        </row>
        <row r="1694">
          <cell r="A1694" t="str">
            <v>1693</v>
          </cell>
          <cell r="B1694" t="str">
            <v>MAN_8013</v>
          </cell>
          <cell r="C1694" t="str">
            <v>St.Lucie Ownership FPL %</v>
          </cell>
          <cell r="D1694">
            <v>0.85104489999999999</v>
          </cell>
          <cell r="F1694" t="str">
            <v>MANUAL</v>
          </cell>
          <cell r="I1694" t="str">
            <v>M</v>
          </cell>
          <cell r="L1694" t="str">
            <v>report_only</v>
          </cell>
          <cell r="M1694" t="str">
            <v>2010/12/1/8/A/0</v>
          </cell>
        </row>
        <row r="1695">
          <cell r="A1695" t="str">
            <v>1694</v>
          </cell>
          <cell r="B1695" t="str">
            <v>MAN_8014</v>
          </cell>
          <cell r="C1695" t="str">
            <v>St.Lucie Ownership Participant %</v>
          </cell>
          <cell r="D1695">
            <v>0.14895510000000001</v>
          </cell>
          <cell r="F1695" t="str">
            <v>MANUAL</v>
          </cell>
          <cell r="I1695" t="str">
            <v>M</v>
          </cell>
          <cell r="L1695" t="str">
            <v>report_only</v>
          </cell>
          <cell r="M1695" t="str">
            <v>2010/12/1/8/A/0</v>
          </cell>
        </row>
        <row r="1696">
          <cell r="A1696" t="str">
            <v>1695</v>
          </cell>
          <cell r="B1696" t="str">
            <v>CI6_8024</v>
          </cell>
          <cell r="C1696" t="str">
            <v>8024 - CWIP Closed</v>
          </cell>
          <cell r="D1696">
            <v>0</v>
          </cell>
          <cell r="F1696" t="str">
            <v>MANUAL</v>
          </cell>
          <cell r="I1696" t="str">
            <v>M</v>
          </cell>
          <cell r="J1696" t="str">
            <v>cap_exp</v>
          </cell>
          <cell r="K1696" t="str">
            <v>cwip_closed</v>
          </cell>
          <cell r="M1696" t="str">
            <v>2010/12/1/8/A/0</v>
          </cell>
        </row>
        <row r="1697">
          <cell r="A1697" t="str">
            <v>1696</v>
          </cell>
          <cell r="B1697" t="str">
            <v>CI6_8025</v>
          </cell>
          <cell r="C1697" t="str">
            <v>8025 - CWIP Closed</v>
          </cell>
          <cell r="D1697">
            <v>0</v>
          </cell>
          <cell r="F1697" t="str">
            <v>MANUAL</v>
          </cell>
          <cell r="I1697" t="str">
            <v>M</v>
          </cell>
          <cell r="J1697" t="str">
            <v>cap_exp</v>
          </cell>
          <cell r="K1697" t="str">
            <v>cwip_closed</v>
          </cell>
          <cell r="M1697" t="str">
            <v>2010/12/1/8/A/0</v>
          </cell>
        </row>
        <row r="1698">
          <cell r="A1698" t="str">
            <v>1697</v>
          </cell>
          <cell r="B1698" t="str">
            <v>CI6_8031</v>
          </cell>
          <cell r="C1698" t="str">
            <v>8031 - CWIP Closed</v>
          </cell>
          <cell r="D1698">
            <v>-4307616.1100000003</v>
          </cell>
          <cell r="F1698" t="str">
            <v>MANUAL</v>
          </cell>
          <cell r="I1698" t="str">
            <v>M</v>
          </cell>
          <cell r="J1698" t="str">
            <v>cap_exp</v>
          </cell>
          <cell r="K1698" t="str">
            <v>cwip_closed</v>
          </cell>
          <cell r="M1698" t="str">
            <v>2010/12/1/8/A/0</v>
          </cell>
        </row>
        <row r="1699">
          <cell r="A1699" t="str">
            <v>1698</v>
          </cell>
          <cell r="B1699" t="str">
            <v>CI6_8033</v>
          </cell>
          <cell r="C1699" t="str">
            <v>8033 - CWIP Closed</v>
          </cell>
          <cell r="D1699">
            <v>0</v>
          </cell>
          <cell r="F1699" t="str">
            <v>MANUAL</v>
          </cell>
          <cell r="I1699" t="str">
            <v>M</v>
          </cell>
          <cell r="J1699" t="str">
            <v>cap_exp</v>
          </cell>
          <cell r="K1699" t="str">
            <v>cwip_closed</v>
          </cell>
          <cell r="M1699" t="str">
            <v>2010/12/1/8/A/0</v>
          </cell>
        </row>
        <row r="1700">
          <cell r="A1700" t="str">
            <v>1699</v>
          </cell>
          <cell r="B1700" t="str">
            <v>CIN_8002</v>
          </cell>
          <cell r="C1700" t="str">
            <v>8002 - Beginning of Month CWIP Balance</v>
          </cell>
          <cell r="D1700">
            <v>50764.55</v>
          </cell>
          <cell r="F1700" t="str">
            <v>PRIOR_JV</v>
          </cell>
          <cell r="H1700" t="str">
            <v>8002</v>
          </cell>
          <cell r="I1700" t="str">
            <v>P</v>
          </cell>
          <cell r="J1700" t="str">
            <v>cap_exp</v>
          </cell>
          <cell r="K1700" t="str">
            <v>beg_cwip_bal</v>
          </cell>
          <cell r="M1700" t="str">
            <v>2010/12/1/8/A/0</v>
          </cell>
        </row>
        <row r="1701">
          <cell r="A1701" t="str">
            <v>1700</v>
          </cell>
          <cell r="B1701" t="str">
            <v>CIN_8003</v>
          </cell>
          <cell r="C1701" t="str">
            <v>8003 - Beginning of Month CWIP Balance</v>
          </cell>
          <cell r="D1701">
            <v>24196.59</v>
          </cell>
          <cell r="F1701" t="str">
            <v>PRIOR_JV</v>
          </cell>
          <cell r="H1701" t="str">
            <v>8003</v>
          </cell>
          <cell r="I1701" t="str">
            <v>P</v>
          </cell>
          <cell r="J1701" t="str">
            <v>cap_exp</v>
          </cell>
          <cell r="K1701" t="str">
            <v>beg_cwip_bal</v>
          </cell>
          <cell r="M1701" t="str">
            <v>2010/12/1/8/A/0</v>
          </cell>
        </row>
        <row r="1702">
          <cell r="A1702" t="str">
            <v>1701</v>
          </cell>
          <cell r="B1702" t="str">
            <v>CIN_8004</v>
          </cell>
          <cell r="C1702" t="str">
            <v>8004 - Beginning of Month CWIP Balance</v>
          </cell>
          <cell r="D1702">
            <v>0</v>
          </cell>
          <cell r="F1702" t="str">
            <v>PRIOR_JV</v>
          </cell>
          <cell r="H1702" t="str">
            <v>8004</v>
          </cell>
          <cell r="I1702" t="str">
            <v>P</v>
          </cell>
          <cell r="J1702" t="str">
            <v>cap_exp</v>
          </cell>
          <cell r="K1702" t="str">
            <v>beg_cwip_bal</v>
          </cell>
          <cell r="M1702" t="str">
            <v>2010/12/1/8/A/0</v>
          </cell>
        </row>
        <row r="1703">
          <cell r="A1703" t="str">
            <v>1702</v>
          </cell>
          <cell r="B1703" t="str">
            <v>CIN_8005</v>
          </cell>
          <cell r="C1703" t="str">
            <v>8005 - Beginning of Month CWIP Balance</v>
          </cell>
          <cell r="D1703">
            <v>55822.46</v>
          </cell>
          <cell r="F1703" t="str">
            <v>PRIOR_JV</v>
          </cell>
          <cell r="H1703" t="str">
            <v>8005</v>
          </cell>
          <cell r="I1703" t="str">
            <v>P</v>
          </cell>
          <cell r="J1703" t="str">
            <v>cap_exp</v>
          </cell>
          <cell r="K1703" t="str">
            <v>beg_cwip_bal</v>
          </cell>
          <cell r="M1703" t="str">
            <v>2010/12/1/8/A/0</v>
          </cell>
        </row>
        <row r="1704">
          <cell r="A1704" t="str">
            <v>1703</v>
          </cell>
          <cell r="B1704" t="str">
            <v>CIN_8007</v>
          </cell>
          <cell r="C1704" t="str">
            <v>8007 - Beginning of Month CWIP Balance</v>
          </cell>
          <cell r="D1704">
            <v>0</v>
          </cell>
          <cell r="F1704" t="str">
            <v>PRIOR_JV</v>
          </cell>
          <cell r="H1704" t="str">
            <v>8007</v>
          </cell>
          <cell r="I1704" t="str">
            <v>P</v>
          </cell>
          <cell r="J1704" t="str">
            <v>cap_exp</v>
          </cell>
          <cell r="K1704" t="str">
            <v>beg_cwip_bal</v>
          </cell>
          <cell r="M1704" t="str">
            <v>2010/12/1/8/A/0</v>
          </cell>
        </row>
        <row r="1705">
          <cell r="A1705" t="str">
            <v>1704</v>
          </cell>
          <cell r="B1705" t="str">
            <v>CIN_8008</v>
          </cell>
          <cell r="C1705" t="str">
            <v>8008 - Beginning of Month CWIP Balance</v>
          </cell>
          <cell r="D1705">
            <v>1287.5899999999999</v>
          </cell>
          <cell r="F1705" t="str">
            <v>PRIOR_JV</v>
          </cell>
          <cell r="H1705" t="str">
            <v>8008</v>
          </cell>
          <cell r="I1705" t="str">
            <v>P</v>
          </cell>
          <cell r="J1705" t="str">
            <v>cap_exp</v>
          </cell>
          <cell r="K1705" t="str">
            <v>beg_cwip_bal</v>
          </cell>
          <cell r="M1705" t="str">
            <v>2010/12/1/8/A/0</v>
          </cell>
        </row>
        <row r="1706">
          <cell r="A1706" t="str">
            <v>1705</v>
          </cell>
          <cell r="B1706" t="str">
            <v>CIN_8010</v>
          </cell>
          <cell r="C1706" t="str">
            <v>8010 - Beginning of Month CWIP Balance</v>
          </cell>
          <cell r="D1706">
            <v>0</v>
          </cell>
          <cell r="F1706" t="str">
            <v>PRIOR_JV</v>
          </cell>
          <cell r="H1706" t="str">
            <v>8010</v>
          </cell>
          <cell r="I1706" t="str">
            <v>P</v>
          </cell>
          <cell r="J1706" t="str">
            <v>cap_exp</v>
          </cell>
          <cell r="K1706" t="str">
            <v>beg_cwip_bal</v>
          </cell>
          <cell r="M1706" t="str">
            <v>2010/12/1/8/A/0</v>
          </cell>
        </row>
        <row r="1707">
          <cell r="A1707" t="str">
            <v>1706</v>
          </cell>
          <cell r="B1707" t="str">
            <v>CIN_8012</v>
          </cell>
          <cell r="C1707" t="str">
            <v>8012 - Beginning of Month CWIP Balance</v>
          </cell>
          <cell r="D1707">
            <v>0</v>
          </cell>
          <cell r="F1707" t="str">
            <v>PRIOR_JV</v>
          </cell>
          <cell r="H1707" t="str">
            <v>8012</v>
          </cell>
          <cell r="I1707" t="str">
            <v>P</v>
          </cell>
          <cell r="J1707" t="str">
            <v>cap_exp</v>
          </cell>
          <cell r="K1707" t="str">
            <v>beg_cwip_bal</v>
          </cell>
          <cell r="M1707" t="str">
            <v>2010/12/1/8/A/0</v>
          </cell>
        </row>
        <row r="1708">
          <cell r="A1708" t="str">
            <v>1707</v>
          </cell>
          <cell r="B1708" t="str">
            <v>CIN_8016</v>
          </cell>
          <cell r="C1708" t="str">
            <v>8016 - Beginning of Month CWIP Balance</v>
          </cell>
          <cell r="D1708">
            <v>1839546.57</v>
          </cell>
          <cell r="F1708" t="str">
            <v>PRIOR_JV</v>
          </cell>
          <cell r="H1708" t="str">
            <v>8016</v>
          </cell>
          <cell r="I1708" t="str">
            <v>P</v>
          </cell>
          <cell r="J1708" t="str">
            <v>cap_exp</v>
          </cell>
          <cell r="K1708" t="str">
            <v>beg_cwip_bal</v>
          </cell>
          <cell r="M1708" t="str">
            <v>2010/12/1/8/A/0</v>
          </cell>
        </row>
        <row r="1709">
          <cell r="A1709" t="str">
            <v>1708</v>
          </cell>
          <cell r="B1709" t="str">
            <v>CIN_8017</v>
          </cell>
          <cell r="C1709" t="str">
            <v>8017 - Beginning of Month CWIP Balance</v>
          </cell>
          <cell r="D1709">
            <v>0</v>
          </cell>
          <cell r="F1709" t="str">
            <v>PRIOR_JV</v>
          </cell>
          <cell r="H1709" t="str">
            <v>8017</v>
          </cell>
          <cell r="I1709" t="str">
            <v>P</v>
          </cell>
          <cell r="J1709" t="str">
            <v>cap_exp</v>
          </cell>
          <cell r="K1709" t="str">
            <v>beg_cwip_bal</v>
          </cell>
          <cell r="M1709" t="str">
            <v>2010/12/1/8/A/0</v>
          </cell>
        </row>
        <row r="1710">
          <cell r="A1710" t="str">
            <v>1709</v>
          </cell>
          <cell r="B1710" t="str">
            <v>CIN_8020</v>
          </cell>
          <cell r="C1710" t="str">
            <v>8020 - Beginning of Month CWIP Balance</v>
          </cell>
          <cell r="D1710">
            <v>342251.25</v>
          </cell>
          <cell r="F1710" t="str">
            <v>PRIOR_JV</v>
          </cell>
          <cell r="H1710" t="str">
            <v>8020</v>
          </cell>
          <cell r="I1710" t="str">
            <v>P</v>
          </cell>
          <cell r="J1710" t="str">
            <v>cap_exp</v>
          </cell>
          <cell r="K1710" t="str">
            <v>beg_cwip_bal</v>
          </cell>
          <cell r="M1710" t="str">
            <v>2010/12/1/8/A/0</v>
          </cell>
        </row>
        <row r="1711">
          <cell r="A1711" t="str">
            <v>1710</v>
          </cell>
          <cell r="B1711" t="str">
            <v>CIN_8022</v>
          </cell>
          <cell r="C1711" t="str">
            <v>8022 - Beginning of Month CWIP Balance</v>
          </cell>
          <cell r="D1711">
            <v>0</v>
          </cell>
          <cell r="F1711" t="str">
            <v>PRIOR_JV</v>
          </cell>
          <cell r="H1711" t="str">
            <v>8022</v>
          </cell>
          <cell r="I1711" t="str">
            <v>P</v>
          </cell>
          <cell r="J1711" t="str">
            <v>cap_exp</v>
          </cell>
          <cell r="K1711" t="str">
            <v>beg_cwip_bal</v>
          </cell>
          <cell r="M1711" t="str">
            <v>2010/12/1/8/A/0</v>
          </cell>
        </row>
        <row r="1712">
          <cell r="A1712" t="str">
            <v>1711</v>
          </cell>
          <cell r="B1712" t="str">
            <v>CIN_8023</v>
          </cell>
          <cell r="C1712" t="str">
            <v>8023 - Beginning of Month CWIP Balance</v>
          </cell>
          <cell r="D1712">
            <v>246101.44</v>
          </cell>
          <cell r="F1712" t="str">
            <v>PRIOR_JV</v>
          </cell>
          <cell r="H1712" t="str">
            <v>8023</v>
          </cell>
          <cell r="I1712" t="str">
            <v>P</v>
          </cell>
          <cell r="J1712" t="str">
            <v>cap_exp</v>
          </cell>
          <cell r="K1712" t="str">
            <v>beg_cwip_bal</v>
          </cell>
          <cell r="M1712" t="str">
            <v>2010/12/1/8/A/0</v>
          </cell>
        </row>
        <row r="1713">
          <cell r="A1713" t="str">
            <v>1712</v>
          </cell>
          <cell r="B1713" t="str">
            <v>CIN_8024</v>
          </cell>
          <cell r="C1713" t="str">
            <v>8024 - Beginning of Month CWIP Balance</v>
          </cell>
          <cell r="D1713">
            <v>0</v>
          </cell>
          <cell r="F1713" t="str">
            <v>PRIOR_JV</v>
          </cell>
          <cell r="H1713" t="str">
            <v>8024</v>
          </cell>
          <cell r="I1713" t="str">
            <v>P</v>
          </cell>
          <cell r="J1713" t="str">
            <v>cap_exp</v>
          </cell>
          <cell r="K1713" t="str">
            <v>beg_cwip_bal</v>
          </cell>
          <cell r="M1713" t="str">
            <v>2010/12/1/8/A/0</v>
          </cell>
        </row>
        <row r="1714">
          <cell r="A1714" t="str">
            <v>1713</v>
          </cell>
          <cell r="B1714" t="str">
            <v>CIN_8025</v>
          </cell>
          <cell r="C1714" t="str">
            <v>8025 - Beginning of Month CWIP Balance</v>
          </cell>
          <cell r="D1714">
            <v>0</v>
          </cell>
          <cell r="F1714" t="str">
            <v>PRIOR_JV</v>
          </cell>
          <cell r="H1714" t="str">
            <v>8025</v>
          </cell>
          <cell r="I1714" t="str">
            <v>P</v>
          </cell>
          <cell r="J1714" t="str">
            <v>cap_exp</v>
          </cell>
          <cell r="K1714" t="str">
            <v>beg_cwip_bal</v>
          </cell>
          <cell r="M1714" t="str">
            <v>2010/12/1/8/A/0</v>
          </cell>
        </row>
        <row r="1715">
          <cell r="A1715" t="str">
            <v>1714</v>
          </cell>
          <cell r="B1715" t="str">
            <v>CIN_8031</v>
          </cell>
          <cell r="C1715" t="str">
            <v>8031 - Beginning of Month CWIP Balance</v>
          </cell>
          <cell r="D1715">
            <v>244362583.88999999</v>
          </cell>
          <cell r="F1715" t="str">
            <v>PRIOR_JV</v>
          </cell>
          <cell r="H1715" t="str">
            <v>8031</v>
          </cell>
          <cell r="I1715" t="str">
            <v>P</v>
          </cell>
          <cell r="J1715" t="str">
            <v>cap_exp</v>
          </cell>
          <cell r="K1715" t="str">
            <v>beg_cwip_bal</v>
          </cell>
          <cell r="M1715" t="str">
            <v>2010/12/1/8/A/0</v>
          </cell>
        </row>
        <row r="1716">
          <cell r="A1716" t="str">
            <v>1715</v>
          </cell>
          <cell r="B1716" t="str">
            <v>CIN_8033</v>
          </cell>
          <cell r="C1716" t="str">
            <v>8033 - Beginning of Month CWIP Balance</v>
          </cell>
          <cell r="D1716">
            <v>0.2</v>
          </cell>
          <cell r="F1716" t="str">
            <v>PRIOR_JV</v>
          </cell>
          <cell r="H1716" t="str">
            <v>8033</v>
          </cell>
          <cell r="I1716" t="str">
            <v>P</v>
          </cell>
          <cell r="J1716" t="str">
            <v>cap_exp</v>
          </cell>
          <cell r="K1716" t="str">
            <v>beg_cwip_bal</v>
          </cell>
          <cell r="M1716" t="str">
            <v>2010/12/1/8/A/0</v>
          </cell>
        </row>
        <row r="1717">
          <cell r="A1717" t="str">
            <v>1716</v>
          </cell>
          <cell r="B1717" t="str">
            <v>CI1_8026</v>
          </cell>
          <cell r="C1717" t="str">
            <v>8026 - Depreciation Expense</v>
          </cell>
          <cell r="D1717">
            <v>862.61</v>
          </cell>
          <cell r="F1717" t="str">
            <v>CATS</v>
          </cell>
          <cell r="H1717" t="str">
            <v>8026</v>
          </cell>
          <cell r="I1717" t="str">
            <v>A</v>
          </cell>
          <cell r="J1717" t="str">
            <v>cap_exp</v>
          </cell>
          <cell r="K1717" t="str">
            <v>depr_exp</v>
          </cell>
          <cell r="M1717" t="str">
            <v>2010/12/1/8/A/0</v>
          </cell>
        </row>
        <row r="1718">
          <cell r="A1718" t="str">
            <v>1717</v>
          </cell>
          <cell r="B1718" t="str">
            <v>CI5_8026</v>
          </cell>
          <cell r="C1718" t="str">
            <v>8026 - End of Month CWIP Balance</v>
          </cell>
          <cell r="D1718">
            <v>0</v>
          </cell>
          <cell r="F1718" t="str">
            <v>CALC</v>
          </cell>
          <cell r="H1718" t="str">
            <v>8026</v>
          </cell>
          <cell r="J1718" t="str">
            <v>cap_exp</v>
          </cell>
          <cell r="K1718" t="str">
            <v>end_cwip_bal</v>
          </cell>
          <cell r="M1718" t="str">
            <v>2010/12/1/8/A/0</v>
          </cell>
        </row>
        <row r="1719">
          <cell r="A1719" t="str">
            <v>1718</v>
          </cell>
          <cell r="B1719" t="str">
            <v>CI7_8026</v>
          </cell>
          <cell r="C1719" t="str">
            <v>8026 - Plant Additions</v>
          </cell>
          <cell r="D1719">
            <v>0</v>
          </cell>
          <cell r="F1719" t="str">
            <v>CATS</v>
          </cell>
          <cell r="H1719" t="str">
            <v>8026</v>
          </cell>
          <cell r="I1719" t="str">
            <v>A</v>
          </cell>
          <cell r="J1719" t="str">
            <v>cap_exp</v>
          </cell>
          <cell r="K1719" t="str">
            <v>plt_add</v>
          </cell>
          <cell r="M1719" t="str">
            <v>2010/12/1/8/A/0</v>
          </cell>
        </row>
        <row r="1720">
          <cell r="A1720" t="str">
            <v>1719</v>
          </cell>
          <cell r="B1720" t="str">
            <v>CI8_8026</v>
          </cell>
          <cell r="C1720" t="str">
            <v>8026 - Retirements</v>
          </cell>
          <cell r="D1720">
            <v>0</v>
          </cell>
          <cell r="F1720" t="str">
            <v>CATS</v>
          </cell>
          <cell r="H1720" t="str">
            <v>8026</v>
          </cell>
          <cell r="I1720" t="str">
            <v>A</v>
          </cell>
          <cell r="J1720" t="str">
            <v>cap_exp</v>
          </cell>
          <cell r="K1720" t="str">
            <v>ret</v>
          </cell>
          <cell r="M1720" t="str">
            <v>2010/12/1/8/A/0</v>
          </cell>
        </row>
        <row r="1721">
          <cell r="A1721" t="str">
            <v>1720</v>
          </cell>
          <cell r="B1721" t="str">
            <v>CI9_8026</v>
          </cell>
          <cell r="C1721" t="str">
            <v>8026 - Plant Trans and Adjs</v>
          </cell>
          <cell r="D1721">
            <v>0</v>
          </cell>
          <cell r="F1721" t="str">
            <v>CATS</v>
          </cell>
          <cell r="H1721" t="str">
            <v>8026</v>
          </cell>
          <cell r="I1721" t="str">
            <v>A</v>
          </cell>
          <cell r="J1721" t="str">
            <v>cap_exp</v>
          </cell>
          <cell r="K1721" t="str">
            <v>plt_tradjs</v>
          </cell>
          <cell r="M1721" t="str">
            <v>2010/12/1/8/A/0</v>
          </cell>
        </row>
        <row r="1722">
          <cell r="A1722" t="str">
            <v>1721</v>
          </cell>
          <cell r="B1722" t="str">
            <v>CIA_8026</v>
          </cell>
          <cell r="C1722" t="str">
            <v>8026 - Reserve Removal Cost</v>
          </cell>
          <cell r="D1722">
            <v>0</v>
          </cell>
          <cell r="F1722" t="str">
            <v>CATS</v>
          </cell>
          <cell r="H1722" t="str">
            <v>8026</v>
          </cell>
          <cell r="I1722" t="str">
            <v>A</v>
          </cell>
          <cell r="J1722" t="str">
            <v>cap_exp</v>
          </cell>
          <cell r="K1722" t="str">
            <v>resv_rem_cost</v>
          </cell>
          <cell r="M1722" t="str">
            <v>2010/12/1/8/A/0</v>
          </cell>
        </row>
        <row r="1723">
          <cell r="A1723" t="str">
            <v>1722</v>
          </cell>
          <cell r="B1723" t="str">
            <v>CIB_8026</v>
          </cell>
          <cell r="C1723" t="str">
            <v>8026 - Reserve Salvage</v>
          </cell>
          <cell r="D1723">
            <v>0</v>
          </cell>
          <cell r="F1723" t="str">
            <v>CATS</v>
          </cell>
          <cell r="H1723" t="str">
            <v>8026</v>
          </cell>
          <cell r="I1723" t="str">
            <v>A</v>
          </cell>
          <cell r="J1723" t="str">
            <v>cap_exp</v>
          </cell>
          <cell r="K1723" t="str">
            <v>resv_salv</v>
          </cell>
          <cell r="M1723" t="str">
            <v>2010/12/1/8/A/0</v>
          </cell>
        </row>
        <row r="1724">
          <cell r="A1724" t="str">
            <v>1723</v>
          </cell>
          <cell r="B1724" t="str">
            <v>CIC_8026</v>
          </cell>
          <cell r="C1724" t="str">
            <v>8026 - Reserve Trans and Adjs</v>
          </cell>
          <cell r="D1724">
            <v>0</v>
          </cell>
          <cell r="F1724" t="str">
            <v>CATS</v>
          </cell>
          <cell r="H1724" t="str">
            <v>8026</v>
          </cell>
          <cell r="I1724" t="str">
            <v>A</v>
          </cell>
          <cell r="J1724" t="str">
            <v>cap_exp</v>
          </cell>
          <cell r="K1724" t="str">
            <v>resv_tradjs</v>
          </cell>
          <cell r="M1724" t="str">
            <v>2010/12/1/8/A/0</v>
          </cell>
        </row>
        <row r="1725">
          <cell r="A1725" t="str">
            <v>1724</v>
          </cell>
          <cell r="B1725" t="str">
            <v>CIP_8026</v>
          </cell>
          <cell r="C1725" t="str">
            <v>8026 - Beginning of Month Plant Balance</v>
          </cell>
          <cell r="D1725">
            <v>492916.42</v>
          </cell>
          <cell r="F1725" t="str">
            <v>PRIOR_JV</v>
          </cell>
          <cell r="H1725" t="str">
            <v>8026</v>
          </cell>
          <cell r="I1725" t="str">
            <v>P</v>
          </cell>
          <cell r="J1725" t="str">
            <v>cap_exp</v>
          </cell>
          <cell r="K1725" t="str">
            <v>beg_plant_bal</v>
          </cell>
          <cell r="M1725" t="str">
            <v>2010/12/1/8/A/0</v>
          </cell>
        </row>
        <row r="1726">
          <cell r="A1726" t="str">
            <v>1725</v>
          </cell>
          <cell r="B1726" t="str">
            <v>CIQ_8026</v>
          </cell>
          <cell r="C1726" t="str">
            <v>8026 - Beginning of Month Reserve Balance</v>
          </cell>
          <cell r="D1726">
            <v>38878.800000000003</v>
          </cell>
          <cell r="F1726" t="str">
            <v>PRIOR_JV</v>
          </cell>
          <cell r="H1726" t="str">
            <v>8026</v>
          </cell>
          <cell r="I1726" t="str">
            <v>P</v>
          </cell>
          <cell r="J1726" t="str">
            <v>cap_exp</v>
          </cell>
          <cell r="K1726" t="str">
            <v>beg_resv_bal</v>
          </cell>
          <cell r="M1726" t="str">
            <v>2010/12/1/8/A/0</v>
          </cell>
        </row>
        <row r="1727">
          <cell r="A1727" t="str">
            <v>1726</v>
          </cell>
          <cell r="B1727" t="str">
            <v>CIR_8026</v>
          </cell>
          <cell r="C1727" t="str">
            <v>8026 - End of Month Plant Balance</v>
          </cell>
          <cell r="D1727">
            <v>492916.42</v>
          </cell>
          <cell r="F1727" t="str">
            <v>CALC</v>
          </cell>
          <cell r="H1727" t="str">
            <v>8026</v>
          </cell>
          <cell r="J1727" t="str">
            <v>cap_exp</v>
          </cell>
          <cell r="K1727" t="str">
            <v>end_plant_bal</v>
          </cell>
          <cell r="M1727" t="str">
            <v>2010/12/1/8/A/0</v>
          </cell>
        </row>
        <row r="1728">
          <cell r="A1728" t="str">
            <v>1727</v>
          </cell>
          <cell r="B1728" t="str">
            <v>CIS_8026</v>
          </cell>
          <cell r="C1728" t="str">
            <v>8026 - End of Month Reserve Balance</v>
          </cell>
          <cell r="D1728">
            <v>39741.410000000003</v>
          </cell>
          <cell r="F1728" t="str">
            <v>CALC</v>
          </cell>
          <cell r="H1728" t="str">
            <v>8026</v>
          </cell>
          <cell r="J1728" t="str">
            <v>cap_exp</v>
          </cell>
          <cell r="K1728" t="str">
            <v>end_resv_bal</v>
          </cell>
          <cell r="M1728" t="str">
            <v>2010/12/1/8/A/0</v>
          </cell>
        </row>
        <row r="1729">
          <cell r="A1729" t="str">
            <v>1728</v>
          </cell>
          <cell r="B1729" t="str">
            <v>CO1_8026</v>
          </cell>
          <cell r="C1729" t="str">
            <v>8026 - Beginning of Month Net Book</v>
          </cell>
          <cell r="D1729">
            <v>454037.62</v>
          </cell>
          <cell r="F1729" t="str">
            <v>CALC</v>
          </cell>
          <cell r="H1729" t="str">
            <v>8026</v>
          </cell>
          <cell r="J1729" t="str">
            <v>cap_exp</v>
          </cell>
          <cell r="K1729" t="str">
            <v>beg_net_book</v>
          </cell>
          <cell r="M1729" t="str">
            <v>2010/12/1/8/A/0</v>
          </cell>
        </row>
        <row r="1730">
          <cell r="A1730" t="str">
            <v>1729</v>
          </cell>
          <cell r="B1730" t="str">
            <v>CO2_8026</v>
          </cell>
          <cell r="C1730" t="str">
            <v>8026 - End of Month Net Book</v>
          </cell>
          <cell r="D1730">
            <v>453175.01</v>
          </cell>
          <cell r="F1730" t="str">
            <v>CALC</v>
          </cell>
          <cell r="H1730" t="str">
            <v>8026</v>
          </cell>
          <cell r="J1730" t="str">
            <v>cap_exp</v>
          </cell>
          <cell r="K1730" t="str">
            <v>end_net_book</v>
          </cell>
          <cell r="M1730" t="str">
            <v>2010/12/1/8/A/0</v>
          </cell>
        </row>
        <row r="1731">
          <cell r="A1731" t="str">
            <v>1730</v>
          </cell>
          <cell r="B1731" t="str">
            <v>CO3_8026</v>
          </cell>
          <cell r="C1731" t="str">
            <v>8026 - Average Net Book</v>
          </cell>
          <cell r="D1731">
            <v>453606.315</v>
          </cell>
          <cell r="F1731" t="str">
            <v>CALC</v>
          </cell>
          <cell r="H1731" t="str">
            <v>8026</v>
          </cell>
          <cell r="J1731" t="str">
            <v>cap_exp</v>
          </cell>
          <cell r="K1731" t="str">
            <v>avg_net_book</v>
          </cell>
          <cell r="M1731" t="str">
            <v>2010/12/1/8/A/0</v>
          </cell>
        </row>
        <row r="1732">
          <cell r="A1732" t="str">
            <v>1731</v>
          </cell>
          <cell r="B1732" t="str">
            <v>CO4_8026</v>
          </cell>
          <cell r="C1732" t="str">
            <v>8026 - Annual Equity Rate</v>
          </cell>
          <cell r="D1732">
            <v>4.7018999999999998E-2</v>
          </cell>
          <cell r="F1732" t="str">
            <v>CALC</v>
          </cell>
          <cell r="H1732" t="str">
            <v>8026</v>
          </cell>
          <cell r="J1732" t="str">
            <v>cap_exp</v>
          </cell>
          <cell r="K1732" t="str">
            <v>equity_ror</v>
          </cell>
          <cell r="M1732" t="str">
            <v>2010/12/1/8/A/0</v>
          </cell>
        </row>
        <row r="1733">
          <cell r="A1733" t="str">
            <v>1732</v>
          </cell>
          <cell r="B1733" t="str">
            <v>CO5_8026</v>
          </cell>
          <cell r="C1733" t="str">
            <v>8026 - Annual Debt Rate</v>
          </cell>
          <cell r="D1733">
            <v>1.9473000000000001E-2</v>
          </cell>
          <cell r="F1733" t="str">
            <v>CALC</v>
          </cell>
          <cell r="H1733" t="str">
            <v>8026</v>
          </cell>
          <cell r="J1733" t="str">
            <v>cap_exp</v>
          </cell>
          <cell r="K1733" t="str">
            <v>debt_ror</v>
          </cell>
          <cell r="M1733" t="str">
            <v>2010/12/1/8/A/0</v>
          </cell>
        </row>
        <row r="1734">
          <cell r="A1734" t="str">
            <v>1733</v>
          </cell>
          <cell r="B1734" t="str">
            <v>CO6_8026</v>
          </cell>
          <cell r="C1734" t="str">
            <v>8026 - State Tax Rate</v>
          </cell>
          <cell r="D1734">
            <v>5.5E-2</v>
          </cell>
          <cell r="F1734" t="str">
            <v>CALC</v>
          </cell>
          <cell r="H1734" t="str">
            <v>8026</v>
          </cell>
          <cell r="J1734" t="str">
            <v>cap_exp</v>
          </cell>
          <cell r="K1734" t="str">
            <v>state_tax_rate</v>
          </cell>
          <cell r="M1734" t="str">
            <v>2010/12/1/8/A/0</v>
          </cell>
        </row>
        <row r="1735">
          <cell r="A1735" t="str">
            <v>1734</v>
          </cell>
          <cell r="B1735" t="str">
            <v>CO7_8026</v>
          </cell>
          <cell r="C1735" t="str">
            <v>8026 - Federal Tax Rate</v>
          </cell>
          <cell r="D1735">
            <v>0.35</v>
          </cell>
          <cell r="F1735" t="str">
            <v>CALC</v>
          </cell>
          <cell r="H1735" t="str">
            <v>8026</v>
          </cell>
          <cell r="J1735" t="str">
            <v>cap_exp</v>
          </cell>
          <cell r="K1735" t="str">
            <v>fed_tax_rate</v>
          </cell>
          <cell r="M1735" t="str">
            <v>2010/12/1/8/A/0</v>
          </cell>
        </row>
        <row r="1736">
          <cell r="A1736" t="str">
            <v>1735</v>
          </cell>
          <cell r="B1736" t="str">
            <v>CO8_8026</v>
          </cell>
          <cell r="C1736" t="str">
            <v>8026 - Grossed State Tax Rate</v>
          </cell>
          <cell r="D1736">
            <v>5.8201058201058198E-2</v>
          </cell>
          <cell r="F1736" t="str">
            <v>CALC</v>
          </cell>
          <cell r="H1736" t="str">
            <v>8026</v>
          </cell>
          <cell r="J1736" t="str">
            <v>cap_exp</v>
          </cell>
          <cell r="K1736" t="str">
            <v>gross_state_tax_rate</v>
          </cell>
          <cell r="M1736" t="str">
            <v>2010/12/1/8/A/0</v>
          </cell>
        </row>
        <row r="1737">
          <cell r="A1737" t="str">
            <v>1736</v>
          </cell>
          <cell r="B1737" t="str">
            <v>CO9_8026</v>
          </cell>
          <cell r="C1737" t="str">
            <v>8026 - Grossed Federal Tax Rate</v>
          </cell>
          <cell r="D1737">
            <v>0.53846153846153799</v>
          </cell>
          <cell r="F1737" t="str">
            <v>CALC</v>
          </cell>
          <cell r="H1737" t="str">
            <v>8026</v>
          </cell>
          <cell r="J1737" t="str">
            <v>cap_exp</v>
          </cell>
          <cell r="K1737" t="str">
            <v>gross_fed_tax_rate</v>
          </cell>
          <cell r="M1737" t="str">
            <v>2010/12/1/8/A/0</v>
          </cell>
        </row>
        <row r="1738">
          <cell r="A1738" t="str">
            <v>1737</v>
          </cell>
          <cell r="B1738" t="str">
            <v>COA_8026</v>
          </cell>
          <cell r="C1738" t="str">
            <v>8026 - Return on Equity Amount</v>
          </cell>
          <cell r="D1738">
            <v>1777.3656240645</v>
          </cell>
          <cell r="F1738" t="str">
            <v>CALC</v>
          </cell>
          <cell r="H1738" t="str">
            <v>8026</v>
          </cell>
          <cell r="J1738" t="str">
            <v>cap_exp</v>
          </cell>
          <cell r="K1738" t="str">
            <v>equity_ror_amt</v>
          </cell>
          <cell r="M1738" t="str">
            <v>2010/12/1/8/A/0</v>
          </cell>
        </row>
        <row r="1739">
          <cell r="A1739" t="str">
            <v>1738</v>
          </cell>
          <cell r="B1739" t="str">
            <v>COB_8026</v>
          </cell>
          <cell r="C1739" t="str">
            <v>8026 - State Tax Amount</v>
          </cell>
          <cell r="D1739">
            <v>103.444560130738</v>
          </cell>
          <cell r="F1739" t="str">
            <v>CALC</v>
          </cell>
          <cell r="H1739" t="str">
            <v>8026</v>
          </cell>
          <cell r="J1739" t="str">
            <v>cap_exp</v>
          </cell>
          <cell r="K1739" t="str">
            <v>state_tax_amt</v>
          </cell>
          <cell r="M1739" t="str">
            <v>2010/12/1/8/A/0</v>
          </cell>
        </row>
        <row r="1740">
          <cell r="A1740" t="str">
            <v>1739</v>
          </cell>
          <cell r="B1740" t="str">
            <v>COC_8026</v>
          </cell>
          <cell r="C1740" t="str">
            <v>8026 - Federal Tax Amount</v>
          </cell>
          <cell r="D1740">
            <v>1012.74394533589</v>
          </cell>
          <cell r="F1740" t="str">
            <v>CALC</v>
          </cell>
          <cell r="H1740" t="str">
            <v>8026</v>
          </cell>
          <cell r="J1740" t="str">
            <v>cap_exp</v>
          </cell>
          <cell r="K1740" t="str">
            <v>fed_tax_amt</v>
          </cell>
          <cell r="M1740" t="str">
            <v>2010/12/1/8/A/0</v>
          </cell>
        </row>
        <row r="1741">
          <cell r="A1741" t="str">
            <v>1740</v>
          </cell>
          <cell r="B1741" t="str">
            <v>COD_8026</v>
          </cell>
          <cell r="C1741" t="str">
            <v>8026 - Return on Debt Amount</v>
          </cell>
          <cell r="D1741">
            <v>736.11232798200001</v>
          </cell>
          <cell r="F1741" t="str">
            <v>CALC</v>
          </cell>
          <cell r="H1741" t="str">
            <v>8026</v>
          </cell>
          <cell r="J1741" t="str">
            <v>cap_exp</v>
          </cell>
          <cell r="K1741" t="str">
            <v>debt_ror_amt</v>
          </cell>
          <cell r="M1741" t="str">
            <v>2010/12/1/8/A/0</v>
          </cell>
        </row>
        <row r="1742">
          <cell r="A1742" t="str">
            <v>1741</v>
          </cell>
          <cell r="B1742" t="str">
            <v>COE_8026</v>
          </cell>
          <cell r="C1742" t="str">
            <v>8026 - Total Cap Exp Amount</v>
          </cell>
          <cell r="D1742">
            <v>4492.2764575131296</v>
          </cell>
          <cell r="F1742" t="str">
            <v>CALC</v>
          </cell>
          <cell r="H1742" t="str">
            <v>8026</v>
          </cell>
          <cell r="J1742" t="str">
            <v>cap_exp</v>
          </cell>
          <cell r="K1742" t="str">
            <v>total_amt</v>
          </cell>
          <cell r="M1742" t="str">
            <v>2010/12/1/8/A/0</v>
          </cell>
        </row>
        <row r="1743">
          <cell r="A1743" t="str">
            <v>1742</v>
          </cell>
          <cell r="B1743" t="str">
            <v>COF_8026</v>
          </cell>
          <cell r="C1743" t="str">
            <v>8026 - CP Allocation Factor</v>
          </cell>
          <cell r="D1743">
            <v>0.92307692299999999</v>
          </cell>
          <cell r="F1743" t="str">
            <v>CALC</v>
          </cell>
          <cell r="H1743" t="str">
            <v>8026</v>
          </cell>
          <cell r="J1743" t="str">
            <v>cap_exp</v>
          </cell>
          <cell r="K1743" t="str">
            <v>alloc_cp</v>
          </cell>
          <cell r="M1743" t="str">
            <v>2010/12/1/8/A/0</v>
          </cell>
        </row>
        <row r="1744">
          <cell r="A1744" t="str">
            <v>1743</v>
          </cell>
          <cell r="B1744" t="str">
            <v>COG_8026</v>
          </cell>
          <cell r="C1744" t="str">
            <v>8026 - GCP Allocation Factor</v>
          </cell>
          <cell r="D1744">
            <v>0</v>
          </cell>
          <cell r="F1744" t="str">
            <v>CALC</v>
          </cell>
          <cell r="H1744" t="str">
            <v>8026</v>
          </cell>
          <cell r="J1744" t="str">
            <v>cap_exp</v>
          </cell>
          <cell r="K1744" t="str">
            <v>alloc_gcp</v>
          </cell>
          <cell r="M1744" t="str">
            <v>2010/12/1/8/A/0</v>
          </cell>
        </row>
        <row r="1745">
          <cell r="A1745" t="str">
            <v>1744</v>
          </cell>
          <cell r="B1745" t="str">
            <v>COH_8026</v>
          </cell>
          <cell r="C1745" t="str">
            <v>8026 - Energy Allocation Factor</v>
          </cell>
          <cell r="D1745">
            <v>7.6923077000000006E-2</v>
          </cell>
          <cell r="F1745" t="str">
            <v>CALC</v>
          </cell>
          <cell r="H1745" t="str">
            <v>8026</v>
          </cell>
          <cell r="J1745" t="str">
            <v>cap_exp</v>
          </cell>
          <cell r="K1745" t="str">
            <v>alloc_engy</v>
          </cell>
          <cell r="M1745" t="str">
            <v>2010/12/1/8/A/0</v>
          </cell>
        </row>
        <row r="1746">
          <cell r="A1746" t="str">
            <v>1745</v>
          </cell>
          <cell r="B1746" t="str">
            <v>COI_8026</v>
          </cell>
          <cell r="C1746" t="str">
            <v>8026 - CP Allocation Cap Exp Amount</v>
          </cell>
          <cell r="D1746">
            <v>4146.7167296665602</v>
          </cell>
          <cell r="F1746" t="str">
            <v>CALC</v>
          </cell>
          <cell r="H1746" t="str">
            <v>8026</v>
          </cell>
          <cell r="J1746" t="str">
            <v>cap_exp</v>
          </cell>
          <cell r="K1746" t="str">
            <v>alloc_cp_amt</v>
          </cell>
          <cell r="M1746" t="str">
            <v>2010/12/1/8/A/0</v>
          </cell>
        </row>
        <row r="1747">
          <cell r="A1747" t="str">
            <v>1746</v>
          </cell>
          <cell r="B1747" t="str">
            <v>COJ_8026</v>
          </cell>
          <cell r="C1747" t="str">
            <v>8026 - GCP Allocation Cap Exp Amount</v>
          </cell>
          <cell r="D1747">
            <v>0</v>
          </cell>
          <cell r="F1747" t="str">
            <v>CALC</v>
          </cell>
          <cell r="H1747" t="str">
            <v>8026</v>
          </cell>
          <cell r="J1747" t="str">
            <v>cap_exp</v>
          </cell>
          <cell r="K1747" t="str">
            <v>alloc_gcp_amt</v>
          </cell>
          <cell r="M1747" t="str">
            <v>2010/12/1/8/A/0</v>
          </cell>
        </row>
        <row r="1748">
          <cell r="A1748" t="str">
            <v>1747</v>
          </cell>
          <cell r="B1748" t="str">
            <v>COK_8026</v>
          </cell>
          <cell r="C1748" t="str">
            <v>8026 - Energy Allocation Cap Exp Amount</v>
          </cell>
          <cell r="D1748">
            <v>345.55972784657001</v>
          </cell>
          <cell r="F1748" t="str">
            <v>CALC</v>
          </cell>
          <cell r="H1748" t="str">
            <v>8026</v>
          </cell>
          <cell r="J1748" t="str">
            <v>cap_exp</v>
          </cell>
          <cell r="K1748" t="str">
            <v>alloc_engy_amt</v>
          </cell>
          <cell r="M1748" t="str">
            <v>2010/12/1/8/A/0</v>
          </cell>
        </row>
        <row r="1749">
          <cell r="A1749" t="str">
            <v>1748</v>
          </cell>
          <cell r="B1749" t="str">
            <v>COL_8026</v>
          </cell>
          <cell r="C1749" t="str">
            <v>8026 - CP Jurisdictional Factor</v>
          </cell>
          <cell r="D1749">
            <v>0.98031049999999997</v>
          </cell>
          <cell r="F1749" t="str">
            <v>CALC</v>
          </cell>
          <cell r="H1749" t="str">
            <v>8026</v>
          </cell>
          <cell r="J1749" t="str">
            <v>cap_exp</v>
          </cell>
          <cell r="K1749" t="str">
            <v>juris_cp_factor</v>
          </cell>
          <cell r="M1749" t="str">
            <v>2010/12/1/8/A/0</v>
          </cell>
        </row>
        <row r="1750">
          <cell r="A1750" t="str">
            <v>1749</v>
          </cell>
          <cell r="B1750" t="str">
            <v>COM_8026</v>
          </cell>
          <cell r="C1750" t="str">
            <v>8026 - GCP Jurisdictional Factor</v>
          </cell>
          <cell r="D1750">
            <v>1</v>
          </cell>
          <cell r="F1750" t="str">
            <v>CALC</v>
          </cell>
          <cell r="H1750" t="str">
            <v>8026</v>
          </cell>
          <cell r="J1750" t="str">
            <v>cap_exp</v>
          </cell>
          <cell r="K1750" t="str">
            <v>juris_gcp_factor</v>
          </cell>
          <cell r="M1750" t="str">
            <v>2010/12/1/8/A/0</v>
          </cell>
        </row>
        <row r="1751">
          <cell r="A1751" t="str">
            <v>1750</v>
          </cell>
          <cell r="B1751" t="str">
            <v>CON_8026</v>
          </cell>
          <cell r="C1751" t="str">
            <v>8026 - Energy Jurisdictional Factor</v>
          </cell>
          <cell r="D1751">
            <v>0.980271</v>
          </cell>
          <cell r="F1751" t="str">
            <v>CALC</v>
          </cell>
          <cell r="H1751" t="str">
            <v>8026</v>
          </cell>
          <cell r="J1751" t="str">
            <v>cap_exp</v>
          </cell>
          <cell r="K1751" t="str">
            <v>juris_engy_factor</v>
          </cell>
          <cell r="M1751" t="str">
            <v>2010/12/1/8/A/0</v>
          </cell>
        </row>
        <row r="1752">
          <cell r="A1752" t="str">
            <v>1751</v>
          </cell>
          <cell r="B1752" t="str">
            <v>COO_8026</v>
          </cell>
          <cell r="C1752" t="str">
            <v>8026 - CP Jurisdictional Cap Exp Amount</v>
          </cell>
          <cell r="D1752">
            <v>4065.0699506177898</v>
          </cell>
          <cell r="F1752" t="str">
            <v>CALC</v>
          </cell>
          <cell r="H1752" t="str">
            <v>8026</v>
          </cell>
          <cell r="J1752" t="str">
            <v>cap_exp</v>
          </cell>
          <cell r="K1752" t="str">
            <v>juris_cp_amt</v>
          </cell>
          <cell r="M1752" t="str">
            <v>2010/12/1/8/A/0</v>
          </cell>
        </row>
        <row r="1753">
          <cell r="A1753" t="str">
            <v>1752</v>
          </cell>
          <cell r="B1753" t="str">
            <v>COP_8026</v>
          </cell>
          <cell r="C1753" t="str">
            <v>8026 - GCP Jurisdictional Cap Exp Amount</v>
          </cell>
          <cell r="D1753">
            <v>0</v>
          </cell>
          <cell r="F1753" t="str">
            <v>CALC</v>
          </cell>
          <cell r="H1753" t="str">
            <v>8026</v>
          </cell>
          <cell r="J1753" t="str">
            <v>cap_exp</v>
          </cell>
          <cell r="K1753" t="str">
            <v>juris_gcp_amt</v>
          </cell>
          <cell r="M1753" t="str">
            <v>2010/12/1/8/A/0</v>
          </cell>
        </row>
        <row r="1754">
          <cell r="A1754" t="str">
            <v>1753</v>
          </cell>
          <cell r="B1754" t="str">
            <v>COQ_8026</v>
          </cell>
          <cell r="C1754" t="str">
            <v>8026 - Energy Jurisdictional Cap Exp Amount</v>
          </cell>
          <cell r="D1754">
            <v>338.74217997588499</v>
          </cell>
          <cell r="F1754" t="str">
            <v>CALC</v>
          </cell>
          <cell r="H1754" t="str">
            <v>8026</v>
          </cell>
          <cell r="J1754" t="str">
            <v>cap_exp</v>
          </cell>
          <cell r="K1754" t="str">
            <v>juris_engy_amt</v>
          </cell>
          <cell r="M1754" t="str">
            <v>2010/12/1/8/A/0</v>
          </cell>
        </row>
        <row r="1755">
          <cell r="A1755" t="str">
            <v>1754</v>
          </cell>
          <cell r="B1755" t="str">
            <v>COR_8026</v>
          </cell>
          <cell r="C1755" t="str">
            <v>8026 - Total Jurisdictional Cap Exp Amount</v>
          </cell>
          <cell r="D1755">
            <v>4403.8121305936802</v>
          </cell>
          <cell r="F1755" t="str">
            <v>CALC</v>
          </cell>
          <cell r="H1755" t="str">
            <v>8026</v>
          </cell>
          <cell r="J1755" t="str">
            <v>cap_exp</v>
          </cell>
          <cell r="K1755" t="str">
            <v>total_juris_amt</v>
          </cell>
          <cell r="M1755" t="str">
            <v>2010/12/1/8/A/0</v>
          </cell>
        </row>
        <row r="1756">
          <cell r="A1756" t="str">
            <v>1755</v>
          </cell>
          <cell r="B1756" t="str">
            <v>CIN_8026</v>
          </cell>
          <cell r="C1756" t="str">
            <v>8026 - Beginning of Month CWIP Balance</v>
          </cell>
          <cell r="D1756">
            <v>0</v>
          </cell>
          <cell r="F1756" t="str">
            <v>PRIOR_JV</v>
          </cell>
          <cell r="H1756" t="str">
            <v>8026</v>
          </cell>
          <cell r="I1756" t="str">
            <v>P</v>
          </cell>
          <cell r="J1756" t="str">
            <v>cap_exp</v>
          </cell>
          <cell r="K1756" t="str">
            <v>beg_cwip_bal</v>
          </cell>
          <cell r="M1756" t="str">
            <v>2010/12/1/8/A/0</v>
          </cell>
        </row>
        <row r="1757">
          <cell r="A1757" t="str">
            <v>1756</v>
          </cell>
          <cell r="B1757" t="str">
            <v>403_0260</v>
          </cell>
          <cell r="C1757" t="str">
            <v xml:space="preserve">DEPR EXP-UST REPLACEMENT/REMOVAL ECRC             </v>
          </cell>
          <cell r="D1757">
            <v>0</v>
          </cell>
          <cell r="E1757" t="str">
            <v>403026</v>
          </cell>
          <cell r="F1757" t="str">
            <v>WALKER</v>
          </cell>
          <cell r="G1757" t="str">
            <v>CM</v>
          </cell>
          <cell r="M1757" t="str">
            <v>2010/12/1/8/A/0</v>
          </cell>
        </row>
        <row r="1758">
          <cell r="A1758" t="str">
            <v>1757</v>
          </cell>
          <cell r="B1758" t="str">
            <v>108_1260</v>
          </cell>
          <cell r="C1758" t="str">
            <v xml:space="preserve">ACCUM PROV DEPR-UST REPLACE/REMOVL ECRC           </v>
          </cell>
          <cell r="D1758">
            <v>-38878.800000000003</v>
          </cell>
          <cell r="E1758" t="str">
            <v>108126</v>
          </cell>
          <cell r="F1758" t="str">
            <v>WALKER</v>
          </cell>
          <cell r="G1758" t="str">
            <v>LTD</v>
          </cell>
          <cell r="M1758" t="str">
            <v>2010/12/1/8/A/0</v>
          </cell>
        </row>
        <row r="1759">
          <cell r="A1759" t="str">
            <v>1758</v>
          </cell>
          <cell r="B1759" t="str">
            <v>532_1390</v>
          </cell>
          <cell r="C1759" t="str">
            <v xml:space="preserve">MAINT MISC PLT-CORCT ACTN PRG RCRA-ECRC           </v>
          </cell>
          <cell r="D1759">
            <v>0</v>
          </cell>
          <cell r="E1759" t="str">
            <v>532139</v>
          </cell>
          <cell r="F1759" t="str">
            <v>WALKER</v>
          </cell>
          <cell r="G1759" t="str">
            <v>CM</v>
          </cell>
          <cell r="H1759" t="str">
            <v>134</v>
          </cell>
          <cell r="M1759" t="str">
            <v>2010/12/1/8/A/0</v>
          </cell>
        </row>
        <row r="1760">
          <cell r="A1760" t="str">
            <v>1759</v>
          </cell>
          <cell r="B1760" t="str">
            <v>403_0270</v>
          </cell>
          <cell r="C1760" t="str">
            <v xml:space="preserve">DEPR EXP-CLEAN AIR INTER RULE(CAIR)-ECRC          </v>
          </cell>
          <cell r="D1760">
            <v>0</v>
          </cell>
          <cell r="E1760" t="str">
            <v>403027</v>
          </cell>
          <cell r="F1760" t="str">
            <v>WALKER</v>
          </cell>
          <cell r="G1760" t="str">
            <v>CM</v>
          </cell>
          <cell r="M1760" t="str">
            <v>2010/12/1/8/A/0</v>
          </cell>
        </row>
        <row r="1761">
          <cell r="A1761" t="str">
            <v>1760</v>
          </cell>
          <cell r="B1761" t="str">
            <v>OM5_8163</v>
          </cell>
          <cell r="C1761" t="str">
            <v>163 - CP Allocation O &amp; M Exp Amount</v>
          </cell>
          <cell r="D1761">
            <v>0</v>
          </cell>
          <cell r="F1761" t="str">
            <v>CALC</v>
          </cell>
          <cell r="H1761" t="str">
            <v>163</v>
          </cell>
          <cell r="I1761" t="str">
            <v>C</v>
          </cell>
          <cell r="J1761" t="str">
            <v>om_exp</v>
          </cell>
          <cell r="K1761" t="str">
            <v>alloc_cp_amt</v>
          </cell>
          <cell r="M1761" t="str">
            <v>2010/12/1/8/A/0</v>
          </cell>
        </row>
        <row r="1762">
          <cell r="A1762" t="str">
            <v>1761</v>
          </cell>
          <cell r="B1762" t="str">
            <v>OM2_8163</v>
          </cell>
          <cell r="C1762" t="str">
            <v>163 - CP Allocation Factor</v>
          </cell>
          <cell r="D1762">
            <v>1</v>
          </cell>
          <cell r="F1762" t="str">
            <v>CALC</v>
          </cell>
          <cell r="H1762" t="str">
            <v>163</v>
          </cell>
          <cell r="I1762" t="str">
            <v>C</v>
          </cell>
          <cell r="J1762" t="str">
            <v>om_exp</v>
          </cell>
          <cell r="K1762" t="str">
            <v>alloc_cp</v>
          </cell>
          <cell r="M1762" t="str">
            <v>2010/12/1/8/A/0</v>
          </cell>
        </row>
        <row r="1763">
          <cell r="A1763" t="str">
            <v>1762</v>
          </cell>
          <cell r="B1763" t="str">
            <v>OM6_8163</v>
          </cell>
          <cell r="C1763" t="str">
            <v>163 - GCP Allocation O &amp; M Exp Amount</v>
          </cell>
          <cell r="D1763">
            <v>0</v>
          </cell>
          <cell r="F1763" t="str">
            <v>CALC</v>
          </cell>
          <cell r="H1763" t="str">
            <v>163</v>
          </cell>
          <cell r="I1763" t="str">
            <v>C</v>
          </cell>
          <cell r="J1763" t="str">
            <v>om_exp</v>
          </cell>
          <cell r="K1763" t="str">
            <v>alloc_gcp_amt</v>
          </cell>
          <cell r="M1763" t="str">
            <v>2010/12/1/8/A/0</v>
          </cell>
        </row>
        <row r="1764">
          <cell r="A1764" t="str">
            <v>1763</v>
          </cell>
          <cell r="B1764" t="str">
            <v>OM3_8163</v>
          </cell>
          <cell r="C1764" t="str">
            <v>163 - GCP Allocation Factor</v>
          </cell>
          <cell r="D1764">
            <v>0</v>
          </cell>
          <cell r="F1764" t="str">
            <v>CALC</v>
          </cell>
          <cell r="H1764" t="str">
            <v>163</v>
          </cell>
          <cell r="I1764" t="str">
            <v>C</v>
          </cell>
          <cell r="J1764" t="str">
            <v>om_exp</v>
          </cell>
          <cell r="K1764" t="str">
            <v>alloc_gcp</v>
          </cell>
          <cell r="M1764" t="str">
            <v>2010/12/1/8/A/0</v>
          </cell>
        </row>
        <row r="1765">
          <cell r="A1765" t="str">
            <v>1764</v>
          </cell>
          <cell r="B1765" t="str">
            <v>OMC_8163</v>
          </cell>
          <cell r="C1765" t="str">
            <v>163 - GCP Jurisdictional O &amp; M Exp Amount</v>
          </cell>
          <cell r="D1765">
            <v>0</v>
          </cell>
          <cell r="F1765" t="str">
            <v>CALC</v>
          </cell>
          <cell r="H1765" t="str">
            <v>163</v>
          </cell>
          <cell r="I1765" t="str">
            <v>C</v>
          </cell>
          <cell r="J1765" t="str">
            <v>om_exp</v>
          </cell>
          <cell r="K1765" t="str">
            <v>juris_gcp_amt</v>
          </cell>
          <cell r="M1765" t="str">
            <v>2010/12/1/8/A/0</v>
          </cell>
        </row>
        <row r="1766">
          <cell r="A1766" t="str">
            <v>1765</v>
          </cell>
          <cell r="B1766" t="str">
            <v>OM4_8163</v>
          </cell>
          <cell r="C1766" t="str">
            <v>163 - Energy Allocation Factor</v>
          </cell>
          <cell r="D1766">
            <v>0</v>
          </cell>
          <cell r="F1766" t="str">
            <v>CALC</v>
          </cell>
          <cell r="H1766" t="str">
            <v>163</v>
          </cell>
          <cell r="I1766" t="str">
            <v>C</v>
          </cell>
          <cell r="J1766" t="str">
            <v>om_exp</v>
          </cell>
          <cell r="K1766" t="str">
            <v>alloc_energy</v>
          </cell>
          <cell r="M1766" t="str">
            <v>2010/12/1/8/A/0</v>
          </cell>
        </row>
        <row r="1767">
          <cell r="A1767" t="str">
            <v>1766</v>
          </cell>
          <cell r="B1767" t="str">
            <v>OM7_8163</v>
          </cell>
          <cell r="C1767" t="str">
            <v>163 - Energy Allocation O &amp; M Exp Amount</v>
          </cell>
          <cell r="D1767">
            <v>0</v>
          </cell>
          <cell r="F1767" t="str">
            <v>CALC</v>
          </cell>
          <cell r="H1767" t="str">
            <v>163</v>
          </cell>
          <cell r="I1767" t="str">
            <v>C</v>
          </cell>
          <cell r="J1767" t="str">
            <v>om_exp</v>
          </cell>
          <cell r="K1767" t="str">
            <v>alloc_energy_amt</v>
          </cell>
          <cell r="M1767" t="str">
            <v>2010/12/1/8/A/0</v>
          </cell>
        </row>
        <row r="1768">
          <cell r="A1768" t="str">
            <v>1767</v>
          </cell>
          <cell r="B1768" t="str">
            <v>OMB_8163</v>
          </cell>
          <cell r="C1768" t="str">
            <v>163 - CP Jurisdictional O &amp; M Exp Amount</v>
          </cell>
          <cell r="D1768">
            <v>0</v>
          </cell>
          <cell r="F1768" t="str">
            <v>CALC</v>
          </cell>
          <cell r="H1768" t="str">
            <v>163</v>
          </cell>
          <cell r="I1768" t="str">
            <v>C</v>
          </cell>
          <cell r="J1768" t="str">
            <v>om_exp</v>
          </cell>
          <cell r="K1768" t="str">
            <v>juris_cp_amt</v>
          </cell>
          <cell r="M1768" t="str">
            <v>2010/12/1/8/A/0</v>
          </cell>
        </row>
        <row r="1769">
          <cell r="A1769" t="str">
            <v>1768</v>
          </cell>
          <cell r="B1769" t="str">
            <v>OM8_8163</v>
          </cell>
          <cell r="C1769" t="str">
            <v>163 - CP Jurisdictional Factor</v>
          </cell>
          <cell r="D1769">
            <v>0.98031049999999997</v>
          </cell>
          <cell r="F1769" t="str">
            <v>CALC</v>
          </cell>
          <cell r="H1769" t="str">
            <v>163</v>
          </cell>
          <cell r="I1769" t="str">
            <v>C</v>
          </cell>
          <cell r="J1769" t="str">
            <v>om_exp</v>
          </cell>
          <cell r="K1769" t="str">
            <v>juris_cp</v>
          </cell>
          <cell r="M1769" t="str">
            <v>2010/12/1/8/A/0</v>
          </cell>
        </row>
        <row r="1770">
          <cell r="A1770" t="str">
            <v>1769</v>
          </cell>
          <cell r="B1770" t="str">
            <v>OMA_8163</v>
          </cell>
          <cell r="C1770" t="str">
            <v>163 - Energy Jurisdictional Factor</v>
          </cell>
          <cell r="D1770">
            <v>0.980271</v>
          </cell>
          <cell r="F1770" t="str">
            <v>CALC</v>
          </cell>
          <cell r="H1770" t="str">
            <v>163</v>
          </cell>
          <cell r="I1770" t="str">
            <v>C</v>
          </cell>
          <cell r="J1770" t="str">
            <v>om_exp</v>
          </cell>
          <cell r="K1770" t="str">
            <v>juris_energy</v>
          </cell>
          <cell r="M1770" t="str">
            <v>2010/12/1/8/A/0</v>
          </cell>
        </row>
        <row r="1771">
          <cell r="A1771" t="str">
            <v>1770</v>
          </cell>
          <cell r="B1771" t="str">
            <v>OM1_8163</v>
          </cell>
          <cell r="C1771" t="str">
            <v>163 - O &amp; M Expenses Amount</v>
          </cell>
          <cell r="D1771">
            <v>0</v>
          </cell>
          <cell r="F1771" t="str">
            <v>CALC</v>
          </cell>
          <cell r="H1771" t="str">
            <v>163</v>
          </cell>
          <cell r="I1771" t="str">
            <v>C</v>
          </cell>
          <cell r="J1771" t="str">
            <v>om_exp</v>
          </cell>
          <cell r="K1771" t="str">
            <v>beg_bal</v>
          </cell>
          <cell r="M1771" t="str">
            <v>2010/12/1/8/A/0</v>
          </cell>
        </row>
        <row r="1772">
          <cell r="A1772" t="str">
            <v>1771</v>
          </cell>
          <cell r="B1772" t="str">
            <v>OM9_8163</v>
          </cell>
          <cell r="C1772" t="str">
            <v>163 - GCP Jurisdictional Factor</v>
          </cell>
          <cell r="D1772">
            <v>1</v>
          </cell>
          <cell r="F1772" t="str">
            <v>CALC</v>
          </cell>
          <cell r="H1772" t="str">
            <v>163</v>
          </cell>
          <cell r="I1772" t="str">
            <v>C</v>
          </cell>
          <cell r="J1772" t="str">
            <v>om_exp</v>
          </cell>
          <cell r="K1772" t="str">
            <v>juris_gcp</v>
          </cell>
          <cell r="M1772" t="str">
            <v>2010/12/1/8/A/0</v>
          </cell>
        </row>
        <row r="1773">
          <cell r="A1773" t="str">
            <v>1772</v>
          </cell>
          <cell r="B1773" t="str">
            <v>OMD_8163</v>
          </cell>
          <cell r="C1773" t="str">
            <v>163 - Energy Jurisdictional O &amp; M Exp Amount</v>
          </cell>
          <cell r="D1773">
            <v>0</v>
          </cell>
          <cell r="F1773" t="str">
            <v>CALC</v>
          </cell>
          <cell r="H1773" t="str">
            <v>163</v>
          </cell>
          <cell r="I1773" t="str">
            <v>C</v>
          </cell>
          <cell r="J1773" t="str">
            <v>om_exp</v>
          </cell>
          <cell r="K1773" t="str">
            <v>juris_energy_amt</v>
          </cell>
          <cell r="M1773" t="str">
            <v>2010/12/1/8/A/0</v>
          </cell>
        </row>
        <row r="1774">
          <cell r="A1774" t="str">
            <v>1773</v>
          </cell>
          <cell r="B1774" t="str">
            <v>OME_8163</v>
          </cell>
          <cell r="C1774" t="str">
            <v>163 - Total Jurisdictional O &amp; M Exp Amount</v>
          </cell>
          <cell r="D1774">
            <v>0</v>
          </cell>
          <cell r="F1774" t="str">
            <v>CALC</v>
          </cell>
          <cell r="H1774" t="str">
            <v>163</v>
          </cell>
          <cell r="I1774" t="str">
            <v>C</v>
          </cell>
          <cell r="J1774" t="str">
            <v>om_exp</v>
          </cell>
          <cell r="K1774" t="str">
            <v>total_juris_amt</v>
          </cell>
          <cell r="M1774" t="str">
            <v>2010/12/1/8/A/0</v>
          </cell>
        </row>
        <row r="1775">
          <cell r="A1775" t="str">
            <v>1774</v>
          </cell>
          <cell r="B1775" t="str">
            <v>OM5_8164</v>
          </cell>
          <cell r="C1775" t="str">
            <v>164 - CP Allocation O &amp; M Exp Amount</v>
          </cell>
          <cell r="D1775">
            <v>0</v>
          </cell>
          <cell r="F1775" t="str">
            <v>CALC</v>
          </cell>
          <cell r="H1775" t="str">
            <v>164</v>
          </cell>
          <cell r="I1775" t="str">
            <v>C</v>
          </cell>
          <cell r="J1775" t="str">
            <v>om_exp</v>
          </cell>
          <cell r="K1775" t="str">
            <v>alloc_cp_amt</v>
          </cell>
          <cell r="M1775" t="str">
            <v>2010/12/1/8/A/0</v>
          </cell>
        </row>
        <row r="1776">
          <cell r="A1776" t="str">
            <v>1775</v>
          </cell>
          <cell r="B1776" t="str">
            <v>OM2_8164</v>
          </cell>
          <cell r="C1776" t="str">
            <v>164 - CP Allocation Factor</v>
          </cell>
          <cell r="D1776">
            <v>0.92307700000000004</v>
          </cell>
          <cell r="F1776" t="str">
            <v>CALC</v>
          </cell>
          <cell r="H1776" t="str">
            <v>164</v>
          </cell>
          <cell r="I1776" t="str">
            <v>C</v>
          </cell>
          <cell r="J1776" t="str">
            <v>om_exp</v>
          </cell>
          <cell r="K1776" t="str">
            <v>alloc_cp</v>
          </cell>
          <cell r="M1776" t="str">
            <v>2010/12/1/8/A/0</v>
          </cell>
        </row>
        <row r="1777">
          <cell r="A1777" t="str">
            <v>1776</v>
          </cell>
          <cell r="B1777" t="str">
            <v>OM6_8164</v>
          </cell>
          <cell r="C1777" t="str">
            <v>164 - GCP Allocation O &amp; M Exp Amount</v>
          </cell>
          <cell r="D1777">
            <v>0</v>
          </cell>
          <cell r="F1777" t="str">
            <v>CALC</v>
          </cell>
          <cell r="H1777" t="str">
            <v>164</v>
          </cell>
          <cell r="I1777" t="str">
            <v>C</v>
          </cell>
          <cell r="J1777" t="str">
            <v>om_exp</v>
          </cell>
          <cell r="K1777" t="str">
            <v>alloc_gcp_amt</v>
          </cell>
          <cell r="M1777" t="str">
            <v>2010/12/1/8/A/0</v>
          </cell>
        </row>
        <row r="1778">
          <cell r="A1778" t="str">
            <v>1777</v>
          </cell>
          <cell r="B1778" t="str">
            <v>OM3_8164</v>
          </cell>
          <cell r="C1778" t="str">
            <v>164 - GCP Allocation Factor</v>
          </cell>
          <cell r="D1778">
            <v>0</v>
          </cell>
          <cell r="F1778" t="str">
            <v>CALC</v>
          </cell>
          <cell r="H1778" t="str">
            <v>164</v>
          </cell>
          <cell r="I1778" t="str">
            <v>C</v>
          </cell>
          <cell r="J1778" t="str">
            <v>om_exp</v>
          </cell>
          <cell r="K1778" t="str">
            <v>alloc_gcp</v>
          </cell>
          <cell r="M1778" t="str">
            <v>2010/12/1/8/A/0</v>
          </cell>
        </row>
        <row r="1779">
          <cell r="A1779" t="str">
            <v>1778</v>
          </cell>
          <cell r="B1779" t="str">
            <v>OMC_8164</v>
          </cell>
          <cell r="C1779" t="str">
            <v>164 - GCP Jurisdictional O &amp; M Exp Amount</v>
          </cell>
          <cell r="D1779">
            <v>0</v>
          </cell>
          <cell r="F1779" t="str">
            <v>CALC</v>
          </cell>
          <cell r="H1779" t="str">
            <v>164</v>
          </cell>
          <cell r="I1779" t="str">
            <v>C</v>
          </cell>
          <cell r="J1779" t="str">
            <v>om_exp</v>
          </cell>
          <cell r="K1779" t="str">
            <v>juris_gcp_amt</v>
          </cell>
          <cell r="M1779" t="str">
            <v>2010/12/1/8/A/0</v>
          </cell>
        </row>
        <row r="1780">
          <cell r="A1780" t="str">
            <v>1779</v>
          </cell>
          <cell r="B1780" t="str">
            <v>OM4_8164</v>
          </cell>
          <cell r="C1780" t="str">
            <v>164 - Energy Allocation Factor</v>
          </cell>
          <cell r="D1780">
            <v>7.6923000000000005E-2</v>
          </cell>
          <cell r="F1780" t="str">
            <v>CALC</v>
          </cell>
          <cell r="H1780" t="str">
            <v>164</v>
          </cell>
          <cell r="I1780" t="str">
            <v>C</v>
          </cell>
          <cell r="J1780" t="str">
            <v>om_exp</v>
          </cell>
          <cell r="K1780" t="str">
            <v>alloc_energy</v>
          </cell>
          <cell r="M1780" t="str">
            <v>2010/12/1/8/A/0</v>
          </cell>
        </row>
        <row r="1781">
          <cell r="A1781" t="str">
            <v>1780</v>
          </cell>
          <cell r="B1781" t="str">
            <v>OM7_8164</v>
          </cell>
          <cell r="C1781" t="str">
            <v>164 - Energy Allocation O &amp; M Exp Amount</v>
          </cell>
          <cell r="D1781">
            <v>0</v>
          </cell>
          <cell r="F1781" t="str">
            <v>CALC</v>
          </cell>
          <cell r="H1781" t="str">
            <v>164</v>
          </cell>
          <cell r="I1781" t="str">
            <v>C</v>
          </cell>
          <cell r="J1781" t="str">
            <v>om_exp</v>
          </cell>
          <cell r="K1781" t="str">
            <v>alloc_energy_amt</v>
          </cell>
          <cell r="M1781" t="str">
            <v>2010/12/1/8/A/0</v>
          </cell>
        </row>
        <row r="1782">
          <cell r="A1782" t="str">
            <v>1781</v>
          </cell>
          <cell r="B1782" t="str">
            <v>OMB_8164</v>
          </cell>
          <cell r="C1782" t="str">
            <v>164 - CP Jurisdictional O &amp; M Exp Amount</v>
          </cell>
          <cell r="D1782">
            <v>0</v>
          </cell>
          <cell r="F1782" t="str">
            <v>CALC</v>
          </cell>
          <cell r="H1782" t="str">
            <v>164</v>
          </cell>
          <cell r="I1782" t="str">
            <v>C</v>
          </cell>
          <cell r="J1782" t="str">
            <v>om_exp</v>
          </cell>
          <cell r="K1782" t="str">
            <v>juris_cp_amt</v>
          </cell>
          <cell r="M1782" t="str">
            <v>2010/12/1/8/A/0</v>
          </cell>
        </row>
        <row r="1783">
          <cell r="A1783" t="str">
            <v>1782</v>
          </cell>
          <cell r="B1783" t="str">
            <v>OM8_8164</v>
          </cell>
          <cell r="C1783" t="str">
            <v>164 - CP Jurisdictional Factor</v>
          </cell>
          <cell r="D1783">
            <v>0.98031049999999997</v>
          </cell>
          <cell r="F1783" t="str">
            <v>CALC</v>
          </cell>
          <cell r="H1783" t="str">
            <v>164</v>
          </cell>
          <cell r="I1783" t="str">
            <v>C</v>
          </cell>
          <cell r="J1783" t="str">
            <v>om_exp</v>
          </cell>
          <cell r="K1783" t="str">
            <v>juris_cp</v>
          </cell>
          <cell r="M1783" t="str">
            <v>2010/12/1/8/A/0</v>
          </cell>
        </row>
        <row r="1784">
          <cell r="A1784" t="str">
            <v>1783</v>
          </cell>
          <cell r="B1784" t="str">
            <v>OMA_8164</v>
          </cell>
          <cell r="C1784" t="str">
            <v>164 - Energy Jurisdictional Factor</v>
          </cell>
          <cell r="D1784">
            <v>0.980271</v>
          </cell>
          <cell r="F1784" t="str">
            <v>CALC</v>
          </cell>
          <cell r="H1784" t="str">
            <v>164</v>
          </cell>
          <cell r="I1784" t="str">
            <v>C</v>
          </cell>
          <cell r="J1784" t="str">
            <v>om_exp</v>
          </cell>
          <cell r="K1784" t="str">
            <v>juris_energy</v>
          </cell>
          <cell r="M1784" t="str">
            <v>2010/12/1/8/A/0</v>
          </cell>
        </row>
        <row r="1785">
          <cell r="A1785" t="str">
            <v>1784</v>
          </cell>
          <cell r="B1785" t="str">
            <v>OM1_8164</v>
          </cell>
          <cell r="C1785" t="str">
            <v>164 - O &amp; M Expenses Amount</v>
          </cell>
          <cell r="D1785">
            <v>0</v>
          </cell>
          <cell r="F1785" t="str">
            <v>CALC</v>
          </cell>
          <cell r="H1785" t="str">
            <v>164</v>
          </cell>
          <cell r="I1785" t="str">
            <v>C</v>
          </cell>
          <cell r="J1785" t="str">
            <v>om_exp</v>
          </cell>
          <cell r="K1785" t="str">
            <v>beg_bal</v>
          </cell>
          <cell r="M1785" t="str">
            <v>2010/12/1/8/A/0</v>
          </cell>
        </row>
        <row r="1786">
          <cell r="A1786" t="str">
            <v>1785</v>
          </cell>
          <cell r="B1786" t="str">
            <v>OM9_8164</v>
          </cell>
          <cell r="C1786" t="str">
            <v>164 - GCP Jurisdictional Factor</v>
          </cell>
          <cell r="D1786">
            <v>1</v>
          </cell>
          <cell r="F1786" t="str">
            <v>CALC</v>
          </cell>
          <cell r="H1786" t="str">
            <v>164</v>
          </cell>
          <cell r="I1786" t="str">
            <v>C</v>
          </cell>
          <cell r="J1786" t="str">
            <v>om_exp</v>
          </cell>
          <cell r="K1786" t="str">
            <v>juris_gcp</v>
          </cell>
          <cell r="M1786" t="str">
            <v>2010/12/1/8/A/0</v>
          </cell>
        </row>
        <row r="1787">
          <cell r="A1787" t="str">
            <v>1786</v>
          </cell>
          <cell r="B1787" t="str">
            <v>OMD_8164</v>
          </cell>
          <cell r="C1787" t="str">
            <v>164 - Energy Jurisdictional O &amp; M Exp Amount</v>
          </cell>
          <cell r="D1787">
            <v>0</v>
          </cell>
          <cell r="F1787" t="str">
            <v>CALC</v>
          </cell>
          <cell r="H1787" t="str">
            <v>164</v>
          </cell>
          <cell r="I1787" t="str">
            <v>C</v>
          </cell>
          <cell r="J1787" t="str">
            <v>om_exp</v>
          </cell>
          <cell r="K1787" t="str">
            <v>juris_energy_amt</v>
          </cell>
          <cell r="M1787" t="str">
            <v>2010/12/1/8/A/0</v>
          </cell>
        </row>
        <row r="1788">
          <cell r="A1788" t="str">
            <v>1787</v>
          </cell>
          <cell r="B1788" t="str">
            <v>OME_8164</v>
          </cell>
          <cell r="C1788" t="str">
            <v>164 - Total Jurisdictional O &amp; M Exp Amount</v>
          </cell>
          <cell r="D1788">
            <v>0</v>
          </cell>
          <cell r="F1788" t="str">
            <v>CALC</v>
          </cell>
          <cell r="H1788" t="str">
            <v>164</v>
          </cell>
          <cell r="I1788" t="str">
            <v>C</v>
          </cell>
          <cell r="J1788" t="str">
            <v>om_exp</v>
          </cell>
          <cell r="K1788" t="str">
            <v>total_juris_amt</v>
          </cell>
          <cell r="M1788" t="str">
            <v>2010/12/1/8/A/0</v>
          </cell>
        </row>
        <row r="1789">
          <cell r="A1789" t="str">
            <v>1788</v>
          </cell>
          <cell r="B1789" t="str">
            <v>CI1_8035</v>
          </cell>
          <cell r="C1789" t="str">
            <v>8035 - Depreciation Expense</v>
          </cell>
          <cell r="D1789">
            <v>411.94</v>
          </cell>
          <cell r="F1789" t="str">
            <v>CATS</v>
          </cell>
          <cell r="H1789" t="str">
            <v>8035</v>
          </cell>
          <cell r="I1789" t="str">
            <v>A</v>
          </cell>
          <cell r="J1789" t="str">
            <v>cap_exp</v>
          </cell>
          <cell r="K1789" t="str">
            <v>depr_exp</v>
          </cell>
          <cell r="M1789" t="str">
            <v>2010/12/1/8/A/0</v>
          </cell>
        </row>
        <row r="1790">
          <cell r="A1790" t="str">
            <v>1789</v>
          </cell>
          <cell r="B1790" t="str">
            <v>CI5_8035</v>
          </cell>
          <cell r="C1790" t="str">
            <v>8035 - End of Month CWIP Balance</v>
          </cell>
          <cell r="D1790">
            <v>187280.03</v>
          </cell>
          <cell r="F1790" t="str">
            <v>CALC</v>
          </cell>
          <cell r="H1790" t="str">
            <v>8035</v>
          </cell>
          <cell r="J1790" t="str">
            <v>cap_exp</v>
          </cell>
          <cell r="K1790" t="str">
            <v>end_cwip_bal</v>
          </cell>
          <cell r="M1790" t="str">
            <v>2010/12/1/8/A/0</v>
          </cell>
        </row>
        <row r="1791">
          <cell r="A1791" t="str">
            <v>1790</v>
          </cell>
          <cell r="B1791" t="str">
            <v>CI7_8035</v>
          </cell>
          <cell r="C1791" t="str">
            <v>8035 - Plant Additions</v>
          </cell>
          <cell r="D1791">
            <v>0</v>
          </cell>
          <cell r="F1791" t="str">
            <v>CATS</v>
          </cell>
          <cell r="H1791" t="str">
            <v>8035</v>
          </cell>
          <cell r="I1791" t="str">
            <v>A</v>
          </cell>
          <cell r="J1791" t="str">
            <v>cap_exp</v>
          </cell>
          <cell r="K1791" t="str">
            <v>plt_add</v>
          </cell>
          <cell r="M1791" t="str">
            <v>2010/12/1/8/A/0</v>
          </cell>
        </row>
        <row r="1792">
          <cell r="A1792" t="str">
            <v>1791</v>
          </cell>
          <cell r="B1792" t="str">
            <v>CI8_8035</v>
          </cell>
          <cell r="C1792" t="str">
            <v>8035 - Retirements</v>
          </cell>
          <cell r="D1792">
            <v>0</v>
          </cell>
          <cell r="F1792" t="str">
            <v>CATS</v>
          </cell>
          <cell r="H1792" t="str">
            <v>8035</v>
          </cell>
          <cell r="I1792" t="str">
            <v>A</v>
          </cell>
          <cell r="J1792" t="str">
            <v>cap_exp</v>
          </cell>
          <cell r="K1792" t="str">
            <v>ret</v>
          </cell>
          <cell r="M1792" t="str">
            <v>2010/12/1/8/A/0</v>
          </cell>
        </row>
        <row r="1793">
          <cell r="A1793" t="str">
            <v>1792</v>
          </cell>
          <cell r="B1793" t="str">
            <v>CI9_8035</v>
          </cell>
          <cell r="C1793" t="str">
            <v>8035 - Plant Trans and Adjs</v>
          </cell>
          <cell r="D1793">
            <v>0</v>
          </cell>
          <cell r="F1793" t="str">
            <v>CATS</v>
          </cell>
          <cell r="H1793" t="str">
            <v>8035</v>
          </cell>
          <cell r="I1793" t="str">
            <v>A</v>
          </cell>
          <cell r="J1793" t="str">
            <v>cap_exp</v>
          </cell>
          <cell r="K1793" t="str">
            <v>plt_tradjs</v>
          </cell>
          <cell r="M1793" t="str">
            <v>2010/12/1/8/A/0</v>
          </cell>
        </row>
        <row r="1794">
          <cell r="A1794" t="str">
            <v>1793</v>
          </cell>
          <cell r="B1794" t="str">
            <v>CIA_8035</v>
          </cell>
          <cell r="C1794" t="str">
            <v>8035 - Reserve Removal Cost</v>
          </cell>
          <cell r="D1794">
            <v>0</v>
          </cell>
          <cell r="F1794" t="str">
            <v>CATS</v>
          </cell>
          <cell r="H1794" t="str">
            <v>8035</v>
          </cell>
          <cell r="I1794" t="str">
            <v>A</v>
          </cell>
          <cell r="J1794" t="str">
            <v>cap_exp</v>
          </cell>
          <cell r="K1794" t="str">
            <v>resv_rem_cost</v>
          </cell>
          <cell r="M1794" t="str">
            <v>2010/12/1/8/A/0</v>
          </cell>
        </row>
        <row r="1795">
          <cell r="A1795" t="str">
            <v>1794</v>
          </cell>
          <cell r="B1795" t="str">
            <v>CIB_8035</v>
          </cell>
          <cell r="C1795" t="str">
            <v>8035 - Reserve Salvage</v>
          </cell>
          <cell r="D1795">
            <v>0</v>
          </cell>
          <cell r="F1795" t="str">
            <v>CATS</v>
          </cell>
          <cell r="H1795" t="str">
            <v>8035</v>
          </cell>
          <cell r="I1795" t="str">
            <v>A</v>
          </cell>
          <cell r="J1795" t="str">
            <v>cap_exp</v>
          </cell>
          <cell r="K1795" t="str">
            <v>resv_salv</v>
          </cell>
          <cell r="M1795" t="str">
            <v>2010/12/1/8/A/0</v>
          </cell>
        </row>
        <row r="1796">
          <cell r="A1796" t="str">
            <v>1795</v>
          </cell>
          <cell r="B1796" t="str">
            <v>CIC_8035</v>
          </cell>
          <cell r="C1796" t="str">
            <v>8035 - Reserve Trans and Adjs</v>
          </cell>
          <cell r="D1796">
            <v>0</v>
          </cell>
          <cell r="F1796" t="str">
            <v>CATS</v>
          </cell>
          <cell r="H1796" t="str">
            <v>8035</v>
          </cell>
          <cell r="I1796" t="str">
            <v>A</v>
          </cell>
          <cell r="J1796" t="str">
            <v>cap_exp</v>
          </cell>
          <cell r="K1796" t="str">
            <v>resv_tradjs</v>
          </cell>
          <cell r="M1796" t="str">
            <v>2010/12/1/8/A/0</v>
          </cell>
        </row>
        <row r="1797">
          <cell r="A1797" t="str">
            <v>1796</v>
          </cell>
          <cell r="B1797" t="str">
            <v>CIP_8035</v>
          </cell>
          <cell r="C1797" t="str">
            <v>8035 - Beginning of Month Plant Balance</v>
          </cell>
          <cell r="D1797">
            <v>235391.32</v>
          </cell>
          <cell r="F1797" t="str">
            <v>PRIOR_JV</v>
          </cell>
          <cell r="H1797" t="str">
            <v>8035</v>
          </cell>
          <cell r="I1797" t="str">
            <v>P</v>
          </cell>
          <cell r="J1797" t="str">
            <v>cap_exp</v>
          </cell>
          <cell r="K1797" t="str">
            <v>beg_plant_bal</v>
          </cell>
          <cell r="M1797" t="str">
            <v>2010/12/1/8/A/0</v>
          </cell>
        </row>
        <row r="1798">
          <cell r="A1798" t="str">
            <v>1797</v>
          </cell>
          <cell r="B1798" t="str">
            <v>CIQ_8035</v>
          </cell>
          <cell r="C1798" t="str">
            <v>8035 - Beginning of Month Reserve Balance</v>
          </cell>
          <cell r="D1798">
            <v>8298.36</v>
          </cell>
          <cell r="F1798" t="str">
            <v>PRIOR_JV</v>
          </cell>
          <cell r="H1798" t="str">
            <v>8035</v>
          </cell>
          <cell r="I1798" t="str">
            <v>P</v>
          </cell>
          <cell r="J1798" t="str">
            <v>cap_exp</v>
          </cell>
          <cell r="K1798" t="str">
            <v>beg_resv_bal</v>
          </cell>
          <cell r="M1798" t="str">
            <v>2010/12/1/8/A/0</v>
          </cell>
        </row>
        <row r="1799">
          <cell r="A1799" t="str">
            <v>1798</v>
          </cell>
          <cell r="B1799" t="str">
            <v>CIR_8035</v>
          </cell>
          <cell r="C1799" t="str">
            <v>8035 - End of Month Plant Balance</v>
          </cell>
          <cell r="D1799">
            <v>235391.32</v>
          </cell>
          <cell r="F1799" t="str">
            <v>CALC</v>
          </cell>
          <cell r="H1799" t="str">
            <v>8035</v>
          </cell>
          <cell r="J1799" t="str">
            <v>cap_exp</v>
          </cell>
          <cell r="K1799" t="str">
            <v>end_plant_bal</v>
          </cell>
          <cell r="M1799" t="str">
            <v>2010/12/1/8/A/0</v>
          </cell>
        </row>
        <row r="1800">
          <cell r="A1800" t="str">
            <v>1799</v>
          </cell>
          <cell r="B1800" t="str">
            <v>CIS_8035</v>
          </cell>
          <cell r="C1800" t="str">
            <v>8035 - End of Month Reserve Balance</v>
          </cell>
          <cell r="D1800">
            <v>8710.2999999999993</v>
          </cell>
          <cell r="F1800" t="str">
            <v>CALC</v>
          </cell>
          <cell r="H1800" t="str">
            <v>8035</v>
          </cell>
          <cell r="J1800" t="str">
            <v>cap_exp</v>
          </cell>
          <cell r="K1800" t="str">
            <v>end_resv_bal</v>
          </cell>
          <cell r="M1800" t="str">
            <v>2010/12/1/8/A/0</v>
          </cell>
        </row>
        <row r="1801">
          <cell r="A1801" t="str">
            <v>1800</v>
          </cell>
          <cell r="B1801" t="str">
            <v>CO1_8035</v>
          </cell>
          <cell r="C1801" t="str">
            <v>8035 - Beginning of Month Net Book</v>
          </cell>
          <cell r="D1801">
            <v>227092.96</v>
          </cell>
          <cell r="F1801" t="str">
            <v>CALC</v>
          </cell>
          <cell r="H1801" t="str">
            <v>8035</v>
          </cell>
          <cell r="J1801" t="str">
            <v>cap_exp</v>
          </cell>
          <cell r="K1801" t="str">
            <v>beg_net_book</v>
          </cell>
          <cell r="M1801" t="str">
            <v>2010/12/1/8/A/0</v>
          </cell>
        </row>
        <row r="1802">
          <cell r="A1802" t="str">
            <v>1801</v>
          </cell>
          <cell r="B1802" t="str">
            <v>CO2_8035</v>
          </cell>
          <cell r="C1802" t="str">
            <v>8035 - End of Month Net Book</v>
          </cell>
          <cell r="D1802">
            <v>226681.02</v>
          </cell>
          <cell r="F1802" t="str">
            <v>CALC</v>
          </cell>
          <cell r="H1802" t="str">
            <v>8035</v>
          </cell>
          <cell r="J1802" t="str">
            <v>cap_exp</v>
          </cell>
          <cell r="K1802" t="str">
            <v>end_net_book</v>
          </cell>
          <cell r="M1802" t="str">
            <v>2010/12/1/8/A/0</v>
          </cell>
        </row>
        <row r="1803">
          <cell r="A1803" t="str">
            <v>1802</v>
          </cell>
          <cell r="B1803" t="str">
            <v>CO3_8035</v>
          </cell>
          <cell r="C1803" t="str">
            <v>8035 - Average Net Book</v>
          </cell>
          <cell r="D1803">
            <v>226886.99</v>
          </cell>
          <cell r="F1803" t="str">
            <v>CALC</v>
          </cell>
          <cell r="H1803" t="str">
            <v>8035</v>
          </cell>
          <cell r="J1803" t="str">
            <v>cap_exp</v>
          </cell>
          <cell r="K1803" t="str">
            <v>avg_net_book</v>
          </cell>
          <cell r="M1803" t="str">
            <v>2010/12/1/8/A/0</v>
          </cell>
        </row>
        <row r="1804">
          <cell r="A1804" t="str">
            <v>1803</v>
          </cell>
          <cell r="B1804" t="str">
            <v>CO4_8035</v>
          </cell>
          <cell r="C1804" t="str">
            <v>8035 - Annual Equity Rate</v>
          </cell>
          <cell r="D1804">
            <v>4.7018999999999998E-2</v>
          </cell>
          <cell r="F1804" t="str">
            <v>CALC</v>
          </cell>
          <cell r="H1804" t="str">
            <v>8035</v>
          </cell>
          <cell r="J1804" t="str">
            <v>cap_exp</v>
          </cell>
          <cell r="K1804" t="str">
            <v>equity_ror</v>
          </cell>
          <cell r="M1804" t="str">
            <v>2010/12/1/8/A/0</v>
          </cell>
        </row>
        <row r="1805">
          <cell r="A1805" t="str">
            <v>1804</v>
          </cell>
          <cell r="B1805" t="str">
            <v>CO5_8035</v>
          </cell>
          <cell r="C1805" t="str">
            <v>8035 - Annual Debt Rate</v>
          </cell>
          <cell r="D1805">
            <v>1.9473000000000001E-2</v>
          </cell>
          <cell r="F1805" t="str">
            <v>CALC</v>
          </cell>
          <cell r="H1805" t="str">
            <v>8035</v>
          </cell>
          <cell r="J1805" t="str">
            <v>cap_exp</v>
          </cell>
          <cell r="K1805" t="str">
            <v>debt_ror</v>
          </cell>
          <cell r="M1805" t="str">
            <v>2010/12/1/8/A/0</v>
          </cell>
        </row>
        <row r="1806">
          <cell r="A1806" t="str">
            <v>1805</v>
          </cell>
          <cell r="B1806" t="str">
            <v>CO6_8035</v>
          </cell>
          <cell r="C1806" t="str">
            <v>8035 - State Tax Rate</v>
          </cell>
          <cell r="D1806">
            <v>5.5E-2</v>
          </cell>
          <cell r="F1806" t="str">
            <v>CALC</v>
          </cell>
          <cell r="H1806" t="str">
            <v>8035</v>
          </cell>
          <cell r="J1806" t="str">
            <v>cap_exp</v>
          </cell>
          <cell r="K1806" t="str">
            <v>state_tax_rate</v>
          </cell>
          <cell r="M1806" t="str">
            <v>2010/12/1/8/A/0</v>
          </cell>
        </row>
        <row r="1807">
          <cell r="A1807" t="str">
            <v>1806</v>
          </cell>
          <cell r="B1807" t="str">
            <v>CO7_8035</v>
          </cell>
          <cell r="C1807" t="str">
            <v>8035 - Federal Tax Rate</v>
          </cell>
          <cell r="D1807">
            <v>0.35</v>
          </cell>
          <cell r="F1807" t="str">
            <v>CALC</v>
          </cell>
          <cell r="H1807" t="str">
            <v>8035</v>
          </cell>
          <cell r="J1807" t="str">
            <v>cap_exp</v>
          </cell>
          <cell r="K1807" t="str">
            <v>fed_tax_rate</v>
          </cell>
          <cell r="M1807" t="str">
            <v>2010/12/1/8/A/0</v>
          </cell>
        </row>
        <row r="1808">
          <cell r="A1808" t="str">
            <v>1807</v>
          </cell>
          <cell r="B1808" t="str">
            <v>CO8_8035</v>
          </cell>
          <cell r="C1808" t="str">
            <v>8035 - Grossed State Tax Rate</v>
          </cell>
          <cell r="D1808">
            <v>5.8201058201058198E-2</v>
          </cell>
          <cell r="F1808" t="str">
            <v>CALC</v>
          </cell>
          <cell r="H1808" t="str">
            <v>8035</v>
          </cell>
          <cell r="J1808" t="str">
            <v>cap_exp</v>
          </cell>
          <cell r="K1808" t="str">
            <v>gross_state_tax_rate</v>
          </cell>
          <cell r="M1808" t="str">
            <v>2010/12/1/8/A/0</v>
          </cell>
        </row>
        <row r="1809">
          <cell r="A1809" t="str">
            <v>1808</v>
          </cell>
          <cell r="B1809" t="str">
            <v>CO9_8035</v>
          </cell>
          <cell r="C1809" t="str">
            <v>8035 - Grossed Federal Tax Rate</v>
          </cell>
          <cell r="D1809">
            <v>0.53846153846153799</v>
          </cell>
          <cell r="F1809" t="str">
            <v>CALC</v>
          </cell>
          <cell r="H1809" t="str">
            <v>8035</v>
          </cell>
          <cell r="J1809" t="str">
            <v>cap_exp</v>
          </cell>
          <cell r="K1809" t="str">
            <v>gross_fed_tax_rate</v>
          </cell>
          <cell r="M1809" t="str">
            <v>2010/12/1/8/A/0</v>
          </cell>
        </row>
        <row r="1810">
          <cell r="A1810" t="str">
            <v>1809</v>
          </cell>
          <cell r="B1810" t="str">
            <v>COA_8035</v>
          </cell>
          <cell r="C1810" t="str">
            <v>8035 - Return on Equity Amount</v>
          </cell>
          <cell r="D1810">
            <v>889.01129291699999</v>
          </cell>
          <cell r="F1810" t="str">
            <v>CALC</v>
          </cell>
          <cell r="H1810" t="str">
            <v>8035</v>
          </cell>
          <cell r="J1810" t="str">
            <v>cap_exp</v>
          </cell>
          <cell r="K1810" t="str">
            <v>equity_ror_amt</v>
          </cell>
          <cell r="M1810" t="str">
            <v>2010/12/1/8/A/0</v>
          </cell>
        </row>
        <row r="1811">
          <cell r="A1811" t="str">
            <v>1810</v>
          </cell>
          <cell r="B1811" t="str">
            <v>COB_8035</v>
          </cell>
          <cell r="C1811" t="str">
            <v>8035 - State Tax Amount</v>
          </cell>
          <cell r="D1811">
            <v>51.7413980004603</v>
          </cell>
          <cell r="F1811" t="str">
            <v>CALC</v>
          </cell>
          <cell r="H1811" t="str">
            <v>8035</v>
          </cell>
          <cell r="J1811" t="str">
            <v>cap_exp</v>
          </cell>
          <cell r="K1811" t="str">
            <v>state_tax_amt</v>
          </cell>
          <cell r="M1811" t="str">
            <v>2010/12/1/8/A/0</v>
          </cell>
        </row>
        <row r="1812">
          <cell r="A1812" t="str">
            <v>1811</v>
          </cell>
          <cell r="B1812" t="str">
            <v>COC_8035</v>
          </cell>
          <cell r="C1812" t="str">
            <v>8035 - Federal Tax Amount</v>
          </cell>
          <cell r="D1812">
            <v>506.559141263247</v>
          </cell>
          <cell r="F1812" t="str">
            <v>CALC</v>
          </cell>
          <cell r="H1812" t="str">
            <v>8035</v>
          </cell>
          <cell r="J1812" t="str">
            <v>cap_exp</v>
          </cell>
          <cell r="K1812" t="str">
            <v>fed_tax_amt</v>
          </cell>
          <cell r="M1812" t="str">
            <v>2010/12/1/8/A/0</v>
          </cell>
        </row>
        <row r="1813">
          <cell r="A1813" t="str">
            <v>1812</v>
          </cell>
          <cell r="B1813" t="str">
            <v>COD_8035</v>
          </cell>
          <cell r="C1813" t="str">
            <v>8035 - Return on Debt Amount</v>
          </cell>
          <cell r="D1813">
            <v>368.19220737199998</v>
          </cell>
          <cell r="F1813" t="str">
            <v>CALC</v>
          </cell>
          <cell r="H1813" t="str">
            <v>8035</v>
          </cell>
          <cell r="J1813" t="str">
            <v>cap_exp</v>
          </cell>
          <cell r="K1813" t="str">
            <v>debt_ror_amt</v>
          </cell>
          <cell r="M1813" t="str">
            <v>2010/12/1/8/A/0</v>
          </cell>
        </row>
        <row r="1814">
          <cell r="A1814" t="str">
            <v>1813</v>
          </cell>
          <cell r="B1814" t="str">
            <v>COE_8035</v>
          </cell>
          <cell r="C1814" t="str">
            <v>8035 - Total Cap Exp Amount</v>
          </cell>
          <cell r="D1814">
            <v>2227.4440395526999</v>
          </cell>
          <cell r="F1814" t="str">
            <v>CALC</v>
          </cell>
          <cell r="H1814" t="str">
            <v>8035</v>
          </cell>
          <cell r="J1814" t="str">
            <v>cap_exp</v>
          </cell>
          <cell r="K1814" t="str">
            <v>total_amt</v>
          </cell>
          <cell r="M1814" t="str">
            <v>2010/12/1/8/A/0</v>
          </cell>
        </row>
        <row r="1815">
          <cell r="A1815" t="str">
            <v>1814</v>
          </cell>
          <cell r="B1815" t="str">
            <v>COF_8035</v>
          </cell>
          <cell r="C1815" t="str">
            <v>8035 - CP Allocation Factor</v>
          </cell>
          <cell r="D1815">
            <v>0.92307692299999999</v>
          </cell>
          <cell r="F1815" t="str">
            <v>CALC</v>
          </cell>
          <cell r="H1815" t="str">
            <v>8035</v>
          </cell>
          <cell r="J1815" t="str">
            <v>cap_exp</v>
          </cell>
          <cell r="K1815" t="str">
            <v>alloc_cp</v>
          </cell>
          <cell r="M1815" t="str">
            <v>2010/12/1/8/A/0</v>
          </cell>
        </row>
        <row r="1816">
          <cell r="A1816" t="str">
            <v>1815</v>
          </cell>
          <cell r="B1816" t="str">
            <v>COG_8035</v>
          </cell>
          <cell r="C1816" t="str">
            <v>8035 - GCP Allocation Factor</v>
          </cell>
          <cell r="D1816">
            <v>0</v>
          </cell>
          <cell r="F1816" t="str">
            <v>CALC</v>
          </cell>
          <cell r="H1816" t="str">
            <v>8035</v>
          </cell>
          <cell r="J1816" t="str">
            <v>cap_exp</v>
          </cell>
          <cell r="K1816" t="str">
            <v>alloc_gcp</v>
          </cell>
          <cell r="M1816" t="str">
            <v>2010/12/1/8/A/0</v>
          </cell>
        </row>
        <row r="1817">
          <cell r="A1817" t="str">
            <v>1816</v>
          </cell>
          <cell r="B1817" t="str">
            <v>COH_8035</v>
          </cell>
          <cell r="C1817" t="str">
            <v>8035 - Energy Allocation Factor</v>
          </cell>
          <cell r="D1817">
            <v>7.6923077000000006E-2</v>
          </cell>
          <cell r="F1817" t="str">
            <v>CALC</v>
          </cell>
          <cell r="H1817" t="str">
            <v>8035</v>
          </cell>
          <cell r="J1817" t="str">
            <v>cap_exp</v>
          </cell>
          <cell r="K1817" t="str">
            <v>alloc_engy</v>
          </cell>
          <cell r="M1817" t="str">
            <v>2010/12/1/8/A/0</v>
          </cell>
        </row>
        <row r="1818">
          <cell r="A1818" t="str">
            <v>1817</v>
          </cell>
          <cell r="B1818" t="str">
            <v>COI_8035</v>
          </cell>
          <cell r="C1818" t="str">
            <v>8035 - CP Allocation Cap Exp Amount</v>
          </cell>
          <cell r="D1818">
            <v>2056.1021901849999</v>
          </cell>
          <cell r="F1818" t="str">
            <v>CALC</v>
          </cell>
          <cell r="H1818" t="str">
            <v>8035</v>
          </cell>
          <cell r="J1818" t="str">
            <v>cap_exp</v>
          </cell>
          <cell r="K1818" t="str">
            <v>alloc_cp_amt</v>
          </cell>
          <cell r="M1818" t="str">
            <v>2010/12/1/8/A/0</v>
          </cell>
        </row>
        <row r="1819">
          <cell r="A1819" t="str">
            <v>1818</v>
          </cell>
          <cell r="B1819" t="str">
            <v>COJ_8035</v>
          </cell>
          <cell r="C1819" t="str">
            <v>8035 - GCP Allocation Cap Exp Amount</v>
          </cell>
          <cell r="D1819">
            <v>0</v>
          </cell>
          <cell r="F1819" t="str">
            <v>CALC</v>
          </cell>
          <cell r="H1819" t="str">
            <v>8035</v>
          </cell>
          <cell r="J1819" t="str">
            <v>cap_exp</v>
          </cell>
          <cell r="K1819" t="str">
            <v>alloc_gcp_amt</v>
          </cell>
          <cell r="M1819" t="str">
            <v>2010/12/1/8/A/0</v>
          </cell>
        </row>
        <row r="1820">
          <cell r="A1820" t="str">
            <v>1819</v>
          </cell>
          <cell r="B1820" t="str">
            <v>COK_8035</v>
          </cell>
          <cell r="C1820" t="str">
            <v>8035 - Energy Allocation Cap Exp Amount</v>
          </cell>
          <cell r="D1820">
            <v>171.34184936770399</v>
          </cell>
          <cell r="F1820" t="str">
            <v>CALC</v>
          </cell>
          <cell r="H1820" t="str">
            <v>8035</v>
          </cell>
          <cell r="J1820" t="str">
            <v>cap_exp</v>
          </cell>
          <cell r="K1820" t="str">
            <v>alloc_engy_amt</v>
          </cell>
          <cell r="M1820" t="str">
            <v>2010/12/1/8/A/0</v>
          </cell>
        </row>
        <row r="1821">
          <cell r="A1821" t="str">
            <v>1820</v>
          </cell>
          <cell r="B1821" t="str">
            <v>COL_8035</v>
          </cell>
          <cell r="C1821" t="str">
            <v>8035 - CP Jurisdictional Factor</v>
          </cell>
          <cell r="D1821">
            <v>0.98031049999999997</v>
          </cell>
          <cell r="F1821" t="str">
            <v>CALC</v>
          </cell>
          <cell r="H1821" t="str">
            <v>8035</v>
          </cell>
          <cell r="J1821" t="str">
            <v>cap_exp</v>
          </cell>
          <cell r="K1821" t="str">
            <v>juris_cp_factor</v>
          </cell>
          <cell r="M1821" t="str">
            <v>2010/12/1/8/A/0</v>
          </cell>
        </row>
        <row r="1822">
          <cell r="A1822" t="str">
            <v>1821</v>
          </cell>
          <cell r="B1822" t="str">
            <v>COM_8035</v>
          </cell>
          <cell r="C1822" t="str">
            <v>8035 - GCP Jurisdictional Factor</v>
          </cell>
          <cell r="D1822">
            <v>1</v>
          </cell>
          <cell r="F1822" t="str">
            <v>CALC</v>
          </cell>
          <cell r="H1822" t="str">
            <v>8035</v>
          </cell>
          <cell r="J1822" t="str">
            <v>cap_exp</v>
          </cell>
          <cell r="K1822" t="str">
            <v>juris_gcp_factor</v>
          </cell>
          <cell r="M1822" t="str">
            <v>2010/12/1/8/A/0</v>
          </cell>
        </row>
        <row r="1823">
          <cell r="A1823" t="str">
            <v>1822</v>
          </cell>
          <cell r="B1823" t="str">
            <v>CON_8035</v>
          </cell>
          <cell r="C1823" t="str">
            <v>8035 - Energy Jurisdictional Factor</v>
          </cell>
          <cell r="D1823">
            <v>0.980271</v>
          </cell>
          <cell r="F1823" t="str">
            <v>CALC</v>
          </cell>
          <cell r="H1823" t="str">
            <v>8035</v>
          </cell>
          <cell r="J1823" t="str">
            <v>cap_exp</v>
          </cell>
          <cell r="K1823" t="str">
            <v>juris_engy_factor</v>
          </cell>
          <cell r="M1823" t="str">
            <v>2010/12/1/8/A/0</v>
          </cell>
        </row>
        <row r="1824">
          <cell r="A1824" t="str">
            <v>1823</v>
          </cell>
          <cell r="B1824" t="str">
            <v>COO_8035</v>
          </cell>
          <cell r="C1824" t="str">
            <v>8035 - CP Jurisdictional Cap Exp Amount</v>
          </cell>
          <cell r="D1824">
            <v>2015.61856611135</v>
          </cell>
          <cell r="F1824" t="str">
            <v>CALC</v>
          </cell>
          <cell r="H1824" t="str">
            <v>8035</v>
          </cell>
          <cell r="J1824" t="str">
            <v>cap_exp</v>
          </cell>
          <cell r="K1824" t="str">
            <v>juris_cp_amt</v>
          </cell>
          <cell r="M1824" t="str">
            <v>2010/12/1/8/A/0</v>
          </cell>
        </row>
        <row r="1825">
          <cell r="A1825" t="str">
            <v>1824</v>
          </cell>
          <cell r="B1825" t="str">
            <v>COP_8035</v>
          </cell>
          <cell r="C1825" t="str">
            <v>8035 - GCP Jurisdictional Cap Exp Amount</v>
          </cell>
          <cell r="D1825">
            <v>0</v>
          </cell>
          <cell r="F1825" t="str">
            <v>CALC</v>
          </cell>
          <cell r="H1825" t="str">
            <v>8035</v>
          </cell>
          <cell r="J1825" t="str">
            <v>cap_exp</v>
          </cell>
          <cell r="K1825" t="str">
            <v>juris_gcp_amt</v>
          </cell>
          <cell r="M1825" t="str">
            <v>2010/12/1/8/A/0</v>
          </cell>
        </row>
        <row r="1826">
          <cell r="A1826" t="str">
            <v>1825</v>
          </cell>
          <cell r="B1826" t="str">
            <v>COQ_8035</v>
          </cell>
          <cell r="C1826" t="str">
            <v>8035 - Energy Jurisdictional Cap Exp Amount</v>
          </cell>
          <cell r="D1826">
            <v>167.96144602152799</v>
          </cell>
          <cell r="F1826" t="str">
            <v>CALC</v>
          </cell>
          <cell r="H1826" t="str">
            <v>8035</v>
          </cell>
          <cell r="J1826" t="str">
            <v>cap_exp</v>
          </cell>
          <cell r="K1826" t="str">
            <v>juris_engy_amt</v>
          </cell>
          <cell r="M1826" t="str">
            <v>2010/12/1/8/A/0</v>
          </cell>
        </row>
        <row r="1827">
          <cell r="A1827" t="str">
            <v>1826</v>
          </cell>
          <cell r="B1827" t="str">
            <v>COR_8035</v>
          </cell>
          <cell r="C1827" t="str">
            <v>8035 - Total Jurisdictional Cap Exp Amount</v>
          </cell>
          <cell r="D1827">
            <v>2183.5800121328798</v>
          </cell>
          <cell r="F1827" t="str">
            <v>CALC</v>
          </cell>
          <cell r="H1827" t="str">
            <v>8035</v>
          </cell>
          <cell r="J1827" t="str">
            <v>cap_exp</v>
          </cell>
          <cell r="K1827" t="str">
            <v>total_juris_amt</v>
          </cell>
          <cell r="M1827" t="str">
            <v>2010/12/1/8/A/0</v>
          </cell>
        </row>
        <row r="1828">
          <cell r="A1828" t="str">
            <v>1827</v>
          </cell>
          <cell r="B1828" t="str">
            <v>CIN_8035</v>
          </cell>
          <cell r="C1828" t="str">
            <v>8035 - Beginning of Month CWIP Balance</v>
          </cell>
          <cell r="D1828">
            <v>187280.03</v>
          </cell>
          <cell r="F1828" t="str">
            <v>PRIOR_JV</v>
          </cell>
          <cell r="H1828" t="str">
            <v>8035</v>
          </cell>
          <cell r="I1828" t="str">
            <v>P</v>
          </cell>
          <cell r="J1828" t="str">
            <v>cap_exp</v>
          </cell>
          <cell r="K1828" t="str">
            <v>beg_cwip_bal</v>
          </cell>
          <cell r="M1828" t="str">
            <v>2010/12/1/8/A/0</v>
          </cell>
        </row>
        <row r="1829">
          <cell r="A1829" t="str">
            <v>1828</v>
          </cell>
          <cell r="B1829" t="str">
            <v>CI4_8036</v>
          </cell>
          <cell r="C1829" t="str">
            <v>8036 - CWIP Current Month</v>
          </cell>
          <cell r="D1829">
            <v>291080.86</v>
          </cell>
          <cell r="F1829" t="str">
            <v>CATS</v>
          </cell>
          <cell r="H1829" t="str">
            <v>8036</v>
          </cell>
          <cell r="I1829" t="str">
            <v>A</v>
          </cell>
          <cell r="J1829" t="str">
            <v>cap_exp</v>
          </cell>
          <cell r="K1829" t="str">
            <v>cwip_curr_mth</v>
          </cell>
          <cell r="M1829" t="str">
            <v>2010/12/1/8/A/0</v>
          </cell>
        </row>
        <row r="1830">
          <cell r="A1830" t="str">
            <v>1829</v>
          </cell>
          <cell r="B1830" t="str">
            <v>CI5_8036</v>
          </cell>
          <cell r="C1830" t="str">
            <v>8036 - End of Month CWIP Balance</v>
          </cell>
          <cell r="D1830">
            <v>3070281.7</v>
          </cell>
          <cell r="F1830" t="str">
            <v>CATS</v>
          </cell>
          <cell r="H1830" t="str">
            <v>8036</v>
          </cell>
          <cell r="J1830" t="str">
            <v>cap_exp</v>
          </cell>
          <cell r="K1830" t="str">
            <v>end_cwip_bal</v>
          </cell>
          <cell r="M1830" t="str">
            <v>2010/12/1/8/A/0</v>
          </cell>
        </row>
        <row r="1831">
          <cell r="A1831" t="str">
            <v>1830</v>
          </cell>
          <cell r="B1831" t="str">
            <v>CIP_8036</v>
          </cell>
          <cell r="C1831" t="str">
            <v>8036 - Beginning of Month Plant Balance</v>
          </cell>
          <cell r="D1831">
            <v>0</v>
          </cell>
          <cell r="F1831" t="str">
            <v>PRIOR_JV</v>
          </cell>
          <cell r="H1831" t="str">
            <v>8036</v>
          </cell>
          <cell r="I1831" t="str">
            <v>P</v>
          </cell>
          <cell r="J1831" t="str">
            <v>cap_exp</v>
          </cell>
          <cell r="K1831" t="str">
            <v>beg_plant_bal</v>
          </cell>
          <cell r="M1831" t="str">
            <v>2010/12/1/8/A/0</v>
          </cell>
        </row>
        <row r="1832">
          <cell r="A1832" t="str">
            <v>1831</v>
          </cell>
          <cell r="B1832" t="str">
            <v>CIQ_8036</v>
          </cell>
          <cell r="C1832" t="str">
            <v>8036 - Beginning of Month Reserve Balance</v>
          </cell>
          <cell r="D1832">
            <v>0</v>
          </cell>
          <cell r="F1832" t="str">
            <v>PRIOR_JV</v>
          </cell>
          <cell r="H1832" t="str">
            <v>8036</v>
          </cell>
          <cell r="I1832" t="str">
            <v>P</v>
          </cell>
          <cell r="J1832" t="str">
            <v>cap_exp</v>
          </cell>
          <cell r="K1832" t="str">
            <v>beg_resv_bal</v>
          </cell>
          <cell r="M1832" t="str">
            <v>2010/12/1/8/A/0</v>
          </cell>
        </row>
        <row r="1833">
          <cell r="A1833" t="str">
            <v>1832</v>
          </cell>
          <cell r="B1833" t="str">
            <v>CIR_8036</v>
          </cell>
          <cell r="C1833" t="str">
            <v>8036 - End of Month Plant Balance</v>
          </cell>
          <cell r="D1833">
            <v>0</v>
          </cell>
          <cell r="F1833" t="str">
            <v>CALC</v>
          </cell>
          <cell r="H1833" t="str">
            <v>8036</v>
          </cell>
          <cell r="J1833" t="str">
            <v>cap_exp</v>
          </cell>
          <cell r="K1833" t="str">
            <v>end_plant_bal</v>
          </cell>
          <cell r="M1833" t="str">
            <v>2010/12/1/8/A/0</v>
          </cell>
        </row>
        <row r="1834">
          <cell r="A1834" t="str">
            <v>1833</v>
          </cell>
          <cell r="B1834" t="str">
            <v>CIS_8036</v>
          </cell>
          <cell r="C1834" t="str">
            <v>8036 - End of Month Reserve Balance</v>
          </cell>
          <cell r="D1834">
            <v>0</v>
          </cell>
          <cell r="F1834" t="str">
            <v>CALC</v>
          </cell>
          <cell r="H1834" t="str">
            <v>8036</v>
          </cell>
          <cell r="J1834" t="str">
            <v>cap_exp</v>
          </cell>
          <cell r="K1834" t="str">
            <v>end_resv_bal</v>
          </cell>
          <cell r="M1834" t="str">
            <v>2010/12/1/8/A/0</v>
          </cell>
        </row>
        <row r="1835">
          <cell r="A1835" t="str">
            <v>1834</v>
          </cell>
          <cell r="B1835" t="str">
            <v>CO1_8036</v>
          </cell>
          <cell r="C1835" t="str">
            <v>8036 - Beginning of Month Net Book</v>
          </cell>
          <cell r="D1835">
            <v>0</v>
          </cell>
          <cell r="F1835" t="str">
            <v>CALC</v>
          </cell>
          <cell r="H1835" t="str">
            <v>8036</v>
          </cell>
          <cell r="J1835" t="str">
            <v>cap_exp</v>
          </cell>
          <cell r="K1835" t="str">
            <v>beg_net_book</v>
          </cell>
          <cell r="M1835" t="str">
            <v>2010/12/1/8/A/0</v>
          </cell>
        </row>
        <row r="1836">
          <cell r="A1836" t="str">
            <v>1835</v>
          </cell>
          <cell r="B1836" t="str">
            <v>CO2_8036</v>
          </cell>
          <cell r="C1836" t="str">
            <v>8036 - End of Month Net Book</v>
          </cell>
          <cell r="D1836">
            <v>0</v>
          </cell>
          <cell r="F1836" t="str">
            <v>CALC</v>
          </cell>
          <cell r="H1836" t="str">
            <v>8036</v>
          </cell>
          <cell r="J1836" t="str">
            <v>cap_exp</v>
          </cell>
          <cell r="K1836" t="str">
            <v>end_net_book</v>
          </cell>
          <cell r="M1836" t="str">
            <v>2010/12/1/8/A/0</v>
          </cell>
        </row>
        <row r="1837">
          <cell r="A1837" t="str">
            <v>1836</v>
          </cell>
          <cell r="B1837" t="str">
            <v>CO3_8036</v>
          </cell>
          <cell r="C1837" t="str">
            <v>8036 - Average Net Book</v>
          </cell>
          <cell r="D1837">
            <v>0</v>
          </cell>
          <cell r="F1837" t="str">
            <v>CALC</v>
          </cell>
          <cell r="H1837" t="str">
            <v>8036</v>
          </cell>
          <cell r="J1837" t="str">
            <v>cap_exp</v>
          </cell>
          <cell r="K1837" t="str">
            <v>avg_net_book</v>
          </cell>
          <cell r="M1837" t="str">
            <v>2010/12/1/8/A/0</v>
          </cell>
        </row>
        <row r="1838">
          <cell r="A1838" t="str">
            <v>1837</v>
          </cell>
          <cell r="B1838" t="str">
            <v>CO4_8036</v>
          </cell>
          <cell r="C1838" t="str">
            <v>8036 - Annual Equity Rate</v>
          </cell>
          <cell r="D1838">
            <v>4.7018999999999998E-2</v>
          </cell>
          <cell r="F1838" t="str">
            <v>CALC</v>
          </cell>
          <cell r="H1838" t="str">
            <v>8036</v>
          </cell>
          <cell r="J1838" t="str">
            <v>cap_exp</v>
          </cell>
          <cell r="K1838" t="str">
            <v>equity_ror</v>
          </cell>
          <cell r="M1838" t="str">
            <v>2010/12/1/8/A/0</v>
          </cell>
        </row>
        <row r="1839">
          <cell r="A1839" t="str">
            <v>1838</v>
          </cell>
          <cell r="B1839" t="str">
            <v>CO5_8036</v>
          </cell>
          <cell r="C1839" t="str">
            <v>8036 - Annual Debt Rate</v>
          </cell>
          <cell r="D1839">
            <v>1.9473000000000001E-2</v>
          </cell>
          <cell r="F1839" t="str">
            <v>CALC</v>
          </cell>
          <cell r="H1839" t="str">
            <v>8036</v>
          </cell>
          <cell r="J1839" t="str">
            <v>cap_exp</v>
          </cell>
          <cell r="K1839" t="str">
            <v>debt_ror</v>
          </cell>
          <cell r="M1839" t="str">
            <v>2010/12/1/8/A/0</v>
          </cell>
        </row>
        <row r="1840">
          <cell r="A1840" t="str">
            <v>1839</v>
          </cell>
          <cell r="B1840" t="str">
            <v>CO6_8036</v>
          </cell>
          <cell r="C1840" t="str">
            <v>8036 - State Tax Rate</v>
          </cell>
          <cell r="D1840">
            <v>5.5E-2</v>
          </cell>
          <cell r="F1840" t="str">
            <v>CALC</v>
          </cell>
          <cell r="H1840" t="str">
            <v>8036</v>
          </cell>
          <cell r="J1840" t="str">
            <v>cap_exp</v>
          </cell>
          <cell r="K1840" t="str">
            <v>state_tax_rate</v>
          </cell>
          <cell r="M1840" t="str">
            <v>2010/12/1/8/A/0</v>
          </cell>
        </row>
        <row r="1841">
          <cell r="A1841" t="str">
            <v>1840</v>
          </cell>
          <cell r="B1841" t="str">
            <v>CO7_8036</v>
          </cell>
          <cell r="C1841" t="str">
            <v>8036 - Federal Tax Rate</v>
          </cell>
          <cell r="D1841">
            <v>0.35</v>
          </cell>
          <cell r="F1841" t="str">
            <v>CALC</v>
          </cell>
          <cell r="H1841" t="str">
            <v>8036</v>
          </cell>
          <cell r="J1841" t="str">
            <v>cap_exp</v>
          </cell>
          <cell r="K1841" t="str">
            <v>fed_tax_rate</v>
          </cell>
          <cell r="M1841" t="str">
            <v>2010/12/1/8/A/0</v>
          </cell>
        </row>
        <row r="1842">
          <cell r="A1842" t="str">
            <v>1841</v>
          </cell>
          <cell r="B1842" t="str">
            <v>CO8_8036</v>
          </cell>
          <cell r="C1842" t="str">
            <v>8036 - Grossed State Tax Rate</v>
          </cell>
          <cell r="D1842">
            <v>5.8201058201058198E-2</v>
          </cell>
          <cell r="F1842" t="str">
            <v>CALC</v>
          </cell>
          <cell r="H1842" t="str">
            <v>8036</v>
          </cell>
          <cell r="J1842" t="str">
            <v>cap_exp</v>
          </cell>
          <cell r="K1842" t="str">
            <v>gross_state_tax_rate</v>
          </cell>
          <cell r="M1842" t="str">
            <v>2010/12/1/8/A/0</v>
          </cell>
        </row>
        <row r="1843">
          <cell r="A1843" t="str">
            <v>1842</v>
          </cell>
          <cell r="B1843" t="str">
            <v>CO9_8036</v>
          </cell>
          <cell r="C1843" t="str">
            <v>8036 - Grossed Federal Tax Rate</v>
          </cell>
          <cell r="D1843">
            <v>0.53846153846153799</v>
          </cell>
          <cell r="F1843" t="str">
            <v>CALC</v>
          </cell>
          <cell r="H1843" t="str">
            <v>8036</v>
          </cell>
          <cell r="J1843" t="str">
            <v>cap_exp</v>
          </cell>
          <cell r="K1843" t="str">
            <v>gross_fed_tax_rate</v>
          </cell>
          <cell r="M1843" t="str">
            <v>2010/12/1/8/A/0</v>
          </cell>
        </row>
        <row r="1844">
          <cell r="A1844" t="str">
            <v>1843</v>
          </cell>
          <cell r="B1844" t="str">
            <v>COA_8036</v>
          </cell>
          <cell r="C1844" t="str">
            <v>8036 - Return on Equity Amount</v>
          </cell>
          <cell r="D1844">
            <v>0</v>
          </cell>
          <cell r="F1844" t="str">
            <v>CALC</v>
          </cell>
          <cell r="H1844" t="str">
            <v>8036</v>
          </cell>
          <cell r="J1844" t="str">
            <v>cap_exp</v>
          </cell>
          <cell r="K1844" t="str">
            <v>equity_ror_amt</v>
          </cell>
          <cell r="M1844" t="str">
            <v>2010/12/1/8/A/0</v>
          </cell>
        </row>
        <row r="1845">
          <cell r="A1845" t="str">
            <v>1844</v>
          </cell>
          <cell r="B1845" t="str">
            <v>COB_8036</v>
          </cell>
          <cell r="C1845" t="str">
            <v>8036 - State Tax Amount</v>
          </cell>
          <cell r="D1845">
            <v>0</v>
          </cell>
          <cell r="F1845" t="str">
            <v>CALC</v>
          </cell>
          <cell r="H1845" t="str">
            <v>8036</v>
          </cell>
          <cell r="J1845" t="str">
            <v>cap_exp</v>
          </cell>
          <cell r="K1845" t="str">
            <v>state_tax_amt</v>
          </cell>
          <cell r="M1845" t="str">
            <v>2010/12/1/8/A/0</v>
          </cell>
        </row>
        <row r="1846">
          <cell r="A1846" t="str">
            <v>1845</v>
          </cell>
          <cell r="B1846" t="str">
            <v>COC_8036</v>
          </cell>
          <cell r="C1846" t="str">
            <v>8036 - Federal Tax Amount</v>
          </cell>
          <cell r="D1846">
            <v>0</v>
          </cell>
          <cell r="F1846" t="str">
            <v>CALC</v>
          </cell>
          <cell r="H1846" t="str">
            <v>8036</v>
          </cell>
          <cell r="J1846" t="str">
            <v>cap_exp</v>
          </cell>
          <cell r="K1846" t="str">
            <v>fed_tax_amt</v>
          </cell>
          <cell r="M1846" t="str">
            <v>2010/12/1/8/A/0</v>
          </cell>
        </row>
        <row r="1847">
          <cell r="A1847" t="str">
            <v>1846</v>
          </cell>
          <cell r="B1847" t="str">
            <v>COD_8036</v>
          </cell>
          <cell r="C1847" t="str">
            <v>8036 - Return on Debt Amount</v>
          </cell>
          <cell r="D1847">
            <v>0</v>
          </cell>
          <cell r="F1847" t="str">
            <v>CALC</v>
          </cell>
          <cell r="H1847" t="str">
            <v>8036</v>
          </cell>
          <cell r="J1847" t="str">
            <v>cap_exp</v>
          </cell>
          <cell r="K1847" t="str">
            <v>debt_ror_amt</v>
          </cell>
          <cell r="M1847" t="str">
            <v>2010/12/1/8/A/0</v>
          </cell>
        </row>
        <row r="1848">
          <cell r="A1848" t="str">
            <v>1847</v>
          </cell>
          <cell r="B1848" t="str">
            <v>COE_8036</v>
          </cell>
          <cell r="C1848" t="str">
            <v>8036 - Total Cap Exp Amount</v>
          </cell>
          <cell r="D1848">
            <v>0</v>
          </cell>
          <cell r="F1848" t="str">
            <v>CALC</v>
          </cell>
          <cell r="H1848" t="str">
            <v>8036</v>
          </cell>
          <cell r="J1848" t="str">
            <v>cap_exp</v>
          </cell>
          <cell r="K1848" t="str">
            <v>total_amt</v>
          </cell>
          <cell r="M1848" t="str">
            <v>2010/12/1/8/A/0</v>
          </cell>
        </row>
        <row r="1849">
          <cell r="A1849" t="str">
            <v>1848</v>
          </cell>
          <cell r="B1849" t="str">
            <v>COF_8036</v>
          </cell>
          <cell r="C1849" t="str">
            <v>8036 - CP Allocation Factor</v>
          </cell>
          <cell r="D1849">
            <v>0.92307692299999999</v>
          </cell>
          <cell r="F1849" t="str">
            <v>CALC</v>
          </cell>
          <cell r="H1849" t="str">
            <v>8036</v>
          </cell>
          <cell r="J1849" t="str">
            <v>cap_exp</v>
          </cell>
          <cell r="K1849" t="str">
            <v>alloc_cp</v>
          </cell>
          <cell r="M1849" t="str">
            <v>2010/12/1/8/A/0</v>
          </cell>
        </row>
        <row r="1850">
          <cell r="A1850" t="str">
            <v>1849</v>
          </cell>
          <cell r="B1850" t="str">
            <v>COG_8036</v>
          </cell>
          <cell r="C1850" t="str">
            <v>8036 - GCP Allocation Factor</v>
          </cell>
          <cell r="D1850">
            <v>0</v>
          </cell>
          <cell r="F1850" t="str">
            <v>CALC</v>
          </cell>
          <cell r="H1850" t="str">
            <v>8036</v>
          </cell>
          <cell r="J1850" t="str">
            <v>cap_exp</v>
          </cell>
          <cell r="K1850" t="str">
            <v>alloc_gcp</v>
          </cell>
          <cell r="M1850" t="str">
            <v>2010/12/1/8/A/0</v>
          </cell>
        </row>
        <row r="1851">
          <cell r="A1851" t="str">
            <v>1850</v>
          </cell>
          <cell r="B1851" t="str">
            <v>COH_8036</v>
          </cell>
          <cell r="C1851" t="str">
            <v>8036 - Energy Allocation Factor</v>
          </cell>
          <cell r="D1851">
            <v>7.6923077000000006E-2</v>
          </cell>
          <cell r="F1851" t="str">
            <v>CALC</v>
          </cell>
          <cell r="H1851" t="str">
            <v>8036</v>
          </cell>
          <cell r="J1851" t="str">
            <v>cap_exp</v>
          </cell>
          <cell r="K1851" t="str">
            <v>alloc_engy</v>
          </cell>
          <cell r="M1851" t="str">
            <v>2010/12/1/8/A/0</v>
          </cell>
        </row>
        <row r="1852">
          <cell r="A1852" t="str">
            <v>1851</v>
          </cell>
          <cell r="B1852" t="str">
            <v>COI_8036</v>
          </cell>
          <cell r="C1852" t="str">
            <v>8036 - CP Allocation Cap Exp Amount</v>
          </cell>
          <cell r="D1852">
            <v>0</v>
          </cell>
          <cell r="F1852" t="str">
            <v>CALC</v>
          </cell>
          <cell r="H1852" t="str">
            <v>8036</v>
          </cell>
          <cell r="J1852" t="str">
            <v>cap_exp</v>
          </cell>
          <cell r="K1852" t="str">
            <v>alloc_cp_amt</v>
          </cell>
          <cell r="M1852" t="str">
            <v>2010/12/1/8/A/0</v>
          </cell>
        </row>
        <row r="1853">
          <cell r="A1853" t="str">
            <v>1852</v>
          </cell>
          <cell r="B1853" t="str">
            <v>COJ_8036</v>
          </cell>
          <cell r="C1853" t="str">
            <v>8036 - GCP Allocation Cap Exp Amount</v>
          </cell>
          <cell r="D1853">
            <v>0</v>
          </cell>
          <cell r="F1853" t="str">
            <v>CALC</v>
          </cell>
          <cell r="H1853" t="str">
            <v>8036</v>
          </cell>
          <cell r="J1853" t="str">
            <v>cap_exp</v>
          </cell>
          <cell r="K1853" t="str">
            <v>alloc_gcp_amt</v>
          </cell>
          <cell r="M1853" t="str">
            <v>2010/12/1/8/A/0</v>
          </cell>
        </row>
        <row r="1854">
          <cell r="A1854" t="str">
            <v>1853</v>
          </cell>
          <cell r="B1854" t="str">
            <v>COK_8036</v>
          </cell>
          <cell r="C1854" t="str">
            <v>8036 - Energy Allocation Cap Exp Amount</v>
          </cell>
          <cell r="D1854">
            <v>0</v>
          </cell>
          <cell r="F1854" t="str">
            <v>CALC</v>
          </cell>
          <cell r="H1854" t="str">
            <v>8036</v>
          </cell>
          <cell r="J1854" t="str">
            <v>cap_exp</v>
          </cell>
          <cell r="K1854" t="str">
            <v>alloc_engy_amt</v>
          </cell>
          <cell r="M1854" t="str">
            <v>2010/12/1/8/A/0</v>
          </cell>
        </row>
        <row r="1855">
          <cell r="A1855" t="str">
            <v>1854</v>
          </cell>
          <cell r="B1855" t="str">
            <v>COL_8036</v>
          </cell>
          <cell r="C1855" t="str">
            <v>8036 - CP Jurisdictional Factor</v>
          </cell>
          <cell r="D1855">
            <v>0.98031049999999997</v>
          </cell>
          <cell r="F1855" t="str">
            <v>CALC</v>
          </cell>
          <cell r="H1855" t="str">
            <v>8036</v>
          </cell>
          <cell r="J1855" t="str">
            <v>cap_exp</v>
          </cell>
          <cell r="K1855" t="str">
            <v>juris_cp_factor</v>
          </cell>
          <cell r="M1855" t="str">
            <v>2010/12/1/8/A/0</v>
          </cell>
        </row>
        <row r="1856">
          <cell r="A1856" t="str">
            <v>1855</v>
          </cell>
          <cell r="B1856" t="str">
            <v>COM_8036</v>
          </cell>
          <cell r="C1856" t="str">
            <v>8036 - GCP Jurisdictional Factor</v>
          </cell>
          <cell r="D1856">
            <v>1</v>
          </cell>
          <cell r="F1856" t="str">
            <v>CALC</v>
          </cell>
          <cell r="H1856" t="str">
            <v>8036</v>
          </cell>
          <cell r="J1856" t="str">
            <v>cap_exp</v>
          </cell>
          <cell r="K1856" t="str">
            <v>juris_gcp_factor</v>
          </cell>
          <cell r="M1856" t="str">
            <v>2010/12/1/8/A/0</v>
          </cell>
        </row>
        <row r="1857">
          <cell r="A1857" t="str">
            <v>1856</v>
          </cell>
          <cell r="B1857" t="str">
            <v>CON_8036</v>
          </cell>
          <cell r="C1857" t="str">
            <v>8036 - Energy Jurisdictional Factor</v>
          </cell>
          <cell r="D1857">
            <v>0.980271</v>
          </cell>
          <cell r="F1857" t="str">
            <v>CALC</v>
          </cell>
          <cell r="H1857" t="str">
            <v>8036</v>
          </cell>
          <cell r="J1857" t="str">
            <v>cap_exp</v>
          </cell>
          <cell r="K1857" t="str">
            <v>juris_engy_factor</v>
          </cell>
          <cell r="M1857" t="str">
            <v>2010/12/1/8/A/0</v>
          </cell>
        </row>
        <row r="1858">
          <cell r="A1858" t="str">
            <v>1857</v>
          </cell>
          <cell r="B1858" t="str">
            <v>COO_8036</v>
          </cell>
          <cell r="C1858" t="str">
            <v>8036 - CP Jurisdictional Cap Exp Amount</v>
          </cell>
          <cell r="D1858">
            <v>0</v>
          </cell>
          <cell r="F1858" t="str">
            <v>CALC</v>
          </cell>
          <cell r="H1858" t="str">
            <v>8036</v>
          </cell>
          <cell r="J1858" t="str">
            <v>cap_exp</v>
          </cell>
          <cell r="K1858" t="str">
            <v>juris_cp_amt</v>
          </cell>
          <cell r="M1858" t="str">
            <v>2010/12/1/8/A/0</v>
          </cell>
        </row>
        <row r="1859">
          <cell r="A1859" t="str">
            <v>1858</v>
          </cell>
          <cell r="B1859" t="str">
            <v>COP_8036</v>
          </cell>
          <cell r="C1859" t="str">
            <v>8036 - GCP Jurisdictional Cap Exp Amount</v>
          </cell>
          <cell r="D1859">
            <v>0</v>
          </cell>
          <cell r="F1859" t="str">
            <v>CALC</v>
          </cell>
          <cell r="H1859" t="str">
            <v>8036</v>
          </cell>
          <cell r="J1859" t="str">
            <v>cap_exp</v>
          </cell>
          <cell r="K1859" t="str">
            <v>juris_gcp_amt</v>
          </cell>
          <cell r="M1859" t="str">
            <v>2010/12/1/8/A/0</v>
          </cell>
        </row>
        <row r="1860">
          <cell r="A1860" t="str">
            <v>1859</v>
          </cell>
          <cell r="B1860" t="str">
            <v>COQ_8036</v>
          </cell>
          <cell r="C1860" t="str">
            <v>8036 - Energy Jurisdictional Cap Exp Amount</v>
          </cell>
          <cell r="D1860">
            <v>0</v>
          </cell>
          <cell r="F1860" t="str">
            <v>CALC</v>
          </cell>
          <cell r="H1860" t="str">
            <v>8036</v>
          </cell>
          <cell r="J1860" t="str">
            <v>cap_exp</v>
          </cell>
          <cell r="K1860" t="str">
            <v>juris_engy_amt</v>
          </cell>
          <cell r="M1860" t="str">
            <v>2010/12/1/8/A/0</v>
          </cell>
        </row>
        <row r="1861">
          <cell r="A1861" t="str">
            <v>1860</v>
          </cell>
          <cell r="B1861" t="str">
            <v>COR_8036</v>
          </cell>
          <cell r="C1861" t="str">
            <v>8036 - Total Jurisdictional Cap Exp Amount</v>
          </cell>
          <cell r="D1861">
            <v>0</v>
          </cell>
          <cell r="F1861" t="str">
            <v>CALC</v>
          </cell>
          <cell r="H1861" t="str">
            <v>8036</v>
          </cell>
          <cell r="J1861" t="str">
            <v>cap_exp</v>
          </cell>
          <cell r="K1861" t="str">
            <v>total_juris_amt</v>
          </cell>
          <cell r="M1861" t="str">
            <v>2010/12/1/8/A/0</v>
          </cell>
        </row>
        <row r="1862">
          <cell r="A1862" t="str">
            <v>1861</v>
          </cell>
          <cell r="B1862" t="str">
            <v>CIN_8036</v>
          </cell>
          <cell r="C1862" t="str">
            <v>8036 - Beginning of Month CWIP Balance</v>
          </cell>
          <cell r="D1862">
            <v>2779200.84</v>
          </cell>
          <cell r="F1862" t="str">
            <v>PRIOR_JV</v>
          </cell>
          <cell r="H1862" t="str">
            <v>8036</v>
          </cell>
          <cell r="I1862" t="str">
            <v>P</v>
          </cell>
          <cell r="J1862" t="str">
            <v>cap_exp</v>
          </cell>
          <cell r="K1862" t="str">
            <v>beg_cwip_bal</v>
          </cell>
          <cell r="M1862" t="str">
            <v>2010/12/1/8/A/0</v>
          </cell>
        </row>
        <row r="1863">
          <cell r="A1863" t="str">
            <v>1862</v>
          </cell>
          <cell r="B1863" t="str">
            <v>CI1_8038</v>
          </cell>
          <cell r="C1863" t="str">
            <v>8038 - Depreciation Expense</v>
          </cell>
          <cell r="D1863">
            <v>193992.35</v>
          </cell>
          <cell r="F1863" t="str">
            <v>CATS</v>
          </cell>
          <cell r="H1863" t="str">
            <v>8038</v>
          </cell>
          <cell r="I1863" t="str">
            <v>A</v>
          </cell>
          <cell r="J1863" t="str">
            <v>cap_exp</v>
          </cell>
          <cell r="K1863" t="str">
            <v>depr_exp</v>
          </cell>
          <cell r="M1863" t="str">
            <v>2010/12/1/8/A/0</v>
          </cell>
        </row>
        <row r="1864">
          <cell r="A1864" t="str">
            <v>1863</v>
          </cell>
          <cell r="B1864" t="str">
            <v>CI5_8038</v>
          </cell>
          <cell r="C1864" t="str">
            <v>8038 - End of Month CWIP Balance</v>
          </cell>
          <cell r="D1864">
            <v>2.1000000000000002E-9</v>
          </cell>
          <cell r="F1864" t="str">
            <v>CALC</v>
          </cell>
          <cell r="H1864" t="str">
            <v>8038</v>
          </cell>
          <cell r="J1864" t="str">
            <v>cap_exp</v>
          </cell>
          <cell r="K1864" t="str">
            <v>end_cwip_bal</v>
          </cell>
          <cell r="M1864" t="str">
            <v>2010/12/1/8/A/0</v>
          </cell>
        </row>
        <row r="1865">
          <cell r="A1865" t="str">
            <v>1864</v>
          </cell>
          <cell r="B1865" t="str">
            <v>CI7_8038</v>
          </cell>
          <cell r="C1865" t="str">
            <v>8038 - Plant Additions</v>
          </cell>
          <cell r="D1865">
            <v>428360.95</v>
          </cell>
          <cell r="F1865" t="str">
            <v>CATS</v>
          </cell>
          <cell r="H1865" t="str">
            <v>8038</v>
          </cell>
          <cell r="I1865" t="str">
            <v>A</v>
          </cell>
          <cell r="J1865" t="str">
            <v>cap_exp</v>
          </cell>
          <cell r="K1865" t="str">
            <v>plt_add</v>
          </cell>
          <cell r="M1865" t="str">
            <v>2010/12/1/8/A/0</v>
          </cell>
        </row>
        <row r="1866">
          <cell r="A1866" t="str">
            <v>1865</v>
          </cell>
          <cell r="B1866" t="str">
            <v>CI8_8038</v>
          </cell>
          <cell r="C1866" t="str">
            <v>8038 - Retirements</v>
          </cell>
          <cell r="D1866">
            <v>0</v>
          </cell>
          <cell r="F1866" t="str">
            <v>CATS</v>
          </cell>
          <cell r="H1866" t="str">
            <v>8038</v>
          </cell>
          <cell r="I1866" t="str">
            <v>A</v>
          </cell>
          <cell r="J1866" t="str">
            <v>cap_exp</v>
          </cell>
          <cell r="K1866" t="str">
            <v>ret</v>
          </cell>
          <cell r="M1866" t="str">
            <v>2010/12/1/8/A/0</v>
          </cell>
        </row>
        <row r="1867">
          <cell r="A1867" t="str">
            <v>1866</v>
          </cell>
          <cell r="B1867" t="str">
            <v>CI9_8038</v>
          </cell>
          <cell r="C1867" t="str">
            <v>8038 - Plant Trans and Adjs</v>
          </cell>
          <cell r="D1867">
            <v>0</v>
          </cell>
          <cell r="F1867" t="str">
            <v>CATS</v>
          </cell>
          <cell r="H1867" t="str">
            <v>8038</v>
          </cell>
          <cell r="I1867" t="str">
            <v>A</v>
          </cell>
          <cell r="J1867" t="str">
            <v>cap_exp</v>
          </cell>
          <cell r="K1867" t="str">
            <v>plt_tradjs</v>
          </cell>
          <cell r="M1867" t="str">
            <v>2010/12/1/8/A/0</v>
          </cell>
        </row>
        <row r="1868">
          <cell r="A1868" t="str">
            <v>1867</v>
          </cell>
          <cell r="B1868" t="str">
            <v>CIA_8038</v>
          </cell>
          <cell r="C1868" t="str">
            <v>8038 - Reserve Removal Cost</v>
          </cell>
          <cell r="D1868">
            <v>0</v>
          </cell>
          <cell r="F1868" t="str">
            <v>CATS</v>
          </cell>
          <cell r="H1868" t="str">
            <v>8038</v>
          </cell>
          <cell r="I1868" t="str">
            <v>A</v>
          </cell>
          <cell r="J1868" t="str">
            <v>cap_exp</v>
          </cell>
          <cell r="K1868" t="str">
            <v>resv_rem_cost</v>
          </cell>
          <cell r="M1868" t="str">
            <v>2010/12/1/8/A/0</v>
          </cell>
        </row>
        <row r="1869">
          <cell r="A1869" t="str">
            <v>1868</v>
          </cell>
          <cell r="B1869" t="str">
            <v>CIB_8038</v>
          </cell>
          <cell r="C1869" t="str">
            <v>8038 - Reserve Salvage</v>
          </cell>
          <cell r="D1869">
            <v>0</v>
          </cell>
          <cell r="F1869" t="str">
            <v>CATS</v>
          </cell>
          <cell r="H1869" t="str">
            <v>8038</v>
          </cell>
          <cell r="I1869" t="str">
            <v>A</v>
          </cell>
          <cell r="J1869" t="str">
            <v>cap_exp</v>
          </cell>
          <cell r="K1869" t="str">
            <v>resv_salv</v>
          </cell>
          <cell r="M1869" t="str">
            <v>2010/12/1/8/A/0</v>
          </cell>
        </row>
        <row r="1870">
          <cell r="A1870" t="str">
            <v>1869</v>
          </cell>
          <cell r="B1870" t="str">
            <v>CIC_8038</v>
          </cell>
          <cell r="C1870" t="str">
            <v>8038 - Reserve Trans and Adjs</v>
          </cell>
          <cell r="D1870">
            <v>0</v>
          </cell>
          <cell r="F1870" t="str">
            <v>CATS</v>
          </cell>
          <cell r="H1870" t="str">
            <v>8038</v>
          </cell>
          <cell r="I1870" t="str">
            <v>A</v>
          </cell>
          <cell r="J1870" t="str">
            <v>cap_exp</v>
          </cell>
          <cell r="K1870" t="str">
            <v>resv_tradjs</v>
          </cell>
          <cell r="M1870" t="str">
            <v>2010/12/1/8/A/0</v>
          </cell>
        </row>
        <row r="1871">
          <cell r="A1871" t="str">
            <v>1870</v>
          </cell>
          <cell r="B1871" t="str">
            <v>CIP_8038</v>
          </cell>
          <cell r="C1871" t="str">
            <v>8038 - Beginning of Month Plant Balance</v>
          </cell>
          <cell r="D1871">
            <v>70155405.5</v>
          </cell>
          <cell r="F1871" t="str">
            <v>PRIOR_JV</v>
          </cell>
          <cell r="H1871" t="str">
            <v>8038</v>
          </cell>
          <cell r="I1871" t="str">
            <v>P</v>
          </cell>
          <cell r="J1871" t="str">
            <v>cap_exp</v>
          </cell>
          <cell r="K1871" t="str">
            <v>beg_plant_bal</v>
          </cell>
          <cell r="M1871" t="str">
            <v>2010/12/1/8/A/0</v>
          </cell>
        </row>
        <row r="1872">
          <cell r="A1872" t="str">
            <v>1871</v>
          </cell>
          <cell r="B1872" t="str">
            <v>CIQ_8038</v>
          </cell>
          <cell r="C1872" t="str">
            <v>8038 - Beginning of Month Reserve Balance</v>
          </cell>
          <cell r="D1872">
            <v>1481402.76</v>
          </cell>
          <cell r="F1872" t="str">
            <v>PRIOR_JV</v>
          </cell>
          <cell r="H1872" t="str">
            <v>8038</v>
          </cell>
          <cell r="I1872" t="str">
            <v>P</v>
          </cell>
          <cell r="J1872" t="str">
            <v>cap_exp</v>
          </cell>
          <cell r="K1872" t="str">
            <v>beg_resv_bal</v>
          </cell>
          <cell r="M1872" t="str">
            <v>2010/12/1/8/A/0</v>
          </cell>
        </row>
        <row r="1873">
          <cell r="A1873" t="str">
            <v>1872</v>
          </cell>
          <cell r="B1873" t="str">
            <v>CIR_8038</v>
          </cell>
          <cell r="C1873" t="str">
            <v>8038 - End of Month Plant Balance</v>
          </cell>
          <cell r="D1873">
            <v>70583766.450000003</v>
          </cell>
          <cell r="F1873" t="str">
            <v>CALC</v>
          </cell>
          <cell r="H1873" t="str">
            <v>8038</v>
          </cell>
          <cell r="J1873" t="str">
            <v>cap_exp</v>
          </cell>
          <cell r="K1873" t="str">
            <v>end_plant_bal</v>
          </cell>
          <cell r="M1873" t="str">
            <v>2010/12/1/8/A/0</v>
          </cell>
        </row>
        <row r="1874">
          <cell r="A1874" t="str">
            <v>1873</v>
          </cell>
          <cell r="B1874" t="str">
            <v>CIS_8038</v>
          </cell>
          <cell r="C1874" t="str">
            <v>8038 - End of Month Reserve Balance</v>
          </cell>
          <cell r="D1874">
            <v>1678307.11</v>
          </cell>
          <cell r="F1874" t="str">
            <v>CALC</v>
          </cell>
          <cell r="H1874" t="str">
            <v>8038</v>
          </cell>
          <cell r="J1874" t="str">
            <v>cap_exp</v>
          </cell>
          <cell r="K1874" t="str">
            <v>end_resv_bal</v>
          </cell>
          <cell r="M1874" t="str">
            <v>2010/12/1/8/A/0</v>
          </cell>
        </row>
        <row r="1875">
          <cell r="A1875" t="str">
            <v>1874</v>
          </cell>
          <cell r="B1875" t="str">
            <v>CO1_8038</v>
          </cell>
          <cell r="C1875" t="str">
            <v>8038 - Beginning of Month Net Book</v>
          </cell>
          <cell r="D1875">
            <v>68674002.739999995</v>
          </cell>
          <cell r="F1875" t="str">
            <v>CALC</v>
          </cell>
          <cell r="H1875" t="str">
            <v>8038</v>
          </cell>
          <cell r="J1875" t="str">
            <v>cap_exp</v>
          </cell>
          <cell r="K1875" t="str">
            <v>beg_net_book</v>
          </cell>
          <cell r="M1875" t="str">
            <v>2010/12/1/8/A/0</v>
          </cell>
        </row>
        <row r="1876">
          <cell r="A1876" t="str">
            <v>1875</v>
          </cell>
          <cell r="B1876" t="str">
            <v>CO2_8038</v>
          </cell>
          <cell r="C1876" t="str">
            <v>8038 - End of Month Net Book</v>
          </cell>
          <cell r="D1876">
            <v>68905459.340000004</v>
          </cell>
          <cell r="F1876" t="str">
            <v>CALC</v>
          </cell>
          <cell r="H1876" t="str">
            <v>8038</v>
          </cell>
          <cell r="J1876" t="str">
            <v>cap_exp</v>
          </cell>
          <cell r="K1876" t="str">
            <v>end_net_book</v>
          </cell>
          <cell r="M1876" t="str">
            <v>2010/12/1/8/A/0</v>
          </cell>
        </row>
        <row r="1877">
          <cell r="A1877" t="str">
            <v>1876</v>
          </cell>
          <cell r="B1877" t="str">
            <v>CO3_8038</v>
          </cell>
          <cell r="C1877" t="str">
            <v>8038 - Average Net Book</v>
          </cell>
          <cell r="D1877">
            <v>50771335.539999999</v>
          </cell>
          <cell r="F1877" t="str">
            <v>CALC</v>
          </cell>
          <cell r="H1877" t="str">
            <v>8038</v>
          </cell>
          <cell r="J1877" t="str">
            <v>cap_exp</v>
          </cell>
          <cell r="K1877" t="str">
            <v>avg_net_book</v>
          </cell>
          <cell r="M1877" t="str">
            <v>2010/12/1/8/A/0</v>
          </cell>
        </row>
        <row r="1878">
          <cell r="A1878" t="str">
            <v>1877</v>
          </cell>
          <cell r="B1878" t="str">
            <v>CO4_8038</v>
          </cell>
          <cell r="C1878" t="str">
            <v>8038 - Annual Equity Rate</v>
          </cell>
          <cell r="D1878">
            <v>4.7018999999999998E-2</v>
          </cell>
          <cell r="F1878" t="str">
            <v>CALC</v>
          </cell>
          <cell r="H1878" t="str">
            <v>8038</v>
          </cell>
          <cell r="J1878" t="str">
            <v>cap_exp</v>
          </cell>
          <cell r="K1878" t="str">
            <v>equity_ror</v>
          </cell>
          <cell r="M1878" t="str">
            <v>2010/12/1/8/A/0</v>
          </cell>
        </row>
        <row r="1879">
          <cell r="A1879" t="str">
            <v>1878</v>
          </cell>
          <cell r="B1879" t="str">
            <v>CO5_8038</v>
          </cell>
          <cell r="C1879" t="str">
            <v>8038 - Annual Debt Rate</v>
          </cell>
          <cell r="D1879">
            <v>1.9473000000000001E-2</v>
          </cell>
          <cell r="F1879" t="str">
            <v>CALC</v>
          </cell>
          <cell r="H1879" t="str">
            <v>8038</v>
          </cell>
          <cell r="J1879" t="str">
            <v>cap_exp</v>
          </cell>
          <cell r="K1879" t="str">
            <v>debt_ror</v>
          </cell>
          <cell r="M1879" t="str">
            <v>2010/12/1/8/A/0</v>
          </cell>
        </row>
        <row r="1880">
          <cell r="A1880" t="str">
            <v>1879</v>
          </cell>
          <cell r="B1880" t="str">
            <v>CO6_8038</v>
          </cell>
          <cell r="C1880" t="str">
            <v>8038 - State Tax Rate</v>
          </cell>
          <cell r="D1880">
            <v>5.5E-2</v>
          </cell>
          <cell r="F1880" t="str">
            <v>CALC</v>
          </cell>
          <cell r="H1880" t="str">
            <v>8038</v>
          </cell>
          <cell r="J1880" t="str">
            <v>cap_exp</v>
          </cell>
          <cell r="K1880" t="str">
            <v>state_tax_rate</v>
          </cell>
          <cell r="M1880" t="str">
            <v>2010/12/1/8/A/0</v>
          </cell>
        </row>
        <row r="1881">
          <cell r="A1881" t="str">
            <v>1880</v>
          </cell>
          <cell r="B1881" t="str">
            <v>CO7_8038</v>
          </cell>
          <cell r="C1881" t="str">
            <v>8038 - Federal Tax Rate</v>
          </cell>
          <cell r="D1881">
            <v>0.35</v>
          </cell>
          <cell r="F1881" t="str">
            <v>CALC</v>
          </cell>
          <cell r="H1881" t="str">
            <v>8038</v>
          </cell>
          <cell r="J1881" t="str">
            <v>cap_exp</v>
          </cell>
          <cell r="K1881" t="str">
            <v>fed_tax_rate</v>
          </cell>
          <cell r="M1881" t="str">
            <v>2010/12/1/8/A/0</v>
          </cell>
        </row>
        <row r="1882">
          <cell r="A1882" t="str">
            <v>1881</v>
          </cell>
          <cell r="B1882" t="str">
            <v>CO8_8038</v>
          </cell>
          <cell r="C1882" t="str">
            <v>8038 - Grossed State Tax Rate</v>
          </cell>
          <cell r="D1882">
            <v>5.8201058201058198E-2</v>
          </cell>
          <cell r="F1882" t="str">
            <v>CALC</v>
          </cell>
          <cell r="H1882" t="str">
            <v>8038</v>
          </cell>
          <cell r="J1882" t="str">
            <v>cap_exp</v>
          </cell>
          <cell r="K1882" t="str">
            <v>gross_state_tax_rate</v>
          </cell>
          <cell r="M1882" t="str">
            <v>2010/12/1/8/A/0</v>
          </cell>
        </row>
        <row r="1883">
          <cell r="A1883" t="str">
            <v>1882</v>
          </cell>
          <cell r="B1883" t="str">
            <v>CO9_8038</v>
          </cell>
          <cell r="C1883" t="str">
            <v>8038 - Grossed Federal Tax Rate</v>
          </cell>
          <cell r="D1883">
            <v>0.53846153846153799</v>
          </cell>
          <cell r="F1883" t="str">
            <v>CALC</v>
          </cell>
          <cell r="H1883" t="str">
            <v>8038</v>
          </cell>
          <cell r="J1883" t="str">
            <v>cap_exp</v>
          </cell>
          <cell r="K1883" t="str">
            <v>gross_fed_tax_rate</v>
          </cell>
          <cell r="M1883" t="str">
            <v>2010/12/1/8/A/0</v>
          </cell>
        </row>
        <row r="1884">
          <cell r="A1884" t="str">
            <v>1883</v>
          </cell>
          <cell r="B1884" t="str">
            <v>COA_8038</v>
          </cell>
          <cell r="C1884" t="str">
            <v>8038 - Return on Equity Amount</v>
          </cell>
          <cell r="D1884">
            <v>198937.32404638201</v>
          </cell>
          <cell r="F1884" t="str">
            <v>CALC</v>
          </cell>
          <cell r="H1884" t="str">
            <v>8038</v>
          </cell>
          <cell r="J1884" t="str">
            <v>cap_exp</v>
          </cell>
          <cell r="K1884" t="str">
            <v>equity_ror_amt</v>
          </cell>
          <cell r="M1884" t="str">
            <v>2010/12/1/8/A/0</v>
          </cell>
        </row>
        <row r="1885">
          <cell r="A1885" t="str">
            <v>1884</v>
          </cell>
          <cell r="B1885" t="str">
            <v>COB_8038</v>
          </cell>
          <cell r="C1885" t="str">
            <v>8038 - State Tax Amount</v>
          </cell>
          <cell r="D1885">
            <v>11578.3627751862</v>
          </cell>
          <cell r="F1885" t="str">
            <v>CALC</v>
          </cell>
          <cell r="H1885" t="str">
            <v>8038</v>
          </cell>
          <cell r="J1885" t="str">
            <v>cap_exp</v>
          </cell>
          <cell r="K1885" t="str">
            <v>state_tax_amt</v>
          </cell>
          <cell r="M1885" t="str">
            <v>2010/12/1/8/A/0</v>
          </cell>
        </row>
        <row r="1886">
          <cell r="A1886" t="str">
            <v>1885</v>
          </cell>
          <cell r="B1886" t="str">
            <v>COC_8038</v>
          </cell>
          <cell r="C1886" t="str">
            <v>8038 - Federal Tax Amount</v>
          </cell>
          <cell r="D1886">
            <v>113354.60059622899</v>
          </cell>
          <cell r="F1886" t="str">
            <v>CALC</v>
          </cell>
          <cell r="H1886" t="str">
            <v>8038</v>
          </cell>
          <cell r="J1886" t="str">
            <v>cap_exp</v>
          </cell>
          <cell r="K1886" t="str">
            <v>fed_tax_amt</v>
          </cell>
          <cell r="M1886" t="str">
            <v>2010/12/1/8/A/0</v>
          </cell>
        </row>
        <row r="1887">
          <cell r="A1887" t="str">
            <v>1886</v>
          </cell>
          <cell r="B1887" t="str">
            <v>COD_8038</v>
          </cell>
          <cell r="C1887" t="str">
            <v>8038 - Return on Debt Amount</v>
          </cell>
          <cell r="D1887">
            <v>82391.723314311996</v>
          </cell>
          <cell r="F1887" t="str">
            <v>CALC</v>
          </cell>
          <cell r="H1887" t="str">
            <v>8038</v>
          </cell>
          <cell r="J1887" t="str">
            <v>cap_exp</v>
          </cell>
          <cell r="K1887" t="str">
            <v>debt_ror_amt</v>
          </cell>
          <cell r="M1887" t="str">
            <v>2010/12/1/8/A/0</v>
          </cell>
        </row>
        <row r="1888">
          <cell r="A1888" t="str">
            <v>1887</v>
          </cell>
          <cell r="B1888" t="str">
            <v>COE_8038</v>
          </cell>
          <cell r="C1888" t="str">
            <v>8038 - Total Cap Exp Amount</v>
          </cell>
          <cell r="D1888">
            <v>603166.36073210905</v>
          </cell>
          <cell r="F1888" t="str">
            <v>CALC</v>
          </cell>
          <cell r="H1888" t="str">
            <v>8038</v>
          </cell>
          <cell r="J1888" t="str">
            <v>cap_exp</v>
          </cell>
          <cell r="K1888" t="str">
            <v>total_amt</v>
          </cell>
          <cell r="M1888" t="str">
            <v>2010/12/1/8/A/0</v>
          </cell>
        </row>
        <row r="1889">
          <cell r="A1889" t="str">
            <v>1888</v>
          </cell>
          <cell r="B1889" t="str">
            <v>COF_8038</v>
          </cell>
          <cell r="C1889" t="str">
            <v>8038 - CP Allocation Factor</v>
          </cell>
          <cell r="D1889">
            <v>0.92307692299999999</v>
          </cell>
          <cell r="F1889" t="str">
            <v>CALC</v>
          </cell>
          <cell r="H1889" t="str">
            <v>8038</v>
          </cell>
          <cell r="J1889" t="str">
            <v>cap_exp</v>
          </cell>
          <cell r="K1889" t="str">
            <v>alloc_cp</v>
          </cell>
          <cell r="M1889" t="str">
            <v>2010/12/1/8/A/0</v>
          </cell>
        </row>
        <row r="1890">
          <cell r="A1890" t="str">
            <v>1889</v>
          </cell>
          <cell r="B1890" t="str">
            <v>COG_8038</v>
          </cell>
          <cell r="C1890" t="str">
            <v>8038 - GCP Allocation Factor</v>
          </cell>
          <cell r="D1890">
            <v>0</v>
          </cell>
          <cell r="F1890" t="str">
            <v>CALC</v>
          </cell>
          <cell r="H1890" t="str">
            <v>8038</v>
          </cell>
          <cell r="J1890" t="str">
            <v>cap_exp</v>
          </cell>
          <cell r="K1890" t="str">
            <v>alloc_gcp</v>
          </cell>
          <cell r="M1890" t="str">
            <v>2010/12/1/8/A/0</v>
          </cell>
        </row>
        <row r="1891">
          <cell r="A1891" t="str">
            <v>1890</v>
          </cell>
          <cell r="B1891" t="str">
            <v>COH_8038</v>
          </cell>
          <cell r="C1891" t="str">
            <v>8038 - Energy Allocation Factor</v>
          </cell>
          <cell r="D1891">
            <v>7.6923077000000006E-2</v>
          </cell>
          <cell r="F1891" t="str">
            <v>CALC</v>
          </cell>
          <cell r="H1891" t="str">
            <v>8038</v>
          </cell>
          <cell r="J1891" t="str">
            <v>cap_exp</v>
          </cell>
          <cell r="K1891" t="str">
            <v>alloc_engy</v>
          </cell>
          <cell r="M1891" t="str">
            <v>2010/12/1/8/A/0</v>
          </cell>
        </row>
        <row r="1892">
          <cell r="A1892" t="str">
            <v>1891</v>
          </cell>
          <cell r="B1892" t="str">
            <v>COI_8038</v>
          </cell>
          <cell r="C1892" t="str">
            <v>8038 - CP Allocation Cap Exp Amount</v>
          </cell>
          <cell r="D1892">
            <v>556768.94832170301</v>
          </cell>
          <cell r="F1892" t="str">
            <v>CALC</v>
          </cell>
          <cell r="H1892" t="str">
            <v>8038</v>
          </cell>
          <cell r="J1892" t="str">
            <v>cap_exp</v>
          </cell>
          <cell r="K1892" t="str">
            <v>alloc_cp_amt</v>
          </cell>
          <cell r="M1892" t="str">
            <v>2010/12/1/8/A/0</v>
          </cell>
        </row>
        <row r="1893">
          <cell r="A1893" t="str">
            <v>1892</v>
          </cell>
          <cell r="B1893" t="str">
            <v>COJ_8038</v>
          </cell>
          <cell r="C1893" t="str">
            <v>8038 - GCP Allocation Cap Exp Amount</v>
          </cell>
          <cell r="D1893">
            <v>0</v>
          </cell>
          <cell r="F1893" t="str">
            <v>CALC</v>
          </cell>
          <cell r="H1893" t="str">
            <v>8038</v>
          </cell>
          <cell r="J1893" t="str">
            <v>cap_exp</v>
          </cell>
          <cell r="K1893" t="str">
            <v>alloc_gcp_amt</v>
          </cell>
          <cell r="M1893" t="str">
            <v>2010/12/1/8/A/0</v>
          </cell>
        </row>
        <row r="1894">
          <cell r="A1894" t="str">
            <v>1893</v>
          </cell>
          <cell r="B1894" t="str">
            <v>COK_8038</v>
          </cell>
          <cell r="C1894" t="str">
            <v>8038 - Energy Allocation Cap Exp Amount</v>
          </cell>
          <cell r="D1894">
            <v>46397.412410405799</v>
          </cell>
          <cell r="F1894" t="str">
            <v>CALC</v>
          </cell>
          <cell r="H1894" t="str">
            <v>8038</v>
          </cell>
          <cell r="J1894" t="str">
            <v>cap_exp</v>
          </cell>
          <cell r="K1894" t="str">
            <v>alloc_engy_amt</v>
          </cell>
          <cell r="M1894" t="str">
            <v>2010/12/1/8/A/0</v>
          </cell>
        </row>
        <row r="1895">
          <cell r="A1895" t="str">
            <v>1894</v>
          </cell>
          <cell r="B1895" t="str">
            <v>COL_8038</v>
          </cell>
          <cell r="C1895" t="str">
            <v>8038 - CP Jurisdictional Factor</v>
          </cell>
          <cell r="D1895">
            <v>0.98031049999999997</v>
          </cell>
          <cell r="F1895" t="str">
            <v>CALC</v>
          </cell>
          <cell r="H1895" t="str">
            <v>8038</v>
          </cell>
          <cell r="J1895" t="str">
            <v>cap_exp</v>
          </cell>
          <cell r="K1895" t="str">
            <v>juris_cp_factor</v>
          </cell>
          <cell r="M1895" t="str">
            <v>2010/12/1/8/A/0</v>
          </cell>
        </row>
        <row r="1896">
          <cell r="A1896" t="str">
            <v>1895</v>
          </cell>
          <cell r="B1896" t="str">
            <v>COM_8038</v>
          </cell>
          <cell r="C1896" t="str">
            <v>8038 - GCP Jurisdictional Factor</v>
          </cell>
          <cell r="D1896">
            <v>1</v>
          </cell>
          <cell r="F1896" t="str">
            <v>CALC</v>
          </cell>
          <cell r="H1896" t="str">
            <v>8038</v>
          </cell>
          <cell r="J1896" t="str">
            <v>cap_exp</v>
          </cell>
          <cell r="K1896" t="str">
            <v>juris_gcp_factor</v>
          </cell>
          <cell r="M1896" t="str">
            <v>2010/12/1/8/A/0</v>
          </cell>
        </row>
        <row r="1897">
          <cell r="A1897" t="str">
            <v>1896</v>
          </cell>
          <cell r="B1897" t="str">
            <v>CON_8038</v>
          </cell>
          <cell r="C1897" t="str">
            <v>8038 - Energy Jurisdictional Factor</v>
          </cell>
          <cell r="D1897">
            <v>0.980271</v>
          </cell>
          <cell r="F1897" t="str">
            <v>CALC</v>
          </cell>
          <cell r="H1897" t="str">
            <v>8038</v>
          </cell>
          <cell r="J1897" t="str">
            <v>cap_exp</v>
          </cell>
          <cell r="K1897" t="str">
            <v>juris_engy_factor</v>
          </cell>
          <cell r="M1897" t="str">
            <v>2010/12/1/8/A/0</v>
          </cell>
        </row>
        <row r="1898">
          <cell r="A1898" t="str">
            <v>1897</v>
          </cell>
          <cell r="B1898" t="str">
            <v>COO_8038</v>
          </cell>
          <cell r="C1898" t="str">
            <v>8038 - CP Jurisdictional Cap Exp Amount</v>
          </cell>
          <cell r="D1898">
            <v>545806.44611372298</v>
          </cell>
          <cell r="F1898" t="str">
            <v>CALC</v>
          </cell>
          <cell r="H1898" t="str">
            <v>8038</v>
          </cell>
          <cell r="J1898" t="str">
            <v>cap_exp</v>
          </cell>
          <cell r="K1898" t="str">
            <v>juris_cp_amt</v>
          </cell>
          <cell r="M1898" t="str">
            <v>2010/12/1/8/A/0</v>
          </cell>
        </row>
        <row r="1899">
          <cell r="A1899" t="str">
            <v>1898</v>
          </cell>
          <cell r="B1899" t="str">
            <v>COP_8038</v>
          </cell>
          <cell r="C1899" t="str">
            <v>8038 - GCP Jurisdictional Cap Exp Amount</v>
          </cell>
          <cell r="D1899">
            <v>0</v>
          </cell>
          <cell r="F1899" t="str">
            <v>CALC</v>
          </cell>
          <cell r="H1899" t="str">
            <v>8038</v>
          </cell>
          <cell r="J1899" t="str">
            <v>cap_exp</v>
          </cell>
          <cell r="K1899" t="str">
            <v>juris_gcp_amt</v>
          </cell>
          <cell r="M1899" t="str">
            <v>2010/12/1/8/A/0</v>
          </cell>
        </row>
        <row r="1900">
          <cell r="A1900" t="str">
            <v>1899</v>
          </cell>
          <cell r="B1900" t="str">
            <v>COQ_8038</v>
          </cell>
          <cell r="C1900" t="str">
            <v>8038 - Energy Jurisdictional Cap Exp Amount</v>
          </cell>
          <cell r="D1900">
            <v>45482.037860960903</v>
          </cell>
          <cell r="F1900" t="str">
            <v>CALC</v>
          </cell>
          <cell r="H1900" t="str">
            <v>8038</v>
          </cell>
          <cell r="J1900" t="str">
            <v>cap_exp</v>
          </cell>
          <cell r="K1900" t="str">
            <v>juris_engy_amt</v>
          </cell>
          <cell r="M1900" t="str">
            <v>2010/12/1/8/A/0</v>
          </cell>
        </row>
        <row r="1901">
          <cell r="A1901" t="str">
            <v>1900</v>
          </cell>
          <cell r="B1901" t="str">
            <v>COR_8038</v>
          </cell>
          <cell r="C1901" t="str">
            <v>8038 - Total Jurisdictional Cap Exp Amount</v>
          </cell>
          <cell r="D1901">
            <v>591288.48397468403</v>
          </cell>
          <cell r="F1901" t="str">
            <v>CALC</v>
          </cell>
          <cell r="H1901" t="str">
            <v>8038</v>
          </cell>
          <cell r="J1901" t="str">
            <v>cap_exp</v>
          </cell>
          <cell r="K1901" t="str">
            <v>total_juris_amt</v>
          </cell>
          <cell r="M1901" t="str">
            <v>2010/12/1/8/A/0</v>
          </cell>
        </row>
        <row r="1902">
          <cell r="A1902" t="str">
            <v>1901</v>
          </cell>
          <cell r="B1902" t="str">
            <v>CI6_8038</v>
          </cell>
          <cell r="C1902" t="str">
            <v>8038 - CWIP Closed</v>
          </cell>
          <cell r="D1902">
            <v>0</v>
          </cell>
          <cell r="F1902" t="str">
            <v>MANUAL</v>
          </cell>
          <cell r="I1902" t="str">
            <v>M</v>
          </cell>
          <cell r="J1902" t="str">
            <v>cap_exp</v>
          </cell>
          <cell r="K1902" t="str">
            <v>cwip_closed</v>
          </cell>
          <cell r="M1902" t="str">
            <v>2010/12/1/8/A/0</v>
          </cell>
        </row>
        <row r="1903">
          <cell r="A1903" t="str">
            <v>1902</v>
          </cell>
          <cell r="B1903" t="str">
            <v>CIN_8038</v>
          </cell>
          <cell r="C1903" t="str">
            <v>8038 - Beginning of Month CWIP Balance</v>
          </cell>
          <cell r="D1903">
            <v>2.1000000000000002E-9</v>
          </cell>
          <cell r="F1903" t="str">
            <v>PRIOR_JV</v>
          </cell>
          <cell r="H1903" t="str">
            <v>8038</v>
          </cell>
          <cell r="I1903" t="str">
            <v>P</v>
          </cell>
          <cell r="J1903" t="str">
            <v>cap_exp</v>
          </cell>
          <cell r="K1903" t="str">
            <v>beg_cwip_bal</v>
          </cell>
          <cell r="M1903" t="str">
            <v>2010/12/1/8/A/0</v>
          </cell>
        </row>
        <row r="1904">
          <cell r="A1904" t="str">
            <v>1903</v>
          </cell>
          <cell r="B1904" t="str">
            <v>CI1_8037</v>
          </cell>
          <cell r="C1904" t="str">
            <v>8037 - Depreciation Expense</v>
          </cell>
          <cell r="D1904">
            <v>413590.56</v>
          </cell>
          <cell r="F1904" t="str">
            <v>CATS</v>
          </cell>
          <cell r="H1904" t="str">
            <v>8037</v>
          </cell>
          <cell r="I1904" t="str">
            <v>A</v>
          </cell>
          <cell r="J1904" t="str">
            <v>cap_exp</v>
          </cell>
          <cell r="K1904" t="str">
            <v>depr_exp</v>
          </cell>
          <cell r="M1904" t="str">
            <v>2010/12/1/8/A/0</v>
          </cell>
        </row>
        <row r="1905">
          <cell r="A1905" t="str">
            <v>1904</v>
          </cell>
          <cell r="B1905" t="str">
            <v>CI5_8037</v>
          </cell>
          <cell r="C1905" t="str">
            <v>8037 - End of Month CWIP Balance</v>
          </cell>
          <cell r="D1905">
            <v>20831.310000000001</v>
          </cell>
          <cell r="F1905" t="str">
            <v>CATS</v>
          </cell>
          <cell r="H1905" t="str">
            <v>8037</v>
          </cell>
          <cell r="J1905" t="str">
            <v>cap_exp</v>
          </cell>
          <cell r="K1905" t="str">
            <v>end_cwip_bal</v>
          </cell>
          <cell r="M1905" t="str">
            <v>2010/12/1/8/A/0</v>
          </cell>
        </row>
        <row r="1906">
          <cell r="A1906" t="str">
            <v>1905</v>
          </cell>
          <cell r="B1906" t="str">
            <v>CI7_8037</v>
          </cell>
          <cell r="C1906" t="str">
            <v>8037 - Plant Additions</v>
          </cell>
          <cell r="D1906">
            <v>-39176.71</v>
          </cell>
          <cell r="F1906" t="str">
            <v>CATS</v>
          </cell>
          <cell r="H1906" t="str">
            <v>8037</v>
          </cell>
          <cell r="I1906" t="str">
            <v>A</v>
          </cell>
          <cell r="J1906" t="str">
            <v>cap_exp</v>
          </cell>
          <cell r="K1906" t="str">
            <v>plt_add</v>
          </cell>
          <cell r="M1906" t="str">
            <v>2010/12/1/8/A/0</v>
          </cell>
        </row>
        <row r="1907">
          <cell r="A1907" t="str">
            <v>1906</v>
          </cell>
          <cell r="B1907" t="str">
            <v>CI8_8037</v>
          </cell>
          <cell r="C1907" t="str">
            <v>8037 - Retirements</v>
          </cell>
          <cell r="D1907">
            <v>0</v>
          </cell>
          <cell r="F1907" t="str">
            <v>CATS</v>
          </cell>
          <cell r="H1907" t="str">
            <v>8037</v>
          </cell>
          <cell r="I1907" t="str">
            <v>A</v>
          </cell>
          <cell r="J1907" t="str">
            <v>cap_exp</v>
          </cell>
          <cell r="K1907" t="str">
            <v>ret</v>
          </cell>
          <cell r="M1907" t="str">
            <v>2010/12/1/8/A/0</v>
          </cell>
        </row>
        <row r="1908">
          <cell r="A1908" t="str">
            <v>1907</v>
          </cell>
          <cell r="B1908" t="str">
            <v>CI9_8037</v>
          </cell>
          <cell r="C1908" t="str">
            <v>8037 - Plant Trans and Adjs</v>
          </cell>
          <cell r="D1908">
            <v>0</v>
          </cell>
          <cell r="F1908" t="str">
            <v>CATS</v>
          </cell>
          <cell r="H1908" t="str">
            <v>8037</v>
          </cell>
          <cell r="I1908" t="str">
            <v>A</v>
          </cell>
          <cell r="J1908" t="str">
            <v>cap_exp</v>
          </cell>
          <cell r="K1908" t="str">
            <v>plt_tradjs</v>
          </cell>
          <cell r="M1908" t="str">
            <v>2010/12/1/8/A/0</v>
          </cell>
        </row>
        <row r="1909">
          <cell r="A1909" t="str">
            <v>1908</v>
          </cell>
          <cell r="B1909" t="str">
            <v>CIA_8037</v>
          </cell>
          <cell r="C1909" t="str">
            <v>8037 - Reserve Removal Cost</v>
          </cell>
          <cell r="D1909">
            <v>0</v>
          </cell>
          <cell r="F1909" t="str">
            <v>CATS</v>
          </cell>
          <cell r="H1909" t="str">
            <v>8037</v>
          </cell>
          <cell r="I1909" t="str">
            <v>A</v>
          </cell>
          <cell r="J1909" t="str">
            <v>cap_exp</v>
          </cell>
          <cell r="K1909" t="str">
            <v>resv_rem_cost</v>
          </cell>
          <cell r="M1909" t="str">
            <v>2010/12/1/8/A/0</v>
          </cell>
        </row>
        <row r="1910">
          <cell r="A1910" t="str">
            <v>1909</v>
          </cell>
          <cell r="B1910" t="str">
            <v>CIB_8037</v>
          </cell>
          <cell r="C1910" t="str">
            <v>8037 - Reserve Salvage</v>
          </cell>
          <cell r="D1910">
            <v>0</v>
          </cell>
          <cell r="F1910" t="str">
            <v>CATS</v>
          </cell>
          <cell r="H1910" t="str">
            <v>8037</v>
          </cell>
          <cell r="I1910" t="str">
            <v>A</v>
          </cell>
          <cell r="J1910" t="str">
            <v>cap_exp</v>
          </cell>
          <cell r="K1910" t="str">
            <v>resv_salv</v>
          </cell>
          <cell r="M1910" t="str">
            <v>2010/12/1/8/A/0</v>
          </cell>
        </row>
        <row r="1911">
          <cell r="A1911" t="str">
            <v>1910</v>
          </cell>
          <cell r="B1911" t="str">
            <v>CIC_8037</v>
          </cell>
          <cell r="C1911" t="str">
            <v>8037 - Reserve Trans and Adjs</v>
          </cell>
          <cell r="D1911">
            <v>0</v>
          </cell>
          <cell r="F1911" t="str">
            <v>CATS</v>
          </cell>
          <cell r="H1911" t="str">
            <v>8037</v>
          </cell>
          <cell r="I1911" t="str">
            <v>A</v>
          </cell>
          <cell r="J1911" t="str">
            <v>cap_exp</v>
          </cell>
          <cell r="K1911" t="str">
            <v>resv_tradjs</v>
          </cell>
          <cell r="M1911" t="str">
            <v>2010/12/1/8/A/0</v>
          </cell>
        </row>
        <row r="1912">
          <cell r="A1912" t="str">
            <v>1911</v>
          </cell>
          <cell r="B1912" t="str">
            <v>CIP_8037</v>
          </cell>
          <cell r="C1912" t="str">
            <v>8037 - Beginning of Month Plant Balance</v>
          </cell>
          <cell r="D1912">
            <v>151260594.74000001</v>
          </cell>
          <cell r="F1912" t="str">
            <v>PRIOR_JV</v>
          </cell>
          <cell r="H1912" t="str">
            <v>8037</v>
          </cell>
          <cell r="I1912" t="str">
            <v>P</v>
          </cell>
          <cell r="J1912" t="str">
            <v>cap_exp</v>
          </cell>
          <cell r="K1912" t="str">
            <v>beg_plant_bal</v>
          </cell>
          <cell r="M1912" t="str">
            <v>2010/12/1/8/A/0</v>
          </cell>
        </row>
        <row r="1913">
          <cell r="A1913" t="str">
            <v>1912</v>
          </cell>
          <cell r="B1913" t="str">
            <v>CIQ_8037</v>
          </cell>
          <cell r="C1913" t="str">
            <v>8037 - Beginning of Month Reserve Balance</v>
          </cell>
          <cell r="D1913">
            <v>5519804.4000000004</v>
          </cell>
          <cell r="F1913" t="str">
            <v>PRIOR_JV</v>
          </cell>
          <cell r="H1913" t="str">
            <v>8037</v>
          </cell>
          <cell r="I1913" t="str">
            <v>P</v>
          </cell>
          <cell r="J1913" t="str">
            <v>cap_exp</v>
          </cell>
          <cell r="K1913" t="str">
            <v>beg_resv_bal</v>
          </cell>
          <cell r="M1913" t="str">
            <v>2010/12/1/8/A/0</v>
          </cell>
        </row>
        <row r="1914">
          <cell r="A1914" t="str">
            <v>1913</v>
          </cell>
          <cell r="B1914" t="str">
            <v>CIR_8037</v>
          </cell>
          <cell r="C1914" t="str">
            <v>8037 - End of Month Plant Balance</v>
          </cell>
          <cell r="D1914">
            <v>151221418.03</v>
          </cell>
          <cell r="F1914" t="str">
            <v>CALC</v>
          </cell>
          <cell r="H1914" t="str">
            <v>8037</v>
          </cell>
          <cell r="J1914" t="str">
            <v>cap_exp</v>
          </cell>
          <cell r="K1914" t="str">
            <v>end_plant_bal</v>
          </cell>
          <cell r="M1914" t="str">
            <v>2010/12/1/8/A/0</v>
          </cell>
        </row>
        <row r="1915">
          <cell r="A1915" t="str">
            <v>1914</v>
          </cell>
          <cell r="B1915" t="str">
            <v>CIS_8037</v>
          </cell>
          <cell r="C1915" t="str">
            <v>8037 - End of Month Reserve Balance</v>
          </cell>
          <cell r="D1915">
            <v>5939453.96</v>
          </cell>
          <cell r="F1915" t="str">
            <v>CALC</v>
          </cell>
          <cell r="H1915" t="str">
            <v>8037</v>
          </cell>
          <cell r="J1915" t="str">
            <v>cap_exp</v>
          </cell>
          <cell r="K1915" t="str">
            <v>end_resv_bal</v>
          </cell>
          <cell r="M1915" t="str">
            <v>2010/12/1/8/A/0</v>
          </cell>
        </row>
        <row r="1916">
          <cell r="A1916" t="str">
            <v>1915</v>
          </cell>
          <cell r="B1916" t="str">
            <v>CO1_8037</v>
          </cell>
          <cell r="C1916" t="str">
            <v>8037 - Beginning of Month Net Book</v>
          </cell>
          <cell r="D1916">
            <v>145761621.65000001</v>
          </cell>
          <cell r="F1916" t="str">
            <v>CALC</v>
          </cell>
          <cell r="H1916" t="str">
            <v>8037</v>
          </cell>
          <cell r="J1916" t="str">
            <v>cap_exp</v>
          </cell>
          <cell r="K1916" t="str">
            <v>beg_net_book</v>
          </cell>
          <cell r="M1916" t="str">
            <v>2010/12/1/8/A/0</v>
          </cell>
        </row>
        <row r="1917">
          <cell r="A1917" t="str">
            <v>1916</v>
          </cell>
          <cell r="B1917" t="str">
            <v>CO2_8037</v>
          </cell>
          <cell r="C1917" t="str">
            <v>8037 - End of Month Net Book</v>
          </cell>
          <cell r="D1917">
            <v>145302795.38</v>
          </cell>
          <cell r="F1917" t="str">
            <v>CALC</v>
          </cell>
          <cell r="H1917" t="str">
            <v>8037</v>
          </cell>
          <cell r="J1917" t="str">
            <v>cap_exp</v>
          </cell>
          <cell r="K1917" t="str">
            <v>end_net_book</v>
          </cell>
          <cell r="M1917" t="str">
            <v>2010/12/1/8/A/0</v>
          </cell>
        </row>
        <row r="1918">
          <cell r="A1918" t="str">
            <v>1917</v>
          </cell>
          <cell r="B1918" t="str">
            <v>CO3_8037</v>
          </cell>
          <cell r="C1918" t="str">
            <v>8037 - Average Net Book</v>
          </cell>
          <cell r="D1918">
            <v>103236229.515</v>
          </cell>
          <cell r="F1918" t="str">
            <v>CALC</v>
          </cell>
          <cell r="H1918" t="str">
            <v>8037</v>
          </cell>
          <cell r="J1918" t="str">
            <v>cap_exp</v>
          </cell>
          <cell r="K1918" t="str">
            <v>avg_net_book</v>
          </cell>
          <cell r="M1918" t="str">
            <v>2010/12/1/8/A/0</v>
          </cell>
        </row>
        <row r="1919">
          <cell r="A1919" t="str">
            <v>1918</v>
          </cell>
          <cell r="B1919" t="str">
            <v>CO4_8037</v>
          </cell>
          <cell r="C1919" t="str">
            <v>8037 - Annual Equity Rate</v>
          </cell>
          <cell r="D1919">
            <v>4.7018999999999998E-2</v>
          </cell>
          <cell r="F1919" t="str">
            <v>CALC</v>
          </cell>
          <cell r="H1919" t="str">
            <v>8037</v>
          </cell>
          <cell r="J1919" t="str">
            <v>cap_exp</v>
          </cell>
          <cell r="K1919" t="str">
            <v>equity_ror</v>
          </cell>
          <cell r="M1919" t="str">
            <v>2010/12/1/8/A/0</v>
          </cell>
        </row>
        <row r="1920">
          <cell r="A1920" t="str">
            <v>1919</v>
          </cell>
          <cell r="B1920" t="str">
            <v>CO5_8037</v>
          </cell>
          <cell r="C1920" t="str">
            <v>8037 - Annual Debt Rate</v>
          </cell>
          <cell r="D1920">
            <v>1.9473000000000001E-2</v>
          </cell>
          <cell r="F1920" t="str">
            <v>CALC</v>
          </cell>
          <cell r="H1920" t="str">
            <v>8037</v>
          </cell>
          <cell r="J1920" t="str">
            <v>cap_exp</v>
          </cell>
          <cell r="K1920" t="str">
            <v>debt_ror</v>
          </cell>
          <cell r="M1920" t="str">
            <v>2010/12/1/8/A/0</v>
          </cell>
        </row>
        <row r="1921">
          <cell r="A1921" t="str">
            <v>1920</v>
          </cell>
          <cell r="B1921" t="str">
            <v>CO6_8037</v>
          </cell>
          <cell r="C1921" t="str">
            <v>8037 - State Tax Rate</v>
          </cell>
          <cell r="D1921">
            <v>5.5E-2</v>
          </cell>
          <cell r="F1921" t="str">
            <v>CALC</v>
          </cell>
          <cell r="H1921" t="str">
            <v>8037</v>
          </cell>
          <cell r="J1921" t="str">
            <v>cap_exp</v>
          </cell>
          <cell r="K1921" t="str">
            <v>state_tax_rate</v>
          </cell>
          <cell r="M1921" t="str">
            <v>2010/12/1/8/A/0</v>
          </cell>
        </row>
        <row r="1922">
          <cell r="A1922" t="str">
            <v>1921</v>
          </cell>
          <cell r="B1922" t="str">
            <v>CO7_8037</v>
          </cell>
          <cell r="C1922" t="str">
            <v>8037 - Federal Tax Rate</v>
          </cell>
          <cell r="D1922">
            <v>0.35</v>
          </cell>
          <cell r="F1922" t="str">
            <v>CALC</v>
          </cell>
          <cell r="H1922" t="str">
            <v>8037</v>
          </cell>
          <cell r="J1922" t="str">
            <v>cap_exp</v>
          </cell>
          <cell r="K1922" t="str">
            <v>fed_tax_rate</v>
          </cell>
          <cell r="M1922" t="str">
            <v>2010/12/1/8/A/0</v>
          </cell>
        </row>
        <row r="1923">
          <cell r="A1923" t="str">
            <v>1922</v>
          </cell>
          <cell r="B1923" t="str">
            <v>CO8_8037</v>
          </cell>
          <cell r="C1923" t="str">
            <v>8037 - Grossed State Tax Rate</v>
          </cell>
          <cell r="D1923">
            <v>5.8201058201058198E-2</v>
          </cell>
          <cell r="F1923" t="str">
            <v>CALC</v>
          </cell>
          <cell r="H1923" t="str">
            <v>8037</v>
          </cell>
          <cell r="J1923" t="str">
            <v>cap_exp</v>
          </cell>
          <cell r="K1923" t="str">
            <v>gross_state_tax_rate</v>
          </cell>
          <cell r="M1923" t="str">
            <v>2010/12/1/8/A/0</v>
          </cell>
        </row>
        <row r="1924">
          <cell r="A1924" t="str">
            <v>1923</v>
          </cell>
          <cell r="B1924" t="str">
            <v>CO9_8037</v>
          </cell>
          <cell r="C1924" t="str">
            <v>8037 - Grossed Federal Tax Rate</v>
          </cell>
          <cell r="D1924">
            <v>0.53846153846153799</v>
          </cell>
          <cell r="F1924" t="str">
            <v>CALC</v>
          </cell>
          <cell r="H1924" t="str">
            <v>8037</v>
          </cell>
          <cell r="J1924" t="str">
            <v>cap_exp</v>
          </cell>
          <cell r="K1924" t="str">
            <v>gross_fed_tax_rate</v>
          </cell>
          <cell r="M1924" t="str">
            <v>2010/12/1/8/A/0</v>
          </cell>
        </row>
        <row r="1925">
          <cell r="A1925" t="str">
            <v>1924</v>
          </cell>
          <cell r="B1925" t="str">
            <v>COA_8037</v>
          </cell>
          <cell r="C1925" t="str">
            <v>8037 - Return on Equity Amount</v>
          </cell>
          <cell r="D1925">
            <v>404510.51810862398</v>
          </cell>
          <cell r="F1925" t="str">
            <v>CALC</v>
          </cell>
          <cell r="H1925" t="str">
            <v>8037</v>
          </cell>
          <cell r="J1925" t="str">
            <v>cap_exp</v>
          </cell>
          <cell r="K1925" t="str">
            <v>equity_ror_amt</v>
          </cell>
          <cell r="M1925" t="str">
            <v>2010/12/1/8/A/0</v>
          </cell>
        </row>
        <row r="1926">
          <cell r="A1926" t="str">
            <v>1925</v>
          </cell>
          <cell r="B1926" t="str">
            <v>COB_8037</v>
          </cell>
          <cell r="C1926" t="str">
            <v>8037 - State Tax Amount</v>
          </cell>
          <cell r="D1926">
            <v>23542.940207380201</v>
          </cell>
          <cell r="F1926" t="str">
            <v>CALC</v>
          </cell>
          <cell r="H1926" t="str">
            <v>8037</v>
          </cell>
          <cell r="J1926" t="str">
            <v>cap_exp</v>
          </cell>
          <cell r="K1926" t="str">
            <v>state_tax_amt</v>
          </cell>
          <cell r="M1926" t="str">
            <v>2010/12/1/8/A/0</v>
          </cell>
        </row>
        <row r="1927">
          <cell r="A1927" t="str">
            <v>1926</v>
          </cell>
          <cell r="B1927" t="str">
            <v>COC_8037</v>
          </cell>
          <cell r="C1927" t="str">
            <v>8037 - Federal Tax Amount</v>
          </cell>
          <cell r="D1927">
            <v>230490.32370861701</v>
          </cell>
          <cell r="F1927" t="str">
            <v>CALC</v>
          </cell>
          <cell r="H1927" t="str">
            <v>8037</v>
          </cell>
          <cell r="J1927" t="str">
            <v>cap_exp</v>
          </cell>
          <cell r="K1927" t="str">
            <v>fed_tax_amt</v>
          </cell>
          <cell r="M1927" t="str">
            <v>2010/12/1/8/A/0</v>
          </cell>
        </row>
        <row r="1928">
          <cell r="A1928" t="str">
            <v>1927</v>
          </cell>
          <cell r="B1928" t="str">
            <v>COD_8037</v>
          </cell>
          <cell r="C1928" t="str">
            <v>8037 - Return on Debt Amount</v>
          </cell>
          <cell r="D1928">
            <v>167531.753256942</v>
          </cell>
          <cell r="F1928" t="str">
            <v>CALC</v>
          </cell>
          <cell r="H1928" t="str">
            <v>8037</v>
          </cell>
          <cell r="J1928" t="str">
            <v>cap_exp</v>
          </cell>
          <cell r="K1928" t="str">
            <v>debt_ror_amt</v>
          </cell>
          <cell r="M1928" t="str">
            <v>2010/12/1/8/A/0</v>
          </cell>
        </row>
        <row r="1929">
          <cell r="A1929" t="str">
            <v>1928</v>
          </cell>
          <cell r="B1929" t="str">
            <v>COE_8037</v>
          </cell>
          <cell r="C1929" t="str">
            <v>8037 - Total Cap Exp Amount</v>
          </cell>
          <cell r="D1929">
            <v>1245725.09528156</v>
          </cell>
          <cell r="F1929" t="str">
            <v>CALC</v>
          </cell>
          <cell r="H1929" t="str">
            <v>8037</v>
          </cell>
          <cell r="J1929" t="str">
            <v>cap_exp</v>
          </cell>
          <cell r="K1929" t="str">
            <v>total_amt</v>
          </cell>
          <cell r="M1929" t="str">
            <v>2010/12/1/8/A/0</v>
          </cell>
        </row>
        <row r="1930">
          <cell r="A1930" t="str">
            <v>1929</v>
          </cell>
          <cell r="B1930" t="str">
            <v>COF_8037</v>
          </cell>
          <cell r="C1930" t="str">
            <v>8037 - CP Allocation Factor</v>
          </cell>
          <cell r="D1930">
            <v>0.92307692299999999</v>
          </cell>
          <cell r="F1930" t="str">
            <v>CALC</v>
          </cell>
          <cell r="H1930" t="str">
            <v>8037</v>
          </cell>
          <cell r="J1930" t="str">
            <v>cap_exp</v>
          </cell>
          <cell r="K1930" t="str">
            <v>alloc_cp</v>
          </cell>
          <cell r="M1930" t="str">
            <v>2010/12/1/8/A/0</v>
          </cell>
        </row>
        <row r="1931">
          <cell r="A1931" t="str">
            <v>1930</v>
          </cell>
          <cell r="B1931" t="str">
            <v>COG_8037</v>
          </cell>
          <cell r="C1931" t="str">
            <v>8037 - GCP Allocation Factor</v>
          </cell>
          <cell r="D1931">
            <v>0</v>
          </cell>
          <cell r="F1931" t="str">
            <v>CALC</v>
          </cell>
          <cell r="H1931" t="str">
            <v>8037</v>
          </cell>
          <cell r="J1931" t="str">
            <v>cap_exp</v>
          </cell>
          <cell r="K1931" t="str">
            <v>alloc_gcp</v>
          </cell>
          <cell r="M1931" t="str">
            <v>2010/12/1/8/A/0</v>
          </cell>
        </row>
        <row r="1932">
          <cell r="A1932" t="str">
            <v>1931</v>
          </cell>
          <cell r="B1932" t="str">
            <v>COH_8037</v>
          </cell>
          <cell r="C1932" t="str">
            <v>8037 - Energy Allocation Factor</v>
          </cell>
          <cell r="D1932">
            <v>7.6923077000000006E-2</v>
          </cell>
          <cell r="F1932" t="str">
            <v>CALC</v>
          </cell>
          <cell r="H1932" t="str">
            <v>8037</v>
          </cell>
          <cell r="J1932" t="str">
            <v>cap_exp</v>
          </cell>
          <cell r="K1932" t="str">
            <v>alloc_engy</v>
          </cell>
          <cell r="M1932" t="str">
            <v>2010/12/1/8/A/0</v>
          </cell>
        </row>
        <row r="1933">
          <cell r="A1933" t="str">
            <v>1932</v>
          </cell>
          <cell r="B1933" t="str">
            <v>COI_8037</v>
          </cell>
          <cell r="C1933" t="str">
            <v>8037 - CP Allocation Cap Exp Amount</v>
          </cell>
          <cell r="D1933">
            <v>1149900.08785638</v>
          </cell>
          <cell r="F1933" t="str">
            <v>CALC</v>
          </cell>
          <cell r="H1933" t="str">
            <v>8037</v>
          </cell>
          <cell r="J1933" t="str">
            <v>cap_exp</v>
          </cell>
          <cell r="K1933" t="str">
            <v>alloc_cp_amt</v>
          </cell>
          <cell r="M1933" t="str">
            <v>2010/12/1/8/A/0</v>
          </cell>
        </row>
        <row r="1934">
          <cell r="A1934" t="str">
            <v>1933</v>
          </cell>
          <cell r="B1934" t="str">
            <v>COJ_8037</v>
          </cell>
          <cell r="C1934" t="str">
            <v>8037 - GCP Allocation Cap Exp Amount</v>
          </cell>
          <cell r="D1934">
            <v>0</v>
          </cell>
          <cell r="F1934" t="str">
            <v>CALC</v>
          </cell>
          <cell r="H1934" t="str">
            <v>8037</v>
          </cell>
          <cell r="J1934" t="str">
            <v>cap_exp</v>
          </cell>
          <cell r="K1934" t="str">
            <v>alloc_gcp_amt</v>
          </cell>
          <cell r="M1934" t="str">
            <v>2010/12/1/8/A/0</v>
          </cell>
        </row>
        <row r="1935">
          <cell r="A1935" t="str">
            <v>1934</v>
          </cell>
          <cell r="B1935" t="str">
            <v>COK_8037</v>
          </cell>
          <cell r="C1935" t="str">
            <v>8037 - Energy Allocation Cap Exp Amount</v>
          </cell>
          <cell r="D1935">
            <v>95825.007425176096</v>
          </cell>
          <cell r="F1935" t="str">
            <v>CALC</v>
          </cell>
          <cell r="H1935" t="str">
            <v>8037</v>
          </cell>
          <cell r="J1935" t="str">
            <v>cap_exp</v>
          </cell>
          <cell r="K1935" t="str">
            <v>alloc_engy_amt</v>
          </cell>
          <cell r="M1935" t="str">
            <v>2010/12/1/8/A/0</v>
          </cell>
        </row>
        <row r="1936">
          <cell r="A1936" t="str">
            <v>1935</v>
          </cell>
          <cell r="B1936" t="str">
            <v>COL_8037</v>
          </cell>
          <cell r="C1936" t="str">
            <v>8037 - CP Jurisdictional Factor</v>
          </cell>
          <cell r="D1936">
            <v>0.98031049999999997</v>
          </cell>
          <cell r="F1936" t="str">
            <v>CALC</v>
          </cell>
          <cell r="H1936" t="str">
            <v>8037</v>
          </cell>
          <cell r="J1936" t="str">
            <v>cap_exp</v>
          </cell>
          <cell r="K1936" t="str">
            <v>juris_cp_factor</v>
          </cell>
          <cell r="M1936" t="str">
            <v>2010/12/1/8/A/0</v>
          </cell>
        </row>
        <row r="1937">
          <cell r="A1937" t="str">
            <v>1936</v>
          </cell>
          <cell r="B1937" t="str">
            <v>COM_8037</v>
          </cell>
          <cell r="C1937" t="str">
            <v>8037 - GCP Jurisdictional Factor</v>
          </cell>
          <cell r="D1937">
            <v>1</v>
          </cell>
          <cell r="F1937" t="str">
            <v>CALC</v>
          </cell>
          <cell r="H1937" t="str">
            <v>8037</v>
          </cell>
          <cell r="J1937" t="str">
            <v>cap_exp</v>
          </cell>
          <cell r="K1937" t="str">
            <v>juris_gcp_factor</v>
          </cell>
          <cell r="M1937" t="str">
            <v>2010/12/1/8/A/0</v>
          </cell>
        </row>
        <row r="1938">
          <cell r="A1938" t="str">
            <v>1937</v>
          </cell>
          <cell r="B1938" t="str">
            <v>CON_8037</v>
          </cell>
          <cell r="C1938" t="str">
            <v>8037 - Energy Jurisdictional Factor</v>
          </cell>
          <cell r="D1938">
            <v>0.980271</v>
          </cell>
          <cell r="F1938" t="str">
            <v>CALC</v>
          </cell>
          <cell r="H1938" t="str">
            <v>8037</v>
          </cell>
          <cell r="J1938" t="str">
            <v>cap_exp</v>
          </cell>
          <cell r="K1938" t="str">
            <v>juris_engy_factor</v>
          </cell>
          <cell r="M1938" t="str">
            <v>2010/12/1/8/A/0</v>
          </cell>
        </row>
        <row r="1939">
          <cell r="A1939" t="str">
            <v>1938</v>
          </cell>
          <cell r="B1939" t="str">
            <v>COO_8037</v>
          </cell>
          <cell r="C1939" t="str">
            <v>8037 - CP Jurisdictional Cap Exp Amount</v>
          </cell>
          <cell r="D1939">
            <v>1127259.1300765399</v>
          </cell>
          <cell r="F1939" t="str">
            <v>CALC</v>
          </cell>
          <cell r="H1939" t="str">
            <v>8037</v>
          </cell>
          <cell r="J1939" t="str">
            <v>cap_exp</v>
          </cell>
          <cell r="K1939" t="str">
            <v>juris_cp_amt</v>
          </cell>
          <cell r="M1939" t="str">
            <v>2010/12/1/8/A/0</v>
          </cell>
        </row>
        <row r="1940">
          <cell r="A1940" t="str">
            <v>1939</v>
          </cell>
          <cell r="B1940" t="str">
            <v>COP_8037</v>
          </cell>
          <cell r="C1940" t="str">
            <v>8037 - GCP Jurisdictional Cap Exp Amount</v>
          </cell>
          <cell r="D1940">
            <v>0</v>
          </cell>
          <cell r="F1940" t="str">
            <v>CALC</v>
          </cell>
          <cell r="H1940" t="str">
            <v>8037</v>
          </cell>
          <cell r="J1940" t="str">
            <v>cap_exp</v>
          </cell>
          <cell r="K1940" t="str">
            <v>juris_gcp_amt</v>
          </cell>
          <cell r="M1940" t="str">
            <v>2010/12/1/8/A/0</v>
          </cell>
        </row>
        <row r="1941">
          <cell r="A1941" t="str">
            <v>1940</v>
          </cell>
          <cell r="B1941" t="str">
            <v>COQ_8037</v>
          </cell>
          <cell r="C1941" t="str">
            <v>8037 - Energy Jurisdictional Cap Exp Amount</v>
          </cell>
          <cell r="D1941">
            <v>93934.475853684795</v>
          </cell>
          <cell r="F1941" t="str">
            <v>CALC</v>
          </cell>
          <cell r="H1941" t="str">
            <v>8037</v>
          </cell>
          <cell r="J1941" t="str">
            <v>cap_exp</v>
          </cell>
          <cell r="K1941" t="str">
            <v>juris_engy_amt</v>
          </cell>
          <cell r="M1941" t="str">
            <v>2010/12/1/8/A/0</v>
          </cell>
        </row>
        <row r="1942">
          <cell r="A1942" t="str">
            <v>1941</v>
          </cell>
          <cell r="B1942" t="str">
            <v>COR_8037</v>
          </cell>
          <cell r="C1942" t="str">
            <v>8037 - Total Jurisdictional Cap Exp Amount</v>
          </cell>
          <cell r="D1942">
            <v>1221193.6059302201</v>
          </cell>
          <cell r="F1942" t="str">
            <v>CALC</v>
          </cell>
          <cell r="H1942" t="str">
            <v>8037</v>
          </cell>
          <cell r="J1942" t="str">
            <v>cap_exp</v>
          </cell>
          <cell r="K1942" t="str">
            <v>total_juris_amt</v>
          </cell>
          <cell r="M1942" t="str">
            <v>2010/12/1/8/A/0</v>
          </cell>
        </row>
        <row r="1943">
          <cell r="A1943" t="str">
            <v>1942</v>
          </cell>
          <cell r="B1943" t="str">
            <v>CI6_8037</v>
          </cell>
          <cell r="C1943" t="str">
            <v>8037 - CWIP Closed</v>
          </cell>
          <cell r="D1943">
            <v>0</v>
          </cell>
          <cell r="F1943" t="str">
            <v>MANUAL</v>
          </cell>
          <cell r="I1943" t="str">
            <v>M</v>
          </cell>
          <cell r="J1943" t="str">
            <v>cap_exp</v>
          </cell>
          <cell r="K1943" t="str">
            <v>cwip_closed</v>
          </cell>
          <cell r="M1943" t="str">
            <v>2010/12/1/8/A/0</v>
          </cell>
        </row>
        <row r="1944">
          <cell r="A1944" t="str">
            <v>1943</v>
          </cell>
          <cell r="B1944" t="str">
            <v>CIN_8037</v>
          </cell>
          <cell r="C1944" t="str">
            <v>8037 - Beginning of Month CWIP Balance</v>
          </cell>
          <cell r="D1944">
            <v>20831.310000000001</v>
          </cell>
          <cell r="F1944" t="str">
            <v>PRIOR_JV</v>
          </cell>
          <cell r="H1944" t="str">
            <v>8037</v>
          </cell>
          <cell r="I1944" t="str">
            <v>P</v>
          </cell>
          <cell r="J1944" t="str">
            <v>cap_exp</v>
          </cell>
          <cell r="K1944" t="str">
            <v>beg_cwip_bal</v>
          </cell>
          <cell r="M1944" t="str">
            <v>2010/12/1/8/A/0</v>
          </cell>
        </row>
        <row r="1945">
          <cell r="A1945" t="str">
            <v>1944</v>
          </cell>
          <cell r="B1945" t="str">
            <v>CI1_8039</v>
          </cell>
          <cell r="C1945" t="str">
            <v>8039 - Depreciation Expense</v>
          </cell>
          <cell r="D1945">
            <v>99598.8</v>
          </cell>
          <cell r="F1945" t="str">
            <v>ADJ</v>
          </cell>
          <cell r="H1945" t="str">
            <v>8039</v>
          </cell>
          <cell r="I1945" t="str">
            <v>A</v>
          </cell>
          <cell r="J1945" t="str">
            <v>cap_exp</v>
          </cell>
          <cell r="K1945" t="str">
            <v>depr_exp</v>
          </cell>
          <cell r="M1945" t="str">
            <v>2010/12/1/8/A/0</v>
          </cell>
        </row>
        <row r="1946">
          <cell r="A1946" t="str">
            <v>1945</v>
          </cell>
          <cell r="B1946" t="str">
            <v>CI1_8039</v>
          </cell>
          <cell r="C1946" t="str">
            <v>8039 - Depreciation Expense</v>
          </cell>
          <cell r="D1946">
            <v>662488.31999999995</v>
          </cell>
          <cell r="F1946" t="str">
            <v>CATS</v>
          </cell>
          <cell r="H1946" t="str">
            <v>8039</v>
          </cell>
          <cell r="I1946" t="str">
            <v>A</v>
          </cell>
          <cell r="J1946" t="str">
            <v>cap_exp</v>
          </cell>
          <cell r="K1946" t="str">
            <v>depr_exp</v>
          </cell>
          <cell r="M1946" t="str">
            <v>2010/12/1/8/A/0</v>
          </cell>
        </row>
        <row r="1947">
          <cell r="A1947" t="str">
            <v>1946</v>
          </cell>
          <cell r="B1947" t="str">
            <v>CI4_8039</v>
          </cell>
          <cell r="C1947" t="str">
            <v>8039 - CWIP Current Month</v>
          </cell>
          <cell r="D1947">
            <v>50525.78</v>
          </cell>
          <cell r="F1947" t="str">
            <v>CATS</v>
          </cell>
          <cell r="H1947" t="str">
            <v>8039</v>
          </cell>
          <cell r="I1947" t="str">
            <v>A</v>
          </cell>
          <cell r="J1947" t="str">
            <v>cap_exp</v>
          </cell>
          <cell r="K1947" t="str">
            <v>cwip_curr_mth</v>
          </cell>
          <cell r="M1947" t="str">
            <v>2010/12/1/8/A/0</v>
          </cell>
        </row>
        <row r="1948">
          <cell r="A1948" t="str">
            <v>1947</v>
          </cell>
          <cell r="B1948" t="str">
            <v>CI5_8039</v>
          </cell>
          <cell r="C1948" t="str">
            <v>8039 - End of Month CWIP Balance</v>
          </cell>
          <cell r="D1948">
            <v>375653.93</v>
          </cell>
          <cell r="F1948" t="str">
            <v>CATS</v>
          </cell>
          <cell r="H1948" t="str">
            <v>8039</v>
          </cell>
          <cell r="J1948" t="str">
            <v>cap_exp</v>
          </cell>
          <cell r="K1948" t="str">
            <v>end_cwip_bal</v>
          </cell>
          <cell r="M1948" t="str">
            <v>2010/12/1/8/A/0</v>
          </cell>
        </row>
        <row r="1949">
          <cell r="A1949" t="str">
            <v>1948</v>
          </cell>
          <cell r="B1949" t="str">
            <v>CI7_8039</v>
          </cell>
          <cell r="C1949" t="str">
            <v>8039 - Plant Additions</v>
          </cell>
          <cell r="D1949">
            <v>390784952.81999999</v>
          </cell>
          <cell r="F1949" t="str">
            <v>CATS</v>
          </cell>
          <cell r="H1949" t="str">
            <v>8039</v>
          </cell>
          <cell r="I1949" t="str">
            <v>A</v>
          </cell>
          <cell r="J1949" t="str">
            <v>cap_exp</v>
          </cell>
          <cell r="K1949" t="str">
            <v>plt_add</v>
          </cell>
          <cell r="M1949" t="str">
            <v>2010/12/1/8/A/0</v>
          </cell>
        </row>
        <row r="1950">
          <cell r="A1950" t="str">
            <v>1949</v>
          </cell>
          <cell r="B1950" t="str">
            <v>CI8_8039</v>
          </cell>
          <cell r="C1950" t="str">
            <v>8039 - Retirements</v>
          </cell>
          <cell r="D1950">
            <v>0</v>
          </cell>
          <cell r="F1950" t="str">
            <v>CATS</v>
          </cell>
          <cell r="H1950" t="str">
            <v>8039</v>
          </cell>
          <cell r="I1950" t="str">
            <v>A</v>
          </cell>
          <cell r="J1950" t="str">
            <v>cap_exp</v>
          </cell>
          <cell r="K1950" t="str">
            <v>ret</v>
          </cell>
          <cell r="M1950" t="str">
            <v>2010/12/1/8/A/0</v>
          </cell>
        </row>
        <row r="1951">
          <cell r="A1951" t="str">
            <v>1950</v>
          </cell>
          <cell r="B1951" t="str">
            <v>CI9_8039</v>
          </cell>
          <cell r="C1951" t="str">
            <v>8039 - Plant Trans and Adjs</v>
          </cell>
          <cell r="D1951">
            <v>0</v>
          </cell>
          <cell r="F1951" t="str">
            <v>CATS</v>
          </cell>
          <cell r="H1951" t="str">
            <v>8039</v>
          </cell>
          <cell r="I1951" t="str">
            <v>A</v>
          </cell>
          <cell r="J1951" t="str">
            <v>cap_exp</v>
          </cell>
          <cell r="K1951" t="str">
            <v>plt_tradjs</v>
          </cell>
          <cell r="M1951" t="str">
            <v>2010/12/1/8/A/0</v>
          </cell>
        </row>
        <row r="1952">
          <cell r="A1952" t="str">
            <v>1951</v>
          </cell>
          <cell r="B1952" t="str">
            <v>CIA_8039</v>
          </cell>
          <cell r="C1952" t="str">
            <v>8039 - Reserve Removal Cost</v>
          </cell>
          <cell r="D1952">
            <v>0</v>
          </cell>
          <cell r="F1952" t="str">
            <v>CATS</v>
          </cell>
          <cell r="H1952" t="str">
            <v>8039</v>
          </cell>
          <cell r="I1952" t="str">
            <v>A</v>
          </cell>
          <cell r="J1952" t="str">
            <v>cap_exp</v>
          </cell>
          <cell r="K1952" t="str">
            <v>resv_rem_cost</v>
          </cell>
          <cell r="M1952" t="str">
            <v>2010/12/1/8/A/0</v>
          </cell>
        </row>
        <row r="1953">
          <cell r="A1953" t="str">
            <v>1952</v>
          </cell>
          <cell r="B1953" t="str">
            <v>CIB_8039</v>
          </cell>
          <cell r="C1953" t="str">
            <v>8039 - Reserve Salvage</v>
          </cell>
          <cell r="D1953">
            <v>0</v>
          </cell>
          <cell r="F1953" t="str">
            <v>CATS</v>
          </cell>
          <cell r="H1953" t="str">
            <v>8039</v>
          </cell>
          <cell r="I1953" t="str">
            <v>A</v>
          </cell>
          <cell r="J1953" t="str">
            <v>cap_exp</v>
          </cell>
          <cell r="K1953" t="str">
            <v>resv_salv</v>
          </cell>
          <cell r="M1953" t="str">
            <v>2010/12/1/8/A/0</v>
          </cell>
        </row>
        <row r="1954">
          <cell r="A1954" t="str">
            <v>1953</v>
          </cell>
          <cell r="B1954" t="str">
            <v>CIC_8039</v>
          </cell>
          <cell r="C1954" t="str">
            <v>8039 - Reserve Trans and Adjs</v>
          </cell>
          <cell r="D1954">
            <v>0</v>
          </cell>
          <cell r="F1954" t="str">
            <v>CATS</v>
          </cell>
          <cell r="H1954" t="str">
            <v>8039</v>
          </cell>
          <cell r="I1954" t="str">
            <v>A</v>
          </cell>
          <cell r="J1954" t="str">
            <v>cap_exp</v>
          </cell>
          <cell r="K1954" t="str">
            <v>resv_tradjs</v>
          </cell>
          <cell r="M1954" t="str">
            <v>2010/12/1/8/A/0</v>
          </cell>
        </row>
        <row r="1955">
          <cell r="A1955" t="str">
            <v>1954</v>
          </cell>
          <cell r="B1955" t="str">
            <v>CIP_8039</v>
          </cell>
          <cell r="C1955" t="str">
            <v>8039 - Beginning of Month Plant Balance</v>
          </cell>
          <cell r="D1955">
            <v>1340735.78</v>
          </cell>
          <cell r="F1955" t="str">
            <v>PRIOR_JV</v>
          </cell>
          <cell r="H1955" t="str">
            <v>8039</v>
          </cell>
          <cell r="I1955" t="str">
            <v>P</v>
          </cell>
          <cell r="J1955" t="str">
            <v>cap_exp</v>
          </cell>
          <cell r="K1955" t="str">
            <v>beg_plant_bal</v>
          </cell>
          <cell r="M1955" t="str">
            <v>2010/12/1/8/A/0</v>
          </cell>
        </row>
        <row r="1956">
          <cell r="A1956" t="str">
            <v>1955</v>
          </cell>
          <cell r="B1956" t="str">
            <v>CIQ_8039</v>
          </cell>
          <cell r="C1956" t="str">
            <v>8039 - Beginning of Month Reserve Balance</v>
          </cell>
          <cell r="D1956">
            <v>63167.7</v>
          </cell>
          <cell r="F1956" t="str">
            <v>PRIOR_JV</v>
          </cell>
          <cell r="H1956" t="str">
            <v>8039</v>
          </cell>
          <cell r="I1956" t="str">
            <v>P</v>
          </cell>
          <cell r="J1956" t="str">
            <v>cap_exp</v>
          </cell>
          <cell r="K1956" t="str">
            <v>beg_resv_bal</v>
          </cell>
          <cell r="M1956" t="str">
            <v>2010/12/1/8/A/0</v>
          </cell>
        </row>
        <row r="1957">
          <cell r="A1957" t="str">
            <v>1956</v>
          </cell>
          <cell r="B1957" t="str">
            <v>CIR_8039</v>
          </cell>
          <cell r="C1957" t="str">
            <v>8039 - End of Month Plant Balance</v>
          </cell>
          <cell r="D1957">
            <v>392125688.60000002</v>
          </cell>
          <cell r="F1957" t="str">
            <v>CALC</v>
          </cell>
          <cell r="H1957" t="str">
            <v>8039</v>
          </cell>
          <cell r="J1957" t="str">
            <v>cap_exp</v>
          </cell>
          <cell r="K1957" t="str">
            <v>end_plant_bal</v>
          </cell>
          <cell r="M1957" t="str">
            <v>2010/12/1/8/A/0</v>
          </cell>
        </row>
        <row r="1958">
          <cell r="A1958" t="str">
            <v>1957</v>
          </cell>
          <cell r="B1958" t="str">
            <v>CIS_8039</v>
          </cell>
          <cell r="C1958" t="str">
            <v>8039 - End of Month Reserve Balance</v>
          </cell>
          <cell r="D1958">
            <v>854101.82</v>
          </cell>
          <cell r="F1958" t="str">
            <v>CALC</v>
          </cell>
          <cell r="H1958" t="str">
            <v>8039</v>
          </cell>
          <cell r="J1958" t="str">
            <v>cap_exp</v>
          </cell>
          <cell r="K1958" t="str">
            <v>end_resv_bal</v>
          </cell>
          <cell r="M1958" t="str">
            <v>2010/12/1/8/A/0</v>
          </cell>
        </row>
        <row r="1959">
          <cell r="A1959" t="str">
            <v>1958</v>
          </cell>
          <cell r="B1959" t="str">
            <v>CO1_8039</v>
          </cell>
          <cell r="C1959" t="str">
            <v>8039 - Beginning of Month Net Book</v>
          </cell>
          <cell r="D1959">
            <v>388673847.49000001</v>
          </cell>
          <cell r="F1959" t="str">
            <v>CALC</v>
          </cell>
          <cell r="H1959" t="str">
            <v>8039</v>
          </cell>
          <cell r="J1959" t="str">
            <v>cap_exp</v>
          </cell>
          <cell r="K1959" t="str">
            <v>beg_net_book</v>
          </cell>
          <cell r="M1959" t="str">
            <v>2010/12/1/8/A/0</v>
          </cell>
        </row>
        <row r="1960">
          <cell r="A1960" t="str">
            <v>1959</v>
          </cell>
          <cell r="B1960" t="str">
            <v>CO2_8039</v>
          </cell>
          <cell r="C1960" t="str">
            <v>8039 - End of Month Net Book</v>
          </cell>
          <cell r="D1960">
            <v>391666396.17000002</v>
          </cell>
          <cell r="F1960" t="str">
            <v>CALC</v>
          </cell>
          <cell r="H1960" t="str">
            <v>8039</v>
          </cell>
          <cell r="J1960" t="str">
            <v>cap_exp</v>
          </cell>
          <cell r="K1960" t="str">
            <v>end_net_book</v>
          </cell>
          <cell r="M1960" t="str">
            <v>2010/12/1/8/A/0</v>
          </cell>
        </row>
        <row r="1961">
          <cell r="A1961" t="str">
            <v>1960</v>
          </cell>
          <cell r="B1961" t="str">
            <v>CO3_8039</v>
          </cell>
          <cell r="C1961" t="str">
            <v>8039 - Average Net Book</v>
          </cell>
          <cell r="D1961">
            <v>266524844.83000001</v>
          </cell>
          <cell r="F1961" t="str">
            <v>CALC</v>
          </cell>
          <cell r="H1961" t="str">
            <v>8039</v>
          </cell>
          <cell r="J1961" t="str">
            <v>cap_exp</v>
          </cell>
          <cell r="K1961" t="str">
            <v>avg_net_book</v>
          </cell>
          <cell r="M1961" t="str">
            <v>2010/12/1/8/A/0</v>
          </cell>
        </row>
        <row r="1962">
          <cell r="A1962" t="str">
            <v>1961</v>
          </cell>
          <cell r="B1962" t="str">
            <v>CO4_8039</v>
          </cell>
          <cell r="C1962" t="str">
            <v>8039 - Annual Equity Rate</v>
          </cell>
          <cell r="D1962">
            <v>4.7018999999999998E-2</v>
          </cell>
          <cell r="F1962" t="str">
            <v>CALC</v>
          </cell>
          <cell r="H1962" t="str">
            <v>8039</v>
          </cell>
          <cell r="J1962" t="str">
            <v>cap_exp</v>
          </cell>
          <cell r="K1962" t="str">
            <v>equity_ror</v>
          </cell>
          <cell r="M1962" t="str">
            <v>2010/12/1/8/A/0</v>
          </cell>
        </row>
        <row r="1963">
          <cell r="A1963" t="str">
            <v>1962</v>
          </cell>
          <cell r="B1963" t="str">
            <v>CO5_8039</v>
          </cell>
          <cell r="C1963" t="str">
            <v>8039 - Annual Debt Rate</v>
          </cell>
          <cell r="D1963">
            <v>1.9473000000000001E-2</v>
          </cell>
          <cell r="F1963" t="str">
            <v>CALC</v>
          </cell>
          <cell r="H1963" t="str">
            <v>8039</v>
          </cell>
          <cell r="J1963" t="str">
            <v>cap_exp</v>
          </cell>
          <cell r="K1963" t="str">
            <v>debt_ror</v>
          </cell>
          <cell r="M1963" t="str">
            <v>2010/12/1/8/A/0</v>
          </cell>
        </row>
        <row r="1964">
          <cell r="A1964" t="str">
            <v>1963</v>
          </cell>
          <cell r="B1964" t="str">
            <v>CO6_8039</v>
          </cell>
          <cell r="C1964" t="str">
            <v>8039 - State Tax Rate</v>
          </cell>
          <cell r="D1964">
            <v>5.5E-2</v>
          </cell>
          <cell r="F1964" t="str">
            <v>CALC</v>
          </cell>
          <cell r="H1964" t="str">
            <v>8039</v>
          </cell>
          <cell r="J1964" t="str">
            <v>cap_exp</v>
          </cell>
          <cell r="K1964" t="str">
            <v>state_tax_rate</v>
          </cell>
          <cell r="M1964" t="str">
            <v>2010/12/1/8/A/0</v>
          </cell>
        </row>
        <row r="1965">
          <cell r="A1965" t="str">
            <v>1964</v>
          </cell>
          <cell r="B1965" t="str">
            <v>CO7_8039</v>
          </cell>
          <cell r="C1965" t="str">
            <v>8039 - Federal Tax Rate</v>
          </cell>
          <cell r="D1965">
            <v>0.35</v>
          </cell>
          <cell r="F1965" t="str">
            <v>CALC</v>
          </cell>
          <cell r="H1965" t="str">
            <v>8039</v>
          </cell>
          <cell r="J1965" t="str">
            <v>cap_exp</v>
          </cell>
          <cell r="K1965" t="str">
            <v>fed_tax_rate</v>
          </cell>
          <cell r="M1965" t="str">
            <v>2010/12/1/8/A/0</v>
          </cell>
        </row>
        <row r="1966">
          <cell r="A1966" t="str">
            <v>1965</v>
          </cell>
          <cell r="B1966" t="str">
            <v>CO8_8039</v>
          </cell>
          <cell r="C1966" t="str">
            <v>8039 - Grossed State Tax Rate</v>
          </cell>
          <cell r="D1966">
            <v>5.8201058201058198E-2</v>
          </cell>
          <cell r="F1966" t="str">
            <v>CALC</v>
          </cell>
          <cell r="H1966" t="str">
            <v>8039</v>
          </cell>
          <cell r="J1966" t="str">
            <v>cap_exp</v>
          </cell>
          <cell r="K1966" t="str">
            <v>gross_state_tax_rate</v>
          </cell>
          <cell r="M1966" t="str">
            <v>2010/12/1/8/A/0</v>
          </cell>
        </row>
        <row r="1967">
          <cell r="A1967" t="str">
            <v>1966</v>
          </cell>
          <cell r="B1967" t="str">
            <v>CO9_8039</v>
          </cell>
          <cell r="C1967" t="str">
            <v>8039 - Grossed Federal Tax Rate</v>
          </cell>
          <cell r="D1967">
            <v>0.53846153846153799</v>
          </cell>
          <cell r="F1967" t="str">
            <v>CALC</v>
          </cell>
          <cell r="H1967" t="str">
            <v>8039</v>
          </cell>
          <cell r="J1967" t="str">
            <v>cap_exp</v>
          </cell>
          <cell r="K1967" t="str">
            <v>gross_fed_tax_rate</v>
          </cell>
          <cell r="M1967" t="str">
            <v>2010/12/1/8/A/0</v>
          </cell>
        </row>
        <row r="1968">
          <cell r="A1968" t="str">
            <v>1967</v>
          </cell>
          <cell r="B1968" t="str">
            <v>COA_8039</v>
          </cell>
          <cell r="C1968" t="str">
            <v>8039 - Return on Equity Amount</v>
          </cell>
          <cell r="D1968">
            <v>1044324.29949738</v>
          </cell>
          <cell r="F1968" t="str">
            <v>CALC</v>
          </cell>
          <cell r="H1968" t="str">
            <v>8039</v>
          </cell>
          <cell r="J1968" t="str">
            <v>cap_exp</v>
          </cell>
          <cell r="K1968" t="str">
            <v>equity_ror_amt</v>
          </cell>
          <cell r="M1968" t="str">
            <v>2010/12/1/8/A/0</v>
          </cell>
        </row>
        <row r="1969">
          <cell r="A1969" t="str">
            <v>1968</v>
          </cell>
          <cell r="B1969" t="str">
            <v>COB_8039</v>
          </cell>
          <cell r="C1969" t="str">
            <v>8039 - State Tax Amount</v>
          </cell>
          <cell r="D1969">
            <v>60780.779335826803</v>
          </cell>
          <cell r="F1969" t="str">
            <v>CALC</v>
          </cell>
          <cell r="H1969" t="str">
            <v>8039</v>
          </cell>
          <cell r="J1969" t="str">
            <v>cap_exp</v>
          </cell>
          <cell r="K1969" t="str">
            <v>state_tax_amt</v>
          </cell>
          <cell r="M1969" t="str">
            <v>2010/12/1/8/A/0</v>
          </cell>
        </row>
        <row r="1970">
          <cell r="A1970" t="str">
            <v>1969</v>
          </cell>
          <cell r="B1970" t="str">
            <v>COC_8039</v>
          </cell>
          <cell r="C1970" t="str">
            <v>8039 - Federal Tax Amount</v>
          </cell>
          <cell r="D1970">
            <v>595056.58091019304</v>
          </cell>
          <cell r="F1970" t="str">
            <v>CALC</v>
          </cell>
          <cell r="H1970" t="str">
            <v>8039</v>
          </cell>
          <cell r="J1970" t="str">
            <v>cap_exp</v>
          </cell>
          <cell r="K1970" t="str">
            <v>fed_tax_amt</v>
          </cell>
          <cell r="M1970" t="str">
            <v>2010/12/1/8/A/0</v>
          </cell>
        </row>
        <row r="1971">
          <cell r="A1971" t="str">
            <v>1970</v>
          </cell>
          <cell r="B1971" t="str">
            <v>COD_8039</v>
          </cell>
          <cell r="C1971" t="str">
            <v>8039 - Return on Debt Amount</v>
          </cell>
          <cell r="D1971">
            <v>432516.51819012401</v>
          </cell>
          <cell r="F1971" t="str">
            <v>CALC</v>
          </cell>
          <cell r="H1971" t="str">
            <v>8039</v>
          </cell>
          <cell r="J1971" t="str">
            <v>cap_exp</v>
          </cell>
          <cell r="K1971" t="str">
            <v>debt_ror_amt</v>
          </cell>
          <cell r="M1971" t="str">
            <v>2010/12/1/8/A/0</v>
          </cell>
        </row>
        <row r="1972">
          <cell r="A1972" t="str">
            <v>1971</v>
          </cell>
          <cell r="B1972" t="str">
            <v>COE_8039</v>
          </cell>
          <cell r="C1972" t="str">
            <v>8039 - Total Cap Exp Amount</v>
          </cell>
          <cell r="D1972">
            <v>2923612.2979335301</v>
          </cell>
          <cell r="F1972" t="str">
            <v>CALC</v>
          </cell>
          <cell r="H1972" t="str">
            <v>8039</v>
          </cell>
          <cell r="J1972" t="str">
            <v>cap_exp</v>
          </cell>
          <cell r="K1972" t="str">
            <v>total_amt</v>
          </cell>
          <cell r="M1972" t="str">
            <v>2010/12/1/8/A/0</v>
          </cell>
        </row>
        <row r="1973">
          <cell r="A1973" t="str">
            <v>1972</v>
          </cell>
          <cell r="B1973" t="str">
            <v>COF_8039</v>
          </cell>
          <cell r="C1973" t="str">
            <v>8039 - CP Allocation Factor</v>
          </cell>
          <cell r="D1973">
            <v>0.92307692299999999</v>
          </cell>
          <cell r="F1973" t="str">
            <v>CALC</v>
          </cell>
          <cell r="H1973" t="str">
            <v>8039</v>
          </cell>
          <cell r="J1973" t="str">
            <v>cap_exp</v>
          </cell>
          <cell r="K1973" t="str">
            <v>alloc_cp</v>
          </cell>
          <cell r="M1973" t="str">
            <v>2010/12/1/8/A/0</v>
          </cell>
        </row>
        <row r="1974">
          <cell r="A1974" t="str">
            <v>1973</v>
          </cell>
          <cell r="B1974" t="str">
            <v>COG_8039</v>
          </cell>
          <cell r="C1974" t="str">
            <v>8039 - GCP Allocation Factor</v>
          </cell>
          <cell r="D1974">
            <v>0</v>
          </cell>
          <cell r="F1974" t="str">
            <v>CALC</v>
          </cell>
          <cell r="H1974" t="str">
            <v>8039</v>
          </cell>
          <cell r="J1974" t="str">
            <v>cap_exp</v>
          </cell>
          <cell r="K1974" t="str">
            <v>alloc_gcp</v>
          </cell>
          <cell r="M1974" t="str">
            <v>2010/12/1/8/A/0</v>
          </cell>
        </row>
        <row r="1975">
          <cell r="A1975" t="str">
            <v>1974</v>
          </cell>
          <cell r="B1975" t="str">
            <v>COH_8039</v>
          </cell>
          <cell r="C1975" t="str">
            <v>8039 - Energy Allocation Factor</v>
          </cell>
          <cell r="D1975">
            <v>7.6923077000000006E-2</v>
          </cell>
          <cell r="F1975" t="str">
            <v>CALC</v>
          </cell>
          <cell r="H1975" t="str">
            <v>8039</v>
          </cell>
          <cell r="J1975" t="str">
            <v>cap_exp</v>
          </cell>
          <cell r="K1975" t="str">
            <v>alloc_engy</v>
          </cell>
          <cell r="M1975" t="str">
            <v>2010/12/1/8/A/0</v>
          </cell>
        </row>
        <row r="1976">
          <cell r="A1976" t="str">
            <v>1975</v>
          </cell>
          <cell r="B1976" t="str">
            <v>COI_8039</v>
          </cell>
          <cell r="C1976" t="str">
            <v>8039 - CP Allocation Cap Exp Amount</v>
          </cell>
          <cell r="D1976">
            <v>2698719.0440214402</v>
          </cell>
          <cell r="F1976" t="str">
            <v>CALC</v>
          </cell>
          <cell r="H1976" t="str">
            <v>8039</v>
          </cell>
          <cell r="J1976" t="str">
            <v>cap_exp</v>
          </cell>
          <cell r="K1976" t="str">
            <v>alloc_cp_amt</v>
          </cell>
          <cell r="M1976" t="str">
            <v>2010/12/1/8/A/0</v>
          </cell>
        </row>
        <row r="1977">
          <cell r="A1977" t="str">
            <v>1976</v>
          </cell>
          <cell r="B1977" t="str">
            <v>COJ_8039</v>
          </cell>
          <cell r="C1977" t="str">
            <v>8039 - GCP Allocation Cap Exp Amount</v>
          </cell>
          <cell r="D1977">
            <v>0</v>
          </cell>
          <cell r="F1977" t="str">
            <v>CALC</v>
          </cell>
          <cell r="H1977" t="str">
            <v>8039</v>
          </cell>
          <cell r="J1977" t="str">
            <v>cap_exp</v>
          </cell>
          <cell r="K1977" t="str">
            <v>alloc_gcp_amt</v>
          </cell>
          <cell r="M1977" t="str">
            <v>2010/12/1/8/A/0</v>
          </cell>
        </row>
        <row r="1978">
          <cell r="A1978" t="str">
            <v>1977</v>
          </cell>
          <cell r="B1978" t="str">
            <v>COK_8039</v>
          </cell>
          <cell r="C1978" t="str">
            <v>8039 - Energy Allocation Cap Exp Amount</v>
          </cell>
          <cell r="D1978">
            <v>224893.253912088</v>
          </cell>
          <cell r="F1978" t="str">
            <v>CALC</v>
          </cell>
          <cell r="H1978" t="str">
            <v>8039</v>
          </cell>
          <cell r="J1978" t="str">
            <v>cap_exp</v>
          </cell>
          <cell r="K1978" t="str">
            <v>alloc_engy_amt</v>
          </cell>
          <cell r="M1978" t="str">
            <v>2010/12/1/8/A/0</v>
          </cell>
        </row>
        <row r="1979">
          <cell r="A1979" t="str">
            <v>1978</v>
          </cell>
          <cell r="B1979" t="str">
            <v>COL_8039</v>
          </cell>
          <cell r="C1979" t="str">
            <v>8039 - CP Jurisdictional Factor</v>
          </cell>
          <cell r="D1979">
            <v>0.98031049999999997</v>
          </cell>
          <cell r="F1979" t="str">
            <v>CALC</v>
          </cell>
          <cell r="H1979" t="str">
            <v>8039</v>
          </cell>
          <cell r="J1979" t="str">
            <v>cap_exp</v>
          </cell>
          <cell r="K1979" t="str">
            <v>juris_cp_factor</v>
          </cell>
          <cell r="M1979" t="str">
            <v>2010/12/1/8/A/0</v>
          </cell>
        </row>
        <row r="1980">
          <cell r="A1980" t="str">
            <v>1979</v>
          </cell>
          <cell r="B1980" t="str">
            <v>COM_8039</v>
          </cell>
          <cell r="C1980" t="str">
            <v>8039 - GCP Jurisdictional Factor</v>
          </cell>
          <cell r="D1980">
            <v>1</v>
          </cell>
          <cell r="F1980" t="str">
            <v>CALC</v>
          </cell>
          <cell r="H1980" t="str">
            <v>8039</v>
          </cell>
          <cell r="J1980" t="str">
            <v>cap_exp</v>
          </cell>
          <cell r="K1980" t="str">
            <v>juris_gcp_factor</v>
          </cell>
          <cell r="M1980" t="str">
            <v>2010/12/1/8/A/0</v>
          </cell>
        </row>
        <row r="1981">
          <cell r="A1981" t="str">
            <v>1980</v>
          </cell>
          <cell r="B1981" t="str">
            <v>CON_8039</v>
          </cell>
          <cell r="C1981" t="str">
            <v>8039 - Energy Jurisdictional Factor</v>
          </cell>
          <cell r="D1981">
            <v>0.980271</v>
          </cell>
          <cell r="F1981" t="str">
            <v>CALC</v>
          </cell>
          <cell r="H1981" t="str">
            <v>8039</v>
          </cell>
          <cell r="J1981" t="str">
            <v>cap_exp</v>
          </cell>
          <cell r="K1981" t="str">
            <v>juris_engy_factor</v>
          </cell>
          <cell r="M1981" t="str">
            <v>2010/12/1/8/A/0</v>
          </cell>
        </row>
        <row r="1982">
          <cell r="A1982" t="str">
            <v>1981</v>
          </cell>
          <cell r="B1982" t="str">
            <v>COO_8039</v>
          </cell>
          <cell r="C1982" t="str">
            <v>8039 - CP Jurisdictional Cap Exp Amount</v>
          </cell>
          <cell r="D1982">
            <v>2645582.6154041798</v>
          </cell>
          <cell r="F1982" t="str">
            <v>CALC</v>
          </cell>
          <cell r="H1982" t="str">
            <v>8039</v>
          </cell>
          <cell r="J1982" t="str">
            <v>cap_exp</v>
          </cell>
          <cell r="K1982" t="str">
            <v>juris_cp_amt</v>
          </cell>
          <cell r="M1982" t="str">
            <v>2010/12/1/8/A/0</v>
          </cell>
        </row>
        <row r="1983">
          <cell r="A1983" t="str">
            <v>1982</v>
          </cell>
          <cell r="B1983" t="str">
            <v>COP_8039</v>
          </cell>
          <cell r="C1983" t="str">
            <v>8039 - GCP Jurisdictional Cap Exp Amount</v>
          </cell>
          <cell r="D1983">
            <v>0</v>
          </cell>
          <cell r="F1983" t="str">
            <v>CALC</v>
          </cell>
          <cell r="H1983" t="str">
            <v>8039</v>
          </cell>
          <cell r="J1983" t="str">
            <v>cap_exp</v>
          </cell>
          <cell r="K1983" t="str">
            <v>juris_gcp_amt</v>
          </cell>
          <cell r="M1983" t="str">
            <v>2010/12/1/8/A/0</v>
          </cell>
        </row>
        <row r="1984">
          <cell r="A1984" t="str">
            <v>1983</v>
          </cell>
          <cell r="B1984" t="str">
            <v>COQ_8039</v>
          </cell>
          <cell r="C1984" t="str">
            <v>8039 - Energy Jurisdictional Cap Exp Amount</v>
          </cell>
          <cell r="D1984">
            <v>220456.334905656</v>
          </cell>
          <cell r="F1984" t="str">
            <v>CALC</v>
          </cell>
          <cell r="H1984" t="str">
            <v>8039</v>
          </cell>
          <cell r="J1984" t="str">
            <v>cap_exp</v>
          </cell>
          <cell r="K1984" t="str">
            <v>juris_engy_amt</v>
          </cell>
          <cell r="M1984" t="str">
            <v>2010/12/1/8/A/0</v>
          </cell>
        </row>
        <row r="1985">
          <cell r="A1985" t="str">
            <v>1984</v>
          </cell>
          <cell r="B1985" t="str">
            <v>COR_8039</v>
          </cell>
          <cell r="C1985" t="str">
            <v>8039 - Total Jurisdictional Cap Exp Amount</v>
          </cell>
          <cell r="D1985">
            <v>2866038.95030984</v>
          </cell>
          <cell r="F1985" t="str">
            <v>CALC</v>
          </cell>
          <cell r="H1985" t="str">
            <v>8039</v>
          </cell>
          <cell r="J1985" t="str">
            <v>cap_exp</v>
          </cell>
          <cell r="K1985" t="str">
            <v>total_juris_amt</v>
          </cell>
          <cell r="M1985" t="str">
            <v>2010/12/1/8/A/0</v>
          </cell>
        </row>
        <row r="1986">
          <cell r="A1986" t="str">
            <v>1985</v>
          </cell>
          <cell r="B1986" t="str">
            <v>CI6_8039</v>
          </cell>
          <cell r="C1986" t="str">
            <v>8039 - CWIP Closed</v>
          </cell>
          <cell r="D1986">
            <v>-387051995.80000001</v>
          </cell>
          <cell r="F1986" t="str">
            <v>MANUAL</v>
          </cell>
          <cell r="I1986" t="str">
            <v>M</v>
          </cell>
          <cell r="J1986" t="str">
            <v>cap_exp</v>
          </cell>
          <cell r="K1986" t="str">
            <v>cwip_closed</v>
          </cell>
          <cell r="M1986" t="str">
            <v>2010/12/1/8/A/0</v>
          </cell>
        </row>
        <row r="1987">
          <cell r="A1987" t="str">
            <v>1986</v>
          </cell>
          <cell r="B1987" t="str">
            <v>CIN_8039</v>
          </cell>
          <cell r="C1987" t="str">
            <v>8039 - Beginning of Month CWIP Balance</v>
          </cell>
          <cell r="D1987">
            <v>-374</v>
          </cell>
          <cell r="F1987" t="str">
            <v>PRIOR_JV</v>
          </cell>
          <cell r="H1987" t="str">
            <v>8039</v>
          </cell>
          <cell r="I1987" t="str">
            <v>P</v>
          </cell>
          <cell r="J1987" t="str">
            <v>cap_exp</v>
          </cell>
          <cell r="K1987" t="str">
            <v>beg_cwip_bal</v>
          </cell>
          <cell r="M1987" t="str">
            <v>2010/12/1/8/A/0</v>
          </cell>
        </row>
        <row r="1988">
          <cell r="A1988" t="str">
            <v>1987</v>
          </cell>
          <cell r="B1988" t="str">
            <v>CIN_8039</v>
          </cell>
          <cell r="C1988" t="str">
            <v>8039 - Beginning of Month CWIP Balance</v>
          </cell>
          <cell r="D1988">
            <v>387396653.41000003</v>
          </cell>
          <cell r="F1988" t="str">
            <v>PRIOR_JV</v>
          </cell>
          <cell r="H1988" t="str">
            <v>8039</v>
          </cell>
          <cell r="I1988" t="str">
            <v>P</v>
          </cell>
          <cell r="J1988" t="str">
            <v>cap_exp</v>
          </cell>
          <cell r="K1988" t="str">
            <v>beg_cwip_bal</v>
          </cell>
          <cell r="M1988" t="str">
            <v>2010/12/1/8/A/0</v>
          </cell>
        </row>
        <row r="1989">
          <cell r="A1989" t="str">
            <v>1988</v>
          </cell>
          <cell r="B1989" t="str">
            <v>OM5_8169</v>
          </cell>
          <cell r="C1989" t="str">
            <v>169 - CP Allocation O &amp; M Exp Amount</v>
          </cell>
          <cell r="D1989">
            <v>20096.22</v>
          </cell>
          <cell r="F1989" t="str">
            <v>CALC</v>
          </cell>
          <cell r="H1989" t="str">
            <v>169</v>
          </cell>
          <cell r="I1989" t="str">
            <v>C</v>
          </cell>
          <cell r="J1989" t="str">
            <v>om_exp</v>
          </cell>
          <cell r="K1989" t="str">
            <v>alloc_cp_amt</v>
          </cell>
          <cell r="M1989" t="str">
            <v>2010/12/1/8/A/0</v>
          </cell>
        </row>
        <row r="1990">
          <cell r="A1990" t="str">
            <v>1989</v>
          </cell>
          <cell r="B1990" t="str">
            <v>OM5_8169</v>
          </cell>
          <cell r="C1990" t="str">
            <v>169 - CP Allocation O &amp; M Exp Amount</v>
          </cell>
          <cell r="D1990">
            <v>26425.25</v>
          </cell>
          <cell r="F1990" t="str">
            <v>CALC</v>
          </cell>
          <cell r="H1990" t="str">
            <v>169</v>
          </cell>
          <cell r="I1990" t="str">
            <v>C</v>
          </cell>
          <cell r="J1990" t="str">
            <v>om_exp</v>
          </cell>
          <cell r="K1990" t="str">
            <v>alloc_cp_amt</v>
          </cell>
          <cell r="M1990" t="str">
            <v>2010/12/1/8/A/0</v>
          </cell>
        </row>
        <row r="1991">
          <cell r="A1991" t="str">
            <v>1990</v>
          </cell>
          <cell r="B1991" t="str">
            <v>OM5_8169</v>
          </cell>
          <cell r="C1991" t="str">
            <v>169 - CP Allocation O &amp; M Exp Amount</v>
          </cell>
          <cell r="D1991">
            <v>15637.59</v>
          </cell>
          <cell r="F1991" t="str">
            <v>CALC</v>
          </cell>
          <cell r="H1991" t="str">
            <v>169</v>
          </cell>
          <cell r="I1991" t="str">
            <v>C</v>
          </cell>
          <cell r="J1991" t="str">
            <v>om_exp</v>
          </cell>
          <cell r="K1991" t="str">
            <v>alloc_cp_amt</v>
          </cell>
          <cell r="M1991" t="str">
            <v>2010/12/1/8/A/0</v>
          </cell>
        </row>
        <row r="1992">
          <cell r="A1992" t="str">
            <v>1991</v>
          </cell>
          <cell r="B1992" t="str">
            <v>OM5_8169</v>
          </cell>
          <cell r="C1992" t="str">
            <v>169 - CP Allocation O &amp; M Exp Amount</v>
          </cell>
          <cell r="D1992">
            <v>12666.3</v>
          </cell>
          <cell r="F1992" t="str">
            <v>CALC</v>
          </cell>
          <cell r="H1992" t="str">
            <v>169</v>
          </cell>
          <cell r="I1992" t="str">
            <v>C</v>
          </cell>
          <cell r="J1992" t="str">
            <v>om_exp</v>
          </cell>
          <cell r="K1992" t="str">
            <v>alloc_cp_amt</v>
          </cell>
          <cell r="M1992" t="str">
            <v>2010/12/1/8/A/0</v>
          </cell>
        </row>
        <row r="1993">
          <cell r="A1993" t="str">
            <v>1992</v>
          </cell>
          <cell r="B1993" t="str">
            <v>OM5_8169</v>
          </cell>
          <cell r="C1993" t="str">
            <v>169 - CP Allocation O &amp; M Exp Amount</v>
          </cell>
          <cell r="D1993">
            <v>2747.91</v>
          </cell>
          <cell r="F1993" t="str">
            <v>CALC</v>
          </cell>
          <cell r="H1993" t="str">
            <v>169</v>
          </cell>
          <cell r="I1993" t="str">
            <v>C</v>
          </cell>
          <cell r="J1993" t="str">
            <v>om_exp</v>
          </cell>
          <cell r="K1993" t="str">
            <v>alloc_cp_amt</v>
          </cell>
          <cell r="M1993" t="str">
            <v>2010/12/1/8/A/0</v>
          </cell>
        </row>
        <row r="1994">
          <cell r="A1994" t="str">
            <v>1993</v>
          </cell>
          <cell r="B1994" t="str">
            <v>OM5_8169</v>
          </cell>
          <cell r="C1994" t="str">
            <v>169 - CP Allocation O &amp; M Exp Amount</v>
          </cell>
          <cell r="D1994">
            <v>1354.59</v>
          </cell>
          <cell r="F1994" t="str">
            <v>CALC</v>
          </cell>
          <cell r="H1994" t="str">
            <v>169</v>
          </cell>
          <cell r="I1994" t="str">
            <v>C</v>
          </cell>
          <cell r="J1994" t="str">
            <v>om_exp</v>
          </cell>
          <cell r="K1994" t="str">
            <v>alloc_cp_amt</v>
          </cell>
          <cell r="M1994" t="str">
            <v>2010/12/1/8/A/0</v>
          </cell>
        </row>
        <row r="1995">
          <cell r="A1995" t="str">
            <v>1994</v>
          </cell>
          <cell r="B1995" t="str">
            <v>OM5_8169</v>
          </cell>
          <cell r="C1995" t="str">
            <v>169 - CP Allocation O &amp; M Exp Amount</v>
          </cell>
          <cell r="D1995">
            <v>0</v>
          </cell>
          <cell r="F1995" t="str">
            <v>CALC</v>
          </cell>
          <cell r="H1995" t="str">
            <v>169</v>
          </cell>
          <cell r="I1995" t="str">
            <v>C</v>
          </cell>
          <cell r="J1995" t="str">
            <v>om_exp</v>
          </cell>
          <cell r="K1995" t="str">
            <v>alloc_cp_amt</v>
          </cell>
          <cell r="M1995" t="str">
            <v>2010/12/1/8/A/0</v>
          </cell>
        </row>
        <row r="1996">
          <cell r="A1996" t="str">
            <v>1995</v>
          </cell>
          <cell r="B1996" t="str">
            <v>OM2_8169</v>
          </cell>
          <cell r="C1996" t="str">
            <v>169 - CP Allocation Factor</v>
          </cell>
          <cell r="D1996">
            <v>1</v>
          </cell>
          <cell r="F1996" t="str">
            <v>CALC</v>
          </cell>
          <cell r="H1996" t="str">
            <v>169</v>
          </cell>
          <cell r="I1996" t="str">
            <v>C</v>
          </cell>
          <cell r="J1996" t="str">
            <v>om_exp</v>
          </cell>
          <cell r="K1996" t="str">
            <v>alloc_cp</v>
          </cell>
          <cell r="M1996" t="str">
            <v>2010/12/1/8/A/0</v>
          </cell>
        </row>
        <row r="1997">
          <cell r="A1997" t="str">
            <v>1996</v>
          </cell>
          <cell r="B1997" t="str">
            <v>OM2_8169</v>
          </cell>
          <cell r="C1997" t="str">
            <v>169 - CP Allocation Factor</v>
          </cell>
          <cell r="D1997">
            <v>1</v>
          </cell>
          <cell r="F1997" t="str">
            <v>CALC</v>
          </cell>
          <cell r="H1997" t="str">
            <v>169</v>
          </cell>
          <cell r="I1997" t="str">
            <v>C</v>
          </cell>
          <cell r="J1997" t="str">
            <v>om_exp</v>
          </cell>
          <cell r="K1997" t="str">
            <v>alloc_cp</v>
          </cell>
          <cell r="M1997" t="str">
            <v>2010/12/1/8/A/0</v>
          </cell>
        </row>
        <row r="1998">
          <cell r="A1998" t="str">
            <v>1997</v>
          </cell>
          <cell r="B1998" t="str">
            <v>OM2_8169</v>
          </cell>
          <cell r="C1998" t="str">
            <v>169 - CP Allocation Factor</v>
          </cell>
          <cell r="D1998">
            <v>1</v>
          </cell>
          <cell r="F1998" t="str">
            <v>CALC</v>
          </cell>
          <cell r="H1998" t="str">
            <v>169</v>
          </cell>
          <cell r="I1998" t="str">
            <v>C</v>
          </cell>
          <cell r="J1998" t="str">
            <v>om_exp</v>
          </cell>
          <cell r="K1998" t="str">
            <v>alloc_cp</v>
          </cell>
          <cell r="M1998" t="str">
            <v>2010/12/1/8/A/0</v>
          </cell>
        </row>
        <row r="1999">
          <cell r="A1999" t="str">
            <v>1998</v>
          </cell>
          <cell r="B1999" t="str">
            <v>OM2_8169</v>
          </cell>
          <cell r="C1999" t="str">
            <v>169 - CP Allocation Factor</v>
          </cell>
          <cell r="D1999">
            <v>1</v>
          </cell>
          <cell r="F1999" t="str">
            <v>CALC</v>
          </cell>
          <cell r="H1999" t="str">
            <v>169</v>
          </cell>
          <cell r="I1999" t="str">
            <v>C</v>
          </cell>
          <cell r="J1999" t="str">
            <v>om_exp</v>
          </cell>
          <cell r="K1999" t="str">
            <v>alloc_cp</v>
          </cell>
          <cell r="M1999" t="str">
            <v>2010/12/1/8/A/0</v>
          </cell>
        </row>
        <row r="2000">
          <cell r="A2000" t="str">
            <v>1999</v>
          </cell>
          <cell r="B2000" t="str">
            <v>OM2_8169</v>
          </cell>
          <cell r="C2000" t="str">
            <v>169 - CP Allocation Factor</v>
          </cell>
          <cell r="D2000">
            <v>1</v>
          </cell>
          <cell r="F2000" t="str">
            <v>CALC</v>
          </cell>
          <cell r="H2000" t="str">
            <v>169</v>
          </cell>
          <cell r="I2000" t="str">
            <v>C</v>
          </cell>
          <cell r="J2000" t="str">
            <v>om_exp</v>
          </cell>
          <cell r="K2000" t="str">
            <v>alloc_cp</v>
          </cell>
          <cell r="M2000" t="str">
            <v>2010/12/1/8/A/0</v>
          </cell>
        </row>
        <row r="2001">
          <cell r="A2001" t="str">
            <v>2000</v>
          </cell>
          <cell r="B2001" t="str">
            <v>OM2_8169</v>
          </cell>
          <cell r="C2001" t="str">
            <v>169 - CP Allocation Factor</v>
          </cell>
          <cell r="D2001">
            <v>1</v>
          </cell>
          <cell r="F2001" t="str">
            <v>CALC</v>
          </cell>
          <cell r="H2001" t="str">
            <v>169</v>
          </cell>
          <cell r="I2001" t="str">
            <v>C</v>
          </cell>
          <cell r="J2001" t="str">
            <v>om_exp</v>
          </cell>
          <cell r="K2001" t="str">
            <v>alloc_cp</v>
          </cell>
          <cell r="M2001" t="str">
            <v>2010/12/1/8/A/0</v>
          </cell>
        </row>
        <row r="2002">
          <cell r="A2002" t="str">
            <v>2001</v>
          </cell>
          <cell r="B2002" t="str">
            <v>OM2_8169</v>
          </cell>
          <cell r="C2002" t="str">
            <v>169 - CP Allocation Factor</v>
          </cell>
          <cell r="D2002">
            <v>1</v>
          </cell>
          <cell r="F2002" t="str">
            <v>CALC</v>
          </cell>
          <cell r="H2002" t="str">
            <v>169</v>
          </cell>
          <cell r="I2002" t="str">
            <v>C</v>
          </cell>
          <cell r="J2002" t="str">
            <v>om_exp</v>
          </cell>
          <cell r="K2002" t="str">
            <v>alloc_cp</v>
          </cell>
          <cell r="M2002" t="str">
            <v>2010/12/1/8/A/0</v>
          </cell>
        </row>
        <row r="2003">
          <cell r="A2003" t="str">
            <v>2002</v>
          </cell>
          <cell r="B2003" t="str">
            <v>OM6_8169</v>
          </cell>
          <cell r="C2003" t="str">
            <v>169 - GCP Allocation O &amp; M Exp Amount</v>
          </cell>
          <cell r="D2003">
            <v>0</v>
          </cell>
          <cell r="F2003" t="str">
            <v>CALC</v>
          </cell>
          <cell r="H2003" t="str">
            <v>169</v>
          </cell>
          <cell r="I2003" t="str">
            <v>C</v>
          </cell>
          <cell r="J2003" t="str">
            <v>om_exp</v>
          </cell>
          <cell r="K2003" t="str">
            <v>alloc_gcp_amt</v>
          </cell>
          <cell r="M2003" t="str">
            <v>2010/12/1/8/A/0</v>
          </cell>
        </row>
        <row r="2004">
          <cell r="A2004" t="str">
            <v>2003</v>
          </cell>
          <cell r="B2004" t="str">
            <v>OM6_8169</v>
          </cell>
          <cell r="C2004" t="str">
            <v>169 - GCP Allocation O &amp; M Exp Amount</v>
          </cell>
          <cell r="D2004">
            <v>0</v>
          </cell>
          <cell r="F2004" t="str">
            <v>CALC</v>
          </cell>
          <cell r="H2004" t="str">
            <v>169</v>
          </cell>
          <cell r="I2004" t="str">
            <v>C</v>
          </cell>
          <cell r="J2004" t="str">
            <v>om_exp</v>
          </cell>
          <cell r="K2004" t="str">
            <v>alloc_gcp_amt</v>
          </cell>
          <cell r="M2004" t="str">
            <v>2010/12/1/8/A/0</v>
          </cell>
        </row>
        <row r="2005">
          <cell r="A2005" t="str">
            <v>2004</v>
          </cell>
          <cell r="B2005" t="str">
            <v>OM6_8169</v>
          </cell>
          <cell r="C2005" t="str">
            <v>169 - GCP Allocation O &amp; M Exp Amount</v>
          </cell>
          <cell r="D2005">
            <v>0</v>
          </cell>
          <cell r="F2005" t="str">
            <v>CALC</v>
          </cell>
          <cell r="H2005" t="str">
            <v>169</v>
          </cell>
          <cell r="I2005" t="str">
            <v>C</v>
          </cell>
          <cell r="J2005" t="str">
            <v>om_exp</v>
          </cell>
          <cell r="K2005" t="str">
            <v>alloc_gcp_amt</v>
          </cell>
          <cell r="M2005" t="str">
            <v>2010/12/1/8/A/0</v>
          </cell>
        </row>
        <row r="2006">
          <cell r="A2006" t="str">
            <v>2005</v>
          </cell>
          <cell r="B2006" t="str">
            <v>OM6_8169</v>
          </cell>
          <cell r="C2006" t="str">
            <v>169 - GCP Allocation O &amp; M Exp Amount</v>
          </cell>
          <cell r="D2006">
            <v>0</v>
          </cell>
          <cell r="F2006" t="str">
            <v>CALC</v>
          </cell>
          <cell r="H2006" t="str">
            <v>169</v>
          </cell>
          <cell r="I2006" t="str">
            <v>C</v>
          </cell>
          <cell r="J2006" t="str">
            <v>om_exp</v>
          </cell>
          <cell r="K2006" t="str">
            <v>alloc_gcp_amt</v>
          </cell>
          <cell r="M2006" t="str">
            <v>2010/12/1/8/A/0</v>
          </cell>
        </row>
        <row r="2007">
          <cell r="A2007" t="str">
            <v>2006</v>
          </cell>
          <cell r="B2007" t="str">
            <v>OM6_8169</v>
          </cell>
          <cell r="C2007" t="str">
            <v>169 - GCP Allocation O &amp; M Exp Amount</v>
          </cell>
          <cell r="D2007">
            <v>0</v>
          </cell>
          <cell r="F2007" t="str">
            <v>CALC</v>
          </cell>
          <cell r="H2007" t="str">
            <v>169</v>
          </cell>
          <cell r="I2007" t="str">
            <v>C</v>
          </cell>
          <cell r="J2007" t="str">
            <v>om_exp</v>
          </cell>
          <cell r="K2007" t="str">
            <v>alloc_gcp_amt</v>
          </cell>
          <cell r="M2007" t="str">
            <v>2010/12/1/8/A/0</v>
          </cell>
        </row>
        <row r="2008">
          <cell r="A2008" t="str">
            <v>2007</v>
          </cell>
          <cell r="B2008" t="str">
            <v>OM6_8169</v>
          </cell>
          <cell r="C2008" t="str">
            <v>169 - GCP Allocation O &amp; M Exp Amount</v>
          </cell>
          <cell r="D2008">
            <v>0</v>
          </cell>
          <cell r="F2008" t="str">
            <v>CALC</v>
          </cell>
          <cell r="H2008" t="str">
            <v>169</v>
          </cell>
          <cell r="I2008" t="str">
            <v>C</v>
          </cell>
          <cell r="J2008" t="str">
            <v>om_exp</v>
          </cell>
          <cell r="K2008" t="str">
            <v>alloc_gcp_amt</v>
          </cell>
          <cell r="M2008" t="str">
            <v>2010/12/1/8/A/0</v>
          </cell>
        </row>
        <row r="2009">
          <cell r="A2009" t="str">
            <v>2008</v>
          </cell>
          <cell r="B2009" t="str">
            <v>OM6_8169</v>
          </cell>
          <cell r="C2009" t="str">
            <v>169 - GCP Allocation O &amp; M Exp Amount</v>
          </cell>
          <cell r="D2009">
            <v>0</v>
          </cell>
          <cell r="F2009" t="str">
            <v>CALC</v>
          </cell>
          <cell r="H2009" t="str">
            <v>169</v>
          </cell>
          <cell r="I2009" t="str">
            <v>C</v>
          </cell>
          <cell r="J2009" t="str">
            <v>om_exp</v>
          </cell>
          <cell r="K2009" t="str">
            <v>alloc_gcp_amt</v>
          </cell>
          <cell r="M2009" t="str">
            <v>2010/12/1/8/A/0</v>
          </cell>
        </row>
        <row r="2010">
          <cell r="A2010" t="str">
            <v>2009</v>
          </cell>
          <cell r="B2010" t="str">
            <v>OM3_8169</v>
          </cell>
          <cell r="C2010" t="str">
            <v>169 - GCP Allocation Factor</v>
          </cell>
          <cell r="D2010">
            <v>0</v>
          </cell>
          <cell r="F2010" t="str">
            <v>CALC</v>
          </cell>
          <cell r="H2010" t="str">
            <v>169</v>
          </cell>
          <cell r="I2010" t="str">
            <v>C</v>
          </cell>
          <cell r="J2010" t="str">
            <v>om_exp</v>
          </cell>
          <cell r="K2010" t="str">
            <v>alloc_gcp</v>
          </cell>
          <cell r="M2010" t="str">
            <v>2010/12/1/8/A/0</v>
          </cell>
        </row>
        <row r="2011">
          <cell r="A2011" t="str">
            <v>2010</v>
          </cell>
          <cell r="B2011" t="str">
            <v>OM3_8169</v>
          </cell>
          <cell r="C2011" t="str">
            <v>169 - GCP Allocation Factor</v>
          </cell>
          <cell r="D2011">
            <v>0</v>
          </cell>
          <cell r="F2011" t="str">
            <v>CALC</v>
          </cell>
          <cell r="H2011" t="str">
            <v>169</v>
          </cell>
          <cell r="I2011" t="str">
            <v>C</v>
          </cell>
          <cell r="J2011" t="str">
            <v>om_exp</v>
          </cell>
          <cell r="K2011" t="str">
            <v>alloc_gcp</v>
          </cell>
          <cell r="M2011" t="str">
            <v>2010/12/1/8/A/0</v>
          </cell>
        </row>
        <row r="2012">
          <cell r="A2012" t="str">
            <v>2011</v>
          </cell>
          <cell r="B2012" t="str">
            <v>OM3_8169</v>
          </cell>
          <cell r="C2012" t="str">
            <v>169 - GCP Allocation Factor</v>
          </cell>
          <cell r="D2012">
            <v>0</v>
          </cell>
          <cell r="F2012" t="str">
            <v>CALC</v>
          </cell>
          <cell r="H2012" t="str">
            <v>169</v>
          </cell>
          <cell r="I2012" t="str">
            <v>C</v>
          </cell>
          <cell r="J2012" t="str">
            <v>om_exp</v>
          </cell>
          <cell r="K2012" t="str">
            <v>alloc_gcp</v>
          </cell>
          <cell r="M2012" t="str">
            <v>2010/12/1/8/A/0</v>
          </cell>
        </row>
        <row r="2013">
          <cell r="A2013" t="str">
            <v>2012</v>
          </cell>
          <cell r="B2013" t="str">
            <v>OM3_8169</v>
          </cell>
          <cell r="C2013" t="str">
            <v>169 - GCP Allocation Factor</v>
          </cell>
          <cell r="D2013">
            <v>0</v>
          </cell>
          <cell r="F2013" t="str">
            <v>CALC</v>
          </cell>
          <cell r="H2013" t="str">
            <v>169</v>
          </cell>
          <cell r="I2013" t="str">
            <v>C</v>
          </cell>
          <cell r="J2013" t="str">
            <v>om_exp</v>
          </cell>
          <cell r="K2013" t="str">
            <v>alloc_gcp</v>
          </cell>
          <cell r="M2013" t="str">
            <v>2010/12/1/8/A/0</v>
          </cell>
        </row>
        <row r="2014">
          <cell r="A2014" t="str">
            <v>2013</v>
          </cell>
          <cell r="B2014" t="str">
            <v>OM3_8169</v>
          </cell>
          <cell r="C2014" t="str">
            <v>169 - GCP Allocation Factor</v>
          </cell>
          <cell r="D2014">
            <v>0</v>
          </cell>
          <cell r="F2014" t="str">
            <v>CALC</v>
          </cell>
          <cell r="H2014" t="str">
            <v>169</v>
          </cell>
          <cell r="I2014" t="str">
            <v>C</v>
          </cell>
          <cell r="J2014" t="str">
            <v>om_exp</v>
          </cell>
          <cell r="K2014" t="str">
            <v>alloc_gcp</v>
          </cell>
          <cell r="M2014" t="str">
            <v>2010/12/1/8/A/0</v>
          </cell>
        </row>
        <row r="2015">
          <cell r="A2015" t="str">
            <v>2014</v>
          </cell>
          <cell r="B2015" t="str">
            <v>OM3_8169</v>
          </cell>
          <cell r="C2015" t="str">
            <v>169 - GCP Allocation Factor</v>
          </cell>
          <cell r="D2015">
            <v>0</v>
          </cell>
          <cell r="F2015" t="str">
            <v>CALC</v>
          </cell>
          <cell r="H2015" t="str">
            <v>169</v>
          </cell>
          <cell r="I2015" t="str">
            <v>C</v>
          </cell>
          <cell r="J2015" t="str">
            <v>om_exp</v>
          </cell>
          <cell r="K2015" t="str">
            <v>alloc_gcp</v>
          </cell>
          <cell r="M2015" t="str">
            <v>2010/12/1/8/A/0</v>
          </cell>
        </row>
        <row r="2016">
          <cell r="A2016" t="str">
            <v>2015</v>
          </cell>
          <cell r="B2016" t="str">
            <v>OM3_8169</v>
          </cell>
          <cell r="C2016" t="str">
            <v>169 - GCP Allocation Factor</v>
          </cell>
          <cell r="D2016">
            <v>0</v>
          </cell>
          <cell r="F2016" t="str">
            <v>CALC</v>
          </cell>
          <cell r="H2016" t="str">
            <v>169</v>
          </cell>
          <cell r="I2016" t="str">
            <v>C</v>
          </cell>
          <cell r="J2016" t="str">
            <v>om_exp</v>
          </cell>
          <cell r="K2016" t="str">
            <v>alloc_gcp</v>
          </cell>
          <cell r="M2016" t="str">
            <v>2010/12/1/8/A/0</v>
          </cell>
        </row>
        <row r="2017">
          <cell r="A2017" t="str">
            <v>2016</v>
          </cell>
          <cell r="B2017" t="str">
            <v>OMC_8169</v>
          </cell>
          <cell r="C2017" t="str">
            <v>169 - GCP Jurisdictional O &amp; M Exp Amount</v>
          </cell>
          <cell r="D2017">
            <v>0</v>
          </cell>
          <cell r="F2017" t="str">
            <v>CALC</v>
          </cell>
          <cell r="H2017" t="str">
            <v>169</v>
          </cell>
          <cell r="I2017" t="str">
            <v>C</v>
          </cell>
          <cell r="J2017" t="str">
            <v>om_exp</v>
          </cell>
          <cell r="K2017" t="str">
            <v>juris_gcp_amt</v>
          </cell>
          <cell r="M2017" t="str">
            <v>2010/12/1/8/A/0</v>
          </cell>
        </row>
        <row r="2018">
          <cell r="A2018" t="str">
            <v>2017</v>
          </cell>
          <cell r="B2018" t="str">
            <v>OMC_8169</v>
          </cell>
          <cell r="C2018" t="str">
            <v>169 - GCP Jurisdictional O &amp; M Exp Amount</v>
          </cell>
          <cell r="D2018">
            <v>0</v>
          </cell>
          <cell r="F2018" t="str">
            <v>CALC</v>
          </cell>
          <cell r="H2018" t="str">
            <v>169</v>
          </cell>
          <cell r="I2018" t="str">
            <v>C</v>
          </cell>
          <cell r="J2018" t="str">
            <v>om_exp</v>
          </cell>
          <cell r="K2018" t="str">
            <v>juris_gcp_amt</v>
          </cell>
          <cell r="M2018" t="str">
            <v>2010/12/1/8/A/0</v>
          </cell>
        </row>
        <row r="2019">
          <cell r="A2019" t="str">
            <v>2018</v>
          </cell>
          <cell r="B2019" t="str">
            <v>OMC_8169</v>
          </cell>
          <cell r="C2019" t="str">
            <v>169 - GCP Jurisdictional O &amp; M Exp Amount</v>
          </cell>
          <cell r="D2019">
            <v>0</v>
          </cell>
          <cell r="F2019" t="str">
            <v>CALC</v>
          </cell>
          <cell r="H2019" t="str">
            <v>169</v>
          </cell>
          <cell r="I2019" t="str">
            <v>C</v>
          </cell>
          <cell r="J2019" t="str">
            <v>om_exp</v>
          </cell>
          <cell r="K2019" t="str">
            <v>juris_gcp_amt</v>
          </cell>
          <cell r="M2019" t="str">
            <v>2010/12/1/8/A/0</v>
          </cell>
        </row>
        <row r="2020">
          <cell r="A2020" t="str">
            <v>2019</v>
          </cell>
          <cell r="B2020" t="str">
            <v>OMC_8169</v>
          </cell>
          <cell r="C2020" t="str">
            <v>169 - GCP Jurisdictional O &amp; M Exp Amount</v>
          </cell>
          <cell r="D2020">
            <v>0</v>
          </cell>
          <cell r="F2020" t="str">
            <v>CALC</v>
          </cell>
          <cell r="H2020" t="str">
            <v>169</v>
          </cell>
          <cell r="I2020" t="str">
            <v>C</v>
          </cell>
          <cell r="J2020" t="str">
            <v>om_exp</v>
          </cell>
          <cell r="K2020" t="str">
            <v>juris_gcp_amt</v>
          </cell>
          <cell r="M2020" t="str">
            <v>2010/12/1/8/A/0</v>
          </cell>
        </row>
        <row r="2021">
          <cell r="A2021" t="str">
            <v>2020</v>
          </cell>
          <cell r="B2021" t="str">
            <v>OMC_8169</v>
          </cell>
          <cell r="C2021" t="str">
            <v>169 - GCP Jurisdictional O &amp; M Exp Amount</v>
          </cell>
          <cell r="D2021">
            <v>0</v>
          </cell>
          <cell r="F2021" t="str">
            <v>CALC</v>
          </cell>
          <cell r="H2021" t="str">
            <v>169</v>
          </cell>
          <cell r="I2021" t="str">
            <v>C</v>
          </cell>
          <cell r="J2021" t="str">
            <v>om_exp</v>
          </cell>
          <cell r="K2021" t="str">
            <v>juris_gcp_amt</v>
          </cell>
          <cell r="M2021" t="str">
            <v>2010/12/1/8/A/0</v>
          </cell>
        </row>
        <row r="2022">
          <cell r="A2022" t="str">
            <v>2021</v>
          </cell>
          <cell r="B2022" t="str">
            <v>OMC_8169</v>
          </cell>
          <cell r="C2022" t="str">
            <v>169 - GCP Jurisdictional O &amp; M Exp Amount</v>
          </cell>
          <cell r="D2022">
            <v>0</v>
          </cell>
          <cell r="F2022" t="str">
            <v>CALC</v>
          </cell>
          <cell r="H2022" t="str">
            <v>169</v>
          </cell>
          <cell r="I2022" t="str">
            <v>C</v>
          </cell>
          <cell r="J2022" t="str">
            <v>om_exp</v>
          </cell>
          <cell r="K2022" t="str">
            <v>juris_gcp_amt</v>
          </cell>
          <cell r="M2022" t="str">
            <v>2010/12/1/8/A/0</v>
          </cell>
        </row>
        <row r="2023">
          <cell r="A2023" t="str">
            <v>2022</v>
          </cell>
          <cell r="B2023" t="str">
            <v>OMC_8169</v>
          </cell>
          <cell r="C2023" t="str">
            <v>169 - GCP Jurisdictional O &amp; M Exp Amount</v>
          </cell>
          <cell r="D2023">
            <v>0</v>
          </cell>
          <cell r="F2023" t="str">
            <v>CALC</v>
          </cell>
          <cell r="H2023" t="str">
            <v>169</v>
          </cell>
          <cell r="I2023" t="str">
            <v>C</v>
          </cell>
          <cell r="J2023" t="str">
            <v>om_exp</v>
          </cell>
          <cell r="K2023" t="str">
            <v>juris_gcp_amt</v>
          </cell>
          <cell r="M2023" t="str">
            <v>2010/12/1/8/A/0</v>
          </cell>
        </row>
        <row r="2024">
          <cell r="A2024" t="str">
            <v>2023</v>
          </cell>
          <cell r="B2024" t="str">
            <v>OM4_8169</v>
          </cell>
          <cell r="C2024" t="str">
            <v>169 - Energy Allocation Factor</v>
          </cell>
          <cell r="D2024">
            <v>0</v>
          </cell>
          <cell r="F2024" t="str">
            <v>CALC</v>
          </cell>
          <cell r="H2024" t="str">
            <v>169</v>
          </cell>
          <cell r="I2024" t="str">
            <v>C</v>
          </cell>
          <cell r="J2024" t="str">
            <v>om_exp</v>
          </cell>
          <cell r="K2024" t="str">
            <v>alloc_energy</v>
          </cell>
          <cell r="M2024" t="str">
            <v>2010/12/1/8/A/0</v>
          </cell>
        </row>
        <row r="2025">
          <cell r="A2025" t="str">
            <v>2024</v>
          </cell>
          <cell r="B2025" t="str">
            <v>OM4_8169</v>
          </cell>
          <cell r="C2025" t="str">
            <v>169 - Energy Allocation Factor</v>
          </cell>
          <cell r="D2025">
            <v>0</v>
          </cell>
          <cell r="F2025" t="str">
            <v>CALC</v>
          </cell>
          <cell r="H2025" t="str">
            <v>169</v>
          </cell>
          <cell r="I2025" t="str">
            <v>C</v>
          </cell>
          <cell r="J2025" t="str">
            <v>om_exp</v>
          </cell>
          <cell r="K2025" t="str">
            <v>alloc_energy</v>
          </cell>
          <cell r="M2025" t="str">
            <v>2010/12/1/8/A/0</v>
          </cell>
        </row>
        <row r="2026">
          <cell r="A2026" t="str">
            <v>2025</v>
          </cell>
          <cell r="B2026" t="str">
            <v>OM4_8169</v>
          </cell>
          <cell r="C2026" t="str">
            <v>169 - Energy Allocation Factor</v>
          </cell>
          <cell r="D2026">
            <v>0</v>
          </cell>
          <cell r="F2026" t="str">
            <v>CALC</v>
          </cell>
          <cell r="H2026" t="str">
            <v>169</v>
          </cell>
          <cell r="I2026" t="str">
            <v>C</v>
          </cell>
          <cell r="J2026" t="str">
            <v>om_exp</v>
          </cell>
          <cell r="K2026" t="str">
            <v>alloc_energy</v>
          </cell>
          <cell r="M2026" t="str">
            <v>2010/12/1/8/A/0</v>
          </cell>
        </row>
        <row r="2027">
          <cell r="A2027" t="str">
            <v>2026</v>
          </cell>
          <cell r="B2027" t="str">
            <v>OM4_8169</v>
          </cell>
          <cell r="C2027" t="str">
            <v>169 - Energy Allocation Factor</v>
          </cell>
          <cell r="D2027">
            <v>0</v>
          </cell>
          <cell r="F2027" t="str">
            <v>CALC</v>
          </cell>
          <cell r="H2027" t="str">
            <v>169</v>
          </cell>
          <cell r="I2027" t="str">
            <v>C</v>
          </cell>
          <cell r="J2027" t="str">
            <v>om_exp</v>
          </cell>
          <cell r="K2027" t="str">
            <v>alloc_energy</v>
          </cell>
          <cell r="M2027" t="str">
            <v>2010/12/1/8/A/0</v>
          </cell>
        </row>
        <row r="2028">
          <cell r="A2028" t="str">
            <v>2027</v>
          </cell>
          <cell r="B2028" t="str">
            <v>OM4_8169</v>
          </cell>
          <cell r="C2028" t="str">
            <v>169 - Energy Allocation Factor</v>
          </cell>
          <cell r="D2028">
            <v>0</v>
          </cell>
          <cell r="F2028" t="str">
            <v>CALC</v>
          </cell>
          <cell r="H2028" t="str">
            <v>169</v>
          </cell>
          <cell r="I2028" t="str">
            <v>C</v>
          </cell>
          <cell r="J2028" t="str">
            <v>om_exp</v>
          </cell>
          <cell r="K2028" t="str">
            <v>alloc_energy</v>
          </cell>
          <cell r="M2028" t="str">
            <v>2010/12/1/8/A/0</v>
          </cell>
        </row>
        <row r="2029">
          <cell r="A2029" t="str">
            <v>2028</v>
          </cell>
          <cell r="B2029" t="str">
            <v>OM4_8169</v>
          </cell>
          <cell r="C2029" t="str">
            <v>169 - Energy Allocation Factor</v>
          </cell>
          <cell r="D2029">
            <v>0</v>
          </cell>
          <cell r="F2029" t="str">
            <v>CALC</v>
          </cell>
          <cell r="H2029" t="str">
            <v>169</v>
          </cell>
          <cell r="I2029" t="str">
            <v>C</v>
          </cell>
          <cell r="J2029" t="str">
            <v>om_exp</v>
          </cell>
          <cell r="K2029" t="str">
            <v>alloc_energy</v>
          </cell>
          <cell r="M2029" t="str">
            <v>2010/12/1/8/A/0</v>
          </cell>
        </row>
        <row r="2030">
          <cell r="A2030" t="str">
            <v>2029</v>
          </cell>
          <cell r="B2030" t="str">
            <v>OM4_8169</v>
          </cell>
          <cell r="C2030" t="str">
            <v>169 - Energy Allocation Factor</v>
          </cell>
          <cell r="D2030">
            <v>0</v>
          </cell>
          <cell r="F2030" t="str">
            <v>CALC</v>
          </cell>
          <cell r="H2030" t="str">
            <v>169</v>
          </cell>
          <cell r="I2030" t="str">
            <v>C</v>
          </cell>
          <cell r="J2030" t="str">
            <v>om_exp</v>
          </cell>
          <cell r="K2030" t="str">
            <v>alloc_energy</v>
          </cell>
          <cell r="M2030" t="str">
            <v>2010/12/1/8/A/0</v>
          </cell>
        </row>
        <row r="2031">
          <cell r="A2031" t="str">
            <v>2030</v>
          </cell>
          <cell r="B2031" t="str">
            <v>OM7_8169</v>
          </cell>
          <cell r="C2031" t="str">
            <v>169 - Energy Allocation O &amp; M Exp Amount</v>
          </cell>
          <cell r="D2031">
            <v>0</v>
          </cell>
          <cell r="F2031" t="str">
            <v>CALC</v>
          </cell>
          <cell r="H2031" t="str">
            <v>169</v>
          </cell>
          <cell r="I2031" t="str">
            <v>C</v>
          </cell>
          <cell r="J2031" t="str">
            <v>om_exp</v>
          </cell>
          <cell r="K2031" t="str">
            <v>alloc_energy_amt</v>
          </cell>
          <cell r="M2031" t="str">
            <v>2010/12/1/8/A/0</v>
          </cell>
        </row>
        <row r="2032">
          <cell r="A2032" t="str">
            <v>2031</v>
          </cell>
          <cell r="B2032" t="str">
            <v>OM7_8169</v>
          </cell>
          <cell r="C2032" t="str">
            <v>169 - Energy Allocation O &amp; M Exp Amount</v>
          </cell>
          <cell r="D2032">
            <v>0</v>
          </cell>
          <cell r="F2032" t="str">
            <v>CALC</v>
          </cell>
          <cell r="H2032" t="str">
            <v>169</v>
          </cell>
          <cell r="I2032" t="str">
            <v>C</v>
          </cell>
          <cell r="J2032" t="str">
            <v>om_exp</v>
          </cell>
          <cell r="K2032" t="str">
            <v>alloc_energy_amt</v>
          </cell>
          <cell r="M2032" t="str">
            <v>2010/12/1/8/A/0</v>
          </cell>
        </row>
        <row r="2033">
          <cell r="A2033" t="str">
            <v>2032</v>
          </cell>
          <cell r="B2033" t="str">
            <v>OM7_8169</v>
          </cell>
          <cell r="C2033" t="str">
            <v>169 - Energy Allocation O &amp; M Exp Amount</v>
          </cell>
          <cell r="D2033">
            <v>0</v>
          </cell>
          <cell r="F2033" t="str">
            <v>CALC</v>
          </cell>
          <cell r="H2033" t="str">
            <v>169</v>
          </cell>
          <cell r="I2033" t="str">
            <v>C</v>
          </cell>
          <cell r="J2033" t="str">
            <v>om_exp</v>
          </cell>
          <cell r="K2033" t="str">
            <v>alloc_energy_amt</v>
          </cell>
          <cell r="M2033" t="str">
            <v>2010/12/1/8/A/0</v>
          </cell>
        </row>
        <row r="2034">
          <cell r="A2034" t="str">
            <v>2033</v>
          </cell>
          <cell r="B2034" t="str">
            <v>OM7_8169</v>
          </cell>
          <cell r="C2034" t="str">
            <v>169 - Energy Allocation O &amp; M Exp Amount</v>
          </cell>
          <cell r="D2034">
            <v>0</v>
          </cell>
          <cell r="F2034" t="str">
            <v>CALC</v>
          </cell>
          <cell r="H2034" t="str">
            <v>169</v>
          </cell>
          <cell r="I2034" t="str">
            <v>C</v>
          </cell>
          <cell r="J2034" t="str">
            <v>om_exp</v>
          </cell>
          <cell r="K2034" t="str">
            <v>alloc_energy_amt</v>
          </cell>
          <cell r="M2034" t="str">
            <v>2010/12/1/8/A/0</v>
          </cell>
        </row>
        <row r="2035">
          <cell r="A2035" t="str">
            <v>2034</v>
          </cell>
          <cell r="B2035" t="str">
            <v>OM7_8169</v>
          </cell>
          <cell r="C2035" t="str">
            <v>169 - Energy Allocation O &amp; M Exp Amount</v>
          </cell>
          <cell r="D2035">
            <v>0</v>
          </cell>
          <cell r="F2035" t="str">
            <v>CALC</v>
          </cell>
          <cell r="H2035" t="str">
            <v>169</v>
          </cell>
          <cell r="I2035" t="str">
            <v>C</v>
          </cell>
          <cell r="J2035" t="str">
            <v>om_exp</v>
          </cell>
          <cell r="K2035" t="str">
            <v>alloc_energy_amt</v>
          </cell>
          <cell r="M2035" t="str">
            <v>2010/12/1/8/A/0</v>
          </cell>
        </row>
        <row r="2036">
          <cell r="A2036" t="str">
            <v>2035</v>
          </cell>
          <cell r="B2036" t="str">
            <v>OM7_8169</v>
          </cell>
          <cell r="C2036" t="str">
            <v>169 - Energy Allocation O &amp; M Exp Amount</v>
          </cell>
          <cell r="D2036">
            <v>0</v>
          </cell>
          <cell r="F2036" t="str">
            <v>CALC</v>
          </cell>
          <cell r="H2036" t="str">
            <v>169</v>
          </cell>
          <cell r="I2036" t="str">
            <v>C</v>
          </cell>
          <cell r="J2036" t="str">
            <v>om_exp</v>
          </cell>
          <cell r="K2036" t="str">
            <v>alloc_energy_amt</v>
          </cell>
          <cell r="M2036" t="str">
            <v>2010/12/1/8/A/0</v>
          </cell>
        </row>
        <row r="2037">
          <cell r="A2037" t="str">
            <v>2036</v>
          </cell>
          <cell r="B2037" t="str">
            <v>OM7_8169</v>
          </cell>
          <cell r="C2037" t="str">
            <v>169 - Energy Allocation O &amp; M Exp Amount</v>
          </cell>
          <cell r="D2037">
            <v>0</v>
          </cell>
          <cell r="F2037" t="str">
            <v>CALC</v>
          </cell>
          <cell r="H2037" t="str">
            <v>169</v>
          </cell>
          <cell r="I2037" t="str">
            <v>C</v>
          </cell>
          <cell r="J2037" t="str">
            <v>om_exp</v>
          </cell>
          <cell r="K2037" t="str">
            <v>alloc_energy_amt</v>
          </cell>
          <cell r="M2037" t="str">
            <v>2010/12/1/8/A/0</v>
          </cell>
        </row>
        <row r="2038">
          <cell r="A2038" t="str">
            <v>2037</v>
          </cell>
          <cell r="B2038" t="str">
            <v>OMB_8169</v>
          </cell>
          <cell r="C2038" t="str">
            <v>169 - CP Jurisdictional O &amp; M Exp Amount</v>
          </cell>
          <cell r="D2038">
            <v>19700.53547631</v>
          </cell>
          <cell r="F2038" t="str">
            <v>CALC</v>
          </cell>
          <cell r="H2038" t="str">
            <v>169</v>
          </cell>
          <cell r="I2038" t="str">
            <v>C</v>
          </cell>
          <cell r="J2038" t="str">
            <v>om_exp</v>
          </cell>
          <cell r="K2038" t="str">
            <v>juris_cp_amt</v>
          </cell>
          <cell r="M2038" t="str">
            <v>2010/12/1/8/A/0</v>
          </cell>
        </row>
        <row r="2039">
          <cell r="A2039" t="str">
            <v>2038</v>
          </cell>
          <cell r="B2039" t="str">
            <v>OMB_8169</v>
          </cell>
          <cell r="C2039" t="str">
            <v>169 - CP Jurisdictional O &amp; M Exp Amount</v>
          </cell>
          <cell r="D2039">
            <v>25904.950040125001</v>
          </cell>
          <cell r="F2039" t="str">
            <v>CALC</v>
          </cell>
          <cell r="H2039" t="str">
            <v>169</v>
          </cell>
          <cell r="I2039" t="str">
            <v>C</v>
          </cell>
          <cell r="J2039" t="str">
            <v>om_exp</v>
          </cell>
          <cell r="K2039" t="str">
            <v>juris_cp_amt</v>
          </cell>
          <cell r="M2039" t="str">
            <v>2010/12/1/8/A/0</v>
          </cell>
        </row>
        <row r="2040">
          <cell r="A2040" t="str">
            <v>2039</v>
          </cell>
          <cell r="B2040" t="str">
            <v>OMB_8169</v>
          </cell>
          <cell r="C2040" t="str">
            <v>169 - CP Jurisdictional O &amp; M Exp Amount</v>
          </cell>
          <cell r="D2040">
            <v>15329.693671695</v>
          </cell>
          <cell r="F2040" t="str">
            <v>CALC</v>
          </cell>
          <cell r="H2040" t="str">
            <v>169</v>
          </cell>
          <cell r="I2040" t="str">
            <v>C</v>
          </cell>
          <cell r="J2040" t="str">
            <v>om_exp</v>
          </cell>
          <cell r="K2040" t="str">
            <v>juris_cp_amt</v>
          </cell>
          <cell r="M2040" t="str">
            <v>2010/12/1/8/A/0</v>
          </cell>
        </row>
        <row r="2041">
          <cell r="A2041" t="str">
            <v>2040</v>
          </cell>
          <cell r="B2041" t="str">
            <v>OMB_8169</v>
          </cell>
          <cell r="C2041" t="str">
            <v>169 - CP Jurisdictional O &amp; M Exp Amount</v>
          </cell>
          <cell r="D2041">
            <v>12416.90688615</v>
          </cell>
          <cell r="F2041" t="str">
            <v>CALC</v>
          </cell>
          <cell r="H2041" t="str">
            <v>169</v>
          </cell>
          <cell r="I2041" t="str">
            <v>C</v>
          </cell>
          <cell r="J2041" t="str">
            <v>om_exp</v>
          </cell>
          <cell r="K2041" t="str">
            <v>juris_cp_amt</v>
          </cell>
          <cell r="M2041" t="str">
            <v>2010/12/1/8/A/0</v>
          </cell>
        </row>
        <row r="2042">
          <cell r="A2042" t="str">
            <v>2041</v>
          </cell>
          <cell r="B2042" t="str">
            <v>OMB_8169</v>
          </cell>
          <cell r="C2042" t="str">
            <v>169 - CP Jurisdictional O &amp; M Exp Amount</v>
          </cell>
          <cell r="D2042">
            <v>2693.8050260549999</v>
          </cell>
          <cell r="F2042" t="str">
            <v>CALC</v>
          </cell>
          <cell r="H2042" t="str">
            <v>169</v>
          </cell>
          <cell r="I2042" t="str">
            <v>C</v>
          </cell>
          <cell r="J2042" t="str">
            <v>om_exp</v>
          </cell>
          <cell r="K2042" t="str">
            <v>juris_cp_amt</v>
          </cell>
          <cell r="M2042" t="str">
            <v>2010/12/1/8/A/0</v>
          </cell>
        </row>
        <row r="2043">
          <cell r="A2043" t="str">
            <v>2042</v>
          </cell>
          <cell r="B2043" t="str">
            <v>OMB_8169</v>
          </cell>
          <cell r="C2043" t="str">
            <v>169 - CP Jurisdictional O &amp; M Exp Amount</v>
          </cell>
          <cell r="D2043">
            <v>1327.9188001949999</v>
          </cell>
          <cell r="F2043" t="str">
            <v>CALC</v>
          </cell>
          <cell r="H2043" t="str">
            <v>169</v>
          </cell>
          <cell r="I2043" t="str">
            <v>C</v>
          </cell>
          <cell r="J2043" t="str">
            <v>om_exp</v>
          </cell>
          <cell r="K2043" t="str">
            <v>juris_cp_amt</v>
          </cell>
          <cell r="M2043" t="str">
            <v>2010/12/1/8/A/0</v>
          </cell>
        </row>
        <row r="2044">
          <cell r="A2044" t="str">
            <v>2043</v>
          </cell>
          <cell r="B2044" t="str">
            <v>OMB_8169</v>
          </cell>
          <cell r="C2044" t="str">
            <v>169 - CP Jurisdictional O &amp; M Exp Amount</v>
          </cell>
          <cell r="D2044">
            <v>0</v>
          </cell>
          <cell r="F2044" t="str">
            <v>CALC</v>
          </cell>
          <cell r="H2044" t="str">
            <v>169</v>
          </cell>
          <cell r="I2044" t="str">
            <v>C</v>
          </cell>
          <cell r="J2044" t="str">
            <v>om_exp</v>
          </cell>
          <cell r="K2044" t="str">
            <v>juris_cp_amt</v>
          </cell>
          <cell r="M2044" t="str">
            <v>2010/12/1/8/A/0</v>
          </cell>
        </row>
        <row r="2045">
          <cell r="A2045" t="str">
            <v>2044</v>
          </cell>
          <cell r="B2045" t="str">
            <v>OM8_8169</v>
          </cell>
          <cell r="C2045" t="str">
            <v>169 - CP Jurisdictional Factor</v>
          </cell>
          <cell r="D2045">
            <v>0.98031049999999997</v>
          </cell>
          <cell r="F2045" t="str">
            <v>CALC</v>
          </cell>
          <cell r="H2045" t="str">
            <v>169</v>
          </cell>
          <cell r="I2045" t="str">
            <v>C</v>
          </cell>
          <cell r="J2045" t="str">
            <v>om_exp</v>
          </cell>
          <cell r="K2045" t="str">
            <v>juris_cp</v>
          </cell>
          <cell r="M2045" t="str">
            <v>2010/12/1/8/A/0</v>
          </cell>
        </row>
        <row r="2046">
          <cell r="A2046" t="str">
            <v>2045</v>
          </cell>
          <cell r="B2046" t="str">
            <v>OM8_8169</v>
          </cell>
          <cell r="C2046" t="str">
            <v>169 - CP Jurisdictional Factor</v>
          </cell>
          <cell r="D2046">
            <v>0.98031049999999997</v>
          </cell>
          <cell r="F2046" t="str">
            <v>CALC</v>
          </cell>
          <cell r="H2046" t="str">
            <v>169</v>
          </cell>
          <cell r="I2046" t="str">
            <v>C</v>
          </cell>
          <cell r="J2046" t="str">
            <v>om_exp</v>
          </cell>
          <cell r="K2046" t="str">
            <v>juris_cp</v>
          </cell>
          <cell r="M2046" t="str">
            <v>2010/12/1/8/A/0</v>
          </cell>
        </row>
        <row r="2047">
          <cell r="A2047" t="str">
            <v>2046</v>
          </cell>
          <cell r="B2047" t="str">
            <v>OM8_8169</v>
          </cell>
          <cell r="C2047" t="str">
            <v>169 - CP Jurisdictional Factor</v>
          </cell>
          <cell r="D2047">
            <v>0.98031049999999997</v>
          </cell>
          <cell r="F2047" t="str">
            <v>CALC</v>
          </cell>
          <cell r="H2047" t="str">
            <v>169</v>
          </cell>
          <cell r="I2047" t="str">
            <v>C</v>
          </cell>
          <cell r="J2047" t="str">
            <v>om_exp</v>
          </cell>
          <cell r="K2047" t="str">
            <v>juris_cp</v>
          </cell>
          <cell r="M2047" t="str">
            <v>2010/12/1/8/A/0</v>
          </cell>
        </row>
        <row r="2048">
          <cell r="A2048" t="str">
            <v>2047</v>
          </cell>
          <cell r="B2048" t="str">
            <v>OM8_8169</v>
          </cell>
          <cell r="C2048" t="str">
            <v>169 - CP Jurisdictional Factor</v>
          </cell>
          <cell r="D2048">
            <v>0.98031049999999997</v>
          </cell>
          <cell r="F2048" t="str">
            <v>CALC</v>
          </cell>
          <cell r="H2048" t="str">
            <v>169</v>
          </cell>
          <cell r="I2048" t="str">
            <v>C</v>
          </cell>
          <cell r="J2048" t="str">
            <v>om_exp</v>
          </cell>
          <cell r="K2048" t="str">
            <v>juris_cp</v>
          </cell>
          <cell r="M2048" t="str">
            <v>2010/12/1/8/A/0</v>
          </cell>
        </row>
        <row r="2049">
          <cell r="A2049" t="str">
            <v>2048</v>
          </cell>
          <cell r="B2049" t="str">
            <v>OM8_8169</v>
          </cell>
          <cell r="C2049" t="str">
            <v>169 - CP Jurisdictional Factor</v>
          </cell>
          <cell r="D2049">
            <v>0.98031049999999997</v>
          </cell>
          <cell r="F2049" t="str">
            <v>CALC</v>
          </cell>
          <cell r="H2049" t="str">
            <v>169</v>
          </cell>
          <cell r="I2049" t="str">
            <v>C</v>
          </cell>
          <cell r="J2049" t="str">
            <v>om_exp</v>
          </cell>
          <cell r="K2049" t="str">
            <v>juris_cp</v>
          </cell>
          <cell r="M2049" t="str">
            <v>2010/12/1/8/A/0</v>
          </cell>
        </row>
        <row r="2050">
          <cell r="A2050" t="str">
            <v>2049</v>
          </cell>
          <cell r="B2050" t="str">
            <v>OM8_8169</v>
          </cell>
          <cell r="C2050" t="str">
            <v>169 - CP Jurisdictional Factor</v>
          </cell>
          <cell r="D2050">
            <v>0.98031049999999997</v>
          </cell>
          <cell r="F2050" t="str">
            <v>CALC</v>
          </cell>
          <cell r="H2050" t="str">
            <v>169</v>
          </cell>
          <cell r="I2050" t="str">
            <v>C</v>
          </cell>
          <cell r="J2050" t="str">
            <v>om_exp</v>
          </cell>
          <cell r="K2050" t="str">
            <v>juris_cp</v>
          </cell>
          <cell r="M2050" t="str">
            <v>2010/12/1/8/A/0</v>
          </cell>
        </row>
        <row r="2051">
          <cell r="A2051" t="str">
            <v>2050</v>
          </cell>
          <cell r="B2051" t="str">
            <v>OM8_8169</v>
          </cell>
          <cell r="C2051" t="str">
            <v>169 - CP Jurisdictional Factor</v>
          </cell>
          <cell r="D2051">
            <v>0.98031049999999997</v>
          </cell>
          <cell r="F2051" t="str">
            <v>CALC</v>
          </cell>
          <cell r="H2051" t="str">
            <v>169</v>
          </cell>
          <cell r="I2051" t="str">
            <v>C</v>
          </cell>
          <cell r="J2051" t="str">
            <v>om_exp</v>
          </cell>
          <cell r="K2051" t="str">
            <v>juris_cp</v>
          </cell>
          <cell r="M2051" t="str">
            <v>2010/12/1/8/A/0</v>
          </cell>
        </row>
        <row r="2052">
          <cell r="A2052" t="str">
            <v>2051</v>
          </cell>
          <cell r="B2052" t="str">
            <v>OMA_8169</v>
          </cell>
          <cell r="C2052" t="str">
            <v>169 - Energy Jurisdictional Factor</v>
          </cell>
          <cell r="D2052">
            <v>0.980271</v>
          </cell>
          <cell r="F2052" t="str">
            <v>CALC</v>
          </cell>
          <cell r="H2052" t="str">
            <v>169</v>
          </cell>
          <cell r="I2052" t="str">
            <v>C</v>
          </cell>
          <cell r="J2052" t="str">
            <v>om_exp</v>
          </cell>
          <cell r="K2052" t="str">
            <v>juris_energy</v>
          </cell>
          <cell r="M2052" t="str">
            <v>2010/12/1/8/A/0</v>
          </cell>
        </row>
        <row r="2053">
          <cell r="A2053" t="str">
            <v>2052</v>
          </cell>
          <cell r="B2053" t="str">
            <v>OMA_8169</v>
          </cell>
          <cell r="C2053" t="str">
            <v>169 - Energy Jurisdictional Factor</v>
          </cell>
          <cell r="D2053">
            <v>0.980271</v>
          </cell>
          <cell r="F2053" t="str">
            <v>CALC</v>
          </cell>
          <cell r="H2053" t="str">
            <v>169</v>
          </cell>
          <cell r="I2053" t="str">
            <v>C</v>
          </cell>
          <cell r="J2053" t="str">
            <v>om_exp</v>
          </cell>
          <cell r="K2053" t="str">
            <v>juris_energy</v>
          </cell>
          <cell r="M2053" t="str">
            <v>2010/12/1/8/A/0</v>
          </cell>
        </row>
        <row r="2054">
          <cell r="A2054" t="str">
            <v>2053</v>
          </cell>
          <cell r="B2054" t="str">
            <v>OMA_8169</v>
          </cell>
          <cell r="C2054" t="str">
            <v>169 - Energy Jurisdictional Factor</v>
          </cell>
          <cell r="D2054">
            <v>0.980271</v>
          </cell>
          <cell r="F2054" t="str">
            <v>CALC</v>
          </cell>
          <cell r="H2054" t="str">
            <v>169</v>
          </cell>
          <cell r="I2054" t="str">
            <v>C</v>
          </cell>
          <cell r="J2054" t="str">
            <v>om_exp</v>
          </cell>
          <cell r="K2054" t="str">
            <v>juris_energy</v>
          </cell>
          <cell r="M2054" t="str">
            <v>2010/12/1/8/A/0</v>
          </cell>
        </row>
        <row r="2055">
          <cell r="A2055" t="str">
            <v>2054</v>
          </cell>
          <cell r="B2055" t="str">
            <v>OMA_8169</v>
          </cell>
          <cell r="C2055" t="str">
            <v>169 - Energy Jurisdictional Factor</v>
          </cell>
          <cell r="D2055">
            <v>0.980271</v>
          </cell>
          <cell r="F2055" t="str">
            <v>CALC</v>
          </cell>
          <cell r="H2055" t="str">
            <v>169</v>
          </cell>
          <cell r="I2055" t="str">
            <v>C</v>
          </cell>
          <cell r="J2055" t="str">
            <v>om_exp</v>
          </cell>
          <cell r="K2055" t="str">
            <v>juris_energy</v>
          </cell>
          <cell r="M2055" t="str">
            <v>2010/12/1/8/A/0</v>
          </cell>
        </row>
        <row r="2056">
          <cell r="A2056" t="str">
            <v>2055</v>
          </cell>
          <cell r="B2056" t="str">
            <v>OMA_8169</v>
          </cell>
          <cell r="C2056" t="str">
            <v>169 - Energy Jurisdictional Factor</v>
          </cell>
          <cell r="D2056">
            <v>0.980271</v>
          </cell>
          <cell r="F2056" t="str">
            <v>CALC</v>
          </cell>
          <cell r="H2056" t="str">
            <v>169</v>
          </cell>
          <cell r="I2056" t="str">
            <v>C</v>
          </cell>
          <cell r="J2056" t="str">
            <v>om_exp</v>
          </cell>
          <cell r="K2056" t="str">
            <v>juris_energy</v>
          </cell>
          <cell r="M2056" t="str">
            <v>2010/12/1/8/A/0</v>
          </cell>
        </row>
        <row r="2057">
          <cell r="A2057" t="str">
            <v>2056</v>
          </cell>
          <cell r="B2057" t="str">
            <v>OMA_8169</v>
          </cell>
          <cell r="C2057" t="str">
            <v>169 - Energy Jurisdictional Factor</v>
          </cell>
          <cell r="D2057">
            <v>0.980271</v>
          </cell>
          <cell r="F2057" t="str">
            <v>CALC</v>
          </cell>
          <cell r="H2057" t="str">
            <v>169</v>
          </cell>
          <cell r="I2057" t="str">
            <v>C</v>
          </cell>
          <cell r="J2057" t="str">
            <v>om_exp</v>
          </cell>
          <cell r="K2057" t="str">
            <v>juris_energy</v>
          </cell>
          <cell r="M2057" t="str">
            <v>2010/12/1/8/A/0</v>
          </cell>
        </row>
        <row r="2058">
          <cell r="A2058" t="str">
            <v>2057</v>
          </cell>
          <cell r="B2058" t="str">
            <v>OMA_8169</v>
          </cell>
          <cell r="C2058" t="str">
            <v>169 - Energy Jurisdictional Factor</v>
          </cell>
          <cell r="D2058">
            <v>0.980271</v>
          </cell>
          <cell r="F2058" t="str">
            <v>CALC</v>
          </cell>
          <cell r="H2058" t="str">
            <v>169</v>
          </cell>
          <cell r="I2058" t="str">
            <v>C</v>
          </cell>
          <cell r="J2058" t="str">
            <v>om_exp</v>
          </cell>
          <cell r="K2058" t="str">
            <v>juris_energy</v>
          </cell>
          <cell r="M2058" t="str">
            <v>2010/12/1/8/A/0</v>
          </cell>
        </row>
        <row r="2059">
          <cell r="A2059" t="str">
            <v>2058</v>
          </cell>
          <cell r="B2059" t="str">
            <v>OM1_8169</v>
          </cell>
          <cell r="C2059" t="str">
            <v>169 - O &amp; M Expenses Amount</v>
          </cell>
          <cell r="D2059">
            <v>20096.22</v>
          </cell>
          <cell r="F2059" t="str">
            <v>CALC</v>
          </cell>
          <cell r="H2059" t="str">
            <v>169</v>
          </cell>
          <cell r="I2059" t="str">
            <v>C</v>
          </cell>
          <cell r="J2059" t="str">
            <v>om_exp</v>
          </cell>
          <cell r="K2059" t="str">
            <v>beg_bal</v>
          </cell>
          <cell r="M2059" t="str">
            <v>2010/12/1/8/A/0</v>
          </cell>
        </row>
        <row r="2060">
          <cell r="A2060" t="str">
            <v>2059</v>
          </cell>
          <cell r="B2060" t="str">
            <v>OM1_8169</v>
          </cell>
          <cell r="C2060" t="str">
            <v>169 - O &amp; M Expenses Amount</v>
          </cell>
          <cell r="D2060">
            <v>26425.25</v>
          </cell>
          <cell r="F2060" t="str">
            <v>CALC</v>
          </cell>
          <cell r="H2060" t="str">
            <v>169</v>
          </cell>
          <cell r="I2060" t="str">
            <v>C</v>
          </cell>
          <cell r="J2060" t="str">
            <v>om_exp</v>
          </cell>
          <cell r="K2060" t="str">
            <v>beg_bal</v>
          </cell>
          <cell r="M2060" t="str">
            <v>2010/12/1/8/A/0</v>
          </cell>
        </row>
        <row r="2061">
          <cell r="A2061" t="str">
            <v>2060</v>
          </cell>
          <cell r="B2061" t="str">
            <v>OM1_8169</v>
          </cell>
          <cell r="C2061" t="str">
            <v>169 - O &amp; M Expenses Amount</v>
          </cell>
          <cell r="D2061">
            <v>15637.59</v>
          </cell>
          <cell r="F2061" t="str">
            <v>CALC</v>
          </cell>
          <cell r="H2061" t="str">
            <v>169</v>
          </cell>
          <cell r="I2061" t="str">
            <v>C</v>
          </cell>
          <cell r="J2061" t="str">
            <v>om_exp</v>
          </cell>
          <cell r="K2061" t="str">
            <v>beg_bal</v>
          </cell>
          <cell r="M2061" t="str">
            <v>2010/12/1/8/A/0</v>
          </cell>
        </row>
        <row r="2062">
          <cell r="A2062" t="str">
            <v>2061</v>
          </cell>
          <cell r="B2062" t="str">
            <v>OM1_8169</v>
          </cell>
          <cell r="C2062" t="str">
            <v>169 - O &amp; M Expenses Amount</v>
          </cell>
          <cell r="D2062">
            <v>12666.3</v>
          </cell>
          <cell r="F2062" t="str">
            <v>CALC</v>
          </cell>
          <cell r="H2062" t="str">
            <v>169</v>
          </cell>
          <cell r="I2062" t="str">
            <v>C</v>
          </cell>
          <cell r="J2062" t="str">
            <v>om_exp</v>
          </cell>
          <cell r="K2062" t="str">
            <v>beg_bal</v>
          </cell>
          <cell r="M2062" t="str">
            <v>2010/12/1/8/A/0</v>
          </cell>
        </row>
        <row r="2063">
          <cell r="A2063" t="str">
            <v>2062</v>
          </cell>
          <cell r="B2063" t="str">
            <v>OM1_8169</v>
          </cell>
          <cell r="C2063" t="str">
            <v>169 - O &amp; M Expenses Amount</v>
          </cell>
          <cell r="D2063">
            <v>2747.91</v>
          </cell>
          <cell r="F2063" t="str">
            <v>CALC</v>
          </cell>
          <cell r="H2063" t="str">
            <v>169</v>
          </cell>
          <cell r="I2063" t="str">
            <v>C</v>
          </cell>
          <cell r="J2063" t="str">
            <v>om_exp</v>
          </cell>
          <cell r="K2063" t="str">
            <v>beg_bal</v>
          </cell>
          <cell r="M2063" t="str">
            <v>2010/12/1/8/A/0</v>
          </cell>
        </row>
        <row r="2064">
          <cell r="A2064" t="str">
            <v>2063</v>
          </cell>
          <cell r="B2064" t="str">
            <v>OM1_8169</v>
          </cell>
          <cell r="C2064" t="str">
            <v>169 - O &amp; M Expenses Amount</v>
          </cell>
          <cell r="D2064">
            <v>1354.59</v>
          </cell>
          <cell r="F2064" t="str">
            <v>CALC</v>
          </cell>
          <cell r="H2064" t="str">
            <v>169</v>
          </cell>
          <cell r="I2064" t="str">
            <v>C</v>
          </cell>
          <cell r="J2064" t="str">
            <v>om_exp</v>
          </cell>
          <cell r="K2064" t="str">
            <v>beg_bal</v>
          </cell>
          <cell r="M2064" t="str">
            <v>2010/12/1/8/A/0</v>
          </cell>
        </row>
        <row r="2065">
          <cell r="A2065" t="str">
            <v>2064</v>
          </cell>
          <cell r="B2065" t="str">
            <v>OM1_8169</v>
          </cell>
          <cell r="C2065" t="str">
            <v>169 - O &amp; M Expenses Amount</v>
          </cell>
          <cell r="D2065">
            <v>0</v>
          </cell>
          <cell r="F2065" t="str">
            <v>CALC</v>
          </cell>
          <cell r="H2065" t="str">
            <v>169</v>
          </cell>
          <cell r="I2065" t="str">
            <v>C</v>
          </cell>
          <cell r="J2065" t="str">
            <v>om_exp</v>
          </cell>
          <cell r="K2065" t="str">
            <v>beg_bal</v>
          </cell>
          <cell r="M2065" t="str">
            <v>2010/12/1/8/A/0</v>
          </cell>
        </row>
        <row r="2066">
          <cell r="A2066" t="str">
            <v>2065</v>
          </cell>
          <cell r="B2066" t="str">
            <v>OM9_8169</v>
          </cell>
          <cell r="C2066" t="str">
            <v>169 - GCP Jurisdictional Factor</v>
          </cell>
          <cell r="D2066">
            <v>1</v>
          </cell>
          <cell r="F2066" t="str">
            <v>CALC</v>
          </cell>
          <cell r="H2066" t="str">
            <v>169</v>
          </cell>
          <cell r="I2066" t="str">
            <v>C</v>
          </cell>
          <cell r="J2066" t="str">
            <v>om_exp</v>
          </cell>
          <cell r="K2066" t="str">
            <v>juris_gcp</v>
          </cell>
          <cell r="M2066" t="str">
            <v>2010/12/1/8/A/0</v>
          </cell>
        </row>
        <row r="2067">
          <cell r="A2067" t="str">
            <v>2066</v>
          </cell>
          <cell r="B2067" t="str">
            <v>OM9_8169</v>
          </cell>
          <cell r="C2067" t="str">
            <v>169 - GCP Jurisdictional Factor</v>
          </cell>
          <cell r="D2067">
            <v>1</v>
          </cell>
          <cell r="F2067" t="str">
            <v>CALC</v>
          </cell>
          <cell r="H2067" t="str">
            <v>169</v>
          </cell>
          <cell r="I2067" t="str">
            <v>C</v>
          </cell>
          <cell r="J2067" t="str">
            <v>om_exp</v>
          </cell>
          <cell r="K2067" t="str">
            <v>juris_gcp</v>
          </cell>
          <cell r="M2067" t="str">
            <v>2010/12/1/8/A/0</v>
          </cell>
        </row>
        <row r="2068">
          <cell r="A2068" t="str">
            <v>2067</v>
          </cell>
          <cell r="B2068" t="str">
            <v>OM9_8169</v>
          </cell>
          <cell r="C2068" t="str">
            <v>169 - GCP Jurisdictional Factor</v>
          </cell>
          <cell r="D2068">
            <v>1</v>
          </cell>
          <cell r="F2068" t="str">
            <v>CALC</v>
          </cell>
          <cell r="H2068" t="str">
            <v>169</v>
          </cell>
          <cell r="I2068" t="str">
            <v>C</v>
          </cell>
          <cell r="J2068" t="str">
            <v>om_exp</v>
          </cell>
          <cell r="K2068" t="str">
            <v>juris_gcp</v>
          </cell>
          <cell r="M2068" t="str">
            <v>2010/12/1/8/A/0</v>
          </cell>
        </row>
        <row r="2069">
          <cell r="A2069" t="str">
            <v>2068</v>
          </cell>
          <cell r="B2069" t="str">
            <v>OM9_8169</v>
          </cell>
          <cell r="C2069" t="str">
            <v>169 - GCP Jurisdictional Factor</v>
          </cell>
          <cell r="D2069">
            <v>1</v>
          </cell>
          <cell r="F2069" t="str">
            <v>CALC</v>
          </cell>
          <cell r="H2069" t="str">
            <v>169</v>
          </cell>
          <cell r="I2069" t="str">
            <v>C</v>
          </cell>
          <cell r="J2069" t="str">
            <v>om_exp</v>
          </cell>
          <cell r="K2069" t="str">
            <v>juris_gcp</v>
          </cell>
          <cell r="M2069" t="str">
            <v>2010/12/1/8/A/0</v>
          </cell>
        </row>
        <row r="2070">
          <cell r="A2070" t="str">
            <v>2069</v>
          </cell>
          <cell r="B2070" t="str">
            <v>OM9_8169</v>
          </cell>
          <cell r="C2070" t="str">
            <v>169 - GCP Jurisdictional Factor</v>
          </cell>
          <cell r="D2070">
            <v>1</v>
          </cell>
          <cell r="F2070" t="str">
            <v>CALC</v>
          </cell>
          <cell r="H2070" t="str">
            <v>169</v>
          </cell>
          <cell r="I2070" t="str">
            <v>C</v>
          </cell>
          <cell r="J2070" t="str">
            <v>om_exp</v>
          </cell>
          <cell r="K2070" t="str">
            <v>juris_gcp</v>
          </cell>
          <cell r="M2070" t="str">
            <v>2010/12/1/8/A/0</v>
          </cell>
        </row>
        <row r="2071">
          <cell r="A2071" t="str">
            <v>2070</v>
          </cell>
          <cell r="B2071" t="str">
            <v>OM9_8169</v>
          </cell>
          <cell r="C2071" t="str">
            <v>169 - GCP Jurisdictional Factor</v>
          </cell>
          <cell r="D2071">
            <v>1</v>
          </cell>
          <cell r="F2071" t="str">
            <v>CALC</v>
          </cell>
          <cell r="H2071" t="str">
            <v>169</v>
          </cell>
          <cell r="I2071" t="str">
            <v>C</v>
          </cell>
          <cell r="J2071" t="str">
            <v>om_exp</v>
          </cell>
          <cell r="K2071" t="str">
            <v>juris_gcp</v>
          </cell>
          <cell r="M2071" t="str">
            <v>2010/12/1/8/A/0</v>
          </cell>
        </row>
        <row r="2072">
          <cell r="A2072" t="str">
            <v>2071</v>
          </cell>
          <cell r="B2072" t="str">
            <v>OM9_8169</v>
          </cell>
          <cell r="C2072" t="str">
            <v>169 - GCP Jurisdictional Factor</v>
          </cell>
          <cell r="D2072">
            <v>1</v>
          </cell>
          <cell r="F2072" t="str">
            <v>CALC</v>
          </cell>
          <cell r="H2072" t="str">
            <v>169</v>
          </cell>
          <cell r="I2072" t="str">
            <v>C</v>
          </cell>
          <cell r="J2072" t="str">
            <v>om_exp</v>
          </cell>
          <cell r="K2072" t="str">
            <v>juris_gcp</v>
          </cell>
          <cell r="M2072" t="str">
            <v>2010/12/1/8/A/0</v>
          </cell>
        </row>
        <row r="2073">
          <cell r="A2073" t="str">
            <v>2072</v>
          </cell>
          <cell r="B2073" t="str">
            <v>OMD_8169</v>
          </cell>
          <cell r="C2073" t="str">
            <v>169 - Energy Jurisdictional O &amp; M Exp Amount</v>
          </cell>
          <cell r="D2073">
            <v>0</v>
          </cell>
          <cell r="F2073" t="str">
            <v>CALC</v>
          </cell>
          <cell r="H2073" t="str">
            <v>169</v>
          </cell>
          <cell r="I2073" t="str">
            <v>C</v>
          </cell>
          <cell r="J2073" t="str">
            <v>om_exp</v>
          </cell>
          <cell r="K2073" t="str">
            <v>juris_energy_amt</v>
          </cell>
          <cell r="M2073" t="str">
            <v>2010/12/1/8/A/0</v>
          </cell>
        </row>
        <row r="2074">
          <cell r="A2074" t="str">
            <v>2073</v>
          </cell>
          <cell r="B2074" t="str">
            <v>OMD_8169</v>
          </cell>
          <cell r="C2074" t="str">
            <v>169 - Energy Jurisdictional O &amp; M Exp Amount</v>
          </cell>
          <cell r="D2074">
            <v>0</v>
          </cell>
          <cell r="F2074" t="str">
            <v>CALC</v>
          </cell>
          <cell r="H2074" t="str">
            <v>169</v>
          </cell>
          <cell r="I2074" t="str">
            <v>C</v>
          </cell>
          <cell r="J2074" t="str">
            <v>om_exp</v>
          </cell>
          <cell r="K2074" t="str">
            <v>juris_energy_amt</v>
          </cell>
          <cell r="M2074" t="str">
            <v>2010/12/1/8/A/0</v>
          </cell>
        </row>
        <row r="2075">
          <cell r="A2075" t="str">
            <v>2074</v>
          </cell>
          <cell r="B2075" t="str">
            <v>OMD_8169</v>
          </cell>
          <cell r="C2075" t="str">
            <v>169 - Energy Jurisdictional O &amp; M Exp Amount</v>
          </cell>
          <cell r="D2075">
            <v>0</v>
          </cell>
          <cell r="F2075" t="str">
            <v>CALC</v>
          </cell>
          <cell r="H2075" t="str">
            <v>169</v>
          </cell>
          <cell r="I2075" t="str">
            <v>C</v>
          </cell>
          <cell r="J2075" t="str">
            <v>om_exp</v>
          </cell>
          <cell r="K2075" t="str">
            <v>juris_energy_amt</v>
          </cell>
          <cell r="M2075" t="str">
            <v>2010/12/1/8/A/0</v>
          </cell>
        </row>
        <row r="2076">
          <cell r="A2076" t="str">
            <v>2075</v>
          </cell>
          <cell r="B2076" t="str">
            <v>OMD_8169</v>
          </cell>
          <cell r="C2076" t="str">
            <v>169 - Energy Jurisdictional O &amp; M Exp Amount</v>
          </cell>
          <cell r="D2076">
            <v>0</v>
          </cell>
          <cell r="F2076" t="str">
            <v>CALC</v>
          </cell>
          <cell r="H2076" t="str">
            <v>169</v>
          </cell>
          <cell r="I2076" t="str">
            <v>C</v>
          </cell>
          <cell r="J2076" t="str">
            <v>om_exp</v>
          </cell>
          <cell r="K2076" t="str">
            <v>juris_energy_amt</v>
          </cell>
          <cell r="M2076" t="str">
            <v>2010/12/1/8/A/0</v>
          </cell>
        </row>
        <row r="2077">
          <cell r="A2077" t="str">
            <v>2076</v>
          </cell>
          <cell r="B2077" t="str">
            <v>OMD_8169</v>
          </cell>
          <cell r="C2077" t="str">
            <v>169 - Energy Jurisdictional O &amp; M Exp Amount</v>
          </cell>
          <cell r="D2077">
            <v>0</v>
          </cell>
          <cell r="F2077" t="str">
            <v>CALC</v>
          </cell>
          <cell r="H2077" t="str">
            <v>169</v>
          </cell>
          <cell r="I2077" t="str">
            <v>C</v>
          </cell>
          <cell r="J2077" t="str">
            <v>om_exp</v>
          </cell>
          <cell r="K2077" t="str">
            <v>juris_energy_amt</v>
          </cell>
          <cell r="M2077" t="str">
            <v>2010/12/1/8/A/0</v>
          </cell>
        </row>
        <row r="2078">
          <cell r="A2078" t="str">
            <v>2077</v>
          </cell>
          <cell r="B2078" t="str">
            <v>OMD_8169</v>
          </cell>
          <cell r="C2078" t="str">
            <v>169 - Energy Jurisdictional O &amp; M Exp Amount</v>
          </cell>
          <cell r="D2078">
            <v>0</v>
          </cell>
          <cell r="F2078" t="str">
            <v>CALC</v>
          </cell>
          <cell r="H2078" t="str">
            <v>169</v>
          </cell>
          <cell r="I2078" t="str">
            <v>C</v>
          </cell>
          <cell r="J2078" t="str">
            <v>om_exp</v>
          </cell>
          <cell r="K2078" t="str">
            <v>juris_energy_amt</v>
          </cell>
          <cell r="M2078" t="str">
            <v>2010/12/1/8/A/0</v>
          </cell>
        </row>
        <row r="2079">
          <cell r="A2079" t="str">
            <v>2078</v>
          </cell>
          <cell r="B2079" t="str">
            <v>OMD_8169</v>
          </cell>
          <cell r="C2079" t="str">
            <v>169 - Energy Jurisdictional O &amp; M Exp Amount</v>
          </cell>
          <cell r="D2079">
            <v>0</v>
          </cell>
          <cell r="F2079" t="str">
            <v>CALC</v>
          </cell>
          <cell r="H2079" t="str">
            <v>169</v>
          </cell>
          <cell r="I2079" t="str">
            <v>C</v>
          </cell>
          <cell r="J2079" t="str">
            <v>om_exp</v>
          </cell>
          <cell r="K2079" t="str">
            <v>juris_energy_amt</v>
          </cell>
          <cell r="M2079" t="str">
            <v>2010/12/1/8/A/0</v>
          </cell>
        </row>
        <row r="2080">
          <cell r="A2080" t="str">
            <v>2079</v>
          </cell>
          <cell r="B2080" t="str">
            <v>OME_8169</v>
          </cell>
          <cell r="C2080" t="str">
            <v>169 - Total Jurisdictional O &amp; M Exp Amount</v>
          </cell>
          <cell r="D2080">
            <v>19700.53547631</v>
          </cell>
          <cell r="F2080" t="str">
            <v>CALC</v>
          </cell>
          <cell r="H2080" t="str">
            <v>169</v>
          </cell>
          <cell r="I2080" t="str">
            <v>C</v>
          </cell>
          <cell r="J2080" t="str">
            <v>om_exp</v>
          </cell>
          <cell r="K2080" t="str">
            <v>total_juris_amt</v>
          </cell>
          <cell r="M2080" t="str">
            <v>2010/12/1/8/A/0</v>
          </cell>
        </row>
        <row r="2081">
          <cell r="A2081" t="str">
            <v>2080</v>
          </cell>
          <cell r="B2081" t="str">
            <v>OME_8169</v>
          </cell>
          <cell r="C2081" t="str">
            <v>169 - Total Jurisdictional O &amp; M Exp Amount</v>
          </cell>
          <cell r="D2081">
            <v>25904.950040125001</v>
          </cell>
          <cell r="F2081" t="str">
            <v>CALC</v>
          </cell>
          <cell r="H2081" t="str">
            <v>169</v>
          </cell>
          <cell r="I2081" t="str">
            <v>C</v>
          </cell>
          <cell r="J2081" t="str">
            <v>om_exp</v>
          </cell>
          <cell r="K2081" t="str">
            <v>total_juris_amt</v>
          </cell>
          <cell r="M2081" t="str">
            <v>2010/12/1/8/A/0</v>
          </cell>
        </row>
        <row r="2082">
          <cell r="A2082" t="str">
            <v>2081</v>
          </cell>
          <cell r="B2082" t="str">
            <v>OME_8169</v>
          </cell>
          <cell r="C2082" t="str">
            <v>169 - Total Jurisdictional O &amp; M Exp Amount</v>
          </cell>
          <cell r="D2082">
            <v>15329.693671695</v>
          </cell>
          <cell r="F2082" t="str">
            <v>CALC</v>
          </cell>
          <cell r="H2082" t="str">
            <v>169</v>
          </cell>
          <cell r="I2082" t="str">
            <v>C</v>
          </cell>
          <cell r="J2082" t="str">
            <v>om_exp</v>
          </cell>
          <cell r="K2082" t="str">
            <v>total_juris_amt</v>
          </cell>
          <cell r="M2082" t="str">
            <v>2010/12/1/8/A/0</v>
          </cell>
        </row>
        <row r="2083">
          <cell r="A2083" t="str">
            <v>2082</v>
          </cell>
          <cell r="B2083" t="str">
            <v>OME_8169</v>
          </cell>
          <cell r="C2083" t="str">
            <v>169 - Total Jurisdictional O &amp; M Exp Amount</v>
          </cell>
          <cell r="D2083">
            <v>12416.90688615</v>
          </cell>
          <cell r="F2083" t="str">
            <v>CALC</v>
          </cell>
          <cell r="H2083" t="str">
            <v>169</v>
          </cell>
          <cell r="I2083" t="str">
            <v>C</v>
          </cell>
          <cell r="J2083" t="str">
            <v>om_exp</v>
          </cell>
          <cell r="K2083" t="str">
            <v>total_juris_amt</v>
          </cell>
          <cell r="M2083" t="str">
            <v>2010/12/1/8/A/0</v>
          </cell>
        </row>
        <row r="2084">
          <cell r="A2084" t="str">
            <v>2083</v>
          </cell>
          <cell r="B2084" t="str">
            <v>OME_8169</v>
          </cell>
          <cell r="C2084" t="str">
            <v>169 - Total Jurisdictional O &amp; M Exp Amount</v>
          </cell>
          <cell r="D2084">
            <v>2693.8050260549999</v>
          </cell>
          <cell r="F2084" t="str">
            <v>CALC</v>
          </cell>
          <cell r="H2084" t="str">
            <v>169</v>
          </cell>
          <cell r="I2084" t="str">
            <v>C</v>
          </cell>
          <cell r="J2084" t="str">
            <v>om_exp</v>
          </cell>
          <cell r="K2084" t="str">
            <v>total_juris_amt</v>
          </cell>
          <cell r="M2084" t="str">
            <v>2010/12/1/8/A/0</v>
          </cell>
        </row>
        <row r="2085">
          <cell r="A2085" t="str">
            <v>2084</v>
          </cell>
          <cell r="B2085" t="str">
            <v>OME_8169</v>
          </cell>
          <cell r="C2085" t="str">
            <v>169 - Total Jurisdictional O &amp; M Exp Amount</v>
          </cell>
          <cell r="D2085">
            <v>1327.9188001949999</v>
          </cell>
          <cell r="F2085" t="str">
            <v>CALC</v>
          </cell>
          <cell r="H2085" t="str">
            <v>169</v>
          </cell>
          <cell r="I2085" t="str">
            <v>C</v>
          </cell>
          <cell r="J2085" t="str">
            <v>om_exp</v>
          </cell>
          <cell r="K2085" t="str">
            <v>total_juris_amt</v>
          </cell>
          <cell r="M2085" t="str">
            <v>2010/12/1/8/A/0</v>
          </cell>
        </row>
        <row r="2086">
          <cell r="A2086" t="str">
            <v>2085</v>
          </cell>
          <cell r="B2086" t="str">
            <v>OME_8169</v>
          </cell>
          <cell r="C2086" t="str">
            <v>169 - Total Jurisdictional O &amp; M Exp Amount</v>
          </cell>
          <cell r="D2086">
            <v>0</v>
          </cell>
          <cell r="F2086" t="str">
            <v>CALC</v>
          </cell>
          <cell r="H2086" t="str">
            <v>169</v>
          </cell>
          <cell r="I2086" t="str">
            <v>C</v>
          </cell>
          <cell r="J2086" t="str">
            <v>om_exp</v>
          </cell>
          <cell r="K2086" t="str">
            <v>total_juris_amt</v>
          </cell>
          <cell r="M2086" t="str">
            <v>2010/12/1/8/A/0</v>
          </cell>
        </row>
        <row r="2087">
          <cell r="A2087" t="str">
            <v>2086</v>
          </cell>
          <cell r="B2087" t="str">
            <v>OM5_8170</v>
          </cell>
          <cell r="C2087" t="str">
            <v>170 - CP Allocation O &amp; M Exp Amount</v>
          </cell>
          <cell r="D2087">
            <v>12082.41</v>
          </cell>
          <cell r="F2087" t="str">
            <v>CALC</v>
          </cell>
          <cell r="H2087" t="str">
            <v>170</v>
          </cell>
          <cell r="I2087" t="str">
            <v>C</v>
          </cell>
          <cell r="J2087" t="str">
            <v>om_exp</v>
          </cell>
          <cell r="K2087" t="str">
            <v>alloc_cp_amt</v>
          </cell>
          <cell r="M2087" t="str">
            <v>2010/12/1/8/A/0</v>
          </cell>
        </row>
        <row r="2088">
          <cell r="A2088" t="str">
            <v>2087</v>
          </cell>
          <cell r="B2088" t="str">
            <v>OM5_8170</v>
          </cell>
          <cell r="C2088" t="str">
            <v>170 - CP Allocation O &amp; M Exp Amount</v>
          </cell>
          <cell r="D2088">
            <v>0</v>
          </cell>
          <cell r="F2088" t="str">
            <v>CALC</v>
          </cell>
          <cell r="H2088" t="str">
            <v>170</v>
          </cell>
          <cell r="I2088" t="str">
            <v>C</v>
          </cell>
          <cell r="J2088" t="str">
            <v>om_exp</v>
          </cell>
          <cell r="K2088" t="str">
            <v>alloc_cp_amt</v>
          </cell>
          <cell r="M2088" t="str">
            <v>2010/12/1/8/A/0</v>
          </cell>
        </row>
        <row r="2089">
          <cell r="A2089" t="str">
            <v>2088</v>
          </cell>
          <cell r="B2089" t="str">
            <v>OM5_8170</v>
          </cell>
          <cell r="C2089" t="str">
            <v>170 - CP Allocation O &amp; M Exp Amount</v>
          </cell>
          <cell r="D2089">
            <v>9228.6200000000008</v>
          </cell>
          <cell r="F2089" t="str">
            <v>CALC</v>
          </cell>
          <cell r="H2089" t="str">
            <v>170</v>
          </cell>
          <cell r="I2089" t="str">
            <v>C</v>
          </cell>
          <cell r="J2089" t="str">
            <v>om_exp</v>
          </cell>
          <cell r="K2089" t="str">
            <v>alloc_cp_amt</v>
          </cell>
          <cell r="M2089" t="str">
            <v>2010/12/1/8/A/0</v>
          </cell>
        </row>
        <row r="2090">
          <cell r="A2090" t="str">
            <v>2089</v>
          </cell>
          <cell r="B2090" t="str">
            <v>OM5_8170</v>
          </cell>
          <cell r="C2090" t="str">
            <v>170 - CP Allocation O &amp; M Exp Amount</v>
          </cell>
          <cell r="D2090">
            <v>2038.35</v>
          </cell>
          <cell r="F2090" t="str">
            <v>CALC</v>
          </cell>
          <cell r="H2090" t="str">
            <v>170</v>
          </cell>
          <cell r="I2090" t="str">
            <v>C</v>
          </cell>
          <cell r="J2090" t="str">
            <v>om_exp</v>
          </cell>
          <cell r="K2090" t="str">
            <v>alloc_cp_amt</v>
          </cell>
          <cell r="M2090" t="str">
            <v>2010/12/1/8/A/0</v>
          </cell>
        </row>
        <row r="2091">
          <cell r="A2091" t="str">
            <v>2090</v>
          </cell>
          <cell r="B2091" t="str">
            <v>OM5_8170</v>
          </cell>
          <cell r="C2091" t="str">
            <v>170 - CP Allocation O &amp; M Exp Amount</v>
          </cell>
          <cell r="D2091">
            <v>766.31</v>
          </cell>
          <cell r="F2091" t="str">
            <v>CALC</v>
          </cell>
          <cell r="H2091" t="str">
            <v>170</v>
          </cell>
          <cell r="I2091" t="str">
            <v>C</v>
          </cell>
          <cell r="J2091" t="str">
            <v>om_exp</v>
          </cell>
          <cell r="K2091" t="str">
            <v>alloc_cp_amt</v>
          </cell>
          <cell r="M2091" t="str">
            <v>2010/12/1/8/A/0</v>
          </cell>
        </row>
        <row r="2092">
          <cell r="A2092" t="str">
            <v>2091</v>
          </cell>
          <cell r="B2092" t="str">
            <v>OM5_8170</v>
          </cell>
          <cell r="C2092" t="str">
            <v>170 - CP Allocation O &amp; M Exp Amount</v>
          </cell>
          <cell r="D2092">
            <v>16466.990000000002</v>
          </cell>
          <cell r="F2092" t="str">
            <v>CALC</v>
          </cell>
          <cell r="H2092" t="str">
            <v>170</v>
          </cell>
          <cell r="I2092" t="str">
            <v>C</v>
          </cell>
          <cell r="J2092" t="str">
            <v>om_exp</v>
          </cell>
          <cell r="K2092" t="str">
            <v>alloc_cp_amt</v>
          </cell>
          <cell r="M2092" t="str">
            <v>2010/12/1/8/A/0</v>
          </cell>
        </row>
        <row r="2093">
          <cell r="A2093" t="str">
            <v>2092</v>
          </cell>
          <cell r="B2093" t="str">
            <v>OM5_8170</v>
          </cell>
          <cell r="C2093" t="str">
            <v>170 - CP Allocation O &amp; M Exp Amount</v>
          </cell>
          <cell r="D2093">
            <v>7363.56</v>
          </cell>
          <cell r="F2093" t="str">
            <v>CALC</v>
          </cell>
          <cell r="H2093" t="str">
            <v>170</v>
          </cell>
          <cell r="I2093" t="str">
            <v>C</v>
          </cell>
          <cell r="J2093" t="str">
            <v>om_exp</v>
          </cell>
          <cell r="K2093" t="str">
            <v>alloc_cp_amt</v>
          </cell>
          <cell r="M2093" t="str">
            <v>2010/12/1/8/A/0</v>
          </cell>
        </row>
        <row r="2094">
          <cell r="A2094" t="str">
            <v>2093</v>
          </cell>
          <cell r="B2094" t="str">
            <v>OM2_8170</v>
          </cell>
          <cell r="C2094" t="str">
            <v>170 - CP Allocation Factor</v>
          </cell>
          <cell r="D2094">
            <v>1</v>
          </cell>
          <cell r="F2094" t="str">
            <v>CALC</v>
          </cell>
          <cell r="H2094" t="str">
            <v>170</v>
          </cell>
          <cell r="I2094" t="str">
            <v>C</v>
          </cell>
          <cell r="J2094" t="str">
            <v>om_exp</v>
          </cell>
          <cell r="K2094" t="str">
            <v>alloc_cp</v>
          </cell>
          <cell r="M2094" t="str">
            <v>2010/12/1/8/A/0</v>
          </cell>
        </row>
        <row r="2095">
          <cell r="A2095" t="str">
            <v>2094</v>
          </cell>
          <cell r="B2095" t="str">
            <v>OM2_8170</v>
          </cell>
          <cell r="C2095" t="str">
            <v>170 - CP Allocation Factor</v>
          </cell>
          <cell r="D2095">
            <v>1</v>
          </cell>
          <cell r="F2095" t="str">
            <v>CALC</v>
          </cell>
          <cell r="H2095" t="str">
            <v>170</v>
          </cell>
          <cell r="I2095" t="str">
            <v>C</v>
          </cell>
          <cell r="J2095" t="str">
            <v>om_exp</v>
          </cell>
          <cell r="K2095" t="str">
            <v>alloc_cp</v>
          </cell>
          <cell r="M2095" t="str">
            <v>2010/12/1/8/A/0</v>
          </cell>
        </row>
        <row r="2096">
          <cell r="A2096" t="str">
            <v>2095</v>
          </cell>
          <cell r="B2096" t="str">
            <v>OM2_8170</v>
          </cell>
          <cell r="C2096" t="str">
            <v>170 - CP Allocation Factor</v>
          </cell>
          <cell r="D2096">
            <v>1</v>
          </cell>
          <cell r="F2096" t="str">
            <v>CALC</v>
          </cell>
          <cell r="H2096" t="str">
            <v>170</v>
          </cell>
          <cell r="I2096" t="str">
            <v>C</v>
          </cell>
          <cell r="J2096" t="str">
            <v>om_exp</v>
          </cell>
          <cell r="K2096" t="str">
            <v>alloc_cp</v>
          </cell>
          <cell r="M2096" t="str">
            <v>2010/12/1/8/A/0</v>
          </cell>
        </row>
        <row r="2097">
          <cell r="A2097" t="str">
            <v>2096</v>
          </cell>
          <cell r="B2097" t="str">
            <v>OM2_8170</v>
          </cell>
          <cell r="C2097" t="str">
            <v>170 - CP Allocation Factor</v>
          </cell>
          <cell r="D2097">
            <v>1</v>
          </cell>
          <cell r="F2097" t="str">
            <v>CALC</v>
          </cell>
          <cell r="H2097" t="str">
            <v>170</v>
          </cell>
          <cell r="I2097" t="str">
            <v>C</v>
          </cell>
          <cell r="J2097" t="str">
            <v>om_exp</v>
          </cell>
          <cell r="K2097" t="str">
            <v>alloc_cp</v>
          </cell>
          <cell r="M2097" t="str">
            <v>2010/12/1/8/A/0</v>
          </cell>
        </row>
        <row r="2098">
          <cell r="A2098" t="str">
            <v>2097</v>
          </cell>
          <cell r="B2098" t="str">
            <v>OM2_8170</v>
          </cell>
          <cell r="C2098" t="str">
            <v>170 - CP Allocation Factor</v>
          </cell>
          <cell r="D2098">
            <v>1</v>
          </cell>
          <cell r="F2098" t="str">
            <v>CALC</v>
          </cell>
          <cell r="H2098" t="str">
            <v>170</v>
          </cell>
          <cell r="I2098" t="str">
            <v>C</v>
          </cell>
          <cell r="J2098" t="str">
            <v>om_exp</v>
          </cell>
          <cell r="K2098" t="str">
            <v>alloc_cp</v>
          </cell>
          <cell r="M2098" t="str">
            <v>2010/12/1/8/A/0</v>
          </cell>
        </row>
        <row r="2099">
          <cell r="A2099" t="str">
            <v>2098</v>
          </cell>
          <cell r="B2099" t="str">
            <v>OM2_8170</v>
          </cell>
          <cell r="C2099" t="str">
            <v>170 - CP Allocation Factor</v>
          </cell>
          <cell r="D2099">
            <v>1</v>
          </cell>
          <cell r="F2099" t="str">
            <v>CALC</v>
          </cell>
          <cell r="H2099" t="str">
            <v>170</v>
          </cell>
          <cell r="I2099" t="str">
            <v>C</v>
          </cell>
          <cell r="J2099" t="str">
            <v>om_exp</v>
          </cell>
          <cell r="K2099" t="str">
            <v>alloc_cp</v>
          </cell>
          <cell r="M2099" t="str">
            <v>2010/12/1/8/A/0</v>
          </cell>
        </row>
        <row r="2100">
          <cell r="A2100" t="str">
            <v>2099</v>
          </cell>
          <cell r="B2100" t="str">
            <v>OM2_8170</v>
          </cell>
          <cell r="C2100" t="str">
            <v>170 - CP Allocation Factor</v>
          </cell>
          <cell r="D2100">
            <v>1</v>
          </cell>
          <cell r="F2100" t="str">
            <v>CALC</v>
          </cell>
          <cell r="H2100" t="str">
            <v>170</v>
          </cell>
          <cell r="I2100" t="str">
            <v>C</v>
          </cell>
          <cell r="J2100" t="str">
            <v>om_exp</v>
          </cell>
          <cell r="K2100" t="str">
            <v>alloc_cp</v>
          </cell>
          <cell r="M2100" t="str">
            <v>2010/12/1/8/A/0</v>
          </cell>
        </row>
        <row r="2101">
          <cell r="A2101" t="str">
            <v>2100</v>
          </cell>
          <cell r="B2101" t="str">
            <v>OM6_8170</v>
          </cell>
          <cell r="C2101" t="str">
            <v>170 - GCP Allocation O &amp; M Exp Amount</v>
          </cell>
          <cell r="D2101">
            <v>0</v>
          </cell>
          <cell r="F2101" t="str">
            <v>CALC</v>
          </cell>
          <cell r="H2101" t="str">
            <v>170</v>
          </cell>
          <cell r="I2101" t="str">
            <v>C</v>
          </cell>
          <cell r="J2101" t="str">
            <v>om_exp</v>
          </cell>
          <cell r="K2101" t="str">
            <v>alloc_gcp_amt</v>
          </cell>
          <cell r="M2101" t="str">
            <v>2010/12/1/8/A/0</v>
          </cell>
        </row>
        <row r="2102">
          <cell r="A2102" t="str">
            <v>2101</v>
          </cell>
          <cell r="B2102" t="str">
            <v>OM6_8170</v>
          </cell>
          <cell r="C2102" t="str">
            <v>170 - GCP Allocation O &amp; M Exp Amount</v>
          </cell>
          <cell r="D2102">
            <v>0</v>
          </cell>
          <cell r="F2102" t="str">
            <v>CALC</v>
          </cell>
          <cell r="H2102" t="str">
            <v>170</v>
          </cell>
          <cell r="I2102" t="str">
            <v>C</v>
          </cell>
          <cell r="J2102" t="str">
            <v>om_exp</v>
          </cell>
          <cell r="K2102" t="str">
            <v>alloc_gcp_amt</v>
          </cell>
          <cell r="M2102" t="str">
            <v>2010/12/1/8/A/0</v>
          </cell>
        </row>
        <row r="2103">
          <cell r="A2103" t="str">
            <v>2102</v>
          </cell>
          <cell r="B2103" t="str">
            <v>OM6_8170</v>
          </cell>
          <cell r="C2103" t="str">
            <v>170 - GCP Allocation O &amp; M Exp Amount</v>
          </cell>
          <cell r="D2103">
            <v>0</v>
          </cell>
          <cell r="F2103" t="str">
            <v>CALC</v>
          </cell>
          <cell r="H2103" t="str">
            <v>170</v>
          </cell>
          <cell r="I2103" t="str">
            <v>C</v>
          </cell>
          <cell r="J2103" t="str">
            <v>om_exp</v>
          </cell>
          <cell r="K2103" t="str">
            <v>alloc_gcp_amt</v>
          </cell>
          <cell r="M2103" t="str">
            <v>2010/12/1/8/A/0</v>
          </cell>
        </row>
        <row r="2104">
          <cell r="A2104" t="str">
            <v>2103</v>
          </cell>
          <cell r="B2104" t="str">
            <v>OM6_8170</v>
          </cell>
          <cell r="C2104" t="str">
            <v>170 - GCP Allocation O &amp; M Exp Amount</v>
          </cell>
          <cell r="D2104">
            <v>0</v>
          </cell>
          <cell r="F2104" t="str">
            <v>CALC</v>
          </cell>
          <cell r="H2104" t="str">
            <v>170</v>
          </cell>
          <cell r="I2104" t="str">
            <v>C</v>
          </cell>
          <cell r="J2104" t="str">
            <v>om_exp</v>
          </cell>
          <cell r="K2104" t="str">
            <v>alloc_gcp_amt</v>
          </cell>
          <cell r="M2104" t="str">
            <v>2010/12/1/8/A/0</v>
          </cell>
        </row>
        <row r="2105">
          <cell r="A2105" t="str">
            <v>2104</v>
          </cell>
          <cell r="B2105" t="str">
            <v>OM6_8170</v>
          </cell>
          <cell r="C2105" t="str">
            <v>170 - GCP Allocation O &amp; M Exp Amount</v>
          </cell>
          <cell r="D2105">
            <v>0</v>
          </cell>
          <cell r="F2105" t="str">
            <v>CALC</v>
          </cell>
          <cell r="H2105" t="str">
            <v>170</v>
          </cell>
          <cell r="I2105" t="str">
            <v>C</v>
          </cell>
          <cell r="J2105" t="str">
            <v>om_exp</v>
          </cell>
          <cell r="K2105" t="str">
            <v>alloc_gcp_amt</v>
          </cell>
          <cell r="M2105" t="str">
            <v>2010/12/1/8/A/0</v>
          </cell>
        </row>
        <row r="2106">
          <cell r="A2106" t="str">
            <v>2105</v>
          </cell>
          <cell r="B2106" t="str">
            <v>OM6_8170</v>
          </cell>
          <cell r="C2106" t="str">
            <v>170 - GCP Allocation O &amp; M Exp Amount</v>
          </cell>
          <cell r="D2106">
            <v>0</v>
          </cell>
          <cell r="F2106" t="str">
            <v>CALC</v>
          </cell>
          <cell r="H2106" t="str">
            <v>170</v>
          </cell>
          <cell r="I2106" t="str">
            <v>C</v>
          </cell>
          <cell r="J2106" t="str">
            <v>om_exp</v>
          </cell>
          <cell r="K2106" t="str">
            <v>alloc_gcp_amt</v>
          </cell>
          <cell r="M2106" t="str">
            <v>2010/12/1/8/A/0</v>
          </cell>
        </row>
        <row r="2107">
          <cell r="A2107" t="str">
            <v>2106</v>
          </cell>
          <cell r="B2107" t="str">
            <v>OM6_8170</v>
          </cell>
          <cell r="C2107" t="str">
            <v>170 - GCP Allocation O &amp; M Exp Amount</v>
          </cell>
          <cell r="D2107">
            <v>0</v>
          </cell>
          <cell r="F2107" t="str">
            <v>CALC</v>
          </cell>
          <cell r="H2107" t="str">
            <v>170</v>
          </cell>
          <cell r="I2107" t="str">
            <v>C</v>
          </cell>
          <cell r="J2107" t="str">
            <v>om_exp</v>
          </cell>
          <cell r="K2107" t="str">
            <v>alloc_gcp_amt</v>
          </cell>
          <cell r="M2107" t="str">
            <v>2010/12/1/8/A/0</v>
          </cell>
        </row>
        <row r="2108">
          <cell r="A2108" t="str">
            <v>2107</v>
          </cell>
          <cell r="B2108" t="str">
            <v>OM3_8170</v>
          </cell>
          <cell r="C2108" t="str">
            <v>170 - GCP Allocation Factor</v>
          </cell>
          <cell r="D2108">
            <v>0</v>
          </cell>
          <cell r="F2108" t="str">
            <v>CALC</v>
          </cell>
          <cell r="H2108" t="str">
            <v>170</v>
          </cell>
          <cell r="I2108" t="str">
            <v>C</v>
          </cell>
          <cell r="J2108" t="str">
            <v>om_exp</v>
          </cell>
          <cell r="K2108" t="str">
            <v>alloc_gcp</v>
          </cell>
          <cell r="M2108" t="str">
            <v>2010/12/1/8/A/0</v>
          </cell>
        </row>
        <row r="2109">
          <cell r="A2109" t="str">
            <v>2108</v>
          </cell>
          <cell r="B2109" t="str">
            <v>OM3_8170</v>
          </cell>
          <cell r="C2109" t="str">
            <v>170 - GCP Allocation Factor</v>
          </cell>
          <cell r="D2109">
            <v>0</v>
          </cell>
          <cell r="F2109" t="str">
            <v>CALC</v>
          </cell>
          <cell r="H2109" t="str">
            <v>170</v>
          </cell>
          <cell r="I2109" t="str">
            <v>C</v>
          </cell>
          <cell r="J2109" t="str">
            <v>om_exp</v>
          </cell>
          <cell r="K2109" t="str">
            <v>alloc_gcp</v>
          </cell>
          <cell r="M2109" t="str">
            <v>2010/12/1/8/A/0</v>
          </cell>
        </row>
        <row r="2110">
          <cell r="A2110" t="str">
            <v>2109</v>
          </cell>
          <cell r="B2110" t="str">
            <v>OM3_8170</v>
          </cell>
          <cell r="C2110" t="str">
            <v>170 - GCP Allocation Factor</v>
          </cell>
          <cell r="D2110">
            <v>0</v>
          </cell>
          <cell r="F2110" t="str">
            <v>CALC</v>
          </cell>
          <cell r="H2110" t="str">
            <v>170</v>
          </cell>
          <cell r="I2110" t="str">
            <v>C</v>
          </cell>
          <cell r="J2110" t="str">
            <v>om_exp</v>
          </cell>
          <cell r="K2110" t="str">
            <v>alloc_gcp</v>
          </cell>
          <cell r="M2110" t="str">
            <v>2010/12/1/8/A/0</v>
          </cell>
        </row>
        <row r="2111">
          <cell r="A2111" t="str">
            <v>2110</v>
          </cell>
          <cell r="B2111" t="str">
            <v>OM3_8170</v>
          </cell>
          <cell r="C2111" t="str">
            <v>170 - GCP Allocation Factor</v>
          </cell>
          <cell r="D2111">
            <v>0</v>
          </cell>
          <cell r="F2111" t="str">
            <v>CALC</v>
          </cell>
          <cell r="H2111" t="str">
            <v>170</v>
          </cell>
          <cell r="I2111" t="str">
            <v>C</v>
          </cell>
          <cell r="J2111" t="str">
            <v>om_exp</v>
          </cell>
          <cell r="K2111" t="str">
            <v>alloc_gcp</v>
          </cell>
          <cell r="M2111" t="str">
            <v>2010/12/1/8/A/0</v>
          </cell>
        </row>
        <row r="2112">
          <cell r="A2112" t="str">
            <v>2111</v>
          </cell>
          <cell r="B2112" t="str">
            <v>OM3_8170</v>
          </cell>
          <cell r="C2112" t="str">
            <v>170 - GCP Allocation Factor</v>
          </cell>
          <cell r="D2112">
            <v>0</v>
          </cell>
          <cell r="F2112" t="str">
            <v>CALC</v>
          </cell>
          <cell r="H2112" t="str">
            <v>170</v>
          </cell>
          <cell r="I2112" t="str">
            <v>C</v>
          </cell>
          <cell r="J2112" t="str">
            <v>om_exp</v>
          </cell>
          <cell r="K2112" t="str">
            <v>alloc_gcp</v>
          </cell>
          <cell r="M2112" t="str">
            <v>2010/12/1/8/A/0</v>
          </cell>
        </row>
        <row r="2113">
          <cell r="A2113" t="str">
            <v>2112</v>
          </cell>
          <cell r="B2113" t="str">
            <v>OM3_8170</v>
          </cell>
          <cell r="C2113" t="str">
            <v>170 - GCP Allocation Factor</v>
          </cell>
          <cell r="D2113">
            <v>0</v>
          </cell>
          <cell r="F2113" t="str">
            <v>CALC</v>
          </cell>
          <cell r="H2113" t="str">
            <v>170</v>
          </cell>
          <cell r="I2113" t="str">
            <v>C</v>
          </cell>
          <cell r="J2113" t="str">
            <v>om_exp</v>
          </cell>
          <cell r="K2113" t="str">
            <v>alloc_gcp</v>
          </cell>
          <cell r="M2113" t="str">
            <v>2010/12/1/8/A/0</v>
          </cell>
        </row>
        <row r="2114">
          <cell r="A2114" t="str">
            <v>2113</v>
          </cell>
          <cell r="B2114" t="str">
            <v>OM3_8170</v>
          </cell>
          <cell r="C2114" t="str">
            <v>170 - GCP Allocation Factor</v>
          </cell>
          <cell r="D2114">
            <v>0</v>
          </cell>
          <cell r="F2114" t="str">
            <v>CALC</v>
          </cell>
          <cell r="H2114" t="str">
            <v>170</v>
          </cell>
          <cell r="I2114" t="str">
            <v>C</v>
          </cell>
          <cell r="J2114" t="str">
            <v>om_exp</v>
          </cell>
          <cell r="K2114" t="str">
            <v>alloc_gcp</v>
          </cell>
          <cell r="M2114" t="str">
            <v>2010/12/1/8/A/0</v>
          </cell>
        </row>
        <row r="2115">
          <cell r="A2115" t="str">
            <v>2114</v>
          </cell>
          <cell r="B2115" t="str">
            <v>OMC_8170</v>
          </cell>
          <cell r="C2115" t="str">
            <v>170 - GCP Jurisdictional O &amp; M Exp Amount</v>
          </cell>
          <cell r="D2115">
            <v>0</v>
          </cell>
          <cell r="F2115" t="str">
            <v>CALC</v>
          </cell>
          <cell r="H2115" t="str">
            <v>170</v>
          </cell>
          <cell r="I2115" t="str">
            <v>C</v>
          </cell>
          <cell r="J2115" t="str">
            <v>om_exp</v>
          </cell>
          <cell r="K2115" t="str">
            <v>juris_gcp_amt</v>
          </cell>
          <cell r="M2115" t="str">
            <v>2010/12/1/8/A/0</v>
          </cell>
        </row>
        <row r="2116">
          <cell r="A2116" t="str">
            <v>2115</v>
          </cell>
          <cell r="B2116" t="str">
            <v>OMC_8170</v>
          </cell>
          <cell r="C2116" t="str">
            <v>170 - GCP Jurisdictional O &amp; M Exp Amount</v>
          </cell>
          <cell r="D2116">
            <v>0</v>
          </cell>
          <cell r="F2116" t="str">
            <v>CALC</v>
          </cell>
          <cell r="H2116" t="str">
            <v>170</v>
          </cell>
          <cell r="I2116" t="str">
            <v>C</v>
          </cell>
          <cell r="J2116" t="str">
            <v>om_exp</v>
          </cell>
          <cell r="K2116" t="str">
            <v>juris_gcp_amt</v>
          </cell>
          <cell r="M2116" t="str">
            <v>2010/12/1/8/A/0</v>
          </cell>
        </row>
        <row r="2117">
          <cell r="A2117" t="str">
            <v>2116</v>
          </cell>
          <cell r="B2117" t="str">
            <v>OMC_8170</v>
          </cell>
          <cell r="C2117" t="str">
            <v>170 - GCP Jurisdictional O &amp; M Exp Amount</v>
          </cell>
          <cell r="D2117">
            <v>0</v>
          </cell>
          <cell r="F2117" t="str">
            <v>CALC</v>
          </cell>
          <cell r="H2117" t="str">
            <v>170</v>
          </cell>
          <cell r="I2117" t="str">
            <v>C</v>
          </cell>
          <cell r="J2117" t="str">
            <v>om_exp</v>
          </cell>
          <cell r="K2117" t="str">
            <v>juris_gcp_amt</v>
          </cell>
          <cell r="M2117" t="str">
            <v>2010/12/1/8/A/0</v>
          </cell>
        </row>
        <row r="2118">
          <cell r="A2118" t="str">
            <v>2117</v>
          </cell>
          <cell r="B2118" t="str">
            <v>OMC_8170</v>
          </cell>
          <cell r="C2118" t="str">
            <v>170 - GCP Jurisdictional O &amp; M Exp Amount</v>
          </cell>
          <cell r="D2118">
            <v>0</v>
          </cell>
          <cell r="F2118" t="str">
            <v>CALC</v>
          </cell>
          <cell r="H2118" t="str">
            <v>170</v>
          </cell>
          <cell r="I2118" t="str">
            <v>C</v>
          </cell>
          <cell r="J2118" t="str">
            <v>om_exp</v>
          </cell>
          <cell r="K2118" t="str">
            <v>juris_gcp_amt</v>
          </cell>
          <cell r="M2118" t="str">
            <v>2010/12/1/8/A/0</v>
          </cell>
        </row>
        <row r="2119">
          <cell r="A2119" t="str">
            <v>2118</v>
          </cell>
          <cell r="B2119" t="str">
            <v>OMC_8170</v>
          </cell>
          <cell r="C2119" t="str">
            <v>170 - GCP Jurisdictional O &amp; M Exp Amount</v>
          </cell>
          <cell r="D2119">
            <v>0</v>
          </cell>
          <cell r="F2119" t="str">
            <v>CALC</v>
          </cell>
          <cell r="H2119" t="str">
            <v>170</v>
          </cell>
          <cell r="I2119" t="str">
            <v>C</v>
          </cell>
          <cell r="J2119" t="str">
            <v>om_exp</v>
          </cell>
          <cell r="K2119" t="str">
            <v>juris_gcp_amt</v>
          </cell>
          <cell r="M2119" t="str">
            <v>2010/12/1/8/A/0</v>
          </cell>
        </row>
        <row r="2120">
          <cell r="A2120" t="str">
            <v>2119</v>
          </cell>
          <cell r="B2120" t="str">
            <v>OMC_8170</v>
          </cell>
          <cell r="C2120" t="str">
            <v>170 - GCP Jurisdictional O &amp; M Exp Amount</v>
          </cell>
          <cell r="D2120">
            <v>0</v>
          </cell>
          <cell r="F2120" t="str">
            <v>CALC</v>
          </cell>
          <cell r="H2120" t="str">
            <v>170</v>
          </cell>
          <cell r="I2120" t="str">
            <v>C</v>
          </cell>
          <cell r="J2120" t="str">
            <v>om_exp</v>
          </cell>
          <cell r="K2120" t="str">
            <v>juris_gcp_amt</v>
          </cell>
          <cell r="M2120" t="str">
            <v>2010/12/1/8/A/0</v>
          </cell>
        </row>
        <row r="2121">
          <cell r="A2121" t="str">
            <v>2120</v>
          </cell>
          <cell r="B2121" t="str">
            <v>OMC_8170</v>
          </cell>
          <cell r="C2121" t="str">
            <v>170 - GCP Jurisdictional O &amp; M Exp Amount</v>
          </cell>
          <cell r="D2121">
            <v>0</v>
          </cell>
          <cell r="F2121" t="str">
            <v>CALC</v>
          </cell>
          <cell r="H2121" t="str">
            <v>170</v>
          </cell>
          <cell r="I2121" t="str">
            <v>C</v>
          </cell>
          <cell r="J2121" t="str">
            <v>om_exp</v>
          </cell>
          <cell r="K2121" t="str">
            <v>juris_gcp_amt</v>
          </cell>
          <cell r="M2121" t="str">
            <v>2010/12/1/8/A/0</v>
          </cell>
        </row>
        <row r="2122">
          <cell r="A2122" t="str">
            <v>2121</v>
          </cell>
          <cell r="B2122" t="str">
            <v>OM4_8170</v>
          </cell>
          <cell r="C2122" t="str">
            <v>170 - Energy Allocation Factor</v>
          </cell>
          <cell r="D2122">
            <v>0</v>
          </cell>
          <cell r="F2122" t="str">
            <v>CALC</v>
          </cell>
          <cell r="H2122" t="str">
            <v>170</v>
          </cell>
          <cell r="I2122" t="str">
            <v>C</v>
          </cell>
          <cell r="J2122" t="str">
            <v>om_exp</v>
          </cell>
          <cell r="K2122" t="str">
            <v>alloc_energy</v>
          </cell>
          <cell r="M2122" t="str">
            <v>2010/12/1/8/A/0</v>
          </cell>
        </row>
        <row r="2123">
          <cell r="A2123" t="str">
            <v>2122</v>
          </cell>
          <cell r="B2123" t="str">
            <v>OM4_8170</v>
          </cell>
          <cell r="C2123" t="str">
            <v>170 - Energy Allocation Factor</v>
          </cell>
          <cell r="D2123">
            <v>0</v>
          </cell>
          <cell r="F2123" t="str">
            <v>CALC</v>
          </cell>
          <cell r="H2123" t="str">
            <v>170</v>
          </cell>
          <cell r="I2123" t="str">
            <v>C</v>
          </cell>
          <cell r="J2123" t="str">
            <v>om_exp</v>
          </cell>
          <cell r="K2123" t="str">
            <v>alloc_energy</v>
          </cell>
          <cell r="M2123" t="str">
            <v>2010/12/1/8/A/0</v>
          </cell>
        </row>
        <row r="2124">
          <cell r="A2124" t="str">
            <v>2123</v>
          </cell>
          <cell r="B2124" t="str">
            <v>OM4_8170</v>
          </cell>
          <cell r="C2124" t="str">
            <v>170 - Energy Allocation Factor</v>
          </cell>
          <cell r="D2124">
            <v>0</v>
          </cell>
          <cell r="F2124" t="str">
            <v>CALC</v>
          </cell>
          <cell r="H2124" t="str">
            <v>170</v>
          </cell>
          <cell r="I2124" t="str">
            <v>C</v>
          </cell>
          <cell r="J2124" t="str">
            <v>om_exp</v>
          </cell>
          <cell r="K2124" t="str">
            <v>alloc_energy</v>
          </cell>
          <cell r="M2124" t="str">
            <v>2010/12/1/8/A/0</v>
          </cell>
        </row>
        <row r="2125">
          <cell r="A2125" t="str">
            <v>2124</v>
          </cell>
          <cell r="B2125" t="str">
            <v>OM4_8170</v>
          </cell>
          <cell r="C2125" t="str">
            <v>170 - Energy Allocation Factor</v>
          </cell>
          <cell r="D2125">
            <v>0</v>
          </cell>
          <cell r="F2125" t="str">
            <v>CALC</v>
          </cell>
          <cell r="H2125" t="str">
            <v>170</v>
          </cell>
          <cell r="I2125" t="str">
            <v>C</v>
          </cell>
          <cell r="J2125" t="str">
            <v>om_exp</v>
          </cell>
          <cell r="K2125" t="str">
            <v>alloc_energy</v>
          </cell>
          <cell r="M2125" t="str">
            <v>2010/12/1/8/A/0</v>
          </cell>
        </row>
        <row r="2126">
          <cell r="A2126" t="str">
            <v>2125</v>
          </cell>
          <cell r="B2126" t="str">
            <v>OM4_8170</v>
          </cell>
          <cell r="C2126" t="str">
            <v>170 - Energy Allocation Factor</v>
          </cell>
          <cell r="D2126">
            <v>0</v>
          </cell>
          <cell r="F2126" t="str">
            <v>CALC</v>
          </cell>
          <cell r="H2126" t="str">
            <v>170</v>
          </cell>
          <cell r="I2126" t="str">
            <v>C</v>
          </cell>
          <cell r="J2126" t="str">
            <v>om_exp</v>
          </cell>
          <cell r="K2126" t="str">
            <v>alloc_energy</v>
          </cell>
          <cell r="M2126" t="str">
            <v>2010/12/1/8/A/0</v>
          </cell>
        </row>
        <row r="2127">
          <cell r="A2127" t="str">
            <v>2126</v>
          </cell>
          <cell r="B2127" t="str">
            <v>OM4_8170</v>
          </cell>
          <cell r="C2127" t="str">
            <v>170 - Energy Allocation Factor</v>
          </cell>
          <cell r="D2127">
            <v>0</v>
          </cell>
          <cell r="F2127" t="str">
            <v>CALC</v>
          </cell>
          <cell r="H2127" t="str">
            <v>170</v>
          </cell>
          <cell r="I2127" t="str">
            <v>C</v>
          </cell>
          <cell r="J2127" t="str">
            <v>om_exp</v>
          </cell>
          <cell r="K2127" t="str">
            <v>alloc_energy</v>
          </cell>
          <cell r="M2127" t="str">
            <v>2010/12/1/8/A/0</v>
          </cell>
        </row>
        <row r="2128">
          <cell r="A2128" t="str">
            <v>2127</v>
          </cell>
          <cell r="B2128" t="str">
            <v>OM4_8170</v>
          </cell>
          <cell r="C2128" t="str">
            <v>170 - Energy Allocation Factor</v>
          </cell>
          <cell r="D2128">
            <v>0</v>
          </cell>
          <cell r="F2128" t="str">
            <v>CALC</v>
          </cell>
          <cell r="H2128" t="str">
            <v>170</v>
          </cell>
          <cell r="I2128" t="str">
            <v>C</v>
          </cell>
          <cell r="J2128" t="str">
            <v>om_exp</v>
          </cell>
          <cell r="K2128" t="str">
            <v>alloc_energy</v>
          </cell>
          <cell r="M2128" t="str">
            <v>2010/12/1/8/A/0</v>
          </cell>
        </row>
        <row r="2129">
          <cell r="A2129" t="str">
            <v>2128</v>
          </cell>
          <cell r="B2129" t="str">
            <v>OM7_8170</v>
          </cell>
          <cell r="C2129" t="str">
            <v>170 - Energy Allocation O &amp; M Exp Amount</v>
          </cell>
          <cell r="D2129">
            <v>0</v>
          </cell>
          <cell r="F2129" t="str">
            <v>CALC</v>
          </cell>
          <cell r="H2129" t="str">
            <v>170</v>
          </cell>
          <cell r="I2129" t="str">
            <v>C</v>
          </cell>
          <cell r="J2129" t="str">
            <v>om_exp</v>
          </cell>
          <cell r="K2129" t="str">
            <v>alloc_energy_amt</v>
          </cell>
          <cell r="M2129" t="str">
            <v>2010/12/1/8/A/0</v>
          </cell>
        </row>
        <row r="2130">
          <cell r="A2130" t="str">
            <v>2129</v>
          </cell>
          <cell r="B2130" t="str">
            <v>OM7_8170</v>
          </cell>
          <cell r="C2130" t="str">
            <v>170 - Energy Allocation O &amp; M Exp Amount</v>
          </cell>
          <cell r="D2130">
            <v>0</v>
          </cell>
          <cell r="F2130" t="str">
            <v>CALC</v>
          </cell>
          <cell r="H2130" t="str">
            <v>170</v>
          </cell>
          <cell r="I2130" t="str">
            <v>C</v>
          </cell>
          <cell r="J2130" t="str">
            <v>om_exp</v>
          </cell>
          <cell r="K2130" t="str">
            <v>alloc_energy_amt</v>
          </cell>
          <cell r="M2130" t="str">
            <v>2010/12/1/8/A/0</v>
          </cell>
        </row>
        <row r="2131">
          <cell r="A2131" t="str">
            <v>2130</v>
          </cell>
          <cell r="B2131" t="str">
            <v>OM7_8170</v>
          </cell>
          <cell r="C2131" t="str">
            <v>170 - Energy Allocation O &amp; M Exp Amount</v>
          </cell>
          <cell r="D2131">
            <v>0</v>
          </cell>
          <cell r="F2131" t="str">
            <v>CALC</v>
          </cell>
          <cell r="H2131" t="str">
            <v>170</v>
          </cell>
          <cell r="I2131" t="str">
            <v>C</v>
          </cell>
          <cell r="J2131" t="str">
            <v>om_exp</v>
          </cell>
          <cell r="K2131" t="str">
            <v>alloc_energy_amt</v>
          </cell>
          <cell r="M2131" t="str">
            <v>2010/12/1/8/A/0</v>
          </cell>
        </row>
        <row r="2132">
          <cell r="A2132" t="str">
            <v>2131</v>
          </cell>
          <cell r="B2132" t="str">
            <v>OM7_8170</v>
          </cell>
          <cell r="C2132" t="str">
            <v>170 - Energy Allocation O &amp; M Exp Amount</v>
          </cell>
          <cell r="D2132">
            <v>0</v>
          </cell>
          <cell r="F2132" t="str">
            <v>CALC</v>
          </cell>
          <cell r="H2132" t="str">
            <v>170</v>
          </cell>
          <cell r="I2132" t="str">
            <v>C</v>
          </cell>
          <cell r="J2132" t="str">
            <v>om_exp</v>
          </cell>
          <cell r="K2132" t="str">
            <v>alloc_energy_amt</v>
          </cell>
          <cell r="M2132" t="str">
            <v>2010/12/1/8/A/0</v>
          </cell>
        </row>
        <row r="2133">
          <cell r="A2133" t="str">
            <v>2132</v>
          </cell>
          <cell r="B2133" t="str">
            <v>OM7_8170</v>
          </cell>
          <cell r="C2133" t="str">
            <v>170 - Energy Allocation O &amp; M Exp Amount</v>
          </cell>
          <cell r="D2133">
            <v>0</v>
          </cell>
          <cell r="F2133" t="str">
            <v>CALC</v>
          </cell>
          <cell r="H2133" t="str">
            <v>170</v>
          </cell>
          <cell r="I2133" t="str">
            <v>C</v>
          </cell>
          <cell r="J2133" t="str">
            <v>om_exp</v>
          </cell>
          <cell r="K2133" t="str">
            <v>alloc_energy_amt</v>
          </cell>
          <cell r="M2133" t="str">
            <v>2010/12/1/8/A/0</v>
          </cell>
        </row>
        <row r="2134">
          <cell r="A2134" t="str">
            <v>2133</v>
          </cell>
          <cell r="B2134" t="str">
            <v>OM7_8170</v>
          </cell>
          <cell r="C2134" t="str">
            <v>170 - Energy Allocation O &amp; M Exp Amount</v>
          </cell>
          <cell r="D2134">
            <v>0</v>
          </cell>
          <cell r="F2134" t="str">
            <v>CALC</v>
          </cell>
          <cell r="H2134" t="str">
            <v>170</v>
          </cell>
          <cell r="I2134" t="str">
            <v>C</v>
          </cell>
          <cell r="J2134" t="str">
            <v>om_exp</v>
          </cell>
          <cell r="K2134" t="str">
            <v>alloc_energy_amt</v>
          </cell>
          <cell r="M2134" t="str">
            <v>2010/12/1/8/A/0</v>
          </cell>
        </row>
        <row r="2135">
          <cell r="A2135" t="str">
            <v>2134</v>
          </cell>
          <cell r="B2135" t="str">
            <v>OM7_8170</v>
          </cell>
          <cell r="C2135" t="str">
            <v>170 - Energy Allocation O &amp; M Exp Amount</v>
          </cell>
          <cell r="D2135">
            <v>0</v>
          </cell>
          <cell r="F2135" t="str">
            <v>CALC</v>
          </cell>
          <cell r="H2135" t="str">
            <v>170</v>
          </cell>
          <cell r="I2135" t="str">
            <v>C</v>
          </cell>
          <cell r="J2135" t="str">
            <v>om_exp</v>
          </cell>
          <cell r="K2135" t="str">
            <v>alloc_energy_amt</v>
          </cell>
          <cell r="M2135" t="str">
            <v>2010/12/1/8/A/0</v>
          </cell>
        </row>
        <row r="2136">
          <cell r="A2136" t="str">
            <v>2135</v>
          </cell>
          <cell r="B2136" t="str">
            <v>OMB_8170</v>
          </cell>
          <cell r="C2136" t="str">
            <v>170 - CP Jurisdictional O &amp; M Exp Amount</v>
          </cell>
          <cell r="D2136">
            <v>11844.513388305</v>
          </cell>
          <cell r="F2136" t="str">
            <v>CALC</v>
          </cell>
          <cell r="H2136" t="str">
            <v>170</v>
          </cell>
          <cell r="I2136" t="str">
            <v>C</v>
          </cell>
          <cell r="J2136" t="str">
            <v>om_exp</v>
          </cell>
          <cell r="K2136" t="str">
            <v>juris_cp_amt</v>
          </cell>
          <cell r="M2136" t="str">
            <v>2010/12/1/8/A/0</v>
          </cell>
        </row>
        <row r="2137">
          <cell r="A2137" t="str">
            <v>2136</v>
          </cell>
          <cell r="B2137" t="str">
            <v>OMB_8170</v>
          </cell>
          <cell r="C2137" t="str">
            <v>170 - CP Jurisdictional O &amp; M Exp Amount</v>
          </cell>
          <cell r="D2137">
            <v>0</v>
          </cell>
          <cell r="F2137" t="str">
            <v>CALC</v>
          </cell>
          <cell r="H2137" t="str">
            <v>170</v>
          </cell>
          <cell r="I2137" t="str">
            <v>C</v>
          </cell>
          <cell r="J2137" t="str">
            <v>om_exp</v>
          </cell>
          <cell r="K2137" t="str">
            <v>juris_cp_amt</v>
          </cell>
          <cell r="M2137" t="str">
            <v>2010/12/1/8/A/0</v>
          </cell>
        </row>
        <row r="2138">
          <cell r="A2138" t="str">
            <v>2137</v>
          </cell>
          <cell r="B2138" t="str">
            <v>OMB_8170</v>
          </cell>
          <cell r="C2138" t="str">
            <v>170 - CP Jurisdictional O &amp; M Exp Amount</v>
          </cell>
          <cell r="D2138">
            <v>9046.9130865099996</v>
          </cell>
          <cell r="F2138" t="str">
            <v>CALC</v>
          </cell>
          <cell r="H2138" t="str">
            <v>170</v>
          </cell>
          <cell r="I2138" t="str">
            <v>C</v>
          </cell>
          <cell r="J2138" t="str">
            <v>om_exp</v>
          </cell>
          <cell r="K2138" t="str">
            <v>juris_cp_amt</v>
          </cell>
          <cell r="M2138" t="str">
            <v>2010/12/1/8/A/0</v>
          </cell>
        </row>
        <row r="2139">
          <cell r="A2139" t="str">
            <v>2138</v>
          </cell>
          <cell r="B2139" t="str">
            <v>OMB_8170</v>
          </cell>
          <cell r="C2139" t="str">
            <v>170 - CP Jurisdictional O &amp; M Exp Amount</v>
          </cell>
          <cell r="D2139">
            <v>1998.2159076749999</v>
          </cell>
          <cell r="F2139" t="str">
            <v>CALC</v>
          </cell>
          <cell r="H2139" t="str">
            <v>170</v>
          </cell>
          <cell r="I2139" t="str">
            <v>C</v>
          </cell>
          <cell r="J2139" t="str">
            <v>om_exp</v>
          </cell>
          <cell r="K2139" t="str">
            <v>juris_cp_amt</v>
          </cell>
          <cell r="M2139" t="str">
            <v>2010/12/1/8/A/0</v>
          </cell>
        </row>
        <row r="2140">
          <cell r="A2140" t="str">
            <v>2139</v>
          </cell>
          <cell r="B2140" t="str">
            <v>OMB_8170</v>
          </cell>
          <cell r="C2140" t="str">
            <v>170 - CP Jurisdictional O &amp; M Exp Amount</v>
          </cell>
          <cell r="D2140">
            <v>751.22173925499999</v>
          </cell>
          <cell r="F2140" t="str">
            <v>CALC</v>
          </cell>
          <cell r="H2140" t="str">
            <v>170</v>
          </cell>
          <cell r="I2140" t="str">
            <v>C</v>
          </cell>
          <cell r="J2140" t="str">
            <v>om_exp</v>
          </cell>
          <cell r="K2140" t="str">
            <v>juris_cp_amt</v>
          </cell>
          <cell r="M2140" t="str">
            <v>2010/12/1/8/A/0</v>
          </cell>
        </row>
        <row r="2141">
          <cell r="A2141" t="str">
            <v>2140</v>
          </cell>
          <cell r="B2141" t="str">
            <v>OMB_8170</v>
          </cell>
          <cell r="C2141" t="str">
            <v>170 - CP Jurisdictional O &amp; M Exp Amount</v>
          </cell>
          <cell r="D2141">
            <v>16142.763200395</v>
          </cell>
          <cell r="F2141" t="str">
            <v>CALC</v>
          </cell>
          <cell r="H2141" t="str">
            <v>170</v>
          </cell>
          <cell r="I2141" t="str">
            <v>C</v>
          </cell>
          <cell r="J2141" t="str">
            <v>om_exp</v>
          </cell>
          <cell r="K2141" t="str">
            <v>juris_cp_amt</v>
          </cell>
          <cell r="M2141" t="str">
            <v>2010/12/1/8/A/0</v>
          </cell>
        </row>
        <row r="2142">
          <cell r="A2142" t="str">
            <v>2141</v>
          </cell>
          <cell r="B2142" t="str">
            <v>OMB_8170</v>
          </cell>
          <cell r="C2142" t="str">
            <v>170 - CP Jurisdictional O &amp; M Exp Amount</v>
          </cell>
          <cell r="D2142">
            <v>7218.5751853800002</v>
          </cell>
          <cell r="F2142" t="str">
            <v>CALC</v>
          </cell>
          <cell r="H2142" t="str">
            <v>170</v>
          </cell>
          <cell r="I2142" t="str">
            <v>C</v>
          </cell>
          <cell r="J2142" t="str">
            <v>om_exp</v>
          </cell>
          <cell r="K2142" t="str">
            <v>juris_cp_amt</v>
          </cell>
          <cell r="M2142" t="str">
            <v>2010/12/1/8/A/0</v>
          </cell>
        </row>
        <row r="2143">
          <cell r="A2143" t="str">
            <v>2142</v>
          </cell>
          <cell r="B2143" t="str">
            <v>OM8_8170</v>
          </cell>
          <cell r="C2143" t="str">
            <v>170 - CP Jurisdictional Factor</v>
          </cell>
          <cell r="D2143">
            <v>0.98031049999999997</v>
          </cell>
          <cell r="F2143" t="str">
            <v>CALC</v>
          </cell>
          <cell r="H2143" t="str">
            <v>170</v>
          </cell>
          <cell r="I2143" t="str">
            <v>C</v>
          </cell>
          <cell r="J2143" t="str">
            <v>om_exp</v>
          </cell>
          <cell r="K2143" t="str">
            <v>juris_cp</v>
          </cell>
          <cell r="M2143" t="str">
            <v>2010/12/1/8/A/0</v>
          </cell>
        </row>
        <row r="2144">
          <cell r="A2144" t="str">
            <v>2143</v>
          </cell>
          <cell r="B2144" t="str">
            <v>OM8_8170</v>
          </cell>
          <cell r="C2144" t="str">
            <v>170 - CP Jurisdictional Factor</v>
          </cell>
          <cell r="D2144">
            <v>0.98031049999999997</v>
          </cell>
          <cell r="F2144" t="str">
            <v>CALC</v>
          </cell>
          <cell r="H2144" t="str">
            <v>170</v>
          </cell>
          <cell r="I2144" t="str">
            <v>C</v>
          </cell>
          <cell r="J2144" t="str">
            <v>om_exp</v>
          </cell>
          <cell r="K2144" t="str">
            <v>juris_cp</v>
          </cell>
          <cell r="M2144" t="str">
            <v>2010/12/1/8/A/0</v>
          </cell>
        </row>
        <row r="2145">
          <cell r="A2145" t="str">
            <v>2144</v>
          </cell>
          <cell r="B2145" t="str">
            <v>OM8_8170</v>
          </cell>
          <cell r="C2145" t="str">
            <v>170 - CP Jurisdictional Factor</v>
          </cell>
          <cell r="D2145">
            <v>0.98031049999999997</v>
          </cell>
          <cell r="F2145" t="str">
            <v>CALC</v>
          </cell>
          <cell r="H2145" t="str">
            <v>170</v>
          </cell>
          <cell r="I2145" t="str">
            <v>C</v>
          </cell>
          <cell r="J2145" t="str">
            <v>om_exp</v>
          </cell>
          <cell r="K2145" t="str">
            <v>juris_cp</v>
          </cell>
          <cell r="M2145" t="str">
            <v>2010/12/1/8/A/0</v>
          </cell>
        </row>
        <row r="2146">
          <cell r="A2146" t="str">
            <v>2145</v>
          </cell>
          <cell r="B2146" t="str">
            <v>OM8_8170</v>
          </cell>
          <cell r="C2146" t="str">
            <v>170 - CP Jurisdictional Factor</v>
          </cell>
          <cell r="D2146">
            <v>0.98031049999999997</v>
          </cell>
          <cell r="F2146" t="str">
            <v>CALC</v>
          </cell>
          <cell r="H2146" t="str">
            <v>170</v>
          </cell>
          <cell r="I2146" t="str">
            <v>C</v>
          </cell>
          <cell r="J2146" t="str">
            <v>om_exp</v>
          </cell>
          <cell r="K2146" t="str">
            <v>juris_cp</v>
          </cell>
          <cell r="M2146" t="str">
            <v>2010/12/1/8/A/0</v>
          </cell>
        </row>
        <row r="2147">
          <cell r="A2147" t="str">
            <v>2146</v>
          </cell>
          <cell r="B2147" t="str">
            <v>OM8_8170</v>
          </cell>
          <cell r="C2147" t="str">
            <v>170 - CP Jurisdictional Factor</v>
          </cell>
          <cell r="D2147">
            <v>0.98031049999999997</v>
          </cell>
          <cell r="F2147" t="str">
            <v>CALC</v>
          </cell>
          <cell r="H2147" t="str">
            <v>170</v>
          </cell>
          <cell r="I2147" t="str">
            <v>C</v>
          </cell>
          <cell r="J2147" t="str">
            <v>om_exp</v>
          </cell>
          <cell r="K2147" t="str">
            <v>juris_cp</v>
          </cell>
          <cell r="M2147" t="str">
            <v>2010/12/1/8/A/0</v>
          </cell>
        </row>
        <row r="2148">
          <cell r="A2148" t="str">
            <v>2147</v>
          </cell>
          <cell r="B2148" t="str">
            <v>OM8_8170</v>
          </cell>
          <cell r="C2148" t="str">
            <v>170 - CP Jurisdictional Factor</v>
          </cell>
          <cell r="D2148">
            <v>0.98031049999999997</v>
          </cell>
          <cell r="F2148" t="str">
            <v>CALC</v>
          </cell>
          <cell r="H2148" t="str">
            <v>170</v>
          </cell>
          <cell r="I2148" t="str">
            <v>C</v>
          </cell>
          <cell r="J2148" t="str">
            <v>om_exp</v>
          </cell>
          <cell r="K2148" t="str">
            <v>juris_cp</v>
          </cell>
          <cell r="M2148" t="str">
            <v>2010/12/1/8/A/0</v>
          </cell>
        </row>
        <row r="2149">
          <cell r="A2149" t="str">
            <v>2148</v>
          </cell>
          <cell r="B2149" t="str">
            <v>OM8_8170</v>
          </cell>
          <cell r="C2149" t="str">
            <v>170 - CP Jurisdictional Factor</v>
          </cell>
          <cell r="D2149">
            <v>0.98031049999999997</v>
          </cell>
          <cell r="F2149" t="str">
            <v>CALC</v>
          </cell>
          <cell r="H2149" t="str">
            <v>170</v>
          </cell>
          <cell r="I2149" t="str">
            <v>C</v>
          </cell>
          <cell r="J2149" t="str">
            <v>om_exp</v>
          </cell>
          <cell r="K2149" t="str">
            <v>juris_cp</v>
          </cell>
          <cell r="M2149" t="str">
            <v>2010/12/1/8/A/0</v>
          </cell>
        </row>
        <row r="2150">
          <cell r="A2150" t="str">
            <v>2149</v>
          </cell>
          <cell r="B2150" t="str">
            <v>OMA_8170</v>
          </cell>
          <cell r="C2150" t="str">
            <v>170 - Energy Jurisdictional Factor</v>
          </cell>
          <cell r="D2150">
            <v>0.980271</v>
          </cell>
          <cell r="F2150" t="str">
            <v>CALC</v>
          </cell>
          <cell r="H2150" t="str">
            <v>170</v>
          </cell>
          <cell r="I2150" t="str">
            <v>C</v>
          </cell>
          <cell r="J2150" t="str">
            <v>om_exp</v>
          </cell>
          <cell r="K2150" t="str">
            <v>juris_energy</v>
          </cell>
          <cell r="M2150" t="str">
            <v>2010/12/1/8/A/0</v>
          </cell>
        </row>
        <row r="2151">
          <cell r="A2151" t="str">
            <v>2150</v>
          </cell>
          <cell r="B2151" t="str">
            <v>OMA_8170</v>
          </cell>
          <cell r="C2151" t="str">
            <v>170 - Energy Jurisdictional Factor</v>
          </cell>
          <cell r="D2151">
            <v>0.980271</v>
          </cell>
          <cell r="F2151" t="str">
            <v>CALC</v>
          </cell>
          <cell r="H2151" t="str">
            <v>170</v>
          </cell>
          <cell r="I2151" t="str">
            <v>C</v>
          </cell>
          <cell r="J2151" t="str">
            <v>om_exp</v>
          </cell>
          <cell r="K2151" t="str">
            <v>juris_energy</v>
          </cell>
          <cell r="M2151" t="str">
            <v>2010/12/1/8/A/0</v>
          </cell>
        </row>
        <row r="2152">
          <cell r="A2152" t="str">
            <v>2151</v>
          </cell>
          <cell r="B2152" t="str">
            <v>OMA_8170</v>
          </cell>
          <cell r="C2152" t="str">
            <v>170 - Energy Jurisdictional Factor</v>
          </cell>
          <cell r="D2152">
            <v>0.980271</v>
          </cell>
          <cell r="F2152" t="str">
            <v>CALC</v>
          </cell>
          <cell r="H2152" t="str">
            <v>170</v>
          </cell>
          <cell r="I2152" t="str">
            <v>C</v>
          </cell>
          <cell r="J2152" t="str">
            <v>om_exp</v>
          </cell>
          <cell r="K2152" t="str">
            <v>juris_energy</v>
          </cell>
          <cell r="M2152" t="str">
            <v>2010/12/1/8/A/0</v>
          </cell>
        </row>
        <row r="2153">
          <cell r="A2153" t="str">
            <v>2152</v>
          </cell>
          <cell r="B2153" t="str">
            <v>OMA_8170</v>
          </cell>
          <cell r="C2153" t="str">
            <v>170 - Energy Jurisdictional Factor</v>
          </cell>
          <cell r="D2153">
            <v>0.980271</v>
          </cell>
          <cell r="F2153" t="str">
            <v>CALC</v>
          </cell>
          <cell r="H2153" t="str">
            <v>170</v>
          </cell>
          <cell r="I2153" t="str">
            <v>C</v>
          </cell>
          <cell r="J2153" t="str">
            <v>om_exp</v>
          </cell>
          <cell r="K2153" t="str">
            <v>juris_energy</v>
          </cell>
          <cell r="M2153" t="str">
            <v>2010/12/1/8/A/0</v>
          </cell>
        </row>
        <row r="2154">
          <cell r="A2154" t="str">
            <v>2153</v>
          </cell>
          <cell r="B2154" t="str">
            <v>OMA_8170</v>
          </cell>
          <cell r="C2154" t="str">
            <v>170 - Energy Jurisdictional Factor</v>
          </cell>
          <cell r="D2154">
            <v>0.980271</v>
          </cell>
          <cell r="F2154" t="str">
            <v>CALC</v>
          </cell>
          <cell r="H2154" t="str">
            <v>170</v>
          </cell>
          <cell r="I2154" t="str">
            <v>C</v>
          </cell>
          <cell r="J2154" t="str">
            <v>om_exp</v>
          </cell>
          <cell r="K2154" t="str">
            <v>juris_energy</v>
          </cell>
          <cell r="M2154" t="str">
            <v>2010/12/1/8/A/0</v>
          </cell>
        </row>
        <row r="2155">
          <cell r="A2155" t="str">
            <v>2154</v>
          </cell>
          <cell r="B2155" t="str">
            <v>OMA_8170</v>
          </cell>
          <cell r="C2155" t="str">
            <v>170 - Energy Jurisdictional Factor</v>
          </cell>
          <cell r="D2155">
            <v>0.980271</v>
          </cell>
          <cell r="F2155" t="str">
            <v>CALC</v>
          </cell>
          <cell r="H2155" t="str">
            <v>170</v>
          </cell>
          <cell r="I2155" t="str">
            <v>C</v>
          </cell>
          <cell r="J2155" t="str">
            <v>om_exp</v>
          </cell>
          <cell r="K2155" t="str">
            <v>juris_energy</v>
          </cell>
          <cell r="M2155" t="str">
            <v>2010/12/1/8/A/0</v>
          </cell>
        </row>
        <row r="2156">
          <cell r="A2156" t="str">
            <v>2155</v>
          </cell>
          <cell r="B2156" t="str">
            <v>OMA_8170</v>
          </cell>
          <cell r="C2156" t="str">
            <v>170 - Energy Jurisdictional Factor</v>
          </cell>
          <cell r="D2156">
            <v>0.980271</v>
          </cell>
          <cell r="F2156" t="str">
            <v>CALC</v>
          </cell>
          <cell r="H2156" t="str">
            <v>170</v>
          </cell>
          <cell r="I2156" t="str">
            <v>C</v>
          </cell>
          <cell r="J2156" t="str">
            <v>om_exp</v>
          </cell>
          <cell r="K2156" t="str">
            <v>juris_energy</v>
          </cell>
          <cell r="M2156" t="str">
            <v>2010/12/1/8/A/0</v>
          </cell>
        </row>
        <row r="2157">
          <cell r="A2157" t="str">
            <v>2156</v>
          </cell>
          <cell r="B2157" t="str">
            <v>OM1_8170</v>
          </cell>
          <cell r="C2157" t="str">
            <v>170 - O &amp; M Expenses Amount</v>
          </cell>
          <cell r="D2157">
            <v>12082.41</v>
          </cell>
          <cell r="F2157" t="str">
            <v>CALC</v>
          </cell>
          <cell r="H2157" t="str">
            <v>170</v>
          </cell>
          <cell r="I2157" t="str">
            <v>C</v>
          </cell>
          <cell r="J2157" t="str">
            <v>om_exp</v>
          </cell>
          <cell r="K2157" t="str">
            <v>beg_bal</v>
          </cell>
          <cell r="M2157" t="str">
            <v>2010/12/1/8/A/0</v>
          </cell>
        </row>
        <row r="2158">
          <cell r="A2158" t="str">
            <v>2157</v>
          </cell>
          <cell r="B2158" t="str">
            <v>OM1_8170</v>
          </cell>
          <cell r="C2158" t="str">
            <v>170 - O &amp; M Expenses Amount</v>
          </cell>
          <cell r="D2158">
            <v>0</v>
          </cell>
          <cell r="F2158" t="str">
            <v>CALC</v>
          </cell>
          <cell r="H2158" t="str">
            <v>170</v>
          </cell>
          <cell r="I2158" t="str">
            <v>C</v>
          </cell>
          <cell r="J2158" t="str">
            <v>om_exp</v>
          </cell>
          <cell r="K2158" t="str">
            <v>beg_bal</v>
          </cell>
          <cell r="M2158" t="str">
            <v>2010/12/1/8/A/0</v>
          </cell>
        </row>
        <row r="2159">
          <cell r="A2159" t="str">
            <v>2158</v>
          </cell>
          <cell r="B2159" t="str">
            <v>OM1_8170</v>
          </cell>
          <cell r="C2159" t="str">
            <v>170 - O &amp; M Expenses Amount</v>
          </cell>
          <cell r="D2159">
            <v>9228.6200000000008</v>
          </cell>
          <cell r="F2159" t="str">
            <v>CALC</v>
          </cell>
          <cell r="H2159" t="str">
            <v>170</v>
          </cell>
          <cell r="I2159" t="str">
            <v>C</v>
          </cell>
          <cell r="J2159" t="str">
            <v>om_exp</v>
          </cell>
          <cell r="K2159" t="str">
            <v>beg_bal</v>
          </cell>
          <cell r="M2159" t="str">
            <v>2010/12/1/8/A/0</v>
          </cell>
        </row>
        <row r="2160">
          <cell r="A2160" t="str">
            <v>2159</v>
          </cell>
          <cell r="B2160" t="str">
            <v>OM1_8170</v>
          </cell>
          <cell r="C2160" t="str">
            <v>170 - O &amp; M Expenses Amount</v>
          </cell>
          <cell r="D2160">
            <v>2038.35</v>
          </cell>
          <cell r="F2160" t="str">
            <v>CALC</v>
          </cell>
          <cell r="H2160" t="str">
            <v>170</v>
          </cell>
          <cell r="I2160" t="str">
            <v>C</v>
          </cell>
          <cell r="J2160" t="str">
            <v>om_exp</v>
          </cell>
          <cell r="K2160" t="str">
            <v>beg_bal</v>
          </cell>
          <cell r="M2160" t="str">
            <v>2010/12/1/8/A/0</v>
          </cell>
        </row>
        <row r="2161">
          <cell r="A2161" t="str">
            <v>2160</v>
          </cell>
          <cell r="B2161" t="str">
            <v>OM1_8170</v>
          </cell>
          <cell r="C2161" t="str">
            <v>170 - O &amp; M Expenses Amount</v>
          </cell>
          <cell r="D2161">
            <v>766.31</v>
          </cell>
          <cell r="F2161" t="str">
            <v>CALC</v>
          </cell>
          <cell r="H2161" t="str">
            <v>170</v>
          </cell>
          <cell r="I2161" t="str">
            <v>C</v>
          </cell>
          <cell r="J2161" t="str">
            <v>om_exp</v>
          </cell>
          <cell r="K2161" t="str">
            <v>beg_bal</v>
          </cell>
          <cell r="M2161" t="str">
            <v>2010/12/1/8/A/0</v>
          </cell>
        </row>
        <row r="2162">
          <cell r="A2162" t="str">
            <v>2161</v>
          </cell>
          <cell r="B2162" t="str">
            <v>OM1_8170</v>
          </cell>
          <cell r="C2162" t="str">
            <v>170 - O &amp; M Expenses Amount</v>
          </cell>
          <cell r="D2162">
            <v>16466.990000000002</v>
          </cell>
          <cell r="F2162" t="str">
            <v>CALC</v>
          </cell>
          <cell r="H2162" t="str">
            <v>170</v>
          </cell>
          <cell r="I2162" t="str">
            <v>C</v>
          </cell>
          <cell r="J2162" t="str">
            <v>om_exp</v>
          </cell>
          <cell r="K2162" t="str">
            <v>beg_bal</v>
          </cell>
          <cell r="M2162" t="str">
            <v>2010/12/1/8/A/0</v>
          </cell>
        </row>
        <row r="2163">
          <cell r="A2163" t="str">
            <v>2162</v>
          </cell>
          <cell r="B2163" t="str">
            <v>OM1_8170</v>
          </cell>
          <cell r="C2163" t="str">
            <v>170 - O &amp; M Expenses Amount</v>
          </cell>
          <cell r="D2163">
            <v>7363.56</v>
          </cell>
          <cell r="F2163" t="str">
            <v>CALC</v>
          </cell>
          <cell r="H2163" t="str">
            <v>170</v>
          </cell>
          <cell r="I2163" t="str">
            <v>C</v>
          </cell>
          <cell r="J2163" t="str">
            <v>om_exp</v>
          </cell>
          <cell r="K2163" t="str">
            <v>beg_bal</v>
          </cell>
          <cell r="M2163" t="str">
            <v>2010/12/1/8/A/0</v>
          </cell>
        </row>
        <row r="2164">
          <cell r="A2164" t="str">
            <v>2163</v>
          </cell>
          <cell r="B2164" t="str">
            <v>OM9_8170</v>
          </cell>
          <cell r="C2164" t="str">
            <v>170 - GCP Jurisdictional Factor</v>
          </cell>
          <cell r="D2164">
            <v>1</v>
          </cell>
          <cell r="F2164" t="str">
            <v>CALC</v>
          </cell>
          <cell r="H2164" t="str">
            <v>170</v>
          </cell>
          <cell r="I2164" t="str">
            <v>C</v>
          </cell>
          <cell r="J2164" t="str">
            <v>om_exp</v>
          </cell>
          <cell r="K2164" t="str">
            <v>juris_gcp</v>
          </cell>
          <cell r="M2164" t="str">
            <v>2010/12/1/8/A/0</v>
          </cell>
        </row>
        <row r="2165">
          <cell r="A2165" t="str">
            <v>2164</v>
          </cell>
          <cell r="B2165" t="str">
            <v>OM9_8170</v>
          </cell>
          <cell r="C2165" t="str">
            <v>170 - GCP Jurisdictional Factor</v>
          </cell>
          <cell r="D2165">
            <v>1</v>
          </cell>
          <cell r="F2165" t="str">
            <v>CALC</v>
          </cell>
          <cell r="H2165" t="str">
            <v>170</v>
          </cell>
          <cell r="I2165" t="str">
            <v>C</v>
          </cell>
          <cell r="J2165" t="str">
            <v>om_exp</v>
          </cell>
          <cell r="K2165" t="str">
            <v>juris_gcp</v>
          </cell>
          <cell r="M2165" t="str">
            <v>2010/12/1/8/A/0</v>
          </cell>
        </row>
        <row r="2166">
          <cell r="A2166" t="str">
            <v>2165</v>
          </cell>
          <cell r="B2166" t="str">
            <v>OM9_8170</v>
          </cell>
          <cell r="C2166" t="str">
            <v>170 - GCP Jurisdictional Factor</v>
          </cell>
          <cell r="D2166">
            <v>1</v>
          </cell>
          <cell r="F2166" t="str">
            <v>CALC</v>
          </cell>
          <cell r="H2166" t="str">
            <v>170</v>
          </cell>
          <cell r="I2166" t="str">
            <v>C</v>
          </cell>
          <cell r="J2166" t="str">
            <v>om_exp</v>
          </cell>
          <cell r="K2166" t="str">
            <v>juris_gcp</v>
          </cell>
          <cell r="M2166" t="str">
            <v>2010/12/1/8/A/0</v>
          </cell>
        </row>
        <row r="2167">
          <cell r="A2167" t="str">
            <v>2166</v>
          </cell>
          <cell r="B2167" t="str">
            <v>OM9_8170</v>
          </cell>
          <cell r="C2167" t="str">
            <v>170 - GCP Jurisdictional Factor</v>
          </cell>
          <cell r="D2167">
            <v>1</v>
          </cell>
          <cell r="F2167" t="str">
            <v>CALC</v>
          </cell>
          <cell r="H2167" t="str">
            <v>170</v>
          </cell>
          <cell r="I2167" t="str">
            <v>C</v>
          </cell>
          <cell r="J2167" t="str">
            <v>om_exp</v>
          </cell>
          <cell r="K2167" t="str">
            <v>juris_gcp</v>
          </cell>
          <cell r="M2167" t="str">
            <v>2010/12/1/8/A/0</v>
          </cell>
        </row>
        <row r="2168">
          <cell r="A2168" t="str">
            <v>2167</v>
          </cell>
          <cell r="B2168" t="str">
            <v>OM9_8170</v>
          </cell>
          <cell r="C2168" t="str">
            <v>170 - GCP Jurisdictional Factor</v>
          </cell>
          <cell r="D2168">
            <v>1</v>
          </cell>
          <cell r="F2168" t="str">
            <v>CALC</v>
          </cell>
          <cell r="H2168" t="str">
            <v>170</v>
          </cell>
          <cell r="I2168" t="str">
            <v>C</v>
          </cell>
          <cell r="J2168" t="str">
            <v>om_exp</v>
          </cell>
          <cell r="K2168" t="str">
            <v>juris_gcp</v>
          </cell>
          <cell r="M2168" t="str">
            <v>2010/12/1/8/A/0</v>
          </cell>
        </row>
        <row r="2169">
          <cell r="A2169" t="str">
            <v>2168</v>
          </cell>
          <cell r="B2169" t="str">
            <v>OM9_8170</v>
          </cell>
          <cell r="C2169" t="str">
            <v>170 - GCP Jurisdictional Factor</v>
          </cell>
          <cell r="D2169">
            <v>1</v>
          </cell>
          <cell r="F2169" t="str">
            <v>CALC</v>
          </cell>
          <cell r="H2169" t="str">
            <v>170</v>
          </cell>
          <cell r="I2169" t="str">
            <v>C</v>
          </cell>
          <cell r="J2169" t="str">
            <v>om_exp</v>
          </cell>
          <cell r="K2169" t="str">
            <v>juris_gcp</v>
          </cell>
          <cell r="M2169" t="str">
            <v>2010/12/1/8/A/0</v>
          </cell>
        </row>
        <row r="2170">
          <cell r="A2170" t="str">
            <v>2169</v>
          </cell>
          <cell r="B2170" t="str">
            <v>OM9_8170</v>
          </cell>
          <cell r="C2170" t="str">
            <v>170 - GCP Jurisdictional Factor</v>
          </cell>
          <cell r="D2170">
            <v>1</v>
          </cell>
          <cell r="F2170" t="str">
            <v>CALC</v>
          </cell>
          <cell r="H2170" t="str">
            <v>170</v>
          </cell>
          <cell r="I2170" t="str">
            <v>C</v>
          </cell>
          <cell r="J2170" t="str">
            <v>om_exp</v>
          </cell>
          <cell r="K2170" t="str">
            <v>juris_gcp</v>
          </cell>
          <cell r="M2170" t="str">
            <v>2010/12/1/8/A/0</v>
          </cell>
        </row>
        <row r="2171">
          <cell r="A2171" t="str">
            <v>2170</v>
          </cell>
          <cell r="B2171" t="str">
            <v>OMD_8170</v>
          </cell>
          <cell r="C2171" t="str">
            <v>170 - Energy Jurisdictional O &amp; M Exp Amount</v>
          </cell>
          <cell r="D2171">
            <v>0</v>
          </cell>
          <cell r="F2171" t="str">
            <v>CALC</v>
          </cell>
          <cell r="H2171" t="str">
            <v>170</v>
          </cell>
          <cell r="I2171" t="str">
            <v>C</v>
          </cell>
          <cell r="J2171" t="str">
            <v>om_exp</v>
          </cell>
          <cell r="K2171" t="str">
            <v>juris_energy_amt</v>
          </cell>
          <cell r="M2171" t="str">
            <v>2010/12/1/8/A/0</v>
          </cell>
        </row>
        <row r="2172">
          <cell r="A2172" t="str">
            <v>2171</v>
          </cell>
          <cell r="B2172" t="str">
            <v>OMD_8170</v>
          </cell>
          <cell r="C2172" t="str">
            <v>170 - Energy Jurisdictional O &amp; M Exp Amount</v>
          </cell>
          <cell r="D2172">
            <v>0</v>
          </cell>
          <cell r="F2172" t="str">
            <v>CALC</v>
          </cell>
          <cell r="H2172" t="str">
            <v>170</v>
          </cell>
          <cell r="I2172" t="str">
            <v>C</v>
          </cell>
          <cell r="J2172" t="str">
            <v>om_exp</v>
          </cell>
          <cell r="K2172" t="str">
            <v>juris_energy_amt</v>
          </cell>
          <cell r="M2172" t="str">
            <v>2010/12/1/8/A/0</v>
          </cell>
        </row>
        <row r="2173">
          <cell r="A2173" t="str">
            <v>2172</v>
          </cell>
          <cell r="B2173" t="str">
            <v>OMD_8170</v>
          </cell>
          <cell r="C2173" t="str">
            <v>170 - Energy Jurisdictional O &amp; M Exp Amount</v>
          </cell>
          <cell r="D2173">
            <v>0</v>
          </cell>
          <cell r="F2173" t="str">
            <v>CALC</v>
          </cell>
          <cell r="H2173" t="str">
            <v>170</v>
          </cell>
          <cell r="I2173" t="str">
            <v>C</v>
          </cell>
          <cell r="J2173" t="str">
            <v>om_exp</v>
          </cell>
          <cell r="K2173" t="str">
            <v>juris_energy_amt</v>
          </cell>
          <cell r="M2173" t="str">
            <v>2010/12/1/8/A/0</v>
          </cell>
        </row>
        <row r="2174">
          <cell r="A2174" t="str">
            <v>2173</v>
          </cell>
          <cell r="B2174" t="str">
            <v>OMD_8170</v>
          </cell>
          <cell r="C2174" t="str">
            <v>170 - Energy Jurisdictional O &amp; M Exp Amount</v>
          </cell>
          <cell r="D2174">
            <v>0</v>
          </cell>
          <cell r="F2174" t="str">
            <v>CALC</v>
          </cell>
          <cell r="H2174" t="str">
            <v>170</v>
          </cell>
          <cell r="I2174" t="str">
            <v>C</v>
          </cell>
          <cell r="J2174" t="str">
            <v>om_exp</v>
          </cell>
          <cell r="K2174" t="str">
            <v>juris_energy_amt</v>
          </cell>
          <cell r="M2174" t="str">
            <v>2010/12/1/8/A/0</v>
          </cell>
        </row>
        <row r="2175">
          <cell r="A2175" t="str">
            <v>2174</v>
          </cell>
          <cell r="B2175" t="str">
            <v>OMD_8170</v>
          </cell>
          <cell r="C2175" t="str">
            <v>170 - Energy Jurisdictional O &amp; M Exp Amount</v>
          </cell>
          <cell r="D2175">
            <v>0</v>
          </cell>
          <cell r="F2175" t="str">
            <v>CALC</v>
          </cell>
          <cell r="H2175" t="str">
            <v>170</v>
          </cell>
          <cell r="I2175" t="str">
            <v>C</v>
          </cell>
          <cell r="J2175" t="str">
            <v>om_exp</v>
          </cell>
          <cell r="K2175" t="str">
            <v>juris_energy_amt</v>
          </cell>
          <cell r="M2175" t="str">
            <v>2010/12/1/8/A/0</v>
          </cell>
        </row>
        <row r="2176">
          <cell r="A2176" t="str">
            <v>2175</v>
          </cell>
          <cell r="B2176" t="str">
            <v>OMD_8170</v>
          </cell>
          <cell r="C2176" t="str">
            <v>170 - Energy Jurisdictional O &amp; M Exp Amount</v>
          </cell>
          <cell r="D2176">
            <v>0</v>
          </cell>
          <cell r="F2176" t="str">
            <v>CALC</v>
          </cell>
          <cell r="H2176" t="str">
            <v>170</v>
          </cell>
          <cell r="I2176" t="str">
            <v>C</v>
          </cell>
          <cell r="J2176" t="str">
            <v>om_exp</v>
          </cell>
          <cell r="K2176" t="str">
            <v>juris_energy_amt</v>
          </cell>
          <cell r="M2176" t="str">
            <v>2010/12/1/8/A/0</v>
          </cell>
        </row>
        <row r="2177">
          <cell r="A2177" t="str">
            <v>2176</v>
          </cell>
          <cell r="B2177" t="str">
            <v>OMD_8170</v>
          </cell>
          <cell r="C2177" t="str">
            <v>170 - Energy Jurisdictional O &amp; M Exp Amount</v>
          </cell>
          <cell r="D2177">
            <v>0</v>
          </cell>
          <cell r="F2177" t="str">
            <v>CALC</v>
          </cell>
          <cell r="H2177" t="str">
            <v>170</v>
          </cell>
          <cell r="I2177" t="str">
            <v>C</v>
          </cell>
          <cell r="J2177" t="str">
            <v>om_exp</v>
          </cell>
          <cell r="K2177" t="str">
            <v>juris_energy_amt</v>
          </cell>
          <cell r="M2177" t="str">
            <v>2010/12/1/8/A/0</v>
          </cell>
        </row>
        <row r="2178">
          <cell r="A2178" t="str">
            <v>2177</v>
          </cell>
          <cell r="B2178" t="str">
            <v>OME_8170</v>
          </cell>
          <cell r="C2178" t="str">
            <v>170 - Total Jurisdictional O &amp; M Exp Amount</v>
          </cell>
          <cell r="D2178">
            <v>11844.513388305</v>
          </cell>
          <cell r="F2178" t="str">
            <v>CALC</v>
          </cell>
          <cell r="H2178" t="str">
            <v>170</v>
          </cell>
          <cell r="I2178" t="str">
            <v>C</v>
          </cell>
          <cell r="J2178" t="str">
            <v>om_exp</v>
          </cell>
          <cell r="K2178" t="str">
            <v>total_juris_amt</v>
          </cell>
          <cell r="M2178" t="str">
            <v>2010/12/1/8/A/0</v>
          </cell>
        </row>
        <row r="2179">
          <cell r="A2179" t="str">
            <v>2178</v>
          </cell>
          <cell r="B2179" t="str">
            <v>OME_8170</v>
          </cell>
          <cell r="C2179" t="str">
            <v>170 - Total Jurisdictional O &amp; M Exp Amount</v>
          </cell>
          <cell r="D2179">
            <v>0</v>
          </cell>
          <cell r="F2179" t="str">
            <v>CALC</v>
          </cell>
          <cell r="H2179" t="str">
            <v>170</v>
          </cell>
          <cell r="I2179" t="str">
            <v>C</v>
          </cell>
          <cell r="J2179" t="str">
            <v>om_exp</v>
          </cell>
          <cell r="K2179" t="str">
            <v>total_juris_amt</v>
          </cell>
          <cell r="M2179" t="str">
            <v>2010/12/1/8/A/0</v>
          </cell>
        </row>
        <row r="2180">
          <cell r="A2180" t="str">
            <v>2179</v>
          </cell>
          <cell r="B2180" t="str">
            <v>OME_8170</v>
          </cell>
          <cell r="C2180" t="str">
            <v>170 - Total Jurisdictional O &amp; M Exp Amount</v>
          </cell>
          <cell r="D2180">
            <v>9046.9130865099996</v>
          </cell>
          <cell r="F2180" t="str">
            <v>CALC</v>
          </cell>
          <cell r="H2180" t="str">
            <v>170</v>
          </cell>
          <cell r="I2180" t="str">
            <v>C</v>
          </cell>
          <cell r="J2180" t="str">
            <v>om_exp</v>
          </cell>
          <cell r="K2180" t="str">
            <v>total_juris_amt</v>
          </cell>
          <cell r="M2180" t="str">
            <v>2010/12/1/8/A/0</v>
          </cell>
        </row>
        <row r="2181">
          <cell r="A2181" t="str">
            <v>2180</v>
          </cell>
          <cell r="B2181" t="str">
            <v>OME_8170</v>
          </cell>
          <cell r="C2181" t="str">
            <v>170 - Total Jurisdictional O &amp; M Exp Amount</v>
          </cell>
          <cell r="D2181">
            <v>1998.2159076749999</v>
          </cell>
          <cell r="F2181" t="str">
            <v>CALC</v>
          </cell>
          <cell r="H2181" t="str">
            <v>170</v>
          </cell>
          <cell r="I2181" t="str">
            <v>C</v>
          </cell>
          <cell r="J2181" t="str">
            <v>om_exp</v>
          </cell>
          <cell r="K2181" t="str">
            <v>total_juris_amt</v>
          </cell>
          <cell r="M2181" t="str">
            <v>2010/12/1/8/A/0</v>
          </cell>
        </row>
        <row r="2182">
          <cell r="A2182" t="str">
            <v>2181</v>
          </cell>
          <cell r="B2182" t="str">
            <v>OME_8170</v>
          </cell>
          <cell r="C2182" t="str">
            <v>170 - Total Jurisdictional O &amp; M Exp Amount</v>
          </cell>
          <cell r="D2182">
            <v>751.22173925499999</v>
          </cell>
          <cell r="F2182" t="str">
            <v>CALC</v>
          </cell>
          <cell r="H2182" t="str">
            <v>170</v>
          </cell>
          <cell r="I2182" t="str">
            <v>C</v>
          </cell>
          <cell r="J2182" t="str">
            <v>om_exp</v>
          </cell>
          <cell r="K2182" t="str">
            <v>total_juris_amt</v>
          </cell>
          <cell r="M2182" t="str">
            <v>2010/12/1/8/A/0</v>
          </cell>
        </row>
        <row r="2183">
          <cell r="A2183" t="str">
            <v>2182</v>
          </cell>
          <cell r="B2183" t="str">
            <v>OME_8170</v>
          </cell>
          <cell r="C2183" t="str">
            <v>170 - Total Jurisdictional O &amp; M Exp Amount</v>
          </cell>
          <cell r="D2183">
            <v>16142.763200395</v>
          </cell>
          <cell r="F2183" t="str">
            <v>CALC</v>
          </cell>
          <cell r="H2183" t="str">
            <v>170</v>
          </cell>
          <cell r="I2183" t="str">
            <v>C</v>
          </cell>
          <cell r="J2183" t="str">
            <v>om_exp</v>
          </cell>
          <cell r="K2183" t="str">
            <v>total_juris_amt</v>
          </cell>
          <cell r="M2183" t="str">
            <v>2010/12/1/8/A/0</v>
          </cell>
        </row>
        <row r="2184">
          <cell r="A2184" t="str">
            <v>2183</v>
          </cell>
          <cell r="B2184" t="str">
            <v>OME_8170</v>
          </cell>
          <cell r="C2184" t="str">
            <v>170 - Total Jurisdictional O &amp; M Exp Amount</v>
          </cell>
          <cell r="D2184">
            <v>7218.5751853800002</v>
          </cell>
          <cell r="F2184" t="str">
            <v>CALC</v>
          </cell>
          <cell r="H2184" t="str">
            <v>170</v>
          </cell>
          <cell r="I2184" t="str">
            <v>C</v>
          </cell>
          <cell r="J2184" t="str">
            <v>om_exp</v>
          </cell>
          <cell r="K2184" t="str">
            <v>total_juris_amt</v>
          </cell>
          <cell r="M2184" t="str">
            <v>2010/12/1/8/A/0</v>
          </cell>
        </row>
        <row r="2185">
          <cell r="A2185" t="str">
            <v>2184</v>
          </cell>
          <cell r="B2185" t="str">
            <v>OM5_8171</v>
          </cell>
          <cell r="C2185" t="str">
            <v>171 - CP Allocation O &amp; M Exp Amount</v>
          </cell>
          <cell r="D2185">
            <v>0</v>
          </cell>
          <cell r="F2185" t="str">
            <v>CALC</v>
          </cell>
          <cell r="H2185" t="str">
            <v>171</v>
          </cell>
          <cell r="I2185" t="str">
            <v>C</v>
          </cell>
          <cell r="J2185" t="str">
            <v>om_exp</v>
          </cell>
          <cell r="K2185" t="str">
            <v>alloc_cp_amt</v>
          </cell>
          <cell r="M2185" t="str">
            <v>2010/12/1/8/A/0</v>
          </cell>
        </row>
        <row r="2186">
          <cell r="A2186" t="str">
            <v>2185</v>
          </cell>
          <cell r="B2186" t="str">
            <v>OM5_8171</v>
          </cell>
          <cell r="C2186" t="str">
            <v>171 - CP Allocation O &amp; M Exp Amount</v>
          </cell>
          <cell r="D2186">
            <v>0</v>
          </cell>
          <cell r="F2186" t="str">
            <v>CALC</v>
          </cell>
          <cell r="H2186" t="str">
            <v>171</v>
          </cell>
          <cell r="I2186" t="str">
            <v>C</v>
          </cell>
          <cell r="J2186" t="str">
            <v>om_exp</v>
          </cell>
          <cell r="K2186" t="str">
            <v>alloc_cp_amt</v>
          </cell>
          <cell r="M2186" t="str">
            <v>2010/12/1/8/A/0</v>
          </cell>
        </row>
        <row r="2187">
          <cell r="A2187" t="str">
            <v>2186</v>
          </cell>
          <cell r="B2187" t="str">
            <v>OM5_8171</v>
          </cell>
          <cell r="C2187" t="str">
            <v>171 - CP Allocation O &amp; M Exp Amount</v>
          </cell>
          <cell r="D2187">
            <v>0</v>
          </cell>
          <cell r="F2187" t="str">
            <v>CALC</v>
          </cell>
          <cell r="H2187" t="str">
            <v>171</v>
          </cell>
          <cell r="I2187" t="str">
            <v>C</v>
          </cell>
          <cell r="J2187" t="str">
            <v>om_exp</v>
          </cell>
          <cell r="K2187" t="str">
            <v>alloc_cp_amt</v>
          </cell>
          <cell r="M2187" t="str">
            <v>2010/12/1/8/A/0</v>
          </cell>
        </row>
        <row r="2188">
          <cell r="A2188" t="str">
            <v>2187</v>
          </cell>
          <cell r="B2188" t="str">
            <v>OM5_8171</v>
          </cell>
          <cell r="C2188" t="str">
            <v>171 - CP Allocation O &amp; M Exp Amount</v>
          </cell>
          <cell r="D2188">
            <v>7840.92</v>
          </cell>
          <cell r="F2188" t="str">
            <v>CALC</v>
          </cell>
          <cell r="H2188" t="str">
            <v>171</v>
          </cell>
          <cell r="I2188" t="str">
            <v>C</v>
          </cell>
          <cell r="J2188" t="str">
            <v>om_exp</v>
          </cell>
          <cell r="K2188" t="str">
            <v>alloc_cp_amt</v>
          </cell>
          <cell r="M2188" t="str">
            <v>2010/12/1/8/A/0</v>
          </cell>
        </row>
        <row r="2189">
          <cell r="A2189" t="str">
            <v>2188</v>
          </cell>
          <cell r="B2189" t="str">
            <v>OM5_8171</v>
          </cell>
          <cell r="C2189" t="str">
            <v>171 - CP Allocation O &amp; M Exp Amount</v>
          </cell>
          <cell r="D2189">
            <v>0</v>
          </cell>
          <cell r="F2189" t="str">
            <v>CALC</v>
          </cell>
          <cell r="H2189" t="str">
            <v>171</v>
          </cell>
          <cell r="I2189" t="str">
            <v>C</v>
          </cell>
          <cell r="J2189" t="str">
            <v>om_exp</v>
          </cell>
          <cell r="K2189" t="str">
            <v>alloc_cp_amt</v>
          </cell>
          <cell r="M2189" t="str">
            <v>2010/12/1/8/A/0</v>
          </cell>
        </row>
        <row r="2190">
          <cell r="A2190" t="str">
            <v>2189</v>
          </cell>
          <cell r="B2190" t="str">
            <v>OM2_8171</v>
          </cell>
          <cell r="C2190" t="str">
            <v>171 - CP Allocation Factor</v>
          </cell>
          <cell r="D2190">
            <v>1</v>
          </cell>
          <cell r="F2190" t="str">
            <v>CALC</v>
          </cell>
          <cell r="H2190" t="str">
            <v>171</v>
          </cell>
          <cell r="I2190" t="str">
            <v>C</v>
          </cell>
          <cell r="J2190" t="str">
            <v>om_exp</v>
          </cell>
          <cell r="K2190" t="str">
            <v>alloc_cp</v>
          </cell>
          <cell r="M2190" t="str">
            <v>2010/12/1/8/A/0</v>
          </cell>
        </row>
        <row r="2191">
          <cell r="A2191" t="str">
            <v>2190</v>
          </cell>
          <cell r="B2191" t="str">
            <v>OM2_8171</v>
          </cell>
          <cell r="C2191" t="str">
            <v>171 - CP Allocation Factor</v>
          </cell>
          <cell r="D2191">
            <v>1</v>
          </cell>
          <cell r="F2191" t="str">
            <v>CALC</v>
          </cell>
          <cell r="H2191" t="str">
            <v>171</v>
          </cell>
          <cell r="I2191" t="str">
            <v>C</v>
          </cell>
          <cell r="J2191" t="str">
            <v>om_exp</v>
          </cell>
          <cell r="K2191" t="str">
            <v>alloc_cp</v>
          </cell>
          <cell r="M2191" t="str">
            <v>2010/12/1/8/A/0</v>
          </cell>
        </row>
        <row r="2192">
          <cell r="A2192" t="str">
            <v>2191</v>
          </cell>
          <cell r="B2192" t="str">
            <v>OM2_8171</v>
          </cell>
          <cell r="C2192" t="str">
            <v>171 - CP Allocation Factor</v>
          </cell>
          <cell r="D2192">
            <v>1</v>
          </cell>
          <cell r="F2192" t="str">
            <v>CALC</v>
          </cell>
          <cell r="H2192" t="str">
            <v>171</v>
          </cell>
          <cell r="I2192" t="str">
            <v>C</v>
          </cell>
          <cell r="J2192" t="str">
            <v>om_exp</v>
          </cell>
          <cell r="K2192" t="str">
            <v>alloc_cp</v>
          </cell>
          <cell r="M2192" t="str">
            <v>2010/12/1/8/A/0</v>
          </cell>
        </row>
        <row r="2193">
          <cell r="A2193" t="str">
            <v>2192</v>
          </cell>
          <cell r="B2193" t="str">
            <v>OM2_8171</v>
          </cell>
          <cell r="C2193" t="str">
            <v>171 - CP Allocation Factor</v>
          </cell>
          <cell r="D2193">
            <v>1</v>
          </cell>
          <cell r="F2193" t="str">
            <v>CALC</v>
          </cell>
          <cell r="H2193" t="str">
            <v>171</v>
          </cell>
          <cell r="I2193" t="str">
            <v>C</v>
          </cell>
          <cell r="J2193" t="str">
            <v>om_exp</v>
          </cell>
          <cell r="K2193" t="str">
            <v>alloc_cp</v>
          </cell>
          <cell r="M2193" t="str">
            <v>2010/12/1/8/A/0</v>
          </cell>
        </row>
        <row r="2194">
          <cell r="A2194" t="str">
            <v>2193</v>
          </cell>
          <cell r="B2194" t="str">
            <v>OM2_8171</v>
          </cell>
          <cell r="C2194" t="str">
            <v>171 - CP Allocation Factor</v>
          </cell>
          <cell r="D2194">
            <v>1</v>
          </cell>
          <cell r="F2194" t="str">
            <v>CALC</v>
          </cell>
          <cell r="H2194" t="str">
            <v>171</v>
          </cell>
          <cell r="I2194" t="str">
            <v>C</v>
          </cell>
          <cell r="J2194" t="str">
            <v>om_exp</v>
          </cell>
          <cell r="K2194" t="str">
            <v>alloc_cp</v>
          </cell>
          <cell r="M2194" t="str">
            <v>2010/12/1/8/A/0</v>
          </cell>
        </row>
        <row r="2195">
          <cell r="A2195" t="str">
            <v>2194</v>
          </cell>
          <cell r="B2195" t="str">
            <v>OM6_8171</v>
          </cell>
          <cell r="C2195" t="str">
            <v>171 - GCP Allocation O &amp; M Exp Amount</v>
          </cell>
          <cell r="D2195">
            <v>0</v>
          </cell>
          <cell r="F2195" t="str">
            <v>CALC</v>
          </cell>
          <cell r="H2195" t="str">
            <v>171</v>
          </cell>
          <cell r="I2195" t="str">
            <v>C</v>
          </cell>
          <cell r="J2195" t="str">
            <v>om_exp</v>
          </cell>
          <cell r="K2195" t="str">
            <v>alloc_gcp_amt</v>
          </cell>
          <cell r="M2195" t="str">
            <v>2010/12/1/8/A/0</v>
          </cell>
        </row>
        <row r="2196">
          <cell r="A2196" t="str">
            <v>2195</v>
          </cell>
          <cell r="B2196" t="str">
            <v>OM6_8171</v>
          </cell>
          <cell r="C2196" t="str">
            <v>171 - GCP Allocation O &amp; M Exp Amount</v>
          </cell>
          <cell r="D2196">
            <v>0</v>
          </cell>
          <cell r="F2196" t="str">
            <v>CALC</v>
          </cell>
          <cell r="H2196" t="str">
            <v>171</v>
          </cell>
          <cell r="I2196" t="str">
            <v>C</v>
          </cell>
          <cell r="J2196" t="str">
            <v>om_exp</v>
          </cell>
          <cell r="K2196" t="str">
            <v>alloc_gcp_amt</v>
          </cell>
          <cell r="M2196" t="str">
            <v>2010/12/1/8/A/0</v>
          </cell>
        </row>
        <row r="2197">
          <cell r="A2197" t="str">
            <v>2196</v>
          </cell>
          <cell r="B2197" t="str">
            <v>OM6_8171</v>
          </cell>
          <cell r="C2197" t="str">
            <v>171 - GCP Allocation O &amp; M Exp Amount</v>
          </cell>
          <cell r="D2197">
            <v>0</v>
          </cell>
          <cell r="F2197" t="str">
            <v>CALC</v>
          </cell>
          <cell r="H2197" t="str">
            <v>171</v>
          </cell>
          <cell r="I2197" t="str">
            <v>C</v>
          </cell>
          <cell r="J2197" t="str">
            <v>om_exp</v>
          </cell>
          <cell r="K2197" t="str">
            <v>alloc_gcp_amt</v>
          </cell>
          <cell r="M2197" t="str">
            <v>2010/12/1/8/A/0</v>
          </cell>
        </row>
        <row r="2198">
          <cell r="A2198" t="str">
            <v>2197</v>
          </cell>
          <cell r="B2198" t="str">
            <v>OM6_8171</v>
          </cell>
          <cell r="C2198" t="str">
            <v>171 - GCP Allocation O &amp; M Exp Amount</v>
          </cell>
          <cell r="D2198">
            <v>0</v>
          </cell>
          <cell r="F2198" t="str">
            <v>CALC</v>
          </cell>
          <cell r="H2198" t="str">
            <v>171</v>
          </cell>
          <cell r="I2198" t="str">
            <v>C</v>
          </cell>
          <cell r="J2198" t="str">
            <v>om_exp</v>
          </cell>
          <cell r="K2198" t="str">
            <v>alloc_gcp_amt</v>
          </cell>
          <cell r="M2198" t="str">
            <v>2010/12/1/8/A/0</v>
          </cell>
        </row>
        <row r="2199">
          <cell r="A2199" t="str">
            <v>2198</v>
          </cell>
          <cell r="B2199" t="str">
            <v>OM6_8171</v>
          </cell>
          <cell r="C2199" t="str">
            <v>171 - GCP Allocation O &amp; M Exp Amount</v>
          </cell>
          <cell r="D2199">
            <v>0</v>
          </cell>
          <cell r="F2199" t="str">
            <v>CALC</v>
          </cell>
          <cell r="H2199" t="str">
            <v>171</v>
          </cell>
          <cell r="I2199" t="str">
            <v>C</v>
          </cell>
          <cell r="J2199" t="str">
            <v>om_exp</v>
          </cell>
          <cell r="K2199" t="str">
            <v>alloc_gcp_amt</v>
          </cell>
          <cell r="M2199" t="str">
            <v>2010/12/1/8/A/0</v>
          </cell>
        </row>
        <row r="2200">
          <cell r="A2200" t="str">
            <v>2199</v>
          </cell>
          <cell r="B2200" t="str">
            <v>OM3_8171</v>
          </cell>
          <cell r="C2200" t="str">
            <v>171 - GCP Allocation Factor</v>
          </cell>
          <cell r="D2200">
            <v>0</v>
          </cell>
          <cell r="F2200" t="str">
            <v>CALC</v>
          </cell>
          <cell r="H2200" t="str">
            <v>171</v>
          </cell>
          <cell r="I2200" t="str">
            <v>C</v>
          </cell>
          <cell r="J2200" t="str">
            <v>om_exp</v>
          </cell>
          <cell r="K2200" t="str">
            <v>alloc_gcp</v>
          </cell>
          <cell r="M2200" t="str">
            <v>2010/12/1/8/A/0</v>
          </cell>
        </row>
        <row r="2201">
          <cell r="A2201" t="str">
            <v>2200</v>
          </cell>
          <cell r="B2201" t="str">
            <v>OM3_8171</v>
          </cell>
          <cell r="C2201" t="str">
            <v>171 - GCP Allocation Factor</v>
          </cell>
          <cell r="D2201">
            <v>0</v>
          </cell>
          <cell r="F2201" t="str">
            <v>CALC</v>
          </cell>
          <cell r="H2201" t="str">
            <v>171</v>
          </cell>
          <cell r="I2201" t="str">
            <v>C</v>
          </cell>
          <cell r="J2201" t="str">
            <v>om_exp</v>
          </cell>
          <cell r="K2201" t="str">
            <v>alloc_gcp</v>
          </cell>
          <cell r="M2201" t="str">
            <v>2010/12/1/8/A/0</v>
          </cell>
        </row>
        <row r="2202">
          <cell r="A2202" t="str">
            <v>2201</v>
          </cell>
          <cell r="B2202" t="str">
            <v>OM3_8171</v>
          </cell>
          <cell r="C2202" t="str">
            <v>171 - GCP Allocation Factor</v>
          </cell>
          <cell r="D2202">
            <v>0</v>
          </cell>
          <cell r="F2202" t="str">
            <v>CALC</v>
          </cell>
          <cell r="H2202" t="str">
            <v>171</v>
          </cell>
          <cell r="I2202" t="str">
            <v>C</v>
          </cell>
          <cell r="J2202" t="str">
            <v>om_exp</v>
          </cell>
          <cell r="K2202" t="str">
            <v>alloc_gcp</v>
          </cell>
          <cell r="M2202" t="str">
            <v>2010/12/1/8/A/0</v>
          </cell>
        </row>
        <row r="2203">
          <cell r="A2203" t="str">
            <v>2202</v>
          </cell>
          <cell r="B2203" t="str">
            <v>OM3_8171</v>
          </cell>
          <cell r="C2203" t="str">
            <v>171 - GCP Allocation Factor</v>
          </cell>
          <cell r="D2203">
            <v>0</v>
          </cell>
          <cell r="F2203" t="str">
            <v>CALC</v>
          </cell>
          <cell r="H2203" t="str">
            <v>171</v>
          </cell>
          <cell r="I2203" t="str">
            <v>C</v>
          </cell>
          <cell r="J2203" t="str">
            <v>om_exp</v>
          </cell>
          <cell r="K2203" t="str">
            <v>alloc_gcp</v>
          </cell>
          <cell r="M2203" t="str">
            <v>2010/12/1/8/A/0</v>
          </cell>
        </row>
        <row r="2204">
          <cell r="A2204" t="str">
            <v>2203</v>
          </cell>
          <cell r="B2204" t="str">
            <v>OM3_8171</v>
          </cell>
          <cell r="C2204" t="str">
            <v>171 - GCP Allocation Factor</v>
          </cell>
          <cell r="D2204">
            <v>0</v>
          </cell>
          <cell r="F2204" t="str">
            <v>CALC</v>
          </cell>
          <cell r="H2204" t="str">
            <v>171</v>
          </cell>
          <cell r="I2204" t="str">
            <v>C</v>
          </cell>
          <cell r="J2204" t="str">
            <v>om_exp</v>
          </cell>
          <cell r="K2204" t="str">
            <v>alloc_gcp</v>
          </cell>
          <cell r="M2204" t="str">
            <v>2010/12/1/8/A/0</v>
          </cell>
        </row>
        <row r="2205">
          <cell r="A2205" t="str">
            <v>2204</v>
          </cell>
          <cell r="B2205" t="str">
            <v>OMC_8171</v>
          </cell>
          <cell r="C2205" t="str">
            <v>171 - GCP Jurisdictional O &amp; M Exp Amount</v>
          </cell>
          <cell r="D2205">
            <v>0</v>
          </cell>
          <cell r="F2205" t="str">
            <v>CALC</v>
          </cell>
          <cell r="H2205" t="str">
            <v>171</v>
          </cell>
          <cell r="I2205" t="str">
            <v>C</v>
          </cell>
          <cell r="J2205" t="str">
            <v>om_exp</v>
          </cell>
          <cell r="K2205" t="str">
            <v>juris_gcp_amt</v>
          </cell>
          <cell r="M2205" t="str">
            <v>2010/12/1/8/A/0</v>
          </cell>
        </row>
        <row r="2206">
          <cell r="A2206" t="str">
            <v>2205</v>
          </cell>
          <cell r="B2206" t="str">
            <v>OMC_8171</v>
          </cell>
          <cell r="C2206" t="str">
            <v>171 - GCP Jurisdictional O &amp; M Exp Amount</v>
          </cell>
          <cell r="D2206">
            <v>0</v>
          </cell>
          <cell r="F2206" t="str">
            <v>CALC</v>
          </cell>
          <cell r="H2206" t="str">
            <v>171</v>
          </cell>
          <cell r="I2206" t="str">
            <v>C</v>
          </cell>
          <cell r="J2206" t="str">
            <v>om_exp</v>
          </cell>
          <cell r="K2206" t="str">
            <v>juris_gcp_amt</v>
          </cell>
          <cell r="M2206" t="str">
            <v>2010/12/1/8/A/0</v>
          </cell>
        </row>
        <row r="2207">
          <cell r="A2207" t="str">
            <v>2206</v>
          </cell>
          <cell r="B2207" t="str">
            <v>OMC_8171</v>
          </cell>
          <cell r="C2207" t="str">
            <v>171 - GCP Jurisdictional O &amp; M Exp Amount</v>
          </cell>
          <cell r="D2207">
            <v>0</v>
          </cell>
          <cell r="F2207" t="str">
            <v>CALC</v>
          </cell>
          <cell r="H2207" t="str">
            <v>171</v>
          </cell>
          <cell r="I2207" t="str">
            <v>C</v>
          </cell>
          <cell r="J2207" t="str">
            <v>om_exp</v>
          </cell>
          <cell r="K2207" t="str">
            <v>juris_gcp_amt</v>
          </cell>
          <cell r="M2207" t="str">
            <v>2010/12/1/8/A/0</v>
          </cell>
        </row>
        <row r="2208">
          <cell r="A2208" t="str">
            <v>2207</v>
          </cell>
          <cell r="B2208" t="str">
            <v>OMC_8171</v>
          </cell>
          <cell r="C2208" t="str">
            <v>171 - GCP Jurisdictional O &amp; M Exp Amount</v>
          </cell>
          <cell r="D2208">
            <v>0</v>
          </cell>
          <cell r="F2208" t="str">
            <v>CALC</v>
          </cell>
          <cell r="H2208" t="str">
            <v>171</v>
          </cell>
          <cell r="I2208" t="str">
            <v>C</v>
          </cell>
          <cell r="J2208" t="str">
            <v>om_exp</v>
          </cell>
          <cell r="K2208" t="str">
            <v>juris_gcp_amt</v>
          </cell>
          <cell r="M2208" t="str">
            <v>2010/12/1/8/A/0</v>
          </cell>
        </row>
        <row r="2209">
          <cell r="A2209" t="str">
            <v>2208</v>
          </cell>
          <cell r="B2209" t="str">
            <v>OMC_8171</v>
          </cell>
          <cell r="C2209" t="str">
            <v>171 - GCP Jurisdictional O &amp; M Exp Amount</v>
          </cell>
          <cell r="D2209">
            <v>0</v>
          </cell>
          <cell r="F2209" t="str">
            <v>CALC</v>
          </cell>
          <cell r="H2209" t="str">
            <v>171</v>
          </cell>
          <cell r="I2209" t="str">
            <v>C</v>
          </cell>
          <cell r="J2209" t="str">
            <v>om_exp</v>
          </cell>
          <cell r="K2209" t="str">
            <v>juris_gcp_amt</v>
          </cell>
          <cell r="M2209" t="str">
            <v>2010/12/1/8/A/0</v>
          </cell>
        </row>
        <row r="2210">
          <cell r="A2210" t="str">
            <v>2209</v>
          </cell>
          <cell r="B2210" t="str">
            <v>OM4_8171</v>
          </cell>
          <cell r="C2210" t="str">
            <v>171 - Energy Allocation Factor</v>
          </cell>
          <cell r="D2210">
            <v>0</v>
          </cell>
          <cell r="F2210" t="str">
            <v>CALC</v>
          </cell>
          <cell r="H2210" t="str">
            <v>171</v>
          </cell>
          <cell r="I2210" t="str">
            <v>C</v>
          </cell>
          <cell r="J2210" t="str">
            <v>om_exp</v>
          </cell>
          <cell r="K2210" t="str">
            <v>alloc_energy</v>
          </cell>
          <cell r="M2210" t="str">
            <v>2010/12/1/8/A/0</v>
          </cell>
        </row>
        <row r="2211">
          <cell r="A2211" t="str">
            <v>2210</v>
          </cell>
          <cell r="B2211" t="str">
            <v>OM4_8171</v>
          </cell>
          <cell r="C2211" t="str">
            <v>171 - Energy Allocation Factor</v>
          </cell>
          <cell r="D2211">
            <v>0</v>
          </cell>
          <cell r="F2211" t="str">
            <v>CALC</v>
          </cell>
          <cell r="H2211" t="str">
            <v>171</v>
          </cell>
          <cell r="I2211" t="str">
            <v>C</v>
          </cell>
          <cell r="J2211" t="str">
            <v>om_exp</v>
          </cell>
          <cell r="K2211" t="str">
            <v>alloc_energy</v>
          </cell>
          <cell r="M2211" t="str">
            <v>2010/12/1/8/A/0</v>
          </cell>
        </row>
        <row r="2212">
          <cell r="A2212" t="str">
            <v>2211</v>
          </cell>
          <cell r="B2212" t="str">
            <v>OM4_8171</v>
          </cell>
          <cell r="C2212" t="str">
            <v>171 - Energy Allocation Factor</v>
          </cell>
          <cell r="D2212">
            <v>0</v>
          </cell>
          <cell r="F2212" t="str">
            <v>CALC</v>
          </cell>
          <cell r="H2212" t="str">
            <v>171</v>
          </cell>
          <cell r="I2212" t="str">
            <v>C</v>
          </cell>
          <cell r="J2212" t="str">
            <v>om_exp</v>
          </cell>
          <cell r="K2212" t="str">
            <v>alloc_energy</v>
          </cell>
          <cell r="M2212" t="str">
            <v>2010/12/1/8/A/0</v>
          </cell>
        </row>
        <row r="2213">
          <cell r="A2213" t="str">
            <v>2212</v>
          </cell>
          <cell r="B2213" t="str">
            <v>OM4_8171</v>
          </cell>
          <cell r="C2213" t="str">
            <v>171 - Energy Allocation Factor</v>
          </cell>
          <cell r="D2213">
            <v>0</v>
          </cell>
          <cell r="F2213" t="str">
            <v>CALC</v>
          </cell>
          <cell r="H2213" t="str">
            <v>171</v>
          </cell>
          <cell r="I2213" t="str">
            <v>C</v>
          </cell>
          <cell r="J2213" t="str">
            <v>om_exp</v>
          </cell>
          <cell r="K2213" t="str">
            <v>alloc_energy</v>
          </cell>
          <cell r="M2213" t="str">
            <v>2010/12/1/8/A/0</v>
          </cell>
        </row>
        <row r="2214">
          <cell r="A2214" t="str">
            <v>2213</v>
          </cell>
          <cell r="B2214" t="str">
            <v>OM4_8171</v>
          </cell>
          <cell r="C2214" t="str">
            <v>171 - Energy Allocation Factor</v>
          </cell>
          <cell r="D2214">
            <v>0</v>
          </cell>
          <cell r="F2214" t="str">
            <v>CALC</v>
          </cell>
          <cell r="H2214" t="str">
            <v>171</v>
          </cell>
          <cell r="I2214" t="str">
            <v>C</v>
          </cell>
          <cell r="J2214" t="str">
            <v>om_exp</v>
          </cell>
          <cell r="K2214" t="str">
            <v>alloc_energy</v>
          </cell>
          <cell r="M2214" t="str">
            <v>2010/12/1/8/A/0</v>
          </cell>
        </row>
        <row r="2215">
          <cell r="A2215" t="str">
            <v>2214</v>
          </cell>
          <cell r="B2215" t="str">
            <v>OM7_8171</v>
          </cell>
          <cell r="C2215" t="str">
            <v>171 - Energy Allocation O &amp; M Exp Amount</v>
          </cell>
          <cell r="D2215">
            <v>0</v>
          </cell>
          <cell r="F2215" t="str">
            <v>CALC</v>
          </cell>
          <cell r="H2215" t="str">
            <v>171</v>
          </cell>
          <cell r="I2215" t="str">
            <v>C</v>
          </cell>
          <cell r="J2215" t="str">
            <v>om_exp</v>
          </cell>
          <cell r="K2215" t="str">
            <v>alloc_energy_amt</v>
          </cell>
          <cell r="M2215" t="str">
            <v>2010/12/1/8/A/0</v>
          </cell>
        </row>
        <row r="2216">
          <cell r="A2216" t="str">
            <v>2215</v>
          </cell>
          <cell r="B2216" t="str">
            <v>OM7_8171</v>
          </cell>
          <cell r="C2216" t="str">
            <v>171 - Energy Allocation O &amp; M Exp Amount</v>
          </cell>
          <cell r="D2216">
            <v>0</v>
          </cell>
          <cell r="F2216" t="str">
            <v>CALC</v>
          </cell>
          <cell r="H2216" t="str">
            <v>171</v>
          </cell>
          <cell r="I2216" t="str">
            <v>C</v>
          </cell>
          <cell r="J2216" t="str">
            <v>om_exp</v>
          </cell>
          <cell r="K2216" t="str">
            <v>alloc_energy_amt</v>
          </cell>
          <cell r="M2216" t="str">
            <v>2010/12/1/8/A/0</v>
          </cell>
        </row>
        <row r="2217">
          <cell r="A2217" t="str">
            <v>2216</v>
          </cell>
          <cell r="B2217" t="str">
            <v>OM7_8171</v>
          </cell>
          <cell r="C2217" t="str">
            <v>171 - Energy Allocation O &amp; M Exp Amount</v>
          </cell>
          <cell r="D2217">
            <v>0</v>
          </cell>
          <cell r="F2217" t="str">
            <v>CALC</v>
          </cell>
          <cell r="H2217" t="str">
            <v>171</v>
          </cell>
          <cell r="I2217" t="str">
            <v>C</v>
          </cell>
          <cell r="J2217" t="str">
            <v>om_exp</v>
          </cell>
          <cell r="K2217" t="str">
            <v>alloc_energy_amt</v>
          </cell>
          <cell r="M2217" t="str">
            <v>2010/12/1/8/A/0</v>
          </cell>
        </row>
        <row r="2218">
          <cell r="A2218" t="str">
            <v>2217</v>
          </cell>
          <cell r="B2218" t="str">
            <v>OM7_8171</v>
          </cell>
          <cell r="C2218" t="str">
            <v>171 - Energy Allocation O &amp; M Exp Amount</v>
          </cell>
          <cell r="D2218">
            <v>0</v>
          </cell>
          <cell r="F2218" t="str">
            <v>CALC</v>
          </cell>
          <cell r="H2218" t="str">
            <v>171</v>
          </cell>
          <cell r="I2218" t="str">
            <v>C</v>
          </cell>
          <cell r="J2218" t="str">
            <v>om_exp</v>
          </cell>
          <cell r="K2218" t="str">
            <v>alloc_energy_amt</v>
          </cell>
          <cell r="M2218" t="str">
            <v>2010/12/1/8/A/0</v>
          </cell>
        </row>
        <row r="2219">
          <cell r="A2219" t="str">
            <v>2218</v>
          </cell>
          <cell r="B2219" t="str">
            <v>OM7_8171</v>
          </cell>
          <cell r="C2219" t="str">
            <v>171 - Energy Allocation O &amp; M Exp Amount</v>
          </cell>
          <cell r="D2219">
            <v>0</v>
          </cell>
          <cell r="F2219" t="str">
            <v>CALC</v>
          </cell>
          <cell r="H2219" t="str">
            <v>171</v>
          </cell>
          <cell r="I2219" t="str">
            <v>C</v>
          </cell>
          <cell r="J2219" t="str">
            <v>om_exp</v>
          </cell>
          <cell r="K2219" t="str">
            <v>alloc_energy_amt</v>
          </cell>
          <cell r="M2219" t="str">
            <v>2010/12/1/8/A/0</v>
          </cell>
        </row>
        <row r="2220">
          <cell r="A2220" t="str">
            <v>2219</v>
          </cell>
          <cell r="B2220" t="str">
            <v>OMB_8171</v>
          </cell>
          <cell r="C2220" t="str">
            <v>171 - CP Jurisdictional O &amp; M Exp Amount</v>
          </cell>
          <cell r="D2220">
            <v>0</v>
          </cell>
          <cell r="F2220" t="str">
            <v>CALC</v>
          </cell>
          <cell r="H2220" t="str">
            <v>171</v>
          </cell>
          <cell r="I2220" t="str">
            <v>C</v>
          </cell>
          <cell r="J2220" t="str">
            <v>om_exp</v>
          </cell>
          <cell r="K2220" t="str">
            <v>juris_cp_amt</v>
          </cell>
          <cell r="M2220" t="str">
            <v>2010/12/1/8/A/0</v>
          </cell>
        </row>
        <row r="2221">
          <cell r="A2221" t="str">
            <v>2220</v>
          </cell>
          <cell r="B2221" t="str">
            <v>OMB_8171</v>
          </cell>
          <cell r="C2221" t="str">
            <v>171 - CP Jurisdictional O &amp; M Exp Amount</v>
          </cell>
          <cell r="D2221">
            <v>0</v>
          </cell>
          <cell r="F2221" t="str">
            <v>CALC</v>
          </cell>
          <cell r="H2221" t="str">
            <v>171</v>
          </cell>
          <cell r="I2221" t="str">
            <v>C</v>
          </cell>
          <cell r="J2221" t="str">
            <v>om_exp</v>
          </cell>
          <cell r="K2221" t="str">
            <v>juris_cp_amt</v>
          </cell>
          <cell r="M2221" t="str">
            <v>2010/12/1/8/A/0</v>
          </cell>
        </row>
        <row r="2222">
          <cell r="A2222" t="str">
            <v>2221</v>
          </cell>
          <cell r="B2222" t="str">
            <v>OMB_8171</v>
          </cell>
          <cell r="C2222" t="str">
            <v>171 - CP Jurisdictional O &amp; M Exp Amount</v>
          </cell>
          <cell r="D2222">
            <v>0</v>
          </cell>
          <cell r="F2222" t="str">
            <v>CALC</v>
          </cell>
          <cell r="H2222" t="str">
            <v>171</v>
          </cell>
          <cell r="I2222" t="str">
            <v>C</v>
          </cell>
          <cell r="J2222" t="str">
            <v>om_exp</v>
          </cell>
          <cell r="K2222" t="str">
            <v>juris_cp_amt</v>
          </cell>
          <cell r="M2222" t="str">
            <v>2010/12/1/8/A/0</v>
          </cell>
        </row>
        <row r="2223">
          <cell r="A2223" t="str">
            <v>2222</v>
          </cell>
          <cell r="B2223" t="str">
            <v>OMB_8171</v>
          </cell>
          <cell r="C2223" t="str">
            <v>171 - CP Jurisdictional O &amp; M Exp Amount</v>
          </cell>
          <cell r="D2223">
            <v>7686.5362056599997</v>
          </cell>
          <cell r="F2223" t="str">
            <v>CALC</v>
          </cell>
          <cell r="H2223" t="str">
            <v>171</v>
          </cell>
          <cell r="I2223" t="str">
            <v>C</v>
          </cell>
          <cell r="J2223" t="str">
            <v>om_exp</v>
          </cell>
          <cell r="K2223" t="str">
            <v>juris_cp_amt</v>
          </cell>
          <cell r="M2223" t="str">
            <v>2010/12/1/8/A/0</v>
          </cell>
        </row>
        <row r="2224">
          <cell r="A2224" t="str">
            <v>2223</v>
          </cell>
          <cell r="B2224" t="str">
            <v>OMB_8171</v>
          </cell>
          <cell r="C2224" t="str">
            <v>171 - CP Jurisdictional O &amp; M Exp Amount</v>
          </cell>
          <cell r="D2224">
            <v>0</v>
          </cell>
          <cell r="F2224" t="str">
            <v>CALC</v>
          </cell>
          <cell r="H2224" t="str">
            <v>171</v>
          </cell>
          <cell r="I2224" t="str">
            <v>C</v>
          </cell>
          <cell r="J2224" t="str">
            <v>om_exp</v>
          </cell>
          <cell r="K2224" t="str">
            <v>juris_cp_amt</v>
          </cell>
          <cell r="M2224" t="str">
            <v>2010/12/1/8/A/0</v>
          </cell>
        </row>
        <row r="2225">
          <cell r="A2225" t="str">
            <v>2224</v>
          </cell>
          <cell r="B2225" t="str">
            <v>OM8_8171</v>
          </cell>
          <cell r="C2225" t="str">
            <v>171 - CP Jurisdictional Factor</v>
          </cell>
          <cell r="D2225">
            <v>0.98031049999999997</v>
          </cell>
          <cell r="F2225" t="str">
            <v>CALC</v>
          </cell>
          <cell r="H2225" t="str">
            <v>171</v>
          </cell>
          <cell r="I2225" t="str">
            <v>C</v>
          </cell>
          <cell r="J2225" t="str">
            <v>om_exp</v>
          </cell>
          <cell r="K2225" t="str">
            <v>juris_cp</v>
          </cell>
          <cell r="M2225" t="str">
            <v>2010/12/1/8/A/0</v>
          </cell>
        </row>
        <row r="2226">
          <cell r="A2226" t="str">
            <v>2225</v>
          </cell>
          <cell r="B2226" t="str">
            <v>OM8_8171</v>
          </cell>
          <cell r="C2226" t="str">
            <v>171 - CP Jurisdictional Factor</v>
          </cell>
          <cell r="D2226">
            <v>0.98031049999999997</v>
          </cell>
          <cell r="F2226" t="str">
            <v>CALC</v>
          </cell>
          <cell r="H2226" t="str">
            <v>171</v>
          </cell>
          <cell r="I2226" t="str">
            <v>C</v>
          </cell>
          <cell r="J2226" t="str">
            <v>om_exp</v>
          </cell>
          <cell r="K2226" t="str">
            <v>juris_cp</v>
          </cell>
          <cell r="M2226" t="str">
            <v>2010/12/1/8/A/0</v>
          </cell>
        </row>
        <row r="2227">
          <cell r="A2227" t="str">
            <v>2226</v>
          </cell>
          <cell r="B2227" t="str">
            <v>OM8_8171</v>
          </cell>
          <cell r="C2227" t="str">
            <v>171 - CP Jurisdictional Factor</v>
          </cell>
          <cell r="D2227">
            <v>0.98031049999999997</v>
          </cell>
          <cell r="F2227" t="str">
            <v>CALC</v>
          </cell>
          <cell r="H2227" t="str">
            <v>171</v>
          </cell>
          <cell r="I2227" t="str">
            <v>C</v>
          </cell>
          <cell r="J2227" t="str">
            <v>om_exp</v>
          </cell>
          <cell r="K2227" t="str">
            <v>juris_cp</v>
          </cell>
          <cell r="M2227" t="str">
            <v>2010/12/1/8/A/0</v>
          </cell>
        </row>
        <row r="2228">
          <cell r="A2228" t="str">
            <v>2227</v>
          </cell>
          <cell r="B2228" t="str">
            <v>OM8_8171</v>
          </cell>
          <cell r="C2228" t="str">
            <v>171 - CP Jurisdictional Factor</v>
          </cell>
          <cell r="D2228">
            <v>0.98031049999999997</v>
          </cell>
          <cell r="F2228" t="str">
            <v>CALC</v>
          </cell>
          <cell r="H2228" t="str">
            <v>171</v>
          </cell>
          <cell r="I2228" t="str">
            <v>C</v>
          </cell>
          <cell r="J2228" t="str">
            <v>om_exp</v>
          </cell>
          <cell r="K2228" t="str">
            <v>juris_cp</v>
          </cell>
          <cell r="M2228" t="str">
            <v>2010/12/1/8/A/0</v>
          </cell>
        </row>
        <row r="2229">
          <cell r="A2229" t="str">
            <v>2228</v>
          </cell>
          <cell r="B2229" t="str">
            <v>OM8_8171</v>
          </cell>
          <cell r="C2229" t="str">
            <v>171 - CP Jurisdictional Factor</v>
          </cell>
          <cell r="D2229">
            <v>0.98031049999999997</v>
          </cell>
          <cell r="F2229" t="str">
            <v>CALC</v>
          </cell>
          <cell r="H2229" t="str">
            <v>171</v>
          </cell>
          <cell r="I2229" t="str">
            <v>C</v>
          </cell>
          <cell r="J2229" t="str">
            <v>om_exp</v>
          </cell>
          <cell r="K2229" t="str">
            <v>juris_cp</v>
          </cell>
          <cell r="M2229" t="str">
            <v>2010/12/1/8/A/0</v>
          </cell>
        </row>
        <row r="2230">
          <cell r="A2230" t="str">
            <v>2229</v>
          </cell>
          <cell r="B2230" t="str">
            <v>OMA_8171</v>
          </cell>
          <cell r="C2230" t="str">
            <v>171 - Energy Jurisdictional Factor</v>
          </cell>
          <cell r="D2230">
            <v>0.980271</v>
          </cell>
          <cell r="F2230" t="str">
            <v>CALC</v>
          </cell>
          <cell r="H2230" t="str">
            <v>171</v>
          </cell>
          <cell r="I2230" t="str">
            <v>C</v>
          </cell>
          <cell r="J2230" t="str">
            <v>om_exp</v>
          </cell>
          <cell r="K2230" t="str">
            <v>juris_energy</v>
          </cell>
          <cell r="M2230" t="str">
            <v>2010/12/1/8/A/0</v>
          </cell>
        </row>
        <row r="2231">
          <cell r="A2231" t="str">
            <v>2230</v>
          </cell>
          <cell r="B2231" t="str">
            <v>OMA_8171</v>
          </cell>
          <cell r="C2231" t="str">
            <v>171 - Energy Jurisdictional Factor</v>
          </cell>
          <cell r="D2231">
            <v>0.980271</v>
          </cell>
          <cell r="F2231" t="str">
            <v>CALC</v>
          </cell>
          <cell r="H2231" t="str">
            <v>171</v>
          </cell>
          <cell r="I2231" t="str">
            <v>C</v>
          </cell>
          <cell r="J2231" t="str">
            <v>om_exp</v>
          </cell>
          <cell r="K2231" t="str">
            <v>juris_energy</v>
          </cell>
          <cell r="M2231" t="str">
            <v>2010/12/1/8/A/0</v>
          </cell>
        </row>
        <row r="2232">
          <cell r="A2232" t="str">
            <v>2231</v>
          </cell>
          <cell r="B2232" t="str">
            <v>OMA_8171</v>
          </cell>
          <cell r="C2232" t="str">
            <v>171 - Energy Jurisdictional Factor</v>
          </cell>
          <cell r="D2232">
            <v>0.980271</v>
          </cell>
          <cell r="F2232" t="str">
            <v>CALC</v>
          </cell>
          <cell r="H2232" t="str">
            <v>171</v>
          </cell>
          <cell r="I2232" t="str">
            <v>C</v>
          </cell>
          <cell r="J2232" t="str">
            <v>om_exp</v>
          </cell>
          <cell r="K2232" t="str">
            <v>juris_energy</v>
          </cell>
          <cell r="M2232" t="str">
            <v>2010/12/1/8/A/0</v>
          </cell>
        </row>
        <row r="2233">
          <cell r="A2233" t="str">
            <v>2232</v>
          </cell>
          <cell r="B2233" t="str">
            <v>OMA_8171</v>
          </cell>
          <cell r="C2233" t="str">
            <v>171 - Energy Jurisdictional Factor</v>
          </cell>
          <cell r="D2233">
            <v>0.980271</v>
          </cell>
          <cell r="F2233" t="str">
            <v>CALC</v>
          </cell>
          <cell r="H2233" t="str">
            <v>171</v>
          </cell>
          <cell r="I2233" t="str">
            <v>C</v>
          </cell>
          <cell r="J2233" t="str">
            <v>om_exp</v>
          </cell>
          <cell r="K2233" t="str">
            <v>juris_energy</v>
          </cell>
          <cell r="M2233" t="str">
            <v>2010/12/1/8/A/0</v>
          </cell>
        </row>
        <row r="2234">
          <cell r="A2234" t="str">
            <v>2233</v>
          </cell>
          <cell r="B2234" t="str">
            <v>OMA_8171</v>
          </cell>
          <cell r="C2234" t="str">
            <v>171 - Energy Jurisdictional Factor</v>
          </cell>
          <cell r="D2234">
            <v>0.980271</v>
          </cell>
          <cell r="F2234" t="str">
            <v>CALC</v>
          </cell>
          <cell r="H2234" t="str">
            <v>171</v>
          </cell>
          <cell r="I2234" t="str">
            <v>C</v>
          </cell>
          <cell r="J2234" t="str">
            <v>om_exp</v>
          </cell>
          <cell r="K2234" t="str">
            <v>juris_energy</v>
          </cell>
          <cell r="M2234" t="str">
            <v>2010/12/1/8/A/0</v>
          </cell>
        </row>
        <row r="2235">
          <cell r="A2235" t="str">
            <v>2234</v>
          </cell>
          <cell r="B2235" t="str">
            <v>OM1_8171</v>
          </cell>
          <cell r="C2235" t="str">
            <v>171 - O &amp; M Expenses Amount</v>
          </cell>
          <cell r="D2235">
            <v>0</v>
          </cell>
          <cell r="F2235" t="str">
            <v>CALC</v>
          </cell>
          <cell r="H2235" t="str">
            <v>171</v>
          </cell>
          <cell r="I2235" t="str">
            <v>C</v>
          </cell>
          <cell r="J2235" t="str">
            <v>om_exp</v>
          </cell>
          <cell r="K2235" t="str">
            <v>beg_bal</v>
          </cell>
          <cell r="M2235" t="str">
            <v>2010/12/1/8/A/0</v>
          </cell>
        </row>
        <row r="2236">
          <cell r="A2236" t="str">
            <v>2235</v>
          </cell>
          <cell r="B2236" t="str">
            <v>OM1_8171</v>
          </cell>
          <cell r="C2236" t="str">
            <v>171 - O &amp; M Expenses Amount</v>
          </cell>
          <cell r="D2236">
            <v>0</v>
          </cell>
          <cell r="F2236" t="str">
            <v>CALC</v>
          </cell>
          <cell r="H2236" t="str">
            <v>171</v>
          </cell>
          <cell r="I2236" t="str">
            <v>C</v>
          </cell>
          <cell r="J2236" t="str">
            <v>om_exp</v>
          </cell>
          <cell r="K2236" t="str">
            <v>beg_bal</v>
          </cell>
          <cell r="M2236" t="str">
            <v>2010/12/1/8/A/0</v>
          </cell>
        </row>
        <row r="2237">
          <cell r="A2237" t="str">
            <v>2236</v>
          </cell>
          <cell r="B2237" t="str">
            <v>OM1_8171</v>
          </cell>
          <cell r="C2237" t="str">
            <v>171 - O &amp; M Expenses Amount</v>
          </cell>
          <cell r="D2237">
            <v>0</v>
          </cell>
          <cell r="F2237" t="str">
            <v>CALC</v>
          </cell>
          <cell r="H2237" t="str">
            <v>171</v>
          </cell>
          <cell r="I2237" t="str">
            <v>C</v>
          </cell>
          <cell r="J2237" t="str">
            <v>om_exp</v>
          </cell>
          <cell r="K2237" t="str">
            <v>beg_bal</v>
          </cell>
          <cell r="M2237" t="str">
            <v>2010/12/1/8/A/0</v>
          </cell>
        </row>
        <row r="2238">
          <cell r="A2238" t="str">
            <v>2237</v>
          </cell>
          <cell r="B2238" t="str">
            <v>OM1_8171</v>
          </cell>
          <cell r="C2238" t="str">
            <v>171 - O &amp; M Expenses Amount</v>
          </cell>
          <cell r="D2238">
            <v>7840.92</v>
          </cell>
          <cell r="F2238" t="str">
            <v>CALC</v>
          </cell>
          <cell r="H2238" t="str">
            <v>171</v>
          </cell>
          <cell r="I2238" t="str">
            <v>C</v>
          </cell>
          <cell r="J2238" t="str">
            <v>om_exp</v>
          </cell>
          <cell r="K2238" t="str">
            <v>beg_bal</v>
          </cell>
          <cell r="M2238" t="str">
            <v>2010/12/1/8/A/0</v>
          </cell>
        </row>
        <row r="2239">
          <cell r="A2239" t="str">
            <v>2238</v>
          </cell>
          <cell r="B2239" t="str">
            <v>OM1_8171</v>
          </cell>
          <cell r="C2239" t="str">
            <v>171 - O &amp; M Expenses Amount</v>
          </cell>
          <cell r="D2239">
            <v>0</v>
          </cell>
          <cell r="F2239" t="str">
            <v>CALC</v>
          </cell>
          <cell r="H2239" t="str">
            <v>171</v>
          </cell>
          <cell r="I2239" t="str">
            <v>C</v>
          </cell>
          <cell r="J2239" t="str">
            <v>om_exp</v>
          </cell>
          <cell r="K2239" t="str">
            <v>beg_bal</v>
          </cell>
          <cell r="M2239" t="str">
            <v>2010/12/1/8/A/0</v>
          </cell>
        </row>
        <row r="2240">
          <cell r="A2240" t="str">
            <v>2239</v>
          </cell>
          <cell r="B2240" t="str">
            <v>OM9_8171</v>
          </cell>
          <cell r="C2240" t="str">
            <v>171 - GCP Jurisdictional Factor</v>
          </cell>
          <cell r="D2240">
            <v>1</v>
          </cell>
          <cell r="F2240" t="str">
            <v>CALC</v>
          </cell>
          <cell r="H2240" t="str">
            <v>171</v>
          </cell>
          <cell r="I2240" t="str">
            <v>C</v>
          </cell>
          <cell r="J2240" t="str">
            <v>om_exp</v>
          </cell>
          <cell r="K2240" t="str">
            <v>juris_gcp</v>
          </cell>
          <cell r="M2240" t="str">
            <v>2010/12/1/8/A/0</v>
          </cell>
        </row>
        <row r="2241">
          <cell r="A2241" t="str">
            <v>2240</v>
          </cell>
          <cell r="B2241" t="str">
            <v>OM9_8171</v>
          </cell>
          <cell r="C2241" t="str">
            <v>171 - GCP Jurisdictional Factor</v>
          </cell>
          <cell r="D2241">
            <v>1</v>
          </cell>
          <cell r="F2241" t="str">
            <v>CALC</v>
          </cell>
          <cell r="H2241" t="str">
            <v>171</v>
          </cell>
          <cell r="I2241" t="str">
            <v>C</v>
          </cell>
          <cell r="J2241" t="str">
            <v>om_exp</v>
          </cell>
          <cell r="K2241" t="str">
            <v>juris_gcp</v>
          </cell>
          <cell r="M2241" t="str">
            <v>2010/12/1/8/A/0</v>
          </cell>
        </row>
        <row r="2242">
          <cell r="A2242" t="str">
            <v>2241</v>
          </cell>
          <cell r="B2242" t="str">
            <v>OM9_8171</v>
          </cell>
          <cell r="C2242" t="str">
            <v>171 - GCP Jurisdictional Factor</v>
          </cell>
          <cell r="D2242">
            <v>1</v>
          </cell>
          <cell r="F2242" t="str">
            <v>CALC</v>
          </cell>
          <cell r="H2242" t="str">
            <v>171</v>
          </cell>
          <cell r="I2242" t="str">
            <v>C</v>
          </cell>
          <cell r="J2242" t="str">
            <v>om_exp</v>
          </cell>
          <cell r="K2242" t="str">
            <v>juris_gcp</v>
          </cell>
          <cell r="M2242" t="str">
            <v>2010/12/1/8/A/0</v>
          </cell>
        </row>
        <row r="2243">
          <cell r="A2243" t="str">
            <v>2242</v>
          </cell>
          <cell r="B2243" t="str">
            <v>OM9_8171</v>
          </cell>
          <cell r="C2243" t="str">
            <v>171 - GCP Jurisdictional Factor</v>
          </cell>
          <cell r="D2243">
            <v>1</v>
          </cell>
          <cell r="F2243" t="str">
            <v>CALC</v>
          </cell>
          <cell r="H2243" t="str">
            <v>171</v>
          </cell>
          <cell r="I2243" t="str">
            <v>C</v>
          </cell>
          <cell r="J2243" t="str">
            <v>om_exp</v>
          </cell>
          <cell r="K2243" t="str">
            <v>juris_gcp</v>
          </cell>
          <cell r="M2243" t="str">
            <v>2010/12/1/8/A/0</v>
          </cell>
        </row>
        <row r="2244">
          <cell r="A2244" t="str">
            <v>2243</v>
          </cell>
          <cell r="B2244" t="str">
            <v>OM9_8171</v>
          </cell>
          <cell r="C2244" t="str">
            <v>171 - GCP Jurisdictional Factor</v>
          </cell>
          <cell r="D2244">
            <v>1</v>
          </cell>
          <cell r="F2244" t="str">
            <v>CALC</v>
          </cell>
          <cell r="H2244" t="str">
            <v>171</v>
          </cell>
          <cell r="I2244" t="str">
            <v>C</v>
          </cell>
          <cell r="J2244" t="str">
            <v>om_exp</v>
          </cell>
          <cell r="K2244" t="str">
            <v>juris_gcp</v>
          </cell>
          <cell r="M2244" t="str">
            <v>2010/12/1/8/A/0</v>
          </cell>
        </row>
        <row r="2245">
          <cell r="A2245" t="str">
            <v>2244</v>
          </cell>
          <cell r="B2245" t="str">
            <v>OMD_8171</v>
          </cell>
          <cell r="C2245" t="str">
            <v>171 - Energy Jurisdictional O &amp; M Exp Amount</v>
          </cell>
          <cell r="D2245">
            <v>0</v>
          </cell>
          <cell r="F2245" t="str">
            <v>CALC</v>
          </cell>
          <cell r="H2245" t="str">
            <v>171</v>
          </cell>
          <cell r="I2245" t="str">
            <v>C</v>
          </cell>
          <cell r="J2245" t="str">
            <v>om_exp</v>
          </cell>
          <cell r="K2245" t="str">
            <v>juris_energy_amt</v>
          </cell>
          <cell r="M2245" t="str">
            <v>2010/12/1/8/A/0</v>
          </cell>
        </row>
        <row r="2246">
          <cell r="A2246" t="str">
            <v>2245</v>
          </cell>
          <cell r="B2246" t="str">
            <v>OMD_8171</v>
          </cell>
          <cell r="C2246" t="str">
            <v>171 - Energy Jurisdictional O &amp; M Exp Amount</v>
          </cell>
          <cell r="D2246">
            <v>0</v>
          </cell>
          <cell r="F2246" t="str">
            <v>CALC</v>
          </cell>
          <cell r="H2246" t="str">
            <v>171</v>
          </cell>
          <cell r="I2246" t="str">
            <v>C</v>
          </cell>
          <cell r="J2246" t="str">
            <v>om_exp</v>
          </cell>
          <cell r="K2246" t="str">
            <v>juris_energy_amt</v>
          </cell>
          <cell r="M2246" t="str">
            <v>2010/12/1/8/A/0</v>
          </cell>
        </row>
        <row r="2247">
          <cell r="A2247" t="str">
            <v>2246</v>
          </cell>
          <cell r="B2247" t="str">
            <v>OMD_8171</v>
          </cell>
          <cell r="C2247" t="str">
            <v>171 - Energy Jurisdictional O &amp; M Exp Amount</v>
          </cell>
          <cell r="D2247">
            <v>0</v>
          </cell>
          <cell r="F2247" t="str">
            <v>CALC</v>
          </cell>
          <cell r="H2247" t="str">
            <v>171</v>
          </cell>
          <cell r="I2247" t="str">
            <v>C</v>
          </cell>
          <cell r="J2247" t="str">
            <v>om_exp</v>
          </cell>
          <cell r="K2247" t="str">
            <v>juris_energy_amt</v>
          </cell>
          <cell r="M2247" t="str">
            <v>2010/12/1/8/A/0</v>
          </cell>
        </row>
        <row r="2248">
          <cell r="A2248" t="str">
            <v>2247</v>
          </cell>
          <cell r="B2248" t="str">
            <v>OMD_8171</v>
          </cell>
          <cell r="C2248" t="str">
            <v>171 - Energy Jurisdictional O &amp; M Exp Amount</v>
          </cell>
          <cell r="D2248">
            <v>0</v>
          </cell>
          <cell r="F2248" t="str">
            <v>CALC</v>
          </cell>
          <cell r="H2248" t="str">
            <v>171</v>
          </cell>
          <cell r="I2248" t="str">
            <v>C</v>
          </cell>
          <cell r="J2248" t="str">
            <v>om_exp</v>
          </cell>
          <cell r="K2248" t="str">
            <v>juris_energy_amt</v>
          </cell>
          <cell r="M2248" t="str">
            <v>2010/12/1/8/A/0</v>
          </cell>
        </row>
        <row r="2249">
          <cell r="A2249" t="str">
            <v>2248</v>
          </cell>
          <cell r="B2249" t="str">
            <v>OMD_8171</v>
          </cell>
          <cell r="C2249" t="str">
            <v>171 - Energy Jurisdictional O &amp; M Exp Amount</v>
          </cell>
          <cell r="D2249">
            <v>0</v>
          </cell>
          <cell r="F2249" t="str">
            <v>CALC</v>
          </cell>
          <cell r="H2249" t="str">
            <v>171</v>
          </cell>
          <cell r="I2249" t="str">
            <v>C</v>
          </cell>
          <cell r="J2249" t="str">
            <v>om_exp</v>
          </cell>
          <cell r="K2249" t="str">
            <v>juris_energy_amt</v>
          </cell>
          <cell r="M2249" t="str">
            <v>2010/12/1/8/A/0</v>
          </cell>
        </row>
        <row r="2250">
          <cell r="A2250" t="str">
            <v>2249</v>
          </cell>
          <cell r="B2250" t="str">
            <v>OME_8171</v>
          </cell>
          <cell r="C2250" t="str">
            <v>171 - Total Jurisdictional O &amp; M Exp Amount</v>
          </cell>
          <cell r="D2250">
            <v>0</v>
          </cell>
          <cell r="F2250" t="str">
            <v>CALC</v>
          </cell>
          <cell r="H2250" t="str">
            <v>171</v>
          </cell>
          <cell r="I2250" t="str">
            <v>C</v>
          </cell>
          <cell r="J2250" t="str">
            <v>om_exp</v>
          </cell>
          <cell r="K2250" t="str">
            <v>total_juris_amt</v>
          </cell>
          <cell r="M2250" t="str">
            <v>2010/12/1/8/A/0</v>
          </cell>
        </row>
        <row r="2251">
          <cell r="A2251" t="str">
            <v>2250</v>
          </cell>
          <cell r="B2251" t="str">
            <v>OME_8171</v>
          </cell>
          <cell r="C2251" t="str">
            <v>171 - Total Jurisdictional O &amp; M Exp Amount</v>
          </cell>
          <cell r="D2251">
            <v>0</v>
          </cell>
          <cell r="F2251" t="str">
            <v>CALC</v>
          </cell>
          <cell r="H2251" t="str">
            <v>171</v>
          </cell>
          <cell r="I2251" t="str">
            <v>C</v>
          </cell>
          <cell r="J2251" t="str">
            <v>om_exp</v>
          </cell>
          <cell r="K2251" t="str">
            <v>total_juris_amt</v>
          </cell>
          <cell r="M2251" t="str">
            <v>2010/12/1/8/A/0</v>
          </cell>
        </row>
        <row r="2252">
          <cell r="A2252" t="str">
            <v>2251</v>
          </cell>
          <cell r="B2252" t="str">
            <v>OME_8171</v>
          </cell>
          <cell r="C2252" t="str">
            <v>171 - Total Jurisdictional O &amp; M Exp Amount</v>
          </cell>
          <cell r="D2252">
            <v>0</v>
          </cell>
          <cell r="F2252" t="str">
            <v>CALC</v>
          </cell>
          <cell r="H2252" t="str">
            <v>171</v>
          </cell>
          <cell r="I2252" t="str">
            <v>C</v>
          </cell>
          <cell r="J2252" t="str">
            <v>om_exp</v>
          </cell>
          <cell r="K2252" t="str">
            <v>total_juris_amt</v>
          </cell>
          <cell r="M2252" t="str">
            <v>2010/12/1/8/A/0</v>
          </cell>
        </row>
        <row r="2253">
          <cell r="A2253" t="str">
            <v>2252</v>
          </cell>
          <cell r="B2253" t="str">
            <v>OME_8171</v>
          </cell>
          <cell r="C2253" t="str">
            <v>171 - Total Jurisdictional O &amp; M Exp Amount</v>
          </cell>
          <cell r="D2253">
            <v>7686.5362056599997</v>
          </cell>
          <cell r="F2253" t="str">
            <v>CALC</v>
          </cell>
          <cell r="H2253" t="str">
            <v>171</v>
          </cell>
          <cell r="I2253" t="str">
            <v>C</v>
          </cell>
          <cell r="J2253" t="str">
            <v>om_exp</v>
          </cell>
          <cell r="K2253" t="str">
            <v>total_juris_amt</v>
          </cell>
          <cell r="M2253" t="str">
            <v>2010/12/1/8/A/0</v>
          </cell>
        </row>
        <row r="2254">
          <cell r="A2254" t="str">
            <v>2253</v>
          </cell>
          <cell r="B2254" t="str">
            <v>OME_8171</v>
          </cell>
          <cell r="C2254" t="str">
            <v>171 - Total Jurisdictional O &amp; M Exp Amount</v>
          </cell>
          <cell r="D2254">
            <v>0</v>
          </cell>
          <cell r="F2254" t="str">
            <v>CALC</v>
          </cell>
          <cell r="H2254" t="str">
            <v>171</v>
          </cell>
          <cell r="I2254" t="str">
            <v>C</v>
          </cell>
          <cell r="J2254" t="str">
            <v>om_exp</v>
          </cell>
          <cell r="K2254" t="str">
            <v>total_juris_amt</v>
          </cell>
          <cell r="M2254" t="str">
            <v>2010/12/1/8/A/0</v>
          </cell>
        </row>
        <row r="2255">
          <cell r="A2255" t="str">
            <v>2254</v>
          </cell>
          <cell r="B2255" t="str">
            <v>546_3790</v>
          </cell>
          <cell r="C2255" t="str">
            <v xml:space="preserve">OPER SUPV &amp; ENG-DESOTO NEXT GEN SOLAR             </v>
          </cell>
          <cell r="D2255">
            <v>20096.22</v>
          </cell>
          <cell r="E2255" t="str">
            <v>546379</v>
          </cell>
          <cell r="F2255" t="str">
            <v>WALKER</v>
          </cell>
          <cell r="G2255" t="str">
            <v>CM</v>
          </cell>
          <cell r="H2255" t="str">
            <v>169</v>
          </cell>
          <cell r="M2255" t="str">
            <v>2010/12/1/8/A/0</v>
          </cell>
        </row>
        <row r="2256">
          <cell r="A2256" t="str">
            <v>2255</v>
          </cell>
          <cell r="B2256" t="str">
            <v>549_3790</v>
          </cell>
          <cell r="C2256" t="str">
            <v xml:space="preserve">MISC OTH PWR GEN-DESOTO NEXT GEN SOLAR            </v>
          </cell>
          <cell r="D2256">
            <v>26425.25</v>
          </cell>
          <cell r="E2256" t="str">
            <v>549379</v>
          </cell>
          <cell r="F2256" t="str">
            <v>WALKER</v>
          </cell>
          <cell r="G2256" t="str">
            <v>CM</v>
          </cell>
          <cell r="H2256" t="str">
            <v>169</v>
          </cell>
          <cell r="M2256" t="str">
            <v>2010/12/1/8/A/0</v>
          </cell>
        </row>
        <row r="2257">
          <cell r="A2257" t="str">
            <v>2256</v>
          </cell>
          <cell r="B2257" t="str">
            <v>552_3790</v>
          </cell>
          <cell r="C2257" t="str">
            <v xml:space="preserve">MAINT STRUCTURES-DESOTO NEXT GEN SOLAR            </v>
          </cell>
          <cell r="D2257">
            <v>12666.3</v>
          </cell>
          <cell r="E2257" t="str">
            <v>552379</v>
          </cell>
          <cell r="F2257" t="str">
            <v>WALKER</v>
          </cell>
          <cell r="G2257" t="str">
            <v>CM</v>
          </cell>
          <cell r="H2257" t="str">
            <v>169</v>
          </cell>
          <cell r="M2257" t="str">
            <v>2010/12/1/8/A/0</v>
          </cell>
        </row>
        <row r="2258">
          <cell r="A2258" t="str">
            <v>2257</v>
          </cell>
          <cell r="B2258" t="str">
            <v>553_3790</v>
          </cell>
          <cell r="C2258" t="str">
            <v xml:space="preserve">MTC GEN &amp; ELC PLT-DESOTO NEXT GEN SOLAR           </v>
          </cell>
          <cell r="D2258">
            <v>2747.91</v>
          </cell>
          <cell r="E2258" t="str">
            <v>553379</v>
          </cell>
          <cell r="F2258" t="str">
            <v>WALKER</v>
          </cell>
          <cell r="G2258" t="str">
            <v>CM</v>
          </cell>
          <cell r="H2258" t="str">
            <v>169</v>
          </cell>
          <cell r="M2258" t="str">
            <v>2010/12/1/8/A/0</v>
          </cell>
        </row>
        <row r="2259">
          <cell r="A2259" t="str">
            <v>2258</v>
          </cell>
          <cell r="B2259" t="str">
            <v>554_3790</v>
          </cell>
          <cell r="C2259" t="str">
            <v xml:space="preserve">MTC MISC OTH PWR-DESOTO NEXT GEN SOLAR            </v>
          </cell>
          <cell r="D2259">
            <v>1354.59</v>
          </cell>
          <cell r="E2259" t="str">
            <v>554379</v>
          </cell>
          <cell r="F2259" t="str">
            <v>WALKER</v>
          </cell>
          <cell r="G2259" t="str">
            <v>CM</v>
          </cell>
          <cell r="H2259" t="str">
            <v>169</v>
          </cell>
          <cell r="M2259" t="str">
            <v>2010/12/1/8/A/0</v>
          </cell>
        </row>
        <row r="2260">
          <cell r="A2260" t="str">
            <v>2259</v>
          </cell>
          <cell r="B2260" t="str">
            <v>546_3890</v>
          </cell>
          <cell r="C2260" t="str">
            <v xml:space="preserve">OPER SUPV &amp; ENG-SPACE COAST SOLAR                 </v>
          </cell>
          <cell r="D2260">
            <v>12082.41</v>
          </cell>
          <cell r="E2260" t="str">
            <v>546389</v>
          </cell>
          <cell r="F2260" t="str">
            <v>WALKER</v>
          </cell>
          <cell r="G2260" t="str">
            <v>CM</v>
          </cell>
          <cell r="H2260" t="str">
            <v>170</v>
          </cell>
          <cell r="M2260" t="str">
            <v>2010/12/1/8/A/0</v>
          </cell>
        </row>
        <row r="2261">
          <cell r="A2261" t="str">
            <v>2260</v>
          </cell>
          <cell r="B2261" t="str">
            <v>551_3790</v>
          </cell>
          <cell r="C2261" t="str">
            <v xml:space="preserve">MTCE SUPV &amp; ENG-DESOTO NEXT GEN SOLAR             </v>
          </cell>
          <cell r="D2261">
            <v>15637.59</v>
          </cell>
          <cell r="E2261" t="str">
            <v>551379</v>
          </cell>
          <cell r="F2261" t="str">
            <v>WALKER</v>
          </cell>
          <cell r="G2261" t="str">
            <v>CM</v>
          </cell>
          <cell r="H2261" t="str">
            <v>169</v>
          </cell>
          <cell r="M2261" t="str">
            <v>2010/12/1/8/A/0</v>
          </cell>
        </row>
        <row r="2262">
          <cell r="A2262" t="str">
            <v>2261</v>
          </cell>
          <cell r="B2262" t="str">
            <v>551_3890</v>
          </cell>
          <cell r="C2262" t="str">
            <v xml:space="preserve">MTCE SUPV &amp; ENG-SPACE COAST SOLAR                 </v>
          </cell>
          <cell r="D2262">
            <v>9228.6200000000008</v>
          </cell>
          <cell r="E2262" t="str">
            <v>551389</v>
          </cell>
          <cell r="F2262" t="str">
            <v>WALKER</v>
          </cell>
          <cell r="G2262" t="str">
            <v>CM</v>
          </cell>
          <cell r="H2262" t="str">
            <v>170</v>
          </cell>
          <cell r="M2262" t="str">
            <v>2010/12/1/8/A/0</v>
          </cell>
        </row>
        <row r="2263">
          <cell r="A2263" t="str">
            <v>2262</v>
          </cell>
          <cell r="B2263" t="str">
            <v>552_3890</v>
          </cell>
          <cell r="C2263" t="str">
            <v xml:space="preserve">MAINT STRUCTURES-SPACE COAST SOLAR                </v>
          </cell>
          <cell r="D2263">
            <v>7363.56</v>
          </cell>
          <cell r="E2263" t="str">
            <v>552389</v>
          </cell>
          <cell r="F2263" t="str">
            <v>WALKER</v>
          </cell>
          <cell r="G2263" t="str">
            <v>CM</v>
          </cell>
          <cell r="H2263" t="str">
            <v>170</v>
          </cell>
          <cell r="M2263" t="str">
            <v>2010/12/1/8/A/0</v>
          </cell>
        </row>
        <row r="2264">
          <cell r="A2264" t="str">
            <v>2263</v>
          </cell>
          <cell r="B2264" t="str">
            <v>553_3890</v>
          </cell>
          <cell r="C2264" t="str">
            <v xml:space="preserve">MTC GEN &amp; ELC PLT-SPACE COAST SOLAR               </v>
          </cell>
          <cell r="D2264">
            <v>2038.35</v>
          </cell>
          <cell r="E2264" t="str">
            <v>553389</v>
          </cell>
          <cell r="F2264" t="str">
            <v>WALKER</v>
          </cell>
          <cell r="G2264" t="str">
            <v>CM</v>
          </cell>
          <cell r="H2264" t="str">
            <v>170</v>
          </cell>
          <cell r="M2264" t="str">
            <v>2010/12/1/8/A/0</v>
          </cell>
        </row>
        <row r="2265">
          <cell r="A2265" t="str">
            <v>2264</v>
          </cell>
          <cell r="B2265" t="str">
            <v>554_3890</v>
          </cell>
          <cell r="C2265" t="str">
            <v xml:space="preserve">MTC MISC OTH PWR-SPACE COAST SOLAR                </v>
          </cell>
          <cell r="D2265">
            <v>766.31</v>
          </cell>
          <cell r="E2265" t="str">
            <v>554389</v>
          </cell>
          <cell r="F2265" t="str">
            <v>WALKER</v>
          </cell>
          <cell r="G2265" t="str">
            <v>CM</v>
          </cell>
          <cell r="H2265" t="str">
            <v>170</v>
          </cell>
          <cell r="M2265" t="str">
            <v>2010/12/1/8/A/0</v>
          </cell>
        </row>
        <row r="2266">
          <cell r="A2266" t="str">
            <v>2265</v>
          </cell>
          <cell r="B2266" t="str">
            <v>553_3990</v>
          </cell>
          <cell r="C2266" t="str">
            <v xml:space="preserve">MTC GEN &amp; ELC PLT-MARTIN NEXT GEN SOLAR           </v>
          </cell>
          <cell r="D2266">
            <v>7840.92</v>
          </cell>
          <cell r="E2266" t="str">
            <v>553399</v>
          </cell>
          <cell r="F2266" t="str">
            <v>WALKER</v>
          </cell>
          <cell r="G2266" t="str">
            <v>CM</v>
          </cell>
          <cell r="H2266" t="str">
            <v>171</v>
          </cell>
          <cell r="M2266" t="str">
            <v>2010/12/1/8/A/0</v>
          </cell>
        </row>
        <row r="2267">
          <cell r="A2267" t="str">
            <v>2266</v>
          </cell>
          <cell r="B2267" t="str">
            <v>CI5_8040</v>
          </cell>
          <cell r="C2267" t="str">
            <v>8040 - End of Month CWIP Balance</v>
          </cell>
          <cell r="D2267">
            <v>289034.69</v>
          </cell>
          <cell r="F2267" t="str">
            <v>CALC</v>
          </cell>
          <cell r="H2267" t="str">
            <v>8040</v>
          </cell>
          <cell r="J2267" t="str">
            <v>cap_exp</v>
          </cell>
          <cell r="K2267" t="str">
            <v>end_cwip_bal</v>
          </cell>
          <cell r="M2267" t="str">
            <v>2010/12/1/8/A/0</v>
          </cell>
        </row>
        <row r="2268">
          <cell r="A2268" t="str">
            <v>2267</v>
          </cell>
          <cell r="B2268" t="str">
            <v>CIP_8040</v>
          </cell>
          <cell r="C2268" t="str">
            <v>8040 - Beginning of Month Plant Balance</v>
          </cell>
          <cell r="D2268">
            <v>0</v>
          </cell>
          <cell r="F2268" t="str">
            <v>PRIOR_JV</v>
          </cell>
          <cell r="H2268" t="str">
            <v>8040</v>
          </cell>
          <cell r="I2268" t="str">
            <v>P</v>
          </cell>
          <cell r="J2268" t="str">
            <v>cap_exp</v>
          </cell>
          <cell r="K2268" t="str">
            <v>beg_plant_bal</v>
          </cell>
          <cell r="M2268" t="str">
            <v>2010/12/1/8/A/0</v>
          </cell>
        </row>
        <row r="2269">
          <cell r="A2269" t="str">
            <v>2268</v>
          </cell>
          <cell r="B2269" t="str">
            <v>CIQ_8040</v>
          </cell>
          <cell r="C2269" t="str">
            <v>8040 - Beginning of Month Reserve Balance</v>
          </cell>
          <cell r="D2269">
            <v>0</v>
          </cell>
          <cell r="F2269" t="str">
            <v>PRIOR_JV</v>
          </cell>
          <cell r="H2269" t="str">
            <v>8040</v>
          </cell>
          <cell r="I2269" t="str">
            <v>P</v>
          </cell>
          <cell r="J2269" t="str">
            <v>cap_exp</v>
          </cell>
          <cell r="K2269" t="str">
            <v>beg_resv_bal</v>
          </cell>
          <cell r="M2269" t="str">
            <v>2010/12/1/8/A/0</v>
          </cell>
        </row>
        <row r="2270">
          <cell r="A2270" t="str">
            <v>2269</v>
          </cell>
          <cell r="B2270" t="str">
            <v>CIR_8040</v>
          </cell>
          <cell r="C2270" t="str">
            <v>8040 - End of Month Plant Balance</v>
          </cell>
          <cell r="D2270">
            <v>0</v>
          </cell>
          <cell r="F2270" t="str">
            <v>CALC</v>
          </cell>
          <cell r="H2270" t="str">
            <v>8040</v>
          </cell>
          <cell r="J2270" t="str">
            <v>cap_exp</v>
          </cell>
          <cell r="K2270" t="str">
            <v>end_plant_bal</v>
          </cell>
          <cell r="M2270" t="str">
            <v>2010/12/1/8/A/0</v>
          </cell>
        </row>
        <row r="2271">
          <cell r="A2271" t="str">
            <v>2270</v>
          </cell>
          <cell r="B2271" t="str">
            <v>CIS_8040</v>
          </cell>
          <cell r="C2271" t="str">
            <v>8040 - End of Month Reserve Balance</v>
          </cell>
          <cell r="D2271">
            <v>0</v>
          </cell>
          <cell r="F2271" t="str">
            <v>CALC</v>
          </cell>
          <cell r="H2271" t="str">
            <v>8040</v>
          </cell>
          <cell r="J2271" t="str">
            <v>cap_exp</v>
          </cell>
          <cell r="K2271" t="str">
            <v>end_resv_bal</v>
          </cell>
          <cell r="M2271" t="str">
            <v>2010/12/1/8/A/0</v>
          </cell>
        </row>
        <row r="2272">
          <cell r="A2272" t="str">
            <v>2271</v>
          </cell>
          <cell r="B2272" t="str">
            <v>CO1_8040</v>
          </cell>
          <cell r="C2272" t="str">
            <v>8040 - Beginning of Month Net Book</v>
          </cell>
          <cell r="D2272">
            <v>0</v>
          </cell>
          <cell r="F2272" t="str">
            <v>CALC</v>
          </cell>
          <cell r="H2272" t="str">
            <v>8040</v>
          </cell>
          <cell r="J2272" t="str">
            <v>cap_exp</v>
          </cell>
          <cell r="K2272" t="str">
            <v>beg_net_book</v>
          </cell>
          <cell r="M2272" t="str">
            <v>2010/12/1/8/A/0</v>
          </cell>
        </row>
        <row r="2273">
          <cell r="A2273" t="str">
            <v>2272</v>
          </cell>
          <cell r="B2273" t="str">
            <v>CO2_8040</v>
          </cell>
          <cell r="C2273" t="str">
            <v>8040 - End of Month Net Book</v>
          </cell>
          <cell r="D2273">
            <v>0</v>
          </cell>
          <cell r="F2273" t="str">
            <v>CALC</v>
          </cell>
          <cell r="H2273" t="str">
            <v>8040</v>
          </cell>
          <cell r="J2273" t="str">
            <v>cap_exp</v>
          </cell>
          <cell r="K2273" t="str">
            <v>end_net_book</v>
          </cell>
          <cell r="M2273" t="str">
            <v>2010/12/1/8/A/0</v>
          </cell>
        </row>
        <row r="2274">
          <cell r="A2274" t="str">
            <v>2273</v>
          </cell>
          <cell r="B2274" t="str">
            <v>CO3_8040</v>
          </cell>
          <cell r="C2274" t="str">
            <v>8040 - Average Net Book</v>
          </cell>
          <cell r="D2274">
            <v>0</v>
          </cell>
          <cell r="F2274" t="str">
            <v>CALC</v>
          </cell>
          <cell r="H2274" t="str">
            <v>8040</v>
          </cell>
          <cell r="J2274" t="str">
            <v>cap_exp</v>
          </cell>
          <cell r="K2274" t="str">
            <v>avg_net_book</v>
          </cell>
          <cell r="M2274" t="str">
            <v>2010/12/1/8/A/0</v>
          </cell>
        </row>
        <row r="2275">
          <cell r="A2275" t="str">
            <v>2274</v>
          </cell>
          <cell r="B2275" t="str">
            <v>CO4_8040</v>
          </cell>
          <cell r="C2275" t="str">
            <v>8040 - Annual Equity Rate</v>
          </cell>
          <cell r="D2275">
            <v>4.7018999999999998E-2</v>
          </cell>
          <cell r="F2275" t="str">
            <v>CALC</v>
          </cell>
          <cell r="H2275" t="str">
            <v>8040</v>
          </cell>
          <cell r="J2275" t="str">
            <v>cap_exp</v>
          </cell>
          <cell r="K2275" t="str">
            <v>equity_ror</v>
          </cell>
          <cell r="M2275" t="str">
            <v>2010/12/1/8/A/0</v>
          </cell>
        </row>
        <row r="2276">
          <cell r="A2276" t="str">
            <v>2275</v>
          </cell>
          <cell r="B2276" t="str">
            <v>CO5_8040</v>
          </cell>
          <cell r="C2276" t="str">
            <v>8040 - Annual Debt Rate</v>
          </cell>
          <cell r="D2276">
            <v>1.9473000000000001E-2</v>
          </cell>
          <cell r="F2276" t="str">
            <v>CALC</v>
          </cell>
          <cell r="H2276" t="str">
            <v>8040</v>
          </cell>
          <cell r="J2276" t="str">
            <v>cap_exp</v>
          </cell>
          <cell r="K2276" t="str">
            <v>debt_ror</v>
          </cell>
          <cell r="M2276" t="str">
            <v>2010/12/1/8/A/0</v>
          </cell>
        </row>
        <row r="2277">
          <cell r="A2277" t="str">
            <v>2276</v>
          </cell>
          <cell r="B2277" t="str">
            <v>CO6_8040</v>
          </cell>
          <cell r="C2277" t="str">
            <v>8040 - State Tax Rate</v>
          </cell>
          <cell r="D2277">
            <v>5.5E-2</v>
          </cell>
          <cell r="F2277" t="str">
            <v>CALC</v>
          </cell>
          <cell r="H2277" t="str">
            <v>8040</v>
          </cell>
          <cell r="J2277" t="str">
            <v>cap_exp</v>
          </cell>
          <cell r="K2277" t="str">
            <v>state_tax_rate</v>
          </cell>
          <cell r="M2277" t="str">
            <v>2010/12/1/8/A/0</v>
          </cell>
        </row>
        <row r="2278">
          <cell r="A2278" t="str">
            <v>2277</v>
          </cell>
          <cell r="B2278" t="str">
            <v>CO7_8040</v>
          </cell>
          <cell r="C2278" t="str">
            <v>8040 - Federal Tax Rate</v>
          </cell>
          <cell r="D2278">
            <v>0.35</v>
          </cell>
          <cell r="F2278" t="str">
            <v>CALC</v>
          </cell>
          <cell r="H2278" t="str">
            <v>8040</v>
          </cell>
          <cell r="J2278" t="str">
            <v>cap_exp</v>
          </cell>
          <cell r="K2278" t="str">
            <v>fed_tax_rate</v>
          </cell>
          <cell r="M2278" t="str">
            <v>2010/12/1/8/A/0</v>
          </cell>
        </row>
        <row r="2279">
          <cell r="A2279" t="str">
            <v>2278</v>
          </cell>
          <cell r="B2279" t="str">
            <v>CO8_8040</v>
          </cell>
          <cell r="C2279" t="str">
            <v>8040 - Grossed State Tax Rate</v>
          </cell>
          <cell r="D2279">
            <v>5.8201058201058198E-2</v>
          </cell>
          <cell r="F2279" t="str">
            <v>CALC</v>
          </cell>
          <cell r="H2279" t="str">
            <v>8040</v>
          </cell>
          <cell r="J2279" t="str">
            <v>cap_exp</v>
          </cell>
          <cell r="K2279" t="str">
            <v>gross_state_tax_rate</v>
          </cell>
          <cell r="M2279" t="str">
            <v>2010/12/1/8/A/0</v>
          </cell>
        </row>
        <row r="2280">
          <cell r="A2280" t="str">
            <v>2279</v>
          </cell>
          <cell r="B2280" t="str">
            <v>CO9_8040</v>
          </cell>
          <cell r="C2280" t="str">
            <v>8040 - Grossed Federal Tax Rate</v>
          </cell>
          <cell r="D2280">
            <v>0.53846153846153799</v>
          </cell>
          <cell r="F2280" t="str">
            <v>CALC</v>
          </cell>
          <cell r="H2280" t="str">
            <v>8040</v>
          </cell>
          <cell r="J2280" t="str">
            <v>cap_exp</v>
          </cell>
          <cell r="K2280" t="str">
            <v>gross_fed_tax_rate</v>
          </cell>
          <cell r="M2280" t="str">
            <v>2010/12/1/8/A/0</v>
          </cell>
        </row>
        <row r="2281">
          <cell r="A2281" t="str">
            <v>2280</v>
          </cell>
          <cell r="B2281" t="str">
            <v>COA_8040</v>
          </cell>
          <cell r="C2281" t="str">
            <v>8040 - Return on Equity Amount</v>
          </cell>
          <cell r="D2281">
            <v>0</v>
          </cell>
          <cell r="F2281" t="str">
            <v>CALC</v>
          </cell>
          <cell r="H2281" t="str">
            <v>8040</v>
          </cell>
          <cell r="J2281" t="str">
            <v>cap_exp</v>
          </cell>
          <cell r="K2281" t="str">
            <v>equity_ror_amt</v>
          </cell>
          <cell r="M2281" t="str">
            <v>2010/12/1/8/A/0</v>
          </cell>
        </row>
        <row r="2282">
          <cell r="A2282" t="str">
            <v>2281</v>
          </cell>
          <cell r="B2282" t="str">
            <v>COB_8040</v>
          </cell>
          <cell r="C2282" t="str">
            <v>8040 - State Tax Amount</v>
          </cell>
          <cell r="D2282">
            <v>0</v>
          </cell>
          <cell r="F2282" t="str">
            <v>CALC</v>
          </cell>
          <cell r="H2282" t="str">
            <v>8040</v>
          </cell>
          <cell r="J2282" t="str">
            <v>cap_exp</v>
          </cell>
          <cell r="K2282" t="str">
            <v>state_tax_amt</v>
          </cell>
          <cell r="M2282" t="str">
            <v>2010/12/1/8/A/0</v>
          </cell>
        </row>
        <row r="2283">
          <cell r="A2283" t="str">
            <v>2282</v>
          </cell>
          <cell r="B2283" t="str">
            <v>COC_8040</v>
          </cell>
          <cell r="C2283" t="str">
            <v>8040 - Federal Tax Amount</v>
          </cell>
          <cell r="D2283">
            <v>0</v>
          </cell>
          <cell r="F2283" t="str">
            <v>CALC</v>
          </cell>
          <cell r="H2283" t="str">
            <v>8040</v>
          </cell>
          <cell r="J2283" t="str">
            <v>cap_exp</v>
          </cell>
          <cell r="K2283" t="str">
            <v>fed_tax_amt</v>
          </cell>
          <cell r="M2283" t="str">
            <v>2010/12/1/8/A/0</v>
          </cell>
        </row>
        <row r="2284">
          <cell r="A2284" t="str">
            <v>2283</v>
          </cell>
          <cell r="B2284" t="str">
            <v>COD_8040</v>
          </cell>
          <cell r="C2284" t="str">
            <v>8040 - Return on Debt Amount</v>
          </cell>
          <cell r="D2284">
            <v>0</v>
          </cell>
          <cell r="F2284" t="str">
            <v>CALC</v>
          </cell>
          <cell r="H2284" t="str">
            <v>8040</v>
          </cell>
          <cell r="J2284" t="str">
            <v>cap_exp</v>
          </cell>
          <cell r="K2284" t="str">
            <v>debt_ror_amt</v>
          </cell>
          <cell r="M2284" t="str">
            <v>2010/12/1/8/A/0</v>
          </cell>
        </row>
        <row r="2285">
          <cell r="A2285" t="str">
            <v>2284</v>
          </cell>
          <cell r="B2285" t="str">
            <v>COE_8040</v>
          </cell>
          <cell r="C2285" t="str">
            <v>8040 - Total Cap Exp Amount</v>
          </cell>
          <cell r="D2285">
            <v>0</v>
          </cell>
          <cell r="F2285" t="str">
            <v>CALC</v>
          </cell>
          <cell r="H2285" t="str">
            <v>8040</v>
          </cell>
          <cell r="J2285" t="str">
            <v>cap_exp</v>
          </cell>
          <cell r="K2285" t="str">
            <v>total_amt</v>
          </cell>
          <cell r="M2285" t="str">
            <v>2010/12/1/8/A/0</v>
          </cell>
        </row>
        <row r="2286">
          <cell r="A2286" t="str">
            <v>2285</v>
          </cell>
          <cell r="B2286" t="str">
            <v>COF_8040</v>
          </cell>
          <cell r="C2286" t="str">
            <v>8040 - CP Allocation Factor</v>
          </cell>
          <cell r="D2286">
            <v>0.92307691999999997</v>
          </cell>
          <cell r="F2286" t="str">
            <v>CALC</v>
          </cell>
          <cell r="H2286" t="str">
            <v>8040</v>
          </cell>
          <cell r="J2286" t="str">
            <v>cap_exp</v>
          </cell>
          <cell r="K2286" t="str">
            <v>alloc_cp</v>
          </cell>
          <cell r="M2286" t="str">
            <v>2010/12/1/8/A/0</v>
          </cell>
        </row>
        <row r="2287">
          <cell r="A2287" t="str">
            <v>2286</v>
          </cell>
          <cell r="B2287" t="str">
            <v>COG_8040</v>
          </cell>
          <cell r="C2287" t="str">
            <v>8040 - GCP Allocation Factor</v>
          </cell>
          <cell r="D2287">
            <v>0</v>
          </cell>
          <cell r="F2287" t="str">
            <v>CALC</v>
          </cell>
          <cell r="H2287" t="str">
            <v>8040</v>
          </cell>
          <cell r="J2287" t="str">
            <v>cap_exp</v>
          </cell>
          <cell r="K2287" t="str">
            <v>alloc_gcp</v>
          </cell>
          <cell r="M2287" t="str">
            <v>2010/12/1/8/A/0</v>
          </cell>
        </row>
        <row r="2288">
          <cell r="A2288" t="str">
            <v>2287</v>
          </cell>
          <cell r="B2288" t="str">
            <v>COH_8040</v>
          </cell>
          <cell r="C2288" t="str">
            <v>8040 - Energy Allocation Factor</v>
          </cell>
          <cell r="D2288">
            <v>7.6923080000000005E-2</v>
          </cell>
          <cell r="F2288" t="str">
            <v>CALC</v>
          </cell>
          <cell r="H2288" t="str">
            <v>8040</v>
          </cell>
          <cell r="J2288" t="str">
            <v>cap_exp</v>
          </cell>
          <cell r="K2288" t="str">
            <v>alloc_engy</v>
          </cell>
          <cell r="M2288" t="str">
            <v>2010/12/1/8/A/0</v>
          </cell>
        </row>
        <row r="2289">
          <cell r="A2289" t="str">
            <v>2288</v>
          </cell>
          <cell r="B2289" t="str">
            <v>COI_8040</v>
          </cell>
          <cell r="C2289" t="str">
            <v>8040 - CP Allocation Cap Exp Amount</v>
          </cell>
          <cell r="D2289">
            <v>0</v>
          </cell>
          <cell r="F2289" t="str">
            <v>CALC</v>
          </cell>
          <cell r="H2289" t="str">
            <v>8040</v>
          </cell>
          <cell r="J2289" t="str">
            <v>cap_exp</v>
          </cell>
          <cell r="K2289" t="str">
            <v>alloc_cp_amt</v>
          </cell>
          <cell r="M2289" t="str">
            <v>2010/12/1/8/A/0</v>
          </cell>
        </row>
        <row r="2290">
          <cell r="A2290" t="str">
            <v>2289</v>
          </cell>
          <cell r="B2290" t="str">
            <v>COJ_8040</v>
          </cell>
          <cell r="C2290" t="str">
            <v>8040 - GCP Allocation Cap Exp Amount</v>
          </cell>
          <cell r="D2290">
            <v>0</v>
          </cell>
          <cell r="F2290" t="str">
            <v>CALC</v>
          </cell>
          <cell r="H2290" t="str">
            <v>8040</v>
          </cell>
          <cell r="J2290" t="str">
            <v>cap_exp</v>
          </cell>
          <cell r="K2290" t="str">
            <v>alloc_gcp_amt</v>
          </cell>
          <cell r="M2290" t="str">
            <v>2010/12/1/8/A/0</v>
          </cell>
        </row>
        <row r="2291">
          <cell r="A2291" t="str">
            <v>2290</v>
          </cell>
          <cell r="B2291" t="str">
            <v>COK_8040</v>
          </cell>
          <cell r="C2291" t="str">
            <v>8040 - Energy Allocation Cap Exp Amount</v>
          </cell>
          <cell r="D2291">
            <v>0</v>
          </cell>
          <cell r="F2291" t="str">
            <v>CALC</v>
          </cell>
          <cell r="H2291" t="str">
            <v>8040</v>
          </cell>
          <cell r="J2291" t="str">
            <v>cap_exp</v>
          </cell>
          <cell r="K2291" t="str">
            <v>alloc_engy_amt</v>
          </cell>
          <cell r="M2291" t="str">
            <v>2010/12/1/8/A/0</v>
          </cell>
        </row>
        <row r="2292">
          <cell r="A2292" t="str">
            <v>2291</v>
          </cell>
          <cell r="B2292" t="str">
            <v>COL_8040</v>
          </cell>
          <cell r="C2292" t="str">
            <v>8040 - CP Jurisdictional Factor</v>
          </cell>
          <cell r="D2292">
            <v>0.98031049999999997</v>
          </cell>
          <cell r="F2292" t="str">
            <v>CALC</v>
          </cell>
          <cell r="H2292" t="str">
            <v>8040</v>
          </cell>
          <cell r="J2292" t="str">
            <v>cap_exp</v>
          </cell>
          <cell r="K2292" t="str">
            <v>juris_cp_factor</v>
          </cell>
          <cell r="M2292" t="str">
            <v>2010/12/1/8/A/0</v>
          </cell>
        </row>
        <row r="2293">
          <cell r="A2293" t="str">
            <v>2292</v>
          </cell>
          <cell r="B2293" t="str">
            <v>COM_8040</v>
          </cell>
          <cell r="C2293" t="str">
            <v>8040 - GCP Jurisdictional Factor</v>
          </cell>
          <cell r="D2293">
            <v>1</v>
          </cell>
          <cell r="F2293" t="str">
            <v>CALC</v>
          </cell>
          <cell r="H2293" t="str">
            <v>8040</v>
          </cell>
          <cell r="J2293" t="str">
            <v>cap_exp</v>
          </cell>
          <cell r="K2293" t="str">
            <v>juris_gcp_factor</v>
          </cell>
          <cell r="M2293" t="str">
            <v>2010/12/1/8/A/0</v>
          </cell>
        </row>
        <row r="2294">
          <cell r="A2294" t="str">
            <v>2293</v>
          </cell>
          <cell r="B2294" t="str">
            <v>CON_8040</v>
          </cell>
          <cell r="C2294" t="str">
            <v>8040 - Energy Jurisdictional Factor</v>
          </cell>
          <cell r="D2294">
            <v>0.980271</v>
          </cell>
          <cell r="F2294" t="str">
            <v>CALC</v>
          </cell>
          <cell r="H2294" t="str">
            <v>8040</v>
          </cell>
          <cell r="J2294" t="str">
            <v>cap_exp</v>
          </cell>
          <cell r="K2294" t="str">
            <v>juris_engy_factor</v>
          </cell>
          <cell r="M2294" t="str">
            <v>2010/12/1/8/A/0</v>
          </cell>
        </row>
        <row r="2295">
          <cell r="A2295" t="str">
            <v>2294</v>
          </cell>
          <cell r="B2295" t="str">
            <v>COO_8040</v>
          </cell>
          <cell r="C2295" t="str">
            <v>8040 - CP Jurisdictional Cap Exp Amount</v>
          </cell>
          <cell r="D2295">
            <v>0</v>
          </cell>
          <cell r="F2295" t="str">
            <v>CALC</v>
          </cell>
          <cell r="H2295" t="str">
            <v>8040</v>
          </cell>
          <cell r="J2295" t="str">
            <v>cap_exp</v>
          </cell>
          <cell r="K2295" t="str">
            <v>juris_cp_amt</v>
          </cell>
          <cell r="M2295" t="str">
            <v>2010/12/1/8/A/0</v>
          </cell>
        </row>
        <row r="2296">
          <cell r="A2296" t="str">
            <v>2295</v>
          </cell>
          <cell r="B2296" t="str">
            <v>COP_8040</v>
          </cell>
          <cell r="C2296" t="str">
            <v>8040 - GCP Jurisdictional Cap Exp Amount</v>
          </cell>
          <cell r="D2296">
            <v>0</v>
          </cell>
          <cell r="F2296" t="str">
            <v>CALC</v>
          </cell>
          <cell r="H2296" t="str">
            <v>8040</v>
          </cell>
          <cell r="J2296" t="str">
            <v>cap_exp</v>
          </cell>
          <cell r="K2296" t="str">
            <v>juris_gcp_amt</v>
          </cell>
          <cell r="M2296" t="str">
            <v>2010/12/1/8/A/0</v>
          </cell>
        </row>
        <row r="2297">
          <cell r="A2297" t="str">
            <v>2296</v>
          </cell>
          <cell r="B2297" t="str">
            <v>COQ_8040</v>
          </cell>
          <cell r="C2297" t="str">
            <v>8040 - Energy Jurisdictional Cap Exp Amount</v>
          </cell>
          <cell r="D2297">
            <v>0</v>
          </cell>
          <cell r="F2297" t="str">
            <v>CALC</v>
          </cell>
          <cell r="H2297" t="str">
            <v>8040</v>
          </cell>
          <cell r="J2297" t="str">
            <v>cap_exp</v>
          </cell>
          <cell r="K2297" t="str">
            <v>juris_engy_amt</v>
          </cell>
          <cell r="M2297" t="str">
            <v>2010/12/1/8/A/0</v>
          </cell>
        </row>
        <row r="2298">
          <cell r="A2298" t="str">
            <v>2297</v>
          </cell>
          <cell r="B2298" t="str">
            <v>COR_8040</v>
          </cell>
          <cell r="C2298" t="str">
            <v>8040 - Total Jurisdictional Cap Exp Amount</v>
          </cell>
          <cell r="D2298">
            <v>0</v>
          </cell>
          <cell r="F2298" t="str">
            <v>CALC</v>
          </cell>
          <cell r="H2298" t="str">
            <v>8040</v>
          </cell>
          <cell r="J2298" t="str">
            <v>cap_exp</v>
          </cell>
          <cell r="K2298" t="str">
            <v>total_juris_amt</v>
          </cell>
          <cell r="M2298" t="str">
            <v>2010/12/1/8/A/0</v>
          </cell>
        </row>
        <row r="2299">
          <cell r="A2299" t="str">
            <v>2298</v>
          </cell>
          <cell r="B2299" t="str">
            <v>CIN_8040</v>
          </cell>
          <cell r="C2299" t="str">
            <v>8040 - Beginning of Month CWIP Balance</v>
          </cell>
          <cell r="D2299">
            <v>289034.69</v>
          </cell>
          <cell r="F2299" t="str">
            <v>PRIOR_JV</v>
          </cell>
          <cell r="H2299" t="str">
            <v>8040</v>
          </cell>
          <cell r="I2299" t="str">
            <v>P</v>
          </cell>
          <cell r="J2299" t="str">
            <v>cap_exp</v>
          </cell>
          <cell r="K2299" t="str">
            <v>beg_cwip_bal</v>
          </cell>
          <cell r="M2299" t="str">
            <v>2010/12/1/8/A/0</v>
          </cell>
        </row>
        <row r="2300">
          <cell r="A2300" t="str">
            <v>2299</v>
          </cell>
          <cell r="B2300" t="str">
            <v>549_3890</v>
          </cell>
          <cell r="C2300" t="str">
            <v xml:space="preserve">MISC OTH PWR GEN-SPACE COAST SOLAR                </v>
          </cell>
          <cell r="D2300">
            <v>16466.990000000002</v>
          </cell>
          <cell r="E2300" t="str">
            <v>549389</v>
          </cell>
          <cell r="F2300" t="str">
            <v>WALKER</v>
          </cell>
          <cell r="G2300" t="str">
            <v>CM</v>
          </cell>
          <cell r="H2300" t="str">
            <v>170</v>
          </cell>
          <cell r="M2300" t="str">
            <v>2010/12/1/8/A/0</v>
          </cell>
        </row>
        <row r="2301">
          <cell r="A2301" t="str">
            <v>2300</v>
          </cell>
          <cell r="B2301" t="str">
            <v>513_4190</v>
          </cell>
          <cell r="C2301" t="str">
            <v xml:space="preserve">MAINT ELEC PLT-MANATE TEMP HEAT SYS-ECRC          </v>
          </cell>
          <cell r="D2301">
            <v>581504.68999999994</v>
          </cell>
          <cell r="E2301" t="str">
            <v>513419</v>
          </cell>
          <cell r="F2301" t="str">
            <v>WALKER</v>
          </cell>
          <cell r="G2301" t="str">
            <v>CM</v>
          </cell>
          <cell r="H2301" t="str">
            <v>178</v>
          </cell>
          <cell r="M2301" t="str">
            <v>2010/12/1/8/A/0</v>
          </cell>
        </row>
        <row r="2302">
          <cell r="A2302" t="str">
            <v>2301</v>
          </cell>
          <cell r="B2302" t="str">
            <v>OM5_8178</v>
          </cell>
          <cell r="C2302" t="str">
            <v>178 - CP Allocation O &amp; M Exp Amount</v>
          </cell>
          <cell r="D2302">
            <v>0</v>
          </cell>
          <cell r="F2302" t="str">
            <v>CALC</v>
          </cell>
          <cell r="H2302" t="str">
            <v>178</v>
          </cell>
          <cell r="I2302" t="str">
            <v>C</v>
          </cell>
          <cell r="J2302" t="str">
            <v>om_exp</v>
          </cell>
          <cell r="K2302" t="str">
            <v>alloc_cp_amt</v>
          </cell>
          <cell r="M2302" t="str">
            <v>2010/12/1/8/A/0</v>
          </cell>
        </row>
        <row r="2303">
          <cell r="A2303" t="str">
            <v>2302</v>
          </cell>
          <cell r="B2303" t="str">
            <v>OM5_8178</v>
          </cell>
          <cell r="C2303" t="str">
            <v>178 - CP Allocation O &amp; M Exp Amount</v>
          </cell>
          <cell r="D2303">
            <v>0</v>
          </cell>
          <cell r="F2303" t="str">
            <v>CALC</v>
          </cell>
          <cell r="H2303" t="str">
            <v>178</v>
          </cell>
          <cell r="I2303" t="str">
            <v>C</v>
          </cell>
          <cell r="J2303" t="str">
            <v>om_exp</v>
          </cell>
          <cell r="K2303" t="str">
            <v>alloc_cp_amt</v>
          </cell>
          <cell r="M2303" t="str">
            <v>2010/12/1/8/A/0</v>
          </cell>
        </row>
        <row r="2304">
          <cell r="A2304" t="str">
            <v>2303</v>
          </cell>
          <cell r="B2304" t="str">
            <v>OM2_8178</v>
          </cell>
          <cell r="C2304" t="str">
            <v>178 - CP Allocation Factor</v>
          </cell>
          <cell r="D2304">
            <v>0</v>
          </cell>
          <cell r="F2304" t="str">
            <v>CALC</v>
          </cell>
          <cell r="H2304" t="str">
            <v>178</v>
          </cell>
          <cell r="I2304" t="str">
            <v>C</v>
          </cell>
          <cell r="J2304" t="str">
            <v>om_exp</v>
          </cell>
          <cell r="K2304" t="str">
            <v>alloc_cp</v>
          </cell>
          <cell r="M2304" t="str">
            <v>2010/12/1/8/A/0</v>
          </cell>
        </row>
        <row r="2305">
          <cell r="A2305" t="str">
            <v>2304</v>
          </cell>
          <cell r="B2305" t="str">
            <v>OM2_8178</v>
          </cell>
          <cell r="C2305" t="str">
            <v>178 - CP Allocation Factor</v>
          </cell>
          <cell r="D2305">
            <v>0</v>
          </cell>
          <cell r="F2305" t="str">
            <v>CALC</v>
          </cell>
          <cell r="H2305" t="str">
            <v>178</v>
          </cell>
          <cell r="I2305" t="str">
            <v>C</v>
          </cell>
          <cell r="J2305" t="str">
            <v>om_exp</v>
          </cell>
          <cell r="K2305" t="str">
            <v>alloc_cp</v>
          </cell>
          <cell r="M2305" t="str">
            <v>2010/12/1/8/A/0</v>
          </cell>
        </row>
        <row r="2306">
          <cell r="A2306" t="str">
            <v>2305</v>
          </cell>
          <cell r="B2306" t="str">
            <v>OM6_8178</v>
          </cell>
          <cell r="C2306" t="str">
            <v>178 - GCP Allocation O &amp; M Exp Amount</v>
          </cell>
          <cell r="D2306">
            <v>0</v>
          </cell>
          <cell r="F2306" t="str">
            <v>CALC</v>
          </cell>
          <cell r="H2306" t="str">
            <v>178</v>
          </cell>
          <cell r="I2306" t="str">
            <v>C</v>
          </cell>
          <cell r="J2306" t="str">
            <v>om_exp</v>
          </cell>
          <cell r="K2306" t="str">
            <v>alloc_gcp_amt</v>
          </cell>
          <cell r="M2306" t="str">
            <v>2010/12/1/8/A/0</v>
          </cell>
        </row>
        <row r="2307">
          <cell r="A2307" t="str">
            <v>2306</v>
          </cell>
          <cell r="B2307" t="str">
            <v>OM6_8178</v>
          </cell>
          <cell r="C2307" t="str">
            <v>178 - GCP Allocation O &amp; M Exp Amount</v>
          </cell>
          <cell r="D2307">
            <v>0</v>
          </cell>
          <cell r="F2307" t="str">
            <v>CALC</v>
          </cell>
          <cell r="H2307" t="str">
            <v>178</v>
          </cell>
          <cell r="I2307" t="str">
            <v>C</v>
          </cell>
          <cell r="J2307" t="str">
            <v>om_exp</v>
          </cell>
          <cell r="K2307" t="str">
            <v>alloc_gcp_amt</v>
          </cell>
          <cell r="M2307" t="str">
            <v>2010/12/1/8/A/0</v>
          </cell>
        </row>
        <row r="2308">
          <cell r="A2308" t="str">
            <v>2307</v>
          </cell>
          <cell r="B2308" t="str">
            <v>OM3_8178</v>
          </cell>
          <cell r="C2308" t="str">
            <v>178 - GCP Allocation Factor</v>
          </cell>
          <cell r="D2308">
            <v>0</v>
          </cell>
          <cell r="F2308" t="str">
            <v>CALC</v>
          </cell>
          <cell r="H2308" t="str">
            <v>178</v>
          </cell>
          <cell r="I2308" t="str">
            <v>C</v>
          </cell>
          <cell r="J2308" t="str">
            <v>om_exp</v>
          </cell>
          <cell r="K2308" t="str">
            <v>alloc_gcp</v>
          </cell>
          <cell r="M2308" t="str">
            <v>2010/12/1/8/A/0</v>
          </cell>
        </row>
        <row r="2309">
          <cell r="A2309" t="str">
            <v>2308</v>
          </cell>
          <cell r="B2309" t="str">
            <v>OM3_8178</v>
          </cell>
          <cell r="C2309" t="str">
            <v>178 - GCP Allocation Factor</v>
          </cell>
          <cell r="D2309">
            <v>0</v>
          </cell>
          <cell r="F2309" t="str">
            <v>CALC</v>
          </cell>
          <cell r="H2309" t="str">
            <v>178</v>
          </cell>
          <cell r="I2309" t="str">
            <v>C</v>
          </cell>
          <cell r="J2309" t="str">
            <v>om_exp</v>
          </cell>
          <cell r="K2309" t="str">
            <v>alloc_gcp</v>
          </cell>
          <cell r="M2309" t="str">
            <v>2010/12/1/8/A/0</v>
          </cell>
        </row>
        <row r="2310">
          <cell r="A2310" t="str">
            <v>2309</v>
          </cell>
          <cell r="B2310" t="str">
            <v>OMC_8178</v>
          </cell>
          <cell r="C2310" t="str">
            <v>178 - GCP Jurisdictional O &amp; M Exp Amount</v>
          </cell>
          <cell r="D2310">
            <v>0</v>
          </cell>
          <cell r="F2310" t="str">
            <v>CALC</v>
          </cell>
          <cell r="H2310" t="str">
            <v>178</v>
          </cell>
          <cell r="I2310" t="str">
            <v>C</v>
          </cell>
          <cell r="J2310" t="str">
            <v>om_exp</v>
          </cell>
          <cell r="K2310" t="str">
            <v>juris_gcp_amt</v>
          </cell>
          <cell r="M2310" t="str">
            <v>2010/12/1/8/A/0</v>
          </cell>
        </row>
        <row r="2311">
          <cell r="A2311" t="str">
            <v>2310</v>
          </cell>
          <cell r="B2311" t="str">
            <v>OMC_8178</v>
          </cell>
          <cell r="C2311" t="str">
            <v>178 - GCP Jurisdictional O &amp; M Exp Amount</v>
          </cell>
          <cell r="D2311">
            <v>0</v>
          </cell>
          <cell r="F2311" t="str">
            <v>CALC</v>
          </cell>
          <cell r="H2311" t="str">
            <v>178</v>
          </cell>
          <cell r="I2311" t="str">
            <v>C</v>
          </cell>
          <cell r="J2311" t="str">
            <v>om_exp</v>
          </cell>
          <cell r="K2311" t="str">
            <v>juris_gcp_amt</v>
          </cell>
          <cell r="M2311" t="str">
            <v>2010/12/1/8/A/0</v>
          </cell>
        </row>
        <row r="2312">
          <cell r="A2312" t="str">
            <v>2311</v>
          </cell>
          <cell r="B2312" t="str">
            <v>OM4_8178</v>
          </cell>
          <cell r="C2312" t="str">
            <v>178 - Energy Allocation Factor</v>
          </cell>
          <cell r="D2312">
            <v>1</v>
          </cell>
          <cell r="F2312" t="str">
            <v>CALC</v>
          </cell>
          <cell r="H2312" t="str">
            <v>178</v>
          </cell>
          <cell r="I2312" t="str">
            <v>C</v>
          </cell>
          <cell r="J2312" t="str">
            <v>om_exp</v>
          </cell>
          <cell r="K2312" t="str">
            <v>alloc_energy</v>
          </cell>
          <cell r="M2312" t="str">
            <v>2010/12/1/8/A/0</v>
          </cell>
        </row>
        <row r="2313">
          <cell r="A2313" t="str">
            <v>2312</v>
          </cell>
          <cell r="B2313" t="str">
            <v>OM4_8178</v>
          </cell>
          <cell r="C2313" t="str">
            <v>178 - Energy Allocation Factor</v>
          </cell>
          <cell r="D2313">
            <v>1</v>
          </cell>
          <cell r="F2313" t="str">
            <v>CALC</v>
          </cell>
          <cell r="H2313" t="str">
            <v>178</v>
          </cell>
          <cell r="I2313" t="str">
            <v>C</v>
          </cell>
          <cell r="J2313" t="str">
            <v>om_exp</v>
          </cell>
          <cell r="K2313" t="str">
            <v>alloc_energy</v>
          </cell>
          <cell r="M2313" t="str">
            <v>2010/12/1/8/A/0</v>
          </cell>
        </row>
        <row r="2314">
          <cell r="A2314" t="str">
            <v>2313</v>
          </cell>
          <cell r="B2314" t="str">
            <v>OM7_8178</v>
          </cell>
          <cell r="C2314" t="str">
            <v>178 - Energy Allocation O &amp; M Exp Amount</v>
          </cell>
          <cell r="D2314">
            <v>581504.68999999994</v>
          </cell>
          <cell r="F2314" t="str">
            <v>CALC</v>
          </cell>
          <cell r="H2314" t="str">
            <v>178</v>
          </cell>
          <cell r="I2314" t="str">
            <v>C</v>
          </cell>
          <cell r="J2314" t="str">
            <v>om_exp</v>
          </cell>
          <cell r="K2314" t="str">
            <v>alloc_energy_amt</v>
          </cell>
          <cell r="M2314" t="str">
            <v>2010/12/1/8/A/0</v>
          </cell>
        </row>
        <row r="2315">
          <cell r="A2315" t="str">
            <v>2314</v>
          </cell>
          <cell r="B2315" t="str">
            <v>OM7_8178</v>
          </cell>
          <cell r="C2315" t="str">
            <v>178 - Energy Allocation O &amp; M Exp Amount</v>
          </cell>
          <cell r="D2315">
            <v>0</v>
          </cell>
          <cell r="F2315" t="str">
            <v>CALC</v>
          </cell>
          <cell r="H2315" t="str">
            <v>178</v>
          </cell>
          <cell r="I2315" t="str">
            <v>C</v>
          </cell>
          <cell r="J2315" t="str">
            <v>om_exp</v>
          </cell>
          <cell r="K2315" t="str">
            <v>alloc_energy_amt</v>
          </cell>
          <cell r="M2315" t="str">
            <v>2010/12/1/8/A/0</v>
          </cell>
        </row>
        <row r="2316">
          <cell r="A2316" t="str">
            <v>2315</v>
          </cell>
          <cell r="B2316" t="str">
            <v>OMB_8178</v>
          </cell>
          <cell r="C2316" t="str">
            <v>178 - CP Jurisdictional O &amp; M Exp Amount</v>
          </cell>
          <cell r="D2316">
            <v>0</v>
          </cell>
          <cell r="F2316" t="str">
            <v>CALC</v>
          </cell>
          <cell r="H2316" t="str">
            <v>178</v>
          </cell>
          <cell r="I2316" t="str">
            <v>C</v>
          </cell>
          <cell r="J2316" t="str">
            <v>om_exp</v>
          </cell>
          <cell r="K2316" t="str">
            <v>juris_cp_amt</v>
          </cell>
          <cell r="M2316" t="str">
            <v>2010/12/1/8/A/0</v>
          </cell>
        </row>
        <row r="2317">
          <cell r="A2317" t="str">
            <v>2316</v>
          </cell>
          <cell r="B2317" t="str">
            <v>OMB_8178</v>
          </cell>
          <cell r="C2317" t="str">
            <v>178 - CP Jurisdictional O &amp; M Exp Amount</v>
          </cell>
          <cell r="D2317">
            <v>0</v>
          </cell>
          <cell r="F2317" t="str">
            <v>CALC</v>
          </cell>
          <cell r="H2317" t="str">
            <v>178</v>
          </cell>
          <cell r="I2317" t="str">
            <v>C</v>
          </cell>
          <cell r="J2317" t="str">
            <v>om_exp</v>
          </cell>
          <cell r="K2317" t="str">
            <v>juris_cp_amt</v>
          </cell>
          <cell r="M2317" t="str">
            <v>2010/12/1/8/A/0</v>
          </cell>
        </row>
        <row r="2318">
          <cell r="A2318" t="str">
            <v>2317</v>
          </cell>
          <cell r="B2318" t="str">
            <v>OM8_8178</v>
          </cell>
          <cell r="C2318" t="str">
            <v>178 - CP Jurisdictional Factor</v>
          </cell>
          <cell r="D2318">
            <v>0.98031049999999997</v>
          </cell>
          <cell r="F2318" t="str">
            <v>CALC</v>
          </cell>
          <cell r="H2318" t="str">
            <v>178</v>
          </cell>
          <cell r="I2318" t="str">
            <v>C</v>
          </cell>
          <cell r="J2318" t="str">
            <v>om_exp</v>
          </cell>
          <cell r="K2318" t="str">
            <v>juris_cp</v>
          </cell>
          <cell r="M2318" t="str">
            <v>2010/12/1/8/A/0</v>
          </cell>
        </row>
        <row r="2319">
          <cell r="A2319" t="str">
            <v>2318</v>
          </cell>
          <cell r="B2319" t="str">
            <v>OM8_8178</v>
          </cell>
          <cell r="C2319" t="str">
            <v>178 - CP Jurisdictional Factor</v>
          </cell>
          <cell r="D2319">
            <v>0.98031049999999997</v>
          </cell>
          <cell r="F2319" t="str">
            <v>CALC</v>
          </cell>
          <cell r="H2319" t="str">
            <v>178</v>
          </cell>
          <cell r="I2319" t="str">
            <v>C</v>
          </cell>
          <cell r="J2319" t="str">
            <v>om_exp</v>
          </cell>
          <cell r="K2319" t="str">
            <v>juris_cp</v>
          </cell>
          <cell r="M2319" t="str">
            <v>2010/12/1/8/A/0</v>
          </cell>
        </row>
        <row r="2320">
          <cell r="A2320" t="str">
            <v>2319</v>
          </cell>
          <cell r="B2320" t="str">
            <v>OMA_8178</v>
          </cell>
          <cell r="C2320" t="str">
            <v>178 - Energy Jurisdictional Factor</v>
          </cell>
          <cell r="D2320">
            <v>0.980271</v>
          </cell>
          <cell r="F2320" t="str">
            <v>CALC</v>
          </cell>
          <cell r="H2320" t="str">
            <v>178</v>
          </cell>
          <cell r="I2320" t="str">
            <v>C</v>
          </cell>
          <cell r="J2320" t="str">
            <v>om_exp</v>
          </cell>
          <cell r="K2320" t="str">
            <v>juris_energy</v>
          </cell>
          <cell r="M2320" t="str">
            <v>2010/12/1/8/A/0</v>
          </cell>
        </row>
        <row r="2321">
          <cell r="A2321" t="str">
            <v>2320</v>
          </cell>
          <cell r="B2321" t="str">
            <v>OMA_8178</v>
          </cell>
          <cell r="C2321" t="str">
            <v>178 - Energy Jurisdictional Factor</v>
          </cell>
          <cell r="D2321">
            <v>0.980271</v>
          </cell>
          <cell r="F2321" t="str">
            <v>CALC</v>
          </cell>
          <cell r="H2321" t="str">
            <v>178</v>
          </cell>
          <cell r="I2321" t="str">
            <v>C</v>
          </cell>
          <cell r="J2321" t="str">
            <v>om_exp</v>
          </cell>
          <cell r="K2321" t="str">
            <v>juris_energy</v>
          </cell>
          <cell r="M2321" t="str">
            <v>2010/12/1/8/A/0</v>
          </cell>
        </row>
        <row r="2322">
          <cell r="A2322" t="str">
            <v>2321</v>
          </cell>
          <cell r="B2322" t="str">
            <v>OM1_8178</v>
          </cell>
          <cell r="C2322" t="str">
            <v>178 - O &amp; M Expenses Amount</v>
          </cell>
          <cell r="D2322">
            <v>581504.68999999994</v>
          </cell>
          <cell r="F2322" t="str">
            <v>CALC</v>
          </cell>
          <cell r="H2322" t="str">
            <v>178</v>
          </cell>
          <cell r="I2322" t="str">
            <v>C</v>
          </cell>
          <cell r="J2322" t="str">
            <v>om_exp</v>
          </cell>
          <cell r="K2322" t="str">
            <v>beg_bal</v>
          </cell>
          <cell r="M2322" t="str">
            <v>2010/12/1/8/A/0</v>
          </cell>
        </row>
        <row r="2323">
          <cell r="A2323" t="str">
            <v>2322</v>
          </cell>
          <cell r="B2323" t="str">
            <v>OM1_8178</v>
          </cell>
          <cell r="C2323" t="str">
            <v>178 - O &amp; M Expenses Amount</v>
          </cell>
          <cell r="D2323">
            <v>0</v>
          </cell>
          <cell r="F2323" t="str">
            <v>CALC</v>
          </cell>
          <cell r="H2323" t="str">
            <v>178</v>
          </cell>
          <cell r="I2323" t="str">
            <v>C</v>
          </cell>
          <cell r="J2323" t="str">
            <v>om_exp</v>
          </cell>
          <cell r="K2323" t="str">
            <v>beg_bal</v>
          </cell>
          <cell r="M2323" t="str">
            <v>2010/12/1/8/A/0</v>
          </cell>
        </row>
        <row r="2324">
          <cell r="A2324" t="str">
            <v>2323</v>
          </cell>
          <cell r="B2324" t="str">
            <v>OM9_8178</v>
          </cell>
          <cell r="C2324" t="str">
            <v>178 - GCP Jurisdictional Factor</v>
          </cell>
          <cell r="D2324">
            <v>1</v>
          </cell>
          <cell r="F2324" t="str">
            <v>CALC</v>
          </cell>
          <cell r="H2324" t="str">
            <v>178</v>
          </cell>
          <cell r="I2324" t="str">
            <v>C</v>
          </cell>
          <cell r="J2324" t="str">
            <v>om_exp</v>
          </cell>
          <cell r="K2324" t="str">
            <v>juris_gcp</v>
          </cell>
          <cell r="M2324" t="str">
            <v>2010/12/1/8/A/0</v>
          </cell>
        </row>
        <row r="2325">
          <cell r="A2325" t="str">
            <v>2324</v>
          </cell>
          <cell r="B2325" t="str">
            <v>OM9_8178</v>
          </cell>
          <cell r="C2325" t="str">
            <v>178 - GCP Jurisdictional Factor</v>
          </cell>
          <cell r="D2325">
            <v>1</v>
          </cell>
          <cell r="F2325" t="str">
            <v>CALC</v>
          </cell>
          <cell r="H2325" t="str">
            <v>178</v>
          </cell>
          <cell r="I2325" t="str">
            <v>C</v>
          </cell>
          <cell r="J2325" t="str">
            <v>om_exp</v>
          </cell>
          <cell r="K2325" t="str">
            <v>juris_gcp</v>
          </cell>
          <cell r="M2325" t="str">
            <v>2010/12/1/8/A/0</v>
          </cell>
        </row>
        <row r="2326">
          <cell r="A2326" t="str">
            <v>2325</v>
          </cell>
          <cell r="B2326" t="str">
            <v>OMD_8178</v>
          </cell>
          <cell r="C2326" t="str">
            <v>178 - Energy Jurisdictional O &amp; M Exp Amount</v>
          </cell>
          <cell r="D2326">
            <v>570032.18397099001</v>
          </cell>
          <cell r="F2326" t="str">
            <v>CALC</v>
          </cell>
          <cell r="H2326" t="str">
            <v>178</v>
          </cell>
          <cell r="I2326" t="str">
            <v>C</v>
          </cell>
          <cell r="J2326" t="str">
            <v>om_exp</v>
          </cell>
          <cell r="K2326" t="str">
            <v>juris_energy_amt</v>
          </cell>
          <cell r="M2326" t="str">
            <v>2010/12/1/8/A/0</v>
          </cell>
        </row>
        <row r="2327">
          <cell r="A2327" t="str">
            <v>2326</v>
          </cell>
          <cell r="B2327" t="str">
            <v>OMD_8178</v>
          </cell>
          <cell r="C2327" t="str">
            <v>178 - Energy Jurisdictional O &amp; M Exp Amount</v>
          </cell>
          <cell r="D2327">
            <v>0</v>
          </cell>
          <cell r="F2327" t="str">
            <v>CALC</v>
          </cell>
          <cell r="H2327" t="str">
            <v>178</v>
          </cell>
          <cell r="I2327" t="str">
            <v>C</v>
          </cell>
          <cell r="J2327" t="str">
            <v>om_exp</v>
          </cell>
          <cell r="K2327" t="str">
            <v>juris_energy_amt</v>
          </cell>
          <cell r="M2327" t="str">
            <v>2010/12/1/8/A/0</v>
          </cell>
        </row>
        <row r="2328">
          <cell r="A2328" t="str">
            <v>2327</v>
          </cell>
          <cell r="B2328" t="str">
            <v>OME_8178</v>
          </cell>
          <cell r="C2328" t="str">
            <v>178 - Total Jurisdictional O &amp; M Exp Amount</v>
          </cell>
          <cell r="D2328">
            <v>570032.18397099001</v>
          </cell>
          <cell r="F2328" t="str">
            <v>CALC</v>
          </cell>
          <cell r="H2328" t="str">
            <v>178</v>
          </cell>
          <cell r="I2328" t="str">
            <v>C</v>
          </cell>
          <cell r="J2328" t="str">
            <v>om_exp</v>
          </cell>
          <cell r="K2328" t="str">
            <v>total_juris_amt</v>
          </cell>
          <cell r="M2328" t="str">
            <v>2010/12/1/8/A/0</v>
          </cell>
        </row>
        <row r="2329">
          <cell r="A2329" t="str">
            <v>2328</v>
          </cell>
          <cell r="B2329" t="str">
            <v>OME_8178</v>
          </cell>
          <cell r="C2329" t="str">
            <v>178 - Total Jurisdictional O &amp; M Exp Amount</v>
          </cell>
          <cell r="D2329">
            <v>0</v>
          </cell>
          <cell r="F2329" t="str">
            <v>CALC</v>
          </cell>
          <cell r="H2329" t="str">
            <v>178</v>
          </cell>
          <cell r="I2329" t="str">
            <v>C</v>
          </cell>
          <cell r="J2329" t="str">
            <v>om_exp</v>
          </cell>
          <cell r="K2329" t="str">
            <v>total_juris_amt</v>
          </cell>
          <cell r="M2329" t="str">
            <v>2010/12/1/8/A/0</v>
          </cell>
        </row>
        <row r="2330">
          <cell r="A2330" t="str">
            <v>2329</v>
          </cell>
          <cell r="B2330" t="str">
            <v>511_3590</v>
          </cell>
          <cell r="C2330" t="str">
            <v xml:space="preserve">MAINT OF STRUC-PMN DRINKING WATER-ECRC            </v>
          </cell>
          <cell r="D2330">
            <v>10532.87</v>
          </cell>
          <cell r="E2330" t="str">
            <v>511359</v>
          </cell>
          <cell r="F2330" t="str">
            <v>WALKER</v>
          </cell>
          <cell r="G2330" t="str">
            <v>CM</v>
          </cell>
          <cell r="H2330" t="str">
            <v>180</v>
          </cell>
          <cell r="M2330" t="str">
            <v>2010/12/1/8/A/0</v>
          </cell>
        </row>
        <row r="2331">
          <cell r="A2331" t="str">
            <v>2330</v>
          </cell>
          <cell r="B2331" t="str">
            <v>OM5_8180</v>
          </cell>
          <cell r="C2331" t="str">
            <v>180 - CP Allocation O &amp; M Exp Amount</v>
          </cell>
          <cell r="D2331">
            <v>10532.87</v>
          </cell>
          <cell r="F2331" t="str">
            <v>CALC</v>
          </cell>
          <cell r="H2331" t="str">
            <v>180</v>
          </cell>
          <cell r="I2331" t="str">
            <v>C</v>
          </cell>
          <cell r="J2331" t="str">
            <v>om_exp</v>
          </cell>
          <cell r="K2331" t="str">
            <v>alloc_cp_amt</v>
          </cell>
          <cell r="M2331" t="str">
            <v>2010/12/1/8/A/0</v>
          </cell>
        </row>
        <row r="2332">
          <cell r="A2332" t="str">
            <v>2331</v>
          </cell>
          <cell r="B2332" t="str">
            <v>OM2_8180</v>
          </cell>
          <cell r="C2332" t="str">
            <v>180 - CP Allocation Factor</v>
          </cell>
          <cell r="D2332">
            <v>1</v>
          </cell>
          <cell r="F2332" t="str">
            <v>CALC</v>
          </cell>
          <cell r="H2332" t="str">
            <v>180</v>
          </cell>
          <cell r="I2332" t="str">
            <v>C</v>
          </cell>
          <cell r="J2332" t="str">
            <v>om_exp</v>
          </cell>
          <cell r="K2332" t="str">
            <v>alloc_cp</v>
          </cell>
          <cell r="M2332" t="str">
            <v>2010/12/1/8/A/0</v>
          </cell>
        </row>
        <row r="2333">
          <cell r="A2333" t="str">
            <v>2332</v>
          </cell>
          <cell r="B2333" t="str">
            <v>OM6_8180</v>
          </cell>
          <cell r="C2333" t="str">
            <v>180 - GCP Allocation O &amp; M Exp Amount</v>
          </cell>
          <cell r="D2333">
            <v>0</v>
          </cell>
          <cell r="F2333" t="str">
            <v>CALC</v>
          </cell>
          <cell r="H2333" t="str">
            <v>180</v>
          </cell>
          <cell r="I2333" t="str">
            <v>C</v>
          </cell>
          <cell r="J2333" t="str">
            <v>om_exp</v>
          </cell>
          <cell r="K2333" t="str">
            <v>alloc_gcp_amt</v>
          </cell>
          <cell r="M2333" t="str">
            <v>2010/12/1/8/A/0</v>
          </cell>
        </row>
        <row r="2334">
          <cell r="A2334" t="str">
            <v>2333</v>
          </cell>
          <cell r="B2334" t="str">
            <v>OM3_8180</v>
          </cell>
          <cell r="C2334" t="str">
            <v>180 - GCP Allocation Factor</v>
          </cell>
          <cell r="D2334">
            <v>0</v>
          </cell>
          <cell r="F2334" t="str">
            <v>CALC</v>
          </cell>
          <cell r="H2334" t="str">
            <v>180</v>
          </cell>
          <cell r="I2334" t="str">
            <v>C</v>
          </cell>
          <cell r="J2334" t="str">
            <v>om_exp</v>
          </cell>
          <cell r="K2334" t="str">
            <v>alloc_gcp</v>
          </cell>
          <cell r="M2334" t="str">
            <v>2010/12/1/8/A/0</v>
          </cell>
        </row>
        <row r="2335">
          <cell r="A2335" t="str">
            <v>2334</v>
          </cell>
          <cell r="B2335" t="str">
            <v>OMC_8180</v>
          </cell>
          <cell r="C2335" t="str">
            <v>180 - GCP Jurisdictional O &amp; M Exp Amount</v>
          </cell>
          <cell r="D2335">
            <v>0</v>
          </cell>
          <cell r="F2335" t="str">
            <v>CALC</v>
          </cell>
          <cell r="H2335" t="str">
            <v>180</v>
          </cell>
          <cell r="I2335" t="str">
            <v>C</v>
          </cell>
          <cell r="J2335" t="str">
            <v>om_exp</v>
          </cell>
          <cell r="K2335" t="str">
            <v>juris_gcp_amt</v>
          </cell>
          <cell r="M2335" t="str">
            <v>2010/12/1/8/A/0</v>
          </cell>
        </row>
        <row r="2336">
          <cell r="A2336" t="str">
            <v>2335</v>
          </cell>
          <cell r="B2336" t="str">
            <v>OM4_8180</v>
          </cell>
          <cell r="C2336" t="str">
            <v>180 - Energy Allocation Factor</v>
          </cell>
          <cell r="D2336">
            <v>0</v>
          </cell>
          <cell r="F2336" t="str">
            <v>CALC</v>
          </cell>
          <cell r="H2336" t="str">
            <v>180</v>
          </cell>
          <cell r="I2336" t="str">
            <v>C</v>
          </cell>
          <cell r="J2336" t="str">
            <v>om_exp</v>
          </cell>
          <cell r="K2336" t="str">
            <v>alloc_energy</v>
          </cell>
          <cell r="M2336" t="str">
            <v>2010/12/1/8/A/0</v>
          </cell>
        </row>
        <row r="2337">
          <cell r="A2337" t="str">
            <v>2336</v>
          </cell>
          <cell r="B2337" t="str">
            <v>OM7_8180</v>
          </cell>
          <cell r="C2337" t="str">
            <v>180 - Energy Allocation O &amp; M Exp Amount</v>
          </cell>
          <cell r="D2337">
            <v>0</v>
          </cell>
          <cell r="F2337" t="str">
            <v>CALC</v>
          </cell>
          <cell r="H2337" t="str">
            <v>180</v>
          </cell>
          <cell r="I2337" t="str">
            <v>C</v>
          </cell>
          <cell r="J2337" t="str">
            <v>om_exp</v>
          </cell>
          <cell r="K2337" t="str">
            <v>alloc_energy_amt</v>
          </cell>
          <cell r="M2337" t="str">
            <v>2010/12/1/8/A/0</v>
          </cell>
        </row>
        <row r="2338">
          <cell r="A2338" t="str">
            <v>2337</v>
          </cell>
          <cell r="B2338" t="str">
            <v>OMB_8180</v>
          </cell>
          <cell r="C2338" t="str">
            <v>180 - CP Jurisdictional O &amp; M Exp Amount</v>
          </cell>
          <cell r="D2338">
            <v>10325.483056135001</v>
          </cell>
          <cell r="F2338" t="str">
            <v>CALC</v>
          </cell>
          <cell r="H2338" t="str">
            <v>180</v>
          </cell>
          <cell r="I2338" t="str">
            <v>C</v>
          </cell>
          <cell r="J2338" t="str">
            <v>om_exp</v>
          </cell>
          <cell r="K2338" t="str">
            <v>juris_cp_amt</v>
          </cell>
          <cell r="M2338" t="str">
            <v>2010/12/1/8/A/0</v>
          </cell>
        </row>
        <row r="2339">
          <cell r="A2339" t="str">
            <v>2338</v>
          </cell>
          <cell r="B2339" t="str">
            <v>OM8_8180</v>
          </cell>
          <cell r="C2339" t="str">
            <v>180 - CP Jurisdictional Factor</v>
          </cell>
          <cell r="D2339">
            <v>0.98031049999999997</v>
          </cell>
          <cell r="F2339" t="str">
            <v>CALC</v>
          </cell>
          <cell r="H2339" t="str">
            <v>180</v>
          </cell>
          <cell r="I2339" t="str">
            <v>C</v>
          </cell>
          <cell r="J2339" t="str">
            <v>om_exp</v>
          </cell>
          <cell r="K2339" t="str">
            <v>juris_cp</v>
          </cell>
          <cell r="M2339" t="str">
            <v>2010/12/1/8/A/0</v>
          </cell>
        </row>
        <row r="2340">
          <cell r="A2340" t="str">
            <v>2339</v>
          </cell>
          <cell r="B2340" t="str">
            <v>OMA_8180</v>
          </cell>
          <cell r="C2340" t="str">
            <v>180 - Energy Jurisdictional Factor</v>
          </cell>
          <cell r="D2340">
            <v>0.980271</v>
          </cell>
          <cell r="F2340" t="str">
            <v>CALC</v>
          </cell>
          <cell r="H2340" t="str">
            <v>180</v>
          </cell>
          <cell r="I2340" t="str">
            <v>C</v>
          </cell>
          <cell r="J2340" t="str">
            <v>om_exp</v>
          </cell>
          <cell r="K2340" t="str">
            <v>juris_energy</v>
          </cell>
          <cell r="M2340" t="str">
            <v>2010/12/1/8/A/0</v>
          </cell>
        </row>
        <row r="2341">
          <cell r="A2341" t="str">
            <v>2340</v>
          </cell>
          <cell r="B2341" t="str">
            <v>OM1_8180</v>
          </cell>
          <cell r="C2341" t="str">
            <v>180 - O &amp; M Expenses Amount</v>
          </cell>
          <cell r="D2341">
            <v>10532.87</v>
          </cell>
          <cell r="F2341" t="str">
            <v>CALC</v>
          </cell>
          <cell r="H2341" t="str">
            <v>180</v>
          </cell>
          <cell r="I2341" t="str">
            <v>C</v>
          </cell>
          <cell r="J2341" t="str">
            <v>om_exp</v>
          </cell>
          <cell r="K2341" t="str">
            <v>beg_bal</v>
          </cell>
          <cell r="M2341" t="str">
            <v>2010/12/1/8/A/0</v>
          </cell>
        </row>
        <row r="2342">
          <cell r="A2342" t="str">
            <v>2341</v>
          </cell>
          <cell r="B2342" t="str">
            <v>OM9_8180</v>
          </cell>
          <cell r="C2342" t="str">
            <v>180 - GCP Jurisdictional Factor</v>
          </cell>
          <cell r="D2342">
            <v>1</v>
          </cell>
          <cell r="F2342" t="str">
            <v>CALC</v>
          </cell>
          <cell r="H2342" t="str">
            <v>180</v>
          </cell>
          <cell r="I2342" t="str">
            <v>C</v>
          </cell>
          <cell r="J2342" t="str">
            <v>om_exp</v>
          </cell>
          <cell r="K2342" t="str">
            <v>juris_gcp</v>
          </cell>
          <cell r="M2342" t="str">
            <v>2010/12/1/8/A/0</v>
          </cell>
        </row>
        <row r="2343">
          <cell r="A2343" t="str">
            <v>2342</v>
          </cell>
          <cell r="B2343" t="str">
            <v>OMD_8180</v>
          </cell>
          <cell r="C2343" t="str">
            <v>180 - Energy Jurisdictional O &amp; M Exp Amount</v>
          </cell>
          <cell r="D2343">
            <v>0</v>
          </cell>
          <cell r="F2343" t="str">
            <v>CALC</v>
          </cell>
          <cell r="H2343" t="str">
            <v>180</v>
          </cell>
          <cell r="I2343" t="str">
            <v>C</v>
          </cell>
          <cell r="J2343" t="str">
            <v>om_exp</v>
          </cell>
          <cell r="K2343" t="str">
            <v>juris_energy_amt</v>
          </cell>
          <cell r="M2343" t="str">
            <v>2010/12/1/8/A/0</v>
          </cell>
        </row>
        <row r="2344">
          <cell r="A2344" t="str">
            <v>2343</v>
          </cell>
          <cell r="B2344" t="str">
            <v>OME_8180</v>
          </cell>
          <cell r="C2344" t="str">
            <v>180 - Total Jurisdictional O &amp; M Exp Amount</v>
          </cell>
          <cell r="D2344">
            <v>10325.483056135001</v>
          </cell>
          <cell r="F2344" t="str">
            <v>CALC</v>
          </cell>
          <cell r="H2344" t="str">
            <v>180</v>
          </cell>
          <cell r="I2344" t="str">
            <v>C</v>
          </cell>
          <cell r="J2344" t="str">
            <v>om_exp</v>
          </cell>
          <cell r="K2344" t="str">
            <v>total_juris_amt</v>
          </cell>
          <cell r="M2344" t="str">
            <v>2010/12/1/8/A/0</v>
          </cell>
        </row>
        <row r="2345">
          <cell r="A2345" t="str">
            <v>2344</v>
          </cell>
          <cell r="B2345" t="str">
            <v>CI1_8041</v>
          </cell>
          <cell r="C2345" t="str">
            <v>8041 - Depreciation Expense</v>
          </cell>
          <cell r="D2345">
            <v>6639.98</v>
          </cell>
          <cell r="F2345" t="str">
            <v>CATS</v>
          </cell>
          <cell r="H2345" t="str">
            <v>8041</v>
          </cell>
          <cell r="I2345" t="str">
            <v>A</v>
          </cell>
          <cell r="J2345" t="str">
            <v>cap_exp</v>
          </cell>
          <cell r="K2345" t="str">
            <v>depr_exp</v>
          </cell>
          <cell r="M2345" t="str">
            <v>2010/12/1/8/A/0</v>
          </cell>
        </row>
        <row r="2346">
          <cell r="A2346" t="str">
            <v>2345</v>
          </cell>
          <cell r="B2346" t="str">
            <v>CI4_8041</v>
          </cell>
          <cell r="C2346" t="str">
            <v>8041 - CWIP Current Month</v>
          </cell>
          <cell r="D2346">
            <v>41940.54</v>
          </cell>
          <cell r="F2346" t="str">
            <v>CATS</v>
          </cell>
          <cell r="H2346" t="str">
            <v>8041</v>
          </cell>
          <cell r="I2346" t="str">
            <v>A</v>
          </cell>
          <cell r="J2346" t="str">
            <v>cap_exp</v>
          </cell>
          <cell r="K2346" t="str">
            <v>cwip_curr_mth</v>
          </cell>
          <cell r="M2346" t="str">
            <v>2010/12/1/8/A/0</v>
          </cell>
        </row>
        <row r="2347">
          <cell r="A2347" t="str">
            <v>2346</v>
          </cell>
          <cell r="B2347" t="str">
            <v>CI5_8041</v>
          </cell>
          <cell r="C2347" t="str">
            <v>8041 - End of Month CWIP Balance</v>
          </cell>
          <cell r="D2347">
            <v>160319.51999999999</v>
          </cell>
          <cell r="F2347" t="str">
            <v>CATS</v>
          </cell>
          <cell r="H2347" t="str">
            <v>8041</v>
          </cell>
          <cell r="J2347" t="str">
            <v>cap_exp</v>
          </cell>
          <cell r="K2347" t="str">
            <v>end_cwip_bal</v>
          </cell>
          <cell r="M2347" t="str">
            <v>2010/12/1/8/A/0</v>
          </cell>
        </row>
        <row r="2348">
          <cell r="A2348" t="str">
            <v>2347</v>
          </cell>
          <cell r="B2348" t="str">
            <v>CI7_8041</v>
          </cell>
          <cell r="C2348" t="str">
            <v>8041 - Plant Additions</v>
          </cell>
          <cell r="D2348">
            <v>47751.99</v>
          </cell>
          <cell r="F2348" t="str">
            <v>CATS</v>
          </cell>
          <cell r="H2348" t="str">
            <v>8041</v>
          </cell>
          <cell r="I2348" t="str">
            <v>A</v>
          </cell>
          <cell r="J2348" t="str">
            <v>cap_exp</v>
          </cell>
          <cell r="K2348" t="str">
            <v>plt_add</v>
          </cell>
          <cell r="M2348" t="str">
            <v>2010/12/1/8/A/0</v>
          </cell>
        </row>
        <row r="2349">
          <cell r="A2349" t="str">
            <v>2348</v>
          </cell>
          <cell r="B2349" t="str">
            <v>CI8_8041</v>
          </cell>
          <cell r="C2349" t="str">
            <v>8041 - Retirements</v>
          </cell>
          <cell r="D2349">
            <v>0</v>
          </cell>
          <cell r="F2349" t="str">
            <v>CATS</v>
          </cell>
          <cell r="H2349" t="str">
            <v>8041</v>
          </cell>
          <cell r="I2349" t="str">
            <v>A</v>
          </cell>
          <cell r="J2349" t="str">
            <v>cap_exp</v>
          </cell>
          <cell r="K2349" t="str">
            <v>ret</v>
          </cell>
          <cell r="M2349" t="str">
            <v>2010/12/1/8/A/0</v>
          </cell>
        </row>
        <row r="2350">
          <cell r="A2350" t="str">
            <v>2349</v>
          </cell>
          <cell r="B2350" t="str">
            <v>CI9_8041</v>
          </cell>
          <cell r="C2350" t="str">
            <v>8041 - Plant Trans and Adjs</v>
          </cell>
          <cell r="D2350">
            <v>0</v>
          </cell>
          <cell r="F2350" t="str">
            <v>CATS</v>
          </cell>
          <cell r="H2350" t="str">
            <v>8041</v>
          </cell>
          <cell r="I2350" t="str">
            <v>A</v>
          </cell>
          <cell r="J2350" t="str">
            <v>cap_exp</v>
          </cell>
          <cell r="K2350" t="str">
            <v>plt_tradjs</v>
          </cell>
          <cell r="M2350" t="str">
            <v>2010/12/1/8/A/0</v>
          </cell>
        </row>
        <row r="2351">
          <cell r="A2351" t="str">
            <v>2350</v>
          </cell>
          <cell r="B2351" t="str">
            <v>CIA_8041</v>
          </cell>
          <cell r="C2351" t="str">
            <v>8041 - Reserve Removal Cost</v>
          </cell>
          <cell r="D2351">
            <v>0</v>
          </cell>
          <cell r="F2351" t="str">
            <v>CATS</v>
          </cell>
          <cell r="H2351" t="str">
            <v>8041</v>
          </cell>
          <cell r="I2351" t="str">
            <v>A</v>
          </cell>
          <cell r="J2351" t="str">
            <v>cap_exp</v>
          </cell>
          <cell r="K2351" t="str">
            <v>resv_rem_cost</v>
          </cell>
          <cell r="M2351" t="str">
            <v>2010/12/1/8/A/0</v>
          </cell>
        </row>
        <row r="2352">
          <cell r="A2352" t="str">
            <v>2351</v>
          </cell>
          <cell r="B2352" t="str">
            <v>CIB_8041</v>
          </cell>
          <cell r="C2352" t="str">
            <v>8041 - Reserve Salvage</v>
          </cell>
          <cell r="D2352">
            <v>0</v>
          </cell>
          <cell r="F2352" t="str">
            <v>CATS</v>
          </cell>
          <cell r="H2352" t="str">
            <v>8041</v>
          </cell>
          <cell r="I2352" t="str">
            <v>A</v>
          </cell>
          <cell r="J2352" t="str">
            <v>cap_exp</v>
          </cell>
          <cell r="K2352" t="str">
            <v>resv_salv</v>
          </cell>
          <cell r="M2352" t="str">
            <v>2010/12/1/8/A/0</v>
          </cell>
        </row>
        <row r="2353">
          <cell r="A2353" t="str">
            <v>2352</v>
          </cell>
          <cell r="B2353" t="str">
            <v>CIC_8041</v>
          </cell>
          <cell r="C2353" t="str">
            <v>8041 - Reserve Trans and Adjs</v>
          </cell>
          <cell r="D2353">
            <v>0</v>
          </cell>
          <cell r="F2353" t="str">
            <v>CATS</v>
          </cell>
          <cell r="H2353" t="str">
            <v>8041</v>
          </cell>
          <cell r="I2353" t="str">
            <v>A</v>
          </cell>
          <cell r="J2353" t="str">
            <v>cap_exp</v>
          </cell>
          <cell r="K2353" t="str">
            <v>resv_tradjs</v>
          </cell>
          <cell r="M2353" t="str">
            <v>2010/12/1/8/A/0</v>
          </cell>
        </row>
        <row r="2354">
          <cell r="A2354" t="str">
            <v>2353</v>
          </cell>
          <cell r="B2354" t="str">
            <v>CIP_8041</v>
          </cell>
          <cell r="C2354" t="str">
            <v>8041 - Beginning of Month Plant Balance</v>
          </cell>
          <cell r="D2354">
            <v>7365099.46</v>
          </cell>
          <cell r="F2354" t="str">
            <v>PRIOR_JV</v>
          </cell>
          <cell r="H2354" t="str">
            <v>8041</v>
          </cell>
          <cell r="I2354" t="str">
            <v>P</v>
          </cell>
          <cell r="J2354" t="str">
            <v>cap_exp</v>
          </cell>
          <cell r="K2354" t="str">
            <v>beg_plant_bal</v>
          </cell>
          <cell r="M2354" t="str">
            <v>2010/12/1/8/A/0</v>
          </cell>
        </row>
        <row r="2355">
          <cell r="A2355" t="str">
            <v>2354</v>
          </cell>
          <cell r="B2355" t="str">
            <v>CIQ_8041</v>
          </cell>
          <cell r="C2355" t="str">
            <v>8041 - Beginning of Month Reserve Balance</v>
          </cell>
          <cell r="D2355">
            <v>38135.99</v>
          </cell>
          <cell r="F2355" t="str">
            <v>PRIOR_JV</v>
          </cell>
          <cell r="H2355" t="str">
            <v>8041</v>
          </cell>
          <cell r="I2355" t="str">
            <v>P</v>
          </cell>
          <cell r="J2355" t="str">
            <v>cap_exp</v>
          </cell>
          <cell r="K2355" t="str">
            <v>beg_resv_bal</v>
          </cell>
          <cell r="M2355" t="str">
            <v>2010/12/1/8/A/0</v>
          </cell>
        </row>
        <row r="2356">
          <cell r="A2356" t="str">
            <v>2355</v>
          </cell>
          <cell r="B2356" t="str">
            <v>CIR_8041</v>
          </cell>
          <cell r="C2356" t="str">
            <v>8041 - End of Month Plant Balance</v>
          </cell>
          <cell r="D2356">
            <v>7412851.4500000002</v>
          </cell>
          <cell r="F2356" t="str">
            <v>CALC</v>
          </cell>
          <cell r="H2356" t="str">
            <v>8041</v>
          </cell>
          <cell r="J2356" t="str">
            <v>cap_exp</v>
          </cell>
          <cell r="K2356" t="str">
            <v>end_plant_bal</v>
          </cell>
          <cell r="M2356" t="str">
            <v>2010/12/1/8/A/0</v>
          </cell>
        </row>
        <row r="2357">
          <cell r="A2357" t="str">
            <v>2356</v>
          </cell>
          <cell r="B2357" t="str">
            <v>CIS_8041</v>
          </cell>
          <cell r="C2357" t="str">
            <v>8041 - End of Month Reserve Balance</v>
          </cell>
          <cell r="D2357">
            <v>44775.97</v>
          </cell>
          <cell r="F2357" t="str">
            <v>CALC</v>
          </cell>
          <cell r="H2357" t="str">
            <v>8041</v>
          </cell>
          <cell r="J2357" t="str">
            <v>cap_exp</v>
          </cell>
          <cell r="K2357" t="str">
            <v>end_resv_bal</v>
          </cell>
          <cell r="M2357" t="str">
            <v>2010/12/1/8/A/0</v>
          </cell>
        </row>
        <row r="2358">
          <cell r="A2358" t="str">
            <v>2357</v>
          </cell>
          <cell r="B2358" t="str">
            <v>CO1_8041</v>
          </cell>
          <cell r="C2358" t="str">
            <v>8041 - Beginning of Month Net Book</v>
          </cell>
          <cell r="D2358">
            <v>7326963.4699999997</v>
          </cell>
          <cell r="F2358" t="str">
            <v>CALC</v>
          </cell>
          <cell r="H2358" t="str">
            <v>8041</v>
          </cell>
          <cell r="J2358" t="str">
            <v>cap_exp</v>
          </cell>
          <cell r="K2358" t="str">
            <v>beg_net_book</v>
          </cell>
          <cell r="M2358" t="str">
            <v>2010/12/1/8/A/0</v>
          </cell>
        </row>
        <row r="2359">
          <cell r="A2359" t="str">
            <v>2358</v>
          </cell>
          <cell r="B2359" t="str">
            <v>CO2_8041</v>
          </cell>
          <cell r="C2359" t="str">
            <v>8041 - End of Month Net Book</v>
          </cell>
          <cell r="D2359">
            <v>7368075.4800000004</v>
          </cell>
          <cell r="F2359" t="str">
            <v>CALC</v>
          </cell>
          <cell r="H2359" t="str">
            <v>8041</v>
          </cell>
          <cell r="J2359" t="str">
            <v>cap_exp</v>
          </cell>
          <cell r="K2359" t="str">
            <v>end_net_book</v>
          </cell>
          <cell r="M2359" t="str">
            <v>2010/12/1/8/A/0</v>
          </cell>
        </row>
        <row r="2360">
          <cell r="A2360" t="str">
            <v>2359</v>
          </cell>
          <cell r="B2360" t="str">
            <v>CO3_8041</v>
          </cell>
          <cell r="C2360" t="str">
            <v>8041 - Average Net Book</v>
          </cell>
          <cell r="D2360">
            <v>7347519.4749999996</v>
          </cell>
          <cell r="F2360" t="str">
            <v>CALC</v>
          </cell>
          <cell r="H2360" t="str">
            <v>8041</v>
          </cell>
          <cell r="J2360" t="str">
            <v>cap_exp</v>
          </cell>
          <cell r="K2360" t="str">
            <v>avg_net_book</v>
          </cell>
          <cell r="M2360" t="str">
            <v>2010/12/1/8/A/0</v>
          </cell>
        </row>
        <row r="2361">
          <cell r="A2361" t="str">
            <v>2360</v>
          </cell>
          <cell r="B2361" t="str">
            <v>CO4_8041</v>
          </cell>
          <cell r="C2361" t="str">
            <v>8041 - Annual Equity Rate</v>
          </cell>
          <cell r="D2361">
            <v>4.7018999999999998E-2</v>
          </cell>
          <cell r="F2361" t="str">
            <v>CALC</v>
          </cell>
          <cell r="H2361" t="str">
            <v>8041</v>
          </cell>
          <cell r="J2361" t="str">
            <v>cap_exp</v>
          </cell>
          <cell r="K2361" t="str">
            <v>equity_ror</v>
          </cell>
          <cell r="M2361" t="str">
            <v>2010/12/1/8/A/0</v>
          </cell>
        </row>
        <row r="2362">
          <cell r="A2362" t="str">
            <v>2361</v>
          </cell>
          <cell r="B2362" t="str">
            <v>CO5_8041</v>
          </cell>
          <cell r="C2362" t="str">
            <v>8041 - Annual Debt Rate</v>
          </cell>
          <cell r="D2362">
            <v>1.9473000000000001E-2</v>
          </cell>
          <cell r="F2362" t="str">
            <v>CALC</v>
          </cell>
          <cell r="H2362" t="str">
            <v>8041</v>
          </cell>
          <cell r="J2362" t="str">
            <v>cap_exp</v>
          </cell>
          <cell r="K2362" t="str">
            <v>debt_ror</v>
          </cell>
          <cell r="M2362" t="str">
            <v>2010/12/1/8/A/0</v>
          </cell>
        </row>
        <row r="2363">
          <cell r="A2363" t="str">
            <v>2362</v>
          </cell>
          <cell r="B2363" t="str">
            <v>CO6_8041</v>
          </cell>
          <cell r="C2363" t="str">
            <v>8041 - State Tax Rate</v>
          </cell>
          <cell r="D2363">
            <v>5.5E-2</v>
          </cell>
          <cell r="F2363" t="str">
            <v>CALC</v>
          </cell>
          <cell r="H2363" t="str">
            <v>8041</v>
          </cell>
          <cell r="J2363" t="str">
            <v>cap_exp</v>
          </cell>
          <cell r="K2363" t="str">
            <v>state_tax_rate</v>
          </cell>
          <cell r="M2363" t="str">
            <v>2010/12/1/8/A/0</v>
          </cell>
        </row>
        <row r="2364">
          <cell r="A2364" t="str">
            <v>2363</v>
          </cell>
          <cell r="B2364" t="str">
            <v>CO7_8041</v>
          </cell>
          <cell r="C2364" t="str">
            <v>8041 - Federal Tax Rate</v>
          </cell>
          <cell r="D2364">
            <v>0.35</v>
          </cell>
          <cell r="F2364" t="str">
            <v>CALC</v>
          </cell>
          <cell r="H2364" t="str">
            <v>8041</v>
          </cell>
          <cell r="J2364" t="str">
            <v>cap_exp</v>
          </cell>
          <cell r="K2364" t="str">
            <v>fed_tax_rate</v>
          </cell>
          <cell r="M2364" t="str">
            <v>2010/12/1/8/A/0</v>
          </cell>
        </row>
        <row r="2365">
          <cell r="A2365" t="str">
            <v>2364</v>
          </cell>
          <cell r="B2365" t="str">
            <v>CO8_8041</v>
          </cell>
          <cell r="C2365" t="str">
            <v>8041 - Grossed State Tax Rate</v>
          </cell>
          <cell r="D2365">
            <v>5.8201058201058198E-2</v>
          </cell>
          <cell r="F2365" t="str">
            <v>CALC</v>
          </cell>
          <cell r="H2365" t="str">
            <v>8041</v>
          </cell>
          <cell r="J2365" t="str">
            <v>cap_exp</v>
          </cell>
          <cell r="K2365" t="str">
            <v>gross_state_tax_rate</v>
          </cell>
          <cell r="M2365" t="str">
            <v>2010/12/1/8/A/0</v>
          </cell>
        </row>
        <row r="2366">
          <cell r="A2366" t="str">
            <v>2365</v>
          </cell>
          <cell r="B2366" t="str">
            <v>CO9_8041</v>
          </cell>
          <cell r="C2366" t="str">
            <v>8041 - Grossed Federal Tax Rate</v>
          </cell>
          <cell r="D2366">
            <v>0.53846153846153799</v>
          </cell>
          <cell r="F2366" t="str">
            <v>CALC</v>
          </cell>
          <cell r="H2366" t="str">
            <v>8041</v>
          </cell>
          <cell r="J2366" t="str">
            <v>cap_exp</v>
          </cell>
          <cell r="K2366" t="str">
            <v>gross_fed_tax_rate</v>
          </cell>
          <cell r="M2366" t="str">
            <v>2010/12/1/8/A/0</v>
          </cell>
        </row>
        <row r="2367">
          <cell r="A2367" t="str">
            <v>2366</v>
          </cell>
          <cell r="B2367" t="str">
            <v>COA_8041</v>
          </cell>
          <cell r="C2367" t="str">
            <v>8041 - Return on Equity Amount</v>
          </cell>
          <cell r="D2367">
            <v>28789.785558892501</v>
          </cell>
          <cell r="F2367" t="str">
            <v>CALC</v>
          </cell>
          <cell r="H2367" t="str">
            <v>8041</v>
          </cell>
          <cell r="J2367" t="str">
            <v>cap_exp</v>
          </cell>
          <cell r="K2367" t="str">
            <v>equity_ror_amt</v>
          </cell>
          <cell r="M2367" t="str">
            <v>2010/12/1/8/A/0</v>
          </cell>
        </row>
        <row r="2368">
          <cell r="A2368" t="str">
            <v>2367</v>
          </cell>
          <cell r="B2368" t="str">
            <v>COB_8041</v>
          </cell>
          <cell r="C2368" t="str">
            <v>8041 - State Tax Amount</v>
          </cell>
          <cell r="D2368">
            <v>1675.59598490908</v>
          </cell>
          <cell r="F2368" t="str">
            <v>CALC</v>
          </cell>
          <cell r="H2368" t="str">
            <v>8041</v>
          </cell>
          <cell r="J2368" t="str">
            <v>cap_exp</v>
          </cell>
          <cell r="K2368" t="str">
            <v>state_tax_amt</v>
          </cell>
          <cell r="M2368" t="str">
            <v>2010/12/1/8/A/0</v>
          </cell>
        </row>
        <row r="2369">
          <cell r="A2369" t="str">
            <v>2368</v>
          </cell>
          <cell r="B2369" t="str">
            <v>COC_8041</v>
          </cell>
          <cell r="C2369" t="str">
            <v>8041 - Federal Tax Amount</v>
          </cell>
          <cell r="D2369">
            <v>16404.4362158931</v>
          </cell>
          <cell r="F2369" t="str">
            <v>CALC</v>
          </cell>
          <cell r="H2369" t="str">
            <v>8041</v>
          </cell>
          <cell r="J2369" t="str">
            <v>cap_exp</v>
          </cell>
          <cell r="K2369" t="str">
            <v>fed_tax_amt</v>
          </cell>
          <cell r="M2369" t="str">
            <v>2010/12/1/8/A/0</v>
          </cell>
        </row>
        <row r="2370">
          <cell r="A2370" t="str">
            <v>2369</v>
          </cell>
          <cell r="B2370" t="str">
            <v>COD_8041</v>
          </cell>
          <cell r="C2370" t="str">
            <v>8041 - Return on Debt Amount</v>
          </cell>
          <cell r="D2370">
            <v>11923.55460403</v>
          </cell>
          <cell r="F2370" t="str">
            <v>CALC</v>
          </cell>
          <cell r="H2370" t="str">
            <v>8041</v>
          </cell>
          <cell r="J2370" t="str">
            <v>cap_exp</v>
          </cell>
          <cell r="K2370" t="str">
            <v>debt_ror_amt</v>
          </cell>
          <cell r="M2370" t="str">
            <v>2010/12/1/8/A/0</v>
          </cell>
        </row>
        <row r="2371">
          <cell r="A2371" t="str">
            <v>2370</v>
          </cell>
          <cell r="B2371" t="str">
            <v>COE_8041</v>
          </cell>
          <cell r="C2371" t="str">
            <v>8041 - Total Cap Exp Amount</v>
          </cell>
          <cell r="D2371">
            <v>65433.352363724698</v>
          </cell>
          <cell r="F2371" t="str">
            <v>CALC</v>
          </cell>
          <cell r="H2371" t="str">
            <v>8041</v>
          </cell>
          <cell r="J2371" t="str">
            <v>cap_exp</v>
          </cell>
          <cell r="K2371" t="str">
            <v>total_amt</v>
          </cell>
          <cell r="M2371" t="str">
            <v>2010/12/1/8/A/0</v>
          </cell>
        </row>
        <row r="2372">
          <cell r="A2372" t="str">
            <v>2371</v>
          </cell>
          <cell r="B2372" t="str">
            <v>COF_8041</v>
          </cell>
          <cell r="C2372" t="str">
            <v>8041 - CP Allocation Factor</v>
          </cell>
          <cell r="D2372">
            <v>0.92307691999999997</v>
          </cell>
          <cell r="F2372" t="str">
            <v>CALC</v>
          </cell>
          <cell r="H2372" t="str">
            <v>8041</v>
          </cell>
          <cell r="J2372" t="str">
            <v>cap_exp</v>
          </cell>
          <cell r="K2372" t="str">
            <v>alloc_cp</v>
          </cell>
          <cell r="M2372" t="str">
            <v>2010/12/1/8/A/0</v>
          </cell>
        </row>
        <row r="2373">
          <cell r="A2373" t="str">
            <v>2372</v>
          </cell>
          <cell r="B2373" t="str">
            <v>COG_8041</v>
          </cell>
          <cell r="C2373" t="str">
            <v>8041 - GCP Allocation Factor</v>
          </cell>
          <cell r="D2373">
            <v>0</v>
          </cell>
          <cell r="F2373" t="str">
            <v>CALC</v>
          </cell>
          <cell r="H2373" t="str">
            <v>8041</v>
          </cell>
          <cell r="J2373" t="str">
            <v>cap_exp</v>
          </cell>
          <cell r="K2373" t="str">
            <v>alloc_gcp</v>
          </cell>
          <cell r="M2373" t="str">
            <v>2010/12/1/8/A/0</v>
          </cell>
        </row>
        <row r="2374">
          <cell r="A2374" t="str">
            <v>2373</v>
          </cell>
          <cell r="B2374" t="str">
            <v>COH_8041</v>
          </cell>
          <cell r="C2374" t="str">
            <v>8041 - Energy Allocation Factor</v>
          </cell>
          <cell r="D2374">
            <v>7.6923080000000005E-2</v>
          </cell>
          <cell r="F2374" t="str">
            <v>CALC</v>
          </cell>
          <cell r="H2374" t="str">
            <v>8041</v>
          </cell>
          <cell r="J2374" t="str">
            <v>cap_exp</v>
          </cell>
          <cell r="K2374" t="str">
            <v>alloc_engy</v>
          </cell>
          <cell r="M2374" t="str">
            <v>2010/12/1/8/A/0</v>
          </cell>
        </row>
        <row r="2375">
          <cell r="A2375" t="str">
            <v>2374</v>
          </cell>
          <cell r="B2375" t="str">
            <v>COI_8041</v>
          </cell>
          <cell r="C2375" t="str">
            <v>8041 - CP Allocation Cap Exp Amount</v>
          </cell>
          <cell r="D2375">
            <v>60400.017365181702</v>
          </cell>
          <cell r="F2375" t="str">
            <v>CALC</v>
          </cell>
          <cell r="H2375" t="str">
            <v>8041</v>
          </cell>
          <cell r="J2375" t="str">
            <v>cap_exp</v>
          </cell>
          <cell r="K2375" t="str">
            <v>alloc_cp_amt</v>
          </cell>
          <cell r="M2375" t="str">
            <v>2010/12/1/8/A/0</v>
          </cell>
        </row>
        <row r="2376">
          <cell r="A2376" t="str">
            <v>2375</v>
          </cell>
          <cell r="B2376" t="str">
            <v>COJ_8041</v>
          </cell>
          <cell r="C2376" t="str">
            <v>8041 - GCP Allocation Cap Exp Amount</v>
          </cell>
          <cell r="D2376">
            <v>0</v>
          </cell>
          <cell r="F2376" t="str">
            <v>CALC</v>
          </cell>
          <cell r="H2376" t="str">
            <v>8041</v>
          </cell>
          <cell r="J2376" t="str">
            <v>cap_exp</v>
          </cell>
          <cell r="K2376" t="str">
            <v>alloc_gcp_amt</v>
          </cell>
          <cell r="M2376" t="str">
            <v>2010/12/1/8/A/0</v>
          </cell>
        </row>
        <row r="2377">
          <cell r="A2377" t="str">
            <v>2376</v>
          </cell>
          <cell r="B2377" t="str">
            <v>COK_8041</v>
          </cell>
          <cell r="C2377" t="str">
            <v>8041 - Energy Allocation Cap Exp Amount</v>
          </cell>
          <cell r="D2377">
            <v>5033.3349985429804</v>
          </cell>
          <cell r="F2377" t="str">
            <v>CALC</v>
          </cell>
          <cell r="H2377" t="str">
            <v>8041</v>
          </cell>
          <cell r="J2377" t="str">
            <v>cap_exp</v>
          </cell>
          <cell r="K2377" t="str">
            <v>alloc_engy_amt</v>
          </cell>
          <cell r="M2377" t="str">
            <v>2010/12/1/8/A/0</v>
          </cell>
        </row>
        <row r="2378">
          <cell r="A2378" t="str">
            <v>2377</v>
          </cell>
          <cell r="B2378" t="str">
            <v>COL_8041</v>
          </cell>
          <cell r="C2378" t="str">
            <v>8041 - CP Jurisdictional Factor</v>
          </cell>
          <cell r="D2378">
            <v>0.98031049999999997</v>
          </cell>
          <cell r="F2378" t="str">
            <v>CALC</v>
          </cell>
          <cell r="H2378" t="str">
            <v>8041</v>
          </cell>
          <cell r="J2378" t="str">
            <v>cap_exp</v>
          </cell>
          <cell r="K2378" t="str">
            <v>juris_cp_factor</v>
          </cell>
          <cell r="M2378" t="str">
            <v>2010/12/1/8/A/0</v>
          </cell>
        </row>
        <row r="2379">
          <cell r="A2379" t="str">
            <v>2378</v>
          </cell>
          <cell r="B2379" t="str">
            <v>COM_8041</v>
          </cell>
          <cell r="C2379" t="str">
            <v>8041 - GCP Jurisdictional Factor</v>
          </cell>
          <cell r="D2379">
            <v>1</v>
          </cell>
          <cell r="F2379" t="str">
            <v>CALC</v>
          </cell>
          <cell r="H2379" t="str">
            <v>8041</v>
          </cell>
          <cell r="J2379" t="str">
            <v>cap_exp</v>
          </cell>
          <cell r="K2379" t="str">
            <v>juris_gcp_factor</v>
          </cell>
          <cell r="M2379" t="str">
            <v>2010/12/1/8/A/0</v>
          </cell>
        </row>
        <row r="2380">
          <cell r="A2380" t="str">
            <v>2379</v>
          </cell>
          <cell r="B2380" t="str">
            <v>CON_8041</v>
          </cell>
          <cell r="C2380" t="str">
            <v>8041 - Energy Jurisdictional Factor</v>
          </cell>
          <cell r="D2380">
            <v>0.980271</v>
          </cell>
          <cell r="F2380" t="str">
            <v>CALC</v>
          </cell>
          <cell r="H2380" t="str">
            <v>8041</v>
          </cell>
          <cell r="J2380" t="str">
            <v>cap_exp</v>
          </cell>
          <cell r="K2380" t="str">
            <v>juris_engy_factor</v>
          </cell>
          <cell r="M2380" t="str">
            <v>2010/12/1/8/A/0</v>
          </cell>
        </row>
        <row r="2381">
          <cell r="A2381" t="str">
            <v>2380</v>
          </cell>
          <cell r="B2381" t="str">
            <v>COO_8041</v>
          </cell>
          <cell r="C2381" t="str">
            <v>8041 - CP Jurisdictional Cap Exp Amount</v>
          </cell>
          <cell r="D2381">
            <v>59210.77122327</v>
          </cell>
          <cell r="F2381" t="str">
            <v>CALC</v>
          </cell>
          <cell r="H2381" t="str">
            <v>8041</v>
          </cell>
          <cell r="J2381" t="str">
            <v>cap_exp</v>
          </cell>
          <cell r="K2381" t="str">
            <v>juris_cp_amt</v>
          </cell>
          <cell r="M2381" t="str">
            <v>2010/12/1/8/A/0</v>
          </cell>
        </row>
        <row r="2382">
          <cell r="A2382" t="str">
            <v>2381</v>
          </cell>
          <cell r="B2382" t="str">
            <v>COP_8041</v>
          </cell>
          <cell r="C2382" t="str">
            <v>8041 - GCP Jurisdictional Cap Exp Amount</v>
          </cell>
          <cell r="D2382">
            <v>0</v>
          </cell>
          <cell r="F2382" t="str">
            <v>CALC</v>
          </cell>
          <cell r="H2382" t="str">
            <v>8041</v>
          </cell>
          <cell r="J2382" t="str">
            <v>cap_exp</v>
          </cell>
          <cell r="K2382" t="str">
            <v>juris_gcp_amt</v>
          </cell>
          <cell r="M2382" t="str">
            <v>2010/12/1/8/A/0</v>
          </cell>
        </row>
        <row r="2383">
          <cell r="A2383" t="str">
            <v>2382</v>
          </cell>
          <cell r="B2383" t="str">
            <v>COQ_8041</v>
          </cell>
          <cell r="C2383" t="str">
            <v>8041 - Energy Jurisdictional Cap Exp Amount</v>
          </cell>
          <cell r="D2383">
            <v>4934.03233235673</v>
          </cell>
          <cell r="F2383" t="str">
            <v>CALC</v>
          </cell>
          <cell r="H2383" t="str">
            <v>8041</v>
          </cell>
          <cell r="J2383" t="str">
            <v>cap_exp</v>
          </cell>
          <cell r="K2383" t="str">
            <v>juris_engy_amt</v>
          </cell>
          <cell r="M2383" t="str">
            <v>2010/12/1/8/A/0</v>
          </cell>
        </row>
        <row r="2384">
          <cell r="A2384" t="str">
            <v>2383</v>
          </cell>
          <cell r="B2384" t="str">
            <v>COR_8041</v>
          </cell>
          <cell r="C2384" t="str">
            <v>8041 - Total Jurisdictional Cap Exp Amount</v>
          </cell>
          <cell r="D2384">
            <v>64144.803555626699</v>
          </cell>
          <cell r="F2384" t="str">
            <v>CALC</v>
          </cell>
          <cell r="H2384" t="str">
            <v>8041</v>
          </cell>
          <cell r="J2384" t="str">
            <v>cap_exp</v>
          </cell>
          <cell r="K2384" t="str">
            <v>total_juris_amt</v>
          </cell>
          <cell r="M2384" t="str">
            <v>2010/12/1/8/A/0</v>
          </cell>
        </row>
        <row r="2385">
          <cell r="A2385" t="str">
            <v>2384</v>
          </cell>
          <cell r="B2385" t="str">
            <v>CIN_8041</v>
          </cell>
          <cell r="C2385" t="str">
            <v>8041 - Beginning of Month CWIP Balance</v>
          </cell>
          <cell r="D2385">
            <v>118378.98</v>
          </cell>
          <cell r="F2385" t="str">
            <v>PRIOR_JV</v>
          </cell>
          <cell r="H2385" t="str">
            <v>8041</v>
          </cell>
          <cell r="I2385" t="str">
            <v>P</v>
          </cell>
          <cell r="J2385" t="str">
            <v>cap_exp</v>
          </cell>
          <cell r="K2385" t="str">
            <v>beg_cwip_bal</v>
          </cell>
          <cell r="M2385" t="str">
            <v>2010/12/1/8/A/0</v>
          </cell>
        </row>
        <row r="2386">
          <cell r="A2386" t="str">
            <v>2385</v>
          </cell>
          <cell r="B2386" t="str">
            <v>529_4290</v>
          </cell>
          <cell r="C2386" t="str">
            <v xml:space="preserve">MAINT STRUCS-COOLING CANAL MONITOR-ECRC           </v>
          </cell>
          <cell r="D2386">
            <v>254324.5</v>
          </cell>
          <cell r="E2386" t="str">
            <v>529429</v>
          </cell>
          <cell r="F2386" t="str">
            <v>WALKER</v>
          </cell>
          <cell r="G2386" t="str">
            <v>CM</v>
          </cell>
          <cell r="H2386" t="str">
            <v>181</v>
          </cell>
          <cell r="M2386" t="str">
            <v>2010/12/1/8/A/0</v>
          </cell>
        </row>
        <row r="2387">
          <cell r="A2387" t="str">
            <v>2386</v>
          </cell>
          <cell r="B2387" t="str">
            <v>OM5_8181</v>
          </cell>
          <cell r="C2387" t="str">
            <v>181 - CP Allocation O &amp; M Exp Amount</v>
          </cell>
          <cell r="D2387">
            <v>0</v>
          </cell>
          <cell r="F2387" t="str">
            <v>CALC</v>
          </cell>
          <cell r="H2387" t="str">
            <v>181</v>
          </cell>
          <cell r="I2387" t="str">
            <v>C</v>
          </cell>
          <cell r="J2387" t="str">
            <v>om_exp</v>
          </cell>
          <cell r="K2387" t="str">
            <v>alloc_cp_amt</v>
          </cell>
          <cell r="M2387" t="str">
            <v>2010/12/1/8/A/0</v>
          </cell>
        </row>
        <row r="2388">
          <cell r="A2388" t="str">
            <v>2387</v>
          </cell>
          <cell r="B2388" t="str">
            <v>OM2_8181</v>
          </cell>
          <cell r="C2388" t="str">
            <v>181 - CP Allocation Factor</v>
          </cell>
          <cell r="D2388">
            <v>0</v>
          </cell>
          <cell r="F2388" t="str">
            <v>CALC</v>
          </cell>
          <cell r="H2388" t="str">
            <v>181</v>
          </cell>
          <cell r="I2388" t="str">
            <v>C</v>
          </cell>
          <cell r="J2388" t="str">
            <v>om_exp</v>
          </cell>
          <cell r="K2388" t="str">
            <v>alloc_cp</v>
          </cell>
          <cell r="M2388" t="str">
            <v>2010/12/1/8/A/0</v>
          </cell>
        </row>
        <row r="2389">
          <cell r="A2389" t="str">
            <v>2388</v>
          </cell>
          <cell r="B2389" t="str">
            <v>OM6_8181</v>
          </cell>
          <cell r="C2389" t="str">
            <v>181 - GCP Allocation O &amp; M Exp Amount</v>
          </cell>
          <cell r="D2389">
            <v>0</v>
          </cell>
          <cell r="F2389" t="str">
            <v>CALC</v>
          </cell>
          <cell r="H2389" t="str">
            <v>181</v>
          </cell>
          <cell r="I2389" t="str">
            <v>C</v>
          </cell>
          <cell r="J2389" t="str">
            <v>om_exp</v>
          </cell>
          <cell r="K2389" t="str">
            <v>alloc_gcp_amt</v>
          </cell>
          <cell r="M2389" t="str">
            <v>2010/12/1/8/A/0</v>
          </cell>
        </row>
        <row r="2390">
          <cell r="A2390" t="str">
            <v>2389</v>
          </cell>
          <cell r="B2390" t="str">
            <v>OM3_8181</v>
          </cell>
          <cell r="C2390" t="str">
            <v>181 - GCP Allocation Factor</v>
          </cell>
          <cell r="D2390">
            <v>0</v>
          </cell>
          <cell r="F2390" t="str">
            <v>CALC</v>
          </cell>
          <cell r="H2390" t="str">
            <v>181</v>
          </cell>
          <cell r="I2390" t="str">
            <v>C</v>
          </cell>
          <cell r="J2390" t="str">
            <v>om_exp</v>
          </cell>
          <cell r="K2390" t="str">
            <v>alloc_gcp</v>
          </cell>
          <cell r="M2390" t="str">
            <v>2010/12/1/8/A/0</v>
          </cell>
        </row>
        <row r="2391">
          <cell r="A2391" t="str">
            <v>2390</v>
          </cell>
          <cell r="B2391" t="str">
            <v>OMC_8181</v>
          </cell>
          <cell r="C2391" t="str">
            <v>181 - GCP Jurisdictional O &amp; M Exp Amount</v>
          </cell>
          <cell r="D2391">
            <v>0</v>
          </cell>
          <cell r="F2391" t="str">
            <v>CALC</v>
          </cell>
          <cell r="H2391" t="str">
            <v>181</v>
          </cell>
          <cell r="I2391" t="str">
            <v>C</v>
          </cell>
          <cell r="J2391" t="str">
            <v>om_exp</v>
          </cell>
          <cell r="K2391" t="str">
            <v>juris_gcp_amt</v>
          </cell>
          <cell r="M2391" t="str">
            <v>2010/12/1/8/A/0</v>
          </cell>
        </row>
        <row r="2392">
          <cell r="A2392" t="str">
            <v>2391</v>
          </cell>
          <cell r="B2392" t="str">
            <v>OM4_8181</v>
          </cell>
          <cell r="C2392" t="str">
            <v>181 - Energy Allocation Factor</v>
          </cell>
          <cell r="D2392">
            <v>1</v>
          </cell>
          <cell r="F2392" t="str">
            <v>CALC</v>
          </cell>
          <cell r="H2392" t="str">
            <v>181</v>
          </cell>
          <cell r="I2392" t="str">
            <v>C</v>
          </cell>
          <cell r="J2392" t="str">
            <v>om_exp</v>
          </cell>
          <cell r="K2392" t="str">
            <v>alloc_energy</v>
          </cell>
          <cell r="M2392" t="str">
            <v>2010/12/1/8/A/0</v>
          </cell>
        </row>
        <row r="2393">
          <cell r="A2393" t="str">
            <v>2392</v>
          </cell>
          <cell r="B2393" t="str">
            <v>OM7_8181</v>
          </cell>
          <cell r="C2393" t="str">
            <v>181 - Energy Allocation O &amp; M Exp Amount</v>
          </cell>
          <cell r="D2393">
            <v>254324.5</v>
          </cell>
          <cell r="F2393" t="str">
            <v>CALC</v>
          </cell>
          <cell r="H2393" t="str">
            <v>181</v>
          </cell>
          <cell r="I2393" t="str">
            <v>C</v>
          </cell>
          <cell r="J2393" t="str">
            <v>om_exp</v>
          </cell>
          <cell r="K2393" t="str">
            <v>alloc_energy_amt</v>
          </cell>
          <cell r="M2393" t="str">
            <v>2010/12/1/8/A/0</v>
          </cell>
        </row>
        <row r="2394">
          <cell r="A2394" t="str">
            <v>2393</v>
          </cell>
          <cell r="B2394" t="str">
            <v>OMB_8181</v>
          </cell>
          <cell r="C2394" t="str">
            <v>181 - CP Jurisdictional O &amp; M Exp Amount</v>
          </cell>
          <cell r="D2394">
            <v>0</v>
          </cell>
          <cell r="F2394" t="str">
            <v>CALC</v>
          </cell>
          <cell r="H2394" t="str">
            <v>181</v>
          </cell>
          <cell r="I2394" t="str">
            <v>C</v>
          </cell>
          <cell r="J2394" t="str">
            <v>om_exp</v>
          </cell>
          <cell r="K2394" t="str">
            <v>juris_cp_amt</v>
          </cell>
          <cell r="M2394" t="str">
            <v>2010/12/1/8/A/0</v>
          </cell>
        </row>
        <row r="2395">
          <cell r="A2395" t="str">
            <v>2394</v>
          </cell>
          <cell r="B2395" t="str">
            <v>OM8_8181</v>
          </cell>
          <cell r="C2395" t="str">
            <v>181 - CP Jurisdictional Factor</v>
          </cell>
          <cell r="D2395">
            <v>0.98031049999999997</v>
          </cell>
          <cell r="F2395" t="str">
            <v>CALC</v>
          </cell>
          <cell r="H2395" t="str">
            <v>181</v>
          </cell>
          <cell r="I2395" t="str">
            <v>C</v>
          </cell>
          <cell r="J2395" t="str">
            <v>om_exp</v>
          </cell>
          <cell r="K2395" t="str">
            <v>juris_cp</v>
          </cell>
          <cell r="M2395" t="str">
            <v>2010/12/1/8/A/0</v>
          </cell>
        </row>
        <row r="2396">
          <cell r="A2396" t="str">
            <v>2395</v>
          </cell>
          <cell r="B2396" t="str">
            <v>OMA_8181</v>
          </cell>
          <cell r="C2396" t="str">
            <v>181 - Energy Jurisdictional Factor</v>
          </cell>
          <cell r="D2396">
            <v>0.980271</v>
          </cell>
          <cell r="F2396" t="str">
            <v>CALC</v>
          </cell>
          <cell r="H2396" t="str">
            <v>181</v>
          </cell>
          <cell r="I2396" t="str">
            <v>C</v>
          </cell>
          <cell r="J2396" t="str">
            <v>om_exp</v>
          </cell>
          <cell r="K2396" t="str">
            <v>juris_energy</v>
          </cell>
          <cell r="M2396" t="str">
            <v>2010/12/1/8/A/0</v>
          </cell>
        </row>
        <row r="2397">
          <cell r="A2397" t="str">
            <v>2396</v>
          </cell>
          <cell r="B2397" t="str">
            <v>OM1_8181</v>
          </cell>
          <cell r="C2397" t="str">
            <v>181 - O &amp; M Expenses Amount</v>
          </cell>
          <cell r="D2397">
            <v>254324.5</v>
          </cell>
          <cell r="F2397" t="str">
            <v>CALC</v>
          </cell>
          <cell r="H2397" t="str">
            <v>181</v>
          </cell>
          <cell r="I2397" t="str">
            <v>C</v>
          </cell>
          <cell r="J2397" t="str">
            <v>om_exp</v>
          </cell>
          <cell r="K2397" t="str">
            <v>beg_bal</v>
          </cell>
          <cell r="M2397" t="str">
            <v>2010/12/1/8/A/0</v>
          </cell>
        </row>
        <row r="2398">
          <cell r="A2398" t="str">
            <v>2397</v>
          </cell>
          <cell r="B2398" t="str">
            <v>OM9_8181</v>
          </cell>
          <cell r="C2398" t="str">
            <v>181 - GCP Jurisdictional Factor</v>
          </cell>
          <cell r="D2398">
            <v>1</v>
          </cell>
          <cell r="F2398" t="str">
            <v>CALC</v>
          </cell>
          <cell r="H2398" t="str">
            <v>181</v>
          </cell>
          <cell r="I2398" t="str">
            <v>C</v>
          </cell>
          <cell r="J2398" t="str">
            <v>om_exp</v>
          </cell>
          <cell r="K2398" t="str">
            <v>juris_gcp</v>
          </cell>
          <cell r="M2398" t="str">
            <v>2010/12/1/8/A/0</v>
          </cell>
        </row>
        <row r="2399">
          <cell r="A2399" t="str">
            <v>2398</v>
          </cell>
          <cell r="B2399" t="str">
            <v>OMD_8181</v>
          </cell>
          <cell r="C2399" t="str">
            <v>181 - Energy Jurisdictional O &amp; M Exp Amount</v>
          </cell>
          <cell r="D2399">
            <v>249306.93193950001</v>
          </cell>
          <cell r="F2399" t="str">
            <v>CALC</v>
          </cell>
          <cell r="H2399" t="str">
            <v>181</v>
          </cell>
          <cell r="I2399" t="str">
            <v>C</v>
          </cell>
          <cell r="J2399" t="str">
            <v>om_exp</v>
          </cell>
          <cell r="K2399" t="str">
            <v>juris_energy_amt</v>
          </cell>
          <cell r="M2399" t="str">
            <v>2010/12/1/8/A/0</v>
          </cell>
        </row>
        <row r="2400">
          <cell r="A2400" t="str">
            <v>2399</v>
          </cell>
          <cell r="B2400" t="str">
            <v>OME_8181</v>
          </cell>
          <cell r="C2400" t="str">
            <v>181 - Total Jurisdictional O &amp; M Exp Amount</v>
          </cell>
          <cell r="D2400">
            <v>249306.93193950001</v>
          </cell>
          <cell r="F2400" t="str">
            <v>CALC</v>
          </cell>
          <cell r="H2400" t="str">
            <v>181</v>
          </cell>
          <cell r="I2400" t="str">
            <v>C</v>
          </cell>
          <cell r="J2400" t="str">
            <v>om_exp</v>
          </cell>
          <cell r="K2400" t="str">
            <v>total_juris_amt</v>
          </cell>
          <cell r="M2400" t="str">
            <v>2010/12/1/8/A/0</v>
          </cell>
        </row>
        <row r="2401">
          <cell r="A2401" t="str">
            <v>2400</v>
          </cell>
          <cell r="B2401" t="str">
            <v>509_3190</v>
          </cell>
          <cell r="C2401" t="str">
            <v xml:space="preserve">MAINT SUPV &amp; ENGR-NOX ALLOWANCES-ECRC             </v>
          </cell>
          <cell r="D2401">
            <v>0</v>
          </cell>
          <cell r="E2401" t="str">
            <v>509319</v>
          </cell>
          <cell r="F2401" t="str">
            <v>WALKER</v>
          </cell>
          <cell r="G2401" t="str">
            <v>CM</v>
          </cell>
          <cell r="H2401" t="str">
            <v>147</v>
          </cell>
          <cell r="M2401" t="str">
            <v>2010/12/1/8/A/0</v>
          </cell>
        </row>
        <row r="2402">
          <cell r="A2402" t="str">
            <v>2401</v>
          </cell>
          <cell r="B2402" t="str">
            <v>407_3730</v>
          </cell>
          <cell r="C2402" t="str">
            <v xml:space="preserve">AMORT REG ASSET-CONV ITC DEPR LOSS                </v>
          </cell>
          <cell r="D2402">
            <v>38329</v>
          </cell>
          <cell r="E2402" t="str">
            <v>407373</v>
          </cell>
          <cell r="F2402" t="str">
            <v>WALKER</v>
          </cell>
          <cell r="G2402" t="str">
            <v>CM</v>
          </cell>
          <cell r="H2402" t="str">
            <v>183</v>
          </cell>
          <cell r="I2402" t="str">
            <v>W</v>
          </cell>
          <cell r="M2402" t="str">
            <v>2010/12/1/8/A/0</v>
          </cell>
        </row>
        <row r="2403">
          <cell r="A2403" t="str">
            <v>2402</v>
          </cell>
          <cell r="B2403" t="str">
            <v>407_4040</v>
          </cell>
          <cell r="C2403" t="str">
            <v xml:space="preserve">AMORT REG LIAB-CONVERTIBLE ITC G/U                </v>
          </cell>
          <cell r="D2403">
            <v>-76658</v>
          </cell>
          <cell r="E2403" t="str">
            <v>407404</v>
          </cell>
          <cell r="F2403" t="str">
            <v>WALKER</v>
          </cell>
          <cell r="G2403" t="str">
            <v>CM</v>
          </cell>
          <cell r="H2403" t="str">
            <v>183</v>
          </cell>
          <cell r="I2403" t="str">
            <v>W</v>
          </cell>
          <cell r="M2403" t="str">
            <v>2010/12/1/8/A/0</v>
          </cell>
        </row>
        <row r="2404">
          <cell r="A2404" t="str">
            <v>2403</v>
          </cell>
          <cell r="B2404" t="str">
            <v>407_4020</v>
          </cell>
          <cell r="C2404" t="str">
            <v xml:space="preserve">AMORT REG LIAB CONVERTIBLE ITC                    </v>
          </cell>
          <cell r="D2404">
            <v>-122066</v>
          </cell>
          <cell r="E2404" t="str">
            <v>407402</v>
          </cell>
          <cell r="F2404" t="str">
            <v>WALKER</v>
          </cell>
          <cell r="G2404" t="str">
            <v>CM</v>
          </cell>
          <cell r="H2404" t="str">
            <v>183</v>
          </cell>
          <cell r="M2404" t="str">
            <v>2010/12/1/8/A/0</v>
          </cell>
        </row>
        <row r="2405">
          <cell r="A2405" t="str">
            <v>2404</v>
          </cell>
          <cell r="B2405" t="str">
            <v>CID_8037</v>
          </cell>
          <cell r="C2405" t="str">
            <v xml:space="preserve">AMORT REG ASSET-CONV ITC DEPR LOSS                </v>
          </cell>
          <cell r="D2405">
            <v>38329</v>
          </cell>
          <cell r="E2405" t="str">
            <v>407373</v>
          </cell>
          <cell r="F2405" t="str">
            <v>COPY</v>
          </cell>
          <cell r="G2405" t="str">
            <v>CM</v>
          </cell>
          <cell r="H2405" t="str">
            <v>183</v>
          </cell>
          <cell r="I2405" t="str">
            <v>Y</v>
          </cell>
          <cell r="J2405" t="str">
            <v>cap_exp</v>
          </cell>
          <cell r="K2405" t="str">
            <v>not_used</v>
          </cell>
          <cell r="M2405" t="str">
            <v>2010/12/1/8/A/0</v>
          </cell>
        </row>
        <row r="2406">
          <cell r="A2406" t="str">
            <v>2405</v>
          </cell>
          <cell r="B2406" t="str">
            <v>CIE_8037</v>
          </cell>
          <cell r="D2406">
            <v>-76658</v>
          </cell>
          <cell r="E2406" t="str">
            <v>407404</v>
          </cell>
          <cell r="F2406" t="str">
            <v>COPY</v>
          </cell>
          <cell r="G2406" t="str">
            <v>CM</v>
          </cell>
          <cell r="H2406" t="str">
            <v>183</v>
          </cell>
          <cell r="I2406" t="str">
            <v>Y</v>
          </cell>
          <cell r="J2406" t="str">
            <v>cap_exp</v>
          </cell>
          <cell r="K2406" t="str">
            <v>not_used</v>
          </cell>
          <cell r="M2406" t="str">
            <v>2010/12/1/8/A/0</v>
          </cell>
        </row>
        <row r="2407">
          <cell r="A2407" t="str">
            <v>2406</v>
          </cell>
          <cell r="B2407" t="str">
            <v>OM5_8183</v>
          </cell>
          <cell r="C2407" t="str">
            <v>183 - CP Allocation O &amp; M Exp Amount</v>
          </cell>
          <cell r="D2407">
            <v>-112676.30731672001</v>
          </cell>
          <cell r="F2407" t="str">
            <v>CALC</v>
          </cell>
          <cell r="H2407" t="str">
            <v>183</v>
          </cell>
          <cell r="I2407" t="str">
            <v>C</v>
          </cell>
          <cell r="J2407" t="str">
            <v>om_exp</v>
          </cell>
          <cell r="K2407" t="str">
            <v>alloc_cp_amt</v>
          </cell>
          <cell r="M2407" t="str">
            <v>2010/12/1/8/A/0</v>
          </cell>
        </row>
        <row r="2408">
          <cell r="A2408" t="str">
            <v>2407</v>
          </cell>
          <cell r="B2408" t="str">
            <v>OM5_8183</v>
          </cell>
          <cell r="C2408" t="str">
            <v>183 - CP Allocation O &amp; M Exp Amount</v>
          </cell>
          <cell r="D2408">
            <v>-70761.230533359994</v>
          </cell>
          <cell r="F2408" t="str">
            <v>CALC</v>
          </cell>
          <cell r="H2408" t="str">
            <v>183</v>
          </cell>
          <cell r="I2408" t="str">
            <v>C</v>
          </cell>
          <cell r="J2408" t="str">
            <v>om_exp</v>
          </cell>
          <cell r="K2408" t="str">
            <v>alloc_cp_amt</v>
          </cell>
          <cell r="M2408" t="str">
            <v>2010/12/1/8/A/0</v>
          </cell>
        </row>
        <row r="2409">
          <cell r="A2409" t="str">
            <v>2408</v>
          </cell>
          <cell r="B2409" t="str">
            <v>OM5_8183</v>
          </cell>
          <cell r="C2409" t="str">
            <v>183 - CP Allocation O &amp; M Exp Amount</v>
          </cell>
          <cell r="D2409">
            <v>35380.615266679997</v>
          </cell>
          <cell r="F2409" t="str">
            <v>CALC</v>
          </cell>
          <cell r="H2409" t="str">
            <v>183</v>
          </cell>
          <cell r="I2409" t="str">
            <v>C</v>
          </cell>
          <cell r="J2409" t="str">
            <v>om_exp</v>
          </cell>
          <cell r="K2409" t="str">
            <v>alloc_cp_amt</v>
          </cell>
          <cell r="M2409" t="str">
            <v>2010/12/1/8/A/0</v>
          </cell>
        </row>
        <row r="2410">
          <cell r="A2410" t="str">
            <v>2409</v>
          </cell>
          <cell r="B2410" t="str">
            <v>OM2_8183</v>
          </cell>
          <cell r="C2410" t="str">
            <v>183 - CP Allocation Factor</v>
          </cell>
          <cell r="D2410">
            <v>0.92307691999999997</v>
          </cell>
          <cell r="F2410" t="str">
            <v>CALC</v>
          </cell>
          <cell r="H2410" t="str">
            <v>183</v>
          </cell>
          <cell r="I2410" t="str">
            <v>C</v>
          </cell>
          <cell r="J2410" t="str">
            <v>om_exp</v>
          </cell>
          <cell r="K2410" t="str">
            <v>alloc_cp</v>
          </cell>
          <cell r="M2410" t="str">
            <v>2010/12/1/8/A/0</v>
          </cell>
        </row>
        <row r="2411">
          <cell r="A2411" t="str">
            <v>2410</v>
          </cell>
          <cell r="B2411" t="str">
            <v>OM2_8183</v>
          </cell>
          <cell r="C2411" t="str">
            <v>183 - CP Allocation Factor</v>
          </cell>
          <cell r="D2411">
            <v>0.92307691999999997</v>
          </cell>
          <cell r="F2411" t="str">
            <v>CALC</v>
          </cell>
          <cell r="H2411" t="str">
            <v>183</v>
          </cell>
          <cell r="I2411" t="str">
            <v>C</v>
          </cell>
          <cell r="J2411" t="str">
            <v>om_exp</v>
          </cell>
          <cell r="K2411" t="str">
            <v>alloc_cp</v>
          </cell>
          <cell r="M2411" t="str">
            <v>2010/12/1/8/A/0</v>
          </cell>
        </row>
        <row r="2412">
          <cell r="A2412" t="str">
            <v>2411</v>
          </cell>
          <cell r="B2412" t="str">
            <v>OM2_8183</v>
          </cell>
          <cell r="C2412" t="str">
            <v>183 - CP Allocation Factor</v>
          </cell>
          <cell r="D2412">
            <v>0.92307691999999997</v>
          </cell>
          <cell r="F2412" t="str">
            <v>CALC</v>
          </cell>
          <cell r="H2412" t="str">
            <v>183</v>
          </cell>
          <cell r="I2412" t="str">
            <v>C</v>
          </cell>
          <cell r="J2412" t="str">
            <v>om_exp</v>
          </cell>
          <cell r="K2412" t="str">
            <v>alloc_cp</v>
          </cell>
          <cell r="M2412" t="str">
            <v>2010/12/1/8/A/0</v>
          </cell>
        </row>
        <row r="2413">
          <cell r="A2413" t="str">
            <v>2412</v>
          </cell>
          <cell r="B2413" t="str">
            <v>OM6_8183</v>
          </cell>
          <cell r="C2413" t="str">
            <v>183 - GCP Allocation O &amp; M Exp Amount</v>
          </cell>
          <cell r="D2413">
            <v>0</v>
          </cell>
          <cell r="F2413" t="str">
            <v>CALC</v>
          </cell>
          <cell r="H2413" t="str">
            <v>183</v>
          </cell>
          <cell r="I2413" t="str">
            <v>C</v>
          </cell>
          <cell r="J2413" t="str">
            <v>om_exp</v>
          </cell>
          <cell r="K2413" t="str">
            <v>alloc_gcp_amt</v>
          </cell>
          <cell r="M2413" t="str">
            <v>2010/12/1/8/A/0</v>
          </cell>
        </row>
        <row r="2414">
          <cell r="A2414" t="str">
            <v>2413</v>
          </cell>
          <cell r="B2414" t="str">
            <v>OM6_8183</v>
          </cell>
          <cell r="C2414" t="str">
            <v>183 - GCP Allocation O &amp; M Exp Amount</v>
          </cell>
          <cell r="D2414">
            <v>0</v>
          </cell>
          <cell r="F2414" t="str">
            <v>CALC</v>
          </cell>
          <cell r="H2414" t="str">
            <v>183</v>
          </cell>
          <cell r="I2414" t="str">
            <v>C</v>
          </cell>
          <cell r="J2414" t="str">
            <v>om_exp</v>
          </cell>
          <cell r="K2414" t="str">
            <v>alloc_gcp_amt</v>
          </cell>
          <cell r="M2414" t="str">
            <v>2010/12/1/8/A/0</v>
          </cell>
        </row>
        <row r="2415">
          <cell r="A2415" t="str">
            <v>2414</v>
          </cell>
          <cell r="B2415" t="str">
            <v>OM6_8183</v>
          </cell>
          <cell r="C2415" t="str">
            <v>183 - GCP Allocation O &amp; M Exp Amount</v>
          </cell>
          <cell r="D2415">
            <v>0</v>
          </cell>
          <cell r="F2415" t="str">
            <v>CALC</v>
          </cell>
          <cell r="H2415" t="str">
            <v>183</v>
          </cell>
          <cell r="I2415" t="str">
            <v>C</v>
          </cell>
          <cell r="J2415" t="str">
            <v>om_exp</v>
          </cell>
          <cell r="K2415" t="str">
            <v>alloc_gcp_amt</v>
          </cell>
          <cell r="M2415" t="str">
            <v>2010/12/1/8/A/0</v>
          </cell>
        </row>
        <row r="2416">
          <cell r="A2416" t="str">
            <v>2415</v>
          </cell>
          <cell r="B2416" t="str">
            <v>OM3_8183</v>
          </cell>
          <cell r="C2416" t="str">
            <v>183 - GCP Allocation Factor</v>
          </cell>
          <cell r="D2416">
            <v>0</v>
          </cell>
          <cell r="F2416" t="str">
            <v>CALC</v>
          </cell>
          <cell r="H2416" t="str">
            <v>183</v>
          </cell>
          <cell r="I2416" t="str">
            <v>C</v>
          </cell>
          <cell r="J2416" t="str">
            <v>om_exp</v>
          </cell>
          <cell r="K2416" t="str">
            <v>alloc_gcp</v>
          </cell>
          <cell r="M2416" t="str">
            <v>2010/12/1/8/A/0</v>
          </cell>
        </row>
        <row r="2417">
          <cell r="A2417" t="str">
            <v>2416</v>
          </cell>
          <cell r="B2417" t="str">
            <v>OM3_8183</v>
          </cell>
          <cell r="C2417" t="str">
            <v>183 - GCP Allocation Factor</v>
          </cell>
          <cell r="D2417">
            <v>0</v>
          </cell>
          <cell r="F2417" t="str">
            <v>CALC</v>
          </cell>
          <cell r="H2417" t="str">
            <v>183</v>
          </cell>
          <cell r="I2417" t="str">
            <v>C</v>
          </cell>
          <cell r="J2417" t="str">
            <v>om_exp</v>
          </cell>
          <cell r="K2417" t="str">
            <v>alloc_gcp</v>
          </cell>
          <cell r="M2417" t="str">
            <v>2010/12/1/8/A/0</v>
          </cell>
        </row>
        <row r="2418">
          <cell r="A2418" t="str">
            <v>2417</v>
          </cell>
          <cell r="B2418" t="str">
            <v>OM3_8183</v>
          </cell>
          <cell r="C2418" t="str">
            <v>183 - GCP Allocation Factor</v>
          </cell>
          <cell r="D2418">
            <v>0</v>
          </cell>
          <cell r="F2418" t="str">
            <v>CALC</v>
          </cell>
          <cell r="H2418" t="str">
            <v>183</v>
          </cell>
          <cell r="I2418" t="str">
            <v>C</v>
          </cell>
          <cell r="J2418" t="str">
            <v>om_exp</v>
          </cell>
          <cell r="K2418" t="str">
            <v>alloc_gcp</v>
          </cell>
          <cell r="M2418" t="str">
            <v>2010/12/1/8/A/0</v>
          </cell>
        </row>
        <row r="2419">
          <cell r="A2419" t="str">
            <v>2418</v>
          </cell>
          <cell r="B2419" t="str">
            <v>OMC_8183</v>
          </cell>
          <cell r="C2419" t="str">
            <v>183 - GCP Jurisdictional O &amp; M Exp Amount</v>
          </cell>
          <cell r="D2419">
            <v>0</v>
          </cell>
          <cell r="F2419" t="str">
            <v>CALC</v>
          </cell>
          <cell r="H2419" t="str">
            <v>183</v>
          </cell>
          <cell r="I2419" t="str">
            <v>C</v>
          </cell>
          <cell r="J2419" t="str">
            <v>om_exp</v>
          </cell>
          <cell r="K2419" t="str">
            <v>juris_gcp_amt</v>
          </cell>
          <cell r="M2419" t="str">
            <v>2010/12/1/8/A/0</v>
          </cell>
        </row>
        <row r="2420">
          <cell r="A2420" t="str">
            <v>2419</v>
          </cell>
          <cell r="B2420" t="str">
            <v>OMC_8183</v>
          </cell>
          <cell r="C2420" t="str">
            <v>183 - GCP Jurisdictional O &amp; M Exp Amount</v>
          </cell>
          <cell r="D2420">
            <v>0</v>
          </cell>
          <cell r="F2420" t="str">
            <v>CALC</v>
          </cell>
          <cell r="H2420" t="str">
            <v>183</v>
          </cell>
          <cell r="I2420" t="str">
            <v>C</v>
          </cell>
          <cell r="J2420" t="str">
            <v>om_exp</v>
          </cell>
          <cell r="K2420" t="str">
            <v>juris_gcp_amt</v>
          </cell>
          <cell r="M2420" t="str">
            <v>2010/12/1/8/A/0</v>
          </cell>
        </row>
        <row r="2421">
          <cell r="A2421" t="str">
            <v>2420</v>
          </cell>
          <cell r="B2421" t="str">
            <v>OMC_8183</v>
          </cell>
          <cell r="C2421" t="str">
            <v>183 - GCP Jurisdictional O &amp; M Exp Amount</v>
          </cell>
          <cell r="D2421">
            <v>0</v>
          </cell>
          <cell r="F2421" t="str">
            <v>CALC</v>
          </cell>
          <cell r="H2421" t="str">
            <v>183</v>
          </cell>
          <cell r="I2421" t="str">
            <v>C</v>
          </cell>
          <cell r="J2421" t="str">
            <v>om_exp</v>
          </cell>
          <cell r="K2421" t="str">
            <v>juris_gcp_amt</v>
          </cell>
          <cell r="M2421" t="str">
            <v>2010/12/1/8/A/0</v>
          </cell>
        </row>
        <row r="2422">
          <cell r="A2422" t="str">
            <v>2421</v>
          </cell>
          <cell r="B2422" t="str">
            <v>OM4_8183</v>
          </cell>
          <cell r="C2422" t="str">
            <v>183 - Energy Allocation Factor</v>
          </cell>
          <cell r="D2422">
            <v>7.6923080000000005E-2</v>
          </cell>
          <cell r="F2422" t="str">
            <v>CALC</v>
          </cell>
          <cell r="H2422" t="str">
            <v>183</v>
          </cell>
          <cell r="I2422" t="str">
            <v>C</v>
          </cell>
          <cell r="J2422" t="str">
            <v>om_exp</v>
          </cell>
          <cell r="K2422" t="str">
            <v>alloc_energy</v>
          </cell>
          <cell r="M2422" t="str">
            <v>2010/12/1/8/A/0</v>
          </cell>
        </row>
        <row r="2423">
          <cell r="A2423" t="str">
            <v>2422</v>
          </cell>
          <cell r="B2423" t="str">
            <v>OM4_8183</v>
          </cell>
          <cell r="C2423" t="str">
            <v>183 - Energy Allocation Factor</v>
          </cell>
          <cell r="D2423">
            <v>7.6923080000000005E-2</v>
          </cell>
          <cell r="F2423" t="str">
            <v>CALC</v>
          </cell>
          <cell r="H2423" t="str">
            <v>183</v>
          </cell>
          <cell r="I2423" t="str">
            <v>C</v>
          </cell>
          <cell r="J2423" t="str">
            <v>om_exp</v>
          </cell>
          <cell r="K2423" t="str">
            <v>alloc_energy</v>
          </cell>
          <cell r="M2423" t="str">
            <v>2010/12/1/8/A/0</v>
          </cell>
        </row>
        <row r="2424">
          <cell r="A2424" t="str">
            <v>2423</v>
          </cell>
          <cell r="B2424" t="str">
            <v>OM4_8183</v>
          </cell>
          <cell r="C2424" t="str">
            <v>183 - Energy Allocation Factor</v>
          </cell>
          <cell r="D2424">
            <v>7.6923080000000005E-2</v>
          </cell>
          <cell r="F2424" t="str">
            <v>CALC</v>
          </cell>
          <cell r="H2424" t="str">
            <v>183</v>
          </cell>
          <cell r="I2424" t="str">
            <v>C</v>
          </cell>
          <cell r="J2424" t="str">
            <v>om_exp</v>
          </cell>
          <cell r="K2424" t="str">
            <v>alloc_energy</v>
          </cell>
          <cell r="M2424" t="str">
            <v>2010/12/1/8/A/0</v>
          </cell>
        </row>
        <row r="2425">
          <cell r="A2425" t="str">
            <v>2424</v>
          </cell>
          <cell r="B2425" t="str">
            <v>OM7_8183</v>
          </cell>
          <cell r="C2425" t="str">
            <v>183 - Energy Allocation O &amp; M Exp Amount</v>
          </cell>
          <cell r="D2425">
            <v>-9389.69268328</v>
          </cell>
          <cell r="F2425" t="str">
            <v>CALC</v>
          </cell>
          <cell r="H2425" t="str">
            <v>183</v>
          </cell>
          <cell r="I2425" t="str">
            <v>C</v>
          </cell>
          <cell r="J2425" t="str">
            <v>om_exp</v>
          </cell>
          <cell r="K2425" t="str">
            <v>alloc_energy_amt</v>
          </cell>
          <cell r="M2425" t="str">
            <v>2010/12/1/8/A/0</v>
          </cell>
        </row>
        <row r="2426">
          <cell r="A2426" t="str">
            <v>2425</v>
          </cell>
          <cell r="B2426" t="str">
            <v>OM7_8183</v>
          </cell>
          <cell r="C2426" t="str">
            <v>183 - Energy Allocation O &amp; M Exp Amount</v>
          </cell>
          <cell r="D2426">
            <v>-5896.7694666400002</v>
          </cell>
          <cell r="F2426" t="str">
            <v>CALC</v>
          </cell>
          <cell r="H2426" t="str">
            <v>183</v>
          </cell>
          <cell r="I2426" t="str">
            <v>C</v>
          </cell>
          <cell r="J2426" t="str">
            <v>om_exp</v>
          </cell>
          <cell r="K2426" t="str">
            <v>alloc_energy_amt</v>
          </cell>
          <cell r="M2426" t="str">
            <v>2010/12/1/8/A/0</v>
          </cell>
        </row>
        <row r="2427">
          <cell r="A2427" t="str">
            <v>2426</v>
          </cell>
          <cell r="B2427" t="str">
            <v>OM7_8183</v>
          </cell>
          <cell r="C2427" t="str">
            <v>183 - Energy Allocation O &amp; M Exp Amount</v>
          </cell>
          <cell r="D2427">
            <v>2948.3847333200001</v>
          </cell>
          <cell r="F2427" t="str">
            <v>CALC</v>
          </cell>
          <cell r="H2427" t="str">
            <v>183</v>
          </cell>
          <cell r="I2427" t="str">
            <v>C</v>
          </cell>
          <cell r="J2427" t="str">
            <v>om_exp</v>
          </cell>
          <cell r="K2427" t="str">
            <v>alloc_energy_amt</v>
          </cell>
          <cell r="M2427" t="str">
            <v>2010/12/1/8/A/0</v>
          </cell>
        </row>
        <row r="2428">
          <cell r="A2428" t="str">
            <v>2427</v>
          </cell>
          <cell r="B2428" t="str">
            <v>OMB_8183</v>
          </cell>
          <cell r="C2428" t="str">
            <v>183 - CP Jurisdictional O &amp; M Exp Amount</v>
          </cell>
          <cell r="D2428">
            <v>-110457.767163807</v>
          </cell>
          <cell r="F2428" t="str">
            <v>CALC</v>
          </cell>
          <cell r="H2428" t="str">
            <v>183</v>
          </cell>
          <cell r="I2428" t="str">
            <v>C</v>
          </cell>
          <cell r="J2428" t="str">
            <v>om_exp</v>
          </cell>
          <cell r="K2428" t="str">
            <v>juris_cp_amt</v>
          </cell>
          <cell r="M2428" t="str">
            <v>2010/12/1/8/A/0</v>
          </cell>
        </row>
        <row r="2429">
          <cell r="A2429" t="str">
            <v>2428</v>
          </cell>
          <cell r="B2429" t="str">
            <v>OMB_8183</v>
          </cell>
          <cell r="C2429" t="str">
            <v>183 - CP Jurisdictional O &amp; M Exp Amount</v>
          </cell>
          <cell r="D2429">
            <v>-69367.977284773398</v>
          </cell>
          <cell r="F2429" t="str">
            <v>CALC</v>
          </cell>
          <cell r="H2429" t="str">
            <v>183</v>
          </cell>
          <cell r="I2429" t="str">
            <v>C</v>
          </cell>
          <cell r="J2429" t="str">
            <v>om_exp</v>
          </cell>
          <cell r="K2429" t="str">
            <v>juris_cp_amt</v>
          </cell>
          <cell r="M2429" t="str">
            <v>2010/12/1/8/A/0</v>
          </cell>
        </row>
        <row r="2430">
          <cell r="A2430" t="str">
            <v>2429</v>
          </cell>
          <cell r="B2430" t="str">
            <v>OMB_8183</v>
          </cell>
          <cell r="C2430" t="str">
            <v>183 - CP Jurisdictional O &amp; M Exp Amount</v>
          </cell>
          <cell r="D2430">
            <v>34683.988642386699</v>
          </cell>
          <cell r="F2430" t="str">
            <v>CALC</v>
          </cell>
          <cell r="H2430" t="str">
            <v>183</v>
          </cell>
          <cell r="I2430" t="str">
            <v>C</v>
          </cell>
          <cell r="J2430" t="str">
            <v>om_exp</v>
          </cell>
          <cell r="K2430" t="str">
            <v>juris_cp_amt</v>
          </cell>
          <cell r="M2430" t="str">
            <v>2010/12/1/8/A/0</v>
          </cell>
        </row>
        <row r="2431">
          <cell r="A2431" t="str">
            <v>2430</v>
          </cell>
          <cell r="B2431" t="str">
            <v>OM8_8183</v>
          </cell>
          <cell r="C2431" t="str">
            <v>183 - CP Jurisdictional Factor</v>
          </cell>
          <cell r="D2431">
            <v>0.98031049999999997</v>
          </cell>
          <cell r="F2431" t="str">
            <v>CALC</v>
          </cell>
          <cell r="H2431" t="str">
            <v>183</v>
          </cell>
          <cell r="I2431" t="str">
            <v>C</v>
          </cell>
          <cell r="J2431" t="str">
            <v>om_exp</v>
          </cell>
          <cell r="K2431" t="str">
            <v>juris_cp</v>
          </cell>
          <cell r="M2431" t="str">
            <v>2010/12/1/8/A/0</v>
          </cell>
        </row>
        <row r="2432">
          <cell r="A2432" t="str">
            <v>2431</v>
          </cell>
          <cell r="B2432" t="str">
            <v>OM8_8183</v>
          </cell>
          <cell r="C2432" t="str">
            <v>183 - CP Jurisdictional Factor</v>
          </cell>
          <cell r="D2432">
            <v>0.98031049999999997</v>
          </cell>
          <cell r="F2432" t="str">
            <v>CALC</v>
          </cell>
          <cell r="H2432" t="str">
            <v>183</v>
          </cell>
          <cell r="I2432" t="str">
            <v>C</v>
          </cell>
          <cell r="J2432" t="str">
            <v>om_exp</v>
          </cell>
          <cell r="K2432" t="str">
            <v>juris_cp</v>
          </cell>
          <cell r="M2432" t="str">
            <v>2010/12/1/8/A/0</v>
          </cell>
        </row>
        <row r="2433">
          <cell r="A2433" t="str">
            <v>2432</v>
          </cell>
          <cell r="B2433" t="str">
            <v>OM8_8183</v>
          </cell>
          <cell r="C2433" t="str">
            <v>183 - CP Jurisdictional Factor</v>
          </cell>
          <cell r="D2433">
            <v>0.98031049999999997</v>
          </cell>
          <cell r="F2433" t="str">
            <v>CALC</v>
          </cell>
          <cell r="H2433" t="str">
            <v>183</v>
          </cell>
          <cell r="I2433" t="str">
            <v>C</v>
          </cell>
          <cell r="J2433" t="str">
            <v>om_exp</v>
          </cell>
          <cell r="K2433" t="str">
            <v>juris_cp</v>
          </cell>
          <cell r="M2433" t="str">
            <v>2010/12/1/8/A/0</v>
          </cell>
        </row>
        <row r="2434">
          <cell r="A2434" t="str">
            <v>2433</v>
          </cell>
          <cell r="B2434" t="str">
            <v>OMA_8183</v>
          </cell>
          <cell r="C2434" t="str">
            <v>183 - Energy Jurisdictional Factor</v>
          </cell>
          <cell r="D2434">
            <v>0.980271</v>
          </cell>
          <cell r="F2434" t="str">
            <v>CALC</v>
          </cell>
          <cell r="H2434" t="str">
            <v>183</v>
          </cell>
          <cell r="I2434" t="str">
            <v>C</v>
          </cell>
          <cell r="J2434" t="str">
            <v>om_exp</v>
          </cell>
          <cell r="K2434" t="str">
            <v>juris_energy</v>
          </cell>
          <cell r="M2434" t="str">
            <v>2010/12/1/8/A/0</v>
          </cell>
        </row>
        <row r="2435">
          <cell r="A2435" t="str">
            <v>2434</v>
          </cell>
          <cell r="B2435" t="str">
            <v>OMA_8183</v>
          </cell>
          <cell r="C2435" t="str">
            <v>183 - Energy Jurisdictional Factor</v>
          </cell>
          <cell r="D2435">
            <v>0.980271</v>
          </cell>
          <cell r="F2435" t="str">
            <v>CALC</v>
          </cell>
          <cell r="H2435" t="str">
            <v>183</v>
          </cell>
          <cell r="I2435" t="str">
            <v>C</v>
          </cell>
          <cell r="J2435" t="str">
            <v>om_exp</v>
          </cell>
          <cell r="K2435" t="str">
            <v>juris_energy</v>
          </cell>
          <cell r="M2435" t="str">
            <v>2010/12/1/8/A/0</v>
          </cell>
        </row>
        <row r="2436">
          <cell r="A2436" t="str">
            <v>2435</v>
          </cell>
          <cell r="B2436" t="str">
            <v>OMA_8183</v>
          </cell>
          <cell r="C2436" t="str">
            <v>183 - Energy Jurisdictional Factor</v>
          </cell>
          <cell r="D2436">
            <v>0.980271</v>
          </cell>
          <cell r="F2436" t="str">
            <v>CALC</v>
          </cell>
          <cell r="H2436" t="str">
            <v>183</v>
          </cell>
          <cell r="I2436" t="str">
            <v>C</v>
          </cell>
          <cell r="J2436" t="str">
            <v>om_exp</v>
          </cell>
          <cell r="K2436" t="str">
            <v>juris_energy</v>
          </cell>
          <cell r="M2436" t="str">
            <v>2010/12/1/8/A/0</v>
          </cell>
        </row>
        <row r="2437">
          <cell r="A2437" t="str">
            <v>2436</v>
          </cell>
          <cell r="B2437" t="str">
            <v>OM1_8183</v>
          </cell>
          <cell r="C2437" t="str">
            <v>183 - O &amp; M Expenses Amount</v>
          </cell>
          <cell r="D2437">
            <v>-122066</v>
          </cell>
          <cell r="F2437" t="str">
            <v>CALC</v>
          </cell>
          <cell r="H2437" t="str">
            <v>183</v>
          </cell>
          <cell r="I2437" t="str">
            <v>C</v>
          </cell>
          <cell r="J2437" t="str">
            <v>om_exp</v>
          </cell>
          <cell r="K2437" t="str">
            <v>beg_bal</v>
          </cell>
          <cell r="M2437" t="str">
            <v>2010/12/1/8/A/0</v>
          </cell>
        </row>
        <row r="2438">
          <cell r="A2438" t="str">
            <v>2437</v>
          </cell>
          <cell r="B2438" t="str">
            <v>OM1_8183</v>
          </cell>
          <cell r="C2438" t="str">
            <v>183 - O &amp; M Expenses Amount</v>
          </cell>
          <cell r="D2438">
            <v>-76658</v>
          </cell>
          <cell r="F2438" t="str">
            <v>CALC</v>
          </cell>
          <cell r="H2438" t="str">
            <v>183</v>
          </cell>
          <cell r="I2438" t="str">
            <v>C</v>
          </cell>
          <cell r="J2438" t="str">
            <v>om_exp</v>
          </cell>
          <cell r="K2438" t="str">
            <v>beg_bal</v>
          </cell>
          <cell r="M2438" t="str">
            <v>2010/12/1/8/A/0</v>
          </cell>
        </row>
        <row r="2439">
          <cell r="A2439" t="str">
            <v>2438</v>
          </cell>
          <cell r="B2439" t="str">
            <v>OM1_8183</v>
          </cell>
          <cell r="C2439" t="str">
            <v>183 - O &amp; M Expenses Amount</v>
          </cell>
          <cell r="D2439">
            <v>38329</v>
          </cell>
          <cell r="F2439" t="str">
            <v>CALC</v>
          </cell>
          <cell r="H2439" t="str">
            <v>183</v>
          </cell>
          <cell r="I2439" t="str">
            <v>C</v>
          </cell>
          <cell r="J2439" t="str">
            <v>om_exp</v>
          </cell>
          <cell r="K2439" t="str">
            <v>beg_bal</v>
          </cell>
          <cell r="M2439" t="str">
            <v>2010/12/1/8/A/0</v>
          </cell>
        </row>
        <row r="2440">
          <cell r="A2440" t="str">
            <v>2439</v>
          </cell>
          <cell r="B2440" t="str">
            <v>OM9_8183</v>
          </cell>
          <cell r="C2440" t="str">
            <v>183 - GCP Jurisdictional Factor</v>
          </cell>
          <cell r="D2440">
            <v>1</v>
          </cell>
          <cell r="F2440" t="str">
            <v>CALC</v>
          </cell>
          <cell r="H2440" t="str">
            <v>183</v>
          </cell>
          <cell r="I2440" t="str">
            <v>C</v>
          </cell>
          <cell r="J2440" t="str">
            <v>om_exp</v>
          </cell>
          <cell r="K2440" t="str">
            <v>juris_gcp</v>
          </cell>
          <cell r="M2440" t="str">
            <v>2010/12/1/8/A/0</v>
          </cell>
        </row>
        <row r="2441">
          <cell r="A2441" t="str">
            <v>2440</v>
          </cell>
          <cell r="B2441" t="str">
            <v>OM9_8183</v>
          </cell>
          <cell r="C2441" t="str">
            <v>183 - GCP Jurisdictional Factor</v>
          </cell>
          <cell r="D2441">
            <v>1</v>
          </cell>
          <cell r="F2441" t="str">
            <v>CALC</v>
          </cell>
          <cell r="H2441" t="str">
            <v>183</v>
          </cell>
          <cell r="I2441" t="str">
            <v>C</v>
          </cell>
          <cell r="J2441" t="str">
            <v>om_exp</v>
          </cell>
          <cell r="K2441" t="str">
            <v>juris_gcp</v>
          </cell>
          <cell r="M2441" t="str">
            <v>2010/12/1/8/A/0</v>
          </cell>
        </row>
        <row r="2442">
          <cell r="A2442" t="str">
            <v>2441</v>
          </cell>
          <cell r="B2442" t="str">
            <v>OM9_8183</v>
          </cell>
          <cell r="C2442" t="str">
            <v>183 - GCP Jurisdictional Factor</v>
          </cell>
          <cell r="D2442">
            <v>1</v>
          </cell>
          <cell r="F2442" t="str">
            <v>CALC</v>
          </cell>
          <cell r="H2442" t="str">
            <v>183</v>
          </cell>
          <cell r="I2442" t="str">
            <v>C</v>
          </cell>
          <cell r="J2442" t="str">
            <v>om_exp</v>
          </cell>
          <cell r="K2442" t="str">
            <v>juris_gcp</v>
          </cell>
          <cell r="M2442" t="str">
            <v>2010/12/1/8/A/0</v>
          </cell>
        </row>
        <row r="2443">
          <cell r="A2443" t="str">
            <v>2442</v>
          </cell>
          <cell r="B2443" t="str">
            <v>OMD_8183</v>
          </cell>
          <cell r="C2443" t="str">
            <v>183 - Energy Jurisdictional O &amp; M Exp Amount</v>
          </cell>
          <cell r="D2443">
            <v>-9204.4434363315595</v>
          </cell>
          <cell r="F2443" t="str">
            <v>CALC</v>
          </cell>
          <cell r="H2443" t="str">
            <v>183</v>
          </cell>
          <cell r="I2443" t="str">
            <v>C</v>
          </cell>
          <cell r="J2443" t="str">
            <v>om_exp</v>
          </cell>
          <cell r="K2443" t="str">
            <v>juris_energy_amt</v>
          </cell>
          <cell r="M2443" t="str">
            <v>2010/12/1/8/A/0</v>
          </cell>
        </row>
        <row r="2444">
          <cell r="A2444" t="str">
            <v>2443</v>
          </cell>
          <cell r="B2444" t="str">
            <v>OMD_8183</v>
          </cell>
          <cell r="C2444" t="str">
            <v>183 - Energy Jurisdictional O &amp; M Exp Amount</v>
          </cell>
          <cell r="D2444">
            <v>-5780.43210183265</v>
          </cell>
          <cell r="F2444" t="str">
            <v>CALC</v>
          </cell>
          <cell r="H2444" t="str">
            <v>183</v>
          </cell>
          <cell r="I2444" t="str">
            <v>C</v>
          </cell>
          <cell r="J2444" t="str">
            <v>om_exp</v>
          </cell>
          <cell r="K2444" t="str">
            <v>juris_energy_amt</v>
          </cell>
          <cell r="M2444" t="str">
            <v>2010/12/1/8/A/0</v>
          </cell>
        </row>
        <row r="2445">
          <cell r="A2445" t="str">
            <v>2444</v>
          </cell>
          <cell r="B2445" t="str">
            <v>OMD_8183</v>
          </cell>
          <cell r="C2445" t="str">
            <v>183 - Energy Jurisdictional O &amp; M Exp Amount</v>
          </cell>
          <cell r="D2445">
            <v>2890.21605091632</v>
          </cell>
          <cell r="F2445" t="str">
            <v>CALC</v>
          </cell>
          <cell r="H2445" t="str">
            <v>183</v>
          </cell>
          <cell r="I2445" t="str">
            <v>C</v>
          </cell>
          <cell r="J2445" t="str">
            <v>om_exp</v>
          </cell>
          <cell r="K2445" t="str">
            <v>juris_energy_amt</v>
          </cell>
          <cell r="M2445" t="str">
            <v>2010/12/1/8/A/0</v>
          </cell>
        </row>
        <row r="2446">
          <cell r="A2446" t="str">
            <v>2445</v>
          </cell>
          <cell r="B2446" t="str">
            <v>OME_8183</v>
          </cell>
          <cell r="C2446" t="str">
            <v>183 - Total Jurisdictional O &amp; M Exp Amount</v>
          </cell>
          <cell r="D2446">
            <v>-119662.21060013901</v>
          </cell>
          <cell r="F2446" t="str">
            <v>CALC</v>
          </cell>
          <cell r="H2446" t="str">
            <v>183</v>
          </cell>
          <cell r="I2446" t="str">
            <v>C</v>
          </cell>
          <cell r="J2446" t="str">
            <v>om_exp</v>
          </cell>
          <cell r="K2446" t="str">
            <v>total_juris_amt</v>
          </cell>
          <cell r="M2446" t="str">
            <v>2010/12/1/8/A/0</v>
          </cell>
        </row>
        <row r="2447">
          <cell r="A2447" t="str">
            <v>2446</v>
          </cell>
          <cell r="B2447" t="str">
            <v>OME_8183</v>
          </cell>
          <cell r="C2447" t="str">
            <v>183 - Total Jurisdictional O &amp; M Exp Amount</v>
          </cell>
          <cell r="D2447">
            <v>-75148.409386605999</v>
          </cell>
          <cell r="F2447" t="str">
            <v>CALC</v>
          </cell>
          <cell r="H2447" t="str">
            <v>183</v>
          </cell>
          <cell r="I2447" t="str">
            <v>C</v>
          </cell>
          <cell r="J2447" t="str">
            <v>om_exp</v>
          </cell>
          <cell r="K2447" t="str">
            <v>total_juris_amt</v>
          </cell>
          <cell r="M2447" t="str">
            <v>2010/12/1/8/A/0</v>
          </cell>
        </row>
        <row r="2448">
          <cell r="A2448" t="str">
            <v>2447</v>
          </cell>
          <cell r="B2448" t="str">
            <v>OME_8183</v>
          </cell>
          <cell r="C2448" t="str">
            <v>183 - Total Jurisdictional O &amp; M Exp Amount</v>
          </cell>
          <cell r="D2448">
            <v>37574.204693303</v>
          </cell>
          <cell r="F2448" t="str">
            <v>CALC</v>
          </cell>
          <cell r="H2448" t="str">
            <v>183</v>
          </cell>
          <cell r="I2448" t="str">
            <v>C</v>
          </cell>
          <cell r="J2448" t="str">
            <v>om_exp</v>
          </cell>
          <cell r="K2448" t="str">
            <v>total_juris_amt</v>
          </cell>
          <cell r="M2448" t="str">
            <v>2010/12/1/8/A/0</v>
          </cell>
        </row>
        <row r="2449">
          <cell r="A2449" t="str">
            <v>2448</v>
          </cell>
          <cell r="B2449" t="str">
            <v>506_4390</v>
          </cell>
          <cell r="C2449" t="str">
            <v xml:space="preserve">MISC OTH PWR EXP-CAIR COMPLIANCE-ECRC             </v>
          </cell>
          <cell r="D2449">
            <v>4440</v>
          </cell>
          <cell r="E2449" t="str">
            <v>506439</v>
          </cell>
          <cell r="F2449" t="str">
            <v>WALKER</v>
          </cell>
          <cell r="G2449" t="str">
            <v>CM</v>
          </cell>
          <cell r="H2449" t="str">
            <v>189</v>
          </cell>
          <cell r="M2449" t="str">
            <v>2010/12/1/8/A/0</v>
          </cell>
        </row>
        <row r="2450">
          <cell r="A2450" t="str">
            <v>2449</v>
          </cell>
          <cell r="B2450" t="str">
            <v>531_2390</v>
          </cell>
          <cell r="C2450" t="str">
            <v xml:space="preserve">MAINTENANCE-SPCC_ECRC_PROJECT                     </v>
          </cell>
          <cell r="D2450">
            <v>82753.259999999995</v>
          </cell>
          <cell r="E2450" t="str">
            <v>531239</v>
          </cell>
          <cell r="F2450" t="str">
            <v>WALKER</v>
          </cell>
          <cell r="G2450" t="str">
            <v>CM</v>
          </cell>
          <cell r="H2450" t="str">
            <v>140</v>
          </cell>
          <cell r="M2450" t="str">
            <v>2010/12/1/8/A/0</v>
          </cell>
        </row>
        <row r="2451">
          <cell r="A2451" t="str">
            <v>2450</v>
          </cell>
          <cell r="B2451" t="str">
            <v>552_2390</v>
          </cell>
          <cell r="C2451" t="str">
            <v xml:space="preserve">MAINT STRUCT-SPILL PREVENT/COUNTER-ECRC           </v>
          </cell>
          <cell r="D2451">
            <v>12695</v>
          </cell>
          <cell r="E2451" t="str">
            <v>552239</v>
          </cell>
          <cell r="F2451" t="str">
            <v>WALKER</v>
          </cell>
          <cell r="G2451" t="str">
            <v>CM</v>
          </cell>
          <cell r="H2451" t="str">
            <v>140</v>
          </cell>
          <cell r="M2451" t="str">
            <v>2010/12/1/8/A/0</v>
          </cell>
        </row>
        <row r="2452">
          <cell r="A2452" t="str">
            <v>2451</v>
          </cell>
          <cell r="B2452" t="str">
            <v>MAN_8015</v>
          </cell>
          <cell r="C2452" t="str">
            <v>ITC Annual Rate of Return for Debt</v>
          </cell>
          <cell r="D2452">
            <v>2.2100000000000002E-2</v>
          </cell>
          <cell r="F2452" t="str">
            <v>MANUAL</v>
          </cell>
          <cell r="I2452" t="str">
            <v>M</v>
          </cell>
          <cell r="L2452" t="str">
            <v>itc_debt_ror</v>
          </cell>
          <cell r="M2452" t="str">
            <v>2010/12/1/8/A/0</v>
          </cell>
        </row>
        <row r="2453">
          <cell r="A2453" t="str">
            <v>2452</v>
          </cell>
          <cell r="B2453" t="str">
            <v>MAN_8016</v>
          </cell>
          <cell r="C2453" t="str">
            <v>ITC Annual Rate of Return for Equity</v>
          </cell>
          <cell r="D2453">
            <v>5.9799999999999999E-2</v>
          </cell>
          <cell r="F2453" t="str">
            <v>MANUAL</v>
          </cell>
          <cell r="I2453" t="str">
            <v>M</v>
          </cell>
          <cell r="L2453" t="str">
            <v>itc_equity_ror</v>
          </cell>
          <cell r="M2453" t="str">
            <v>2010/12/1/8/A/0</v>
          </cell>
        </row>
        <row r="2454">
          <cell r="A2454" t="str">
            <v>2453</v>
          </cell>
          <cell r="B2454" t="str">
            <v>255_3020</v>
          </cell>
          <cell r="C2454" t="str">
            <v xml:space="preserve">ACCUM DEF CONVERTIBLE ITC                         </v>
          </cell>
          <cell r="D2454">
            <v>-43943870</v>
          </cell>
          <cell r="E2454" t="str">
            <v>255302</v>
          </cell>
          <cell r="F2454" t="str">
            <v>WALKER</v>
          </cell>
          <cell r="G2454" t="str">
            <v>LTD</v>
          </cell>
          <cell r="H2454" t="str">
            <v>184</v>
          </cell>
          <cell r="M2454" t="str">
            <v>2010/12/1/8/A/0</v>
          </cell>
        </row>
        <row r="2455">
          <cell r="A2455" t="str">
            <v>2454</v>
          </cell>
          <cell r="B2455" t="str">
            <v>RR5_8184</v>
          </cell>
          <cell r="C2455" t="str">
            <v>184 - Annual Equity Rate</v>
          </cell>
          <cell r="D2455">
            <v>5.9799999999999999E-2</v>
          </cell>
          <cell r="F2455" t="str">
            <v>CALC</v>
          </cell>
          <cell r="H2455" t="str">
            <v>184</v>
          </cell>
          <cell r="I2455" t="str">
            <v>C</v>
          </cell>
          <cell r="J2455" t="str">
            <v>ret_req</v>
          </cell>
          <cell r="K2455" t="str">
            <v>equity_ror</v>
          </cell>
          <cell r="M2455" t="str">
            <v>2010/12/1/8/A/0</v>
          </cell>
        </row>
        <row r="2456">
          <cell r="A2456" t="str">
            <v>2455</v>
          </cell>
          <cell r="B2456" t="str">
            <v>RR2_8184</v>
          </cell>
          <cell r="C2456" t="str">
            <v>184 - Current Month Activity</v>
          </cell>
          <cell r="D2456">
            <v>0</v>
          </cell>
          <cell r="F2456" t="str">
            <v>CALC</v>
          </cell>
          <cell r="H2456" t="str">
            <v>184</v>
          </cell>
          <cell r="I2456" t="str">
            <v>C</v>
          </cell>
          <cell r="J2456" t="str">
            <v>ret_req</v>
          </cell>
          <cell r="K2456" t="str">
            <v>curr_mth</v>
          </cell>
          <cell r="M2456" t="str">
            <v>2010/12/1/8/A/0</v>
          </cell>
        </row>
        <row r="2457">
          <cell r="A2457" t="str">
            <v>2456</v>
          </cell>
          <cell r="B2457" t="str">
            <v>RR6_8184</v>
          </cell>
          <cell r="C2457" t="str">
            <v>184 - Annual Debt Rate</v>
          </cell>
          <cell r="D2457">
            <v>2.2100000000000002E-2</v>
          </cell>
          <cell r="F2457" t="str">
            <v>CALC</v>
          </cell>
          <cell r="H2457" t="str">
            <v>184</v>
          </cell>
          <cell r="I2457" t="str">
            <v>C</v>
          </cell>
          <cell r="J2457" t="str">
            <v>ret_req</v>
          </cell>
          <cell r="K2457" t="str">
            <v>debt_ror</v>
          </cell>
          <cell r="M2457" t="str">
            <v>2010/12/1/8/A/0</v>
          </cell>
        </row>
        <row r="2458">
          <cell r="A2458" t="str">
            <v>2457</v>
          </cell>
          <cell r="B2458" t="str">
            <v>RR3_8184</v>
          </cell>
          <cell r="C2458" t="str">
            <v>184 - End of Month Balance</v>
          </cell>
          <cell r="D2458">
            <v>42234946</v>
          </cell>
          <cell r="F2458" t="str">
            <v>CALC</v>
          </cell>
          <cell r="H2458" t="str">
            <v>184</v>
          </cell>
          <cell r="I2458" t="str">
            <v>C</v>
          </cell>
          <cell r="J2458" t="str">
            <v>ret_req</v>
          </cell>
          <cell r="K2458" t="str">
            <v>end_bal</v>
          </cell>
          <cell r="M2458" t="str">
            <v>2010/12/1/8/A/0</v>
          </cell>
        </row>
        <row r="2459">
          <cell r="A2459" t="str">
            <v>2458</v>
          </cell>
          <cell r="B2459" t="str">
            <v>RRC_8184</v>
          </cell>
          <cell r="C2459" t="str">
            <v>184 - State Tax Amount</v>
          </cell>
          <cell r="D2459">
            <v>12267.243775966601</v>
          </cell>
          <cell r="F2459" t="str">
            <v>CALC</v>
          </cell>
          <cell r="H2459" t="str">
            <v>184</v>
          </cell>
          <cell r="I2459" t="str">
            <v>C</v>
          </cell>
          <cell r="J2459" t="str">
            <v>ret_req</v>
          </cell>
          <cell r="K2459" t="str">
            <v>state_tax_amt</v>
          </cell>
          <cell r="M2459" t="str">
            <v>2010/12/1/8/A/0</v>
          </cell>
        </row>
        <row r="2460">
          <cell r="A2460" t="str">
            <v>2459</v>
          </cell>
          <cell r="B2460" t="str">
            <v>RR4_8184</v>
          </cell>
          <cell r="C2460" t="str">
            <v>184 - Average Balance</v>
          </cell>
          <cell r="D2460">
            <v>42295979</v>
          </cell>
          <cell r="F2460" t="str">
            <v>CALC</v>
          </cell>
          <cell r="H2460" t="str">
            <v>184</v>
          </cell>
          <cell r="I2460" t="str">
            <v>C</v>
          </cell>
          <cell r="J2460" t="str">
            <v>ret_req</v>
          </cell>
          <cell r="K2460" t="str">
            <v>avg_bal</v>
          </cell>
          <cell r="M2460" t="str">
            <v>2010/12/1/8/A/0</v>
          </cell>
        </row>
        <row r="2461">
          <cell r="A2461" t="str">
            <v>2460</v>
          </cell>
          <cell r="B2461" t="str">
            <v>RR7_8184</v>
          </cell>
          <cell r="C2461" t="str">
            <v>184 - State Tax Rate</v>
          </cell>
          <cell r="D2461">
            <v>5.5E-2</v>
          </cell>
          <cell r="F2461" t="str">
            <v>CALC</v>
          </cell>
          <cell r="H2461" t="str">
            <v>184</v>
          </cell>
          <cell r="I2461" t="str">
            <v>C</v>
          </cell>
          <cell r="J2461" t="str">
            <v>ret_req</v>
          </cell>
          <cell r="K2461" t="str">
            <v>state_tax_rate</v>
          </cell>
          <cell r="M2461" t="str">
            <v>2010/12/1/8/A/0</v>
          </cell>
        </row>
        <row r="2462">
          <cell r="A2462" t="str">
            <v>2461</v>
          </cell>
          <cell r="B2462" t="str">
            <v>RRB_8184</v>
          </cell>
          <cell r="C2462" t="str">
            <v>184 - Return on Equity Amount</v>
          </cell>
          <cell r="D2462">
            <v>210773.55215070001</v>
          </cell>
          <cell r="F2462" t="str">
            <v>CALC</v>
          </cell>
          <cell r="H2462" t="str">
            <v>184</v>
          </cell>
          <cell r="I2462" t="str">
            <v>C</v>
          </cell>
          <cell r="J2462" t="str">
            <v>ret_req</v>
          </cell>
          <cell r="K2462" t="str">
            <v>equity_ror_amt</v>
          </cell>
          <cell r="M2462" t="str">
            <v>2010/12/1/8/A/0</v>
          </cell>
        </row>
        <row r="2463">
          <cell r="A2463" t="str">
            <v>2462</v>
          </cell>
          <cell r="B2463" t="str">
            <v>RR8_8184</v>
          </cell>
          <cell r="C2463" t="str">
            <v>184 - Federal Tax Rate</v>
          </cell>
          <cell r="D2463">
            <v>0.35</v>
          </cell>
          <cell r="F2463" t="str">
            <v>CALC</v>
          </cell>
          <cell r="H2463" t="str">
            <v>184</v>
          </cell>
          <cell r="I2463" t="str">
            <v>C</v>
          </cell>
          <cell r="J2463" t="str">
            <v>ret_req</v>
          </cell>
          <cell r="K2463" t="str">
            <v>fed_tax_rate</v>
          </cell>
          <cell r="M2463" t="str">
            <v>2010/12/1/8/A/0</v>
          </cell>
        </row>
        <row r="2464">
          <cell r="A2464" t="str">
            <v>2463</v>
          </cell>
          <cell r="B2464" t="str">
            <v>RRA_8184</v>
          </cell>
          <cell r="C2464" t="str">
            <v>184 - Grossed Federal Tax Rate</v>
          </cell>
          <cell r="D2464">
            <v>0.53846153846153799</v>
          </cell>
          <cell r="F2464" t="str">
            <v>CALC</v>
          </cell>
          <cell r="H2464" t="str">
            <v>184</v>
          </cell>
          <cell r="I2464" t="str">
            <v>C</v>
          </cell>
          <cell r="J2464" t="str">
            <v>ret_req</v>
          </cell>
          <cell r="K2464" t="str">
            <v>gross_fed_tax_rate</v>
          </cell>
          <cell r="M2464" t="str">
            <v>2010/12/1/8/A/0</v>
          </cell>
        </row>
        <row r="2465">
          <cell r="A2465" t="str">
            <v>2464</v>
          </cell>
          <cell r="B2465" t="str">
            <v>RR1_8184</v>
          </cell>
          <cell r="C2465" t="str">
            <v>184 - Beginning of Month Balance</v>
          </cell>
          <cell r="D2465">
            <v>42357012</v>
          </cell>
          <cell r="F2465" t="str">
            <v>PRIOR_JV</v>
          </cell>
          <cell r="H2465" t="str">
            <v>184</v>
          </cell>
          <cell r="I2465" t="str">
            <v>P</v>
          </cell>
          <cell r="J2465" t="str">
            <v>ret_req</v>
          </cell>
          <cell r="K2465" t="str">
            <v>beg_bal</v>
          </cell>
          <cell r="M2465" t="str">
            <v>2010/12/1/8/A/0</v>
          </cell>
        </row>
        <row r="2466">
          <cell r="A2466" t="str">
            <v>2465</v>
          </cell>
          <cell r="B2466" t="str">
            <v>RR9_8184</v>
          </cell>
          <cell r="C2466" t="str">
            <v>184 - Grossed State Tax Rate</v>
          </cell>
          <cell r="D2466">
            <v>5.8201058201058198E-2</v>
          </cell>
          <cell r="F2466" t="str">
            <v>CALC</v>
          </cell>
          <cell r="H2466" t="str">
            <v>184</v>
          </cell>
          <cell r="I2466" t="str">
            <v>C</v>
          </cell>
          <cell r="J2466" t="str">
            <v>ret_req</v>
          </cell>
          <cell r="K2466" t="str">
            <v>gross_state_tax_rate</v>
          </cell>
          <cell r="M2466" t="str">
            <v>2010/12/1/8/A/0</v>
          </cell>
        </row>
        <row r="2467">
          <cell r="A2467" t="str">
            <v>2466</v>
          </cell>
          <cell r="B2467" t="str">
            <v>RRD_8184</v>
          </cell>
          <cell r="C2467" t="str">
            <v>184 - Federal Tax Amount</v>
          </cell>
          <cell r="D2467">
            <v>120098.890114358</v>
          </cell>
          <cell r="F2467" t="str">
            <v>CALC</v>
          </cell>
          <cell r="H2467" t="str">
            <v>184</v>
          </cell>
          <cell r="I2467" t="str">
            <v>C</v>
          </cell>
          <cell r="J2467" t="str">
            <v>ret_req</v>
          </cell>
          <cell r="K2467" t="str">
            <v>fed_tax_amt</v>
          </cell>
          <cell r="M2467" t="str">
            <v>2010/12/1/8/A/0</v>
          </cell>
        </row>
        <row r="2468">
          <cell r="A2468" t="str">
            <v>2467</v>
          </cell>
          <cell r="B2468" t="str">
            <v>RRE_8184</v>
          </cell>
          <cell r="C2468" t="str">
            <v>184 - Return on Debt Amount</v>
          </cell>
          <cell r="D2468">
            <v>77896.504524300006</v>
          </cell>
          <cell r="F2468" t="str">
            <v>CALC</v>
          </cell>
          <cell r="H2468" t="str">
            <v>184</v>
          </cell>
          <cell r="I2468" t="str">
            <v>C</v>
          </cell>
          <cell r="J2468" t="str">
            <v>ret_req</v>
          </cell>
          <cell r="K2468" t="str">
            <v>debt_ror_amt</v>
          </cell>
          <cell r="M2468" t="str">
            <v>2010/12/1/8/A/0</v>
          </cell>
        </row>
        <row r="2469">
          <cell r="A2469" t="str">
            <v>2468</v>
          </cell>
          <cell r="B2469" t="str">
            <v>RRF_8184</v>
          </cell>
          <cell r="C2469" t="str">
            <v>184 - Total Ret Req Amount</v>
          </cell>
          <cell r="D2469">
            <v>421036.19056532503</v>
          </cell>
          <cell r="F2469" t="str">
            <v>CALC</v>
          </cell>
          <cell r="H2469" t="str">
            <v>184</v>
          </cell>
          <cell r="I2469" t="str">
            <v>C</v>
          </cell>
          <cell r="J2469" t="str">
            <v>ret_req</v>
          </cell>
          <cell r="K2469" t="str">
            <v>total_ret_req_amt</v>
          </cell>
          <cell r="M2469" t="str">
            <v>2010/12/1/8/A/0</v>
          </cell>
        </row>
        <row r="2470">
          <cell r="A2470" t="str">
            <v>2469</v>
          </cell>
          <cell r="B2470" t="str">
            <v>RRG_8184</v>
          </cell>
          <cell r="C2470" t="str">
            <v>184 - CP Allocation Factor</v>
          </cell>
          <cell r="D2470">
            <v>0.92307691999999997</v>
          </cell>
          <cell r="F2470" t="str">
            <v>CALC</v>
          </cell>
          <cell r="H2470" t="str">
            <v>184</v>
          </cell>
          <cell r="I2470" t="str">
            <v>C</v>
          </cell>
          <cell r="J2470" t="str">
            <v>ret_req</v>
          </cell>
          <cell r="K2470" t="str">
            <v>alloc_cp</v>
          </cell>
          <cell r="M2470" t="str">
            <v>2010/12/1/8/A/0</v>
          </cell>
        </row>
        <row r="2471">
          <cell r="A2471" t="str">
            <v>2470</v>
          </cell>
          <cell r="B2471" t="str">
            <v>RRH_8184</v>
          </cell>
          <cell r="C2471" t="str">
            <v>184 - GCP Allocation Factor</v>
          </cell>
          <cell r="D2471">
            <v>0</v>
          </cell>
          <cell r="F2471" t="str">
            <v>CALC</v>
          </cell>
          <cell r="H2471" t="str">
            <v>184</v>
          </cell>
          <cell r="I2471" t="str">
            <v>C</v>
          </cell>
          <cell r="J2471" t="str">
            <v>ret_req</v>
          </cell>
          <cell r="K2471" t="str">
            <v>alloc_gcp</v>
          </cell>
          <cell r="M2471" t="str">
            <v>2010/12/1/8/A/0</v>
          </cell>
        </row>
        <row r="2472">
          <cell r="A2472" t="str">
            <v>2471</v>
          </cell>
          <cell r="B2472" t="str">
            <v>RRJ_8184</v>
          </cell>
          <cell r="C2472" t="str">
            <v>184 - CP Allocation Ret Req Amount</v>
          </cell>
          <cell r="D2472">
            <v>388648.789995573</v>
          </cell>
          <cell r="F2472" t="str">
            <v>CALC</v>
          </cell>
          <cell r="H2472" t="str">
            <v>184</v>
          </cell>
          <cell r="I2472" t="str">
            <v>C</v>
          </cell>
          <cell r="J2472" t="str">
            <v>ret_req</v>
          </cell>
          <cell r="K2472" t="str">
            <v>alloc_cp_amt</v>
          </cell>
          <cell r="M2472" t="str">
            <v>2010/12/1/8/A/0</v>
          </cell>
        </row>
        <row r="2473">
          <cell r="A2473" t="str">
            <v>2472</v>
          </cell>
          <cell r="B2473" t="str">
            <v>RRK_8184</v>
          </cell>
          <cell r="C2473" t="str">
            <v>184 - GCP Allocation Ret Req Amount</v>
          </cell>
          <cell r="D2473">
            <v>0</v>
          </cell>
          <cell r="F2473" t="str">
            <v>CALC</v>
          </cell>
          <cell r="H2473" t="str">
            <v>184</v>
          </cell>
          <cell r="I2473" t="str">
            <v>C</v>
          </cell>
          <cell r="J2473" t="str">
            <v>ret_req</v>
          </cell>
          <cell r="K2473" t="str">
            <v>alloc_gcp_amt</v>
          </cell>
          <cell r="M2473" t="str">
            <v>2010/12/1/8/A/0</v>
          </cell>
        </row>
        <row r="2474">
          <cell r="A2474" t="str">
            <v>2473</v>
          </cell>
          <cell r="B2474" t="str">
            <v>RRL_8184</v>
          </cell>
          <cell r="C2474" t="str">
            <v>184 - Energy Allocation Ret Req Amount</v>
          </cell>
          <cell r="D2474">
            <v>32387.400569751699</v>
          </cell>
          <cell r="F2474" t="str">
            <v>CALC</v>
          </cell>
          <cell r="H2474" t="str">
            <v>184</v>
          </cell>
          <cell r="I2474" t="str">
            <v>C</v>
          </cell>
          <cell r="J2474" t="str">
            <v>ret_req</v>
          </cell>
          <cell r="K2474" t="str">
            <v>alloc_engy_amt</v>
          </cell>
          <cell r="M2474" t="str">
            <v>2010/12/1/8/A/0</v>
          </cell>
        </row>
        <row r="2475">
          <cell r="A2475" t="str">
            <v>2474</v>
          </cell>
          <cell r="B2475" t="str">
            <v>RRI_8184</v>
          </cell>
          <cell r="C2475" t="str">
            <v>184 - Energy Allocation Factor</v>
          </cell>
          <cell r="D2475">
            <v>7.6923080000000005E-2</v>
          </cell>
          <cell r="F2475" t="str">
            <v>CALC</v>
          </cell>
          <cell r="H2475" t="str">
            <v>184</v>
          </cell>
          <cell r="I2475" t="str">
            <v>C</v>
          </cell>
          <cell r="J2475" t="str">
            <v>ret_req</v>
          </cell>
          <cell r="K2475" t="str">
            <v>alloc_energy</v>
          </cell>
          <cell r="M2475" t="str">
            <v>2010/12/1/8/A/0</v>
          </cell>
        </row>
        <row r="2476">
          <cell r="A2476" t="str">
            <v>2475</v>
          </cell>
          <cell r="B2476" t="str">
            <v>RRM_8184</v>
          </cell>
          <cell r="C2476" t="str">
            <v>184 - CP Jurisdictional Factor</v>
          </cell>
          <cell r="D2476">
            <v>0.98031049999999997</v>
          </cell>
          <cell r="F2476" t="str">
            <v>CALC</v>
          </cell>
          <cell r="H2476" t="str">
            <v>184</v>
          </cell>
          <cell r="I2476" t="str">
            <v>C</v>
          </cell>
          <cell r="J2476" t="str">
            <v>ret_req</v>
          </cell>
          <cell r="K2476" t="str">
            <v>juris_cp</v>
          </cell>
          <cell r="M2476" t="str">
            <v>2010/12/1/8/A/0</v>
          </cell>
        </row>
        <row r="2477">
          <cell r="A2477" t="str">
            <v>2476</v>
          </cell>
          <cell r="B2477" t="str">
            <v>RRN_8184</v>
          </cell>
          <cell r="C2477" t="str">
            <v>184 - GCP Jurisdictional Factor</v>
          </cell>
          <cell r="D2477">
            <v>1</v>
          </cell>
          <cell r="F2477" t="str">
            <v>CALC</v>
          </cell>
          <cell r="H2477" t="str">
            <v>184</v>
          </cell>
          <cell r="I2477" t="str">
            <v>C</v>
          </cell>
          <cell r="J2477" t="str">
            <v>ret_req</v>
          </cell>
          <cell r="K2477" t="str">
            <v>juris_gcp</v>
          </cell>
          <cell r="M2477" t="str">
            <v>2010/12/1/8/A/0</v>
          </cell>
        </row>
        <row r="2478">
          <cell r="A2478" t="str">
            <v>2477</v>
          </cell>
          <cell r="B2478" t="str">
            <v>RRO_8184</v>
          </cell>
          <cell r="C2478" t="str">
            <v>184 - Energy Jurisdictional Factor</v>
          </cell>
          <cell r="D2478">
            <v>0.980271</v>
          </cell>
          <cell r="F2478" t="str">
            <v>CALC</v>
          </cell>
          <cell r="H2478" t="str">
            <v>184</v>
          </cell>
          <cell r="I2478" t="str">
            <v>C</v>
          </cell>
          <cell r="J2478" t="str">
            <v>ret_req</v>
          </cell>
          <cell r="K2478" t="str">
            <v>juris_energy</v>
          </cell>
          <cell r="M2478" t="str">
            <v>2010/12/1/8/A/0</v>
          </cell>
        </row>
        <row r="2479">
          <cell r="A2479" t="str">
            <v>2478</v>
          </cell>
          <cell r="B2479" t="str">
            <v>RRP_8184</v>
          </cell>
          <cell r="C2479" t="str">
            <v>184 - CP Jurisdictional Ret Req Amount</v>
          </cell>
          <cell r="D2479">
            <v>380996.48964495602</v>
          </cell>
          <cell r="F2479" t="str">
            <v>CALC</v>
          </cell>
          <cell r="H2479" t="str">
            <v>184</v>
          </cell>
          <cell r="I2479" t="str">
            <v>C</v>
          </cell>
          <cell r="J2479" t="str">
            <v>ret_req</v>
          </cell>
          <cell r="K2479" t="str">
            <v>juris_cp_amt</v>
          </cell>
          <cell r="M2479" t="str">
            <v>2010/12/1/8/A/0</v>
          </cell>
        </row>
        <row r="2480">
          <cell r="A2480" t="str">
            <v>2479</v>
          </cell>
          <cell r="B2480" t="str">
            <v>RRQ_8184</v>
          </cell>
          <cell r="C2480" t="str">
            <v>184 - GCP Jurisdictional Ret Req Amount</v>
          </cell>
          <cell r="D2480">
            <v>0</v>
          </cell>
          <cell r="F2480" t="str">
            <v>CALC</v>
          </cell>
          <cell r="H2480" t="str">
            <v>184</v>
          </cell>
          <cell r="I2480" t="str">
            <v>C</v>
          </cell>
          <cell r="J2480" t="str">
            <v>ret_req</v>
          </cell>
          <cell r="K2480" t="str">
            <v>juris_gcp_amt</v>
          </cell>
          <cell r="M2480" t="str">
            <v>2010/12/1/8/A/0</v>
          </cell>
        </row>
        <row r="2481">
          <cell r="A2481" t="str">
            <v>2480</v>
          </cell>
          <cell r="B2481" t="str">
            <v>RRR_8184</v>
          </cell>
          <cell r="C2481" t="str">
            <v>184 - Energy Jurisdictional Ret Req Amount</v>
          </cell>
          <cell r="D2481">
            <v>31748.429543911101</v>
          </cell>
          <cell r="F2481" t="str">
            <v>CALC</v>
          </cell>
          <cell r="H2481" t="str">
            <v>184</v>
          </cell>
          <cell r="I2481" t="str">
            <v>C</v>
          </cell>
          <cell r="J2481" t="str">
            <v>ret_req</v>
          </cell>
          <cell r="K2481" t="str">
            <v>juris_energy_amt</v>
          </cell>
          <cell r="M2481" t="str">
            <v>2010/12/1/8/A/0</v>
          </cell>
        </row>
        <row r="2482">
          <cell r="A2482" t="str">
            <v>2481</v>
          </cell>
          <cell r="B2482" t="str">
            <v>RRS_8184</v>
          </cell>
          <cell r="C2482" t="str">
            <v>184 - Total Jurisdictional Ret Req Amount</v>
          </cell>
          <cell r="D2482">
            <v>412744.91918886697</v>
          </cell>
          <cell r="F2482" t="str">
            <v>CALC</v>
          </cell>
          <cell r="H2482" t="str">
            <v>184</v>
          </cell>
          <cell r="I2482" t="str">
            <v>C</v>
          </cell>
          <cell r="J2482" t="str">
            <v>ret_req</v>
          </cell>
          <cell r="K2482" t="str">
            <v>total_juris_amt</v>
          </cell>
          <cell r="M2482" t="str">
            <v>2010/12/1/8/A/0</v>
          </cell>
        </row>
        <row r="2483">
          <cell r="A2483" t="str">
            <v>2482</v>
          </cell>
          <cell r="B2483" t="str">
            <v>255_3120</v>
          </cell>
          <cell r="C2483" t="str">
            <v xml:space="preserve">ACCUM AMORT CONVERTIBLE ITC                       </v>
          </cell>
          <cell r="D2483">
            <v>1708924</v>
          </cell>
          <cell r="E2483" t="str">
            <v>255312</v>
          </cell>
          <cell r="F2483" t="str">
            <v>WALKER</v>
          </cell>
          <cell r="G2483" t="str">
            <v>LTD</v>
          </cell>
          <cell r="H2483" t="str">
            <v>184</v>
          </cell>
          <cell r="M2483" t="str">
            <v>2010/12/1/8/A/0</v>
          </cell>
        </row>
        <row r="2484">
          <cell r="A2484" t="str">
            <v>2483</v>
          </cell>
          <cell r="B2484" t="str">
            <v>DIS_8037</v>
          </cell>
          <cell r="C2484" t="str">
            <v>8037 - Dismantlement for Desoto</v>
          </cell>
          <cell r="D2484">
            <v>6059</v>
          </cell>
          <cell r="F2484" t="str">
            <v>MANUAL</v>
          </cell>
          <cell r="I2484" t="str">
            <v>M</v>
          </cell>
          <cell r="J2484" t="str">
            <v>cap_exp</v>
          </cell>
          <cell r="K2484" t="str">
            <v>depr_exp</v>
          </cell>
          <cell r="M2484" t="str">
            <v>2010/12/1/8/A/0</v>
          </cell>
        </row>
        <row r="2485">
          <cell r="A2485" t="str">
            <v>2484</v>
          </cell>
          <cell r="B2485" t="str">
            <v>CI1_8042</v>
          </cell>
          <cell r="C2485" t="str">
            <v>8042 - Depreciation Expense</v>
          </cell>
          <cell r="D2485">
            <v>2695.16</v>
          </cell>
          <cell r="F2485" t="str">
            <v>CATS</v>
          </cell>
          <cell r="H2485" t="str">
            <v>8042</v>
          </cell>
          <cell r="I2485" t="str">
            <v>A</v>
          </cell>
          <cell r="J2485" t="str">
            <v>cap_exp</v>
          </cell>
          <cell r="K2485" t="str">
            <v>depr_exp</v>
          </cell>
          <cell r="M2485" t="str">
            <v>2010/12/1/8/A/0</v>
          </cell>
        </row>
        <row r="2486">
          <cell r="A2486" t="str">
            <v>2485</v>
          </cell>
          <cell r="B2486" t="str">
            <v>CI4_8042</v>
          </cell>
          <cell r="C2486" t="str">
            <v>8042 - CWIP Current Month</v>
          </cell>
          <cell r="D2486">
            <v>76567.25</v>
          </cell>
          <cell r="F2486" t="str">
            <v>CATS</v>
          </cell>
          <cell r="H2486" t="str">
            <v>8042</v>
          </cell>
          <cell r="I2486" t="str">
            <v>A</v>
          </cell>
          <cell r="J2486" t="str">
            <v>cap_exp</v>
          </cell>
          <cell r="K2486" t="str">
            <v>cwip_curr_mth</v>
          </cell>
          <cell r="M2486" t="str">
            <v>2010/12/1/8/A/0</v>
          </cell>
        </row>
        <row r="2487">
          <cell r="A2487" t="str">
            <v>2486</v>
          </cell>
          <cell r="B2487" t="str">
            <v>CI5_8042</v>
          </cell>
          <cell r="C2487" t="str">
            <v>8042 - End of Month CWIP Balance</v>
          </cell>
          <cell r="D2487">
            <v>-5.35</v>
          </cell>
          <cell r="F2487" t="str">
            <v>CATS</v>
          </cell>
          <cell r="H2487" t="str">
            <v>8042</v>
          </cell>
          <cell r="J2487" t="str">
            <v>cap_exp</v>
          </cell>
          <cell r="K2487" t="str">
            <v>end_cwip_bal</v>
          </cell>
          <cell r="M2487" t="str">
            <v>2010/12/1/8/A/0</v>
          </cell>
        </row>
        <row r="2488">
          <cell r="A2488" t="str">
            <v>2487</v>
          </cell>
          <cell r="B2488" t="str">
            <v>CI7_8042</v>
          </cell>
          <cell r="C2488" t="str">
            <v>8042 - Plant Additions</v>
          </cell>
          <cell r="D2488">
            <v>3593540.81</v>
          </cell>
          <cell r="F2488" t="str">
            <v>CATS</v>
          </cell>
          <cell r="H2488" t="str">
            <v>8042</v>
          </cell>
          <cell r="I2488" t="str">
            <v>A</v>
          </cell>
          <cell r="J2488" t="str">
            <v>cap_exp</v>
          </cell>
          <cell r="K2488" t="str">
            <v>plt_add</v>
          </cell>
          <cell r="M2488" t="str">
            <v>2010/12/1/8/A/0</v>
          </cell>
        </row>
        <row r="2489">
          <cell r="A2489" t="str">
            <v>2488</v>
          </cell>
          <cell r="B2489" t="str">
            <v>CI8_8042</v>
          </cell>
          <cell r="C2489" t="str">
            <v>8042 - Retirements</v>
          </cell>
          <cell r="D2489">
            <v>0</v>
          </cell>
          <cell r="F2489" t="str">
            <v>CATS</v>
          </cell>
          <cell r="H2489" t="str">
            <v>8042</v>
          </cell>
          <cell r="I2489" t="str">
            <v>A</v>
          </cell>
          <cell r="J2489" t="str">
            <v>cap_exp</v>
          </cell>
          <cell r="K2489" t="str">
            <v>ret</v>
          </cell>
          <cell r="M2489" t="str">
            <v>2010/12/1/8/A/0</v>
          </cell>
        </row>
        <row r="2490">
          <cell r="A2490" t="str">
            <v>2489</v>
          </cell>
          <cell r="B2490" t="str">
            <v>CI9_8042</v>
          </cell>
          <cell r="C2490" t="str">
            <v>8042 - Plant Trans and Adjs</v>
          </cell>
          <cell r="D2490">
            <v>0</v>
          </cell>
          <cell r="F2490" t="str">
            <v>CATS</v>
          </cell>
          <cell r="H2490" t="str">
            <v>8042</v>
          </cell>
          <cell r="I2490" t="str">
            <v>A</v>
          </cell>
          <cell r="J2490" t="str">
            <v>cap_exp</v>
          </cell>
          <cell r="K2490" t="str">
            <v>plt_tradjs</v>
          </cell>
          <cell r="M2490" t="str">
            <v>2010/12/1/8/A/0</v>
          </cell>
        </row>
        <row r="2491">
          <cell r="A2491" t="str">
            <v>2490</v>
          </cell>
          <cell r="B2491" t="str">
            <v>CIA_8042</v>
          </cell>
          <cell r="C2491" t="str">
            <v>8042 - Reserve Removal Cost</v>
          </cell>
          <cell r="D2491">
            <v>0</v>
          </cell>
          <cell r="F2491" t="str">
            <v>CATS</v>
          </cell>
          <cell r="H2491" t="str">
            <v>8042</v>
          </cell>
          <cell r="I2491" t="str">
            <v>A</v>
          </cell>
          <cell r="J2491" t="str">
            <v>cap_exp</v>
          </cell>
          <cell r="K2491" t="str">
            <v>resv_rem_cost</v>
          </cell>
          <cell r="M2491" t="str">
            <v>2010/12/1/8/A/0</v>
          </cell>
        </row>
        <row r="2492">
          <cell r="A2492" t="str">
            <v>2491</v>
          </cell>
          <cell r="B2492" t="str">
            <v>CIB_8042</v>
          </cell>
          <cell r="C2492" t="str">
            <v>8042 - Reserve Salvage</v>
          </cell>
          <cell r="D2492">
            <v>0</v>
          </cell>
          <cell r="F2492" t="str">
            <v>CATS</v>
          </cell>
          <cell r="H2492" t="str">
            <v>8042</v>
          </cell>
          <cell r="I2492" t="str">
            <v>A</v>
          </cell>
          <cell r="J2492" t="str">
            <v>cap_exp</v>
          </cell>
          <cell r="K2492" t="str">
            <v>resv_salv</v>
          </cell>
          <cell r="M2492" t="str">
            <v>2010/12/1/8/A/0</v>
          </cell>
        </row>
        <row r="2493">
          <cell r="A2493" t="str">
            <v>2492</v>
          </cell>
          <cell r="B2493" t="str">
            <v>CIC_8042</v>
          </cell>
          <cell r="C2493" t="str">
            <v>8042 - Reserve Trans and Adjs</v>
          </cell>
          <cell r="D2493">
            <v>0</v>
          </cell>
          <cell r="F2493" t="str">
            <v>CATS</v>
          </cell>
          <cell r="H2493" t="str">
            <v>8042</v>
          </cell>
          <cell r="I2493" t="str">
            <v>A</v>
          </cell>
          <cell r="J2493" t="str">
            <v>cap_exp</v>
          </cell>
          <cell r="K2493" t="str">
            <v>resv_tradjs</v>
          </cell>
          <cell r="M2493" t="str">
            <v>2010/12/1/8/A/0</v>
          </cell>
        </row>
        <row r="2494">
          <cell r="A2494" t="str">
            <v>2493</v>
          </cell>
          <cell r="B2494" t="str">
            <v>CIP_8042</v>
          </cell>
          <cell r="C2494" t="str">
            <v>8042 - Beginning of Month Plant Balance</v>
          </cell>
          <cell r="D2494">
            <v>0</v>
          </cell>
          <cell r="F2494" t="str">
            <v>PRIOR_JV</v>
          </cell>
          <cell r="H2494" t="str">
            <v>8042</v>
          </cell>
          <cell r="I2494" t="str">
            <v>P</v>
          </cell>
          <cell r="J2494" t="str">
            <v>cap_exp</v>
          </cell>
          <cell r="K2494" t="str">
            <v>beg_plant_bal</v>
          </cell>
          <cell r="M2494" t="str">
            <v>2010/12/1/8/A/0</v>
          </cell>
        </row>
        <row r="2495">
          <cell r="A2495" t="str">
            <v>2494</v>
          </cell>
          <cell r="B2495" t="str">
            <v>CIQ_8042</v>
          </cell>
          <cell r="C2495" t="str">
            <v>8042 - Beginning of Month Reserve Balance</v>
          </cell>
          <cell r="D2495">
            <v>0</v>
          </cell>
          <cell r="F2495" t="str">
            <v>PRIOR_JV</v>
          </cell>
          <cell r="H2495" t="str">
            <v>8042</v>
          </cell>
          <cell r="I2495" t="str">
            <v>P</v>
          </cell>
          <cell r="J2495" t="str">
            <v>cap_exp</v>
          </cell>
          <cell r="K2495" t="str">
            <v>beg_resv_bal</v>
          </cell>
          <cell r="M2495" t="str">
            <v>2010/12/1/8/A/0</v>
          </cell>
        </row>
        <row r="2496">
          <cell r="A2496" t="str">
            <v>2495</v>
          </cell>
          <cell r="B2496" t="str">
            <v>CIR_8042</v>
          </cell>
          <cell r="C2496" t="str">
            <v>8042 - End of Month Plant Balance</v>
          </cell>
          <cell r="D2496">
            <v>3593540.81</v>
          </cell>
          <cell r="F2496" t="str">
            <v>CALC</v>
          </cell>
          <cell r="H2496" t="str">
            <v>8042</v>
          </cell>
          <cell r="J2496" t="str">
            <v>cap_exp</v>
          </cell>
          <cell r="K2496" t="str">
            <v>end_plant_bal</v>
          </cell>
          <cell r="M2496" t="str">
            <v>2010/12/1/8/A/0</v>
          </cell>
        </row>
        <row r="2497">
          <cell r="A2497" t="str">
            <v>2496</v>
          </cell>
          <cell r="B2497" t="str">
            <v>CIS_8042</v>
          </cell>
          <cell r="C2497" t="str">
            <v>8042 - End of Month Reserve Balance</v>
          </cell>
          <cell r="D2497">
            <v>2695.16</v>
          </cell>
          <cell r="F2497" t="str">
            <v>CALC</v>
          </cell>
          <cell r="H2497" t="str">
            <v>8042</v>
          </cell>
          <cell r="J2497" t="str">
            <v>cap_exp</v>
          </cell>
          <cell r="K2497" t="str">
            <v>end_resv_bal</v>
          </cell>
          <cell r="M2497" t="str">
            <v>2010/12/1/8/A/0</v>
          </cell>
        </row>
        <row r="2498">
          <cell r="A2498" t="str">
            <v>2497</v>
          </cell>
          <cell r="B2498" t="str">
            <v>CO1_8042</v>
          </cell>
          <cell r="C2498" t="str">
            <v>8042 - Beginning of Month Net Book</v>
          </cell>
          <cell r="D2498">
            <v>0</v>
          </cell>
          <cell r="F2498" t="str">
            <v>CALC</v>
          </cell>
          <cell r="H2498" t="str">
            <v>8042</v>
          </cell>
          <cell r="J2498" t="str">
            <v>cap_exp</v>
          </cell>
          <cell r="K2498" t="str">
            <v>beg_net_book</v>
          </cell>
          <cell r="M2498" t="str">
            <v>2010/12/1/8/A/0</v>
          </cell>
        </row>
        <row r="2499">
          <cell r="A2499" t="str">
            <v>2498</v>
          </cell>
          <cell r="B2499" t="str">
            <v>CO2_8042</v>
          </cell>
          <cell r="C2499" t="str">
            <v>8042 - End of Month Net Book</v>
          </cell>
          <cell r="D2499">
            <v>3590845.65</v>
          </cell>
          <cell r="F2499" t="str">
            <v>CALC</v>
          </cell>
          <cell r="H2499" t="str">
            <v>8042</v>
          </cell>
          <cell r="J2499" t="str">
            <v>cap_exp</v>
          </cell>
          <cell r="K2499" t="str">
            <v>end_net_book</v>
          </cell>
          <cell r="M2499" t="str">
            <v>2010/12/1/8/A/0</v>
          </cell>
        </row>
        <row r="2500">
          <cell r="A2500" t="str">
            <v>2499</v>
          </cell>
          <cell r="B2500" t="str">
            <v>CO3_8042</v>
          </cell>
          <cell r="C2500" t="str">
            <v>8042 - Average Net Book</v>
          </cell>
          <cell r="D2500">
            <v>1795422.825</v>
          </cell>
          <cell r="F2500" t="str">
            <v>CALC</v>
          </cell>
          <cell r="H2500" t="str">
            <v>8042</v>
          </cell>
          <cell r="J2500" t="str">
            <v>cap_exp</v>
          </cell>
          <cell r="K2500" t="str">
            <v>avg_net_book</v>
          </cell>
          <cell r="M2500" t="str">
            <v>2010/12/1/8/A/0</v>
          </cell>
        </row>
        <row r="2501">
          <cell r="A2501" t="str">
            <v>2500</v>
          </cell>
          <cell r="B2501" t="str">
            <v>CO4_8042</v>
          </cell>
          <cell r="C2501" t="str">
            <v>8042 - Annual Equity Rate</v>
          </cell>
          <cell r="D2501">
            <v>4.7018999999999998E-2</v>
          </cell>
          <cell r="F2501" t="str">
            <v>CALC</v>
          </cell>
          <cell r="H2501" t="str">
            <v>8042</v>
          </cell>
          <cell r="J2501" t="str">
            <v>cap_exp</v>
          </cell>
          <cell r="K2501" t="str">
            <v>equity_ror</v>
          </cell>
          <cell r="M2501" t="str">
            <v>2010/12/1/8/A/0</v>
          </cell>
        </row>
        <row r="2502">
          <cell r="A2502" t="str">
            <v>2501</v>
          </cell>
          <cell r="B2502" t="str">
            <v>CO5_8042</v>
          </cell>
          <cell r="C2502" t="str">
            <v>8042 - Annual Debt Rate</v>
          </cell>
          <cell r="D2502">
            <v>1.9473000000000001E-2</v>
          </cell>
          <cell r="F2502" t="str">
            <v>CALC</v>
          </cell>
          <cell r="H2502" t="str">
            <v>8042</v>
          </cell>
          <cell r="J2502" t="str">
            <v>cap_exp</v>
          </cell>
          <cell r="K2502" t="str">
            <v>debt_ror</v>
          </cell>
          <cell r="M2502" t="str">
            <v>2010/12/1/8/A/0</v>
          </cell>
        </row>
        <row r="2503">
          <cell r="A2503" t="str">
            <v>2502</v>
          </cell>
          <cell r="B2503" t="str">
            <v>CO6_8042</v>
          </cell>
          <cell r="C2503" t="str">
            <v>8042 - State Tax Rate</v>
          </cell>
          <cell r="D2503">
            <v>5.5E-2</v>
          </cell>
          <cell r="F2503" t="str">
            <v>CALC</v>
          </cell>
          <cell r="H2503" t="str">
            <v>8042</v>
          </cell>
          <cell r="J2503" t="str">
            <v>cap_exp</v>
          </cell>
          <cell r="K2503" t="str">
            <v>state_tax_rate</v>
          </cell>
          <cell r="M2503" t="str">
            <v>2010/12/1/8/A/0</v>
          </cell>
        </row>
        <row r="2504">
          <cell r="A2504" t="str">
            <v>2503</v>
          </cell>
          <cell r="B2504" t="str">
            <v>CO7_8042</v>
          </cell>
          <cell r="C2504" t="str">
            <v>8042 - Federal Tax Rate</v>
          </cell>
          <cell r="D2504">
            <v>0.35</v>
          </cell>
          <cell r="F2504" t="str">
            <v>CALC</v>
          </cell>
          <cell r="H2504" t="str">
            <v>8042</v>
          </cell>
          <cell r="J2504" t="str">
            <v>cap_exp</v>
          </cell>
          <cell r="K2504" t="str">
            <v>fed_tax_rate</v>
          </cell>
          <cell r="M2504" t="str">
            <v>2010/12/1/8/A/0</v>
          </cell>
        </row>
        <row r="2505">
          <cell r="A2505" t="str">
            <v>2504</v>
          </cell>
          <cell r="B2505" t="str">
            <v>CO8_8042</v>
          </cell>
          <cell r="C2505" t="str">
            <v>8042 - Grossed State Tax Rate</v>
          </cell>
          <cell r="D2505">
            <v>5.8201058201058198E-2</v>
          </cell>
          <cell r="F2505" t="str">
            <v>CALC</v>
          </cell>
          <cell r="H2505" t="str">
            <v>8042</v>
          </cell>
          <cell r="J2505" t="str">
            <v>cap_exp</v>
          </cell>
          <cell r="K2505" t="str">
            <v>gross_state_tax_rate</v>
          </cell>
          <cell r="M2505" t="str">
            <v>2010/12/1/8/A/0</v>
          </cell>
        </row>
        <row r="2506">
          <cell r="A2506" t="str">
            <v>2505</v>
          </cell>
          <cell r="B2506" t="str">
            <v>CO9_8042</v>
          </cell>
          <cell r="C2506" t="str">
            <v>8042 - Grossed Federal Tax Rate</v>
          </cell>
          <cell r="D2506">
            <v>0.53846153846153799</v>
          </cell>
          <cell r="F2506" t="str">
            <v>CALC</v>
          </cell>
          <cell r="H2506" t="str">
            <v>8042</v>
          </cell>
          <cell r="J2506" t="str">
            <v>cap_exp</v>
          </cell>
          <cell r="K2506" t="str">
            <v>gross_fed_tax_rate</v>
          </cell>
          <cell r="M2506" t="str">
            <v>2010/12/1/8/A/0</v>
          </cell>
        </row>
        <row r="2507">
          <cell r="A2507" t="str">
            <v>2506</v>
          </cell>
          <cell r="B2507" t="str">
            <v>COA_8042</v>
          </cell>
          <cell r="C2507" t="str">
            <v>8042 - Return on Equity Amount</v>
          </cell>
          <cell r="D2507">
            <v>7035.0052551975004</v>
          </cell>
          <cell r="F2507" t="str">
            <v>CALC</v>
          </cell>
          <cell r="H2507" t="str">
            <v>8042</v>
          </cell>
          <cell r="J2507" t="str">
            <v>cap_exp</v>
          </cell>
          <cell r="K2507" t="str">
            <v>equity_ror_amt</v>
          </cell>
          <cell r="M2507" t="str">
            <v>2010/12/1/8/A/0</v>
          </cell>
        </row>
        <row r="2508">
          <cell r="A2508" t="str">
            <v>2507</v>
          </cell>
          <cell r="B2508" t="str">
            <v>COB_8042</v>
          </cell>
          <cell r="C2508" t="str">
            <v>8042 - State Tax Amount</v>
          </cell>
          <cell r="D2508">
            <v>409.44475030249902</v>
          </cell>
          <cell r="F2508" t="str">
            <v>CALC</v>
          </cell>
          <cell r="H2508" t="str">
            <v>8042</v>
          </cell>
          <cell r="J2508" t="str">
            <v>cap_exp</v>
          </cell>
          <cell r="K2508" t="str">
            <v>state_tax_amt</v>
          </cell>
          <cell r="M2508" t="str">
            <v>2010/12/1/8/A/0</v>
          </cell>
        </row>
        <row r="2509">
          <cell r="A2509" t="str">
            <v>2508</v>
          </cell>
          <cell r="B2509" t="str">
            <v>COC_8042</v>
          </cell>
          <cell r="C2509" t="str">
            <v>8042 - Federal Tax Amount</v>
          </cell>
          <cell r="D2509">
            <v>4008.55000296153</v>
          </cell>
          <cell r="F2509" t="str">
            <v>CALC</v>
          </cell>
          <cell r="H2509" t="str">
            <v>8042</v>
          </cell>
          <cell r="J2509" t="str">
            <v>cap_exp</v>
          </cell>
          <cell r="K2509" t="str">
            <v>fed_tax_amt</v>
          </cell>
          <cell r="M2509" t="str">
            <v>2010/12/1/8/A/0</v>
          </cell>
        </row>
        <row r="2510">
          <cell r="A2510" t="str">
            <v>2509</v>
          </cell>
          <cell r="B2510" t="str">
            <v>COD_8042</v>
          </cell>
          <cell r="C2510" t="str">
            <v>8042 - Return on Debt Amount</v>
          </cell>
          <cell r="D2510">
            <v>2913.6121604099999</v>
          </cell>
          <cell r="F2510" t="str">
            <v>CALC</v>
          </cell>
          <cell r="H2510" t="str">
            <v>8042</v>
          </cell>
          <cell r="J2510" t="str">
            <v>cap_exp</v>
          </cell>
          <cell r="K2510" t="str">
            <v>debt_ror_amt</v>
          </cell>
          <cell r="M2510" t="str">
            <v>2010/12/1/8/A/0</v>
          </cell>
        </row>
        <row r="2511">
          <cell r="A2511" t="str">
            <v>2510</v>
          </cell>
          <cell r="B2511" t="str">
            <v>COE_8042</v>
          </cell>
          <cell r="C2511" t="str">
            <v>8042 - Total Cap Exp Amount</v>
          </cell>
          <cell r="D2511">
            <v>17061.772168871499</v>
          </cell>
          <cell r="F2511" t="str">
            <v>CALC</v>
          </cell>
          <cell r="H2511" t="str">
            <v>8042</v>
          </cell>
          <cell r="J2511" t="str">
            <v>cap_exp</v>
          </cell>
          <cell r="K2511" t="str">
            <v>total_amt</v>
          </cell>
          <cell r="M2511" t="str">
            <v>2010/12/1/8/A/0</v>
          </cell>
        </row>
        <row r="2512">
          <cell r="A2512" t="str">
            <v>2511</v>
          </cell>
          <cell r="B2512" t="str">
            <v>COF_8042</v>
          </cell>
          <cell r="C2512" t="str">
            <v>8042 - CP Allocation Factor</v>
          </cell>
          <cell r="D2512">
            <v>0.92307691999999997</v>
          </cell>
          <cell r="F2512" t="str">
            <v>CALC</v>
          </cell>
          <cell r="H2512" t="str">
            <v>8042</v>
          </cell>
          <cell r="J2512" t="str">
            <v>cap_exp</v>
          </cell>
          <cell r="K2512" t="str">
            <v>alloc_cp</v>
          </cell>
          <cell r="M2512" t="str">
            <v>2010/12/1/8/A/0</v>
          </cell>
        </row>
        <row r="2513">
          <cell r="A2513" t="str">
            <v>2512</v>
          </cell>
          <cell r="B2513" t="str">
            <v>COG_8042</v>
          </cell>
          <cell r="C2513" t="str">
            <v>8042 - GCP Allocation Factor</v>
          </cell>
          <cell r="D2513">
            <v>0</v>
          </cell>
          <cell r="F2513" t="str">
            <v>CALC</v>
          </cell>
          <cell r="H2513" t="str">
            <v>8042</v>
          </cell>
          <cell r="J2513" t="str">
            <v>cap_exp</v>
          </cell>
          <cell r="K2513" t="str">
            <v>alloc_gcp</v>
          </cell>
          <cell r="M2513" t="str">
            <v>2010/12/1/8/A/0</v>
          </cell>
        </row>
        <row r="2514">
          <cell r="A2514" t="str">
            <v>2513</v>
          </cell>
          <cell r="B2514" t="str">
            <v>COH_8042</v>
          </cell>
          <cell r="C2514" t="str">
            <v>8042 - Energy Allocation Factor</v>
          </cell>
          <cell r="D2514">
            <v>7.6923080000000005E-2</v>
          </cell>
          <cell r="F2514" t="str">
            <v>CALC</v>
          </cell>
          <cell r="H2514" t="str">
            <v>8042</v>
          </cell>
          <cell r="J2514" t="str">
            <v>cap_exp</v>
          </cell>
          <cell r="K2514" t="str">
            <v>alloc_engy</v>
          </cell>
          <cell r="M2514" t="str">
            <v>2010/12/1/8/A/0</v>
          </cell>
        </row>
        <row r="2515">
          <cell r="A2515" t="str">
            <v>2514</v>
          </cell>
          <cell r="B2515" t="str">
            <v>COI_8042</v>
          </cell>
          <cell r="C2515" t="str">
            <v>8042 - CP Allocation Cap Exp Amount</v>
          </cell>
          <cell r="D2515">
            <v>15749.328103383599</v>
          </cell>
          <cell r="F2515" t="str">
            <v>CALC</v>
          </cell>
          <cell r="H2515" t="str">
            <v>8042</v>
          </cell>
          <cell r="J2515" t="str">
            <v>cap_exp</v>
          </cell>
          <cell r="K2515" t="str">
            <v>alloc_cp_amt</v>
          </cell>
          <cell r="M2515" t="str">
            <v>2010/12/1/8/A/0</v>
          </cell>
        </row>
        <row r="2516">
          <cell r="A2516" t="str">
            <v>2515</v>
          </cell>
          <cell r="B2516" t="str">
            <v>COJ_8042</v>
          </cell>
          <cell r="C2516" t="str">
            <v>8042 - GCP Allocation Cap Exp Amount</v>
          </cell>
          <cell r="D2516">
            <v>0</v>
          </cell>
          <cell r="F2516" t="str">
            <v>CALC</v>
          </cell>
          <cell r="H2516" t="str">
            <v>8042</v>
          </cell>
          <cell r="J2516" t="str">
            <v>cap_exp</v>
          </cell>
          <cell r="K2516" t="str">
            <v>alloc_gcp_amt</v>
          </cell>
          <cell r="M2516" t="str">
            <v>2010/12/1/8/A/0</v>
          </cell>
        </row>
        <row r="2517">
          <cell r="A2517" t="str">
            <v>2516</v>
          </cell>
          <cell r="B2517" t="str">
            <v>COK_8042</v>
          </cell>
          <cell r="C2517" t="str">
            <v>8042 - Energy Allocation Cap Exp Amount</v>
          </cell>
          <cell r="D2517">
            <v>1312.4440654878699</v>
          </cell>
          <cell r="F2517" t="str">
            <v>CALC</v>
          </cell>
          <cell r="H2517" t="str">
            <v>8042</v>
          </cell>
          <cell r="J2517" t="str">
            <v>cap_exp</v>
          </cell>
          <cell r="K2517" t="str">
            <v>alloc_engy_amt</v>
          </cell>
          <cell r="M2517" t="str">
            <v>2010/12/1/8/A/0</v>
          </cell>
        </row>
        <row r="2518">
          <cell r="A2518" t="str">
            <v>2517</v>
          </cell>
          <cell r="B2518" t="str">
            <v>COL_8042</v>
          </cell>
          <cell r="C2518" t="str">
            <v>8042 - CP Jurisdictional Factor</v>
          </cell>
          <cell r="D2518">
            <v>0.98031049999999997</v>
          </cell>
          <cell r="F2518" t="str">
            <v>CALC</v>
          </cell>
          <cell r="H2518" t="str">
            <v>8042</v>
          </cell>
          <cell r="J2518" t="str">
            <v>cap_exp</v>
          </cell>
          <cell r="K2518" t="str">
            <v>juris_cp_factor</v>
          </cell>
          <cell r="M2518" t="str">
            <v>2010/12/1/8/A/0</v>
          </cell>
        </row>
        <row r="2519">
          <cell r="A2519" t="str">
            <v>2518</v>
          </cell>
          <cell r="B2519" t="str">
            <v>COM_8042</v>
          </cell>
          <cell r="C2519" t="str">
            <v>8042 - GCP Jurisdictional Factor</v>
          </cell>
          <cell r="D2519">
            <v>1</v>
          </cell>
          <cell r="F2519" t="str">
            <v>CALC</v>
          </cell>
          <cell r="H2519" t="str">
            <v>8042</v>
          </cell>
          <cell r="J2519" t="str">
            <v>cap_exp</v>
          </cell>
          <cell r="K2519" t="str">
            <v>juris_gcp_factor</v>
          </cell>
          <cell r="M2519" t="str">
            <v>2010/12/1/8/A/0</v>
          </cell>
        </row>
        <row r="2520">
          <cell r="A2520" t="str">
            <v>2519</v>
          </cell>
          <cell r="B2520" t="str">
            <v>CON_8042</v>
          </cell>
          <cell r="C2520" t="str">
            <v>8042 - Energy Jurisdictional Factor</v>
          </cell>
          <cell r="D2520">
            <v>0.980271</v>
          </cell>
          <cell r="F2520" t="str">
            <v>CALC</v>
          </cell>
          <cell r="H2520" t="str">
            <v>8042</v>
          </cell>
          <cell r="J2520" t="str">
            <v>cap_exp</v>
          </cell>
          <cell r="K2520" t="str">
            <v>juris_engy_factor</v>
          </cell>
          <cell r="M2520" t="str">
            <v>2010/12/1/8/A/0</v>
          </cell>
        </row>
        <row r="2521">
          <cell r="A2521" t="str">
            <v>2520</v>
          </cell>
          <cell r="B2521" t="str">
            <v>COO_8042</v>
          </cell>
          <cell r="C2521" t="str">
            <v>8042 - CP Jurisdictional Cap Exp Amount</v>
          </cell>
          <cell r="D2521">
            <v>15439.231707692001</v>
          </cell>
          <cell r="F2521" t="str">
            <v>CALC</v>
          </cell>
          <cell r="H2521" t="str">
            <v>8042</v>
          </cell>
          <cell r="J2521" t="str">
            <v>cap_exp</v>
          </cell>
          <cell r="K2521" t="str">
            <v>juris_cp_amt</v>
          </cell>
          <cell r="M2521" t="str">
            <v>2010/12/1/8/A/0</v>
          </cell>
        </row>
        <row r="2522">
          <cell r="A2522" t="str">
            <v>2521</v>
          </cell>
          <cell r="B2522" t="str">
            <v>COP_8042</v>
          </cell>
          <cell r="C2522" t="str">
            <v>8042 - GCP Jurisdictional Cap Exp Amount</v>
          </cell>
          <cell r="D2522">
            <v>0</v>
          </cell>
          <cell r="F2522" t="str">
            <v>CALC</v>
          </cell>
          <cell r="H2522" t="str">
            <v>8042</v>
          </cell>
          <cell r="J2522" t="str">
            <v>cap_exp</v>
          </cell>
          <cell r="K2522" t="str">
            <v>juris_gcp_amt</v>
          </cell>
          <cell r="M2522" t="str">
            <v>2010/12/1/8/A/0</v>
          </cell>
        </row>
        <row r="2523">
          <cell r="A2523" t="str">
            <v>2522</v>
          </cell>
          <cell r="B2523" t="str">
            <v>COQ_8042</v>
          </cell>
          <cell r="C2523" t="str">
            <v>8042 - Energy Jurisdictional Cap Exp Amount</v>
          </cell>
          <cell r="D2523">
            <v>1286.55085651986</v>
          </cell>
          <cell r="F2523" t="str">
            <v>CALC</v>
          </cell>
          <cell r="H2523" t="str">
            <v>8042</v>
          </cell>
          <cell r="J2523" t="str">
            <v>cap_exp</v>
          </cell>
          <cell r="K2523" t="str">
            <v>juris_engy_amt</v>
          </cell>
          <cell r="M2523" t="str">
            <v>2010/12/1/8/A/0</v>
          </cell>
        </row>
        <row r="2524">
          <cell r="A2524" t="str">
            <v>2523</v>
          </cell>
          <cell r="B2524" t="str">
            <v>COR_8042</v>
          </cell>
          <cell r="C2524" t="str">
            <v>8042 - Total Jurisdictional Cap Exp Amount</v>
          </cell>
          <cell r="D2524">
            <v>16725.782564211899</v>
          </cell>
          <cell r="F2524" t="str">
            <v>CALC</v>
          </cell>
          <cell r="H2524" t="str">
            <v>8042</v>
          </cell>
          <cell r="J2524" t="str">
            <v>cap_exp</v>
          </cell>
          <cell r="K2524" t="str">
            <v>total_juris_amt</v>
          </cell>
          <cell r="M2524" t="str">
            <v>2010/12/1/8/A/0</v>
          </cell>
        </row>
        <row r="2525">
          <cell r="A2525" t="str">
            <v>2524</v>
          </cell>
          <cell r="B2525" t="str">
            <v>CIN_8042</v>
          </cell>
          <cell r="C2525" t="str">
            <v>8042 - Beginning of Month CWIP Balance</v>
          </cell>
          <cell r="D2525">
            <v>3536470.4</v>
          </cell>
          <cell r="F2525" t="str">
            <v>PRIOR_JV</v>
          </cell>
          <cell r="H2525" t="str">
            <v>8042</v>
          </cell>
          <cell r="I2525" t="str">
            <v>P</v>
          </cell>
          <cell r="J2525" t="str">
            <v>cap_exp</v>
          </cell>
          <cell r="K2525" t="str">
            <v>beg_cwip_bal</v>
          </cell>
          <cell r="M2525" t="str">
            <v>2010/12/1/8/A/0</v>
          </cell>
        </row>
        <row r="2526">
          <cell r="A2526" t="str">
            <v>2525</v>
          </cell>
          <cell r="B2526" t="str">
            <v>DIS_8038</v>
          </cell>
          <cell r="C2526" t="str">
            <v>8038 - Dismantlement for NASA</v>
          </cell>
          <cell r="D2526">
            <v>2912</v>
          </cell>
          <cell r="F2526" t="str">
            <v>MANUAL</v>
          </cell>
          <cell r="I2526" t="str">
            <v>M</v>
          </cell>
          <cell r="J2526" t="str">
            <v>cap_exp</v>
          </cell>
          <cell r="K2526" t="str">
            <v>depr_exp</v>
          </cell>
          <cell r="M2526" t="str">
            <v>2010/12/1/8/A/0</v>
          </cell>
        </row>
        <row r="2527">
          <cell r="A2527" t="str">
            <v>2526</v>
          </cell>
          <cell r="B2527" t="str">
            <v>407_3740</v>
          </cell>
          <cell r="C2527" t="str">
            <v xml:space="preserve">AMORT REG ASST-SPACE COAST ITC DEPR LOS           </v>
          </cell>
          <cell r="D2527">
            <v>16073</v>
          </cell>
          <cell r="E2527" t="str">
            <v>407374</v>
          </cell>
          <cell r="F2527" t="str">
            <v>WALKER</v>
          </cell>
          <cell r="G2527" t="str">
            <v>CM</v>
          </cell>
          <cell r="H2527" t="str">
            <v>186</v>
          </cell>
          <cell r="M2527" t="str">
            <v>2010/12/1/8/A/0</v>
          </cell>
        </row>
        <row r="2528">
          <cell r="A2528" t="str">
            <v>2527</v>
          </cell>
          <cell r="B2528" t="str">
            <v>OM5_8186</v>
          </cell>
          <cell r="C2528" t="str">
            <v>186 - CP Allocation O &amp; M Exp Amount</v>
          </cell>
          <cell r="D2528">
            <v>14836.615335160001</v>
          </cell>
          <cell r="F2528" t="str">
            <v>CALC</v>
          </cell>
          <cell r="H2528" t="str">
            <v>186</v>
          </cell>
          <cell r="I2528" t="str">
            <v>C</v>
          </cell>
          <cell r="J2528" t="str">
            <v>om_exp</v>
          </cell>
          <cell r="K2528" t="str">
            <v>alloc_cp_amt</v>
          </cell>
          <cell r="M2528" t="str">
            <v>2010/12/1/8/A/0</v>
          </cell>
        </row>
        <row r="2529">
          <cell r="A2529" t="str">
            <v>2528</v>
          </cell>
          <cell r="B2529" t="str">
            <v>OM5_8186</v>
          </cell>
          <cell r="C2529" t="str">
            <v>186 - CP Allocation O &amp; M Exp Amount</v>
          </cell>
          <cell r="D2529">
            <v>-47251.384457879998</v>
          </cell>
          <cell r="F2529" t="str">
            <v>CALC</v>
          </cell>
          <cell r="H2529" t="str">
            <v>186</v>
          </cell>
          <cell r="I2529" t="str">
            <v>C</v>
          </cell>
          <cell r="J2529" t="str">
            <v>om_exp</v>
          </cell>
          <cell r="K2529" t="str">
            <v>alloc_cp_amt</v>
          </cell>
          <cell r="M2529" t="str">
            <v>2010/12/1/8/A/0</v>
          </cell>
        </row>
        <row r="2530">
          <cell r="A2530" t="str">
            <v>2529</v>
          </cell>
          <cell r="B2530" t="str">
            <v>OM5_8186</v>
          </cell>
          <cell r="C2530" t="str">
            <v>186 - CP Allocation O &amp; M Exp Amount</v>
          </cell>
          <cell r="D2530">
            <v>-29674.153747240001</v>
          </cell>
          <cell r="F2530" t="str">
            <v>CALC</v>
          </cell>
          <cell r="H2530" t="str">
            <v>186</v>
          </cell>
          <cell r="I2530" t="str">
            <v>C</v>
          </cell>
          <cell r="J2530" t="str">
            <v>om_exp</v>
          </cell>
          <cell r="K2530" t="str">
            <v>alloc_cp_amt</v>
          </cell>
          <cell r="M2530" t="str">
            <v>2010/12/1/8/A/0</v>
          </cell>
        </row>
        <row r="2531">
          <cell r="A2531" t="str">
            <v>2530</v>
          </cell>
          <cell r="B2531" t="str">
            <v>OM2_8186</v>
          </cell>
          <cell r="C2531" t="str">
            <v>186 - CP Allocation Factor</v>
          </cell>
          <cell r="D2531">
            <v>0.92307691999999997</v>
          </cell>
          <cell r="F2531" t="str">
            <v>CALC</v>
          </cell>
          <cell r="H2531" t="str">
            <v>186</v>
          </cell>
          <cell r="I2531" t="str">
            <v>C</v>
          </cell>
          <cell r="J2531" t="str">
            <v>om_exp</v>
          </cell>
          <cell r="K2531" t="str">
            <v>alloc_cp</v>
          </cell>
          <cell r="M2531" t="str">
            <v>2010/12/1/8/A/0</v>
          </cell>
        </row>
        <row r="2532">
          <cell r="A2532" t="str">
            <v>2531</v>
          </cell>
          <cell r="B2532" t="str">
            <v>OM2_8186</v>
          </cell>
          <cell r="C2532" t="str">
            <v>186 - CP Allocation Factor</v>
          </cell>
          <cell r="D2532">
            <v>0.92307691999999997</v>
          </cell>
          <cell r="F2532" t="str">
            <v>CALC</v>
          </cell>
          <cell r="H2532" t="str">
            <v>186</v>
          </cell>
          <cell r="I2532" t="str">
            <v>C</v>
          </cell>
          <cell r="J2532" t="str">
            <v>om_exp</v>
          </cell>
          <cell r="K2532" t="str">
            <v>alloc_cp</v>
          </cell>
          <cell r="M2532" t="str">
            <v>2010/12/1/8/A/0</v>
          </cell>
        </row>
        <row r="2533">
          <cell r="A2533" t="str">
            <v>2532</v>
          </cell>
          <cell r="B2533" t="str">
            <v>OM2_8186</v>
          </cell>
          <cell r="C2533" t="str">
            <v>186 - CP Allocation Factor</v>
          </cell>
          <cell r="D2533">
            <v>0.92307691999999997</v>
          </cell>
          <cell r="F2533" t="str">
            <v>CALC</v>
          </cell>
          <cell r="H2533" t="str">
            <v>186</v>
          </cell>
          <cell r="I2533" t="str">
            <v>C</v>
          </cell>
          <cell r="J2533" t="str">
            <v>om_exp</v>
          </cell>
          <cell r="K2533" t="str">
            <v>alloc_cp</v>
          </cell>
          <cell r="M2533" t="str">
            <v>2010/12/1/8/A/0</v>
          </cell>
        </row>
        <row r="2534">
          <cell r="A2534" t="str">
            <v>2533</v>
          </cell>
          <cell r="B2534" t="str">
            <v>OM6_8186</v>
          </cell>
          <cell r="C2534" t="str">
            <v>186 - GCP Allocation O &amp; M Exp Amount</v>
          </cell>
          <cell r="D2534">
            <v>0</v>
          </cell>
          <cell r="F2534" t="str">
            <v>CALC</v>
          </cell>
          <cell r="H2534" t="str">
            <v>186</v>
          </cell>
          <cell r="I2534" t="str">
            <v>C</v>
          </cell>
          <cell r="J2534" t="str">
            <v>om_exp</v>
          </cell>
          <cell r="K2534" t="str">
            <v>alloc_gcp_amt</v>
          </cell>
          <cell r="M2534" t="str">
            <v>2010/12/1/8/A/0</v>
          </cell>
        </row>
        <row r="2535">
          <cell r="A2535" t="str">
            <v>2534</v>
          </cell>
          <cell r="B2535" t="str">
            <v>OM6_8186</v>
          </cell>
          <cell r="C2535" t="str">
            <v>186 - GCP Allocation O &amp; M Exp Amount</v>
          </cell>
          <cell r="D2535">
            <v>0</v>
          </cell>
          <cell r="F2535" t="str">
            <v>CALC</v>
          </cell>
          <cell r="H2535" t="str">
            <v>186</v>
          </cell>
          <cell r="I2535" t="str">
            <v>C</v>
          </cell>
          <cell r="J2535" t="str">
            <v>om_exp</v>
          </cell>
          <cell r="K2535" t="str">
            <v>alloc_gcp_amt</v>
          </cell>
          <cell r="M2535" t="str">
            <v>2010/12/1/8/A/0</v>
          </cell>
        </row>
        <row r="2536">
          <cell r="A2536" t="str">
            <v>2535</v>
          </cell>
          <cell r="B2536" t="str">
            <v>OM6_8186</v>
          </cell>
          <cell r="C2536" t="str">
            <v>186 - GCP Allocation O &amp; M Exp Amount</v>
          </cell>
          <cell r="D2536">
            <v>0</v>
          </cell>
          <cell r="F2536" t="str">
            <v>CALC</v>
          </cell>
          <cell r="H2536" t="str">
            <v>186</v>
          </cell>
          <cell r="I2536" t="str">
            <v>C</v>
          </cell>
          <cell r="J2536" t="str">
            <v>om_exp</v>
          </cell>
          <cell r="K2536" t="str">
            <v>alloc_gcp_amt</v>
          </cell>
          <cell r="M2536" t="str">
            <v>2010/12/1/8/A/0</v>
          </cell>
        </row>
        <row r="2537">
          <cell r="A2537" t="str">
            <v>2536</v>
          </cell>
          <cell r="B2537" t="str">
            <v>OM3_8186</v>
          </cell>
          <cell r="C2537" t="str">
            <v>186 - GCP Allocation Factor</v>
          </cell>
          <cell r="D2537">
            <v>0</v>
          </cell>
          <cell r="F2537" t="str">
            <v>CALC</v>
          </cell>
          <cell r="H2537" t="str">
            <v>186</v>
          </cell>
          <cell r="I2537" t="str">
            <v>C</v>
          </cell>
          <cell r="J2537" t="str">
            <v>om_exp</v>
          </cell>
          <cell r="K2537" t="str">
            <v>alloc_gcp</v>
          </cell>
          <cell r="M2537" t="str">
            <v>2010/12/1/8/A/0</v>
          </cell>
        </row>
        <row r="2538">
          <cell r="A2538" t="str">
            <v>2537</v>
          </cell>
          <cell r="B2538" t="str">
            <v>OM3_8186</v>
          </cell>
          <cell r="C2538" t="str">
            <v>186 - GCP Allocation Factor</v>
          </cell>
          <cell r="D2538">
            <v>0</v>
          </cell>
          <cell r="F2538" t="str">
            <v>CALC</v>
          </cell>
          <cell r="H2538" t="str">
            <v>186</v>
          </cell>
          <cell r="I2538" t="str">
            <v>C</v>
          </cell>
          <cell r="J2538" t="str">
            <v>om_exp</v>
          </cell>
          <cell r="K2538" t="str">
            <v>alloc_gcp</v>
          </cell>
          <cell r="M2538" t="str">
            <v>2010/12/1/8/A/0</v>
          </cell>
        </row>
        <row r="2539">
          <cell r="A2539" t="str">
            <v>2538</v>
          </cell>
          <cell r="B2539" t="str">
            <v>OM3_8186</v>
          </cell>
          <cell r="C2539" t="str">
            <v>186 - GCP Allocation Factor</v>
          </cell>
          <cell r="D2539">
            <v>0</v>
          </cell>
          <cell r="F2539" t="str">
            <v>CALC</v>
          </cell>
          <cell r="H2539" t="str">
            <v>186</v>
          </cell>
          <cell r="I2539" t="str">
            <v>C</v>
          </cell>
          <cell r="J2539" t="str">
            <v>om_exp</v>
          </cell>
          <cell r="K2539" t="str">
            <v>alloc_gcp</v>
          </cell>
          <cell r="M2539" t="str">
            <v>2010/12/1/8/A/0</v>
          </cell>
        </row>
        <row r="2540">
          <cell r="A2540" t="str">
            <v>2539</v>
          </cell>
          <cell r="B2540" t="str">
            <v>OMC_8186</v>
          </cell>
          <cell r="C2540" t="str">
            <v>186 - GCP Jurisdictional O &amp; M Exp Amount</v>
          </cell>
          <cell r="D2540">
            <v>0</v>
          </cell>
          <cell r="F2540" t="str">
            <v>CALC</v>
          </cell>
          <cell r="H2540" t="str">
            <v>186</v>
          </cell>
          <cell r="I2540" t="str">
            <v>C</v>
          </cell>
          <cell r="J2540" t="str">
            <v>om_exp</v>
          </cell>
          <cell r="K2540" t="str">
            <v>juris_gcp_amt</v>
          </cell>
          <cell r="M2540" t="str">
            <v>2010/12/1/8/A/0</v>
          </cell>
        </row>
        <row r="2541">
          <cell r="A2541" t="str">
            <v>2540</v>
          </cell>
          <cell r="B2541" t="str">
            <v>OMC_8186</v>
          </cell>
          <cell r="C2541" t="str">
            <v>186 - GCP Jurisdictional O &amp; M Exp Amount</v>
          </cell>
          <cell r="D2541">
            <v>0</v>
          </cell>
          <cell r="F2541" t="str">
            <v>CALC</v>
          </cell>
          <cell r="H2541" t="str">
            <v>186</v>
          </cell>
          <cell r="I2541" t="str">
            <v>C</v>
          </cell>
          <cell r="J2541" t="str">
            <v>om_exp</v>
          </cell>
          <cell r="K2541" t="str">
            <v>juris_gcp_amt</v>
          </cell>
          <cell r="M2541" t="str">
            <v>2010/12/1/8/A/0</v>
          </cell>
        </row>
        <row r="2542">
          <cell r="A2542" t="str">
            <v>2541</v>
          </cell>
          <cell r="B2542" t="str">
            <v>OMC_8186</v>
          </cell>
          <cell r="C2542" t="str">
            <v>186 - GCP Jurisdictional O &amp; M Exp Amount</v>
          </cell>
          <cell r="D2542">
            <v>0</v>
          </cell>
          <cell r="F2542" t="str">
            <v>CALC</v>
          </cell>
          <cell r="H2542" t="str">
            <v>186</v>
          </cell>
          <cell r="I2542" t="str">
            <v>C</v>
          </cell>
          <cell r="J2542" t="str">
            <v>om_exp</v>
          </cell>
          <cell r="K2542" t="str">
            <v>juris_gcp_amt</v>
          </cell>
          <cell r="M2542" t="str">
            <v>2010/12/1/8/A/0</v>
          </cell>
        </row>
        <row r="2543">
          <cell r="A2543" t="str">
            <v>2542</v>
          </cell>
          <cell r="B2543" t="str">
            <v>OM4_8186</v>
          </cell>
          <cell r="C2543" t="str">
            <v>186 - Energy Allocation Factor</v>
          </cell>
          <cell r="D2543">
            <v>7.6923080000000005E-2</v>
          </cell>
          <cell r="F2543" t="str">
            <v>CALC</v>
          </cell>
          <cell r="H2543" t="str">
            <v>186</v>
          </cell>
          <cell r="I2543" t="str">
            <v>C</v>
          </cell>
          <cell r="J2543" t="str">
            <v>om_exp</v>
          </cell>
          <cell r="K2543" t="str">
            <v>alloc_energy</v>
          </cell>
          <cell r="M2543" t="str">
            <v>2010/12/1/8/A/0</v>
          </cell>
        </row>
        <row r="2544">
          <cell r="A2544" t="str">
            <v>2543</v>
          </cell>
          <cell r="B2544" t="str">
            <v>OM4_8186</v>
          </cell>
          <cell r="C2544" t="str">
            <v>186 - Energy Allocation Factor</v>
          </cell>
          <cell r="D2544">
            <v>7.6923080000000005E-2</v>
          </cell>
          <cell r="F2544" t="str">
            <v>CALC</v>
          </cell>
          <cell r="H2544" t="str">
            <v>186</v>
          </cell>
          <cell r="I2544" t="str">
            <v>C</v>
          </cell>
          <cell r="J2544" t="str">
            <v>om_exp</v>
          </cell>
          <cell r="K2544" t="str">
            <v>alloc_energy</v>
          </cell>
          <cell r="M2544" t="str">
            <v>2010/12/1/8/A/0</v>
          </cell>
        </row>
        <row r="2545">
          <cell r="A2545" t="str">
            <v>2544</v>
          </cell>
          <cell r="B2545" t="str">
            <v>OM4_8186</v>
          </cell>
          <cell r="C2545" t="str">
            <v>186 - Energy Allocation Factor</v>
          </cell>
          <cell r="D2545">
            <v>7.6923080000000005E-2</v>
          </cell>
          <cell r="F2545" t="str">
            <v>CALC</v>
          </cell>
          <cell r="H2545" t="str">
            <v>186</v>
          </cell>
          <cell r="I2545" t="str">
            <v>C</v>
          </cell>
          <cell r="J2545" t="str">
            <v>om_exp</v>
          </cell>
          <cell r="K2545" t="str">
            <v>alloc_energy</v>
          </cell>
          <cell r="M2545" t="str">
            <v>2010/12/1/8/A/0</v>
          </cell>
        </row>
        <row r="2546">
          <cell r="A2546" t="str">
            <v>2545</v>
          </cell>
          <cell r="B2546" t="str">
            <v>OM7_8186</v>
          </cell>
          <cell r="C2546" t="str">
            <v>186 - Energy Allocation O &amp; M Exp Amount</v>
          </cell>
          <cell r="D2546">
            <v>1236.3846648399999</v>
          </cell>
          <cell r="F2546" t="str">
            <v>CALC</v>
          </cell>
          <cell r="H2546" t="str">
            <v>186</v>
          </cell>
          <cell r="I2546" t="str">
            <v>C</v>
          </cell>
          <cell r="J2546" t="str">
            <v>om_exp</v>
          </cell>
          <cell r="K2546" t="str">
            <v>alloc_energy_amt</v>
          </cell>
          <cell r="M2546" t="str">
            <v>2010/12/1/8/A/0</v>
          </cell>
        </row>
        <row r="2547">
          <cell r="A2547" t="str">
            <v>2546</v>
          </cell>
          <cell r="B2547" t="str">
            <v>OM7_8186</v>
          </cell>
          <cell r="C2547" t="str">
            <v>186 - Energy Allocation O &amp; M Exp Amount</v>
          </cell>
          <cell r="D2547">
            <v>-3937.6155421200001</v>
          </cell>
          <cell r="F2547" t="str">
            <v>CALC</v>
          </cell>
          <cell r="H2547" t="str">
            <v>186</v>
          </cell>
          <cell r="I2547" t="str">
            <v>C</v>
          </cell>
          <cell r="J2547" t="str">
            <v>om_exp</v>
          </cell>
          <cell r="K2547" t="str">
            <v>alloc_energy_amt</v>
          </cell>
          <cell r="M2547" t="str">
            <v>2010/12/1/8/A/0</v>
          </cell>
        </row>
        <row r="2548">
          <cell r="A2548" t="str">
            <v>2547</v>
          </cell>
          <cell r="B2548" t="str">
            <v>OM7_8186</v>
          </cell>
          <cell r="C2548" t="str">
            <v>186 - Energy Allocation O &amp; M Exp Amount</v>
          </cell>
          <cell r="D2548">
            <v>-2472.84625276</v>
          </cell>
          <cell r="F2548" t="str">
            <v>CALC</v>
          </cell>
          <cell r="H2548" t="str">
            <v>186</v>
          </cell>
          <cell r="I2548" t="str">
            <v>C</v>
          </cell>
          <cell r="J2548" t="str">
            <v>om_exp</v>
          </cell>
          <cell r="K2548" t="str">
            <v>alloc_energy_amt</v>
          </cell>
          <cell r="M2548" t="str">
            <v>2010/12/1/8/A/0</v>
          </cell>
        </row>
        <row r="2549">
          <cell r="A2549" t="str">
            <v>2548</v>
          </cell>
          <cell r="B2549" t="str">
            <v>OMB_8186</v>
          </cell>
          <cell r="C2549" t="str">
            <v>186 - CP Jurisdictional O &amp; M Exp Amount</v>
          </cell>
          <cell r="D2549">
            <v>14544.489797518299</v>
          </cell>
          <cell r="F2549" t="str">
            <v>CALC</v>
          </cell>
          <cell r="H2549" t="str">
            <v>186</v>
          </cell>
          <cell r="I2549" t="str">
            <v>C</v>
          </cell>
          <cell r="J2549" t="str">
            <v>om_exp</v>
          </cell>
          <cell r="K2549" t="str">
            <v>juris_cp_amt</v>
          </cell>
          <cell r="M2549" t="str">
            <v>2010/12/1/8/A/0</v>
          </cell>
        </row>
        <row r="2550">
          <cell r="A2550" t="str">
            <v>2549</v>
          </cell>
          <cell r="B2550" t="str">
            <v>OMB_8186</v>
          </cell>
          <cell r="C2550" t="str">
            <v>186 - CP Jurisdictional O &amp; M Exp Amount</v>
          </cell>
          <cell r="D2550">
            <v>-46321.028323596503</v>
          </cell>
          <cell r="F2550" t="str">
            <v>CALC</v>
          </cell>
          <cell r="H2550" t="str">
            <v>186</v>
          </cell>
          <cell r="I2550" t="str">
            <v>C</v>
          </cell>
          <cell r="J2550" t="str">
            <v>om_exp</v>
          </cell>
          <cell r="K2550" t="str">
            <v>juris_cp_amt</v>
          </cell>
          <cell r="M2550" t="str">
            <v>2010/12/1/8/A/0</v>
          </cell>
        </row>
        <row r="2551">
          <cell r="A2551" t="str">
            <v>2550</v>
          </cell>
          <cell r="B2551" t="str">
            <v>OMB_8186</v>
          </cell>
          <cell r="C2551" t="str">
            <v>186 - CP Jurisdictional O &amp; M Exp Amount</v>
          </cell>
          <cell r="D2551">
            <v>-29089.884497033701</v>
          </cell>
          <cell r="F2551" t="str">
            <v>CALC</v>
          </cell>
          <cell r="H2551" t="str">
            <v>186</v>
          </cell>
          <cell r="I2551" t="str">
            <v>C</v>
          </cell>
          <cell r="J2551" t="str">
            <v>om_exp</v>
          </cell>
          <cell r="K2551" t="str">
            <v>juris_cp_amt</v>
          </cell>
          <cell r="M2551" t="str">
            <v>2010/12/1/8/A/0</v>
          </cell>
        </row>
        <row r="2552">
          <cell r="A2552" t="str">
            <v>2551</v>
          </cell>
          <cell r="B2552" t="str">
            <v>OM8_8186</v>
          </cell>
          <cell r="C2552" t="str">
            <v>186 - CP Jurisdictional Factor</v>
          </cell>
          <cell r="D2552">
            <v>0.98031049999999997</v>
          </cell>
          <cell r="F2552" t="str">
            <v>CALC</v>
          </cell>
          <cell r="H2552" t="str">
            <v>186</v>
          </cell>
          <cell r="I2552" t="str">
            <v>C</v>
          </cell>
          <cell r="J2552" t="str">
            <v>om_exp</v>
          </cell>
          <cell r="K2552" t="str">
            <v>juris_cp</v>
          </cell>
          <cell r="M2552" t="str">
            <v>2010/12/1/8/A/0</v>
          </cell>
        </row>
        <row r="2553">
          <cell r="A2553" t="str">
            <v>2552</v>
          </cell>
          <cell r="B2553" t="str">
            <v>OM8_8186</v>
          </cell>
          <cell r="C2553" t="str">
            <v>186 - CP Jurisdictional Factor</v>
          </cell>
          <cell r="D2553">
            <v>0.98031049999999997</v>
          </cell>
          <cell r="F2553" t="str">
            <v>CALC</v>
          </cell>
          <cell r="H2553" t="str">
            <v>186</v>
          </cell>
          <cell r="I2553" t="str">
            <v>C</v>
          </cell>
          <cell r="J2553" t="str">
            <v>om_exp</v>
          </cell>
          <cell r="K2553" t="str">
            <v>juris_cp</v>
          </cell>
          <cell r="M2553" t="str">
            <v>2010/12/1/8/A/0</v>
          </cell>
        </row>
        <row r="2554">
          <cell r="A2554" t="str">
            <v>2553</v>
          </cell>
          <cell r="B2554" t="str">
            <v>OM8_8186</v>
          </cell>
          <cell r="C2554" t="str">
            <v>186 - CP Jurisdictional Factor</v>
          </cell>
          <cell r="D2554">
            <v>0.98031049999999997</v>
          </cell>
          <cell r="F2554" t="str">
            <v>CALC</v>
          </cell>
          <cell r="H2554" t="str">
            <v>186</v>
          </cell>
          <cell r="I2554" t="str">
            <v>C</v>
          </cell>
          <cell r="J2554" t="str">
            <v>om_exp</v>
          </cell>
          <cell r="K2554" t="str">
            <v>juris_cp</v>
          </cell>
          <cell r="M2554" t="str">
            <v>2010/12/1/8/A/0</v>
          </cell>
        </row>
        <row r="2555">
          <cell r="A2555" t="str">
            <v>2554</v>
          </cell>
          <cell r="B2555" t="str">
            <v>OMA_8186</v>
          </cell>
          <cell r="C2555" t="str">
            <v>186 - Energy Jurisdictional Factor</v>
          </cell>
          <cell r="D2555">
            <v>0.980271</v>
          </cell>
          <cell r="F2555" t="str">
            <v>CALC</v>
          </cell>
          <cell r="H2555" t="str">
            <v>186</v>
          </cell>
          <cell r="I2555" t="str">
            <v>C</v>
          </cell>
          <cell r="J2555" t="str">
            <v>om_exp</v>
          </cell>
          <cell r="K2555" t="str">
            <v>juris_energy</v>
          </cell>
          <cell r="M2555" t="str">
            <v>2010/12/1/8/A/0</v>
          </cell>
        </row>
        <row r="2556">
          <cell r="A2556" t="str">
            <v>2555</v>
          </cell>
          <cell r="B2556" t="str">
            <v>OMA_8186</v>
          </cell>
          <cell r="C2556" t="str">
            <v>186 - Energy Jurisdictional Factor</v>
          </cell>
          <cell r="D2556">
            <v>0.980271</v>
          </cell>
          <cell r="F2556" t="str">
            <v>CALC</v>
          </cell>
          <cell r="H2556" t="str">
            <v>186</v>
          </cell>
          <cell r="I2556" t="str">
            <v>C</v>
          </cell>
          <cell r="J2556" t="str">
            <v>om_exp</v>
          </cell>
          <cell r="K2556" t="str">
            <v>juris_energy</v>
          </cell>
          <cell r="M2556" t="str">
            <v>2010/12/1/8/A/0</v>
          </cell>
        </row>
        <row r="2557">
          <cell r="A2557" t="str">
            <v>2556</v>
          </cell>
          <cell r="B2557" t="str">
            <v>OMA_8186</v>
          </cell>
          <cell r="C2557" t="str">
            <v>186 - Energy Jurisdictional Factor</v>
          </cell>
          <cell r="D2557">
            <v>0.980271</v>
          </cell>
          <cell r="F2557" t="str">
            <v>CALC</v>
          </cell>
          <cell r="H2557" t="str">
            <v>186</v>
          </cell>
          <cell r="I2557" t="str">
            <v>C</v>
          </cell>
          <cell r="J2557" t="str">
            <v>om_exp</v>
          </cell>
          <cell r="K2557" t="str">
            <v>juris_energy</v>
          </cell>
          <cell r="M2557" t="str">
            <v>2010/12/1/8/A/0</v>
          </cell>
        </row>
        <row r="2558">
          <cell r="A2558" t="str">
            <v>2557</v>
          </cell>
          <cell r="B2558" t="str">
            <v>OM1_8186</v>
          </cell>
          <cell r="C2558" t="str">
            <v>186 - O &amp; M Expenses Amount</v>
          </cell>
          <cell r="D2558">
            <v>16073</v>
          </cell>
          <cell r="F2558" t="str">
            <v>CALC</v>
          </cell>
          <cell r="H2558" t="str">
            <v>186</v>
          </cell>
          <cell r="I2558" t="str">
            <v>C</v>
          </cell>
          <cell r="J2558" t="str">
            <v>om_exp</v>
          </cell>
          <cell r="K2558" t="str">
            <v>beg_bal</v>
          </cell>
          <cell r="M2558" t="str">
            <v>2010/12/1/8/A/0</v>
          </cell>
        </row>
        <row r="2559">
          <cell r="A2559" t="str">
            <v>2558</v>
          </cell>
          <cell r="B2559" t="str">
            <v>OM1_8186</v>
          </cell>
          <cell r="C2559" t="str">
            <v>186 - O &amp; M Expenses Amount</v>
          </cell>
          <cell r="D2559">
            <v>-51189</v>
          </cell>
          <cell r="F2559" t="str">
            <v>CALC</v>
          </cell>
          <cell r="H2559" t="str">
            <v>186</v>
          </cell>
          <cell r="I2559" t="str">
            <v>C</v>
          </cell>
          <cell r="J2559" t="str">
            <v>om_exp</v>
          </cell>
          <cell r="K2559" t="str">
            <v>beg_bal</v>
          </cell>
          <cell r="M2559" t="str">
            <v>2010/12/1/8/A/0</v>
          </cell>
        </row>
        <row r="2560">
          <cell r="A2560" t="str">
            <v>2559</v>
          </cell>
          <cell r="B2560" t="str">
            <v>OM1_8186</v>
          </cell>
          <cell r="C2560" t="str">
            <v>186 - O &amp; M Expenses Amount</v>
          </cell>
          <cell r="D2560">
            <v>-32147</v>
          </cell>
          <cell r="F2560" t="str">
            <v>CALC</v>
          </cell>
          <cell r="H2560" t="str">
            <v>186</v>
          </cell>
          <cell r="I2560" t="str">
            <v>C</v>
          </cell>
          <cell r="J2560" t="str">
            <v>om_exp</v>
          </cell>
          <cell r="K2560" t="str">
            <v>beg_bal</v>
          </cell>
          <cell r="M2560" t="str">
            <v>2010/12/1/8/A/0</v>
          </cell>
        </row>
        <row r="2561">
          <cell r="A2561" t="str">
            <v>2560</v>
          </cell>
          <cell r="B2561" t="str">
            <v>OM9_8186</v>
          </cell>
          <cell r="C2561" t="str">
            <v>186 - GCP Jurisdictional Factor</v>
          </cell>
          <cell r="D2561">
            <v>1</v>
          </cell>
          <cell r="F2561" t="str">
            <v>CALC</v>
          </cell>
          <cell r="H2561" t="str">
            <v>186</v>
          </cell>
          <cell r="I2561" t="str">
            <v>C</v>
          </cell>
          <cell r="J2561" t="str">
            <v>om_exp</v>
          </cell>
          <cell r="K2561" t="str">
            <v>juris_gcp</v>
          </cell>
          <cell r="M2561" t="str">
            <v>2010/12/1/8/A/0</v>
          </cell>
        </row>
        <row r="2562">
          <cell r="A2562" t="str">
            <v>2561</v>
          </cell>
          <cell r="B2562" t="str">
            <v>OM9_8186</v>
          </cell>
          <cell r="C2562" t="str">
            <v>186 - GCP Jurisdictional Factor</v>
          </cell>
          <cell r="D2562">
            <v>1</v>
          </cell>
          <cell r="F2562" t="str">
            <v>CALC</v>
          </cell>
          <cell r="H2562" t="str">
            <v>186</v>
          </cell>
          <cell r="I2562" t="str">
            <v>C</v>
          </cell>
          <cell r="J2562" t="str">
            <v>om_exp</v>
          </cell>
          <cell r="K2562" t="str">
            <v>juris_gcp</v>
          </cell>
          <cell r="M2562" t="str">
            <v>2010/12/1/8/A/0</v>
          </cell>
        </row>
        <row r="2563">
          <cell r="A2563" t="str">
            <v>2562</v>
          </cell>
          <cell r="B2563" t="str">
            <v>OM9_8186</v>
          </cell>
          <cell r="C2563" t="str">
            <v>186 - GCP Jurisdictional Factor</v>
          </cell>
          <cell r="D2563">
            <v>1</v>
          </cell>
          <cell r="F2563" t="str">
            <v>CALC</v>
          </cell>
          <cell r="H2563" t="str">
            <v>186</v>
          </cell>
          <cell r="I2563" t="str">
            <v>C</v>
          </cell>
          <cell r="J2563" t="str">
            <v>om_exp</v>
          </cell>
          <cell r="K2563" t="str">
            <v>juris_gcp</v>
          </cell>
          <cell r="M2563" t="str">
            <v>2010/12/1/8/A/0</v>
          </cell>
        </row>
        <row r="2564">
          <cell r="A2564" t="str">
            <v>2563</v>
          </cell>
          <cell r="B2564" t="str">
            <v>OMD_8186</v>
          </cell>
          <cell r="C2564" t="str">
            <v>186 - Energy Jurisdictional O &amp; M Exp Amount</v>
          </cell>
          <cell r="D2564">
            <v>1211.99203178737</v>
          </cell>
          <cell r="F2564" t="str">
            <v>CALC</v>
          </cell>
          <cell r="H2564" t="str">
            <v>186</v>
          </cell>
          <cell r="I2564" t="str">
            <v>C</v>
          </cell>
          <cell r="J2564" t="str">
            <v>om_exp</v>
          </cell>
          <cell r="K2564" t="str">
            <v>juris_energy_amt</v>
          </cell>
          <cell r="M2564" t="str">
            <v>2010/12/1/8/A/0</v>
          </cell>
        </row>
        <row r="2565">
          <cell r="A2565" t="str">
            <v>2564</v>
          </cell>
          <cell r="B2565" t="str">
            <v>OMD_8186</v>
          </cell>
          <cell r="C2565" t="str">
            <v>186 - Energy Jurisdictional O &amp; M Exp Amount</v>
          </cell>
          <cell r="D2565">
            <v>-3859.93032508951</v>
          </cell>
          <cell r="F2565" t="str">
            <v>CALC</v>
          </cell>
          <cell r="H2565" t="str">
            <v>186</v>
          </cell>
          <cell r="I2565" t="str">
            <v>C</v>
          </cell>
          <cell r="J2565" t="str">
            <v>om_exp</v>
          </cell>
          <cell r="K2565" t="str">
            <v>juris_energy_amt</v>
          </cell>
          <cell r="M2565" t="str">
            <v>2010/12/1/8/A/0</v>
          </cell>
        </row>
        <row r="2566">
          <cell r="A2566" t="str">
            <v>2565</v>
          </cell>
          <cell r="B2566" t="str">
            <v>OMD_8186</v>
          </cell>
          <cell r="C2566" t="str">
            <v>186 - Energy Jurisdictional O &amp; M Exp Amount</v>
          </cell>
          <cell r="D2566">
            <v>-2424.05946903929</v>
          </cell>
          <cell r="F2566" t="str">
            <v>CALC</v>
          </cell>
          <cell r="H2566" t="str">
            <v>186</v>
          </cell>
          <cell r="I2566" t="str">
            <v>C</v>
          </cell>
          <cell r="J2566" t="str">
            <v>om_exp</v>
          </cell>
          <cell r="K2566" t="str">
            <v>juris_energy_amt</v>
          </cell>
          <cell r="M2566" t="str">
            <v>2010/12/1/8/A/0</v>
          </cell>
        </row>
        <row r="2567">
          <cell r="A2567" t="str">
            <v>2566</v>
          </cell>
          <cell r="B2567" t="str">
            <v>OME_8186</v>
          </cell>
          <cell r="C2567" t="str">
            <v>186 - Total Jurisdictional O &amp; M Exp Amount</v>
          </cell>
          <cell r="D2567">
            <v>15756.4818293057</v>
          </cell>
          <cell r="F2567" t="str">
            <v>CALC</v>
          </cell>
          <cell r="H2567" t="str">
            <v>186</v>
          </cell>
          <cell r="I2567" t="str">
            <v>C</v>
          </cell>
          <cell r="J2567" t="str">
            <v>om_exp</v>
          </cell>
          <cell r="K2567" t="str">
            <v>total_juris_amt</v>
          </cell>
          <cell r="M2567" t="str">
            <v>2010/12/1/8/A/0</v>
          </cell>
        </row>
        <row r="2568">
          <cell r="A2568" t="str">
            <v>2567</v>
          </cell>
          <cell r="B2568" t="str">
            <v>OME_8186</v>
          </cell>
          <cell r="C2568" t="str">
            <v>186 - Total Jurisdictional O &amp; M Exp Amount</v>
          </cell>
          <cell r="D2568">
            <v>-50180.958648685999</v>
          </cell>
          <cell r="F2568" t="str">
            <v>CALC</v>
          </cell>
          <cell r="H2568" t="str">
            <v>186</v>
          </cell>
          <cell r="I2568" t="str">
            <v>C</v>
          </cell>
          <cell r="J2568" t="str">
            <v>om_exp</v>
          </cell>
          <cell r="K2568" t="str">
            <v>total_juris_amt</v>
          </cell>
          <cell r="M2568" t="str">
            <v>2010/12/1/8/A/0</v>
          </cell>
        </row>
        <row r="2569">
          <cell r="A2569" t="str">
            <v>2568</v>
          </cell>
          <cell r="B2569" t="str">
            <v>OME_8186</v>
          </cell>
          <cell r="C2569" t="str">
            <v>186 - Total Jurisdictional O &amp; M Exp Amount</v>
          </cell>
          <cell r="D2569">
            <v>-31513.943966072999</v>
          </cell>
          <cell r="F2569" t="str">
            <v>CALC</v>
          </cell>
          <cell r="H2569" t="str">
            <v>186</v>
          </cell>
          <cell r="I2569" t="str">
            <v>C</v>
          </cell>
          <cell r="J2569" t="str">
            <v>om_exp</v>
          </cell>
          <cell r="K2569" t="str">
            <v>total_juris_amt</v>
          </cell>
          <cell r="M2569" t="str">
            <v>2010/12/1/8/A/0</v>
          </cell>
        </row>
        <row r="2570">
          <cell r="A2570" t="str">
            <v>2569</v>
          </cell>
          <cell r="B2570" t="str">
            <v>407_4030</v>
          </cell>
          <cell r="C2570" t="str">
            <v xml:space="preserve">AMORT REG LIAB-SPACE COAST ITC                    </v>
          </cell>
          <cell r="D2570">
            <v>-51189</v>
          </cell>
          <cell r="E2570" t="str">
            <v>407403</v>
          </cell>
          <cell r="F2570" t="str">
            <v>WALKER</v>
          </cell>
          <cell r="G2570" t="str">
            <v>CM</v>
          </cell>
          <cell r="H2570" t="str">
            <v>186</v>
          </cell>
          <cell r="M2570" t="str">
            <v>2010/12/1/8/A/0</v>
          </cell>
        </row>
        <row r="2571">
          <cell r="A2571" t="str">
            <v>2570</v>
          </cell>
          <cell r="B2571" t="str">
            <v>407_4050</v>
          </cell>
          <cell r="C2571" t="str">
            <v xml:space="preserve">AMORT REG LIAB-SPACE COAST ITC G/U                </v>
          </cell>
          <cell r="D2571">
            <v>-32147</v>
          </cell>
          <cell r="E2571" t="str">
            <v>407405</v>
          </cell>
          <cell r="F2571" t="str">
            <v>WALKER</v>
          </cell>
          <cell r="G2571" t="str">
            <v>CM</v>
          </cell>
          <cell r="H2571" t="str">
            <v>186</v>
          </cell>
          <cell r="M2571" t="str">
            <v>2010/12/1/8/A/0</v>
          </cell>
        </row>
        <row r="2572">
          <cell r="A2572" t="str">
            <v>2571</v>
          </cell>
          <cell r="B2572" t="str">
            <v>255_3030</v>
          </cell>
          <cell r="C2572" t="str">
            <v xml:space="preserve">ACCUM DEF-SPACE COAST ITC                         </v>
          </cell>
          <cell r="D2572">
            <v>-18427907</v>
          </cell>
          <cell r="E2572" t="str">
            <v>255303</v>
          </cell>
          <cell r="F2572" t="str">
            <v>WALKER</v>
          </cell>
          <cell r="G2572" t="str">
            <v>LTD</v>
          </cell>
          <cell r="H2572" t="str">
            <v>187</v>
          </cell>
          <cell r="M2572" t="str">
            <v>2010/12/1/8/A/0</v>
          </cell>
        </row>
        <row r="2573">
          <cell r="A2573" t="str">
            <v>2572</v>
          </cell>
          <cell r="B2573" t="str">
            <v>RR5_8187</v>
          </cell>
          <cell r="C2573" t="str">
            <v>187 - Annual Equity Rate</v>
          </cell>
          <cell r="D2573">
            <v>5.9799999999999999E-2</v>
          </cell>
          <cell r="F2573" t="str">
            <v>CALC</v>
          </cell>
          <cell r="H2573" t="str">
            <v>187</v>
          </cell>
          <cell r="I2573" t="str">
            <v>C</v>
          </cell>
          <cell r="J2573" t="str">
            <v>ret_req</v>
          </cell>
          <cell r="K2573" t="str">
            <v>equity_ror</v>
          </cell>
          <cell r="M2573" t="str">
            <v>2010/12/1/8/A/0</v>
          </cell>
        </row>
        <row r="2574">
          <cell r="A2574" t="str">
            <v>2573</v>
          </cell>
          <cell r="B2574" t="str">
            <v>RR2_8187</v>
          </cell>
          <cell r="C2574" t="str">
            <v>187 - Current Month Activity</v>
          </cell>
          <cell r="D2574">
            <v>0</v>
          </cell>
          <cell r="F2574" t="str">
            <v>CALC</v>
          </cell>
          <cell r="H2574" t="str">
            <v>187</v>
          </cell>
          <cell r="I2574" t="str">
            <v>C</v>
          </cell>
          <cell r="J2574" t="str">
            <v>ret_req</v>
          </cell>
          <cell r="K2574" t="str">
            <v>curr_mth</v>
          </cell>
          <cell r="M2574" t="str">
            <v>2010/12/1/8/A/0</v>
          </cell>
        </row>
        <row r="2575">
          <cell r="A2575" t="str">
            <v>2574</v>
          </cell>
          <cell r="B2575" t="str">
            <v>RR6_8187</v>
          </cell>
          <cell r="C2575" t="str">
            <v>187 - Annual Debt Rate</v>
          </cell>
          <cell r="D2575">
            <v>2.2100000000000002E-2</v>
          </cell>
          <cell r="F2575" t="str">
            <v>CALC</v>
          </cell>
          <cell r="H2575" t="str">
            <v>187</v>
          </cell>
          <cell r="I2575" t="str">
            <v>C</v>
          </cell>
          <cell r="J2575" t="str">
            <v>ret_req</v>
          </cell>
          <cell r="K2575" t="str">
            <v>debt_ror</v>
          </cell>
          <cell r="M2575" t="str">
            <v>2010/12/1/8/A/0</v>
          </cell>
        </row>
        <row r="2576">
          <cell r="A2576" t="str">
            <v>2575</v>
          </cell>
          <cell r="B2576" t="str">
            <v>RR3_8187</v>
          </cell>
          <cell r="C2576" t="str">
            <v>187 - End of Month Balance</v>
          </cell>
          <cell r="D2576">
            <v>17992801</v>
          </cell>
          <cell r="F2576" t="str">
            <v>CALC</v>
          </cell>
          <cell r="H2576" t="str">
            <v>187</v>
          </cell>
          <cell r="I2576" t="str">
            <v>C</v>
          </cell>
          <cell r="J2576" t="str">
            <v>ret_req</v>
          </cell>
          <cell r="K2576" t="str">
            <v>end_bal</v>
          </cell>
          <cell r="M2576" t="str">
            <v>2010/12/1/8/A/0</v>
          </cell>
        </row>
        <row r="2577">
          <cell r="A2577" t="str">
            <v>2576</v>
          </cell>
          <cell r="B2577" t="str">
            <v>RRC_8187</v>
          </cell>
          <cell r="C2577" t="str">
            <v>187 - State Tax Amount</v>
          </cell>
          <cell r="D2577">
            <v>5225.9353081833297</v>
          </cell>
          <cell r="F2577" t="str">
            <v>CALC</v>
          </cell>
          <cell r="H2577" t="str">
            <v>187</v>
          </cell>
          <cell r="I2577" t="str">
            <v>C</v>
          </cell>
          <cell r="J2577" t="str">
            <v>ret_req</v>
          </cell>
          <cell r="K2577" t="str">
            <v>state_tax_amt</v>
          </cell>
          <cell r="M2577" t="str">
            <v>2010/12/1/8/A/0</v>
          </cell>
        </row>
        <row r="2578">
          <cell r="A2578" t="str">
            <v>2577</v>
          </cell>
          <cell r="B2578" t="str">
            <v>RR4_8187</v>
          </cell>
          <cell r="C2578" t="str">
            <v>187 - Average Balance</v>
          </cell>
          <cell r="D2578">
            <v>18018395.5</v>
          </cell>
          <cell r="F2578" t="str">
            <v>CALC</v>
          </cell>
          <cell r="H2578" t="str">
            <v>187</v>
          </cell>
          <cell r="I2578" t="str">
            <v>C</v>
          </cell>
          <cell r="J2578" t="str">
            <v>ret_req</v>
          </cell>
          <cell r="K2578" t="str">
            <v>avg_bal</v>
          </cell>
          <cell r="M2578" t="str">
            <v>2010/12/1/8/A/0</v>
          </cell>
        </row>
        <row r="2579">
          <cell r="A2579" t="str">
            <v>2578</v>
          </cell>
          <cell r="B2579" t="str">
            <v>RR7_8187</v>
          </cell>
          <cell r="C2579" t="str">
            <v>187 - State Tax Rate</v>
          </cell>
          <cell r="D2579">
            <v>5.5E-2</v>
          </cell>
          <cell r="F2579" t="str">
            <v>CALC</v>
          </cell>
          <cell r="H2579" t="str">
            <v>187</v>
          </cell>
          <cell r="I2579" t="str">
            <v>C</v>
          </cell>
          <cell r="J2579" t="str">
            <v>ret_req</v>
          </cell>
          <cell r="K2579" t="str">
            <v>state_tax_rate</v>
          </cell>
          <cell r="M2579" t="str">
            <v>2010/12/1/8/A/0</v>
          </cell>
        </row>
        <row r="2580">
          <cell r="A2580" t="str">
            <v>2579</v>
          </cell>
          <cell r="B2580" t="str">
            <v>RRB_8187</v>
          </cell>
          <cell r="C2580" t="str">
            <v>187 - Return on Equity Amount</v>
          </cell>
          <cell r="D2580">
            <v>89791.070295149999</v>
          </cell>
          <cell r="F2580" t="str">
            <v>CALC</v>
          </cell>
          <cell r="H2580" t="str">
            <v>187</v>
          </cell>
          <cell r="I2580" t="str">
            <v>C</v>
          </cell>
          <cell r="J2580" t="str">
            <v>ret_req</v>
          </cell>
          <cell r="K2580" t="str">
            <v>equity_ror_amt</v>
          </cell>
          <cell r="M2580" t="str">
            <v>2010/12/1/8/A/0</v>
          </cell>
        </row>
        <row r="2581">
          <cell r="A2581" t="str">
            <v>2580</v>
          </cell>
          <cell r="B2581" t="str">
            <v>RR8_8187</v>
          </cell>
          <cell r="C2581" t="str">
            <v>187 - Federal Tax Rate</v>
          </cell>
          <cell r="D2581">
            <v>0.35</v>
          </cell>
          <cell r="F2581" t="str">
            <v>CALC</v>
          </cell>
          <cell r="H2581" t="str">
            <v>187</v>
          </cell>
          <cell r="I2581" t="str">
            <v>C</v>
          </cell>
          <cell r="J2581" t="str">
            <v>ret_req</v>
          </cell>
          <cell r="K2581" t="str">
            <v>fed_tax_rate</v>
          </cell>
          <cell r="M2581" t="str">
            <v>2010/12/1/8/A/0</v>
          </cell>
        </row>
        <row r="2582">
          <cell r="A2582" t="str">
            <v>2581</v>
          </cell>
          <cell r="B2582" t="str">
            <v>RRA_8187</v>
          </cell>
          <cell r="C2582" t="str">
            <v>187 - Grossed Federal Tax Rate</v>
          </cell>
          <cell r="D2582">
            <v>0.53846153846153799</v>
          </cell>
          <cell r="F2582" t="str">
            <v>CALC</v>
          </cell>
          <cell r="H2582" t="str">
            <v>187</v>
          </cell>
          <cell r="I2582" t="str">
            <v>C</v>
          </cell>
          <cell r="J2582" t="str">
            <v>ret_req</v>
          </cell>
          <cell r="K2582" t="str">
            <v>gross_fed_tax_rate</v>
          </cell>
          <cell r="M2582" t="str">
            <v>2010/12/1/8/A/0</v>
          </cell>
        </row>
        <row r="2583">
          <cell r="A2583" t="str">
            <v>2582</v>
          </cell>
          <cell r="B2583" t="str">
            <v>RR1_8187</v>
          </cell>
          <cell r="C2583" t="str">
            <v>187 - Beginning of Month Balance</v>
          </cell>
          <cell r="D2583">
            <v>18043990</v>
          </cell>
          <cell r="F2583" t="str">
            <v>PRIOR_JV</v>
          </cell>
          <cell r="H2583" t="str">
            <v>187</v>
          </cell>
          <cell r="I2583" t="str">
            <v>P</v>
          </cell>
          <cell r="J2583" t="str">
            <v>ret_req</v>
          </cell>
          <cell r="K2583" t="str">
            <v>beg_bal</v>
          </cell>
          <cell r="M2583" t="str">
            <v>2010/12/1/8/A/0</v>
          </cell>
        </row>
        <row r="2584">
          <cell r="A2584" t="str">
            <v>2583</v>
          </cell>
          <cell r="B2584" t="str">
            <v>RR9_8187</v>
          </cell>
          <cell r="C2584" t="str">
            <v>187 - Grossed State Tax Rate</v>
          </cell>
          <cell r="D2584">
            <v>5.8201058201058198E-2</v>
          </cell>
          <cell r="F2584" t="str">
            <v>CALC</v>
          </cell>
          <cell r="H2584" t="str">
            <v>187</v>
          </cell>
          <cell r="I2584" t="str">
            <v>C</v>
          </cell>
          <cell r="J2584" t="str">
            <v>ret_req</v>
          </cell>
          <cell r="K2584" t="str">
            <v>gross_state_tax_rate</v>
          </cell>
          <cell r="M2584" t="str">
            <v>2010/12/1/8/A/0</v>
          </cell>
        </row>
        <row r="2585">
          <cell r="A2585" t="str">
            <v>2584</v>
          </cell>
          <cell r="B2585" t="str">
            <v>RRD_8187</v>
          </cell>
          <cell r="C2585" t="str">
            <v>187 - Federal Tax Amount</v>
          </cell>
          <cell r="D2585">
            <v>51163.003017179399</v>
          </cell>
          <cell r="F2585" t="str">
            <v>CALC</v>
          </cell>
          <cell r="H2585" t="str">
            <v>187</v>
          </cell>
          <cell r="I2585" t="str">
            <v>C</v>
          </cell>
          <cell r="J2585" t="str">
            <v>ret_req</v>
          </cell>
          <cell r="K2585" t="str">
            <v>fed_tax_amt</v>
          </cell>
          <cell r="M2585" t="str">
            <v>2010/12/1/8/A/0</v>
          </cell>
        </row>
        <row r="2586">
          <cell r="A2586" t="str">
            <v>2585</v>
          </cell>
          <cell r="B2586" t="str">
            <v>RRE_8187</v>
          </cell>
          <cell r="C2586" t="str">
            <v>187 - Return on Debt Amount</v>
          </cell>
          <cell r="D2586">
            <v>33184.478992349999</v>
          </cell>
          <cell r="F2586" t="str">
            <v>CALC</v>
          </cell>
          <cell r="H2586" t="str">
            <v>187</v>
          </cell>
          <cell r="I2586" t="str">
            <v>C</v>
          </cell>
          <cell r="J2586" t="str">
            <v>ret_req</v>
          </cell>
          <cell r="K2586" t="str">
            <v>debt_ror_amt</v>
          </cell>
          <cell r="M2586" t="str">
            <v>2010/12/1/8/A/0</v>
          </cell>
        </row>
        <row r="2587">
          <cell r="A2587" t="str">
            <v>2586</v>
          </cell>
          <cell r="B2587" t="str">
            <v>RRF_8187</v>
          </cell>
          <cell r="C2587" t="str">
            <v>187 - Total Ret Req Amount</v>
          </cell>
          <cell r="D2587">
            <v>179364.48761286199</v>
          </cell>
          <cell r="F2587" t="str">
            <v>CALC</v>
          </cell>
          <cell r="H2587" t="str">
            <v>187</v>
          </cell>
          <cell r="I2587" t="str">
            <v>C</v>
          </cell>
          <cell r="J2587" t="str">
            <v>ret_req</v>
          </cell>
          <cell r="K2587" t="str">
            <v>total_ret_req_amt</v>
          </cell>
          <cell r="M2587" t="str">
            <v>2010/12/1/8/A/0</v>
          </cell>
        </row>
        <row r="2588">
          <cell r="A2588" t="str">
            <v>2587</v>
          </cell>
          <cell r="B2588" t="str">
            <v>RRG_8187</v>
          </cell>
          <cell r="C2588" t="str">
            <v>187 - CP Allocation Factor</v>
          </cell>
          <cell r="D2588">
            <v>0.92307691999999997</v>
          </cell>
          <cell r="F2588" t="str">
            <v>CALC</v>
          </cell>
          <cell r="H2588" t="str">
            <v>187</v>
          </cell>
          <cell r="I2588" t="str">
            <v>C</v>
          </cell>
          <cell r="J2588" t="str">
            <v>ret_req</v>
          </cell>
          <cell r="K2588" t="str">
            <v>alloc_cp</v>
          </cell>
          <cell r="M2588" t="str">
            <v>2010/12/1/8/A/0</v>
          </cell>
        </row>
        <row r="2589">
          <cell r="A2589" t="str">
            <v>2588</v>
          </cell>
          <cell r="B2589" t="str">
            <v>RRH_8187</v>
          </cell>
          <cell r="C2589" t="str">
            <v>187 - GCP Allocation Factor</v>
          </cell>
          <cell r="D2589">
            <v>0</v>
          </cell>
          <cell r="F2589" t="str">
            <v>CALC</v>
          </cell>
          <cell r="H2589" t="str">
            <v>187</v>
          </cell>
          <cell r="I2589" t="str">
            <v>C</v>
          </cell>
          <cell r="J2589" t="str">
            <v>ret_req</v>
          </cell>
          <cell r="K2589" t="str">
            <v>alloc_gcp</v>
          </cell>
          <cell r="M2589" t="str">
            <v>2010/12/1/8/A/0</v>
          </cell>
        </row>
        <row r="2590">
          <cell r="A2590" t="str">
            <v>2589</v>
          </cell>
          <cell r="B2590" t="str">
            <v>RRJ_8187</v>
          </cell>
          <cell r="C2590" t="str">
            <v>187 - CP Allocation Ret Req Amount</v>
          </cell>
          <cell r="D2590">
            <v>165567.21878305901</v>
          </cell>
          <cell r="F2590" t="str">
            <v>CALC</v>
          </cell>
          <cell r="H2590" t="str">
            <v>187</v>
          </cell>
          <cell r="I2590" t="str">
            <v>C</v>
          </cell>
          <cell r="J2590" t="str">
            <v>ret_req</v>
          </cell>
          <cell r="K2590" t="str">
            <v>alloc_cp_amt</v>
          </cell>
          <cell r="M2590" t="str">
            <v>2010/12/1/8/A/0</v>
          </cell>
        </row>
        <row r="2591">
          <cell r="A2591" t="str">
            <v>2590</v>
          </cell>
          <cell r="B2591" t="str">
            <v>RRK_8187</v>
          </cell>
          <cell r="C2591" t="str">
            <v>187 - GCP Allocation Ret Req Amount</v>
          </cell>
          <cell r="D2591">
            <v>0</v>
          </cell>
          <cell r="F2591" t="str">
            <v>CALC</v>
          </cell>
          <cell r="H2591" t="str">
            <v>187</v>
          </cell>
          <cell r="I2591" t="str">
            <v>C</v>
          </cell>
          <cell r="J2591" t="str">
            <v>ret_req</v>
          </cell>
          <cell r="K2591" t="str">
            <v>alloc_gcp_amt</v>
          </cell>
          <cell r="M2591" t="str">
            <v>2010/12/1/8/A/0</v>
          </cell>
        </row>
        <row r="2592">
          <cell r="A2592" t="str">
            <v>2591</v>
          </cell>
          <cell r="B2592" t="str">
            <v>RRL_8187</v>
          </cell>
          <cell r="C2592" t="str">
            <v>187 - Energy Allocation Ret Req Amount</v>
          </cell>
          <cell r="D2592">
            <v>13797.268829803201</v>
          </cell>
          <cell r="F2592" t="str">
            <v>CALC</v>
          </cell>
          <cell r="H2592" t="str">
            <v>187</v>
          </cell>
          <cell r="I2592" t="str">
            <v>C</v>
          </cell>
          <cell r="J2592" t="str">
            <v>ret_req</v>
          </cell>
          <cell r="K2592" t="str">
            <v>alloc_engy_amt</v>
          </cell>
          <cell r="M2592" t="str">
            <v>2010/12/1/8/A/0</v>
          </cell>
        </row>
        <row r="2593">
          <cell r="A2593" t="str">
            <v>2592</v>
          </cell>
          <cell r="B2593" t="str">
            <v>RRI_8187</v>
          </cell>
          <cell r="C2593" t="str">
            <v>187 - Energy Allocation Factor</v>
          </cell>
          <cell r="D2593">
            <v>7.6923080000000005E-2</v>
          </cell>
          <cell r="F2593" t="str">
            <v>CALC</v>
          </cell>
          <cell r="H2593" t="str">
            <v>187</v>
          </cell>
          <cell r="I2593" t="str">
            <v>C</v>
          </cell>
          <cell r="J2593" t="str">
            <v>ret_req</v>
          </cell>
          <cell r="K2593" t="str">
            <v>alloc_energy</v>
          </cell>
          <cell r="M2593" t="str">
            <v>2010/12/1/8/A/0</v>
          </cell>
        </row>
        <row r="2594">
          <cell r="A2594" t="str">
            <v>2593</v>
          </cell>
          <cell r="B2594" t="str">
            <v>RRM_8187</v>
          </cell>
          <cell r="C2594" t="str">
            <v>187 - CP Jurisdictional Factor</v>
          </cell>
          <cell r="D2594">
            <v>0.98031049999999997</v>
          </cell>
          <cell r="F2594" t="str">
            <v>CALC</v>
          </cell>
          <cell r="H2594" t="str">
            <v>187</v>
          </cell>
          <cell r="I2594" t="str">
            <v>C</v>
          </cell>
          <cell r="J2594" t="str">
            <v>ret_req</v>
          </cell>
          <cell r="K2594" t="str">
            <v>juris_cp</v>
          </cell>
          <cell r="M2594" t="str">
            <v>2010/12/1/8/A/0</v>
          </cell>
        </row>
        <row r="2595">
          <cell r="A2595" t="str">
            <v>2594</v>
          </cell>
          <cell r="B2595" t="str">
            <v>RRN_8187</v>
          </cell>
          <cell r="C2595" t="str">
            <v>187 - GCP Jurisdictional Factor</v>
          </cell>
          <cell r="D2595">
            <v>1</v>
          </cell>
          <cell r="F2595" t="str">
            <v>CALC</v>
          </cell>
          <cell r="H2595" t="str">
            <v>187</v>
          </cell>
          <cell r="I2595" t="str">
            <v>C</v>
          </cell>
          <cell r="J2595" t="str">
            <v>ret_req</v>
          </cell>
          <cell r="K2595" t="str">
            <v>juris_gcp</v>
          </cell>
          <cell r="M2595" t="str">
            <v>2010/12/1/8/A/0</v>
          </cell>
        </row>
        <row r="2596">
          <cell r="A2596" t="str">
            <v>2595</v>
          </cell>
          <cell r="B2596" t="str">
            <v>RRO_8187</v>
          </cell>
          <cell r="C2596" t="str">
            <v>187 - Energy Jurisdictional Factor</v>
          </cell>
          <cell r="D2596">
            <v>0.980271</v>
          </cell>
          <cell r="F2596" t="str">
            <v>CALC</v>
          </cell>
          <cell r="H2596" t="str">
            <v>187</v>
          </cell>
          <cell r="I2596" t="str">
            <v>C</v>
          </cell>
          <cell r="J2596" t="str">
            <v>ret_req</v>
          </cell>
          <cell r="K2596" t="str">
            <v>juris_energy</v>
          </cell>
          <cell r="M2596" t="str">
            <v>2010/12/1/8/A/0</v>
          </cell>
        </row>
        <row r="2597">
          <cell r="A2597" t="str">
            <v>2596</v>
          </cell>
          <cell r="B2597" t="str">
            <v>RRP_8187</v>
          </cell>
          <cell r="C2597" t="str">
            <v>187 - CP Jurisdictional Ret Req Amount</v>
          </cell>
          <cell r="D2597">
            <v>162307.28302882999</v>
          </cell>
          <cell r="F2597" t="str">
            <v>CALC</v>
          </cell>
          <cell r="H2597" t="str">
            <v>187</v>
          </cell>
          <cell r="I2597" t="str">
            <v>C</v>
          </cell>
          <cell r="J2597" t="str">
            <v>ret_req</v>
          </cell>
          <cell r="K2597" t="str">
            <v>juris_cp_amt</v>
          </cell>
          <cell r="M2597" t="str">
            <v>2010/12/1/8/A/0</v>
          </cell>
        </row>
        <row r="2598">
          <cell r="A2598" t="str">
            <v>2597</v>
          </cell>
          <cell r="B2598" t="str">
            <v>RRQ_8187</v>
          </cell>
          <cell r="C2598" t="str">
            <v>187 - GCP Jurisdictional Ret Req Amount</v>
          </cell>
          <cell r="D2598">
            <v>0</v>
          </cell>
          <cell r="F2598" t="str">
            <v>CALC</v>
          </cell>
          <cell r="H2598" t="str">
            <v>187</v>
          </cell>
          <cell r="I2598" t="str">
            <v>C</v>
          </cell>
          <cell r="J2598" t="str">
            <v>ret_req</v>
          </cell>
          <cell r="K2598" t="str">
            <v>juris_gcp_amt</v>
          </cell>
          <cell r="M2598" t="str">
            <v>2010/12/1/8/A/0</v>
          </cell>
        </row>
        <row r="2599">
          <cell r="A2599" t="str">
            <v>2598</v>
          </cell>
          <cell r="B2599" t="str">
            <v>RRR_8187</v>
          </cell>
          <cell r="C2599" t="str">
            <v>187 - Energy Jurisdictional Ret Req Amount</v>
          </cell>
          <cell r="D2599">
            <v>13525.06251306</v>
          </cell>
          <cell r="F2599" t="str">
            <v>CALC</v>
          </cell>
          <cell r="H2599" t="str">
            <v>187</v>
          </cell>
          <cell r="I2599" t="str">
            <v>C</v>
          </cell>
          <cell r="J2599" t="str">
            <v>ret_req</v>
          </cell>
          <cell r="K2599" t="str">
            <v>juris_energy_amt</v>
          </cell>
          <cell r="M2599" t="str">
            <v>2010/12/1/8/A/0</v>
          </cell>
        </row>
        <row r="2600">
          <cell r="A2600" t="str">
            <v>2599</v>
          </cell>
          <cell r="B2600" t="str">
            <v>RRS_8187</v>
          </cell>
          <cell r="C2600" t="str">
            <v>187 - Total Jurisdictional Ret Req Amount</v>
          </cell>
          <cell r="D2600">
            <v>175832.34554189001</v>
          </cell>
          <cell r="F2600" t="str">
            <v>CALC</v>
          </cell>
          <cell r="H2600" t="str">
            <v>187</v>
          </cell>
          <cell r="I2600" t="str">
            <v>C</v>
          </cell>
          <cell r="J2600" t="str">
            <v>ret_req</v>
          </cell>
          <cell r="K2600" t="str">
            <v>total_juris_amt</v>
          </cell>
          <cell r="M2600" t="str">
            <v>2010/12/1/8/A/0</v>
          </cell>
        </row>
        <row r="2601">
          <cell r="A2601" t="str">
            <v>2600</v>
          </cell>
          <cell r="B2601" t="str">
            <v>255_3140</v>
          </cell>
          <cell r="C2601" t="str">
            <v xml:space="preserve">ACCUM AMORT SPACE COAST ITC                       </v>
          </cell>
          <cell r="D2601">
            <v>435106</v>
          </cell>
          <cell r="E2601" t="str">
            <v>255314</v>
          </cell>
          <cell r="F2601" t="str">
            <v>WALKER</v>
          </cell>
          <cell r="G2601" t="str">
            <v>LTD</v>
          </cell>
          <cell r="H2601" t="str">
            <v>187</v>
          </cell>
          <cell r="M2601" t="str">
            <v>2010/12/1/8/A/0</v>
          </cell>
        </row>
        <row r="2602">
          <cell r="A2602" t="str">
            <v>2601</v>
          </cell>
          <cell r="B2602" t="str">
            <v>506_3390</v>
          </cell>
          <cell r="C2602" t="str">
            <v xml:space="preserve">MSC STM PWR EXP-CLEAN AIR MERC RULE-ECRC          </v>
          </cell>
          <cell r="D2602">
            <v>172.23</v>
          </cell>
          <cell r="E2602" t="str">
            <v>506339</v>
          </cell>
          <cell r="F2602" t="str">
            <v>WALKER</v>
          </cell>
          <cell r="G2602" t="str">
            <v>CM</v>
          </cell>
          <cell r="H2602" t="str">
            <v>188</v>
          </cell>
          <cell r="M2602" t="str">
            <v>2010/12/1/8/A/0</v>
          </cell>
        </row>
        <row r="2603">
          <cell r="A2603" t="str">
            <v>2602</v>
          </cell>
          <cell r="B2603" t="str">
            <v>OM5_8188</v>
          </cell>
          <cell r="C2603" t="str">
            <v>188 - CP Allocation O &amp; M Exp Amount</v>
          </cell>
          <cell r="D2603">
            <v>0</v>
          </cell>
          <cell r="F2603" t="str">
            <v>CALC</v>
          </cell>
          <cell r="H2603" t="str">
            <v>188</v>
          </cell>
          <cell r="I2603" t="str">
            <v>C</v>
          </cell>
          <cell r="J2603" t="str">
            <v>om_exp</v>
          </cell>
          <cell r="K2603" t="str">
            <v>alloc_cp_amt</v>
          </cell>
          <cell r="M2603" t="str">
            <v>2010/12/1/8/A/0</v>
          </cell>
        </row>
        <row r="2604">
          <cell r="A2604" t="str">
            <v>2603</v>
          </cell>
          <cell r="B2604" t="str">
            <v>OM5_8188</v>
          </cell>
          <cell r="C2604" t="str">
            <v>188 - CP Allocation O &amp; M Exp Amount</v>
          </cell>
          <cell r="D2604">
            <v>0</v>
          </cell>
          <cell r="F2604" t="str">
            <v>CALC</v>
          </cell>
          <cell r="H2604" t="str">
            <v>188</v>
          </cell>
          <cell r="I2604" t="str">
            <v>C</v>
          </cell>
          <cell r="J2604" t="str">
            <v>om_exp</v>
          </cell>
          <cell r="K2604" t="str">
            <v>alloc_cp_amt</v>
          </cell>
          <cell r="M2604" t="str">
            <v>2010/12/1/8/A/0</v>
          </cell>
        </row>
        <row r="2605">
          <cell r="A2605" t="str">
            <v>2604</v>
          </cell>
          <cell r="B2605" t="str">
            <v>OM5_8188</v>
          </cell>
          <cell r="C2605" t="str">
            <v>188 - CP Allocation O &amp; M Exp Amount</v>
          </cell>
          <cell r="D2605">
            <v>0</v>
          </cell>
          <cell r="F2605" t="str">
            <v>CALC</v>
          </cell>
          <cell r="H2605" t="str">
            <v>188</v>
          </cell>
          <cell r="I2605" t="str">
            <v>C</v>
          </cell>
          <cell r="J2605" t="str">
            <v>om_exp</v>
          </cell>
          <cell r="K2605" t="str">
            <v>alloc_cp_amt</v>
          </cell>
          <cell r="M2605" t="str">
            <v>2010/12/1/8/A/0</v>
          </cell>
        </row>
        <row r="2606">
          <cell r="A2606" t="str">
            <v>2605</v>
          </cell>
          <cell r="B2606" t="str">
            <v>OM5_8188</v>
          </cell>
          <cell r="C2606" t="str">
            <v>188 - CP Allocation O &amp; M Exp Amount</v>
          </cell>
          <cell r="D2606">
            <v>0</v>
          </cell>
          <cell r="F2606" t="str">
            <v>CALC</v>
          </cell>
          <cell r="H2606" t="str">
            <v>188</v>
          </cell>
          <cell r="I2606" t="str">
            <v>C</v>
          </cell>
          <cell r="J2606" t="str">
            <v>om_exp</v>
          </cell>
          <cell r="K2606" t="str">
            <v>alloc_cp_amt</v>
          </cell>
          <cell r="M2606" t="str">
            <v>2010/12/1/8/A/0</v>
          </cell>
        </row>
        <row r="2607">
          <cell r="A2607" t="str">
            <v>2606</v>
          </cell>
          <cell r="B2607" t="str">
            <v>OM5_8188</v>
          </cell>
          <cell r="C2607" t="str">
            <v>188 - CP Allocation O &amp; M Exp Amount</v>
          </cell>
          <cell r="D2607">
            <v>0</v>
          </cell>
          <cell r="F2607" t="str">
            <v>CALC</v>
          </cell>
          <cell r="H2607" t="str">
            <v>188</v>
          </cell>
          <cell r="I2607" t="str">
            <v>C</v>
          </cell>
          <cell r="J2607" t="str">
            <v>om_exp</v>
          </cell>
          <cell r="K2607" t="str">
            <v>alloc_cp_amt</v>
          </cell>
          <cell r="M2607" t="str">
            <v>2010/12/1/8/A/0</v>
          </cell>
        </row>
        <row r="2608">
          <cell r="A2608" t="str">
            <v>2607</v>
          </cell>
          <cell r="B2608" t="str">
            <v>OM2_8188</v>
          </cell>
          <cell r="C2608" t="str">
            <v>188 - CP Allocation Factor</v>
          </cell>
          <cell r="D2608">
            <v>0</v>
          </cell>
          <cell r="F2608" t="str">
            <v>CALC</v>
          </cell>
          <cell r="H2608" t="str">
            <v>188</v>
          </cell>
          <cell r="I2608" t="str">
            <v>C</v>
          </cell>
          <cell r="J2608" t="str">
            <v>om_exp</v>
          </cell>
          <cell r="K2608" t="str">
            <v>alloc_cp</v>
          </cell>
          <cell r="M2608" t="str">
            <v>2010/12/1/8/A/0</v>
          </cell>
        </row>
        <row r="2609">
          <cell r="A2609" t="str">
            <v>2608</v>
          </cell>
          <cell r="B2609" t="str">
            <v>OM2_8188</v>
          </cell>
          <cell r="C2609" t="str">
            <v>188 - CP Allocation Factor</v>
          </cell>
          <cell r="D2609">
            <v>0</v>
          </cell>
          <cell r="F2609" t="str">
            <v>CALC</v>
          </cell>
          <cell r="H2609" t="str">
            <v>188</v>
          </cell>
          <cell r="I2609" t="str">
            <v>C</v>
          </cell>
          <cell r="J2609" t="str">
            <v>om_exp</v>
          </cell>
          <cell r="K2609" t="str">
            <v>alloc_cp</v>
          </cell>
          <cell r="M2609" t="str">
            <v>2010/12/1/8/A/0</v>
          </cell>
        </row>
        <row r="2610">
          <cell r="A2610" t="str">
            <v>2609</v>
          </cell>
          <cell r="B2610" t="str">
            <v>OM2_8188</v>
          </cell>
          <cell r="C2610" t="str">
            <v>188 - CP Allocation Factor</v>
          </cell>
          <cell r="D2610">
            <v>0</v>
          </cell>
          <cell r="F2610" t="str">
            <v>CALC</v>
          </cell>
          <cell r="H2610" t="str">
            <v>188</v>
          </cell>
          <cell r="I2610" t="str">
            <v>C</v>
          </cell>
          <cell r="J2610" t="str">
            <v>om_exp</v>
          </cell>
          <cell r="K2610" t="str">
            <v>alloc_cp</v>
          </cell>
          <cell r="M2610" t="str">
            <v>2010/12/1/8/A/0</v>
          </cell>
        </row>
        <row r="2611">
          <cell r="A2611" t="str">
            <v>2610</v>
          </cell>
          <cell r="B2611" t="str">
            <v>OM2_8188</v>
          </cell>
          <cell r="C2611" t="str">
            <v>188 - CP Allocation Factor</v>
          </cell>
          <cell r="D2611">
            <v>0</v>
          </cell>
          <cell r="F2611" t="str">
            <v>CALC</v>
          </cell>
          <cell r="H2611" t="str">
            <v>188</v>
          </cell>
          <cell r="I2611" t="str">
            <v>C</v>
          </cell>
          <cell r="J2611" t="str">
            <v>om_exp</v>
          </cell>
          <cell r="K2611" t="str">
            <v>alloc_cp</v>
          </cell>
          <cell r="M2611" t="str">
            <v>2010/12/1/8/A/0</v>
          </cell>
        </row>
        <row r="2612">
          <cell r="A2612" t="str">
            <v>2611</v>
          </cell>
          <cell r="B2612" t="str">
            <v>OM2_8188</v>
          </cell>
          <cell r="C2612" t="str">
            <v>188 - CP Allocation Factor</v>
          </cell>
          <cell r="D2612">
            <v>0</v>
          </cell>
          <cell r="F2612" t="str">
            <v>CALC</v>
          </cell>
          <cell r="H2612" t="str">
            <v>188</v>
          </cell>
          <cell r="I2612" t="str">
            <v>C</v>
          </cell>
          <cell r="J2612" t="str">
            <v>om_exp</v>
          </cell>
          <cell r="K2612" t="str">
            <v>alloc_cp</v>
          </cell>
          <cell r="M2612" t="str">
            <v>2010/12/1/8/A/0</v>
          </cell>
        </row>
        <row r="2613">
          <cell r="A2613" t="str">
            <v>2612</v>
          </cell>
          <cell r="B2613" t="str">
            <v>OM6_8188</v>
          </cell>
          <cell r="C2613" t="str">
            <v>188 - GCP Allocation O &amp; M Exp Amount</v>
          </cell>
          <cell r="D2613">
            <v>0</v>
          </cell>
          <cell r="F2613" t="str">
            <v>CALC</v>
          </cell>
          <cell r="H2613" t="str">
            <v>188</v>
          </cell>
          <cell r="I2613" t="str">
            <v>C</v>
          </cell>
          <cell r="J2613" t="str">
            <v>om_exp</v>
          </cell>
          <cell r="K2613" t="str">
            <v>alloc_gcp_amt</v>
          </cell>
          <cell r="M2613" t="str">
            <v>2010/12/1/8/A/0</v>
          </cell>
        </row>
        <row r="2614">
          <cell r="A2614" t="str">
            <v>2613</v>
          </cell>
          <cell r="B2614" t="str">
            <v>OM6_8188</v>
          </cell>
          <cell r="C2614" t="str">
            <v>188 - GCP Allocation O &amp; M Exp Amount</v>
          </cell>
          <cell r="D2614">
            <v>0</v>
          </cell>
          <cell r="F2614" t="str">
            <v>CALC</v>
          </cell>
          <cell r="H2614" t="str">
            <v>188</v>
          </cell>
          <cell r="I2614" t="str">
            <v>C</v>
          </cell>
          <cell r="J2614" t="str">
            <v>om_exp</v>
          </cell>
          <cell r="K2614" t="str">
            <v>alloc_gcp_amt</v>
          </cell>
          <cell r="M2614" t="str">
            <v>2010/12/1/8/A/0</v>
          </cell>
        </row>
        <row r="2615">
          <cell r="A2615" t="str">
            <v>2614</v>
          </cell>
          <cell r="B2615" t="str">
            <v>OM6_8188</v>
          </cell>
          <cell r="C2615" t="str">
            <v>188 - GCP Allocation O &amp; M Exp Amount</v>
          </cell>
          <cell r="D2615">
            <v>0</v>
          </cell>
          <cell r="F2615" t="str">
            <v>CALC</v>
          </cell>
          <cell r="H2615" t="str">
            <v>188</v>
          </cell>
          <cell r="I2615" t="str">
            <v>C</v>
          </cell>
          <cell r="J2615" t="str">
            <v>om_exp</v>
          </cell>
          <cell r="K2615" t="str">
            <v>alloc_gcp_amt</v>
          </cell>
          <cell r="M2615" t="str">
            <v>2010/12/1/8/A/0</v>
          </cell>
        </row>
        <row r="2616">
          <cell r="A2616" t="str">
            <v>2615</v>
          </cell>
          <cell r="B2616" t="str">
            <v>OM6_8188</v>
          </cell>
          <cell r="C2616" t="str">
            <v>188 - GCP Allocation O &amp; M Exp Amount</v>
          </cell>
          <cell r="D2616">
            <v>0</v>
          </cell>
          <cell r="F2616" t="str">
            <v>CALC</v>
          </cell>
          <cell r="H2616" t="str">
            <v>188</v>
          </cell>
          <cell r="I2616" t="str">
            <v>C</v>
          </cell>
          <cell r="J2616" t="str">
            <v>om_exp</v>
          </cell>
          <cell r="K2616" t="str">
            <v>alloc_gcp_amt</v>
          </cell>
          <cell r="M2616" t="str">
            <v>2010/12/1/8/A/0</v>
          </cell>
        </row>
        <row r="2617">
          <cell r="A2617" t="str">
            <v>2616</v>
          </cell>
          <cell r="B2617" t="str">
            <v>OM6_8188</v>
          </cell>
          <cell r="C2617" t="str">
            <v>188 - GCP Allocation O &amp; M Exp Amount</v>
          </cell>
          <cell r="D2617">
            <v>0</v>
          </cell>
          <cell r="F2617" t="str">
            <v>CALC</v>
          </cell>
          <cell r="H2617" t="str">
            <v>188</v>
          </cell>
          <cell r="I2617" t="str">
            <v>C</v>
          </cell>
          <cell r="J2617" t="str">
            <v>om_exp</v>
          </cell>
          <cell r="K2617" t="str">
            <v>alloc_gcp_amt</v>
          </cell>
          <cell r="M2617" t="str">
            <v>2010/12/1/8/A/0</v>
          </cell>
        </row>
        <row r="2618">
          <cell r="A2618" t="str">
            <v>2617</v>
          </cell>
          <cell r="B2618" t="str">
            <v>OM3_8188</v>
          </cell>
          <cell r="C2618" t="str">
            <v>188 - GCP Allocation Factor</v>
          </cell>
          <cell r="D2618">
            <v>0</v>
          </cell>
          <cell r="F2618" t="str">
            <v>CALC</v>
          </cell>
          <cell r="H2618" t="str">
            <v>188</v>
          </cell>
          <cell r="I2618" t="str">
            <v>C</v>
          </cell>
          <cell r="J2618" t="str">
            <v>om_exp</v>
          </cell>
          <cell r="K2618" t="str">
            <v>alloc_gcp</v>
          </cell>
          <cell r="M2618" t="str">
            <v>2010/12/1/8/A/0</v>
          </cell>
        </row>
        <row r="2619">
          <cell r="A2619" t="str">
            <v>2618</v>
          </cell>
          <cell r="B2619" t="str">
            <v>OM3_8188</v>
          </cell>
          <cell r="C2619" t="str">
            <v>188 - GCP Allocation Factor</v>
          </cell>
          <cell r="D2619">
            <v>0</v>
          </cell>
          <cell r="F2619" t="str">
            <v>CALC</v>
          </cell>
          <cell r="H2619" t="str">
            <v>188</v>
          </cell>
          <cell r="I2619" t="str">
            <v>C</v>
          </cell>
          <cell r="J2619" t="str">
            <v>om_exp</v>
          </cell>
          <cell r="K2619" t="str">
            <v>alloc_gcp</v>
          </cell>
          <cell r="M2619" t="str">
            <v>2010/12/1/8/A/0</v>
          </cell>
        </row>
        <row r="2620">
          <cell r="A2620" t="str">
            <v>2619</v>
          </cell>
          <cell r="B2620" t="str">
            <v>OM3_8188</v>
          </cell>
          <cell r="C2620" t="str">
            <v>188 - GCP Allocation Factor</v>
          </cell>
          <cell r="D2620">
            <v>0</v>
          </cell>
          <cell r="F2620" t="str">
            <v>CALC</v>
          </cell>
          <cell r="H2620" t="str">
            <v>188</v>
          </cell>
          <cell r="I2620" t="str">
            <v>C</v>
          </cell>
          <cell r="J2620" t="str">
            <v>om_exp</v>
          </cell>
          <cell r="K2620" t="str">
            <v>alloc_gcp</v>
          </cell>
          <cell r="M2620" t="str">
            <v>2010/12/1/8/A/0</v>
          </cell>
        </row>
        <row r="2621">
          <cell r="A2621" t="str">
            <v>2620</v>
          </cell>
          <cell r="B2621" t="str">
            <v>OM3_8188</v>
          </cell>
          <cell r="C2621" t="str">
            <v>188 - GCP Allocation Factor</v>
          </cell>
          <cell r="D2621">
            <v>0</v>
          </cell>
          <cell r="F2621" t="str">
            <v>CALC</v>
          </cell>
          <cell r="H2621" t="str">
            <v>188</v>
          </cell>
          <cell r="I2621" t="str">
            <v>C</v>
          </cell>
          <cell r="J2621" t="str">
            <v>om_exp</v>
          </cell>
          <cell r="K2621" t="str">
            <v>alloc_gcp</v>
          </cell>
          <cell r="M2621" t="str">
            <v>2010/12/1/8/A/0</v>
          </cell>
        </row>
        <row r="2622">
          <cell r="A2622" t="str">
            <v>2621</v>
          </cell>
          <cell r="B2622" t="str">
            <v>OM3_8188</v>
          </cell>
          <cell r="C2622" t="str">
            <v>188 - GCP Allocation Factor</v>
          </cell>
          <cell r="D2622">
            <v>0</v>
          </cell>
          <cell r="F2622" t="str">
            <v>CALC</v>
          </cell>
          <cell r="H2622" t="str">
            <v>188</v>
          </cell>
          <cell r="I2622" t="str">
            <v>C</v>
          </cell>
          <cell r="J2622" t="str">
            <v>om_exp</v>
          </cell>
          <cell r="K2622" t="str">
            <v>alloc_gcp</v>
          </cell>
          <cell r="M2622" t="str">
            <v>2010/12/1/8/A/0</v>
          </cell>
        </row>
        <row r="2623">
          <cell r="A2623" t="str">
            <v>2622</v>
          </cell>
          <cell r="B2623" t="str">
            <v>OMC_8188</v>
          </cell>
          <cell r="C2623" t="str">
            <v>188 - GCP Jurisdictional O &amp; M Exp Amount</v>
          </cell>
          <cell r="D2623">
            <v>0</v>
          </cell>
          <cell r="F2623" t="str">
            <v>CALC</v>
          </cell>
          <cell r="H2623" t="str">
            <v>188</v>
          </cell>
          <cell r="I2623" t="str">
            <v>C</v>
          </cell>
          <cell r="J2623" t="str">
            <v>om_exp</v>
          </cell>
          <cell r="K2623" t="str">
            <v>juris_gcp_amt</v>
          </cell>
          <cell r="M2623" t="str">
            <v>2010/12/1/8/A/0</v>
          </cell>
        </row>
        <row r="2624">
          <cell r="A2624" t="str">
            <v>2623</v>
          </cell>
          <cell r="B2624" t="str">
            <v>OMC_8188</v>
          </cell>
          <cell r="C2624" t="str">
            <v>188 - GCP Jurisdictional O &amp; M Exp Amount</v>
          </cell>
          <cell r="D2624">
            <v>0</v>
          </cell>
          <cell r="F2624" t="str">
            <v>CALC</v>
          </cell>
          <cell r="H2624" t="str">
            <v>188</v>
          </cell>
          <cell r="I2624" t="str">
            <v>C</v>
          </cell>
          <cell r="J2624" t="str">
            <v>om_exp</v>
          </cell>
          <cell r="K2624" t="str">
            <v>juris_gcp_amt</v>
          </cell>
          <cell r="M2624" t="str">
            <v>2010/12/1/8/A/0</v>
          </cell>
        </row>
        <row r="2625">
          <cell r="A2625" t="str">
            <v>2624</v>
          </cell>
          <cell r="B2625" t="str">
            <v>OMC_8188</v>
          </cell>
          <cell r="C2625" t="str">
            <v>188 - GCP Jurisdictional O &amp; M Exp Amount</v>
          </cell>
          <cell r="D2625">
            <v>0</v>
          </cell>
          <cell r="F2625" t="str">
            <v>CALC</v>
          </cell>
          <cell r="H2625" t="str">
            <v>188</v>
          </cell>
          <cell r="I2625" t="str">
            <v>C</v>
          </cell>
          <cell r="J2625" t="str">
            <v>om_exp</v>
          </cell>
          <cell r="K2625" t="str">
            <v>juris_gcp_amt</v>
          </cell>
          <cell r="M2625" t="str">
            <v>2010/12/1/8/A/0</v>
          </cell>
        </row>
        <row r="2626">
          <cell r="A2626" t="str">
            <v>2625</v>
          </cell>
          <cell r="B2626" t="str">
            <v>OMC_8188</v>
          </cell>
          <cell r="C2626" t="str">
            <v>188 - GCP Jurisdictional O &amp; M Exp Amount</v>
          </cell>
          <cell r="D2626">
            <v>0</v>
          </cell>
          <cell r="F2626" t="str">
            <v>CALC</v>
          </cell>
          <cell r="H2626" t="str">
            <v>188</v>
          </cell>
          <cell r="I2626" t="str">
            <v>C</v>
          </cell>
          <cell r="J2626" t="str">
            <v>om_exp</v>
          </cell>
          <cell r="K2626" t="str">
            <v>juris_gcp_amt</v>
          </cell>
          <cell r="M2626" t="str">
            <v>2010/12/1/8/A/0</v>
          </cell>
        </row>
        <row r="2627">
          <cell r="A2627" t="str">
            <v>2626</v>
          </cell>
          <cell r="B2627" t="str">
            <v>OMC_8188</v>
          </cell>
          <cell r="C2627" t="str">
            <v>188 - GCP Jurisdictional O &amp; M Exp Amount</v>
          </cell>
          <cell r="D2627">
            <v>0</v>
          </cell>
          <cell r="F2627" t="str">
            <v>CALC</v>
          </cell>
          <cell r="H2627" t="str">
            <v>188</v>
          </cell>
          <cell r="I2627" t="str">
            <v>C</v>
          </cell>
          <cell r="J2627" t="str">
            <v>om_exp</v>
          </cell>
          <cell r="K2627" t="str">
            <v>juris_gcp_amt</v>
          </cell>
          <cell r="M2627" t="str">
            <v>2010/12/1/8/A/0</v>
          </cell>
        </row>
        <row r="2628">
          <cell r="A2628" t="str">
            <v>2627</v>
          </cell>
          <cell r="B2628" t="str">
            <v>OM4_8188</v>
          </cell>
          <cell r="C2628" t="str">
            <v>188 - Energy Allocation Factor</v>
          </cell>
          <cell r="D2628">
            <v>1</v>
          </cell>
          <cell r="F2628" t="str">
            <v>CALC</v>
          </cell>
          <cell r="H2628" t="str">
            <v>188</v>
          </cell>
          <cell r="I2628" t="str">
            <v>C</v>
          </cell>
          <cell r="J2628" t="str">
            <v>om_exp</v>
          </cell>
          <cell r="K2628" t="str">
            <v>alloc_energy</v>
          </cell>
          <cell r="M2628" t="str">
            <v>2010/12/1/8/A/0</v>
          </cell>
        </row>
        <row r="2629">
          <cell r="A2629" t="str">
            <v>2628</v>
          </cell>
          <cell r="B2629" t="str">
            <v>OM4_8188</v>
          </cell>
          <cell r="C2629" t="str">
            <v>188 - Energy Allocation Factor</v>
          </cell>
          <cell r="D2629">
            <v>1</v>
          </cell>
          <cell r="F2629" t="str">
            <v>CALC</v>
          </cell>
          <cell r="H2629" t="str">
            <v>188</v>
          </cell>
          <cell r="I2629" t="str">
            <v>C</v>
          </cell>
          <cell r="J2629" t="str">
            <v>om_exp</v>
          </cell>
          <cell r="K2629" t="str">
            <v>alloc_energy</v>
          </cell>
          <cell r="M2629" t="str">
            <v>2010/12/1/8/A/0</v>
          </cell>
        </row>
        <row r="2630">
          <cell r="A2630" t="str">
            <v>2629</v>
          </cell>
          <cell r="B2630" t="str">
            <v>OM4_8188</v>
          </cell>
          <cell r="C2630" t="str">
            <v>188 - Energy Allocation Factor</v>
          </cell>
          <cell r="D2630">
            <v>1</v>
          </cell>
          <cell r="F2630" t="str">
            <v>CALC</v>
          </cell>
          <cell r="H2630" t="str">
            <v>188</v>
          </cell>
          <cell r="I2630" t="str">
            <v>C</v>
          </cell>
          <cell r="J2630" t="str">
            <v>om_exp</v>
          </cell>
          <cell r="K2630" t="str">
            <v>alloc_energy</v>
          </cell>
          <cell r="M2630" t="str">
            <v>2010/12/1/8/A/0</v>
          </cell>
        </row>
        <row r="2631">
          <cell r="A2631" t="str">
            <v>2630</v>
          </cell>
          <cell r="B2631" t="str">
            <v>OM4_8188</v>
          </cell>
          <cell r="C2631" t="str">
            <v>188 - Energy Allocation Factor</v>
          </cell>
          <cell r="D2631">
            <v>1</v>
          </cell>
          <cell r="F2631" t="str">
            <v>CALC</v>
          </cell>
          <cell r="H2631" t="str">
            <v>188</v>
          </cell>
          <cell r="I2631" t="str">
            <v>C</v>
          </cell>
          <cell r="J2631" t="str">
            <v>om_exp</v>
          </cell>
          <cell r="K2631" t="str">
            <v>alloc_energy</v>
          </cell>
          <cell r="M2631" t="str">
            <v>2010/12/1/8/A/0</v>
          </cell>
        </row>
        <row r="2632">
          <cell r="A2632" t="str">
            <v>2631</v>
          </cell>
          <cell r="B2632" t="str">
            <v>OM4_8188</v>
          </cell>
          <cell r="C2632" t="str">
            <v>188 - Energy Allocation Factor</v>
          </cell>
          <cell r="D2632">
            <v>1</v>
          </cell>
          <cell r="F2632" t="str">
            <v>CALC</v>
          </cell>
          <cell r="H2632" t="str">
            <v>188</v>
          </cell>
          <cell r="I2632" t="str">
            <v>C</v>
          </cell>
          <cell r="J2632" t="str">
            <v>om_exp</v>
          </cell>
          <cell r="K2632" t="str">
            <v>alloc_energy</v>
          </cell>
          <cell r="M2632" t="str">
            <v>2010/12/1/8/A/0</v>
          </cell>
        </row>
        <row r="2633">
          <cell r="A2633" t="str">
            <v>2632</v>
          </cell>
          <cell r="B2633" t="str">
            <v>OM7_8188</v>
          </cell>
          <cell r="C2633" t="str">
            <v>188 - Energy Allocation O &amp; M Exp Amount</v>
          </cell>
          <cell r="D2633">
            <v>0</v>
          </cell>
          <cell r="F2633" t="str">
            <v>CALC</v>
          </cell>
          <cell r="H2633" t="str">
            <v>188</v>
          </cell>
          <cell r="I2633" t="str">
            <v>C</v>
          </cell>
          <cell r="J2633" t="str">
            <v>om_exp</v>
          </cell>
          <cell r="K2633" t="str">
            <v>alloc_energy_amt</v>
          </cell>
          <cell r="M2633" t="str">
            <v>2010/12/1/8/A/0</v>
          </cell>
        </row>
        <row r="2634">
          <cell r="A2634" t="str">
            <v>2633</v>
          </cell>
          <cell r="B2634" t="str">
            <v>OM7_8188</v>
          </cell>
          <cell r="C2634" t="str">
            <v>188 - Energy Allocation O &amp; M Exp Amount</v>
          </cell>
          <cell r="D2634">
            <v>172.23</v>
          </cell>
          <cell r="F2634" t="str">
            <v>CALC</v>
          </cell>
          <cell r="H2634" t="str">
            <v>188</v>
          </cell>
          <cell r="I2634" t="str">
            <v>C</v>
          </cell>
          <cell r="J2634" t="str">
            <v>om_exp</v>
          </cell>
          <cell r="K2634" t="str">
            <v>alloc_energy_amt</v>
          </cell>
          <cell r="M2634" t="str">
            <v>2010/12/1/8/A/0</v>
          </cell>
        </row>
        <row r="2635">
          <cell r="A2635" t="str">
            <v>2634</v>
          </cell>
          <cell r="B2635" t="str">
            <v>OM7_8188</v>
          </cell>
          <cell r="C2635" t="str">
            <v>188 - Energy Allocation O &amp; M Exp Amount</v>
          </cell>
          <cell r="D2635">
            <v>0</v>
          </cell>
          <cell r="F2635" t="str">
            <v>CALC</v>
          </cell>
          <cell r="H2635" t="str">
            <v>188</v>
          </cell>
          <cell r="I2635" t="str">
            <v>C</v>
          </cell>
          <cell r="J2635" t="str">
            <v>om_exp</v>
          </cell>
          <cell r="K2635" t="str">
            <v>alloc_energy_amt</v>
          </cell>
          <cell r="M2635" t="str">
            <v>2010/12/1/8/A/0</v>
          </cell>
        </row>
        <row r="2636">
          <cell r="A2636" t="str">
            <v>2635</v>
          </cell>
          <cell r="B2636" t="str">
            <v>OM7_8188</v>
          </cell>
          <cell r="C2636" t="str">
            <v>188 - Energy Allocation O &amp; M Exp Amount</v>
          </cell>
          <cell r="D2636">
            <v>0</v>
          </cell>
          <cell r="F2636" t="str">
            <v>CALC</v>
          </cell>
          <cell r="H2636" t="str">
            <v>188</v>
          </cell>
          <cell r="I2636" t="str">
            <v>C</v>
          </cell>
          <cell r="J2636" t="str">
            <v>om_exp</v>
          </cell>
          <cell r="K2636" t="str">
            <v>alloc_energy_amt</v>
          </cell>
          <cell r="M2636" t="str">
            <v>2010/12/1/8/A/0</v>
          </cell>
        </row>
        <row r="2637">
          <cell r="A2637" t="str">
            <v>2636</v>
          </cell>
          <cell r="B2637" t="str">
            <v>OM7_8188</v>
          </cell>
          <cell r="C2637" t="str">
            <v>188 - Energy Allocation O &amp; M Exp Amount</v>
          </cell>
          <cell r="D2637">
            <v>169480.43</v>
          </cell>
          <cell r="F2637" t="str">
            <v>CALC</v>
          </cell>
          <cell r="H2637" t="str">
            <v>188</v>
          </cell>
          <cell r="I2637" t="str">
            <v>C</v>
          </cell>
          <cell r="J2637" t="str">
            <v>om_exp</v>
          </cell>
          <cell r="K2637" t="str">
            <v>alloc_energy_amt</v>
          </cell>
          <cell r="M2637" t="str">
            <v>2010/12/1/8/A/0</v>
          </cell>
        </row>
        <row r="2638">
          <cell r="A2638" t="str">
            <v>2637</v>
          </cell>
          <cell r="B2638" t="str">
            <v>OMB_8188</v>
          </cell>
          <cell r="C2638" t="str">
            <v>188 - CP Jurisdictional O &amp; M Exp Amount</v>
          </cell>
          <cell r="D2638">
            <v>0</v>
          </cell>
          <cell r="F2638" t="str">
            <v>CALC</v>
          </cell>
          <cell r="H2638" t="str">
            <v>188</v>
          </cell>
          <cell r="I2638" t="str">
            <v>C</v>
          </cell>
          <cell r="J2638" t="str">
            <v>om_exp</v>
          </cell>
          <cell r="K2638" t="str">
            <v>juris_cp_amt</v>
          </cell>
          <cell r="M2638" t="str">
            <v>2010/12/1/8/A/0</v>
          </cell>
        </row>
        <row r="2639">
          <cell r="A2639" t="str">
            <v>2638</v>
          </cell>
          <cell r="B2639" t="str">
            <v>OMB_8188</v>
          </cell>
          <cell r="C2639" t="str">
            <v>188 - CP Jurisdictional O &amp; M Exp Amount</v>
          </cell>
          <cell r="D2639">
            <v>0</v>
          </cell>
          <cell r="F2639" t="str">
            <v>CALC</v>
          </cell>
          <cell r="H2639" t="str">
            <v>188</v>
          </cell>
          <cell r="I2639" t="str">
            <v>C</v>
          </cell>
          <cell r="J2639" t="str">
            <v>om_exp</v>
          </cell>
          <cell r="K2639" t="str">
            <v>juris_cp_amt</v>
          </cell>
          <cell r="M2639" t="str">
            <v>2010/12/1/8/A/0</v>
          </cell>
        </row>
        <row r="2640">
          <cell r="A2640" t="str">
            <v>2639</v>
          </cell>
          <cell r="B2640" t="str">
            <v>OMB_8188</v>
          </cell>
          <cell r="C2640" t="str">
            <v>188 - CP Jurisdictional O &amp; M Exp Amount</v>
          </cell>
          <cell r="D2640">
            <v>0</v>
          </cell>
          <cell r="F2640" t="str">
            <v>CALC</v>
          </cell>
          <cell r="H2640" t="str">
            <v>188</v>
          </cell>
          <cell r="I2640" t="str">
            <v>C</v>
          </cell>
          <cell r="J2640" t="str">
            <v>om_exp</v>
          </cell>
          <cell r="K2640" t="str">
            <v>juris_cp_amt</v>
          </cell>
          <cell r="M2640" t="str">
            <v>2010/12/1/8/A/0</v>
          </cell>
        </row>
        <row r="2641">
          <cell r="A2641" t="str">
            <v>2640</v>
          </cell>
          <cell r="B2641" t="str">
            <v>OMB_8188</v>
          </cell>
          <cell r="C2641" t="str">
            <v>188 - CP Jurisdictional O &amp; M Exp Amount</v>
          </cell>
          <cell r="D2641">
            <v>0</v>
          </cell>
          <cell r="F2641" t="str">
            <v>CALC</v>
          </cell>
          <cell r="H2641" t="str">
            <v>188</v>
          </cell>
          <cell r="I2641" t="str">
            <v>C</v>
          </cell>
          <cell r="J2641" t="str">
            <v>om_exp</v>
          </cell>
          <cell r="K2641" t="str">
            <v>juris_cp_amt</v>
          </cell>
          <cell r="M2641" t="str">
            <v>2010/12/1/8/A/0</v>
          </cell>
        </row>
        <row r="2642">
          <cell r="A2642" t="str">
            <v>2641</v>
          </cell>
          <cell r="B2642" t="str">
            <v>OMB_8188</v>
          </cell>
          <cell r="C2642" t="str">
            <v>188 - CP Jurisdictional O &amp; M Exp Amount</v>
          </cell>
          <cell r="D2642">
            <v>0</v>
          </cell>
          <cell r="F2642" t="str">
            <v>CALC</v>
          </cell>
          <cell r="H2642" t="str">
            <v>188</v>
          </cell>
          <cell r="I2642" t="str">
            <v>C</v>
          </cell>
          <cell r="J2642" t="str">
            <v>om_exp</v>
          </cell>
          <cell r="K2642" t="str">
            <v>juris_cp_amt</v>
          </cell>
          <cell r="M2642" t="str">
            <v>2010/12/1/8/A/0</v>
          </cell>
        </row>
        <row r="2643">
          <cell r="A2643" t="str">
            <v>2642</v>
          </cell>
          <cell r="B2643" t="str">
            <v>OM8_8188</v>
          </cell>
          <cell r="C2643" t="str">
            <v>188 - CP Jurisdictional Factor</v>
          </cell>
          <cell r="D2643">
            <v>0.98031049999999997</v>
          </cell>
          <cell r="F2643" t="str">
            <v>CALC</v>
          </cell>
          <cell r="H2643" t="str">
            <v>188</v>
          </cell>
          <cell r="I2643" t="str">
            <v>C</v>
          </cell>
          <cell r="J2643" t="str">
            <v>om_exp</v>
          </cell>
          <cell r="K2643" t="str">
            <v>juris_cp</v>
          </cell>
          <cell r="M2643" t="str">
            <v>2010/12/1/8/A/0</v>
          </cell>
        </row>
        <row r="2644">
          <cell r="A2644" t="str">
            <v>2643</v>
          </cell>
          <cell r="B2644" t="str">
            <v>OM8_8188</v>
          </cell>
          <cell r="C2644" t="str">
            <v>188 - CP Jurisdictional Factor</v>
          </cell>
          <cell r="D2644">
            <v>0.98031049999999997</v>
          </cell>
          <cell r="F2644" t="str">
            <v>CALC</v>
          </cell>
          <cell r="H2644" t="str">
            <v>188</v>
          </cell>
          <cell r="I2644" t="str">
            <v>C</v>
          </cell>
          <cell r="J2644" t="str">
            <v>om_exp</v>
          </cell>
          <cell r="K2644" t="str">
            <v>juris_cp</v>
          </cell>
          <cell r="M2644" t="str">
            <v>2010/12/1/8/A/0</v>
          </cell>
        </row>
        <row r="2645">
          <cell r="A2645" t="str">
            <v>2644</v>
          </cell>
          <cell r="B2645" t="str">
            <v>OM8_8188</v>
          </cell>
          <cell r="C2645" t="str">
            <v>188 - CP Jurisdictional Factor</v>
          </cell>
          <cell r="D2645">
            <v>0.98031049999999997</v>
          </cell>
          <cell r="F2645" t="str">
            <v>CALC</v>
          </cell>
          <cell r="H2645" t="str">
            <v>188</v>
          </cell>
          <cell r="I2645" t="str">
            <v>C</v>
          </cell>
          <cell r="J2645" t="str">
            <v>om_exp</v>
          </cell>
          <cell r="K2645" t="str">
            <v>juris_cp</v>
          </cell>
          <cell r="M2645" t="str">
            <v>2010/12/1/8/A/0</v>
          </cell>
        </row>
        <row r="2646">
          <cell r="A2646" t="str">
            <v>2645</v>
          </cell>
          <cell r="B2646" t="str">
            <v>OM8_8188</v>
          </cell>
          <cell r="C2646" t="str">
            <v>188 - CP Jurisdictional Factor</v>
          </cell>
          <cell r="D2646">
            <v>0.98031049999999997</v>
          </cell>
          <cell r="F2646" t="str">
            <v>CALC</v>
          </cell>
          <cell r="H2646" t="str">
            <v>188</v>
          </cell>
          <cell r="I2646" t="str">
            <v>C</v>
          </cell>
          <cell r="J2646" t="str">
            <v>om_exp</v>
          </cell>
          <cell r="K2646" t="str">
            <v>juris_cp</v>
          </cell>
          <cell r="M2646" t="str">
            <v>2010/12/1/8/A/0</v>
          </cell>
        </row>
        <row r="2647">
          <cell r="A2647" t="str">
            <v>2646</v>
          </cell>
          <cell r="B2647" t="str">
            <v>OM8_8188</v>
          </cell>
          <cell r="C2647" t="str">
            <v>188 - CP Jurisdictional Factor</v>
          </cell>
          <cell r="D2647">
            <v>0.98031049999999997</v>
          </cell>
          <cell r="F2647" t="str">
            <v>CALC</v>
          </cell>
          <cell r="H2647" t="str">
            <v>188</v>
          </cell>
          <cell r="I2647" t="str">
            <v>C</v>
          </cell>
          <cell r="J2647" t="str">
            <v>om_exp</v>
          </cell>
          <cell r="K2647" t="str">
            <v>juris_cp</v>
          </cell>
          <cell r="M2647" t="str">
            <v>2010/12/1/8/A/0</v>
          </cell>
        </row>
        <row r="2648">
          <cell r="A2648" t="str">
            <v>2647</v>
          </cell>
          <cell r="B2648" t="str">
            <v>OMA_8188</v>
          </cell>
          <cell r="C2648" t="str">
            <v>188 - Energy Jurisdictional Factor</v>
          </cell>
          <cell r="D2648">
            <v>0.980271</v>
          </cell>
          <cell r="F2648" t="str">
            <v>CALC</v>
          </cell>
          <cell r="H2648" t="str">
            <v>188</v>
          </cell>
          <cell r="I2648" t="str">
            <v>C</v>
          </cell>
          <cell r="J2648" t="str">
            <v>om_exp</v>
          </cell>
          <cell r="K2648" t="str">
            <v>juris_energy</v>
          </cell>
          <cell r="M2648" t="str">
            <v>2010/12/1/8/A/0</v>
          </cell>
        </row>
        <row r="2649">
          <cell r="A2649" t="str">
            <v>2648</v>
          </cell>
          <cell r="B2649" t="str">
            <v>OMA_8188</v>
          </cell>
          <cell r="C2649" t="str">
            <v>188 - Energy Jurisdictional Factor</v>
          </cell>
          <cell r="D2649">
            <v>0.980271</v>
          </cell>
          <cell r="F2649" t="str">
            <v>CALC</v>
          </cell>
          <cell r="H2649" t="str">
            <v>188</v>
          </cell>
          <cell r="I2649" t="str">
            <v>C</v>
          </cell>
          <cell r="J2649" t="str">
            <v>om_exp</v>
          </cell>
          <cell r="K2649" t="str">
            <v>juris_energy</v>
          </cell>
          <cell r="M2649" t="str">
            <v>2010/12/1/8/A/0</v>
          </cell>
        </row>
        <row r="2650">
          <cell r="A2650" t="str">
            <v>2649</v>
          </cell>
          <cell r="B2650" t="str">
            <v>OMA_8188</v>
          </cell>
          <cell r="C2650" t="str">
            <v>188 - Energy Jurisdictional Factor</v>
          </cell>
          <cell r="D2650">
            <v>0.980271</v>
          </cell>
          <cell r="F2650" t="str">
            <v>CALC</v>
          </cell>
          <cell r="H2650" t="str">
            <v>188</v>
          </cell>
          <cell r="I2650" t="str">
            <v>C</v>
          </cell>
          <cell r="J2650" t="str">
            <v>om_exp</v>
          </cell>
          <cell r="K2650" t="str">
            <v>juris_energy</v>
          </cell>
          <cell r="M2650" t="str">
            <v>2010/12/1/8/A/0</v>
          </cell>
        </row>
        <row r="2651">
          <cell r="A2651" t="str">
            <v>2650</v>
          </cell>
          <cell r="B2651" t="str">
            <v>OMA_8188</v>
          </cell>
          <cell r="C2651" t="str">
            <v>188 - Energy Jurisdictional Factor</v>
          </cell>
          <cell r="D2651">
            <v>0.980271</v>
          </cell>
          <cell r="F2651" t="str">
            <v>CALC</v>
          </cell>
          <cell r="H2651" t="str">
            <v>188</v>
          </cell>
          <cell r="I2651" t="str">
            <v>C</v>
          </cell>
          <cell r="J2651" t="str">
            <v>om_exp</v>
          </cell>
          <cell r="K2651" t="str">
            <v>juris_energy</v>
          </cell>
          <cell r="M2651" t="str">
            <v>2010/12/1/8/A/0</v>
          </cell>
        </row>
        <row r="2652">
          <cell r="A2652" t="str">
            <v>2651</v>
          </cell>
          <cell r="B2652" t="str">
            <v>OMA_8188</v>
          </cell>
          <cell r="C2652" t="str">
            <v>188 - Energy Jurisdictional Factor</v>
          </cell>
          <cell r="D2652">
            <v>0.980271</v>
          </cell>
          <cell r="F2652" t="str">
            <v>CALC</v>
          </cell>
          <cell r="H2652" t="str">
            <v>188</v>
          </cell>
          <cell r="I2652" t="str">
            <v>C</v>
          </cell>
          <cell r="J2652" t="str">
            <v>om_exp</v>
          </cell>
          <cell r="K2652" t="str">
            <v>juris_energy</v>
          </cell>
          <cell r="M2652" t="str">
            <v>2010/12/1/8/A/0</v>
          </cell>
        </row>
        <row r="2653">
          <cell r="A2653" t="str">
            <v>2652</v>
          </cell>
          <cell r="B2653" t="str">
            <v>OM1_8188</v>
          </cell>
          <cell r="C2653" t="str">
            <v>188 - O &amp; M Expenses Amount</v>
          </cell>
          <cell r="D2653">
            <v>0</v>
          </cell>
          <cell r="F2653" t="str">
            <v>CALC</v>
          </cell>
          <cell r="H2653" t="str">
            <v>188</v>
          </cell>
          <cell r="I2653" t="str">
            <v>C</v>
          </cell>
          <cell r="J2653" t="str">
            <v>om_exp</v>
          </cell>
          <cell r="K2653" t="str">
            <v>beg_bal</v>
          </cell>
          <cell r="M2653" t="str">
            <v>2010/12/1/8/A/0</v>
          </cell>
        </row>
        <row r="2654">
          <cell r="A2654" t="str">
            <v>2653</v>
          </cell>
          <cell r="B2654" t="str">
            <v>OM1_8188</v>
          </cell>
          <cell r="C2654" t="str">
            <v>188 - O &amp; M Expenses Amount</v>
          </cell>
          <cell r="D2654">
            <v>172.23</v>
          </cell>
          <cell r="F2654" t="str">
            <v>CALC</v>
          </cell>
          <cell r="H2654" t="str">
            <v>188</v>
          </cell>
          <cell r="I2654" t="str">
            <v>C</v>
          </cell>
          <cell r="J2654" t="str">
            <v>om_exp</v>
          </cell>
          <cell r="K2654" t="str">
            <v>beg_bal</v>
          </cell>
          <cell r="M2654" t="str">
            <v>2010/12/1/8/A/0</v>
          </cell>
        </row>
        <row r="2655">
          <cell r="A2655" t="str">
            <v>2654</v>
          </cell>
          <cell r="B2655" t="str">
            <v>OM1_8188</v>
          </cell>
          <cell r="C2655" t="str">
            <v>188 - O &amp; M Expenses Amount</v>
          </cell>
          <cell r="D2655">
            <v>0</v>
          </cell>
          <cell r="F2655" t="str">
            <v>CALC</v>
          </cell>
          <cell r="H2655" t="str">
            <v>188</v>
          </cell>
          <cell r="I2655" t="str">
            <v>C</v>
          </cell>
          <cell r="J2655" t="str">
            <v>om_exp</v>
          </cell>
          <cell r="K2655" t="str">
            <v>beg_bal</v>
          </cell>
          <cell r="M2655" t="str">
            <v>2010/12/1/8/A/0</v>
          </cell>
        </row>
        <row r="2656">
          <cell r="A2656" t="str">
            <v>2655</v>
          </cell>
          <cell r="B2656" t="str">
            <v>OM1_8188</v>
          </cell>
          <cell r="C2656" t="str">
            <v>188 - O &amp; M Expenses Amount</v>
          </cell>
          <cell r="D2656">
            <v>0</v>
          </cell>
          <cell r="F2656" t="str">
            <v>CALC</v>
          </cell>
          <cell r="H2656" t="str">
            <v>188</v>
          </cell>
          <cell r="I2656" t="str">
            <v>C</v>
          </cell>
          <cell r="J2656" t="str">
            <v>om_exp</v>
          </cell>
          <cell r="K2656" t="str">
            <v>beg_bal</v>
          </cell>
          <cell r="M2656" t="str">
            <v>2010/12/1/8/A/0</v>
          </cell>
        </row>
        <row r="2657">
          <cell r="A2657" t="str">
            <v>2656</v>
          </cell>
          <cell r="B2657" t="str">
            <v>OM1_8188</v>
          </cell>
          <cell r="C2657" t="str">
            <v>188 - O &amp; M Expenses Amount</v>
          </cell>
          <cell r="D2657">
            <v>169480.43</v>
          </cell>
          <cell r="F2657" t="str">
            <v>CALC</v>
          </cell>
          <cell r="H2657" t="str">
            <v>188</v>
          </cell>
          <cell r="I2657" t="str">
            <v>C</v>
          </cell>
          <cell r="J2657" t="str">
            <v>om_exp</v>
          </cell>
          <cell r="K2657" t="str">
            <v>beg_bal</v>
          </cell>
          <cell r="M2657" t="str">
            <v>2010/12/1/8/A/0</v>
          </cell>
        </row>
        <row r="2658">
          <cell r="A2658" t="str">
            <v>2657</v>
          </cell>
          <cell r="B2658" t="str">
            <v>OM9_8188</v>
          </cell>
          <cell r="C2658" t="str">
            <v>188 - GCP Jurisdictional Factor</v>
          </cell>
          <cell r="D2658">
            <v>1</v>
          </cell>
          <cell r="F2658" t="str">
            <v>CALC</v>
          </cell>
          <cell r="H2658" t="str">
            <v>188</v>
          </cell>
          <cell r="I2658" t="str">
            <v>C</v>
          </cell>
          <cell r="J2658" t="str">
            <v>om_exp</v>
          </cell>
          <cell r="K2658" t="str">
            <v>juris_gcp</v>
          </cell>
          <cell r="M2658" t="str">
            <v>2010/12/1/8/A/0</v>
          </cell>
        </row>
        <row r="2659">
          <cell r="A2659" t="str">
            <v>2658</v>
          </cell>
          <cell r="B2659" t="str">
            <v>OM9_8188</v>
          </cell>
          <cell r="C2659" t="str">
            <v>188 - GCP Jurisdictional Factor</v>
          </cell>
          <cell r="D2659">
            <v>1</v>
          </cell>
          <cell r="F2659" t="str">
            <v>CALC</v>
          </cell>
          <cell r="H2659" t="str">
            <v>188</v>
          </cell>
          <cell r="I2659" t="str">
            <v>C</v>
          </cell>
          <cell r="J2659" t="str">
            <v>om_exp</v>
          </cell>
          <cell r="K2659" t="str">
            <v>juris_gcp</v>
          </cell>
          <cell r="M2659" t="str">
            <v>2010/12/1/8/A/0</v>
          </cell>
        </row>
        <row r="2660">
          <cell r="A2660" t="str">
            <v>2659</v>
          </cell>
          <cell r="B2660" t="str">
            <v>OM9_8188</v>
          </cell>
          <cell r="C2660" t="str">
            <v>188 - GCP Jurisdictional Factor</v>
          </cell>
          <cell r="D2660">
            <v>1</v>
          </cell>
          <cell r="F2660" t="str">
            <v>CALC</v>
          </cell>
          <cell r="H2660" t="str">
            <v>188</v>
          </cell>
          <cell r="I2660" t="str">
            <v>C</v>
          </cell>
          <cell r="J2660" t="str">
            <v>om_exp</v>
          </cell>
          <cell r="K2660" t="str">
            <v>juris_gcp</v>
          </cell>
          <cell r="M2660" t="str">
            <v>2010/12/1/8/A/0</v>
          </cell>
        </row>
        <row r="2661">
          <cell r="A2661" t="str">
            <v>2660</v>
          </cell>
          <cell r="B2661" t="str">
            <v>OM9_8188</v>
          </cell>
          <cell r="C2661" t="str">
            <v>188 - GCP Jurisdictional Factor</v>
          </cell>
          <cell r="D2661">
            <v>1</v>
          </cell>
          <cell r="F2661" t="str">
            <v>CALC</v>
          </cell>
          <cell r="H2661" t="str">
            <v>188</v>
          </cell>
          <cell r="I2661" t="str">
            <v>C</v>
          </cell>
          <cell r="J2661" t="str">
            <v>om_exp</v>
          </cell>
          <cell r="K2661" t="str">
            <v>juris_gcp</v>
          </cell>
          <cell r="M2661" t="str">
            <v>2010/12/1/8/A/0</v>
          </cell>
        </row>
        <row r="2662">
          <cell r="A2662" t="str">
            <v>2661</v>
          </cell>
          <cell r="B2662" t="str">
            <v>OM9_8188</v>
          </cell>
          <cell r="C2662" t="str">
            <v>188 - GCP Jurisdictional Factor</v>
          </cell>
          <cell r="D2662">
            <v>1</v>
          </cell>
          <cell r="F2662" t="str">
            <v>CALC</v>
          </cell>
          <cell r="H2662" t="str">
            <v>188</v>
          </cell>
          <cell r="I2662" t="str">
            <v>C</v>
          </cell>
          <cell r="J2662" t="str">
            <v>om_exp</v>
          </cell>
          <cell r="K2662" t="str">
            <v>juris_gcp</v>
          </cell>
          <cell r="M2662" t="str">
            <v>2010/12/1/8/A/0</v>
          </cell>
        </row>
        <row r="2663">
          <cell r="A2663" t="str">
            <v>2662</v>
          </cell>
          <cell r="B2663" t="str">
            <v>OMD_8188</v>
          </cell>
          <cell r="C2663" t="str">
            <v>188 - Energy Jurisdictional O &amp; M Exp Amount</v>
          </cell>
          <cell r="D2663">
            <v>0</v>
          </cell>
          <cell r="F2663" t="str">
            <v>CALC</v>
          </cell>
          <cell r="H2663" t="str">
            <v>188</v>
          </cell>
          <cell r="I2663" t="str">
            <v>C</v>
          </cell>
          <cell r="J2663" t="str">
            <v>om_exp</v>
          </cell>
          <cell r="K2663" t="str">
            <v>juris_energy_amt</v>
          </cell>
          <cell r="M2663" t="str">
            <v>2010/12/1/8/A/0</v>
          </cell>
        </row>
        <row r="2664">
          <cell r="A2664" t="str">
            <v>2663</v>
          </cell>
          <cell r="B2664" t="str">
            <v>OMD_8188</v>
          </cell>
          <cell r="C2664" t="str">
            <v>188 - Energy Jurisdictional O &amp; M Exp Amount</v>
          </cell>
          <cell r="D2664">
            <v>168.83207433000001</v>
          </cell>
          <cell r="F2664" t="str">
            <v>CALC</v>
          </cell>
          <cell r="H2664" t="str">
            <v>188</v>
          </cell>
          <cell r="I2664" t="str">
            <v>C</v>
          </cell>
          <cell r="J2664" t="str">
            <v>om_exp</v>
          </cell>
          <cell r="K2664" t="str">
            <v>juris_energy_amt</v>
          </cell>
          <cell r="M2664" t="str">
            <v>2010/12/1/8/A/0</v>
          </cell>
        </row>
        <row r="2665">
          <cell r="A2665" t="str">
            <v>2664</v>
          </cell>
          <cell r="B2665" t="str">
            <v>OMD_8188</v>
          </cell>
          <cell r="C2665" t="str">
            <v>188 - Energy Jurisdictional O &amp; M Exp Amount</v>
          </cell>
          <cell r="D2665">
            <v>0</v>
          </cell>
          <cell r="F2665" t="str">
            <v>CALC</v>
          </cell>
          <cell r="H2665" t="str">
            <v>188</v>
          </cell>
          <cell r="I2665" t="str">
            <v>C</v>
          </cell>
          <cell r="J2665" t="str">
            <v>om_exp</v>
          </cell>
          <cell r="K2665" t="str">
            <v>juris_energy_amt</v>
          </cell>
          <cell r="M2665" t="str">
            <v>2010/12/1/8/A/0</v>
          </cell>
        </row>
        <row r="2666">
          <cell r="A2666" t="str">
            <v>2665</v>
          </cell>
          <cell r="B2666" t="str">
            <v>OMD_8188</v>
          </cell>
          <cell r="C2666" t="str">
            <v>188 - Energy Jurisdictional O &amp; M Exp Amount</v>
          </cell>
          <cell r="D2666">
            <v>0</v>
          </cell>
          <cell r="F2666" t="str">
            <v>CALC</v>
          </cell>
          <cell r="H2666" t="str">
            <v>188</v>
          </cell>
          <cell r="I2666" t="str">
            <v>C</v>
          </cell>
          <cell r="J2666" t="str">
            <v>om_exp</v>
          </cell>
          <cell r="K2666" t="str">
            <v>juris_energy_amt</v>
          </cell>
          <cell r="M2666" t="str">
            <v>2010/12/1/8/A/0</v>
          </cell>
        </row>
        <row r="2667">
          <cell r="A2667" t="str">
            <v>2666</v>
          </cell>
          <cell r="B2667" t="str">
            <v>OMD_8188</v>
          </cell>
          <cell r="C2667" t="str">
            <v>188 - Energy Jurisdictional O &amp; M Exp Amount</v>
          </cell>
          <cell r="D2667">
            <v>166136.75059653001</v>
          </cell>
          <cell r="F2667" t="str">
            <v>CALC</v>
          </cell>
          <cell r="H2667" t="str">
            <v>188</v>
          </cell>
          <cell r="I2667" t="str">
            <v>C</v>
          </cell>
          <cell r="J2667" t="str">
            <v>om_exp</v>
          </cell>
          <cell r="K2667" t="str">
            <v>juris_energy_amt</v>
          </cell>
          <cell r="M2667" t="str">
            <v>2010/12/1/8/A/0</v>
          </cell>
        </row>
        <row r="2668">
          <cell r="A2668" t="str">
            <v>2667</v>
          </cell>
          <cell r="B2668" t="str">
            <v>OME_8188</v>
          </cell>
          <cell r="C2668" t="str">
            <v>188 - Total Jurisdictional O &amp; M Exp Amount</v>
          </cell>
          <cell r="D2668">
            <v>0</v>
          </cell>
          <cell r="F2668" t="str">
            <v>CALC</v>
          </cell>
          <cell r="H2668" t="str">
            <v>188</v>
          </cell>
          <cell r="I2668" t="str">
            <v>C</v>
          </cell>
          <cell r="J2668" t="str">
            <v>om_exp</v>
          </cell>
          <cell r="K2668" t="str">
            <v>total_juris_amt</v>
          </cell>
          <cell r="M2668" t="str">
            <v>2010/12/1/8/A/0</v>
          </cell>
        </row>
        <row r="2669">
          <cell r="A2669" t="str">
            <v>2668</v>
          </cell>
          <cell r="B2669" t="str">
            <v>OME_8188</v>
          </cell>
          <cell r="C2669" t="str">
            <v>188 - Total Jurisdictional O &amp; M Exp Amount</v>
          </cell>
          <cell r="D2669">
            <v>168.83207433000001</v>
          </cell>
          <cell r="F2669" t="str">
            <v>CALC</v>
          </cell>
          <cell r="H2669" t="str">
            <v>188</v>
          </cell>
          <cell r="I2669" t="str">
            <v>C</v>
          </cell>
          <cell r="J2669" t="str">
            <v>om_exp</v>
          </cell>
          <cell r="K2669" t="str">
            <v>total_juris_amt</v>
          </cell>
          <cell r="M2669" t="str">
            <v>2010/12/1/8/A/0</v>
          </cell>
        </row>
        <row r="2670">
          <cell r="A2670" t="str">
            <v>2669</v>
          </cell>
          <cell r="B2670" t="str">
            <v>OME_8188</v>
          </cell>
          <cell r="C2670" t="str">
            <v>188 - Total Jurisdictional O &amp; M Exp Amount</v>
          </cell>
          <cell r="D2670">
            <v>0</v>
          </cell>
          <cell r="F2670" t="str">
            <v>CALC</v>
          </cell>
          <cell r="H2670" t="str">
            <v>188</v>
          </cell>
          <cell r="I2670" t="str">
            <v>C</v>
          </cell>
          <cell r="J2670" t="str">
            <v>om_exp</v>
          </cell>
          <cell r="K2670" t="str">
            <v>total_juris_amt</v>
          </cell>
          <cell r="M2670" t="str">
            <v>2010/12/1/8/A/0</v>
          </cell>
        </row>
        <row r="2671">
          <cell r="A2671" t="str">
            <v>2670</v>
          </cell>
          <cell r="B2671" t="str">
            <v>OME_8188</v>
          </cell>
          <cell r="C2671" t="str">
            <v>188 - Total Jurisdictional O &amp; M Exp Amount</v>
          </cell>
          <cell r="D2671">
            <v>0</v>
          </cell>
          <cell r="F2671" t="str">
            <v>CALC</v>
          </cell>
          <cell r="H2671" t="str">
            <v>188</v>
          </cell>
          <cell r="I2671" t="str">
            <v>C</v>
          </cell>
          <cell r="J2671" t="str">
            <v>om_exp</v>
          </cell>
          <cell r="K2671" t="str">
            <v>total_juris_amt</v>
          </cell>
          <cell r="M2671" t="str">
            <v>2010/12/1/8/A/0</v>
          </cell>
        </row>
        <row r="2672">
          <cell r="A2672" t="str">
            <v>2671</v>
          </cell>
          <cell r="B2672" t="str">
            <v>OME_8188</v>
          </cell>
          <cell r="C2672" t="str">
            <v>188 - Total Jurisdictional O &amp; M Exp Amount</v>
          </cell>
          <cell r="D2672">
            <v>166136.75059653001</v>
          </cell>
          <cell r="F2672" t="str">
            <v>CALC</v>
          </cell>
          <cell r="H2672" t="str">
            <v>188</v>
          </cell>
          <cell r="I2672" t="str">
            <v>C</v>
          </cell>
          <cell r="J2672" t="str">
            <v>om_exp</v>
          </cell>
          <cell r="K2672" t="str">
            <v>total_juris_amt</v>
          </cell>
          <cell r="M2672" t="str">
            <v>2010/12/1/8/A/0</v>
          </cell>
        </row>
        <row r="2673">
          <cell r="A2673" t="str">
            <v>2672</v>
          </cell>
          <cell r="B2673" t="str">
            <v>512_3390</v>
          </cell>
          <cell r="C2673" t="str">
            <v xml:space="preserve">MNT BOILER PLT-CLEAN AIR MERC RULE-ECRC           </v>
          </cell>
          <cell r="D2673">
            <v>169480.43</v>
          </cell>
          <cell r="E2673" t="str">
            <v>512339</v>
          </cell>
          <cell r="F2673" t="str">
            <v>WALKER</v>
          </cell>
          <cell r="G2673" t="str">
            <v>CM</v>
          </cell>
          <cell r="H2673" t="str">
            <v>188</v>
          </cell>
          <cell r="M2673" t="str">
            <v>2010/12/1/8/A/0</v>
          </cell>
        </row>
        <row r="2674">
          <cell r="A2674" t="str">
            <v>2673</v>
          </cell>
          <cell r="B2674" t="str">
            <v>512_3190</v>
          </cell>
          <cell r="C2674" t="str">
            <v xml:space="preserve">MNT BOIL PLT-CLN AIR INTERSTAT RULE-ECRC          </v>
          </cell>
          <cell r="D2674">
            <v>902.96</v>
          </cell>
          <cell r="E2674" t="str">
            <v>512319</v>
          </cell>
          <cell r="F2674" t="str">
            <v>WALKER</v>
          </cell>
          <cell r="G2674" t="str">
            <v>CM</v>
          </cell>
          <cell r="H2674" t="str">
            <v>147</v>
          </cell>
          <cell r="M2674" t="str">
            <v>2010/12/1/8/A/0</v>
          </cell>
        </row>
        <row r="2675">
          <cell r="A2675" t="str">
            <v>2674</v>
          </cell>
          <cell r="B2675" t="str">
            <v>158_1000</v>
          </cell>
          <cell r="C2675" t="str">
            <v xml:space="preserve">ALLOWANCES INVENTORY                              </v>
          </cell>
          <cell r="D2675">
            <v>0</v>
          </cell>
          <cell r="E2675" t="str">
            <v>158100</v>
          </cell>
          <cell r="F2675" t="str">
            <v>WALKER</v>
          </cell>
          <cell r="G2675" t="str">
            <v>CM</v>
          </cell>
          <cell r="M2675" t="str">
            <v>2010/12/1/8/A/0</v>
          </cell>
        </row>
        <row r="2676">
          <cell r="A2676" t="str">
            <v>2675</v>
          </cell>
          <cell r="B2676" t="str">
            <v>OM5_8189</v>
          </cell>
          <cell r="C2676" t="str">
            <v>189 - CP Allocation O &amp; M Exp Amount</v>
          </cell>
          <cell r="D2676">
            <v>0</v>
          </cell>
          <cell r="F2676" t="str">
            <v>CALC</v>
          </cell>
          <cell r="H2676" t="str">
            <v>189</v>
          </cell>
          <cell r="I2676" t="str">
            <v>C</v>
          </cell>
          <cell r="J2676" t="str">
            <v>om_exp</v>
          </cell>
          <cell r="K2676" t="str">
            <v>alloc_cp_amt</v>
          </cell>
          <cell r="M2676" t="str">
            <v>2010/12/1/8/A/0</v>
          </cell>
        </row>
        <row r="2677">
          <cell r="A2677" t="str">
            <v>2676</v>
          </cell>
          <cell r="B2677" t="str">
            <v>OM2_8189</v>
          </cell>
          <cell r="C2677" t="str">
            <v>189 - CP Allocation Factor</v>
          </cell>
          <cell r="D2677">
            <v>0</v>
          </cell>
          <cell r="F2677" t="str">
            <v>CALC</v>
          </cell>
          <cell r="H2677" t="str">
            <v>189</v>
          </cell>
          <cell r="I2677" t="str">
            <v>C</v>
          </cell>
          <cell r="J2677" t="str">
            <v>om_exp</v>
          </cell>
          <cell r="K2677" t="str">
            <v>alloc_cp</v>
          </cell>
          <cell r="M2677" t="str">
            <v>2010/12/1/8/A/0</v>
          </cell>
        </row>
        <row r="2678">
          <cell r="A2678" t="str">
            <v>2677</v>
          </cell>
          <cell r="B2678" t="str">
            <v>OM6_8189</v>
          </cell>
          <cell r="C2678" t="str">
            <v>189 - GCP Allocation O &amp; M Exp Amount</v>
          </cell>
          <cell r="D2678">
            <v>0</v>
          </cell>
          <cell r="F2678" t="str">
            <v>CALC</v>
          </cell>
          <cell r="H2678" t="str">
            <v>189</v>
          </cell>
          <cell r="I2678" t="str">
            <v>C</v>
          </cell>
          <cell r="J2678" t="str">
            <v>om_exp</v>
          </cell>
          <cell r="K2678" t="str">
            <v>alloc_gcp_amt</v>
          </cell>
          <cell r="M2678" t="str">
            <v>2010/12/1/8/A/0</v>
          </cell>
        </row>
        <row r="2679">
          <cell r="A2679" t="str">
            <v>2678</v>
          </cell>
          <cell r="B2679" t="str">
            <v>OM3_8189</v>
          </cell>
          <cell r="C2679" t="str">
            <v>189 - GCP Allocation Factor</v>
          </cell>
          <cell r="D2679">
            <v>0</v>
          </cell>
          <cell r="F2679" t="str">
            <v>CALC</v>
          </cell>
          <cell r="H2679" t="str">
            <v>189</v>
          </cell>
          <cell r="I2679" t="str">
            <v>C</v>
          </cell>
          <cell r="J2679" t="str">
            <v>om_exp</v>
          </cell>
          <cell r="K2679" t="str">
            <v>alloc_gcp</v>
          </cell>
          <cell r="M2679" t="str">
            <v>2010/12/1/8/A/0</v>
          </cell>
        </row>
        <row r="2680">
          <cell r="A2680" t="str">
            <v>2679</v>
          </cell>
          <cell r="B2680" t="str">
            <v>OMC_8189</v>
          </cell>
          <cell r="C2680" t="str">
            <v>189 - GCP Jurisdictional O &amp; M Exp Amount</v>
          </cell>
          <cell r="D2680">
            <v>0</v>
          </cell>
          <cell r="F2680" t="str">
            <v>CALC</v>
          </cell>
          <cell r="H2680" t="str">
            <v>189</v>
          </cell>
          <cell r="I2680" t="str">
            <v>C</v>
          </cell>
          <cell r="J2680" t="str">
            <v>om_exp</v>
          </cell>
          <cell r="K2680" t="str">
            <v>juris_gcp_amt</v>
          </cell>
          <cell r="M2680" t="str">
            <v>2010/12/1/8/A/0</v>
          </cell>
        </row>
        <row r="2681">
          <cell r="A2681" t="str">
            <v>2680</v>
          </cell>
          <cell r="B2681" t="str">
            <v>OM4_8189</v>
          </cell>
          <cell r="C2681" t="str">
            <v>189 - Energy Allocation Factor</v>
          </cell>
          <cell r="D2681">
            <v>1</v>
          </cell>
          <cell r="F2681" t="str">
            <v>CALC</v>
          </cell>
          <cell r="H2681" t="str">
            <v>189</v>
          </cell>
          <cell r="I2681" t="str">
            <v>C</v>
          </cell>
          <cell r="J2681" t="str">
            <v>om_exp</v>
          </cell>
          <cell r="K2681" t="str">
            <v>alloc_energy</v>
          </cell>
          <cell r="M2681" t="str">
            <v>2010/12/1/8/A/0</v>
          </cell>
        </row>
        <row r="2682">
          <cell r="A2682" t="str">
            <v>2681</v>
          </cell>
          <cell r="B2682" t="str">
            <v>OM7_8189</v>
          </cell>
          <cell r="C2682" t="str">
            <v>189 - Energy Allocation O &amp; M Exp Amount</v>
          </cell>
          <cell r="D2682">
            <v>4440</v>
          </cell>
          <cell r="F2682" t="str">
            <v>CALC</v>
          </cell>
          <cell r="H2682" t="str">
            <v>189</v>
          </cell>
          <cell r="I2682" t="str">
            <v>C</v>
          </cell>
          <cell r="J2682" t="str">
            <v>om_exp</v>
          </cell>
          <cell r="K2682" t="str">
            <v>alloc_energy_amt</v>
          </cell>
          <cell r="M2682" t="str">
            <v>2010/12/1/8/A/0</v>
          </cell>
        </row>
        <row r="2683">
          <cell r="A2683" t="str">
            <v>2682</v>
          </cell>
          <cell r="B2683" t="str">
            <v>OMB_8189</v>
          </cell>
          <cell r="C2683" t="str">
            <v>189 - CP Jurisdictional O &amp; M Exp Amount</v>
          </cell>
          <cell r="D2683">
            <v>0</v>
          </cell>
          <cell r="F2683" t="str">
            <v>CALC</v>
          </cell>
          <cell r="H2683" t="str">
            <v>189</v>
          </cell>
          <cell r="I2683" t="str">
            <v>C</v>
          </cell>
          <cell r="J2683" t="str">
            <v>om_exp</v>
          </cell>
          <cell r="K2683" t="str">
            <v>juris_cp_amt</v>
          </cell>
          <cell r="M2683" t="str">
            <v>2010/12/1/8/A/0</v>
          </cell>
        </row>
        <row r="2684">
          <cell r="A2684" t="str">
            <v>2683</v>
          </cell>
          <cell r="B2684" t="str">
            <v>OM8_8189</v>
          </cell>
          <cell r="C2684" t="str">
            <v>189 - CP Jurisdictional Factor</v>
          </cell>
          <cell r="D2684">
            <v>0.98031049999999997</v>
          </cell>
          <cell r="F2684" t="str">
            <v>CALC</v>
          </cell>
          <cell r="H2684" t="str">
            <v>189</v>
          </cell>
          <cell r="I2684" t="str">
            <v>C</v>
          </cell>
          <cell r="J2684" t="str">
            <v>om_exp</v>
          </cell>
          <cell r="K2684" t="str">
            <v>juris_cp</v>
          </cell>
          <cell r="M2684" t="str">
            <v>2010/12/1/8/A/0</v>
          </cell>
        </row>
        <row r="2685">
          <cell r="A2685" t="str">
            <v>2684</v>
          </cell>
          <cell r="B2685" t="str">
            <v>OMA_8189</v>
          </cell>
          <cell r="C2685" t="str">
            <v>189 - Energy Jurisdictional Factor</v>
          </cell>
          <cell r="D2685">
            <v>0.980271</v>
          </cell>
          <cell r="F2685" t="str">
            <v>CALC</v>
          </cell>
          <cell r="H2685" t="str">
            <v>189</v>
          </cell>
          <cell r="I2685" t="str">
            <v>C</v>
          </cell>
          <cell r="J2685" t="str">
            <v>om_exp</v>
          </cell>
          <cell r="K2685" t="str">
            <v>juris_energy</v>
          </cell>
          <cell r="M2685" t="str">
            <v>2010/12/1/8/A/0</v>
          </cell>
        </row>
        <row r="2686">
          <cell r="A2686" t="str">
            <v>2685</v>
          </cell>
          <cell r="B2686" t="str">
            <v>OM1_8189</v>
          </cell>
          <cell r="C2686" t="str">
            <v>189 - O &amp; M Expenses Amount</v>
          </cell>
          <cell r="D2686">
            <v>4440</v>
          </cell>
          <cell r="F2686" t="str">
            <v>CALC</v>
          </cell>
          <cell r="H2686" t="str">
            <v>189</v>
          </cell>
          <cell r="I2686" t="str">
            <v>C</v>
          </cell>
          <cell r="J2686" t="str">
            <v>om_exp</v>
          </cell>
          <cell r="K2686" t="str">
            <v>beg_bal</v>
          </cell>
          <cell r="M2686" t="str">
            <v>2010/12/1/8/A/0</v>
          </cell>
        </row>
        <row r="2687">
          <cell r="A2687" t="str">
            <v>2686</v>
          </cell>
          <cell r="B2687" t="str">
            <v>OM9_8189</v>
          </cell>
          <cell r="C2687" t="str">
            <v>189 - GCP Jurisdictional Factor</v>
          </cell>
          <cell r="D2687">
            <v>1</v>
          </cell>
          <cell r="F2687" t="str">
            <v>CALC</v>
          </cell>
          <cell r="H2687" t="str">
            <v>189</v>
          </cell>
          <cell r="I2687" t="str">
            <v>C</v>
          </cell>
          <cell r="J2687" t="str">
            <v>om_exp</v>
          </cell>
          <cell r="K2687" t="str">
            <v>juris_gcp</v>
          </cell>
          <cell r="M2687" t="str">
            <v>2010/12/1/8/A/0</v>
          </cell>
        </row>
        <row r="2688">
          <cell r="A2688" t="str">
            <v>2687</v>
          </cell>
          <cell r="B2688" t="str">
            <v>OMD_8189</v>
          </cell>
          <cell r="C2688" t="str">
            <v>189 - Energy Jurisdictional O &amp; M Exp Amount</v>
          </cell>
          <cell r="D2688">
            <v>4352.4032399999996</v>
          </cell>
          <cell r="F2688" t="str">
            <v>CALC</v>
          </cell>
          <cell r="H2688" t="str">
            <v>189</v>
          </cell>
          <cell r="I2688" t="str">
            <v>C</v>
          </cell>
          <cell r="J2688" t="str">
            <v>om_exp</v>
          </cell>
          <cell r="K2688" t="str">
            <v>juris_energy_amt</v>
          </cell>
          <cell r="M2688" t="str">
            <v>2010/12/1/8/A/0</v>
          </cell>
        </row>
        <row r="2689">
          <cell r="A2689" t="str">
            <v>2688</v>
          </cell>
          <cell r="B2689" t="str">
            <v>OME_8189</v>
          </cell>
          <cell r="C2689" t="str">
            <v>189 - Total Jurisdictional O &amp; M Exp Amount</v>
          </cell>
          <cell r="D2689">
            <v>4352.4032399999996</v>
          </cell>
          <cell r="F2689" t="str">
            <v>CALC</v>
          </cell>
          <cell r="H2689" t="str">
            <v>189</v>
          </cell>
          <cell r="I2689" t="str">
            <v>C</v>
          </cell>
          <cell r="J2689" t="str">
            <v>om_exp</v>
          </cell>
          <cell r="K2689" t="str">
            <v>total_juris_amt</v>
          </cell>
          <cell r="M2689" t="str">
            <v>2010/12/1/8/A/0</v>
          </cell>
        </row>
        <row r="2690">
          <cell r="A2690" t="str">
            <v>2689</v>
          </cell>
          <cell r="B2690" t="str">
            <v>255_3040</v>
          </cell>
          <cell r="C2690" t="str">
            <v xml:space="preserve">ACCUM DEF-MARTIN SOLAR ITC                        </v>
          </cell>
          <cell r="D2690">
            <v>-123767270</v>
          </cell>
          <cell r="E2690" t="str">
            <v>255304</v>
          </cell>
          <cell r="F2690" t="str">
            <v>WALKER</v>
          </cell>
          <cell r="G2690" t="str">
            <v>LTD</v>
          </cell>
          <cell r="H2690" t="str">
            <v>190</v>
          </cell>
          <cell r="M2690" t="str">
            <v>2010/12/1/8/A/0</v>
          </cell>
        </row>
        <row r="2691">
          <cell r="A2691" t="str">
            <v>2690</v>
          </cell>
          <cell r="B2691" t="str">
            <v>RRL_8190</v>
          </cell>
          <cell r="C2691" t="str">
            <v>190 - Energy Allocation Ret Req Amount</v>
          </cell>
          <cell r="D2691">
            <v>94679.191957157804</v>
          </cell>
          <cell r="F2691" t="str">
            <v>CALC</v>
          </cell>
          <cell r="H2691" t="str">
            <v>190</v>
          </cell>
          <cell r="I2691" t="str">
            <v>C</v>
          </cell>
          <cell r="J2691" t="str">
            <v>ret_req</v>
          </cell>
          <cell r="K2691" t="str">
            <v>alloc_engy_amt</v>
          </cell>
          <cell r="M2691" t="str">
            <v>2010/12/1/8/A/0</v>
          </cell>
        </row>
        <row r="2692">
          <cell r="A2692" t="str">
            <v>2691</v>
          </cell>
          <cell r="B2692" t="str">
            <v>RRA_8190</v>
          </cell>
          <cell r="C2692" t="str">
            <v>190 - Grossed Federal Tax Rate</v>
          </cell>
          <cell r="D2692">
            <v>0.53846153846153799</v>
          </cell>
          <cell r="F2692" t="str">
            <v>CALC</v>
          </cell>
          <cell r="H2692" t="str">
            <v>190</v>
          </cell>
          <cell r="I2692" t="str">
            <v>C</v>
          </cell>
          <cell r="J2692" t="str">
            <v>ret_req</v>
          </cell>
          <cell r="K2692" t="str">
            <v>gross_fed_tax_rate</v>
          </cell>
          <cell r="M2692" t="str">
            <v>2010/12/1/8/A/0</v>
          </cell>
        </row>
        <row r="2693">
          <cell r="A2693" t="str">
            <v>2692</v>
          </cell>
          <cell r="B2693" t="str">
            <v>RRO_8190</v>
          </cell>
          <cell r="C2693" t="str">
            <v>190 - Energy Jurisdictional Factor</v>
          </cell>
          <cell r="D2693">
            <v>0.980271</v>
          </cell>
          <cell r="F2693" t="str">
            <v>CALC</v>
          </cell>
          <cell r="H2693" t="str">
            <v>190</v>
          </cell>
          <cell r="I2693" t="str">
            <v>C</v>
          </cell>
          <cell r="J2693" t="str">
            <v>ret_req</v>
          </cell>
          <cell r="K2693" t="str">
            <v>juris_energy</v>
          </cell>
          <cell r="M2693" t="str">
            <v>2010/12/1/8/A/0</v>
          </cell>
        </row>
        <row r="2694">
          <cell r="A2694" t="str">
            <v>2693</v>
          </cell>
          <cell r="B2694" t="str">
            <v>RR6_8190</v>
          </cell>
          <cell r="C2694" t="str">
            <v>190 - Annual Debt Rate</v>
          </cell>
          <cell r="D2694">
            <v>2.2100000000000002E-2</v>
          </cell>
          <cell r="F2694" t="str">
            <v>CALC</v>
          </cell>
          <cell r="H2694" t="str">
            <v>190</v>
          </cell>
          <cell r="I2694" t="str">
            <v>C</v>
          </cell>
          <cell r="J2694" t="str">
            <v>ret_req</v>
          </cell>
          <cell r="K2694" t="str">
            <v>debt_ror</v>
          </cell>
          <cell r="M2694" t="str">
            <v>2010/12/1/8/A/0</v>
          </cell>
        </row>
        <row r="2695">
          <cell r="A2695" t="str">
            <v>2694</v>
          </cell>
          <cell r="B2695" t="str">
            <v>RR2_8190</v>
          </cell>
          <cell r="C2695" t="str">
            <v>190 - Current Month Activity</v>
          </cell>
          <cell r="D2695">
            <v>0</v>
          </cell>
          <cell r="F2695" t="str">
            <v>CALC</v>
          </cell>
          <cell r="H2695" t="str">
            <v>190</v>
          </cell>
          <cell r="I2695" t="str">
            <v>C</v>
          </cell>
          <cell r="J2695" t="str">
            <v>ret_req</v>
          </cell>
          <cell r="K2695" t="str">
            <v>curr_mth</v>
          </cell>
          <cell r="M2695" t="str">
            <v>2010/12/1/8/A/0</v>
          </cell>
        </row>
        <row r="2696">
          <cell r="A2696" t="str">
            <v>2695</v>
          </cell>
          <cell r="B2696" t="str">
            <v>RRR_8190</v>
          </cell>
          <cell r="C2696" t="str">
            <v>190 - Energy Jurisdictional Ret Req Amount</v>
          </cell>
          <cell r="D2696">
            <v>92811.266179034996</v>
          </cell>
          <cell r="F2696" t="str">
            <v>CALC</v>
          </cell>
          <cell r="H2696" t="str">
            <v>190</v>
          </cell>
          <cell r="I2696" t="str">
            <v>C</v>
          </cell>
          <cell r="J2696" t="str">
            <v>ret_req</v>
          </cell>
          <cell r="K2696" t="str">
            <v>juris_energy_amt</v>
          </cell>
          <cell r="M2696" t="str">
            <v>2010/12/1/8/A/0</v>
          </cell>
        </row>
        <row r="2697">
          <cell r="A2697" t="str">
            <v>2696</v>
          </cell>
          <cell r="B2697" t="str">
            <v>RR4_8190</v>
          </cell>
          <cell r="C2697" t="str">
            <v>190 - Average Balance</v>
          </cell>
          <cell r="D2697">
            <v>123645277</v>
          </cell>
          <cell r="F2697" t="str">
            <v>CALC</v>
          </cell>
          <cell r="H2697" t="str">
            <v>190</v>
          </cell>
          <cell r="I2697" t="str">
            <v>C</v>
          </cell>
          <cell r="J2697" t="str">
            <v>ret_req</v>
          </cell>
          <cell r="K2697" t="str">
            <v>avg_bal</v>
          </cell>
          <cell r="M2697" t="str">
            <v>2010/12/1/8/A/0</v>
          </cell>
        </row>
        <row r="2698">
          <cell r="A2698" t="str">
            <v>2697</v>
          </cell>
          <cell r="B2698" t="str">
            <v>RR7_8190</v>
          </cell>
          <cell r="C2698" t="str">
            <v>190 - State Tax Rate</v>
          </cell>
          <cell r="D2698">
            <v>5.5E-2</v>
          </cell>
          <cell r="F2698" t="str">
            <v>CALC</v>
          </cell>
          <cell r="H2698" t="str">
            <v>190</v>
          </cell>
          <cell r="I2698" t="str">
            <v>C</v>
          </cell>
          <cell r="J2698" t="str">
            <v>ret_req</v>
          </cell>
          <cell r="K2698" t="str">
            <v>state_tax_rate</v>
          </cell>
          <cell r="M2698" t="str">
            <v>2010/12/1/8/A/0</v>
          </cell>
        </row>
        <row r="2699">
          <cell r="A2699" t="str">
            <v>2698</v>
          </cell>
          <cell r="B2699" t="str">
            <v>RR3_8190</v>
          </cell>
          <cell r="C2699" t="str">
            <v>190 - End of Month Balance</v>
          </cell>
          <cell r="D2699">
            <v>123523284</v>
          </cell>
          <cell r="F2699" t="str">
            <v>CALC</v>
          </cell>
          <cell r="H2699" t="str">
            <v>190</v>
          </cell>
          <cell r="I2699" t="str">
            <v>C</v>
          </cell>
          <cell r="J2699" t="str">
            <v>ret_req</v>
          </cell>
          <cell r="K2699" t="str">
            <v>end_bal</v>
          </cell>
          <cell r="M2699" t="str">
            <v>2010/12/1/8/A/0</v>
          </cell>
        </row>
        <row r="2700">
          <cell r="A2700" t="str">
            <v>2699</v>
          </cell>
          <cell r="B2700" t="str">
            <v>RRE_8190</v>
          </cell>
          <cell r="C2700" t="str">
            <v>190 - Return on Debt Amount</v>
          </cell>
          <cell r="D2700">
            <v>227717.5066509</v>
          </cell>
          <cell r="F2700" t="str">
            <v>CALC</v>
          </cell>
          <cell r="H2700" t="str">
            <v>190</v>
          </cell>
          <cell r="I2700" t="str">
            <v>C</v>
          </cell>
          <cell r="J2700" t="str">
            <v>ret_req</v>
          </cell>
          <cell r="K2700" t="str">
            <v>debt_ror_amt</v>
          </cell>
          <cell r="M2700" t="str">
            <v>2010/12/1/8/A/0</v>
          </cell>
        </row>
        <row r="2701">
          <cell r="A2701" t="str">
            <v>2700</v>
          </cell>
          <cell r="B2701" t="str">
            <v>RR9_8190</v>
          </cell>
          <cell r="C2701" t="str">
            <v>190 - Grossed State Tax Rate</v>
          </cell>
          <cell r="D2701">
            <v>5.8201058201058198E-2</v>
          </cell>
          <cell r="F2701" t="str">
            <v>CALC</v>
          </cell>
          <cell r="H2701" t="str">
            <v>190</v>
          </cell>
          <cell r="I2701" t="str">
            <v>C</v>
          </cell>
          <cell r="J2701" t="str">
            <v>ret_req</v>
          </cell>
          <cell r="K2701" t="str">
            <v>gross_state_tax_rate</v>
          </cell>
          <cell r="M2701" t="str">
            <v>2010/12/1/8/A/0</v>
          </cell>
        </row>
        <row r="2702">
          <cell r="A2702" t="str">
            <v>2701</v>
          </cell>
          <cell r="B2702" t="str">
            <v>RRN_8190</v>
          </cell>
          <cell r="C2702" t="str">
            <v>190 - GCP Jurisdictional Factor</v>
          </cell>
          <cell r="D2702">
            <v>1</v>
          </cell>
          <cell r="F2702" t="str">
            <v>CALC</v>
          </cell>
          <cell r="H2702" t="str">
            <v>190</v>
          </cell>
          <cell r="I2702" t="str">
            <v>C</v>
          </cell>
          <cell r="J2702" t="str">
            <v>ret_req</v>
          </cell>
          <cell r="K2702" t="str">
            <v>juris_gcp</v>
          </cell>
          <cell r="M2702" t="str">
            <v>2010/12/1/8/A/0</v>
          </cell>
        </row>
        <row r="2703">
          <cell r="A2703" t="str">
            <v>2702</v>
          </cell>
          <cell r="B2703" t="str">
            <v>RRB_8190</v>
          </cell>
          <cell r="C2703" t="str">
            <v>190 - Return on Equity Amount</v>
          </cell>
          <cell r="D2703">
            <v>616161.50887410005</v>
          </cell>
          <cell r="F2703" t="str">
            <v>CALC</v>
          </cell>
          <cell r="H2703" t="str">
            <v>190</v>
          </cell>
          <cell r="I2703" t="str">
            <v>C</v>
          </cell>
          <cell r="J2703" t="str">
            <v>ret_req</v>
          </cell>
          <cell r="K2703" t="str">
            <v>equity_ror_amt</v>
          </cell>
          <cell r="M2703" t="str">
            <v>2010/12/1/8/A/0</v>
          </cell>
        </row>
        <row r="2704">
          <cell r="A2704" t="str">
            <v>2703</v>
          </cell>
          <cell r="B2704" t="str">
            <v>RRI_8190</v>
          </cell>
          <cell r="C2704" t="str">
            <v>190 - Energy Allocation Factor</v>
          </cell>
          <cell r="D2704">
            <v>7.6923080000000005E-2</v>
          </cell>
          <cell r="F2704" t="str">
            <v>CALC</v>
          </cell>
          <cell r="H2704" t="str">
            <v>190</v>
          </cell>
          <cell r="I2704" t="str">
            <v>C</v>
          </cell>
          <cell r="J2704" t="str">
            <v>ret_req</v>
          </cell>
          <cell r="K2704" t="str">
            <v>alloc_energy</v>
          </cell>
          <cell r="M2704" t="str">
            <v>2010/12/1/8/A/0</v>
          </cell>
        </row>
        <row r="2705">
          <cell r="A2705" t="str">
            <v>2704</v>
          </cell>
          <cell r="B2705" t="str">
            <v>RRF_8190</v>
          </cell>
          <cell r="C2705" t="str">
            <v>190 - Total Ret Req Amount</v>
          </cell>
          <cell r="D2705">
            <v>1230829.44620987</v>
          </cell>
          <cell r="F2705" t="str">
            <v>CALC</v>
          </cell>
          <cell r="H2705" t="str">
            <v>190</v>
          </cell>
          <cell r="I2705" t="str">
            <v>C</v>
          </cell>
          <cell r="J2705" t="str">
            <v>ret_req</v>
          </cell>
          <cell r="K2705" t="str">
            <v>total_ret_req_amt</v>
          </cell>
          <cell r="M2705" t="str">
            <v>2010/12/1/8/A/0</v>
          </cell>
        </row>
        <row r="2706">
          <cell r="A2706" t="str">
            <v>2705</v>
          </cell>
          <cell r="B2706" t="str">
            <v>RR5_8190</v>
          </cell>
          <cell r="C2706" t="str">
            <v>190 - Annual Equity Rate</v>
          </cell>
          <cell r="D2706">
            <v>5.9799999999999999E-2</v>
          </cell>
          <cell r="F2706" t="str">
            <v>CALC</v>
          </cell>
          <cell r="H2706" t="str">
            <v>190</v>
          </cell>
          <cell r="I2706" t="str">
            <v>C</v>
          </cell>
          <cell r="J2706" t="str">
            <v>ret_req</v>
          </cell>
          <cell r="K2706" t="str">
            <v>equity_ror</v>
          </cell>
          <cell r="M2706" t="str">
            <v>2010/12/1/8/A/0</v>
          </cell>
        </row>
        <row r="2707">
          <cell r="A2707" t="str">
            <v>2706</v>
          </cell>
          <cell r="B2707" t="str">
            <v>RRH_8190</v>
          </cell>
          <cell r="C2707" t="str">
            <v>190 - GCP Allocation Factor</v>
          </cell>
          <cell r="D2707">
            <v>0</v>
          </cell>
          <cell r="F2707" t="str">
            <v>CALC</v>
          </cell>
          <cell r="H2707" t="str">
            <v>190</v>
          </cell>
          <cell r="I2707" t="str">
            <v>C</v>
          </cell>
          <cell r="J2707" t="str">
            <v>ret_req</v>
          </cell>
          <cell r="K2707" t="str">
            <v>alloc_gcp</v>
          </cell>
          <cell r="M2707" t="str">
            <v>2010/12/1/8/A/0</v>
          </cell>
        </row>
        <row r="2708">
          <cell r="A2708" t="str">
            <v>2707</v>
          </cell>
          <cell r="B2708" t="str">
            <v>RR8_8190</v>
          </cell>
          <cell r="C2708" t="str">
            <v>190 - Federal Tax Rate</v>
          </cell>
          <cell r="D2708">
            <v>0.35</v>
          </cell>
          <cell r="F2708" t="str">
            <v>CALC</v>
          </cell>
          <cell r="H2708" t="str">
            <v>190</v>
          </cell>
          <cell r="I2708" t="str">
            <v>C</v>
          </cell>
          <cell r="J2708" t="str">
            <v>ret_req</v>
          </cell>
          <cell r="K2708" t="str">
            <v>fed_tax_rate</v>
          </cell>
          <cell r="M2708" t="str">
            <v>2010/12/1/8/A/0</v>
          </cell>
        </row>
        <row r="2709">
          <cell r="A2709" t="str">
            <v>2708</v>
          </cell>
          <cell r="B2709" t="str">
            <v>RRP_8190</v>
          </cell>
          <cell r="C2709" t="str">
            <v>190 - CP Jurisdictional Ret Req Amount</v>
          </cell>
          <cell r="D2709">
            <v>1113780.0238216</v>
          </cell>
          <cell r="F2709" t="str">
            <v>CALC</v>
          </cell>
          <cell r="H2709" t="str">
            <v>190</v>
          </cell>
          <cell r="I2709" t="str">
            <v>C</v>
          </cell>
          <cell r="J2709" t="str">
            <v>ret_req</v>
          </cell>
          <cell r="K2709" t="str">
            <v>juris_cp_amt</v>
          </cell>
          <cell r="M2709" t="str">
            <v>2010/12/1/8/A/0</v>
          </cell>
        </row>
        <row r="2710">
          <cell r="A2710" t="str">
            <v>2709</v>
          </cell>
          <cell r="B2710" t="str">
            <v>RR1_8190</v>
          </cell>
          <cell r="C2710" t="str">
            <v>190 - Beginning of Month Balance</v>
          </cell>
          <cell r="D2710">
            <v>123767270</v>
          </cell>
          <cell r="F2710" t="str">
            <v>PRIOR_JV</v>
          </cell>
          <cell r="H2710" t="str">
            <v>190</v>
          </cell>
          <cell r="I2710" t="str">
            <v>P</v>
          </cell>
          <cell r="J2710" t="str">
            <v>ret_req</v>
          </cell>
          <cell r="K2710" t="str">
            <v>beg_bal</v>
          </cell>
          <cell r="M2710" t="str">
            <v>2010/12/1/8/A/0</v>
          </cell>
        </row>
        <row r="2711">
          <cell r="A2711" t="str">
            <v>2710</v>
          </cell>
          <cell r="B2711" t="str">
            <v>RRG_8190</v>
          </cell>
          <cell r="C2711" t="str">
            <v>190 - CP Allocation Factor</v>
          </cell>
          <cell r="D2711">
            <v>0.92307691999999997</v>
          </cell>
          <cell r="F2711" t="str">
            <v>CALC</v>
          </cell>
          <cell r="H2711" t="str">
            <v>190</v>
          </cell>
          <cell r="I2711" t="str">
            <v>C</v>
          </cell>
          <cell r="J2711" t="str">
            <v>ret_req</v>
          </cell>
          <cell r="K2711" t="str">
            <v>alloc_cp</v>
          </cell>
          <cell r="M2711" t="str">
            <v>2010/12/1/8/A/0</v>
          </cell>
        </row>
        <row r="2712">
          <cell r="A2712" t="str">
            <v>2711</v>
          </cell>
          <cell r="B2712" t="str">
            <v>RRK_8190</v>
          </cell>
          <cell r="C2712" t="str">
            <v>190 - GCP Allocation Ret Req Amount</v>
          </cell>
          <cell r="D2712">
            <v>0</v>
          </cell>
          <cell r="F2712" t="str">
            <v>CALC</v>
          </cell>
          <cell r="H2712" t="str">
            <v>190</v>
          </cell>
          <cell r="I2712" t="str">
            <v>C</v>
          </cell>
          <cell r="J2712" t="str">
            <v>ret_req</v>
          </cell>
          <cell r="K2712" t="str">
            <v>alloc_gcp_amt</v>
          </cell>
          <cell r="M2712" t="str">
            <v>2010/12/1/8/A/0</v>
          </cell>
        </row>
        <row r="2713">
          <cell r="A2713" t="str">
            <v>2712</v>
          </cell>
          <cell r="B2713" t="str">
            <v>RRM_8190</v>
          </cell>
          <cell r="C2713" t="str">
            <v>190 - CP Jurisdictional Factor</v>
          </cell>
          <cell r="D2713">
            <v>0.98031049999999997</v>
          </cell>
          <cell r="F2713" t="str">
            <v>CALC</v>
          </cell>
          <cell r="H2713" t="str">
            <v>190</v>
          </cell>
          <cell r="I2713" t="str">
            <v>C</v>
          </cell>
          <cell r="J2713" t="str">
            <v>ret_req</v>
          </cell>
          <cell r="K2713" t="str">
            <v>juris_cp</v>
          </cell>
          <cell r="M2713" t="str">
            <v>2010/12/1/8/A/0</v>
          </cell>
        </row>
        <row r="2714">
          <cell r="A2714" t="str">
            <v>2713</v>
          </cell>
          <cell r="B2714" t="str">
            <v>RRQ_8190</v>
          </cell>
          <cell r="C2714" t="str">
            <v>190 - GCP Jurisdictional Ret Req Amount</v>
          </cell>
          <cell r="D2714">
            <v>0</v>
          </cell>
          <cell r="F2714" t="str">
            <v>CALC</v>
          </cell>
          <cell r="H2714" t="str">
            <v>190</v>
          </cell>
          <cell r="I2714" t="str">
            <v>C</v>
          </cell>
          <cell r="J2714" t="str">
            <v>ret_req</v>
          </cell>
          <cell r="K2714" t="str">
            <v>juris_gcp_amt</v>
          </cell>
          <cell r="M2714" t="str">
            <v>2010/12/1/8/A/0</v>
          </cell>
        </row>
        <row r="2715">
          <cell r="A2715" t="str">
            <v>2714</v>
          </cell>
          <cell r="B2715" t="str">
            <v>RRJ_8190</v>
          </cell>
          <cell r="C2715" t="str">
            <v>190 - CP Allocation Ret Req Amount</v>
          </cell>
          <cell r="D2715">
            <v>1136150.2542527099</v>
          </cell>
          <cell r="F2715" t="str">
            <v>CALC</v>
          </cell>
          <cell r="H2715" t="str">
            <v>190</v>
          </cell>
          <cell r="I2715" t="str">
            <v>C</v>
          </cell>
          <cell r="J2715" t="str">
            <v>ret_req</v>
          </cell>
          <cell r="K2715" t="str">
            <v>alloc_cp_amt</v>
          </cell>
          <cell r="M2715" t="str">
            <v>2010/12/1/8/A/0</v>
          </cell>
        </row>
        <row r="2716">
          <cell r="A2716" t="str">
            <v>2715</v>
          </cell>
          <cell r="B2716" t="str">
            <v>RRD_8190</v>
          </cell>
          <cell r="C2716" t="str">
            <v>190 - Federal Tax Amount</v>
          </cell>
          <cell r="D2716">
            <v>351089.17884564103</v>
          </cell>
          <cell r="F2716" t="str">
            <v>CALC</v>
          </cell>
          <cell r="H2716" t="str">
            <v>190</v>
          </cell>
          <cell r="I2716" t="str">
            <v>C</v>
          </cell>
          <cell r="J2716" t="str">
            <v>ret_req</v>
          </cell>
          <cell r="K2716" t="str">
            <v>fed_tax_amt</v>
          </cell>
          <cell r="M2716" t="str">
            <v>2010/12/1/8/A/0</v>
          </cell>
        </row>
        <row r="2717">
          <cell r="A2717" t="str">
            <v>2716</v>
          </cell>
          <cell r="B2717" t="str">
            <v>RRC_8190</v>
          </cell>
          <cell r="C2717" t="str">
            <v>190 - State Tax Amount</v>
          </cell>
          <cell r="D2717">
            <v>35861.2518392333</v>
          </cell>
          <cell r="F2717" t="str">
            <v>CALC</v>
          </cell>
          <cell r="H2717" t="str">
            <v>190</v>
          </cell>
          <cell r="I2717" t="str">
            <v>C</v>
          </cell>
          <cell r="J2717" t="str">
            <v>ret_req</v>
          </cell>
          <cell r="K2717" t="str">
            <v>state_tax_amt</v>
          </cell>
          <cell r="M2717" t="str">
            <v>2010/12/1/8/A/0</v>
          </cell>
        </row>
        <row r="2718">
          <cell r="A2718" t="str">
            <v>2717</v>
          </cell>
          <cell r="B2718" t="str">
            <v>RRS_8190</v>
          </cell>
          <cell r="C2718" t="str">
            <v>190 - Total Jurisdictional Ret Req Amount</v>
          </cell>
          <cell r="D2718">
            <v>1206591.2900006401</v>
          </cell>
          <cell r="F2718" t="str">
            <v>CALC</v>
          </cell>
          <cell r="H2718" t="str">
            <v>190</v>
          </cell>
          <cell r="I2718" t="str">
            <v>C</v>
          </cell>
          <cell r="J2718" t="str">
            <v>ret_req</v>
          </cell>
          <cell r="K2718" t="str">
            <v>total_juris_amt</v>
          </cell>
          <cell r="M2718" t="str">
            <v>2010/12/1/8/A/0</v>
          </cell>
        </row>
        <row r="2719">
          <cell r="A2719" t="str">
            <v>2718</v>
          </cell>
          <cell r="B2719" t="str">
            <v>407_3750</v>
          </cell>
          <cell r="C2719" t="str">
            <v xml:space="preserve">AMORT REG ASSET - MARTIN ITC DEPR                 </v>
          </cell>
          <cell r="D2719">
            <v>76612</v>
          </cell>
          <cell r="E2719" t="str">
            <v>407375</v>
          </cell>
          <cell r="F2719" t="str">
            <v>WALKER</v>
          </cell>
          <cell r="G2719" t="str">
            <v>CM</v>
          </cell>
          <cell r="H2719" t="str">
            <v>192</v>
          </cell>
          <cell r="M2719" t="str">
            <v>2010/12/1/8/A/0</v>
          </cell>
        </row>
        <row r="2720">
          <cell r="A2720" t="str">
            <v>2719</v>
          </cell>
          <cell r="B2720" t="str">
            <v>OM8_8192</v>
          </cell>
          <cell r="C2720" t="str">
            <v>192 - CP Jurisdictional Factor</v>
          </cell>
          <cell r="D2720">
            <v>0.98031049999999997</v>
          </cell>
          <cell r="F2720" t="str">
            <v>CALC</v>
          </cell>
          <cell r="H2720" t="str">
            <v>192</v>
          </cell>
          <cell r="I2720" t="str">
            <v>C</v>
          </cell>
          <cell r="J2720" t="str">
            <v>om_exp</v>
          </cell>
          <cell r="K2720" t="str">
            <v>juris_cp</v>
          </cell>
          <cell r="M2720" t="str">
            <v>2010/12/1/8/A/0</v>
          </cell>
        </row>
        <row r="2721">
          <cell r="A2721" t="str">
            <v>2720</v>
          </cell>
          <cell r="B2721" t="str">
            <v>OM8_8192</v>
          </cell>
          <cell r="C2721" t="str">
            <v>192 - CP Jurisdictional Factor</v>
          </cell>
          <cell r="D2721">
            <v>0.98031049999999997</v>
          </cell>
          <cell r="F2721" t="str">
            <v>CALC</v>
          </cell>
          <cell r="H2721" t="str">
            <v>192</v>
          </cell>
          <cell r="I2721" t="str">
            <v>C</v>
          </cell>
          <cell r="J2721" t="str">
            <v>om_exp</v>
          </cell>
          <cell r="K2721" t="str">
            <v>juris_cp</v>
          </cell>
          <cell r="M2721" t="str">
            <v>2010/12/1/8/A/0</v>
          </cell>
        </row>
        <row r="2722">
          <cell r="A2722" t="str">
            <v>2721</v>
          </cell>
          <cell r="B2722" t="str">
            <v>OM8_8192</v>
          </cell>
          <cell r="C2722" t="str">
            <v>192 - CP Jurisdictional Factor</v>
          </cell>
          <cell r="D2722">
            <v>0.98031049999999997</v>
          </cell>
          <cell r="F2722" t="str">
            <v>CALC</v>
          </cell>
          <cell r="H2722" t="str">
            <v>192</v>
          </cell>
          <cell r="I2722" t="str">
            <v>C</v>
          </cell>
          <cell r="J2722" t="str">
            <v>om_exp</v>
          </cell>
          <cell r="K2722" t="str">
            <v>juris_cp</v>
          </cell>
          <cell r="M2722" t="str">
            <v>2010/12/1/8/A/0</v>
          </cell>
        </row>
        <row r="2723">
          <cell r="A2723" t="str">
            <v>2722</v>
          </cell>
          <cell r="B2723" t="str">
            <v>OM7_8192</v>
          </cell>
          <cell r="C2723" t="str">
            <v>192 - Energy Allocation O &amp; M Exp Amount</v>
          </cell>
          <cell r="D2723">
            <v>5893.2310049600001</v>
          </cell>
          <cell r="F2723" t="str">
            <v>CALC</v>
          </cell>
          <cell r="H2723" t="str">
            <v>192</v>
          </cell>
          <cell r="I2723" t="str">
            <v>C</v>
          </cell>
          <cell r="J2723" t="str">
            <v>om_exp</v>
          </cell>
          <cell r="K2723" t="str">
            <v>alloc_energy_amt</v>
          </cell>
          <cell r="M2723" t="str">
            <v>2010/12/1/8/A/0</v>
          </cell>
        </row>
        <row r="2724">
          <cell r="A2724" t="str">
            <v>2723</v>
          </cell>
          <cell r="B2724" t="str">
            <v>OM7_8192</v>
          </cell>
          <cell r="C2724" t="str">
            <v>192 - Energy Allocation O &amp; M Exp Amount</v>
          </cell>
          <cell r="D2724">
            <v>-18768.154596879998</v>
          </cell>
          <cell r="F2724" t="str">
            <v>CALC</v>
          </cell>
          <cell r="H2724" t="str">
            <v>192</v>
          </cell>
          <cell r="I2724" t="str">
            <v>C</v>
          </cell>
          <cell r="J2724" t="str">
            <v>om_exp</v>
          </cell>
          <cell r="K2724" t="str">
            <v>alloc_energy_amt</v>
          </cell>
          <cell r="M2724" t="str">
            <v>2010/12/1/8/A/0</v>
          </cell>
        </row>
        <row r="2725">
          <cell r="A2725" t="str">
            <v>2724</v>
          </cell>
          <cell r="B2725" t="str">
            <v>OM7_8192</v>
          </cell>
          <cell r="C2725" t="str">
            <v>192 - Energy Allocation O &amp; M Exp Amount</v>
          </cell>
          <cell r="D2725">
            <v>-11786.38508684</v>
          </cell>
          <cell r="F2725" t="str">
            <v>CALC</v>
          </cell>
          <cell r="H2725" t="str">
            <v>192</v>
          </cell>
          <cell r="I2725" t="str">
            <v>C</v>
          </cell>
          <cell r="J2725" t="str">
            <v>om_exp</v>
          </cell>
          <cell r="K2725" t="str">
            <v>alloc_energy_amt</v>
          </cell>
          <cell r="M2725" t="str">
            <v>2010/12/1/8/A/0</v>
          </cell>
        </row>
        <row r="2726">
          <cell r="A2726" t="str">
            <v>2725</v>
          </cell>
          <cell r="B2726" t="str">
            <v>OME_8192</v>
          </cell>
          <cell r="C2726" t="str">
            <v>192 - Total Jurisdictional O &amp; M Exp Amount</v>
          </cell>
          <cell r="D2726">
            <v>75103.315243375298</v>
          </cell>
          <cell r="F2726" t="str">
            <v>CALC</v>
          </cell>
          <cell r="H2726" t="str">
            <v>192</v>
          </cell>
          <cell r="I2726" t="str">
            <v>C</v>
          </cell>
          <cell r="J2726" t="str">
            <v>om_exp</v>
          </cell>
          <cell r="K2726" t="str">
            <v>total_juris_amt</v>
          </cell>
          <cell r="M2726" t="str">
            <v>2010/12/1/8/A/0</v>
          </cell>
        </row>
        <row r="2727">
          <cell r="A2727" t="str">
            <v>2726</v>
          </cell>
          <cell r="B2727" t="str">
            <v>OME_8192</v>
          </cell>
          <cell r="C2727" t="str">
            <v>192 - Total Jurisdictional O &amp; M Exp Amount</v>
          </cell>
          <cell r="D2727">
            <v>-239181.296310893</v>
          </cell>
          <cell r="F2727" t="str">
            <v>CALC</v>
          </cell>
          <cell r="H2727" t="str">
            <v>192</v>
          </cell>
          <cell r="I2727" t="str">
            <v>C</v>
          </cell>
          <cell r="J2727" t="str">
            <v>om_exp</v>
          </cell>
          <cell r="K2727" t="str">
            <v>total_juris_amt</v>
          </cell>
          <cell r="M2727" t="str">
            <v>2010/12/1/8/A/0</v>
          </cell>
        </row>
        <row r="2728">
          <cell r="A2728" t="str">
            <v>2727</v>
          </cell>
          <cell r="B2728" t="str">
            <v>OME_8192</v>
          </cell>
          <cell r="C2728" t="str">
            <v>192 - Total Jurisdictional O &amp; M Exp Amount</v>
          </cell>
          <cell r="D2728">
            <v>-150205.65017928899</v>
          </cell>
          <cell r="F2728" t="str">
            <v>CALC</v>
          </cell>
          <cell r="H2728" t="str">
            <v>192</v>
          </cell>
          <cell r="I2728" t="str">
            <v>C</v>
          </cell>
          <cell r="J2728" t="str">
            <v>om_exp</v>
          </cell>
          <cell r="K2728" t="str">
            <v>total_juris_amt</v>
          </cell>
          <cell r="M2728" t="str">
            <v>2010/12/1/8/A/0</v>
          </cell>
        </row>
        <row r="2729">
          <cell r="A2729" t="str">
            <v>2728</v>
          </cell>
          <cell r="B2729" t="str">
            <v>OMA_8192</v>
          </cell>
          <cell r="C2729" t="str">
            <v>192 - Energy Jurisdictional Factor</v>
          </cell>
          <cell r="D2729">
            <v>0.980271</v>
          </cell>
          <cell r="F2729" t="str">
            <v>CALC</v>
          </cell>
          <cell r="H2729" t="str">
            <v>192</v>
          </cell>
          <cell r="I2729" t="str">
            <v>C</v>
          </cell>
          <cell r="J2729" t="str">
            <v>om_exp</v>
          </cell>
          <cell r="K2729" t="str">
            <v>juris_energy</v>
          </cell>
          <cell r="M2729" t="str">
            <v>2010/12/1/8/A/0</v>
          </cell>
        </row>
        <row r="2730">
          <cell r="A2730" t="str">
            <v>2729</v>
          </cell>
          <cell r="B2730" t="str">
            <v>OMA_8192</v>
          </cell>
          <cell r="C2730" t="str">
            <v>192 - Energy Jurisdictional Factor</v>
          </cell>
          <cell r="D2730">
            <v>0.980271</v>
          </cell>
          <cell r="F2730" t="str">
            <v>CALC</v>
          </cell>
          <cell r="H2730" t="str">
            <v>192</v>
          </cell>
          <cell r="I2730" t="str">
            <v>C</v>
          </cell>
          <cell r="J2730" t="str">
            <v>om_exp</v>
          </cell>
          <cell r="K2730" t="str">
            <v>juris_energy</v>
          </cell>
          <cell r="M2730" t="str">
            <v>2010/12/1/8/A/0</v>
          </cell>
        </row>
        <row r="2731">
          <cell r="A2731" t="str">
            <v>2730</v>
          </cell>
          <cell r="B2731" t="str">
            <v>OMA_8192</v>
          </cell>
          <cell r="C2731" t="str">
            <v>192 - Energy Jurisdictional Factor</v>
          </cell>
          <cell r="D2731">
            <v>0.980271</v>
          </cell>
          <cell r="F2731" t="str">
            <v>CALC</v>
          </cell>
          <cell r="H2731" t="str">
            <v>192</v>
          </cell>
          <cell r="I2731" t="str">
            <v>C</v>
          </cell>
          <cell r="J2731" t="str">
            <v>om_exp</v>
          </cell>
          <cell r="K2731" t="str">
            <v>juris_energy</v>
          </cell>
          <cell r="M2731" t="str">
            <v>2010/12/1/8/A/0</v>
          </cell>
        </row>
        <row r="2732">
          <cell r="A2732" t="str">
            <v>2731</v>
          </cell>
          <cell r="B2732" t="str">
            <v>OMC_8192</v>
          </cell>
          <cell r="C2732" t="str">
            <v>192 - GCP Jurisdictional O &amp; M Exp Amount</v>
          </cell>
          <cell r="D2732">
            <v>0</v>
          </cell>
          <cell r="F2732" t="str">
            <v>CALC</v>
          </cell>
          <cell r="H2732" t="str">
            <v>192</v>
          </cell>
          <cell r="I2732" t="str">
            <v>C</v>
          </cell>
          <cell r="J2732" t="str">
            <v>om_exp</v>
          </cell>
          <cell r="K2732" t="str">
            <v>juris_gcp_amt</v>
          </cell>
          <cell r="M2732" t="str">
            <v>2010/12/1/8/A/0</v>
          </cell>
        </row>
        <row r="2733">
          <cell r="A2733" t="str">
            <v>2732</v>
          </cell>
          <cell r="B2733" t="str">
            <v>OMC_8192</v>
          </cell>
          <cell r="C2733" t="str">
            <v>192 - GCP Jurisdictional O &amp; M Exp Amount</v>
          </cell>
          <cell r="D2733">
            <v>0</v>
          </cell>
          <cell r="F2733" t="str">
            <v>CALC</v>
          </cell>
          <cell r="H2733" t="str">
            <v>192</v>
          </cell>
          <cell r="I2733" t="str">
            <v>C</v>
          </cell>
          <cell r="J2733" t="str">
            <v>om_exp</v>
          </cell>
          <cell r="K2733" t="str">
            <v>juris_gcp_amt</v>
          </cell>
          <cell r="M2733" t="str">
            <v>2010/12/1/8/A/0</v>
          </cell>
        </row>
        <row r="2734">
          <cell r="A2734" t="str">
            <v>2733</v>
          </cell>
          <cell r="B2734" t="str">
            <v>OMC_8192</v>
          </cell>
          <cell r="C2734" t="str">
            <v>192 - GCP Jurisdictional O &amp; M Exp Amount</v>
          </cell>
          <cell r="D2734">
            <v>0</v>
          </cell>
          <cell r="F2734" t="str">
            <v>CALC</v>
          </cell>
          <cell r="H2734" t="str">
            <v>192</v>
          </cell>
          <cell r="I2734" t="str">
            <v>C</v>
          </cell>
          <cell r="J2734" t="str">
            <v>om_exp</v>
          </cell>
          <cell r="K2734" t="str">
            <v>juris_gcp_amt</v>
          </cell>
          <cell r="M2734" t="str">
            <v>2010/12/1/8/A/0</v>
          </cell>
        </row>
        <row r="2735">
          <cell r="A2735" t="str">
            <v>2734</v>
          </cell>
          <cell r="B2735" t="str">
            <v>OM4_8192</v>
          </cell>
          <cell r="C2735" t="str">
            <v>192 - Energy Allocation Factor</v>
          </cell>
          <cell r="D2735">
            <v>7.6923080000000005E-2</v>
          </cell>
          <cell r="F2735" t="str">
            <v>CALC</v>
          </cell>
          <cell r="H2735" t="str">
            <v>192</v>
          </cell>
          <cell r="I2735" t="str">
            <v>C</v>
          </cell>
          <cell r="J2735" t="str">
            <v>om_exp</v>
          </cell>
          <cell r="K2735" t="str">
            <v>alloc_energy</v>
          </cell>
          <cell r="M2735" t="str">
            <v>2010/12/1/8/A/0</v>
          </cell>
        </row>
        <row r="2736">
          <cell r="A2736" t="str">
            <v>2735</v>
          </cell>
          <cell r="B2736" t="str">
            <v>OM4_8192</v>
          </cell>
          <cell r="C2736" t="str">
            <v>192 - Energy Allocation Factor</v>
          </cell>
          <cell r="D2736">
            <v>7.6923080000000005E-2</v>
          </cell>
          <cell r="F2736" t="str">
            <v>CALC</v>
          </cell>
          <cell r="H2736" t="str">
            <v>192</v>
          </cell>
          <cell r="I2736" t="str">
            <v>C</v>
          </cell>
          <cell r="J2736" t="str">
            <v>om_exp</v>
          </cell>
          <cell r="K2736" t="str">
            <v>alloc_energy</v>
          </cell>
          <cell r="M2736" t="str">
            <v>2010/12/1/8/A/0</v>
          </cell>
        </row>
        <row r="2737">
          <cell r="A2737" t="str">
            <v>2736</v>
          </cell>
          <cell r="B2737" t="str">
            <v>OM4_8192</v>
          </cell>
          <cell r="C2737" t="str">
            <v>192 - Energy Allocation Factor</v>
          </cell>
          <cell r="D2737">
            <v>7.6923080000000005E-2</v>
          </cell>
          <cell r="F2737" t="str">
            <v>CALC</v>
          </cell>
          <cell r="H2737" t="str">
            <v>192</v>
          </cell>
          <cell r="I2737" t="str">
            <v>C</v>
          </cell>
          <cell r="J2737" t="str">
            <v>om_exp</v>
          </cell>
          <cell r="K2737" t="str">
            <v>alloc_energy</v>
          </cell>
          <cell r="M2737" t="str">
            <v>2010/12/1/8/A/0</v>
          </cell>
        </row>
        <row r="2738">
          <cell r="A2738" t="str">
            <v>2737</v>
          </cell>
          <cell r="B2738" t="str">
            <v>OM3_8192</v>
          </cell>
          <cell r="C2738" t="str">
            <v>192 - GCP Allocation Factor</v>
          </cell>
          <cell r="D2738">
            <v>0</v>
          </cell>
          <cell r="F2738" t="str">
            <v>CALC</v>
          </cell>
          <cell r="H2738" t="str">
            <v>192</v>
          </cell>
          <cell r="I2738" t="str">
            <v>C</v>
          </cell>
          <cell r="J2738" t="str">
            <v>om_exp</v>
          </cell>
          <cell r="K2738" t="str">
            <v>alloc_gcp</v>
          </cell>
          <cell r="M2738" t="str">
            <v>2010/12/1/8/A/0</v>
          </cell>
        </row>
        <row r="2739">
          <cell r="A2739" t="str">
            <v>2738</v>
          </cell>
          <cell r="B2739" t="str">
            <v>OM3_8192</v>
          </cell>
          <cell r="C2739" t="str">
            <v>192 - GCP Allocation Factor</v>
          </cell>
          <cell r="D2739">
            <v>0</v>
          </cell>
          <cell r="F2739" t="str">
            <v>CALC</v>
          </cell>
          <cell r="H2739" t="str">
            <v>192</v>
          </cell>
          <cell r="I2739" t="str">
            <v>C</v>
          </cell>
          <cell r="J2739" t="str">
            <v>om_exp</v>
          </cell>
          <cell r="K2739" t="str">
            <v>alloc_gcp</v>
          </cell>
          <cell r="M2739" t="str">
            <v>2010/12/1/8/A/0</v>
          </cell>
        </row>
        <row r="2740">
          <cell r="A2740" t="str">
            <v>2739</v>
          </cell>
          <cell r="B2740" t="str">
            <v>OM3_8192</v>
          </cell>
          <cell r="C2740" t="str">
            <v>192 - GCP Allocation Factor</v>
          </cell>
          <cell r="D2740">
            <v>0</v>
          </cell>
          <cell r="F2740" t="str">
            <v>CALC</v>
          </cell>
          <cell r="H2740" t="str">
            <v>192</v>
          </cell>
          <cell r="I2740" t="str">
            <v>C</v>
          </cell>
          <cell r="J2740" t="str">
            <v>om_exp</v>
          </cell>
          <cell r="K2740" t="str">
            <v>alloc_gcp</v>
          </cell>
          <cell r="M2740" t="str">
            <v>2010/12/1/8/A/0</v>
          </cell>
        </row>
        <row r="2741">
          <cell r="A2741" t="str">
            <v>2740</v>
          </cell>
          <cell r="B2741" t="str">
            <v>OM6_8192</v>
          </cell>
          <cell r="C2741" t="str">
            <v>192 - GCP Allocation O &amp; M Exp Amount</v>
          </cell>
          <cell r="D2741">
            <v>0</v>
          </cell>
          <cell r="F2741" t="str">
            <v>CALC</v>
          </cell>
          <cell r="H2741" t="str">
            <v>192</v>
          </cell>
          <cell r="I2741" t="str">
            <v>C</v>
          </cell>
          <cell r="J2741" t="str">
            <v>om_exp</v>
          </cell>
          <cell r="K2741" t="str">
            <v>alloc_gcp_amt</v>
          </cell>
          <cell r="M2741" t="str">
            <v>2010/12/1/8/A/0</v>
          </cell>
        </row>
        <row r="2742">
          <cell r="A2742" t="str">
            <v>2741</v>
          </cell>
          <cell r="B2742" t="str">
            <v>OM6_8192</v>
          </cell>
          <cell r="C2742" t="str">
            <v>192 - GCP Allocation O &amp; M Exp Amount</v>
          </cell>
          <cell r="D2742">
            <v>0</v>
          </cell>
          <cell r="F2742" t="str">
            <v>CALC</v>
          </cell>
          <cell r="H2742" t="str">
            <v>192</v>
          </cell>
          <cell r="I2742" t="str">
            <v>C</v>
          </cell>
          <cell r="J2742" t="str">
            <v>om_exp</v>
          </cell>
          <cell r="K2742" t="str">
            <v>alloc_gcp_amt</v>
          </cell>
          <cell r="M2742" t="str">
            <v>2010/12/1/8/A/0</v>
          </cell>
        </row>
        <row r="2743">
          <cell r="A2743" t="str">
            <v>2742</v>
          </cell>
          <cell r="B2743" t="str">
            <v>OM6_8192</v>
          </cell>
          <cell r="C2743" t="str">
            <v>192 - GCP Allocation O &amp; M Exp Amount</v>
          </cell>
          <cell r="D2743">
            <v>0</v>
          </cell>
          <cell r="F2743" t="str">
            <v>CALC</v>
          </cell>
          <cell r="H2743" t="str">
            <v>192</v>
          </cell>
          <cell r="I2743" t="str">
            <v>C</v>
          </cell>
          <cell r="J2743" t="str">
            <v>om_exp</v>
          </cell>
          <cell r="K2743" t="str">
            <v>alloc_gcp_amt</v>
          </cell>
          <cell r="M2743" t="str">
            <v>2010/12/1/8/A/0</v>
          </cell>
        </row>
        <row r="2744">
          <cell r="A2744" t="str">
            <v>2743</v>
          </cell>
          <cell r="B2744" t="str">
            <v>OM2_8192</v>
          </cell>
          <cell r="C2744" t="str">
            <v>192 - CP Allocation Factor</v>
          </cell>
          <cell r="D2744">
            <v>0.92307691999999997</v>
          </cell>
          <cell r="F2744" t="str">
            <v>CALC</v>
          </cell>
          <cell r="H2744" t="str">
            <v>192</v>
          </cell>
          <cell r="I2744" t="str">
            <v>C</v>
          </cell>
          <cell r="J2744" t="str">
            <v>om_exp</v>
          </cell>
          <cell r="K2744" t="str">
            <v>alloc_cp</v>
          </cell>
          <cell r="M2744" t="str">
            <v>2010/12/1/8/A/0</v>
          </cell>
        </row>
        <row r="2745">
          <cell r="A2745" t="str">
            <v>2744</v>
          </cell>
          <cell r="B2745" t="str">
            <v>OM2_8192</v>
          </cell>
          <cell r="C2745" t="str">
            <v>192 - CP Allocation Factor</v>
          </cell>
          <cell r="D2745">
            <v>0.92307691999999997</v>
          </cell>
          <cell r="F2745" t="str">
            <v>CALC</v>
          </cell>
          <cell r="H2745" t="str">
            <v>192</v>
          </cell>
          <cell r="I2745" t="str">
            <v>C</v>
          </cell>
          <cell r="J2745" t="str">
            <v>om_exp</v>
          </cell>
          <cell r="K2745" t="str">
            <v>alloc_cp</v>
          </cell>
          <cell r="M2745" t="str">
            <v>2010/12/1/8/A/0</v>
          </cell>
        </row>
        <row r="2746">
          <cell r="A2746" t="str">
            <v>2745</v>
          </cell>
          <cell r="B2746" t="str">
            <v>OM2_8192</v>
          </cell>
          <cell r="C2746" t="str">
            <v>192 - CP Allocation Factor</v>
          </cell>
          <cell r="D2746">
            <v>0.92307691999999997</v>
          </cell>
          <cell r="F2746" t="str">
            <v>CALC</v>
          </cell>
          <cell r="H2746" t="str">
            <v>192</v>
          </cell>
          <cell r="I2746" t="str">
            <v>C</v>
          </cell>
          <cell r="J2746" t="str">
            <v>om_exp</v>
          </cell>
          <cell r="K2746" t="str">
            <v>alloc_cp</v>
          </cell>
          <cell r="M2746" t="str">
            <v>2010/12/1/8/A/0</v>
          </cell>
        </row>
        <row r="2747">
          <cell r="A2747" t="str">
            <v>2746</v>
          </cell>
          <cell r="B2747" t="str">
            <v>OM9_8192</v>
          </cell>
          <cell r="C2747" t="str">
            <v>192 - GCP Jurisdictional Factor</v>
          </cell>
          <cell r="D2747">
            <v>1</v>
          </cell>
          <cell r="F2747" t="str">
            <v>CALC</v>
          </cell>
          <cell r="H2747" t="str">
            <v>192</v>
          </cell>
          <cell r="I2747" t="str">
            <v>C</v>
          </cell>
          <cell r="J2747" t="str">
            <v>om_exp</v>
          </cell>
          <cell r="K2747" t="str">
            <v>juris_gcp</v>
          </cell>
          <cell r="M2747" t="str">
            <v>2010/12/1/8/A/0</v>
          </cell>
        </row>
        <row r="2748">
          <cell r="A2748" t="str">
            <v>2747</v>
          </cell>
          <cell r="B2748" t="str">
            <v>OM9_8192</v>
          </cell>
          <cell r="C2748" t="str">
            <v>192 - GCP Jurisdictional Factor</v>
          </cell>
          <cell r="D2748">
            <v>1</v>
          </cell>
          <cell r="F2748" t="str">
            <v>CALC</v>
          </cell>
          <cell r="H2748" t="str">
            <v>192</v>
          </cell>
          <cell r="I2748" t="str">
            <v>C</v>
          </cell>
          <cell r="J2748" t="str">
            <v>om_exp</v>
          </cell>
          <cell r="K2748" t="str">
            <v>juris_gcp</v>
          </cell>
          <cell r="M2748" t="str">
            <v>2010/12/1/8/A/0</v>
          </cell>
        </row>
        <row r="2749">
          <cell r="A2749" t="str">
            <v>2748</v>
          </cell>
          <cell r="B2749" t="str">
            <v>OM9_8192</v>
          </cell>
          <cell r="C2749" t="str">
            <v>192 - GCP Jurisdictional Factor</v>
          </cell>
          <cell r="D2749">
            <v>1</v>
          </cell>
          <cell r="F2749" t="str">
            <v>CALC</v>
          </cell>
          <cell r="H2749" t="str">
            <v>192</v>
          </cell>
          <cell r="I2749" t="str">
            <v>C</v>
          </cell>
          <cell r="J2749" t="str">
            <v>om_exp</v>
          </cell>
          <cell r="K2749" t="str">
            <v>juris_gcp</v>
          </cell>
          <cell r="M2749" t="str">
            <v>2010/12/1/8/A/0</v>
          </cell>
        </row>
        <row r="2750">
          <cell r="A2750" t="str">
            <v>2749</v>
          </cell>
          <cell r="B2750" t="str">
            <v>OMB_8192</v>
          </cell>
          <cell r="C2750" t="str">
            <v>192 - CP Jurisdictional O &amp; M Exp Amount</v>
          </cell>
          <cell r="D2750">
            <v>69326.351792912101</v>
          </cell>
          <cell r="F2750" t="str">
            <v>CALC</v>
          </cell>
          <cell r="H2750" t="str">
            <v>192</v>
          </cell>
          <cell r="I2750" t="str">
            <v>C</v>
          </cell>
          <cell r="J2750" t="str">
            <v>om_exp</v>
          </cell>
          <cell r="K2750" t="str">
            <v>juris_cp_amt</v>
          </cell>
          <cell r="M2750" t="str">
            <v>2010/12/1/8/A/0</v>
          </cell>
        </row>
        <row r="2751">
          <cell r="A2751" t="str">
            <v>2750</v>
          </cell>
          <cell r="B2751" t="str">
            <v>OMB_8192</v>
          </cell>
          <cell r="C2751" t="str">
            <v>192 - CP Jurisdictional O &amp; M Exp Amount</v>
          </cell>
          <cell r="D2751">
            <v>-220783.41863605499</v>
          </cell>
          <cell r="F2751" t="str">
            <v>CALC</v>
          </cell>
          <cell r="H2751" t="str">
            <v>192</v>
          </cell>
          <cell r="I2751" t="str">
            <v>C</v>
          </cell>
          <cell r="J2751" t="str">
            <v>om_exp</v>
          </cell>
          <cell r="K2751" t="str">
            <v>juris_cp_amt</v>
          </cell>
          <cell r="M2751" t="str">
            <v>2010/12/1/8/A/0</v>
          </cell>
        </row>
        <row r="2752">
          <cell r="A2752" t="str">
            <v>2751</v>
          </cell>
          <cell r="B2752" t="str">
            <v>OMB_8192</v>
          </cell>
          <cell r="C2752" t="str">
            <v>192 - CP Jurisdictional O &amp; M Exp Amount</v>
          </cell>
          <cell r="D2752">
            <v>-138651.79868382699</v>
          </cell>
          <cell r="F2752" t="str">
            <v>CALC</v>
          </cell>
          <cell r="H2752" t="str">
            <v>192</v>
          </cell>
          <cell r="I2752" t="str">
            <v>C</v>
          </cell>
          <cell r="J2752" t="str">
            <v>om_exp</v>
          </cell>
          <cell r="K2752" t="str">
            <v>juris_cp_amt</v>
          </cell>
          <cell r="M2752" t="str">
            <v>2010/12/1/8/A/0</v>
          </cell>
        </row>
        <row r="2753">
          <cell r="A2753" t="str">
            <v>2752</v>
          </cell>
          <cell r="B2753" t="str">
            <v>OM5_8192</v>
          </cell>
          <cell r="C2753" t="str">
            <v>192 - CP Allocation O &amp; M Exp Amount</v>
          </cell>
          <cell r="D2753">
            <v>70718.768995039994</v>
          </cell>
          <cell r="F2753" t="str">
            <v>CALC</v>
          </cell>
          <cell r="H2753" t="str">
            <v>192</v>
          </cell>
          <cell r="I2753" t="str">
            <v>C</v>
          </cell>
          <cell r="J2753" t="str">
            <v>om_exp</v>
          </cell>
          <cell r="K2753" t="str">
            <v>alloc_cp_amt</v>
          </cell>
          <cell r="M2753" t="str">
            <v>2010/12/1/8/A/0</v>
          </cell>
        </row>
        <row r="2754">
          <cell r="A2754" t="str">
            <v>2753</v>
          </cell>
          <cell r="B2754" t="str">
            <v>OM5_8192</v>
          </cell>
          <cell r="C2754" t="str">
            <v>192 - CP Allocation O &amp; M Exp Amount</v>
          </cell>
          <cell r="D2754">
            <v>-225217.84540312001</v>
          </cell>
          <cell r="F2754" t="str">
            <v>CALC</v>
          </cell>
          <cell r="H2754" t="str">
            <v>192</v>
          </cell>
          <cell r="I2754" t="str">
            <v>C</v>
          </cell>
          <cell r="J2754" t="str">
            <v>om_exp</v>
          </cell>
          <cell r="K2754" t="str">
            <v>alloc_cp_amt</v>
          </cell>
          <cell r="M2754" t="str">
            <v>2010/12/1/8/A/0</v>
          </cell>
        </row>
        <row r="2755">
          <cell r="A2755" t="str">
            <v>2754</v>
          </cell>
          <cell r="B2755" t="str">
            <v>OM5_8192</v>
          </cell>
          <cell r="C2755" t="str">
            <v>192 - CP Allocation O &amp; M Exp Amount</v>
          </cell>
          <cell r="D2755">
            <v>-141436.61491316001</v>
          </cell>
          <cell r="F2755" t="str">
            <v>CALC</v>
          </cell>
          <cell r="H2755" t="str">
            <v>192</v>
          </cell>
          <cell r="I2755" t="str">
            <v>C</v>
          </cell>
          <cell r="J2755" t="str">
            <v>om_exp</v>
          </cell>
          <cell r="K2755" t="str">
            <v>alloc_cp_amt</v>
          </cell>
          <cell r="M2755" t="str">
            <v>2010/12/1/8/A/0</v>
          </cell>
        </row>
        <row r="2756">
          <cell r="A2756" t="str">
            <v>2755</v>
          </cell>
          <cell r="B2756" t="str">
            <v>OM1_8192</v>
          </cell>
          <cell r="C2756" t="str">
            <v>192 - O &amp; M Expenses Amount</v>
          </cell>
          <cell r="D2756">
            <v>76612</v>
          </cell>
          <cell r="F2756" t="str">
            <v>CALC</v>
          </cell>
          <cell r="H2756" t="str">
            <v>192</v>
          </cell>
          <cell r="I2756" t="str">
            <v>C</v>
          </cell>
          <cell r="J2756" t="str">
            <v>om_exp</v>
          </cell>
          <cell r="K2756" t="str">
            <v>beg_bal</v>
          </cell>
          <cell r="M2756" t="str">
            <v>2010/12/1/8/A/0</v>
          </cell>
        </row>
        <row r="2757">
          <cell r="A2757" t="str">
            <v>2756</v>
          </cell>
          <cell r="B2757" t="str">
            <v>OM1_8192</v>
          </cell>
          <cell r="C2757" t="str">
            <v>192 - O &amp; M Expenses Amount</v>
          </cell>
          <cell r="D2757">
            <v>-243986</v>
          </cell>
          <cell r="F2757" t="str">
            <v>CALC</v>
          </cell>
          <cell r="H2757" t="str">
            <v>192</v>
          </cell>
          <cell r="I2757" t="str">
            <v>C</v>
          </cell>
          <cell r="J2757" t="str">
            <v>om_exp</v>
          </cell>
          <cell r="K2757" t="str">
            <v>beg_bal</v>
          </cell>
          <cell r="M2757" t="str">
            <v>2010/12/1/8/A/0</v>
          </cell>
        </row>
        <row r="2758">
          <cell r="A2758" t="str">
            <v>2757</v>
          </cell>
          <cell r="B2758" t="str">
            <v>OM1_8192</v>
          </cell>
          <cell r="C2758" t="str">
            <v>192 - O &amp; M Expenses Amount</v>
          </cell>
          <cell r="D2758">
            <v>-153223</v>
          </cell>
          <cell r="F2758" t="str">
            <v>CALC</v>
          </cell>
          <cell r="H2758" t="str">
            <v>192</v>
          </cell>
          <cell r="I2758" t="str">
            <v>C</v>
          </cell>
          <cell r="J2758" t="str">
            <v>om_exp</v>
          </cell>
          <cell r="K2758" t="str">
            <v>beg_bal</v>
          </cell>
          <cell r="M2758" t="str">
            <v>2010/12/1/8/A/0</v>
          </cell>
        </row>
        <row r="2759">
          <cell r="A2759" t="str">
            <v>2758</v>
          </cell>
          <cell r="B2759" t="str">
            <v>OMD_8192</v>
          </cell>
          <cell r="C2759" t="str">
            <v>192 - Energy Jurisdictional O &amp; M Exp Amount</v>
          </cell>
          <cell r="D2759">
            <v>5776.9634504631404</v>
          </cell>
          <cell r="F2759" t="str">
            <v>CALC</v>
          </cell>
          <cell r="H2759" t="str">
            <v>192</v>
          </cell>
          <cell r="I2759" t="str">
            <v>C</v>
          </cell>
          <cell r="J2759" t="str">
            <v>om_exp</v>
          </cell>
          <cell r="K2759" t="str">
            <v>juris_energy_amt</v>
          </cell>
          <cell r="M2759" t="str">
            <v>2010/12/1/8/A/0</v>
          </cell>
        </row>
        <row r="2760">
          <cell r="A2760" t="str">
            <v>2759</v>
          </cell>
          <cell r="B2760" t="str">
            <v>OMD_8192</v>
          </cell>
          <cell r="C2760" t="str">
            <v>192 - Energy Jurisdictional O &amp; M Exp Amount</v>
          </cell>
          <cell r="D2760">
            <v>-18397.877674838099</v>
          </cell>
          <cell r="F2760" t="str">
            <v>CALC</v>
          </cell>
          <cell r="H2760" t="str">
            <v>192</v>
          </cell>
          <cell r="I2760" t="str">
            <v>C</v>
          </cell>
          <cell r="J2760" t="str">
            <v>om_exp</v>
          </cell>
          <cell r="K2760" t="str">
            <v>juris_energy_amt</v>
          </cell>
          <cell r="M2760" t="str">
            <v>2010/12/1/8/A/0</v>
          </cell>
        </row>
        <row r="2761">
          <cell r="A2761" t="str">
            <v>2760</v>
          </cell>
          <cell r="B2761" t="str">
            <v>OMD_8192</v>
          </cell>
          <cell r="C2761" t="str">
            <v>192 - Energy Jurisdictional O &amp; M Exp Amount</v>
          </cell>
          <cell r="D2761">
            <v>-11553.8514954617</v>
          </cell>
          <cell r="F2761" t="str">
            <v>CALC</v>
          </cell>
          <cell r="H2761" t="str">
            <v>192</v>
          </cell>
          <cell r="I2761" t="str">
            <v>C</v>
          </cell>
          <cell r="J2761" t="str">
            <v>om_exp</v>
          </cell>
          <cell r="K2761" t="str">
            <v>juris_energy_amt</v>
          </cell>
          <cell r="M2761" t="str">
            <v>2010/12/1/8/A/0</v>
          </cell>
        </row>
        <row r="2762">
          <cell r="A2762" t="str">
            <v>2761</v>
          </cell>
          <cell r="B2762" t="str">
            <v>407_4060</v>
          </cell>
          <cell r="C2762" t="str">
            <v xml:space="preserve">AMORT REG LIAB - MARTIN ITC                       </v>
          </cell>
          <cell r="D2762">
            <v>-243986</v>
          </cell>
          <cell r="E2762" t="str">
            <v>407406</v>
          </cell>
          <cell r="F2762" t="str">
            <v>WALKER</v>
          </cell>
          <cell r="G2762" t="str">
            <v>CM</v>
          </cell>
          <cell r="H2762" t="str">
            <v>192</v>
          </cell>
          <cell r="M2762" t="str">
            <v>2010/12/1/8/A/0</v>
          </cell>
        </row>
        <row r="2763">
          <cell r="A2763" t="str">
            <v>2762</v>
          </cell>
          <cell r="B2763" t="str">
            <v>407_4070</v>
          </cell>
          <cell r="C2763" t="str">
            <v xml:space="preserve">AMORT REG LIAB - MARTIN ITC G/U                   </v>
          </cell>
          <cell r="D2763">
            <v>-153223</v>
          </cell>
          <cell r="E2763" t="str">
            <v>407407</v>
          </cell>
          <cell r="F2763" t="str">
            <v>WALKER</v>
          </cell>
          <cell r="G2763" t="str">
            <v>CM</v>
          </cell>
          <cell r="H2763" t="str">
            <v>192</v>
          </cell>
          <cell r="M2763" t="str">
            <v>2010/12/1/8/A/0</v>
          </cell>
        </row>
        <row r="2764">
          <cell r="A2764" t="str">
            <v>2763</v>
          </cell>
          <cell r="B2764" t="str">
            <v>255_3160</v>
          </cell>
          <cell r="C2764" t="str">
            <v xml:space="preserve">ACUM AMORT - MARTIN ITC                           </v>
          </cell>
          <cell r="D2764">
            <v>243986</v>
          </cell>
          <cell r="E2764" t="str">
            <v>255316</v>
          </cell>
          <cell r="F2764" t="str">
            <v>WALKER</v>
          </cell>
          <cell r="G2764" t="str">
            <v>LTD</v>
          </cell>
          <cell r="H2764" t="str">
            <v>190</v>
          </cell>
          <cell r="M2764" t="str">
            <v>2010/12/1/8/A/0</v>
          </cell>
        </row>
        <row r="2765">
          <cell r="A2765" t="str">
            <v>2764</v>
          </cell>
          <cell r="B2765" t="str">
            <v>DIS_8039</v>
          </cell>
          <cell r="C2765" t="str">
            <v>8039 - Dismantlement for MARTIN</v>
          </cell>
          <cell r="D2765">
            <v>28847</v>
          </cell>
          <cell r="F2765" t="str">
            <v>MANUAL</v>
          </cell>
          <cell r="I2765" t="str">
            <v>M</v>
          </cell>
          <cell r="J2765" t="str">
            <v>cap_exp</v>
          </cell>
          <cell r="K2765" t="str">
            <v>depr_exp</v>
          </cell>
          <cell r="M2765" t="str">
            <v>2010/12/1/8/A/0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ckmarks"/>
      <sheetName val="Sheet1"/>
      <sheetName val="Provision 2 Return"/>
      <sheetName val="Index"/>
      <sheetName val="Input"/>
      <sheetName val="(A-1)Book to Tax Recon"/>
      <sheetName val="(B-1)Trial Balance"/>
      <sheetName val="(C) Accruals &amp; Prepayments"/>
      <sheetName val="(C) PurchAcctgRec"/>
      <sheetName val="(C) Decomm Fund Earnings"/>
      <sheetName val="(C) State Tax Deduction"/>
      <sheetName val="(D-4) State Depr"/>
      <sheetName val="(D) California"/>
      <sheetName val="(D) Depreciation"/>
      <sheetName val="(D)Depreciation 2002 Vintage"/>
      <sheetName val="(D-2) 2004 Units of Production"/>
      <sheetName val="(D-2) 2002 Units of Production"/>
      <sheetName val="D-3 2004 Gain Loss"/>
      <sheetName val="D-3 Gain Loss"/>
      <sheetName val="(G)Apportionment"/>
      <sheetName val="(G)Apportionment (2)"/>
      <sheetName val="Prep_Point Sheets"/>
      <sheetName val="Provision"/>
      <sheetName val="Correspondence"/>
      <sheetName val="Carryforward"/>
      <sheetName val="Research"/>
      <sheetName val="Returns"/>
    </sheetNames>
    <sheetDataSet>
      <sheetData sheetId="0"/>
      <sheetData sheetId="1"/>
      <sheetData sheetId="2"/>
      <sheetData sheetId="3"/>
      <sheetData sheetId="4">
        <row r="6">
          <cell r="C6" t="str">
            <v>FPL Energy Seabrook, LLC</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 95 - O&amp;M Work Orders"/>
      <sheetName val="ER 6X - Capital Work Orders"/>
      <sheetName val="Tables"/>
      <sheetName val="Capital Coding"/>
      <sheetName val="ER 99 - Charges from FPL"/>
      <sheetName val="Misc. ER's-Accounting  Use Only"/>
      <sheetName val="ER 99 Translation - ACG Only"/>
      <sheetName val="Location Table for ER 99's"/>
      <sheetName val="All Work Orders"/>
      <sheetName val="ER 90 - Balance Sheet WO's"/>
    </sheetNames>
    <sheetDataSet>
      <sheetData sheetId="0" refreshError="1"/>
      <sheetData sheetId="1" refreshError="1"/>
      <sheetData sheetId="2">
        <row r="3">
          <cell r="A3" t="str">
            <v>009</v>
          </cell>
          <cell r="B3" t="str">
            <v>Acctg Use Only</v>
          </cell>
          <cell r="C3" t="str">
            <v>Acctg Use Only</v>
          </cell>
        </row>
        <row r="4">
          <cell r="A4" t="str">
            <v>060</v>
          </cell>
          <cell r="B4" t="str">
            <v>000.000</v>
          </cell>
          <cell r="C4" t="str">
            <v>Engineering / Overheads</v>
          </cell>
        </row>
        <row r="5">
          <cell r="A5" t="str">
            <v>061</v>
          </cell>
          <cell r="B5" t="str">
            <v>000.000</v>
          </cell>
          <cell r="C5" t="str">
            <v>Permitting</v>
          </cell>
        </row>
        <row r="6">
          <cell r="A6" t="str">
            <v>062</v>
          </cell>
          <cell r="B6" t="str">
            <v>See Capital Coding</v>
          </cell>
          <cell r="C6" t="str">
            <v>Fiber Material Purchase</v>
          </cell>
        </row>
        <row r="7">
          <cell r="A7" t="str">
            <v>063</v>
          </cell>
          <cell r="B7" t="str">
            <v>000.000</v>
          </cell>
          <cell r="C7" t="str">
            <v>Fiber Construction</v>
          </cell>
        </row>
        <row r="8">
          <cell r="A8" t="str">
            <v>064</v>
          </cell>
          <cell r="B8" t="str">
            <v>000.000</v>
          </cell>
          <cell r="C8" t="str">
            <v>Miscellaneous</v>
          </cell>
        </row>
        <row r="9">
          <cell r="A9" t="str">
            <v>065</v>
          </cell>
          <cell r="B9" t="str">
            <v>See Capital Coding</v>
          </cell>
          <cell r="C9" t="str">
            <v>Electronic Purchase</v>
          </cell>
        </row>
        <row r="10">
          <cell r="A10" t="str">
            <v>066</v>
          </cell>
          <cell r="B10" t="str">
            <v>000.000</v>
          </cell>
          <cell r="C10" t="str">
            <v>Electronic Installation</v>
          </cell>
        </row>
        <row r="11">
          <cell r="A11" t="str">
            <v>067</v>
          </cell>
          <cell r="B11" t="str">
            <v>000.000</v>
          </cell>
          <cell r="C11" t="str">
            <v>Collocations</v>
          </cell>
        </row>
        <row r="12">
          <cell r="A12" t="str">
            <v>068</v>
          </cell>
          <cell r="B12" t="str">
            <v>390.001</v>
          </cell>
          <cell r="C12" t="str">
            <v>POP Construction</v>
          </cell>
        </row>
        <row r="13">
          <cell r="A13" t="str">
            <v>070</v>
          </cell>
          <cell r="B13" t="str">
            <v>Acctg Use Only</v>
          </cell>
          <cell r="C13" t="str">
            <v>Acctg Use Only</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inary"/>
      <sheetName val="Prel Pgm-O&amp;M "/>
      <sheetName val="Prel Pgm-Cap"/>
      <sheetName val="Final"/>
      <sheetName val="Final Pgm-O&amp;M"/>
      <sheetName val="FinalPgm-Cap "/>
    </sheetNames>
    <sheetDataSet>
      <sheetData sheetId="0"/>
      <sheetData sheetId="1"/>
      <sheetData sheetId="2"/>
      <sheetData sheetId="3"/>
      <sheetData sheetId="4"/>
      <sheetData sheetId="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inary"/>
      <sheetName val="Prel Pgm-O&amp;M "/>
      <sheetName val="Prel Pgm-Cap"/>
      <sheetName val="Final"/>
      <sheetName val="Final Pgm-O&amp;M"/>
      <sheetName val="FinalPgm-Cap "/>
    </sheetNames>
    <sheetDataSet>
      <sheetData sheetId="0"/>
      <sheetData sheetId="1"/>
      <sheetData sheetId="2"/>
      <sheetData sheetId="3"/>
      <sheetData sheetId="4"/>
      <sheetData sheetId="5"/>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inary"/>
      <sheetName val="Prel Pgm-O&amp;M "/>
      <sheetName val="Prel Pgm-Cap"/>
      <sheetName val="Final"/>
      <sheetName val="Final Pgm-O&amp;M"/>
      <sheetName val="FinalPgm-Cap "/>
    </sheetNames>
    <sheetDataSet>
      <sheetData sheetId="0"/>
      <sheetData sheetId="1"/>
      <sheetData sheetId="2"/>
      <sheetData sheetId="3"/>
      <sheetData sheetId="4"/>
      <sheetData sheetId="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Debt"/>
      <sheetName val="Assume1"/>
      <sheetName val="Assume2"/>
      <sheetName val="Valuation"/>
      <sheetName val="Returns"/>
      <sheetName val="Sources"/>
      <sheetName val="Tax"/>
      <sheetName val="TaxNew"/>
      <sheetName val="Financials"/>
      <sheetName val="ProductionData"/>
      <sheetName val="Revenue"/>
      <sheetName val="Fuel"/>
      <sheetName val="NewMaint"/>
      <sheetName val="MMaint"/>
      <sheetName val="OM"/>
      <sheetName val="GA"/>
      <sheetName val="Cons"/>
      <sheetName val="Trans"/>
      <sheetName val="Depr"/>
      <sheetName val="BalancesNew"/>
      <sheetName val="RunLogic"/>
      <sheetName val="HenwoodMargin"/>
      <sheetName val="ScenarioSummary"/>
      <sheetName val="LowFuel-Base"/>
      <sheetName val="MidFuel-Base"/>
      <sheetName val="MidFuel-Scen1"/>
      <sheetName val="MidFuel-Scen2"/>
      <sheetName val="LowFuel-Scen1"/>
      <sheetName val="LowFuel-Scen2"/>
      <sheetName val="HighFuel-Base"/>
      <sheetName val="Comments"/>
      <sheetName val="HighFuel-Scen1"/>
      <sheetName val="HighFuel-Scen2"/>
      <sheetName val="VZ FDC PPM"/>
      <sheetName val="Cerro Gordo Raw 2002"/>
      <sheetName val="D&amp;T - 2002 AJE's"/>
      <sheetName val="purchases"/>
      <sheetName val="gas_fix$"/>
      <sheetName val="supplemental"/>
      <sheetName val="frankdat"/>
      <sheetName val=""/>
      <sheetName val="E&amp;C Risk Tracker"/>
      <sheetName val="SENSITIVITIES"/>
    </sheetNames>
    <sheetDataSet>
      <sheetData sheetId="0"/>
      <sheetData sheetId="1"/>
      <sheetData sheetId="2"/>
      <sheetData sheetId="3" refreshError="1">
        <row r="12">
          <cell r="E12" t="str">
            <v>Doswell CT Expansion:  170 MW - 1 CT</v>
          </cell>
        </row>
        <row r="13">
          <cell r="B13" t="str">
            <v>PPA Contract through 2005 thereafter Henwood case: MIDFUEL - BASE CASE</v>
          </cell>
        </row>
        <row r="29">
          <cell r="K29">
            <v>0.58904100000000004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ow r="1">
          <cell r="A1" t="str">
            <v>file:  K:\conadm\test\nutrans\tariffs\FIRM1.xls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Cost of Capital Worksheet"/>
      <sheetName val="Adjusted Gen &amp; Fuel$"/>
      <sheetName val="Prop Tax"/>
      <sheetName val="Inventory 2001"/>
      <sheetName val="BASE TARGETS"/>
      <sheetName val="Staff Targets 2002-2003"/>
      <sheetName val="Project &amp; ECRC Targets"/>
      <sheetName val="2001 Bud for Distribution"/>
      <sheetName val="Assigned &amp; Other Corp Costs"/>
      <sheetName val="Headcount"/>
      <sheetName val="Statement Fin Pos 00"/>
      <sheetName val="Rev Requirements 00"/>
      <sheetName val="Plant Millage"/>
      <sheetName val="Tax &amp; Ins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Cost of Capital Worksheet"/>
      <sheetName val="Adjusted Gen &amp; Fuel$"/>
      <sheetName val="Prop Tax"/>
      <sheetName val="Inventory 2001"/>
      <sheetName val="BASE TARGETS"/>
      <sheetName val="Staff Targets 2002-2003"/>
      <sheetName val="Project &amp; ECRC Targets"/>
      <sheetName val="2001 Bud for Distribution"/>
      <sheetName val="Assigned &amp; Other Corp Costs"/>
      <sheetName val="Headcount"/>
      <sheetName val="Statement Fin Pos 00"/>
      <sheetName val="Rev Requirements 00"/>
      <sheetName val="Plant Millage"/>
      <sheetName val="Tax &amp; Ins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WIP FOR SOL"/>
      <sheetName val="CWIP &amp; PP&amp;E BAL BY GROUP"/>
      <sheetName val="JAN CWIP"/>
      <sheetName val="ACCRUAL"/>
      <sheetName val="in svc pt"/>
      <sheetName val="Sheet1"/>
      <sheetName val="CWIP DATA FOR ANALYSIS"/>
      <sheetName val="Sheet2"/>
      <sheetName val="CWIP &amp; PP&amp;E BAL "/>
      <sheetName val="CER"/>
      <sheetName val="GROSS PROP AS OF8-31-02-FINAL"/>
      <sheetName val="DESCRIPTION TABLE"/>
      <sheetName val="Tables"/>
      <sheetName val="1999 ACCRUAL"/>
      <sheetName val="avail cwip"/>
      <sheetName val="Dec CWIP"/>
      <sheetName val="STATSUM"/>
    </sheetNames>
    <sheetDataSet>
      <sheetData sheetId="0"/>
      <sheetData sheetId="1"/>
      <sheetData sheetId="2"/>
      <sheetData sheetId="3"/>
      <sheetData sheetId="4">
        <row r="3">
          <cell r="A3" t="str">
            <v>1001</v>
          </cell>
          <cell r="B3">
            <v>-390764.75</v>
          </cell>
        </row>
        <row r="4">
          <cell r="A4" t="str">
            <v>1002</v>
          </cell>
          <cell r="B4">
            <v>-288079.69</v>
          </cell>
        </row>
        <row r="5">
          <cell r="A5" t="str">
            <v>1986</v>
          </cell>
          <cell r="B5">
            <v>-163041.85</v>
          </cell>
        </row>
        <row r="6">
          <cell r="A6" t="str">
            <v>1988</v>
          </cell>
          <cell r="B6">
            <v>-2837234.97</v>
          </cell>
        </row>
        <row r="7">
          <cell r="A7" t="str">
            <v>1989</v>
          </cell>
          <cell r="B7">
            <v>-4640901.87</v>
          </cell>
        </row>
        <row r="8">
          <cell r="A8" t="str">
            <v>1990</v>
          </cell>
          <cell r="B8">
            <v>-712959.33</v>
          </cell>
        </row>
        <row r="9">
          <cell r="A9" t="str">
            <v>1991</v>
          </cell>
          <cell r="B9">
            <v>-2825009.69</v>
          </cell>
        </row>
        <row r="10">
          <cell r="A10" t="str">
            <v>1992</v>
          </cell>
          <cell r="B10">
            <v>-1948586.16</v>
          </cell>
        </row>
        <row r="11">
          <cell r="A11" t="str">
            <v>1993</v>
          </cell>
          <cell r="B11">
            <v>-6497256.0800000001</v>
          </cell>
        </row>
        <row r="12">
          <cell r="A12" t="str">
            <v>1994</v>
          </cell>
          <cell r="B12">
            <v>-13717336.939999999</v>
          </cell>
        </row>
        <row r="13">
          <cell r="A13" t="str">
            <v>1995</v>
          </cell>
          <cell r="B13">
            <v>-3258362.24</v>
          </cell>
        </row>
        <row r="14">
          <cell r="A14" t="str">
            <v>1996</v>
          </cell>
          <cell r="B14">
            <v>-4302313.66</v>
          </cell>
        </row>
        <row r="15">
          <cell r="A15" t="str">
            <v>1997</v>
          </cell>
          <cell r="B15">
            <v>-20839968.300000001</v>
          </cell>
        </row>
        <row r="16">
          <cell r="A16" t="str">
            <v>1998</v>
          </cell>
          <cell r="B16">
            <v>-29175378.640000001</v>
          </cell>
        </row>
        <row r="17">
          <cell r="A17" t="str">
            <v>1999</v>
          </cell>
          <cell r="B17">
            <v>-7984051.3300000001</v>
          </cell>
        </row>
        <row r="18">
          <cell r="A18" t="str">
            <v>2000</v>
          </cell>
          <cell r="B18">
            <v>-14315637.49</v>
          </cell>
        </row>
        <row r="19">
          <cell r="A19" t="str">
            <v>6001</v>
          </cell>
          <cell r="B19">
            <v>-859807.22</v>
          </cell>
        </row>
        <row r="20">
          <cell r="A20" t="str">
            <v>6002</v>
          </cell>
          <cell r="B20">
            <v>-19007065.02</v>
          </cell>
        </row>
        <row r="21">
          <cell r="A21" t="str">
            <v>6003</v>
          </cell>
          <cell r="B21">
            <v>-11042074.039999999</v>
          </cell>
        </row>
        <row r="22">
          <cell r="A22" t="str">
            <v>6004</v>
          </cell>
          <cell r="B22">
            <v>-18050081.609999999</v>
          </cell>
        </row>
        <row r="23">
          <cell r="A23" t="str">
            <v>6005</v>
          </cell>
          <cell r="B23">
            <v>-19549915.649999999</v>
          </cell>
        </row>
        <row r="24">
          <cell r="A24" t="str">
            <v>6006</v>
          </cell>
          <cell r="B24">
            <v>-20136371.93</v>
          </cell>
        </row>
        <row r="25">
          <cell r="A25" t="str">
            <v>6007</v>
          </cell>
          <cell r="B25">
            <v>-10609533.84</v>
          </cell>
        </row>
        <row r="26">
          <cell r="A26" t="str">
            <v>6008</v>
          </cell>
          <cell r="B26">
            <v>-14211386.43</v>
          </cell>
        </row>
        <row r="27">
          <cell r="A27" t="str">
            <v>6009</v>
          </cell>
          <cell r="B27">
            <v>-1078335.6499999999</v>
          </cell>
        </row>
        <row r="28">
          <cell r="A28" t="str">
            <v>6010</v>
          </cell>
          <cell r="B28">
            <v>-471350.12</v>
          </cell>
        </row>
        <row r="29">
          <cell r="A29" t="str">
            <v>6012</v>
          </cell>
          <cell r="B29">
            <v>-2883407.29</v>
          </cell>
        </row>
        <row r="30">
          <cell r="A30" t="str">
            <v>6013</v>
          </cell>
          <cell r="B30">
            <v>-1975975.18</v>
          </cell>
        </row>
        <row r="31">
          <cell r="A31" t="str">
            <v>6014</v>
          </cell>
          <cell r="B31">
            <v>-241539.55</v>
          </cell>
        </row>
        <row r="32">
          <cell r="A32" t="str">
            <v>6015</v>
          </cell>
          <cell r="B32">
            <v>-4988250.1500000004</v>
          </cell>
        </row>
        <row r="33">
          <cell r="A33" t="str">
            <v>6016</v>
          </cell>
          <cell r="B33">
            <v>-1179157.3899999999</v>
          </cell>
        </row>
        <row r="34">
          <cell r="A34" t="str">
            <v>6017</v>
          </cell>
          <cell r="B34">
            <v>-521474.77</v>
          </cell>
        </row>
        <row r="35">
          <cell r="A35" t="str">
            <v>6018</v>
          </cell>
          <cell r="B35">
            <v>-116815.24</v>
          </cell>
        </row>
        <row r="36">
          <cell r="A36" t="str">
            <v>6019</v>
          </cell>
          <cell r="B36">
            <v>-552839.61</v>
          </cell>
        </row>
        <row r="37">
          <cell r="A37" t="str">
            <v>6020</v>
          </cell>
          <cell r="B37">
            <v>-286969.67</v>
          </cell>
        </row>
        <row r="38">
          <cell r="A38" t="str">
            <v>6021</v>
          </cell>
          <cell r="B38">
            <v>-299891.34000000003</v>
          </cell>
        </row>
        <row r="39">
          <cell r="A39" t="str">
            <v>6022</v>
          </cell>
          <cell r="B39">
            <v>-229519.25</v>
          </cell>
        </row>
        <row r="40">
          <cell r="A40" t="str">
            <v>6023</v>
          </cell>
          <cell r="B40">
            <v>-6037061.8200000003</v>
          </cell>
        </row>
        <row r="41">
          <cell r="A41" t="str">
            <v>6024</v>
          </cell>
          <cell r="B41">
            <v>-3933.37</v>
          </cell>
        </row>
        <row r="42">
          <cell r="A42" t="str">
            <v>6025</v>
          </cell>
          <cell r="B42">
            <v>-103411.71</v>
          </cell>
        </row>
        <row r="43">
          <cell r="A43" t="str">
            <v>6026</v>
          </cell>
          <cell r="B43">
            <v>-330618.51</v>
          </cell>
        </row>
        <row r="44">
          <cell r="A44" t="str">
            <v>6027</v>
          </cell>
          <cell r="B44">
            <v>-199531.63</v>
          </cell>
        </row>
        <row r="45">
          <cell r="A45" t="str">
            <v>6028</v>
          </cell>
          <cell r="B45">
            <v>-316492.55</v>
          </cell>
        </row>
        <row r="46">
          <cell r="A46" t="str">
            <v>6029</v>
          </cell>
          <cell r="B46">
            <v>-358388</v>
          </cell>
        </row>
        <row r="47">
          <cell r="A47" t="str">
            <v>6030</v>
          </cell>
          <cell r="B47">
            <v>-1219617.3</v>
          </cell>
        </row>
        <row r="48">
          <cell r="A48" t="str">
            <v>6031</v>
          </cell>
          <cell r="B48">
            <v>-3230970.03</v>
          </cell>
        </row>
        <row r="49">
          <cell r="A49" t="str">
            <v>6032</v>
          </cell>
          <cell r="B49">
            <v>-324900.81</v>
          </cell>
        </row>
        <row r="50">
          <cell r="A50" t="str">
            <v>6033</v>
          </cell>
          <cell r="B50">
            <v>-204033.22</v>
          </cell>
        </row>
        <row r="51">
          <cell r="A51" t="str">
            <v>6034</v>
          </cell>
          <cell r="B51">
            <v>-268369.93</v>
          </cell>
        </row>
        <row r="52">
          <cell r="A52" t="str">
            <v>6035</v>
          </cell>
          <cell r="B52">
            <v>-95819.51</v>
          </cell>
        </row>
        <row r="53">
          <cell r="A53" t="str">
            <v>6036</v>
          </cell>
          <cell r="B53">
            <v>-3293599.66</v>
          </cell>
        </row>
        <row r="54">
          <cell r="A54" t="str">
            <v>6037</v>
          </cell>
          <cell r="B54">
            <v>-514387.78</v>
          </cell>
        </row>
        <row r="55">
          <cell r="A55" t="str">
            <v>6038</v>
          </cell>
          <cell r="B55">
            <v>-2210470.5099999998</v>
          </cell>
        </row>
        <row r="56">
          <cell r="A56" t="str">
            <v>6039</v>
          </cell>
          <cell r="B56">
            <v>-431218.88</v>
          </cell>
        </row>
        <row r="57">
          <cell r="A57" t="str">
            <v>6040</v>
          </cell>
          <cell r="B57">
            <v>-53129.55</v>
          </cell>
        </row>
        <row r="58">
          <cell r="A58" t="str">
            <v>6041</v>
          </cell>
          <cell r="B58">
            <v>-87517.7</v>
          </cell>
        </row>
        <row r="59">
          <cell r="A59" t="str">
            <v>6044</v>
          </cell>
          <cell r="B59">
            <v>-131113.94</v>
          </cell>
        </row>
        <row r="60">
          <cell r="A60" t="str">
            <v>6045</v>
          </cell>
          <cell r="B60">
            <v>-19744.849999999999</v>
          </cell>
        </row>
        <row r="61">
          <cell r="A61" t="str">
            <v>6046</v>
          </cell>
          <cell r="B61">
            <v>-19953.12</v>
          </cell>
        </row>
        <row r="62">
          <cell r="A62" t="str">
            <v>6047</v>
          </cell>
          <cell r="B62">
            <v>-4620.82</v>
          </cell>
        </row>
        <row r="63">
          <cell r="A63" t="str">
            <v>6051</v>
          </cell>
          <cell r="B63">
            <v>2747.09</v>
          </cell>
        </row>
        <row r="64">
          <cell r="A64" t="str">
            <v>6052</v>
          </cell>
          <cell r="B64">
            <v>-50386.65</v>
          </cell>
        </row>
        <row r="65">
          <cell r="A65" t="str">
            <v>6053</v>
          </cell>
          <cell r="B65">
            <v>-128029.75999999999</v>
          </cell>
        </row>
        <row r="66">
          <cell r="A66" t="str">
            <v>6057</v>
          </cell>
          <cell r="B66">
            <v>-5125.32</v>
          </cell>
        </row>
        <row r="67">
          <cell r="A67" t="str">
            <v>6059</v>
          </cell>
          <cell r="B67">
            <v>-311392.17</v>
          </cell>
        </row>
        <row r="68">
          <cell r="A68" t="str">
            <v>6060</v>
          </cell>
          <cell r="B68">
            <v>-126039.02</v>
          </cell>
        </row>
        <row r="69">
          <cell r="A69" t="str">
            <v>6061</v>
          </cell>
          <cell r="B69">
            <v>-7419055.29</v>
          </cell>
        </row>
        <row r="70">
          <cell r="A70" t="str">
            <v>6062</v>
          </cell>
          <cell r="B70">
            <v>-5977746.0899999999</v>
          </cell>
        </row>
        <row r="71">
          <cell r="A71" t="str">
            <v>6064</v>
          </cell>
          <cell r="B71">
            <v>-4568907.9800000004</v>
          </cell>
        </row>
        <row r="72">
          <cell r="A72" t="str">
            <v>6065</v>
          </cell>
          <cell r="B72">
            <v>-3356607.38</v>
          </cell>
        </row>
        <row r="73">
          <cell r="A73" t="str">
            <v>6067</v>
          </cell>
          <cell r="B73">
            <v>-1782236.4</v>
          </cell>
        </row>
        <row r="74">
          <cell r="A74" t="str">
            <v>6068</v>
          </cell>
          <cell r="B74">
            <v>-2967386.54</v>
          </cell>
        </row>
        <row r="75">
          <cell r="A75" t="str">
            <v>6069</v>
          </cell>
          <cell r="B75">
            <v>-323463.12</v>
          </cell>
        </row>
        <row r="76">
          <cell r="A76" t="str">
            <v>6070</v>
          </cell>
          <cell r="B76">
            <v>-131672.29999999999</v>
          </cell>
        </row>
        <row r="77">
          <cell r="A77" t="str">
            <v>6071</v>
          </cell>
          <cell r="B77">
            <v>-168382.09</v>
          </cell>
        </row>
        <row r="78">
          <cell r="A78" t="str">
            <v>6072</v>
          </cell>
          <cell r="B78">
            <v>-321065.53999999998</v>
          </cell>
        </row>
        <row r="79">
          <cell r="A79" t="str">
            <v>6073</v>
          </cell>
          <cell r="B79">
            <v>-7800880.0499999998</v>
          </cell>
        </row>
        <row r="80">
          <cell r="A80" t="str">
            <v>6074</v>
          </cell>
          <cell r="B80">
            <v>-1138926.6599999999</v>
          </cell>
        </row>
        <row r="81">
          <cell r="A81" t="str">
            <v>6075</v>
          </cell>
          <cell r="B81">
            <v>-2551998.54</v>
          </cell>
        </row>
        <row r="82">
          <cell r="A82" t="str">
            <v>6076</v>
          </cell>
          <cell r="B82">
            <v>-560751.92000000004</v>
          </cell>
        </row>
        <row r="83">
          <cell r="A83" t="str">
            <v>6077</v>
          </cell>
          <cell r="B83">
            <v>-3182801.66</v>
          </cell>
        </row>
        <row r="84">
          <cell r="A84" t="str">
            <v>6079</v>
          </cell>
          <cell r="B84">
            <v>-150683.78</v>
          </cell>
        </row>
        <row r="85">
          <cell r="A85" t="str">
            <v>6080</v>
          </cell>
          <cell r="B85">
            <v>-288041.01</v>
          </cell>
        </row>
        <row r="86">
          <cell r="A86" t="str">
            <v>6081</v>
          </cell>
          <cell r="B86">
            <v>-15677.02</v>
          </cell>
        </row>
        <row r="87">
          <cell r="A87" t="str">
            <v>6115</v>
          </cell>
          <cell r="B87">
            <v>-3440.28</v>
          </cell>
        </row>
        <row r="88">
          <cell r="A88" t="str">
            <v>6116</v>
          </cell>
          <cell r="B88">
            <v>-8991.3700000000008</v>
          </cell>
        </row>
        <row r="89">
          <cell r="A89" t="str">
            <v>6119</v>
          </cell>
          <cell r="B89">
            <v>-61876.59</v>
          </cell>
        </row>
        <row r="90">
          <cell r="A90" t="str">
            <v>6122</v>
          </cell>
          <cell r="B90">
            <v>-1796.94</v>
          </cell>
        </row>
        <row r="91">
          <cell r="A91" t="str">
            <v>6125</v>
          </cell>
          <cell r="B91">
            <v>-114577.11</v>
          </cell>
        </row>
        <row r="92">
          <cell r="A92" t="str">
            <v>6126</v>
          </cell>
          <cell r="B92">
            <v>-506823.27</v>
          </cell>
        </row>
        <row r="93">
          <cell r="A93" t="str">
            <v>6127</v>
          </cell>
          <cell r="B93">
            <v>-162285.51999999999</v>
          </cell>
        </row>
        <row r="94">
          <cell r="A94" t="str">
            <v>6130</v>
          </cell>
          <cell r="B94">
            <v>-29525.18</v>
          </cell>
        </row>
        <row r="95">
          <cell r="A95" t="str">
            <v>6132</v>
          </cell>
          <cell r="B95">
            <v>-57550.91</v>
          </cell>
        </row>
        <row r="96">
          <cell r="A96" t="str">
            <v>6133</v>
          </cell>
          <cell r="B96">
            <v>-777600.2</v>
          </cell>
        </row>
        <row r="97">
          <cell r="A97" t="str">
            <v>6135</v>
          </cell>
          <cell r="B97">
            <v>-301757.06</v>
          </cell>
        </row>
        <row r="98">
          <cell r="A98" t="str">
            <v>6136</v>
          </cell>
          <cell r="B98">
            <v>-354679.72</v>
          </cell>
        </row>
        <row r="99">
          <cell r="A99" t="str">
            <v>6137</v>
          </cell>
          <cell r="B99">
            <v>-96374.62</v>
          </cell>
        </row>
        <row r="100">
          <cell r="A100" t="str">
            <v>6139</v>
          </cell>
          <cell r="B100">
            <v>-52989.85</v>
          </cell>
        </row>
        <row r="101">
          <cell r="A101" t="str">
            <v>6140</v>
          </cell>
          <cell r="B101">
            <v>-253970.93</v>
          </cell>
        </row>
        <row r="102">
          <cell r="A102" t="str">
            <v>6141</v>
          </cell>
          <cell r="B102">
            <v>-356399.85</v>
          </cell>
        </row>
        <row r="103">
          <cell r="A103" t="str">
            <v>6143</v>
          </cell>
          <cell r="B103">
            <v>-518152.55</v>
          </cell>
        </row>
        <row r="104">
          <cell r="A104" t="str">
            <v>6148</v>
          </cell>
          <cell r="B104">
            <v>-551747.68999999994</v>
          </cell>
        </row>
        <row r="105">
          <cell r="A105" t="str">
            <v>6149</v>
          </cell>
          <cell r="B105">
            <v>-980497.34</v>
          </cell>
        </row>
        <row r="106">
          <cell r="A106" t="str">
            <v>6150</v>
          </cell>
          <cell r="B106">
            <v>-470500.37</v>
          </cell>
        </row>
        <row r="107">
          <cell r="A107" t="str">
            <v>6151</v>
          </cell>
          <cell r="B107">
            <v>-691517.43</v>
          </cell>
        </row>
        <row r="108">
          <cell r="A108" t="str">
            <v>6152</v>
          </cell>
          <cell r="B108">
            <v>-799716.66</v>
          </cell>
        </row>
        <row r="109">
          <cell r="A109" t="str">
            <v>6153</v>
          </cell>
          <cell r="B109">
            <v>-29895.15</v>
          </cell>
        </row>
        <row r="110">
          <cell r="A110" t="str">
            <v>6154</v>
          </cell>
          <cell r="B110">
            <v>-2457.5700000000002</v>
          </cell>
        </row>
        <row r="111">
          <cell r="A111" t="str">
            <v>6155</v>
          </cell>
          <cell r="B111">
            <v>-221092.96</v>
          </cell>
        </row>
        <row r="112">
          <cell r="A112" t="str">
            <v>6158</v>
          </cell>
          <cell r="B112">
            <v>-537878.57999999996</v>
          </cell>
        </row>
        <row r="113">
          <cell r="A113" t="str">
            <v>6159</v>
          </cell>
          <cell r="B113">
            <v>-90724.37</v>
          </cell>
        </row>
        <row r="114">
          <cell r="A114" t="str">
            <v>6160</v>
          </cell>
          <cell r="B114">
            <v>-25494.400000000001</v>
          </cell>
        </row>
        <row r="115">
          <cell r="A115" t="str">
            <v>6163</v>
          </cell>
          <cell r="B115">
            <v>-274698.39</v>
          </cell>
        </row>
        <row r="116">
          <cell r="A116" t="str">
            <v>6164</v>
          </cell>
          <cell r="B116">
            <v>-260491.73</v>
          </cell>
        </row>
        <row r="117">
          <cell r="A117" t="str">
            <v>6166</v>
          </cell>
          <cell r="B117">
            <v>-54260.03</v>
          </cell>
        </row>
        <row r="118">
          <cell r="A118" t="str">
            <v>6167</v>
          </cell>
          <cell r="B118">
            <v>-23914.02</v>
          </cell>
        </row>
        <row r="119">
          <cell r="A119" t="str">
            <v>6169</v>
          </cell>
          <cell r="B119">
            <v>-4473.26</v>
          </cell>
        </row>
        <row r="120">
          <cell r="A120" t="str">
            <v>6170</v>
          </cell>
          <cell r="B120">
            <v>-47666.86</v>
          </cell>
        </row>
        <row r="121">
          <cell r="A121" t="str">
            <v>6172</v>
          </cell>
          <cell r="B121">
            <v>-45213.71</v>
          </cell>
        </row>
        <row r="122">
          <cell r="A122" t="str">
            <v>6173</v>
          </cell>
          <cell r="B122">
            <v>-299767.18</v>
          </cell>
        </row>
        <row r="123">
          <cell r="A123" t="str">
            <v>6174</v>
          </cell>
          <cell r="B123">
            <v>-102822.85</v>
          </cell>
        </row>
        <row r="124">
          <cell r="A124" t="str">
            <v>6177</v>
          </cell>
          <cell r="B124">
            <v>-170913.63</v>
          </cell>
        </row>
        <row r="125">
          <cell r="A125" t="str">
            <v>6185</v>
          </cell>
          <cell r="B125">
            <v>-24817.94</v>
          </cell>
        </row>
        <row r="126">
          <cell r="A126" t="str">
            <v>6201</v>
          </cell>
          <cell r="B126">
            <v>-2008983.5</v>
          </cell>
        </row>
        <row r="127">
          <cell r="A127" t="str">
            <v>6301</v>
          </cell>
          <cell r="B127">
            <v>-3191648.04</v>
          </cell>
        </row>
        <row r="128">
          <cell r="A128" t="str">
            <v>6302</v>
          </cell>
          <cell r="B128">
            <v>-629463.22</v>
          </cell>
        </row>
        <row r="129">
          <cell r="A129" t="str">
            <v>6303</v>
          </cell>
          <cell r="B129">
            <v>-730027.46</v>
          </cell>
        </row>
        <row r="130">
          <cell r="A130" t="str">
            <v>6304</v>
          </cell>
          <cell r="B130">
            <v>-2306524.66</v>
          </cell>
        </row>
        <row r="131">
          <cell r="A131" t="str">
            <v>6305</v>
          </cell>
          <cell r="B131">
            <v>-296849.5</v>
          </cell>
        </row>
        <row r="132">
          <cell r="A132" t="str">
            <v>6306</v>
          </cell>
          <cell r="B132">
            <v>-1189455.3400000001</v>
          </cell>
        </row>
        <row r="133">
          <cell r="A133" t="str">
            <v>6307</v>
          </cell>
          <cell r="B133">
            <v>-61351.49</v>
          </cell>
        </row>
        <row r="134">
          <cell r="A134" t="str">
            <v>6309</v>
          </cell>
          <cell r="B134">
            <v>-829326.73</v>
          </cell>
        </row>
        <row r="135">
          <cell r="A135" t="str">
            <v>6310</v>
          </cell>
          <cell r="B135">
            <v>-997783.67</v>
          </cell>
        </row>
        <row r="136">
          <cell r="A136" t="str">
            <v>6311</v>
          </cell>
          <cell r="B136">
            <v>-392183.93</v>
          </cell>
        </row>
        <row r="137">
          <cell r="A137" t="str">
            <v>6312</v>
          </cell>
          <cell r="B137">
            <v>-620476.15</v>
          </cell>
        </row>
        <row r="138">
          <cell r="A138" t="str">
            <v>6313</v>
          </cell>
          <cell r="B138">
            <v>-23728.1</v>
          </cell>
        </row>
        <row r="139">
          <cell r="A139" t="str">
            <v>6314</v>
          </cell>
          <cell r="B139">
            <v>-6715.65</v>
          </cell>
        </row>
        <row r="140">
          <cell r="A140" t="str">
            <v>6315</v>
          </cell>
          <cell r="B140">
            <v>-67954.13</v>
          </cell>
        </row>
        <row r="141">
          <cell r="A141" t="str">
            <v>6316</v>
          </cell>
          <cell r="B141">
            <v>-1893287.99</v>
          </cell>
        </row>
        <row r="142">
          <cell r="A142" t="str">
            <v>6317</v>
          </cell>
          <cell r="B142">
            <v>-649015.6</v>
          </cell>
        </row>
        <row r="143">
          <cell r="A143" t="str">
            <v>6318</v>
          </cell>
          <cell r="B143">
            <v>-299000.44</v>
          </cell>
        </row>
        <row r="144">
          <cell r="A144" t="str">
            <v>6319</v>
          </cell>
          <cell r="B144">
            <v>-78886.77</v>
          </cell>
        </row>
        <row r="145">
          <cell r="A145" t="str">
            <v>6320</v>
          </cell>
          <cell r="B145">
            <v>-332858.73</v>
          </cell>
        </row>
        <row r="146">
          <cell r="A146" t="str">
            <v>6321</v>
          </cell>
          <cell r="B146">
            <v>-625619.48</v>
          </cell>
        </row>
        <row r="147">
          <cell r="A147" t="str">
            <v>6324</v>
          </cell>
          <cell r="B147">
            <v>-1222188.57</v>
          </cell>
        </row>
        <row r="148">
          <cell r="A148" t="str">
            <v>6326</v>
          </cell>
          <cell r="B148">
            <v>-243633.64</v>
          </cell>
        </row>
        <row r="149">
          <cell r="A149" t="str">
            <v>6328</v>
          </cell>
          <cell r="B149">
            <v>-16957.71</v>
          </cell>
        </row>
        <row r="150">
          <cell r="A150" t="str">
            <v>6330</v>
          </cell>
          <cell r="B150">
            <v>-1082484.1100000001</v>
          </cell>
        </row>
        <row r="151">
          <cell r="A151" t="str">
            <v>6331</v>
          </cell>
          <cell r="B151">
            <v>-71248.92</v>
          </cell>
        </row>
        <row r="152">
          <cell r="A152" t="str">
            <v>6332</v>
          </cell>
          <cell r="B152">
            <v>-59549.919999999998</v>
          </cell>
        </row>
        <row r="153">
          <cell r="A153" t="str">
            <v>6333</v>
          </cell>
          <cell r="B153">
            <v>-59394.239999999998</v>
          </cell>
        </row>
        <row r="154">
          <cell r="A154" t="str">
            <v>6334</v>
          </cell>
          <cell r="B154">
            <v>-149286.43</v>
          </cell>
        </row>
        <row r="155">
          <cell r="A155" t="str">
            <v>6335</v>
          </cell>
          <cell r="B155">
            <v>-74376.52</v>
          </cell>
        </row>
        <row r="156">
          <cell r="A156" t="str">
            <v>6340</v>
          </cell>
          <cell r="B156">
            <v>-310637.92</v>
          </cell>
        </row>
        <row r="157">
          <cell r="A157" t="str">
            <v>6341</v>
          </cell>
          <cell r="B157">
            <v>-30035.77</v>
          </cell>
        </row>
        <row r="158">
          <cell r="A158" t="str">
            <v>6342</v>
          </cell>
          <cell r="B158">
            <v>-84296.81</v>
          </cell>
        </row>
        <row r="159">
          <cell r="A159" t="str">
            <v>6343</v>
          </cell>
          <cell r="B159">
            <v>-490860.51</v>
          </cell>
        </row>
        <row r="160">
          <cell r="A160" t="str">
            <v>6344</v>
          </cell>
          <cell r="B160">
            <v>-553670.19999999995</v>
          </cell>
        </row>
        <row r="161">
          <cell r="A161" t="str">
            <v>6345</v>
          </cell>
          <cell r="B161">
            <v>-138867.29</v>
          </cell>
        </row>
        <row r="162">
          <cell r="A162" t="str">
            <v>6346</v>
          </cell>
          <cell r="B162">
            <v>-552553.48</v>
          </cell>
        </row>
        <row r="163">
          <cell r="A163" t="str">
            <v>6347</v>
          </cell>
          <cell r="B163">
            <v>-14712.86</v>
          </cell>
        </row>
        <row r="164">
          <cell r="A164" t="str">
            <v>6348</v>
          </cell>
          <cell r="B164">
            <v>-2643.01</v>
          </cell>
        </row>
        <row r="165">
          <cell r="A165" t="str">
            <v>6349</v>
          </cell>
          <cell r="B165">
            <v>-3212.67</v>
          </cell>
        </row>
        <row r="166">
          <cell r="A166" t="str">
            <v>6350</v>
          </cell>
          <cell r="B166">
            <v>-461088.96</v>
          </cell>
        </row>
        <row r="167">
          <cell r="A167" t="str">
            <v>6352</v>
          </cell>
          <cell r="B167">
            <v>-25029.1</v>
          </cell>
        </row>
        <row r="168">
          <cell r="A168" t="str">
            <v>6353</v>
          </cell>
          <cell r="B168">
            <v>-466.58</v>
          </cell>
        </row>
        <row r="169">
          <cell r="A169" t="str">
            <v>6354</v>
          </cell>
          <cell r="B169">
            <v>-547501.23</v>
          </cell>
        </row>
        <row r="170">
          <cell r="A170" t="str">
            <v>6355</v>
          </cell>
          <cell r="B170">
            <v>-18481.25</v>
          </cell>
        </row>
        <row r="171">
          <cell r="A171" t="str">
            <v>6356</v>
          </cell>
          <cell r="B171">
            <v>-81566.22</v>
          </cell>
        </row>
        <row r="172">
          <cell r="A172" t="str">
            <v>6500</v>
          </cell>
          <cell r="B172">
            <v>-9011115.0399999991</v>
          </cell>
        </row>
        <row r="173">
          <cell r="A173" t="str">
            <v>6501</v>
          </cell>
          <cell r="B173">
            <v>-1579866.36</v>
          </cell>
        </row>
        <row r="174">
          <cell r="A174" t="str">
            <v>6600</v>
          </cell>
          <cell r="B174">
            <v>-224646.9</v>
          </cell>
        </row>
        <row r="175">
          <cell r="A175" t="str">
            <v>6601</v>
          </cell>
          <cell r="B175">
            <v>-280853.58</v>
          </cell>
        </row>
        <row r="176">
          <cell r="A176" t="str">
            <v>6604</v>
          </cell>
          <cell r="B176">
            <v>-123379.71</v>
          </cell>
        </row>
        <row r="177">
          <cell r="A177" t="str">
            <v>6606</v>
          </cell>
          <cell r="B177">
            <v>-101300.01</v>
          </cell>
        </row>
        <row r="178">
          <cell r="A178" t="str">
            <v>6607</v>
          </cell>
          <cell r="B178">
            <v>-392549.51</v>
          </cell>
        </row>
        <row r="179">
          <cell r="A179" t="str">
            <v>6608</v>
          </cell>
          <cell r="B179">
            <v>-8082.64</v>
          </cell>
        </row>
        <row r="180">
          <cell r="A180" t="str">
            <v>6609</v>
          </cell>
          <cell r="B180">
            <v>-57322.54</v>
          </cell>
        </row>
        <row r="181">
          <cell r="A181" t="str">
            <v>6610</v>
          </cell>
          <cell r="B181">
            <v>-6875.33</v>
          </cell>
        </row>
        <row r="182">
          <cell r="A182" t="str">
            <v>6611</v>
          </cell>
          <cell r="B182">
            <v>-36136.660000000003</v>
          </cell>
        </row>
        <row r="183">
          <cell r="A183" t="str">
            <v>6614</v>
          </cell>
          <cell r="B183">
            <v>-56899.6</v>
          </cell>
        </row>
        <row r="184">
          <cell r="A184" t="str">
            <v>6615</v>
          </cell>
          <cell r="B184">
            <v>-48184.01</v>
          </cell>
        </row>
        <row r="185">
          <cell r="A185" t="str">
            <v>6617</v>
          </cell>
          <cell r="B185">
            <v>-21545.48</v>
          </cell>
        </row>
        <row r="186">
          <cell r="A186" t="str">
            <v>6618</v>
          </cell>
          <cell r="B186">
            <v>-6625.15</v>
          </cell>
        </row>
        <row r="187">
          <cell r="A187" t="str">
            <v>6619</v>
          </cell>
          <cell r="B187">
            <v>-47661.82</v>
          </cell>
        </row>
        <row r="188">
          <cell r="A188" t="str">
            <v>6620</v>
          </cell>
          <cell r="B188">
            <v>-6539.2</v>
          </cell>
        </row>
        <row r="189">
          <cell r="A189" t="str">
            <v>6623</v>
          </cell>
          <cell r="B189">
            <v>-2628.84</v>
          </cell>
        </row>
        <row r="190">
          <cell r="A190" t="str">
            <v>6625</v>
          </cell>
          <cell r="B190">
            <v>-13538.13</v>
          </cell>
        </row>
        <row r="191">
          <cell r="A191" t="str">
            <v>6627</v>
          </cell>
          <cell r="B191">
            <v>-31838.15</v>
          </cell>
        </row>
        <row r="192">
          <cell r="A192" t="str">
            <v>6628</v>
          </cell>
          <cell r="B192">
            <v>-618103.59</v>
          </cell>
        </row>
        <row r="193">
          <cell r="A193" t="str">
            <v>6629</v>
          </cell>
          <cell r="B193">
            <v>-28317.56</v>
          </cell>
        </row>
        <row r="194">
          <cell r="A194" t="str">
            <v>6631</v>
          </cell>
          <cell r="B194">
            <v>-41499.25</v>
          </cell>
        </row>
        <row r="195">
          <cell r="A195" t="str">
            <v>6633</v>
          </cell>
          <cell r="B195">
            <v>-34312.199999999997</v>
          </cell>
        </row>
        <row r="196">
          <cell r="A196" t="str">
            <v>6634</v>
          </cell>
          <cell r="B196">
            <v>-23740.44</v>
          </cell>
        </row>
        <row r="197">
          <cell r="A197" t="str">
            <v>6997</v>
          </cell>
          <cell r="B197">
            <v>-1480157.35</v>
          </cell>
        </row>
        <row r="198">
          <cell r="A198" t="str">
            <v>6998</v>
          </cell>
          <cell r="B198">
            <v>-2711896.21</v>
          </cell>
        </row>
        <row r="199">
          <cell r="A199" t="str">
            <v>7596</v>
          </cell>
          <cell r="B199">
            <v>-173685.14</v>
          </cell>
        </row>
        <row r="200">
          <cell r="A200" t="str">
            <v>7694</v>
          </cell>
          <cell r="B200">
            <v>-3476598.59</v>
          </cell>
        </row>
        <row r="201">
          <cell r="A201" t="str">
            <v>8158</v>
          </cell>
          <cell r="B201">
            <v>-768259.43</v>
          </cell>
        </row>
      </sheetData>
      <sheetData sheetId="5"/>
      <sheetData sheetId="6"/>
      <sheetData sheetId="7"/>
      <sheetData sheetId="8"/>
      <sheetData sheetId="9"/>
      <sheetData sheetId="10">
        <row r="5">
          <cell r="M5" t="str">
            <v>0</v>
          </cell>
        </row>
      </sheetData>
      <sheetData sheetId="11"/>
      <sheetData sheetId="12"/>
      <sheetData sheetId="13"/>
      <sheetData sheetId="14"/>
      <sheetData sheetId="15"/>
      <sheetData sheetId="1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Overview"/>
      <sheetName val="Fuel Sheet"/>
      <sheetName val="Cost Summary"/>
      <sheetName val="IIC UPS"/>
      <sheetName val="Advance Interchange"/>
      <sheetName val="Variable O&amp;M Analysis Detailed"/>
      <sheetName val="Fuel Wash"/>
      <sheetName val="447"/>
      <sheetName val="Misc. Inputs"/>
      <sheetName val="Sch 13"/>
      <sheetName val="5000 RPT"/>
      <sheetName val="DO NOT ALTER"/>
      <sheetName val="Intchg_Anlys"/>
      <sheetName val="INVOICE"/>
      <sheetName val="VOM"/>
      <sheetName val="ESRI_MAPINFO_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JE list"/>
      <sheetName val="JEs"/>
      <sheetName val="Debt"/>
      <sheetName val="GW"/>
      <sheetName val="Sheet2"/>
      <sheetName val="SL Accruals"/>
      <sheetName val="Subs List"/>
      <sheetName val="Sheet1"/>
    </sheetNames>
    <sheetDataSet>
      <sheetData sheetId="0"/>
      <sheetData sheetId="1"/>
      <sheetData sheetId="2" refreshError="1">
        <row r="4">
          <cell r="H4" t="str">
            <v>H52-RE-R01</v>
          </cell>
        </row>
        <row r="254">
          <cell r="H254" t="str">
            <v>H52-RE-R06</v>
          </cell>
        </row>
        <row r="304">
          <cell r="H304" t="str">
            <v>H52-RE-R07</v>
          </cell>
        </row>
      </sheetData>
      <sheetData sheetId="3"/>
      <sheetData sheetId="4"/>
      <sheetData sheetId="5"/>
      <sheetData sheetId="6"/>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efreshError="1">
        <row r="1">
          <cell r="A1" t="str">
            <v>Schedule C-40</v>
          </cell>
          <cell r="H1" t="str">
            <v>O &amp; M COMPOUND MULTIPLIER CALCULATION</v>
          </cell>
        </row>
        <row r="4">
          <cell r="A4" t="str">
            <v>FLORIDA PUBLIC SERVICE COMMISSION</v>
          </cell>
          <cell r="G4" t="str">
            <v xml:space="preserve">EXPLANATION: </v>
          </cell>
          <cell r="H4" t="str">
            <v>FOR EACH YEAR SINCE THE BENCHMARK YEAR, PROVIDE THE AMOUNTS AND PERCENT INCREASES ASSOCIATED WITH CUSTOMERS AND AVERAGE CPI. SHOW THE CALCULATION FOR EACH COMPOUND MULTIPLIER.</v>
          </cell>
          <cell r="N4" t="str">
            <v>TYPE OF DATA SHOWN:</v>
          </cell>
        </row>
        <row r="6">
          <cell r="A6" t="str">
            <v>COMPANY:</v>
          </cell>
        </row>
        <row r="8">
          <cell r="A8" t="str">
            <v>DOCKET NO.:</v>
          </cell>
          <cell r="N8" t="str">
            <v>WITNESS:</v>
          </cell>
        </row>
        <row r="11">
          <cell r="C11" t="str">
            <v>Total Customers</v>
          </cell>
          <cell r="I11" t="str">
            <v>Average CPI-U  (1967 = 100)</v>
          </cell>
        </row>
        <row r="13">
          <cell r="A13" t="str">
            <v>LINE</v>
          </cell>
          <cell r="G13" t="str">
            <v>Compound</v>
          </cell>
          <cell r="M13" t="str">
            <v>Compound</v>
          </cell>
          <cell r="O13" t="str">
            <v>Inflation and Growth</v>
          </cell>
        </row>
        <row r="14">
          <cell r="A14" t="str">
            <v>NO.</v>
          </cell>
          <cell r="B14" t="str">
            <v>YEAR</v>
          </cell>
          <cell r="C14" t="str">
            <v>Amount</v>
          </cell>
          <cell r="E14" t="str">
            <v>% Increase</v>
          </cell>
          <cell r="G14" t="str">
            <v>Multiplier</v>
          </cell>
          <cell r="I14" t="str">
            <v>Amount</v>
          </cell>
          <cell r="K14" t="str">
            <v>% Increase</v>
          </cell>
          <cell r="M14" t="str">
            <v>Multiplier</v>
          </cell>
          <cell r="O14" t="str">
            <v>Compound Multiplier</v>
          </cell>
        </row>
        <row r="16">
          <cell r="A16">
            <v>1</v>
          </cell>
        </row>
        <row r="17">
          <cell r="A17">
            <v>2</v>
          </cell>
        </row>
        <row r="18">
          <cell r="A18">
            <v>3</v>
          </cell>
        </row>
        <row r="19">
          <cell r="A19">
            <v>4</v>
          </cell>
        </row>
        <row r="20">
          <cell r="A20">
            <v>5</v>
          </cell>
        </row>
        <row r="21">
          <cell r="A21">
            <v>6</v>
          </cell>
        </row>
        <row r="22">
          <cell r="A22">
            <v>7</v>
          </cell>
        </row>
        <row r="23">
          <cell r="A23">
            <v>8</v>
          </cell>
        </row>
        <row r="24">
          <cell r="A24">
            <v>9</v>
          </cell>
        </row>
        <row r="25">
          <cell r="A25">
            <v>10</v>
          </cell>
        </row>
        <row r="26">
          <cell r="A26">
            <v>11</v>
          </cell>
        </row>
        <row r="27">
          <cell r="A27">
            <v>12</v>
          </cell>
        </row>
        <row r="28">
          <cell r="A28">
            <v>13</v>
          </cell>
        </row>
        <row r="29">
          <cell r="A29">
            <v>14</v>
          </cell>
        </row>
        <row r="30">
          <cell r="A30">
            <v>15</v>
          </cell>
        </row>
        <row r="31">
          <cell r="A31">
            <v>16</v>
          </cell>
        </row>
        <row r="32">
          <cell r="A32">
            <v>17</v>
          </cell>
        </row>
        <row r="33">
          <cell r="A33">
            <v>18</v>
          </cell>
        </row>
        <row r="34">
          <cell r="A34">
            <v>19</v>
          </cell>
        </row>
        <row r="35">
          <cell r="A35">
            <v>20</v>
          </cell>
        </row>
        <row r="36">
          <cell r="A36">
            <v>21</v>
          </cell>
        </row>
        <row r="37">
          <cell r="A37">
            <v>22</v>
          </cell>
        </row>
        <row r="38">
          <cell r="A38">
            <v>23</v>
          </cell>
        </row>
        <row r="39">
          <cell r="A39">
            <v>24</v>
          </cell>
        </row>
        <row r="40">
          <cell r="A40">
            <v>25</v>
          </cell>
        </row>
        <row r="41">
          <cell r="A41">
            <v>26</v>
          </cell>
        </row>
        <row r="42">
          <cell r="A42">
            <v>27</v>
          </cell>
        </row>
        <row r="43">
          <cell r="A43">
            <v>28</v>
          </cell>
        </row>
        <row r="44">
          <cell r="A44">
            <v>29</v>
          </cell>
        </row>
        <row r="45">
          <cell r="A45">
            <v>30</v>
          </cell>
        </row>
        <row r="46">
          <cell r="A46">
            <v>31</v>
          </cell>
        </row>
        <row r="47">
          <cell r="A47">
            <v>32</v>
          </cell>
        </row>
        <row r="48">
          <cell r="A48">
            <v>33</v>
          </cell>
        </row>
        <row r="49">
          <cell r="A49">
            <v>34</v>
          </cell>
        </row>
        <row r="50">
          <cell r="A50">
            <v>35</v>
          </cell>
        </row>
        <row r="51">
          <cell r="A51">
            <v>36</v>
          </cell>
        </row>
        <row r="52">
          <cell r="A52">
            <v>37</v>
          </cell>
        </row>
        <row r="53">
          <cell r="A53">
            <v>38</v>
          </cell>
        </row>
        <row r="54">
          <cell r="A54">
            <v>39</v>
          </cell>
        </row>
        <row r="55">
          <cell r="A55">
            <v>40</v>
          </cell>
        </row>
        <row r="56">
          <cell r="A56">
            <v>41</v>
          </cell>
          <cell r="B56" t="str">
            <v>SUPPORTING SCHEDULES:</v>
          </cell>
          <cell r="M56" t="str">
            <v>RECAP SCHEDULES:</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
      <sheetName val="2ESumm3EInt"/>
      <sheetName val="4EOMVar"/>
      <sheetName val="5EOM"/>
      <sheetName val="6EInvVar"/>
      <sheetName val="7EInvSumm"/>
      <sheetName val="c1"/>
      <sheetName val="c2"/>
      <sheetName val="c3"/>
      <sheetName val="c4"/>
      <sheetName val="c5"/>
      <sheetName val="c6"/>
      <sheetName val="c7"/>
      <sheetName val="c8"/>
      <sheetName val="c9"/>
      <sheetName val="c10"/>
      <sheetName val="c11"/>
      <sheetName val="c12"/>
      <sheetName val="c13"/>
      <sheetName val="c14"/>
      <sheetName val="c15"/>
      <sheetName val="c16"/>
      <sheetName val="c17"/>
      <sheetName val="c18"/>
      <sheetName val="c19"/>
      <sheetName val="c20"/>
      <sheetName val="c21"/>
      <sheetName val="c22"/>
      <sheetName val="c23"/>
      <sheetName val="c24"/>
      <sheetName val="c25"/>
      <sheetName val="c26"/>
      <sheetName val="c27"/>
      <sheetName val="Merc_Allow"/>
      <sheetName val="Ann_NOx"/>
      <sheetName val="Seas_NOx"/>
      <sheetName val="SO2"/>
      <sheetName val="9E old"/>
      <sheetName val="9E"/>
      <sheetName val="O&amp;M Format"/>
      <sheetName val="O&amp;M"/>
      <sheetName val="Emissions"/>
      <sheetName val="CostofRem"/>
      <sheetName val="Exp"/>
      <sheetName val="Salvage"/>
      <sheetName val="Clear"/>
      <sheetName val="CWIP"/>
      <sheetName val="Retirements"/>
      <sheetName val="Plant"/>
      <sheetName val="DepExp"/>
      <sheetName val="Dism"/>
      <sheetName val="AccDism"/>
      <sheetName val="Dep&amp;Dism"/>
      <sheetName val="AccDep&amp;Dism"/>
      <sheetName val="AccDep"/>
      <sheetName val="PEs"/>
      <sheetName val="DepExp2010"/>
      <sheetName val="Inputs"/>
      <sheetName val="RevRe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34">
          <cell r="C34">
            <v>1.0006999999999999</v>
          </cell>
          <cell r="D34">
            <v>1.0015000000000001</v>
          </cell>
        </row>
      </sheetData>
      <sheetData sheetId="58"/>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ACCRUAL CALC JAN01"/>
      <sheetName val="CAPITAL ACCRUAL CALC FEB01"/>
      <sheetName val="FEB 01Capital Accrual"/>
    </sheetNames>
    <sheetDataSet>
      <sheetData sheetId="0">
        <row r="1">
          <cell r="A1" t="str">
            <v>sd_wo</v>
          </cell>
          <cell r="B1" t="str">
            <v>amount</v>
          </cell>
          <cell r="C1" t="str">
            <v>addback reversal of prior month</v>
          </cell>
          <cell r="D1" t="str">
            <v>Gross Capital Expenditures</v>
          </cell>
          <cell r="E1" t="str">
            <v>Less FiberNet Payroll Charges and/or Non-Construction Expenditures</v>
          </cell>
          <cell r="F1" t="str">
            <v>Current Month recorded Actuals</v>
          </cell>
        </row>
        <row r="2">
          <cell r="A2" t="str">
            <v>0 Total</v>
          </cell>
          <cell r="B2">
            <v>-923099.93</v>
          </cell>
          <cell r="D2">
            <v>-923099.93</v>
          </cell>
          <cell r="F2">
            <v>-923099.93</v>
          </cell>
        </row>
        <row r="3">
          <cell r="A3" t="str">
            <v>1001 Total</v>
          </cell>
          <cell r="B3">
            <v>86939.38</v>
          </cell>
          <cell r="D3">
            <v>86939.38</v>
          </cell>
          <cell r="F3">
            <v>86939.38</v>
          </cell>
        </row>
        <row r="4">
          <cell r="A4" t="str">
            <v>6001 Total</v>
          </cell>
          <cell r="B4">
            <v>21883.69</v>
          </cell>
          <cell r="D4">
            <v>21883.69</v>
          </cell>
          <cell r="E4">
            <v>-19518.900000000001</v>
          </cell>
          <cell r="F4">
            <v>2364.7899999999972</v>
          </cell>
        </row>
        <row r="5">
          <cell r="A5" t="str">
            <v>6002 Total</v>
          </cell>
          <cell r="B5">
            <v>-930769.13000000059</v>
          </cell>
          <cell r="C5">
            <v>1018821.64</v>
          </cell>
          <cell r="D5">
            <v>88052.509999999427</v>
          </cell>
          <cell r="E5">
            <v>-11303.46</v>
          </cell>
          <cell r="F5">
            <v>76749.049999999435</v>
          </cell>
        </row>
        <row r="6">
          <cell r="A6" t="str">
            <v>6003 Total</v>
          </cell>
          <cell r="B6">
            <v>-2718967.24</v>
          </cell>
          <cell r="C6">
            <v>2936373.54</v>
          </cell>
          <cell r="D6">
            <v>217406.29999999981</v>
          </cell>
          <cell r="E6">
            <v>-13095.84</v>
          </cell>
          <cell r="F6">
            <v>204310.45999999982</v>
          </cell>
        </row>
        <row r="7">
          <cell r="A7" t="str">
            <v>6004 Total</v>
          </cell>
          <cell r="B7">
            <v>-80660.770000000237</v>
          </cell>
          <cell r="C7">
            <v>363003.19</v>
          </cell>
          <cell r="D7">
            <v>282342.41999999975</v>
          </cell>
          <cell r="F7">
            <v>282342.41999999975</v>
          </cell>
        </row>
        <row r="8">
          <cell r="A8" t="str">
            <v>6005 Total</v>
          </cell>
          <cell r="B8">
            <v>-219615</v>
          </cell>
          <cell r="C8">
            <v>316187.09999999998</v>
          </cell>
          <cell r="D8">
            <v>96572.099999999977</v>
          </cell>
          <cell r="E8">
            <v>-7848</v>
          </cell>
          <cell r="F8">
            <v>88724.099999999977</v>
          </cell>
        </row>
        <row r="9">
          <cell r="A9" t="str">
            <v>6006 Total</v>
          </cell>
          <cell r="B9">
            <v>-2196595.14</v>
          </cell>
          <cell r="C9">
            <v>2271514.09</v>
          </cell>
          <cell r="D9">
            <v>74918.949999999721</v>
          </cell>
          <cell r="E9">
            <v>-25889.8</v>
          </cell>
          <cell r="F9">
            <v>49029.149999999718</v>
          </cell>
        </row>
        <row r="10">
          <cell r="A10" t="str">
            <v>6007 Total</v>
          </cell>
          <cell r="B10">
            <v>-1294.43</v>
          </cell>
          <cell r="D10">
            <v>-1294.43</v>
          </cell>
          <cell r="F10">
            <v>-1294.43</v>
          </cell>
        </row>
        <row r="11">
          <cell r="A11" t="str">
            <v>6008 Total</v>
          </cell>
          <cell r="B11">
            <v>-12201.84</v>
          </cell>
          <cell r="D11">
            <v>-12201.84</v>
          </cell>
          <cell r="F11">
            <v>-12201.84</v>
          </cell>
        </row>
        <row r="12">
          <cell r="A12" t="str">
            <v>6009 Total</v>
          </cell>
          <cell r="B12">
            <v>16667</v>
          </cell>
          <cell r="D12">
            <v>16667</v>
          </cell>
          <cell r="F12">
            <v>16667</v>
          </cell>
        </row>
        <row r="13">
          <cell r="A13" t="str">
            <v>6013 Total</v>
          </cell>
          <cell r="B13">
            <v>-56869.82</v>
          </cell>
          <cell r="C13">
            <v>56869.82</v>
          </cell>
          <cell r="D13">
            <v>0</v>
          </cell>
          <cell r="F13">
            <v>0</v>
          </cell>
        </row>
        <row r="14">
          <cell r="A14" t="str">
            <v>6016 Total</v>
          </cell>
          <cell r="B14">
            <v>-112107.64</v>
          </cell>
          <cell r="C14">
            <v>112107.64</v>
          </cell>
          <cell r="D14">
            <v>0</v>
          </cell>
          <cell r="F14">
            <v>0</v>
          </cell>
        </row>
        <row r="15">
          <cell r="A15" t="str">
            <v>6017 Total</v>
          </cell>
          <cell r="B15">
            <v>-17509.060000000001</v>
          </cell>
          <cell r="C15">
            <v>17509.060000000001</v>
          </cell>
          <cell r="D15">
            <v>0</v>
          </cell>
          <cell r="F15">
            <v>0</v>
          </cell>
        </row>
        <row r="16">
          <cell r="A16" t="str">
            <v>6018 Total</v>
          </cell>
          <cell r="B16">
            <v>-10871.76</v>
          </cell>
          <cell r="C16">
            <v>10871.76</v>
          </cell>
          <cell r="D16">
            <v>0</v>
          </cell>
          <cell r="F16">
            <v>0</v>
          </cell>
        </row>
        <row r="17">
          <cell r="A17" t="str">
            <v>6020 Total</v>
          </cell>
          <cell r="B17">
            <v>-41087.949999999997</v>
          </cell>
          <cell r="C17">
            <v>41143.949999999997</v>
          </cell>
          <cell r="D17">
            <v>56</v>
          </cell>
          <cell r="F17">
            <v>56</v>
          </cell>
        </row>
        <row r="18">
          <cell r="A18" t="str">
            <v>6021 Total</v>
          </cell>
          <cell r="B18">
            <v>-172293.7</v>
          </cell>
          <cell r="C18">
            <v>172293.7</v>
          </cell>
          <cell r="D18">
            <v>0</v>
          </cell>
          <cell r="F18">
            <v>0</v>
          </cell>
        </row>
        <row r="19">
          <cell r="A19" t="str">
            <v>6022 Total</v>
          </cell>
          <cell r="B19">
            <v>1187.25</v>
          </cell>
        </row>
        <row r="20">
          <cell r="A20" t="str">
            <v>6023 Total</v>
          </cell>
          <cell r="B20">
            <v>46595.48</v>
          </cell>
          <cell r="D20">
            <v>46595.48</v>
          </cell>
          <cell r="F20">
            <v>46595.48</v>
          </cell>
        </row>
        <row r="21">
          <cell r="A21" t="str">
            <v>6026 Total</v>
          </cell>
          <cell r="B21">
            <v>-8159.06</v>
          </cell>
          <cell r="C21">
            <v>48297.02</v>
          </cell>
          <cell r="D21">
            <v>40137.96</v>
          </cell>
          <cell r="F21">
            <v>40137.96</v>
          </cell>
        </row>
        <row r="22">
          <cell r="A22" t="str">
            <v>6028 Total</v>
          </cell>
          <cell r="B22">
            <v>-129034.67</v>
          </cell>
          <cell r="C22">
            <v>419522.37</v>
          </cell>
          <cell r="D22">
            <v>290487.7</v>
          </cell>
          <cell r="F22">
            <v>290487.7</v>
          </cell>
        </row>
        <row r="23">
          <cell r="A23" t="str">
            <v>6029 Total</v>
          </cell>
          <cell r="B23">
            <v>-279293.21999999997</v>
          </cell>
          <cell r="C23">
            <v>279618.21999999997</v>
          </cell>
          <cell r="D23">
            <v>325</v>
          </cell>
          <cell r="F23">
            <v>325</v>
          </cell>
        </row>
        <row r="24">
          <cell r="A24" t="str">
            <v>6030 Total</v>
          </cell>
          <cell r="B24">
            <v>1674.17</v>
          </cell>
          <cell r="D24">
            <v>1674.17</v>
          </cell>
          <cell r="F24">
            <v>1674.17</v>
          </cell>
        </row>
        <row r="25">
          <cell r="A25" t="str">
            <v>6031 Total</v>
          </cell>
          <cell r="B25">
            <v>1044000</v>
          </cell>
        </row>
        <row r="26">
          <cell r="A26" t="str">
            <v>6033 Total</v>
          </cell>
          <cell r="B26">
            <v>-9048.9500000000007</v>
          </cell>
          <cell r="C26">
            <v>9048.9500000000007</v>
          </cell>
          <cell r="D26">
            <v>0</v>
          </cell>
          <cell r="F26">
            <v>0</v>
          </cell>
        </row>
        <row r="27">
          <cell r="A27" t="str">
            <v>6034 Total</v>
          </cell>
          <cell r="B27">
            <v>14881.75</v>
          </cell>
          <cell r="D27">
            <v>14881.75</v>
          </cell>
          <cell r="F27">
            <v>14881.75</v>
          </cell>
        </row>
        <row r="28">
          <cell r="A28" t="str">
            <v>6036 Total</v>
          </cell>
          <cell r="B28">
            <v>13290.82</v>
          </cell>
          <cell r="C28">
            <v>662.65</v>
          </cell>
          <cell r="D28">
            <v>13953.47</v>
          </cell>
          <cell r="F28">
            <v>13953.47</v>
          </cell>
        </row>
        <row r="29">
          <cell r="A29" t="str">
            <v>6037 Total</v>
          </cell>
          <cell r="B29">
            <v>-12811.94</v>
          </cell>
          <cell r="C29">
            <v>46601.94</v>
          </cell>
          <cell r="D29">
            <v>33790</v>
          </cell>
          <cell r="F29">
            <v>33790</v>
          </cell>
        </row>
        <row r="30">
          <cell r="A30" t="str">
            <v>6038 Total</v>
          </cell>
          <cell r="B30">
            <v>85.6</v>
          </cell>
          <cell r="D30">
            <v>85.6</v>
          </cell>
          <cell r="F30">
            <v>85.6</v>
          </cell>
        </row>
        <row r="31">
          <cell r="A31" t="str">
            <v>6039 Total</v>
          </cell>
          <cell r="B31">
            <v>2927.95</v>
          </cell>
          <cell r="C31">
            <v>17767.05</v>
          </cell>
          <cell r="D31">
            <v>20695</v>
          </cell>
          <cell r="F31">
            <v>20695</v>
          </cell>
        </row>
        <row r="32">
          <cell r="A32" t="str">
            <v>6040 Total</v>
          </cell>
          <cell r="B32">
            <v>-5764.95</v>
          </cell>
          <cell r="C32">
            <v>12172.45</v>
          </cell>
          <cell r="D32">
            <v>6407.5000000000009</v>
          </cell>
          <cell r="F32">
            <v>6407.5000000000009</v>
          </cell>
        </row>
        <row r="33">
          <cell r="A33" t="str">
            <v>6045 Total</v>
          </cell>
          <cell r="B33">
            <v>-3679.99</v>
          </cell>
          <cell r="C33">
            <v>3679.99</v>
          </cell>
          <cell r="D33">
            <v>0</v>
          </cell>
          <cell r="F33">
            <v>0</v>
          </cell>
        </row>
        <row r="34">
          <cell r="A34" t="str">
            <v>6046 Total</v>
          </cell>
          <cell r="B34">
            <v>4785.62</v>
          </cell>
          <cell r="D34">
            <v>4785.62</v>
          </cell>
          <cell r="F34">
            <v>4785.62</v>
          </cell>
        </row>
        <row r="35">
          <cell r="A35" t="str">
            <v>6051 Total</v>
          </cell>
          <cell r="B35">
            <v>15260</v>
          </cell>
          <cell r="D35">
            <v>15260</v>
          </cell>
          <cell r="F35">
            <v>15260</v>
          </cell>
        </row>
        <row r="36">
          <cell r="A36" t="str">
            <v>6052 Total</v>
          </cell>
          <cell r="B36">
            <v>9333</v>
          </cell>
          <cell r="D36">
            <v>9333</v>
          </cell>
          <cell r="F36">
            <v>9333</v>
          </cell>
        </row>
        <row r="37">
          <cell r="A37" t="str">
            <v>6053 Total</v>
          </cell>
          <cell r="B37">
            <v>3370.5</v>
          </cell>
          <cell r="D37">
            <v>3370.5</v>
          </cell>
          <cell r="F37">
            <v>3370.5</v>
          </cell>
        </row>
        <row r="38">
          <cell r="A38" t="str">
            <v>6059 Total</v>
          </cell>
          <cell r="B38">
            <v>6948</v>
          </cell>
          <cell r="D38">
            <v>6948</v>
          </cell>
          <cell r="F38">
            <v>6948</v>
          </cell>
        </row>
        <row r="39">
          <cell r="A39" t="str">
            <v>6500 Total</v>
          </cell>
          <cell r="B39">
            <v>-13043458</v>
          </cell>
          <cell r="C39">
            <v>13043458</v>
          </cell>
          <cell r="D39">
            <v>0</v>
          </cell>
          <cell r="F39">
            <v>0</v>
          </cell>
        </row>
        <row r="40">
          <cell r="A40" t="str">
            <v>6997 Total</v>
          </cell>
          <cell r="B40">
            <v>58911.65</v>
          </cell>
          <cell r="D40">
            <v>58911.65</v>
          </cell>
          <cell r="F40">
            <v>58911.65</v>
          </cell>
        </row>
        <row r="41">
          <cell r="A41" t="str">
            <v>6998 Total</v>
          </cell>
          <cell r="B41">
            <v>19114.96</v>
          </cell>
          <cell r="D41">
            <v>19114.96</v>
          </cell>
          <cell r="F41">
            <v>19114.96</v>
          </cell>
        </row>
      </sheetData>
      <sheetData sheetId="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onstruction Costs"/>
      <sheetName val="Carrying Costs"/>
      <sheetName val="Monthly Expenditures"/>
      <sheetName val="Feasibility of Completing"/>
      <sheetName val="Technology Selected"/>
    </sheetNames>
    <sheetDataSet>
      <sheetData sheetId="0" refreshError="1"/>
      <sheetData sheetId="1" refreshError="1"/>
      <sheetData sheetId="2" refreshError="1">
        <row r="2">
          <cell r="A2" t="str">
            <v xml:space="preserve"> </v>
          </cell>
          <cell r="F2" t="str">
            <v>Monthly Expenditures</v>
          </cell>
          <cell r="O2" t="str">
            <v>[Section (8)(e)]</v>
          </cell>
          <cell r="Q2" t="str">
            <v xml:space="preserve"> </v>
          </cell>
        </row>
        <row r="3">
          <cell r="A3" t="str">
            <v>Schedule P-3</v>
          </cell>
        </row>
        <row r="5">
          <cell r="A5" t="str">
            <v>FLORIDA PUBLIC SERVICE COMMISSION</v>
          </cell>
          <cell r="F5" t="str">
            <v xml:space="preserve">EXPLANATION: </v>
          </cell>
          <cell r="H5" t="str">
            <v>Provide the projected monthly expenditures by major tasks performed</v>
          </cell>
          <cell r="O5" t="str">
            <v xml:space="preserve"> </v>
          </cell>
        </row>
        <row r="6">
          <cell r="H6" t="str">
            <v>within Site Selection, Preconstruction and Construction categories</v>
          </cell>
          <cell r="O6" t="str">
            <v xml:space="preserve"> </v>
          </cell>
        </row>
        <row r="7">
          <cell r="A7" t="str">
            <v>COMPANY:</v>
          </cell>
          <cell r="H7" t="str">
            <v>for the subsequent year.</v>
          </cell>
          <cell r="O7" t="str">
            <v>For the Year Ended __/__/__</v>
          </cell>
        </row>
        <row r="8">
          <cell r="O8" t="str">
            <v xml:space="preserve"> </v>
          </cell>
        </row>
        <row r="9">
          <cell r="A9" t="str">
            <v>DOCKET NO.:</v>
          </cell>
          <cell r="O9" t="str">
            <v xml:space="preserve"> </v>
          </cell>
        </row>
        <row r="12">
          <cell r="A12" t="str">
            <v xml:space="preserve"> </v>
          </cell>
          <cell r="B12" t="str">
            <v xml:space="preserve"> </v>
          </cell>
          <cell r="C12" t="str">
            <v xml:space="preserve"> </v>
          </cell>
          <cell r="E12" t="str">
            <v>Projected</v>
          </cell>
          <cell r="F12" t="str">
            <v>Projected</v>
          </cell>
          <cell r="G12" t="str">
            <v>Projected</v>
          </cell>
          <cell r="H12" t="str">
            <v>Projected</v>
          </cell>
          <cell r="I12" t="str">
            <v>Projected</v>
          </cell>
          <cell r="J12" t="str">
            <v>Projected</v>
          </cell>
          <cell r="K12" t="str">
            <v>Projected</v>
          </cell>
          <cell r="L12" t="str">
            <v>Projected</v>
          </cell>
          <cell r="M12" t="str">
            <v>Projected</v>
          </cell>
          <cell r="N12" t="str">
            <v>Projected</v>
          </cell>
          <cell r="O12" t="str">
            <v>Projected</v>
          </cell>
          <cell r="P12" t="str">
            <v>Projected</v>
          </cell>
          <cell r="Q12" t="str">
            <v>12 Month</v>
          </cell>
        </row>
        <row r="13">
          <cell r="B13" t="str">
            <v>Description</v>
          </cell>
          <cell r="E13" t="str">
            <v>January</v>
          </cell>
          <cell r="F13" t="str">
            <v>February</v>
          </cell>
          <cell r="G13" t="str">
            <v>March</v>
          </cell>
          <cell r="H13" t="str">
            <v>April</v>
          </cell>
          <cell r="I13" t="str">
            <v>May</v>
          </cell>
          <cell r="J13" t="str">
            <v>June</v>
          </cell>
          <cell r="K13" t="str">
            <v>July</v>
          </cell>
          <cell r="L13" t="str">
            <v>August</v>
          </cell>
          <cell r="M13" t="str">
            <v>September</v>
          </cell>
          <cell r="N13" t="str">
            <v>October</v>
          </cell>
          <cell r="O13" t="str">
            <v>November</v>
          </cell>
          <cell r="P13" t="str">
            <v>December</v>
          </cell>
          <cell r="Q13" t="str">
            <v>Total</v>
          </cell>
        </row>
        <row r="15">
          <cell r="A15" t="str">
            <v>Site Selection:</v>
          </cell>
        </row>
        <row r="19">
          <cell r="A19" t="str">
            <v>Preconstruction:</v>
          </cell>
        </row>
        <row r="21">
          <cell r="A21" t="str">
            <v xml:space="preserve">  Generation:</v>
          </cell>
        </row>
        <row r="22">
          <cell r="B22" t="str">
            <v>Licensing/Permits/Authorizations/Legal</v>
          </cell>
        </row>
        <row r="23">
          <cell r="B23" t="str">
            <v>Site/Site Preparation</v>
          </cell>
        </row>
        <row r="24">
          <cell r="B24" t="str">
            <v>Related Facilities</v>
          </cell>
        </row>
        <row r="25">
          <cell r="B25" t="str">
            <v>Plant</v>
          </cell>
        </row>
        <row r="26">
          <cell r="B26" t="str">
            <v xml:space="preserve">  Total Generation Costs</v>
          </cell>
        </row>
        <row r="28">
          <cell r="B28" t="str">
            <v>Jurisdictional Factor</v>
          </cell>
        </row>
        <row r="30">
          <cell r="B30" t="str">
            <v>Total Jurisdictional Generation Costs</v>
          </cell>
        </row>
        <row r="32">
          <cell r="A32" t="str">
            <v xml:space="preserve">  Transmission:</v>
          </cell>
        </row>
        <row r="33">
          <cell r="B33" t="str">
            <v>Transmission Costs</v>
          </cell>
        </row>
        <row r="35">
          <cell r="B35" t="str">
            <v>Jurisdictional Factor</v>
          </cell>
        </row>
        <row r="37">
          <cell r="B37" t="str">
            <v>Total Jurisdictional Transmission Costs</v>
          </cell>
        </row>
        <row r="39">
          <cell r="B39" t="str">
            <v>Total Jurisdictional Preconstruction Costs</v>
          </cell>
        </row>
        <row r="41">
          <cell r="A41" t="str">
            <v>Construction:</v>
          </cell>
        </row>
        <row r="43">
          <cell r="A43" t="str">
            <v xml:space="preserve">  Generation:</v>
          </cell>
        </row>
        <row r="44">
          <cell r="B44" t="str">
            <v>Licensing/Permits/Authorizations/Legal</v>
          </cell>
        </row>
        <row r="45">
          <cell r="B45" t="str">
            <v>Site/Site Preparation</v>
          </cell>
        </row>
        <row r="46">
          <cell r="B46" t="str">
            <v>Related Facilities</v>
          </cell>
        </row>
        <row r="47">
          <cell r="B47" t="str">
            <v>Plant</v>
          </cell>
        </row>
        <row r="48">
          <cell r="B48" t="str">
            <v xml:space="preserve">  Total Generation Costs</v>
          </cell>
        </row>
        <row r="50">
          <cell r="B50" t="str">
            <v>Jurisdictional Factor</v>
          </cell>
        </row>
        <row r="52">
          <cell r="B52" t="str">
            <v>Total Jurisdictional Generation Costs</v>
          </cell>
        </row>
        <row r="54">
          <cell r="A54" t="str">
            <v xml:space="preserve">  Transmission:</v>
          </cell>
        </row>
        <row r="55">
          <cell r="B55" t="str">
            <v>Transmission Costs</v>
          </cell>
        </row>
        <row r="57">
          <cell r="B57" t="str">
            <v>Jurisdictional Factor</v>
          </cell>
        </row>
        <row r="59">
          <cell r="B59" t="str">
            <v>Total Jurisdictional Transmission Costs</v>
          </cell>
        </row>
        <row r="61">
          <cell r="B61" t="str">
            <v>Total Jurisdictional Construction Costs</v>
          </cell>
        </row>
        <row r="65">
          <cell r="A65" t="str">
            <v xml:space="preserve"> </v>
          </cell>
          <cell r="C65" t="str">
            <v xml:space="preserve"> </v>
          </cell>
          <cell r="L65" t="str">
            <v xml:space="preserve"> </v>
          </cell>
          <cell r="N65" t="str">
            <v xml:space="preserve"> </v>
          </cell>
        </row>
      </sheetData>
      <sheetData sheetId="3" refreshError="1"/>
      <sheetData sheetId="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onstruction Costs"/>
      <sheetName val="Carrying Costs"/>
      <sheetName val="Monthly Expenditures"/>
      <sheetName val="Feasibility of Completing"/>
      <sheetName val="Technology Selected"/>
    </sheetNames>
    <sheetDataSet>
      <sheetData sheetId="0" refreshError="1"/>
      <sheetData sheetId="1" refreshError="1"/>
      <sheetData sheetId="2" refreshError="1">
        <row r="2">
          <cell r="A2" t="str">
            <v xml:space="preserve"> </v>
          </cell>
          <cell r="F2" t="str">
            <v>Monthly Expenditures</v>
          </cell>
          <cell r="O2" t="str">
            <v>[Section (8)(e)]</v>
          </cell>
          <cell r="Q2" t="str">
            <v xml:space="preserve"> </v>
          </cell>
        </row>
        <row r="3">
          <cell r="A3" t="str">
            <v>Schedule P-3</v>
          </cell>
        </row>
        <row r="5">
          <cell r="A5" t="str">
            <v>FLORIDA PUBLIC SERVICE COMMISSION</v>
          </cell>
          <cell r="F5" t="str">
            <v xml:space="preserve">EXPLANATION: </v>
          </cell>
          <cell r="H5" t="str">
            <v>Provide the projected monthly expenditures by major tasks performed</v>
          </cell>
          <cell r="O5" t="str">
            <v xml:space="preserve"> </v>
          </cell>
        </row>
        <row r="6">
          <cell r="H6" t="str">
            <v>within Site Selection, Preconstruction and Construction categories</v>
          </cell>
          <cell r="O6" t="str">
            <v xml:space="preserve"> </v>
          </cell>
        </row>
        <row r="7">
          <cell r="A7" t="str">
            <v>COMPANY:</v>
          </cell>
          <cell r="H7" t="str">
            <v>for the subsequent year.</v>
          </cell>
          <cell r="O7" t="str">
            <v>For the Year Ended __/__/__</v>
          </cell>
        </row>
        <row r="8">
          <cell r="O8" t="str">
            <v xml:space="preserve"> </v>
          </cell>
        </row>
        <row r="9">
          <cell r="A9" t="str">
            <v>DOCKET NO.:</v>
          </cell>
          <cell r="O9" t="str">
            <v xml:space="preserve"> </v>
          </cell>
        </row>
        <row r="12">
          <cell r="A12" t="str">
            <v xml:space="preserve"> </v>
          </cell>
          <cell r="B12" t="str">
            <v xml:space="preserve"> </v>
          </cell>
          <cell r="C12" t="str">
            <v xml:space="preserve"> </v>
          </cell>
          <cell r="E12" t="str">
            <v>Projected</v>
          </cell>
          <cell r="F12" t="str">
            <v>Projected</v>
          </cell>
          <cell r="G12" t="str">
            <v>Projected</v>
          </cell>
          <cell r="H12" t="str">
            <v>Projected</v>
          </cell>
          <cell r="I12" t="str">
            <v>Projected</v>
          </cell>
          <cell r="J12" t="str">
            <v>Projected</v>
          </cell>
          <cell r="K12" t="str">
            <v>Projected</v>
          </cell>
          <cell r="L12" t="str">
            <v>Projected</v>
          </cell>
          <cell r="M12" t="str">
            <v>Projected</v>
          </cell>
          <cell r="N12" t="str">
            <v>Projected</v>
          </cell>
          <cell r="O12" t="str">
            <v>Projected</v>
          </cell>
          <cell r="P12" t="str">
            <v>Projected</v>
          </cell>
          <cell r="Q12" t="str">
            <v>12 Month</v>
          </cell>
        </row>
        <row r="13">
          <cell r="B13" t="str">
            <v>Description</v>
          </cell>
          <cell r="E13" t="str">
            <v>January</v>
          </cell>
          <cell r="F13" t="str">
            <v>February</v>
          </cell>
          <cell r="G13" t="str">
            <v>March</v>
          </cell>
          <cell r="H13" t="str">
            <v>April</v>
          </cell>
          <cell r="I13" t="str">
            <v>May</v>
          </cell>
          <cell r="J13" t="str">
            <v>June</v>
          </cell>
          <cell r="K13" t="str">
            <v>July</v>
          </cell>
          <cell r="L13" t="str">
            <v>August</v>
          </cell>
          <cell r="M13" t="str">
            <v>September</v>
          </cell>
          <cell r="N13" t="str">
            <v>October</v>
          </cell>
          <cell r="O13" t="str">
            <v>November</v>
          </cell>
          <cell r="P13" t="str">
            <v>December</v>
          </cell>
          <cell r="Q13" t="str">
            <v>Total</v>
          </cell>
        </row>
        <row r="15">
          <cell r="A15" t="str">
            <v>Site Selection:</v>
          </cell>
        </row>
        <row r="19">
          <cell r="A19" t="str">
            <v>Preconstruction:</v>
          </cell>
        </row>
        <row r="21">
          <cell r="A21" t="str">
            <v xml:space="preserve">  Generation:</v>
          </cell>
        </row>
        <row r="22">
          <cell r="B22" t="str">
            <v>Licensing/Permits/Authorizations/Legal</v>
          </cell>
        </row>
        <row r="23">
          <cell r="B23" t="str">
            <v>Site/Site Preparation</v>
          </cell>
        </row>
        <row r="24">
          <cell r="B24" t="str">
            <v>Related Facilities</v>
          </cell>
        </row>
        <row r="25">
          <cell r="B25" t="str">
            <v>Plant</v>
          </cell>
        </row>
        <row r="26">
          <cell r="B26" t="str">
            <v xml:space="preserve">  Total Generation Costs</v>
          </cell>
        </row>
        <row r="28">
          <cell r="B28" t="str">
            <v>Jurisdictional Factor</v>
          </cell>
        </row>
        <row r="30">
          <cell r="B30" t="str">
            <v>Total Jurisdictional Generation Costs</v>
          </cell>
        </row>
        <row r="32">
          <cell r="A32" t="str">
            <v xml:space="preserve">  Transmission:</v>
          </cell>
        </row>
        <row r="33">
          <cell r="B33" t="str">
            <v>Transmission Costs</v>
          </cell>
        </row>
        <row r="35">
          <cell r="B35" t="str">
            <v>Jurisdictional Factor</v>
          </cell>
        </row>
        <row r="37">
          <cell r="B37" t="str">
            <v>Total Jurisdictional Transmission Costs</v>
          </cell>
        </row>
        <row r="39">
          <cell r="B39" t="str">
            <v>Total Jurisdictional Preconstruction Costs</v>
          </cell>
        </row>
        <row r="41">
          <cell r="A41" t="str">
            <v>Construction:</v>
          </cell>
        </row>
        <row r="43">
          <cell r="A43" t="str">
            <v xml:space="preserve">  Generation:</v>
          </cell>
        </row>
        <row r="44">
          <cell r="B44" t="str">
            <v>Licensing/Permits/Authorizations/Legal</v>
          </cell>
        </row>
        <row r="45">
          <cell r="B45" t="str">
            <v>Site/Site Preparation</v>
          </cell>
        </row>
        <row r="46">
          <cell r="B46" t="str">
            <v>Related Facilities</v>
          </cell>
        </row>
        <row r="47">
          <cell r="B47" t="str">
            <v>Plant</v>
          </cell>
        </row>
        <row r="48">
          <cell r="B48" t="str">
            <v xml:space="preserve">  Total Generation Costs</v>
          </cell>
        </row>
        <row r="50">
          <cell r="B50" t="str">
            <v>Jurisdictional Factor</v>
          </cell>
        </row>
        <row r="52">
          <cell r="B52" t="str">
            <v>Total Jurisdictional Generation Costs</v>
          </cell>
        </row>
        <row r="54">
          <cell r="A54" t="str">
            <v xml:space="preserve">  Transmission:</v>
          </cell>
        </row>
        <row r="55">
          <cell r="B55" t="str">
            <v>Transmission Costs</v>
          </cell>
        </row>
        <row r="57">
          <cell r="B57" t="str">
            <v>Jurisdictional Factor</v>
          </cell>
        </row>
        <row r="59">
          <cell r="B59" t="str">
            <v>Total Jurisdictional Transmission Costs</v>
          </cell>
        </row>
        <row r="61">
          <cell r="B61" t="str">
            <v>Total Jurisdictional Construction Costs</v>
          </cell>
        </row>
        <row r="65">
          <cell r="A65" t="str">
            <v xml:space="preserve"> </v>
          </cell>
          <cell r="C65" t="str">
            <v xml:space="preserve"> </v>
          </cell>
          <cell r="L65" t="str">
            <v xml:space="preserve"> </v>
          </cell>
          <cell r="N65" t="str">
            <v xml:space="preserve"> </v>
          </cell>
        </row>
      </sheetData>
      <sheetData sheetId="3" refreshError="1"/>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
      <sheetName val="2ESumm3EInt"/>
      <sheetName val="4EOMVar"/>
      <sheetName val="5EOM"/>
      <sheetName val="6EInvVar"/>
      <sheetName val="7EInvSumm"/>
      <sheetName val="Scherer Only"/>
      <sheetName val="c1"/>
      <sheetName val="c2"/>
      <sheetName val="c3"/>
      <sheetName val="c4"/>
      <sheetName val="c5"/>
      <sheetName val="c6"/>
      <sheetName val="c7"/>
      <sheetName val="c8"/>
      <sheetName val="c9"/>
      <sheetName val="c10"/>
      <sheetName val="c11"/>
      <sheetName val="c12"/>
      <sheetName val="c13"/>
      <sheetName val="c14"/>
      <sheetName val="c15"/>
      <sheetName val="c16"/>
      <sheetName val="c17"/>
      <sheetName val="c18"/>
      <sheetName val="c19"/>
      <sheetName val="c20"/>
      <sheetName val="c21"/>
      <sheetName val="c22"/>
      <sheetName val="c23"/>
      <sheetName val="c24"/>
      <sheetName val="c25"/>
      <sheetName val="c26"/>
      <sheetName val="c27"/>
      <sheetName val="c28"/>
      <sheetName val="c29"/>
      <sheetName val="Merc_Allow"/>
      <sheetName val="Ann_NOx"/>
      <sheetName val="Seas_NOx"/>
      <sheetName val="SO2"/>
      <sheetName val="Regulatory Asset"/>
      <sheetName val="9E"/>
      <sheetName val="9E 2"/>
      <sheetName val="C Check"/>
      <sheetName val="O&amp;M"/>
      <sheetName val="O&amp;M Format"/>
      <sheetName val="Emissions"/>
      <sheetName val="Exp"/>
      <sheetName val="Clear"/>
      <sheetName val="Retirements"/>
      <sheetName val="CostofRem"/>
      <sheetName val="Salvage"/>
      <sheetName val="CWIP"/>
      <sheetName val="Plant"/>
      <sheetName val="DepExp"/>
      <sheetName val="Dism"/>
      <sheetName val="AccDep"/>
      <sheetName val="AccDism"/>
      <sheetName val="AccDep&amp;Dism"/>
      <sheetName val="PEs"/>
      <sheetName val="Inputs"/>
      <sheetName val="Scherer Capital Inputs"/>
      <sheetName val="Scherer Expense Inputs"/>
      <sheetName val="Sheet1"/>
    </sheetNames>
    <sheetDataSet>
      <sheetData sheetId="0"/>
      <sheetData sheetId="1"/>
      <sheetData sheetId="2"/>
      <sheetData sheetId="3"/>
      <sheetData sheetId="4"/>
      <sheetData sheetId="5"/>
      <sheetData sheetId="6">
        <row r="13">
          <cell r="E13" t="str">
            <v>January</v>
          </cell>
        </row>
      </sheetData>
      <sheetData sheetId="7">
        <row r="69">
          <cell r="H69" t="str">
            <v>(in Dollars)</v>
          </cell>
        </row>
      </sheetData>
      <sheetData sheetId="8"/>
      <sheetData sheetId="9"/>
      <sheetData sheetId="10"/>
      <sheetData sheetId="11"/>
      <sheetData sheetId="12"/>
      <sheetData sheetId="13"/>
      <sheetData sheetId="14"/>
      <sheetData sheetId="15"/>
      <sheetData sheetId="16"/>
      <sheetData sheetId="17"/>
      <sheetData sheetId="18"/>
      <sheetData sheetId="19">
        <row r="55">
          <cell r="B55" t="str">
            <v>Applicable amortization period.</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53">
          <cell r="S153">
            <v>3281</v>
          </cell>
        </row>
      </sheetData>
      <sheetData sheetId="55"/>
      <sheetData sheetId="56"/>
      <sheetData sheetId="57"/>
      <sheetData sheetId="58"/>
      <sheetData sheetId="59"/>
      <sheetData sheetId="60">
        <row r="3">
          <cell r="A3" t="str">
            <v>Gulf Power Company</v>
          </cell>
        </row>
        <row r="15">
          <cell r="D15">
            <v>5.3400000000000001E-3</v>
          </cell>
        </row>
      </sheetData>
      <sheetData sheetId="61"/>
      <sheetData sheetId="62">
        <row r="2">
          <cell r="J2">
            <v>5.3399987518787384E-3</v>
          </cell>
        </row>
      </sheetData>
      <sheetData sheetId="63"/>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l_festub_details"/>
      <sheetName val="tbl_festub_details (2)"/>
      <sheetName val="dec details all"/>
      <sheetName val="VENDLIST"/>
    </sheetNames>
    <sheetDataSet>
      <sheetData sheetId="0">
        <row r="1">
          <cell r="A1" t="str">
            <v>w_new_gl</v>
          </cell>
          <cell r="B1" t="str">
            <v>w_locn</v>
          </cell>
          <cell r="C1" t="str">
            <v>w_ba</v>
          </cell>
          <cell r="D1" t="str">
            <v>w_sa</v>
          </cell>
          <cell r="E1" t="str">
            <v>w_brc</v>
          </cell>
          <cell r="F1" t="str">
            <v>w_eac</v>
          </cell>
          <cell r="G1" t="str">
            <v>w_src</v>
          </cell>
          <cell r="H1" t="str">
            <v>w_exp_typ</v>
          </cell>
          <cell r="I1" t="str">
            <v>sd_co</v>
          </cell>
          <cell r="J1" t="str">
            <v>sd_er</v>
          </cell>
          <cell r="K1" t="str">
            <v>sd_locn</v>
          </cell>
          <cell r="L1" t="str">
            <v>sd_wo</v>
          </cell>
          <cell r="M1" t="str">
            <v>sd_comp</v>
          </cell>
          <cell r="N1" t="str">
            <v>sd_sec</v>
          </cell>
          <cell r="O1" t="str">
            <v>sd_uc</v>
          </cell>
          <cell r="P1" t="str">
            <v>sd_gl_acct</v>
          </cell>
          <cell r="Q1" t="str">
            <v>sd_eac</v>
          </cell>
          <cell r="R1" t="str">
            <v>sd_source</v>
          </cell>
          <cell r="S1" t="str">
            <v>ledger_date</v>
          </cell>
          <cell r="T1" t="str">
            <v>feeder_id</v>
          </cell>
          <cell r="U1" t="str">
            <v>amount</v>
          </cell>
          <cell r="V1" t="str">
            <v>amount_2_desc</v>
          </cell>
          <cell r="W1" t="str">
            <v>amount_2</v>
          </cell>
          <cell r="X1" t="str">
            <v>amount_3_desc</v>
          </cell>
          <cell r="Y1" t="str">
            <v>amount_3</v>
          </cell>
          <cell r="Z1" t="str">
            <v>qty</v>
          </cell>
          <cell r="AA1" t="str">
            <v>audit_field_1_desc</v>
          </cell>
          <cell r="AB1" t="str">
            <v>audit_field_1</v>
          </cell>
          <cell r="AC1" t="str">
            <v>audit_field_2_desc</v>
          </cell>
          <cell r="AD1" t="str">
            <v>audit_field_2</v>
          </cell>
          <cell r="AE1" t="str">
            <v>audit_field_3_desc</v>
          </cell>
          <cell r="AF1" t="str">
            <v>audit_field_3</v>
          </cell>
          <cell r="AG1" t="str">
            <v>audit_field_4_desc</v>
          </cell>
          <cell r="AH1" t="str">
            <v>audit_field_4</v>
          </cell>
          <cell r="AI1" t="str">
            <v>ref_field_1_desc</v>
          </cell>
          <cell r="AJ1" t="str">
            <v>ref_field_1</v>
          </cell>
          <cell r="AK1" t="str">
            <v>ref_field_2_desc</v>
          </cell>
          <cell r="AL1" t="str">
            <v>ref_field_2</v>
          </cell>
          <cell r="AM1" t="str">
            <v>ref_field_3_desc</v>
          </cell>
          <cell r="AN1" t="str">
            <v>ref_field_3</v>
          </cell>
          <cell r="AO1" t="str">
            <v>ref_field_4_desc</v>
          </cell>
          <cell r="AP1" t="str">
            <v>ref_field_4</v>
          </cell>
          <cell r="AQ1" t="str">
            <v>date_field_1_desc</v>
          </cell>
          <cell r="AR1" t="str">
            <v>date_field_1</v>
          </cell>
          <cell r="AS1" t="str">
            <v>date_field_2_desc</v>
          </cell>
          <cell r="AT1" t="str">
            <v>date_field_2</v>
          </cell>
          <cell r="AU1" t="str">
            <v>description</v>
          </cell>
          <cell r="AV1" t="str">
            <v>worksheet</v>
          </cell>
          <cell r="AW1" t="str">
            <v>bucs_component</v>
          </cell>
          <cell r="AX1" t="str">
            <v>bucs_section</v>
          </cell>
          <cell r="AY1" t="str">
            <v>bucs_user_code</v>
          </cell>
          <cell r="AZ1" t="str">
            <v>co_name</v>
          </cell>
        </row>
        <row r="2">
          <cell r="A2" t="str">
            <v>107100</v>
          </cell>
          <cell r="B2" t="str">
            <v>0330</v>
          </cell>
          <cell r="C2" t="str">
            <v>90000</v>
          </cell>
          <cell r="D2" t="str">
            <v>000000</v>
          </cell>
          <cell r="E2" t="str">
            <v>330000</v>
          </cell>
          <cell r="F2" t="str">
            <v>0790</v>
          </cell>
          <cell r="G2" t="str">
            <v>65000</v>
          </cell>
          <cell r="H2" t="str">
            <v>A</v>
          </cell>
          <cell r="I2" t="str">
            <v>00000041</v>
          </cell>
          <cell r="J2">
            <v>0</v>
          </cell>
          <cell r="K2">
            <v>330</v>
          </cell>
          <cell r="L2">
            <v>0</v>
          </cell>
          <cell r="M2">
            <v>0</v>
          </cell>
          <cell r="N2">
            <v>0</v>
          </cell>
          <cell r="O2">
            <v>0</v>
          </cell>
          <cell r="P2">
            <v>107.1</v>
          </cell>
          <cell r="Q2" t="str">
            <v>0790</v>
          </cell>
          <cell r="R2" t="str">
            <v>65000</v>
          </cell>
          <cell r="S2" t="str">
            <v>200212</v>
          </cell>
          <cell r="T2" t="str">
            <v>CA01</v>
          </cell>
          <cell r="U2">
            <v>55.47</v>
          </cell>
          <cell r="V2" t="str">
            <v>LDB</v>
          </cell>
          <cell r="W2">
            <v>0</v>
          </cell>
          <cell r="Y2">
            <v>0</v>
          </cell>
          <cell r="Z2">
            <v>0</v>
          </cell>
          <cell r="AA2" t="str">
            <v>BCH</v>
          </cell>
          <cell r="AB2" t="str">
            <v>0018</v>
          </cell>
          <cell r="AC2" t="str">
            <v>WKS</v>
          </cell>
          <cell r="AE2" t="str">
            <v>JV#</v>
          </cell>
          <cell r="AF2" t="str">
            <v>1232</v>
          </cell>
          <cell r="AG2" t="str">
            <v>FRN</v>
          </cell>
          <cell r="AH2" t="str">
            <v>0000</v>
          </cell>
          <cell r="AI2" t="str">
            <v>RP#</v>
          </cell>
          <cell r="AJ2" t="str">
            <v>000</v>
          </cell>
          <cell r="AK2" t="str">
            <v>CTL</v>
          </cell>
          <cell r="AM2" t="str">
            <v>RF#</v>
          </cell>
          <cell r="AU2" t="str">
            <v>REV OCT ENG CHARGES</v>
          </cell>
          <cell r="AZ2" t="str">
            <v>FPL Fibernet</v>
          </cell>
        </row>
        <row r="3">
          <cell r="A3" t="str">
            <v>107100</v>
          </cell>
          <cell r="B3" t="str">
            <v>0360</v>
          </cell>
          <cell r="C3" t="str">
            <v>90000</v>
          </cell>
          <cell r="D3" t="str">
            <v>000000</v>
          </cell>
          <cell r="E3" t="str">
            <v>360000</v>
          </cell>
          <cell r="F3" t="str">
            <v>0632</v>
          </cell>
          <cell r="G3" t="str">
            <v>65000</v>
          </cell>
          <cell r="H3" t="str">
            <v>A</v>
          </cell>
          <cell r="I3" t="str">
            <v>00000041</v>
          </cell>
          <cell r="J3">
            <v>0</v>
          </cell>
          <cell r="K3">
            <v>360</v>
          </cell>
          <cell r="L3">
            <v>0</v>
          </cell>
          <cell r="M3">
            <v>0</v>
          </cell>
          <cell r="N3">
            <v>0</v>
          </cell>
          <cell r="O3">
            <v>0</v>
          </cell>
          <cell r="P3">
            <v>107.1</v>
          </cell>
          <cell r="Q3" t="str">
            <v>0632</v>
          </cell>
          <cell r="R3" t="str">
            <v>65000</v>
          </cell>
          <cell r="S3" t="str">
            <v>200212</v>
          </cell>
          <cell r="T3" t="str">
            <v>CA01</v>
          </cell>
          <cell r="U3">
            <v>20616.32</v>
          </cell>
          <cell r="V3" t="str">
            <v>LDB</v>
          </cell>
          <cell r="W3">
            <v>0</v>
          </cell>
          <cell r="Y3">
            <v>0</v>
          </cell>
          <cell r="Z3">
            <v>0</v>
          </cell>
          <cell r="AA3" t="str">
            <v>BCH</v>
          </cell>
          <cell r="AB3" t="str">
            <v>0053</v>
          </cell>
          <cell r="AC3" t="str">
            <v>WKS</v>
          </cell>
          <cell r="AE3" t="str">
            <v>JV#</v>
          </cell>
          <cell r="AF3" t="str">
            <v>1232</v>
          </cell>
          <cell r="AG3" t="str">
            <v>FRN</v>
          </cell>
          <cell r="AH3" t="str">
            <v>0000</v>
          </cell>
          <cell r="AI3" t="str">
            <v>RP#</v>
          </cell>
          <cell r="AJ3" t="str">
            <v>000</v>
          </cell>
          <cell r="AK3" t="str">
            <v>CTL</v>
          </cell>
          <cell r="AM3" t="str">
            <v>RF#</v>
          </cell>
          <cell r="AU3" t="str">
            <v>RECLASS FICA &amp; MED TO CAP</v>
          </cell>
          <cell r="AZ3" t="str">
            <v>FPL Fibernet</v>
          </cell>
        </row>
        <row r="4">
          <cell r="A4" t="str">
            <v>107100</v>
          </cell>
          <cell r="B4" t="str">
            <v>0360</v>
          </cell>
          <cell r="C4" t="str">
            <v>90000</v>
          </cell>
          <cell r="D4" t="str">
            <v>000000</v>
          </cell>
          <cell r="E4" t="str">
            <v>360000</v>
          </cell>
          <cell r="F4" t="str">
            <v>0790</v>
          </cell>
          <cell r="G4" t="str">
            <v>65000</v>
          </cell>
          <cell r="H4" t="str">
            <v>A</v>
          </cell>
          <cell r="I4" t="str">
            <v>00000041</v>
          </cell>
          <cell r="J4">
            <v>0</v>
          </cell>
          <cell r="K4">
            <v>360</v>
          </cell>
          <cell r="L4">
            <v>0</v>
          </cell>
          <cell r="M4">
            <v>0</v>
          </cell>
          <cell r="N4">
            <v>0</v>
          </cell>
          <cell r="O4">
            <v>0</v>
          </cell>
          <cell r="P4">
            <v>107.1</v>
          </cell>
          <cell r="Q4" t="str">
            <v>0790</v>
          </cell>
          <cell r="R4" t="str">
            <v>65000</v>
          </cell>
          <cell r="S4" t="str">
            <v>200212</v>
          </cell>
          <cell r="T4" t="str">
            <v>CA01</v>
          </cell>
          <cell r="U4">
            <v>8134.23</v>
          </cell>
          <cell r="V4" t="str">
            <v>LDB</v>
          </cell>
          <cell r="W4">
            <v>0</v>
          </cell>
          <cell r="Y4">
            <v>0</v>
          </cell>
          <cell r="Z4">
            <v>0</v>
          </cell>
          <cell r="AA4" t="str">
            <v>BCH</v>
          </cell>
          <cell r="AB4" t="str">
            <v>0056</v>
          </cell>
          <cell r="AC4" t="str">
            <v>WKS</v>
          </cell>
          <cell r="AE4" t="str">
            <v>JV#</v>
          </cell>
          <cell r="AF4" t="str">
            <v>1232</v>
          </cell>
          <cell r="AG4" t="str">
            <v>FRN</v>
          </cell>
          <cell r="AH4" t="str">
            <v>0000</v>
          </cell>
          <cell r="AI4" t="str">
            <v>RP#</v>
          </cell>
          <cell r="AJ4" t="str">
            <v>000</v>
          </cell>
          <cell r="AK4" t="str">
            <v>CTL</v>
          </cell>
          <cell r="AM4" t="str">
            <v>RF#</v>
          </cell>
          <cell r="AU4" t="str">
            <v>RECLASS FROM WO 1001</v>
          </cell>
          <cell r="AZ4" t="str">
            <v>FPL Fibernet</v>
          </cell>
        </row>
        <row r="5">
          <cell r="A5" t="str">
            <v>107100</v>
          </cell>
          <cell r="B5" t="str">
            <v>0360</v>
          </cell>
          <cell r="C5" t="str">
            <v>90000</v>
          </cell>
          <cell r="D5" t="str">
            <v>000000</v>
          </cell>
          <cell r="E5" t="str">
            <v>360000</v>
          </cell>
          <cell r="F5" t="str">
            <v>0809</v>
          </cell>
          <cell r="G5" t="str">
            <v>65000</v>
          </cell>
          <cell r="H5" t="str">
            <v>A</v>
          </cell>
          <cell r="I5" t="str">
            <v>00000041</v>
          </cell>
          <cell r="J5">
            <v>0</v>
          </cell>
          <cell r="K5">
            <v>360</v>
          </cell>
          <cell r="L5">
            <v>0</v>
          </cell>
          <cell r="M5">
            <v>0</v>
          </cell>
          <cell r="N5">
            <v>0</v>
          </cell>
          <cell r="O5">
            <v>0</v>
          </cell>
          <cell r="P5">
            <v>107.1</v>
          </cell>
          <cell r="Q5" t="str">
            <v>0809</v>
          </cell>
          <cell r="R5" t="str">
            <v>65000</v>
          </cell>
          <cell r="S5" t="str">
            <v>200212</v>
          </cell>
          <cell r="T5" t="str">
            <v>CA01</v>
          </cell>
          <cell r="U5">
            <v>25855.18</v>
          </cell>
          <cell r="V5" t="str">
            <v>LDB</v>
          </cell>
          <cell r="W5">
            <v>0</v>
          </cell>
          <cell r="Y5">
            <v>0</v>
          </cell>
          <cell r="Z5">
            <v>0</v>
          </cell>
          <cell r="AA5" t="str">
            <v>BCH</v>
          </cell>
          <cell r="AB5" t="str">
            <v>0025</v>
          </cell>
          <cell r="AC5" t="str">
            <v>WKS</v>
          </cell>
          <cell r="AE5" t="str">
            <v>JV#</v>
          </cell>
          <cell r="AF5" t="str">
            <v>1232</v>
          </cell>
          <cell r="AG5" t="str">
            <v>FRN</v>
          </cell>
          <cell r="AH5" t="str">
            <v>0000</v>
          </cell>
          <cell r="AI5" t="str">
            <v>RP#</v>
          </cell>
          <cell r="AJ5" t="str">
            <v>000</v>
          </cell>
          <cell r="AK5" t="str">
            <v>CTL</v>
          </cell>
          <cell r="AM5" t="str">
            <v>RF#</v>
          </cell>
          <cell r="AU5" t="str">
            <v>ACCRUE LT INCENT - DEC</v>
          </cell>
          <cell r="AZ5" t="str">
            <v>FPL Fibernet</v>
          </cell>
        </row>
        <row r="6">
          <cell r="A6" t="str">
            <v>107100</v>
          </cell>
          <cell r="B6" t="str">
            <v>0360</v>
          </cell>
          <cell r="C6" t="str">
            <v>90000</v>
          </cell>
          <cell r="D6" t="str">
            <v>000000</v>
          </cell>
          <cell r="E6" t="str">
            <v>360000</v>
          </cell>
          <cell r="F6" t="str">
            <v>0809</v>
          </cell>
          <cell r="G6" t="str">
            <v>65000</v>
          </cell>
          <cell r="H6" t="str">
            <v>A</v>
          </cell>
          <cell r="I6" t="str">
            <v>00000041</v>
          </cell>
          <cell r="J6">
            <v>0</v>
          </cell>
          <cell r="K6">
            <v>360</v>
          </cell>
          <cell r="L6">
            <v>0</v>
          </cell>
          <cell r="M6">
            <v>0</v>
          </cell>
          <cell r="N6">
            <v>0</v>
          </cell>
          <cell r="O6">
            <v>0</v>
          </cell>
          <cell r="P6">
            <v>107.1</v>
          </cell>
          <cell r="Q6" t="str">
            <v>0809</v>
          </cell>
          <cell r="R6" t="str">
            <v>65000</v>
          </cell>
          <cell r="S6" t="str">
            <v>200212</v>
          </cell>
          <cell r="T6" t="str">
            <v>CA01</v>
          </cell>
          <cell r="U6">
            <v>-34040.94</v>
          </cell>
          <cell r="V6" t="str">
            <v>LDB</v>
          </cell>
          <cell r="W6">
            <v>0</v>
          </cell>
          <cell r="Y6">
            <v>0</v>
          </cell>
          <cell r="Z6">
            <v>0</v>
          </cell>
          <cell r="AA6" t="str">
            <v>BCH</v>
          </cell>
          <cell r="AB6" t="str">
            <v>0059</v>
          </cell>
          <cell r="AC6" t="str">
            <v>WKS</v>
          </cell>
          <cell r="AE6" t="str">
            <v>JV#</v>
          </cell>
          <cell r="AF6" t="str">
            <v>1232</v>
          </cell>
          <cell r="AG6" t="str">
            <v>FRN</v>
          </cell>
          <cell r="AH6" t="str">
            <v>0000</v>
          </cell>
          <cell r="AI6" t="str">
            <v>RP#</v>
          </cell>
          <cell r="AJ6" t="str">
            <v>000</v>
          </cell>
          <cell r="AK6" t="str">
            <v>CTL</v>
          </cell>
          <cell r="AM6" t="str">
            <v>RF#</v>
          </cell>
          <cell r="AU6" t="str">
            <v>ADJUST LT INCENT - DEC</v>
          </cell>
          <cell r="AZ6" t="str">
            <v>FPL Fibernet</v>
          </cell>
        </row>
        <row r="7">
          <cell r="A7" t="str">
            <v>107100</v>
          </cell>
          <cell r="B7" t="str">
            <v>0366</v>
          </cell>
          <cell r="C7" t="str">
            <v>90000</v>
          </cell>
          <cell r="D7" t="str">
            <v>000000</v>
          </cell>
          <cell r="E7" t="str">
            <v>366000</v>
          </cell>
          <cell r="F7" t="str">
            <v>0662</v>
          </cell>
          <cell r="G7" t="str">
            <v>65000</v>
          </cell>
          <cell r="H7" t="str">
            <v>A</v>
          </cell>
          <cell r="I7" t="str">
            <v>00000041</v>
          </cell>
          <cell r="J7">
            <v>0</v>
          </cell>
          <cell r="K7">
            <v>366</v>
          </cell>
          <cell r="L7">
            <v>0</v>
          </cell>
          <cell r="M7">
            <v>0</v>
          </cell>
          <cell r="N7">
            <v>0</v>
          </cell>
          <cell r="O7">
            <v>0</v>
          </cell>
          <cell r="P7">
            <v>107.1</v>
          </cell>
          <cell r="Q7" t="str">
            <v>0662</v>
          </cell>
          <cell r="R7" t="str">
            <v>65000</v>
          </cell>
          <cell r="S7" t="str">
            <v>200212</v>
          </cell>
          <cell r="T7" t="str">
            <v>CA01</v>
          </cell>
          <cell r="U7">
            <v>45595.18</v>
          </cell>
          <cell r="V7" t="str">
            <v>LDB</v>
          </cell>
          <cell r="W7">
            <v>0</v>
          </cell>
          <cell r="Y7">
            <v>0</v>
          </cell>
          <cell r="Z7">
            <v>0</v>
          </cell>
          <cell r="AA7" t="str">
            <v>BCH</v>
          </cell>
          <cell r="AB7" t="str">
            <v>0063</v>
          </cell>
          <cell r="AC7" t="str">
            <v>WKS</v>
          </cell>
          <cell r="AE7" t="str">
            <v>JV#</v>
          </cell>
          <cell r="AF7" t="str">
            <v>1232</v>
          </cell>
          <cell r="AG7" t="str">
            <v>FRN</v>
          </cell>
          <cell r="AH7" t="str">
            <v>0000</v>
          </cell>
          <cell r="AI7" t="str">
            <v>RP#</v>
          </cell>
          <cell r="AJ7" t="str">
            <v>000</v>
          </cell>
          <cell r="AK7" t="str">
            <v>CTL</v>
          </cell>
          <cell r="AM7" t="str">
            <v>RF#</v>
          </cell>
          <cell r="AU7" t="str">
            <v>RECLASS FROM WO 3231</v>
          </cell>
          <cell r="AZ7" t="str">
            <v>FPL Fibernet</v>
          </cell>
        </row>
        <row r="8">
          <cell r="A8" t="str">
            <v>107100</v>
          </cell>
          <cell r="L8">
            <v>0</v>
          </cell>
          <cell r="S8" t="str">
            <v>200212</v>
          </cell>
          <cell r="U8">
            <v>-45595.18</v>
          </cell>
        </row>
        <row r="9">
          <cell r="A9" t="str">
            <v>107100</v>
          </cell>
          <cell r="L9">
            <v>0</v>
          </cell>
          <cell r="S9" t="str">
            <v>200212</v>
          </cell>
          <cell r="U9">
            <v>-16680.66</v>
          </cell>
        </row>
        <row r="10">
          <cell r="A10" t="str">
            <v>107100</v>
          </cell>
          <cell r="L10">
            <v>0</v>
          </cell>
          <cell r="S10" t="str">
            <v>200212</v>
          </cell>
          <cell r="U10">
            <v>-111433.7</v>
          </cell>
        </row>
        <row r="11">
          <cell r="A11" t="str">
            <v>107100</v>
          </cell>
          <cell r="B11" t="str">
            <v>0335</v>
          </cell>
          <cell r="C11" t="str">
            <v>01055</v>
          </cell>
          <cell r="D11" t="str">
            <v>OMU000</v>
          </cell>
          <cell r="E11" t="str">
            <v>335000</v>
          </cell>
          <cell r="F11" t="str">
            <v>0676</v>
          </cell>
          <cell r="G11" t="str">
            <v>65000</v>
          </cell>
          <cell r="H11" t="str">
            <v>A</v>
          </cell>
          <cell r="I11" t="str">
            <v>00000041</v>
          </cell>
          <cell r="J11">
            <v>90</v>
          </cell>
          <cell r="K11">
            <v>335</v>
          </cell>
          <cell r="L11">
            <v>1001</v>
          </cell>
          <cell r="M11">
            <v>0</v>
          </cell>
          <cell r="N11">
            <v>0</v>
          </cell>
          <cell r="O11">
            <v>0</v>
          </cell>
          <cell r="P11">
            <v>0</v>
          </cell>
          <cell r="Q11" t="str">
            <v>0676</v>
          </cell>
          <cell r="R11" t="str">
            <v>65000</v>
          </cell>
          <cell r="S11" t="str">
            <v>200212</v>
          </cell>
          <cell r="T11" t="str">
            <v>CA01</v>
          </cell>
          <cell r="U11">
            <v>-1376172.47</v>
          </cell>
          <cell r="V11" t="str">
            <v>LDB</v>
          </cell>
          <cell r="W11">
            <v>0</v>
          </cell>
          <cell r="Y11">
            <v>0</v>
          </cell>
          <cell r="Z11">
            <v>0</v>
          </cell>
          <cell r="AA11" t="str">
            <v>BCH</v>
          </cell>
          <cell r="AB11" t="str">
            <v>0010</v>
          </cell>
          <cell r="AC11" t="str">
            <v>WKS</v>
          </cell>
          <cell r="AE11" t="str">
            <v>JV#</v>
          </cell>
          <cell r="AF11" t="str">
            <v>1232</v>
          </cell>
          <cell r="AG11" t="str">
            <v>FRN</v>
          </cell>
          <cell r="AH11" t="str">
            <v>1001</v>
          </cell>
          <cell r="AI11" t="str">
            <v>RP#</v>
          </cell>
          <cell r="AJ11" t="str">
            <v>000</v>
          </cell>
          <cell r="AK11" t="str">
            <v>CTL</v>
          </cell>
          <cell r="AM11" t="str">
            <v>RF#</v>
          </cell>
          <cell r="AU11" t="str">
            <v>CORR WO# SPARES INV ADJ</v>
          </cell>
          <cell r="AZ11" t="str">
            <v>FPL Fibernet</v>
          </cell>
        </row>
        <row r="12">
          <cell r="A12" t="str">
            <v>107100</v>
          </cell>
          <cell r="B12" t="str">
            <v>0360</v>
          </cell>
          <cell r="C12" t="str">
            <v>01055</v>
          </cell>
          <cell r="D12" t="str">
            <v>OMU000</v>
          </cell>
          <cell r="E12" t="str">
            <v>360000</v>
          </cell>
          <cell r="F12" t="str">
            <v>0790</v>
          </cell>
          <cell r="G12" t="str">
            <v>65000</v>
          </cell>
          <cell r="H12" t="str">
            <v>A</v>
          </cell>
          <cell r="I12" t="str">
            <v>00000041</v>
          </cell>
          <cell r="J12">
            <v>90</v>
          </cell>
          <cell r="K12">
            <v>360</v>
          </cell>
          <cell r="L12">
            <v>1001</v>
          </cell>
          <cell r="M12">
            <v>0</v>
          </cell>
          <cell r="N12">
            <v>0</v>
          </cell>
          <cell r="O12">
            <v>0</v>
          </cell>
          <cell r="P12">
            <v>0</v>
          </cell>
          <cell r="Q12" t="str">
            <v>0790</v>
          </cell>
          <cell r="R12" t="str">
            <v>65000</v>
          </cell>
          <cell r="S12" t="str">
            <v>200212</v>
          </cell>
          <cell r="T12" t="str">
            <v>CA01</v>
          </cell>
          <cell r="U12">
            <v>-8134.23</v>
          </cell>
          <cell r="V12" t="str">
            <v>LDB</v>
          </cell>
          <cell r="W12">
            <v>0</v>
          </cell>
          <cell r="Y12">
            <v>0</v>
          </cell>
          <cell r="Z12">
            <v>0</v>
          </cell>
          <cell r="AA12" t="str">
            <v>BCH</v>
          </cell>
          <cell r="AB12" t="str">
            <v>0056</v>
          </cell>
          <cell r="AC12" t="str">
            <v>WKS</v>
          </cell>
          <cell r="AE12" t="str">
            <v>JV#</v>
          </cell>
          <cell r="AF12" t="str">
            <v>1232</v>
          </cell>
          <cell r="AG12" t="str">
            <v>FRN</v>
          </cell>
          <cell r="AH12" t="str">
            <v>1001</v>
          </cell>
          <cell r="AI12" t="str">
            <v>RP#</v>
          </cell>
          <cell r="AJ12" t="str">
            <v>000</v>
          </cell>
          <cell r="AK12" t="str">
            <v>CTL</v>
          </cell>
          <cell r="AM12" t="str">
            <v>RF#</v>
          </cell>
          <cell r="AU12" t="str">
            <v>REV ALLOC ENG IN 11/02</v>
          </cell>
          <cell r="AZ12" t="str">
            <v>FPL Fibernet</v>
          </cell>
        </row>
        <row r="13">
          <cell r="A13" t="str">
            <v>107100</v>
          </cell>
          <cell r="B13" t="str">
            <v>0350</v>
          </cell>
          <cell r="C13" t="str">
            <v>01066</v>
          </cell>
          <cell r="D13" t="str">
            <v>OMC000</v>
          </cell>
          <cell r="E13" t="str">
            <v>368000</v>
          </cell>
          <cell r="F13" t="str">
            <v>0985</v>
          </cell>
          <cell r="G13" t="str">
            <v>65000</v>
          </cell>
          <cell r="H13" t="str">
            <v>A</v>
          </cell>
          <cell r="I13" t="str">
            <v>00000041</v>
          </cell>
          <cell r="J13">
            <v>90</v>
          </cell>
          <cell r="K13">
            <v>350</v>
          </cell>
          <cell r="L13">
            <v>1005</v>
          </cell>
          <cell r="M13">
            <v>0</v>
          </cell>
          <cell r="N13">
            <v>0</v>
          </cell>
          <cell r="O13">
            <v>0</v>
          </cell>
          <cell r="P13">
            <v>0</v>
          </cell>
          <cell r="Q13" t="str">
            <v>0985</v>
          </cell>
          <cell r="R13" t="str">
            <v>65000</v>
          </cell>
          <cell r="S13" t="str">
            <v>200212</v>
          </cell>
          <cell r="T13" t="str">
            <v>CA01</v>
          </cell>
          <cell r="U13">
            <v>5064.49</v>
          </cell>
          <cell r="V13" t="str">
            <v>LDB</v>
          </cell>
          <cell r="W13">
            <v>0</v>
          </cell>
          <cell r="Y13">
            <v>0</v>
          </cell>
          <cell r="Z13">
            <v>0</v>
          </cell>
          <cell r="AA13" t="str">
            <v>BCH</v>
          </cell>
          <cell r="AB13" t="str">
            <v>0026</v>
          </cell>
          <cell r="AC13" t="str">
            <v>WKS</v>
          </cell>
          <cell r="AE13" t="str">
            <v>JV#</v>
          </cell>
          <cell r="AF13" t="str">
            <v>1232</v>
          </cell>
          <cell r="AG13" t="str">
            <v>FRN</v>
          </cell>
          <cell r="AH13" t="str">
            <v>1005</v>
          </cell>
          <cell r="AI13" t="str">
            <v>RP#</v>
          </cell>
          <cell r="AJ13" t="str">
            <v>000</v>
          </cell>
          <cell r="AK13" t="str">
            <v>CTL</v>
          </cell>
          <cell r="AM13" t="str">
            <v>RF#</v>
          </cell>
          <cell r="AU13" t="str">
            <v>RECORD DEC/02 CAP INT.</v>
          </cell>
          <cell r="AZ13" t="str">
            <v>FPL Fibernet</v>
          </cell>
        </row>
        <row r="14">
          <cell r="A14" t="str">
            <v>107100</v>
          </cell>
          <cell r="B14" t="str">
            <v>0350</v>
          </cell>
          <cell r="C14" t="str">
            <v>01066</v>
          </cell>
          <cell r="D14" t="str">
            <v>OMC000</v>
          </cell>
          <cell r="E14" t="str">
            <v>368000</v>
          </cell>
          <cell r="F14" t="str">
            <v>0985</v>
          </cell>
          <cell r="G14" t="str">
            <v>65000</v>
          </cell>
          <cell r="H14" t="str">
            <v>A</v>
          </cell>
          <cell r="I14" t="str">
            <v>00000041</v>
          </cell>
          <cell r="J14">
            <v>90</v>
          </cell>
          <cell r="K14">
            <v>350</v>
          </cell>
          <cell r="L14">
            <v>1005</v>
          </cell>
          <cell r="M14">
            <v>0</v>
          </cell>
          <cell r="N14">
            <v>0</v>
          </cell>
          <cell r="O14">
            <v>0</v>
          </cell>
          <cell r="P14">
            <v>0</v>
          </cell>
          <cell r="Q14" t="str">
            <v>0985</v>
          </cell>
          <cell r="R14" t="str">
            <v>65000</v>
          </cell>
          <cell r="S14" t="str">
            <v>200212</v>
          </cell>
          <cell r="T14" t="str">
            <v>CA01</v>
          </cell>
          <cell r="U14">
            <v>229942.74</v>
          </cell>
          <cell r="V14" t="str">
            <v>LDB</v>
          </cell>
          <cell r="W14">
            <v>0</v>
          </cell>
          <cell r="Y14">
            <v>0</v>
          </cell>
          <cell r="Z14">
            <v>0</v>
          </cell>
          <cell r="AA14" t="str">
            <v>BCH</v>
          </cell>
          <cell r="AB14" t="str">
            <v>0050</v>
          </cell>
          <cell r="AC14" t="str">
            <v>WKS</v>
          </cell>
          <cell r="AE14" t="str">
            <v>JV#</v>
          </cell>
          <cell r="AF14" t="str">
            <v>1232</v>
          </cell>
          <cell r="AG14" t="str">
            <v>FRN</v>
          </cell>
          <cell r="AH14" t="str">
            <v>1005</v>
          </cell>
          <cell r="AI14" t="str">
            <v>RP#</v>
          </cell>
          <cell r="AJ14" t="str">
            <v>000</v>
          </cell>
          <cell r="AK14" t="str">
            <v>CTL</v>
          </cell>
          <cell r="AM14" t="str">
            <v>RF#</v>
          </cell>
          <cell r="AU14" t="str">
            <v>RECORD ADJ DEC/02 CAP INT</v>
          </cell>
          <cell r="AZ14" t="str">
            <v>FPL Fibernet</v>
          </cell>
        </row>
        <row r="15">
          <cell r="A15" t="str">
            <v>107100</v>
          </cell>
          <cell r="B15" t="str">
            <v>0368</v>
          </cell>
          <cell r="C15" t="str">
            <v>01066</v>
          </cell>
          <cell r="D15" t="str">
            <v>OMC000</v>
          </cell>
          <cell r="E15" t="str">
            <v>368000</v>
          </cell>
          <cell r="F15" t="str">
            <v>0618</v>
          </cell>
          <cell r="G15" t="str">
            <v>65000</v>
          </cell>
          <cell r="H15" t="str">
            <v>A</v>
          </cell>
          <cell r="I15" t="str">
            <v>00000041</v>
          </cell>
          <cell r="J15">
            <v>95</v>
          </cell>
          <cell r="K15">
            <v>368</v>
          </cell>
          <cell r="L15">
            <v>3213</v>
          </cell>
          <cell r="M15">
            <v>0</v>
          </cell>
          <cell r="N15">
            <v>0</v>
          </cell>
          <cell r="O15">
            <v>0</v>
          </cell>
          <cell r="P15">
            <v>0</v>
          </cell>
          <cell r="Q15" t="str">
            <v>0618</v>
          </cell>
          <cell r="R15" t="str">
            <v>65000</v>
          </cell>
          <cell r="S15" t="str">
            <v>200212</v>
          </cell>
          <cell r="T15" t="str">
            <v>CA01</v>
          </cell>
          <cell r="U15">
            <v>176.82</v>
          </cell>
          <cell r="V15" t="str">
            <v>LDB</v>
          </cell>
          <cell r="W15">
            <v>0</v>
          </cell>
          <cell r="Y15">
            <v>0</v>
          </cell>
          <cell r="Z15">
            <v>0</v>
          </cell>
          <cell r="AA15" t="str">
            <v>BCH</v>
          </cell>
          <cell r="AB15" t="str">
            <v>0001</v>
          </cell>
          <cell r="AC15" t="str">
            <v>WKS</v>
          </cell>
          <cell r="AE15" t="str">
            <v>JV#</v>
          </cell>
          <cell r="AF15" t="str">
            <v>122A</v>
          </cell>
          <cell r="AG15" t="str">
            <v>FRN</v>
          </cell>
          <cell r="AH15" t="str">
            <v>3213</v>
          </cell>
          <cell r="AI15" t="str">
            <v>RP#</v>
          </cell>
          <cell r="AJ15" t="str">
            <v>000</v>
          </cell>
          <cell r="AK15" t="str">
            <v>CTL</v>
          </cell>
          <cell r="AM15" t="str">
            <v>RF#</v>
          </cell>
          <cell r="AU15" t="str">
            <v>I/C-TNT LOGIST,FPL</v>
          </cell>
          <cell r="AZ15" t="str">
            <v>FPL Fibernet</v>
          </cell>
        </row>
        <row r="16">
          <cell r="A16" t="str">
            <v>107100</v>
          </cell>
          <cell r="B16" t="str">
            <v>0368</v>
          </cell>
          <cell r="C16" t="str">
            <v>01066</v>
          </cell>
          <cell r="D16" t="str">
            <v>OMC000</v>
          </cell>
          <cell r="E16" t="str">
            <v>368000</v>
          </cell>
          <cell r="F16" t="str">
            <v>0618</v>
          </cell>
          <cell r="G16" t="str">
            <v>65000</v>
          </cell>
          <cell r="H16" t="str">
            <v>A</v>
          </cell>
          <cell r="I16" t="str">
            <v>00000041</v>
          </cell>
          <cell r="J16">
            <v>95</v>
          </cell>
          <cell r="K16">
            <v>368</v>
          </cell>
          <cell r="L16">
            <v>3213</v>
          </cell>
          <cell r="M16">
            <v>0</v>
          </cell>
          <cell r="N16">
            <v>0</v>
          </cell>
          <cell r="O16">
            <v>0</v>
          </cell>
          <cell r="P16">
            <v>0</v>
          </cell>
          <cell r="Q16" t="str">
            <v>0618</v>
          </cell>
          <cell r="R16" t="str">
            <v>65000</v>
          </cell>
          <cell r="S16" t="str">
            <v>200212</v>
          </cell>
          <cell r="T16" t="str">
            <v>CA01</v>
          </cell>
          <cell r="U16">
            <v>238.28</v>
          </cell>
          <cell r="V16" t="str">
            <v>LDB</v>
          </cell>
          <cell r="W16">
            <v>0</v>
          </cell>
          <cell r="Y16">
            <v>0</v>
          </cell>
          <cell r="Z16">
            <v>0</v>
          </cell>
          <cell r="AA16" t="str">
            <v>BCH</v>
          </cell>
          <cell r="AB16" t="str">
            <v>0001</v>
          </cell>
          <cell r="AC16" t="str">
            <v>WKS</v>
          </cell>
          <cell r="AE16" t="str">
            <v>JV#</v>
          </cell>
          <cell r="AF16" t="str">
            <v>122A</v>
          </cell>
          <cell r="AG16" t="str">
            <v>FRN</v>
          </cell>
          <cell r="AH16" t="str">
            <v>3213</v>
          </cell>
          <cell r="AI16" t="str">
            <v>RP#</v>
          </cell>
          <cell r="AJ16" t="str">
            <v>000</v>
          </cell>
          <cell r="AK16" t="str">
            <v>CTL</v>
          </cell>
          <cell r="AM16" t="str">
            <v>RF#</v>
          </cell>
          <cell r="AU16" t="str">
            <v>I/C-BARTECH/BROWN,FPL</v>
          </cell>
          <cell r="AZ16" t="str">
            <v>FPL Fibernet</v>
          </cell>
        </row>
        <row r="17">
          <cell r="A17" t="str">
            <v>107100</v>
          </cell>
          <cell r="B17" t="str">
            <v>0368</v>
          </cell>
          <cell r="C17" t="str">
            <v>01066</v>
          </cell>
          <cell r="D17" t="str">
            <v>OMC000</v>
          </cell>
          <cell r="E17" t="str">
            <v>368000</v>
          </cell>
          <cell r="F17" t="str">
            <v>0618</v>
          </cell>
          <cell r="G17" t="str">
            <v>65000</v>
          </cell>
          <cell r="H17" t="str">
            <v>A</v>
          </cell>
          <cell r="I17" t="str">
            <v>00000041</v>
          </cell>
          <cell r="J17">
            <v>95</v>
          </cell>
          <cell r="K17">
            <v>368</v>
          </cell>
          <cell r="L17">
            <v>3213</v>
          </cell>
          <cell r="M17">
            <v>0</v>
          </cell>
          <cell r="N17">
            <v>0</v>
          </cell>
          <cell r="O17">
            <v>0</v>
          </cell>
          <cell r="P17">
            <v>0</v>
          </cell>
          <cell r="Q17" t="str">
            <v>0618</v>
          </cell>
          <cell r="R17" t="str">
            <v>65000</v>
          </cell>
          <cell r="S17" t="str">
            <v>200212</v>
          </cell>
          <cell r="T17" t="str">
            <v>CA01</v>
          </cell>
          <cell r="U17">
            <v>245.89</v>
          </cell>
          <cell r="V17" t="str">
            <v>LDB</v>
          </cell>
          <cell r="W17">
            <v>0</v>
          </cell>
          <cell r="Y17">
            <v>0</v>
          </cell>
          <cell r="Z17">
            <v>0</v>
          </cell>
          <cell r="AA17" t="str">
            <v>BCH</v>
          </cell>
          <cell r="AB17" t="str">
            <v>0001</v>
          </cell>
          <cell r="AC17" t="str">
            <v>WKS</v>
          </cell>
          <cell r="AE17" t="str">
            <v>JV#</v>
          </cell>
          <cell r="AF17" t="str">
            <v>122A</v>
          </cell>
          <cell r="AG17" t="str">
            <v>FRN</v>
          </cell>
          <cell r="AH17" t="str">
            <v>3213</v>
          </cell>
          <cell r="AI17" t="str">
            <v>RP#</v>
          </cell>
          <cell r="AJ17" t="str">
            <v>000</v>
          </cell>
          <cell r="AK17" t="str">
            <v>CTL</v>
          </cell>
          <cell r="AM17" t="str">
            <v>RF#</v>
          </cell>
          <cell r="AU17" t="str">
            <v>I/C-BARTECH/JONES,FPL</v>
          </cell>
          <cell r="AZ17" t="str">
            <v>FPL Fibernet</v>
          </cell>
        </row>
        <row r="18">
          <cell r="A18" t="str">
            <v>107100</v>
          </cell>
          <cell r="B18" t="str">
            <v>0368</v>
          </cell>
          <cell r="C18" t="str">
            <v>01066</v>
          </cell>
          <cell r="D18" t="str">
            <v>OMC000</v>
          </cell>
          <cell r="E18" t="str">
            <v>368000</v>
          </cell>
          <cell r="F18" t="str">
            <v>0620</v>
          </cell>
          <cell r="G18" t="str">
            <v>65000</v>
          </cell>
          <cell r="H18" t="str">
            <v>A</v>
          </cell>
          <cell r="I18" t="str">
            <v>00000041</v>
          </cell>
          <cell r="J18">
            <v>95</v>
          </cell>
          <cell r="K18">
            <v>368</v>
          </cell>
          <cell r="L18">
            <v>3213</v>
          </cell>
          <cell r="M18">
            <v>0</v>
          </cell>
          <cell r="N18">
            <v>0</v>
          </cell>
          <cell r="O18">
            <v>0</v>
          </cell>
          <cell r="P18">
            <v>0</v>
          </cell>
          <cell r="Q18" t="str">
            <v>0620</v>
          </cell>
          <cell r="R18" t="str">
            <v>65000</v>
          </cell>
          <cell r="S18" t="str">
            <v>200212</v>
          </cell>
          <cell r="T18" t="str">
            <v>CA01</v>
          </cell>
          <cell r="U18">
            <v>11</v>
          </cell>
          <cell r="V18" t="str">
            <v>LDB</v>
          </cell>
          <cell r="W18">
            <v>0</v>
          </cell>
          <cell r="Y18">
            <v>0</v>
          </cell>
          <cell r="Z18">
            <v>0</v>
          </cell>
          <cell r="AA18" t="str">
            <v>BCH</v>
          </cell>
          <cell r="AB18" t="str">
            <v>0001</v>
          </cell>
          <cell r="AC18" t="str">
            <v>WKS</v>
          </cell>
          <cell r="AE18" t="str">
            <v>JV#</v>
          </cell>
          <cell r="AF18" t="str">
            <v>122A</v>
          </cell>
          <cell r="AG18" t="str">
            <v>FRN</v>
          </cell>
          <cell r="AH18" t="str">
            <v>3213</v>
          </cell>
          <cell r="AI18" t="str">
            <v>RP#</v>
          </cell>
          <cell r="AJ18" t="str">
            <v>000</v>
          </cell>
          <cell r="AK18" t="str">
            <v>CTL</v>
          </cell>
          <cell r="AM18" t="str">
            <v>RF#</v>
          </cell>
          <cell r="AU18" t="str">
            <v>I/C-TFB,FPL</v>
          </cell>
          <cell r="AZ18" t="str">
            <v>FPL Fibernet</v>
          </cell>
        </row>
        <row r="19">
          <cell r="A19" t="str">
            <v>107100</v>
          </cell>
          <cell r="B19" t="str">
            <v>0368</v>
          </cell>
          <cell r="C19" t="str">
            <v>01066</v>
          </cell>
          <cell r="D19" t="str">
            <v>OMC000</v>
          </cell>
          <cell r="E19" t="str">
            <v>368000</v>
          </cell>
          <cell r="F19" t="str">
            <v>0625</v>
          </cell>
          <cell r="G19" t="str">
            <v>52450</v>
          </cell>
          <cell r="H19" t="str">
            <v>A</v>
          </cell>
          <cell r="I19" t="str">
            <v>00000041</v>
          </cell>
          <cell r="J19">
            <v>95</v>
          </cell>
          <cell r="K19">
            <v>368</v>
          </cell>
          <cell r="L19">
            <v>3213</v>
          </cell>
          <cell r="M19">
            <v>0</v>
          </cell>
          <cell r="N19">
            <v>0</v>
          </cell>
          <cell r="O19">
            <v>0</v>
          </cell>
          <cell r="P19">
            <v>0</v>
          </cell>
          <cell r="Q19" t="str">
            <v>0625</v>
          </cell>
          <cell r="R19" t="str">
            <v>52450</v>
          </cell>
          <cell r="S19" t="str">
            <v>200212</v>
          </cell>
          <cell r="T19" t="str">
            <v>SA01</v>
          </cell>
          <cell r="U19">
            <v>4.3099999999999996</v>
          </cell>
          <cell r="W19">
            <v>0</v>
          </cell>
          <cell r="Y19">
            <v>0</v>
          </cell>
          <cell r="Z19">
            <v>0</v>
          </cell>
          <cell r="AA19" t="str">
            <v>BCH</v>
          </cell>
          <cell r="AB19" t="str">
            <v>450002350</v>
          </cell>
          <cell r="AC19" t="str">
            <v>PO#</v>
          </cell>
          <cell r="AE19" t="str">
            <v>S/R</v>
          </cell>
          <cell r="AI19" t="str">
            <v>PYN</v>
          </cell>
          <cell r="AJ19" t="str">
            <v>LOPEZ M L</v>
          </cell>
          <cell r="AK19" t="str">
            <v>VND</v>
          </cell>
          <cell r="AL19" t="str">
            <v>481580814</v>
          </cell>
          <cell r="AM19" t="str">
            <v>FAC</v>
          </cell>
          <cell r="AN19" t="str">
            <v>000</v>
          </cell>
          <cell r="AQ19" t="str">
            <v>NVD</v>
          </cell>
          <cell r="AR19" t="str">
            <v>2002-12-</v>
          </cell>
          <cell r="AU19" t="str">
            <v>M LOPEZ MISC        LOPEZ M L           1900003319</v>
          </cell>
          <cell r="AV19" t="str">
            <v>WF-BATCH</v>
          </cell>
          <cell r="AW19" t="str">
            <v>000</v>
          </cell>
          <cell r="AX19" t="str">
            <v>00</v>
          </cell>
          <cell r="AY19" t="str">
            <v>0</v>
          </cell>
          <cell r="AZ19" t="str">
            <v>FPL Fibernet</v>
          </cell>
        </row>
        <row r="20">
          <cell r="A20" t="str">
            <v>107100</v>
          </cell>
          <cell r="B20" t="str">
            <v>0368</v>
          </cell>
          <cell r="C20" t="str">
            <v>01066</v>
          </cell>
          <cell r="D20" t="str">
            <v>OMC000</v>
          </cell>
          <cell r="E20" t="str">
            <v>368000</v>
          </cell>
          <cell r="F20" t="str">
            <v>0625</v>
          </cell>
          <cell r="G20" t="str">
            <v>65000</v>
          </cell>
          <cell r="H20" t="str">
            <v>A</v>
          </cell>
          <cell r="I20" t="str">
            <v>00000041</v>
          </cell>
          <cell r="J20">
            <v>95</v>
          </cell>
          <cell r="K20">
            <v>368</v>
          </cell>
          <cell r="L20">
            <v>3213</v>
          </cell>
          <cell r="M20">
            <v>0</v>
          </cell>
          <cell r="N20">
            <v>0</v>
          </cell>
          <cell r="O20">
            <v>0</v>
          </cell>
          <cell r="P20">
            <v>0</v>
          </cell>
          <cell r="Q20" t="str">
            <v>0625</v>
          </cell>
          <cell r="R20" t="str">
            <v>65000</v>
          </cell>
          <cell r="S20" t="str">
            <v>200212</v>
          </cell>
          <cell r="T20" t="str">
            <v>CA01</v>
          </cell>
          <cell r="U20">
            <v>147.33000000000001</v>
          </cell>
          <cell r="V20" t="str">
            <v>LDB</v>
          </cell>
          <cell r="W20">
            <v>0</v>
          </cell>
          <cell r="Y20">
            <v>0</v>
          </cell>
          <cell r="Z20">
            <v>0</v>
          </cell>
          <cell r="AA20" t="str">
            <v>BCH</v>
          </cell>
          <cell r="AB20" t="str">
            <v>0001</v>
          </cell>
          <cell r="AC20" t="str">
            <v>WKS</v>
          </cell>
          <cell r="AE20" t="str">
            <v>JV#</v>
          </cell>
          <cell r="AF20" t="str">
            <v>122A</v>
          </cell>
          <cell r="AG20" t="str">
            <v>FRN</v>
          </cell>
          <cell r="AH20" t="str">
            <v>3213</v>
          </cell>
          <cell r="AI20" t="str">
            <v>RP#</v>
          </cell>
          <cell r="AJ20" t="str">
            <v>000</v>
          </cell>
          <cell r="AK20" t="str">
            <v>CTL</v>
          </cell>
          <cell r="AM20" t="str">
            <v>RF#</v>
          </cell>
          <cell r="AU20" t="str">
            <v>I/C-GAUGER,C,FPL</v>
          </cell>
          <cell r="AZ20" t="str">
            <v>FPL Fibernet</v>
          </cell>
        </row>
        <row r="21">
          <cell r="A21" t="str">
            <v>107100</v>
          </cell>
          <cell r="B21" t="str">
            <v>0368</v>
          </cell>
          <cell r="C21" t="str">
            <v>01066</v>
          </cell>
          <cell r="D21" t="str">
            <v>OMC000</v>
          </cell>
          <cell r="E21" t="str">
            <v>368000</v>
          </cell>
          <cell r="F21" t="str">
            <v>0646</v>
          </cell>
          <cell r="G21" t="str">
            <v>52450</v>
          </cell>
          <cell r="H21" t="str">
            <v>A</v>
          </cell>
          <cell r="I21" t="str">
            <v>00000041</v>
          </cell>
          <cell r="J21">
            <v>95</v>
          </cell>
          <cell r="K21">
            <v>368</v>
          </cell>
          <cell r="L21">
            <v>3213</v>
          </cell>
          <cell r="M21">
            <v>0</v>
          </cell>
          <cell r="N21">
            <v>0</v>
          </cell>
          <cell r="O21">
            <v>0</v>
          </cell>
          <cell r="P21">
            <v>0</v>
          </cell>
          <cell r="Q21" t="str">
            <v>0646</v>
          </cell>
          <cell r="R21" t="str">
            <v>52450</v>
          </cell>
          <cell r="S21" t="str">
            <v>200212</v>
          </cell>
          <cell r="T21" t="str">
            <v>SA01</v>
          </cell>
          <cell r="U21">
            <v>22.63</v>
          </cell>
          <cell r="W21">
            <v>0</v>
          </cell>
          <cell r="Y21">
            <v>0</v>
          </cell>
          <cell r="Z21">
            <v>0</v>
          </cell>
          <cell r="AA21" t="str">
            <v>BCH</v>
          </cell>
          <cell r="AB21" t="str">
            <v>450002350</v>
          </cell>
          <cell r="AC21" t="str">
            <v>PO#</v>
          </cell>
          <cell r="AE21" t="str">
            <v>S/R</v>
          </cell>
          <cell r="AI21" t="str">
            <v>PYN</v>
          </cell>
          <cell r="AJ21" t="str">
            <v>LOPEZ M L</v>
          </cell>
          <cell r="AK21" t="str">
            <v>VND</v>
          </cell>
          <cell r="AL21" t="str">
            <v>481580814</v>
          </cell>
          <cell r="AM21" t="str">
            <v>FAC</v>
          </cell>
          <cell r="AN21" t="str">
            <v>000</v>
          </cell>
          <cell r="AQ21" t="str">
            <v>NVD</v>
          </cell>
          <cell r="AR21" t="str">
            <v>2002-12-</v>
          </cell>
          <cell r="AU21" t="str">
            <v>M LOPEZ MILEAGE     LOPEZ M L           1900003319</v>
          </cell>
          <cell r="AV21" t="str">
            <v>WF-BATCH</v>
          </cell>
          <cell r="AW21" t="str">
            <v>000</v>
          </cell>
          <cell r="AX21" t="str">
            <v>00</v>
          </cell>
          <cell r="AY21" t="str">
            <v>0</v>
          </cell>
          <cell r="AZ21" t="str">
            <v>FPL Fibernet</v>
          </cell>
        </row>
        <row r="22">
          <cell r="A22" t="str">
            <v>107100</v>
          </cell>
          <cell r="B22" t="str">
            <v>0368</v>
          </cell>
          <cell r="C22" t="str">
            <v>01066</v>
          </cell>
          <cell r="D22" t="str">
            <v>OMC000</v>
          </cell>
          <cell r="E22" t="str">
            <v>368000</v>
          </cell>
          <cell r="F22" t="str">
            <v>0646</v>
          </cell>
          <cell r="G22" t="str">
            <v>52450</v>
          </cell>
          <cell r="H22" t="str">
            <v>A</v>
          </cell>
          <cell r="I22" t="str">
            <v>00000041</v>
          </cell>
          <cell r="J22">
            <v>95</v>
          </cell>
          <cell r="K22">
            <v>368</v>
          </cell>
          <cell r="L22">
            <v>3213</v>
          </cell>
          <cell r="M22">
            <v>0</v>
          </cell>
          <cell r="N22">
            <v>0</v>
          </cell>
          <cell r="O22">
            <v>0</v>
          </cell>
          <cell r="P22">
            <v>0</v>
          </cell>
          <cell r="Q22" t="str">
            <v>0646</v>
          </cell>
          <cell r="R22" t="str">
            <v>52450</v>
          </cell>
          <cell r="S22" t="str">
            <v>200212</v>
          </cell>
          <cell r="T22" t="str">
            <v>SA01</v>
          </cell>
          <cell r="U22">
            <v>142.43</v>
          </cell>
          <cell r="W22">
            <v>0</v>
          </cell>
          <cell r="Y22">
            <v>0</v>
          </cell>
          <cell r="Z22">
            <v>0</v>
          </cell>
          <cell r="AA22" t="str">
            <v>BCH</v>
          </cell>
          <cell r="AB22" t="str">
            <v>450002350</v>
          </cell>
          <cell r="AC22" t="str">
            <v>PO#</v>
          </cell>
          <cell r="AE22" t="str">
            <v>S/R</v>
          </cell>
          <cell r="AI22" t="str">
            <v>PYN</v>
          </cell>
          <cell r="AJ22" t="str">
            <v>PLA M</v>
          </cell>
          <cell r="AK22" t="str">
            <v>VND</v>
          </cell>
          <cell r="AL22" t="str">
            <v>266378122</v>
          </cell>
          <cell r="AM22" t="str">
            <v>FAC</v>
          </cell>
          <cell r="AN22" t="str">
            <v>000</v>
          </cell>
          <cell r="AQ22" t="str">
            <v>NVD</v>
          </cell>
          <cell r="AR22" t="str">
            <v>2002-12-</v>
          </cell>
          <cell r="AU22" t="str">
            <v>M PLA MILEAGE       PLA M               1900003321</v>
          </cell>
          <cell r="AV22" t="str">
            <v>WF-BATCH</v>
          </cell>
          <cell r="AW22" t="str">
            <v>000</v>
          </cell>
          <cell r="AX22" t="str">
            <v>00</v>
          </cell>
          <cell r="AY22" t="str">
            <v>0</v>
          </cell>
          <cell r="AZ22" t="str">
            <v>FPL Fibernet</v>
          </cell>
        </row>
        <row r="23">
          <cell r="A23" t="str">
            <v>107100</v>
          </cell>
          <cell r="B23" t="str">
            <v>0368</v>
          </cell>
          <cell r="C23" t="str">
            <v>01066</v>
          </cell>
          <cell r="D23" t="str">
            <v>OMC000</v>
          </cell>
          <cell r="E23" t="str">
            <v>368000</v>
          </cell>
          <cell r="F23" t="str">
            <v>0675</v>
          </cell>
          <cell r="G23" t="str">
            <v>65000</v>
          </cell>
          <cell r="H23" t="str">
            <v>A</v>
          </cell>
          <cell r="I23" t="str">
            <v>00000041</v>
          </cell>
          <cell r="J23">
            <v>95</v>
          </cell>
          <cell r="K23">
            <v>368</v>
          </cell>
          <cell r="L23">
            <v>3213</v>
          </cell>
          <cell r="M23">
            <v>0</v>
          </cell>
          <cell r="N23">
            <v>0</v>
          </cell>
          <cell r="O23">
            <v>0</v>
          </cell>
          <cell r="P23">
            <v>0</v>
          </cell>
          <cell r="Q23" t="str">
            <v>0675</v>
          </cell>
          <cell r="R23" t="str">
            <v>65000</v>
          </cell>
          <cell r="S23" t="str">
            <v>200212</v>
          </cell>
          <cell r="T23" t="str">
            <v>CA01</v>
          </cell>
          <cell r="U23">
            <v>32.31</v>
          </cell>
          <cell r="V23" t="str">
            <v>LDB</v>
          </cell>
          <cell r="W23">
            <v>0</v>
          </cell>
          <cell r="Y23">
            <v>0</v>
          </cell>
          <cell r="Z23">
            <v>0</v>
          </cell>
          <cell r="AA23" t="str">
            <v>BCH</v>
          </cell>
          <cell r="AB23" t="str">
            <v>0001</v>
          </cell>
          <cell r="AC23" t="str">
            <v>WKS</v>
          </cell>
          <cell r="AE23" t="str">
            <v>JV#</v>
          </cell>
          <cell r="AF23" t="str">
            <v>122A</v>
          </cell>
          <cell r="AG23" t="str">
            <v>FRN</v>
          </cell>
          <cell r="AH23" t="str">
            <v>3213</v>
          </cell>
          <cell r="AI23" t="str">
            <v>RP#</v>
          </cell>
          <cell r="AJ23" t="str">
            <v>000</v>
          </cell>
          <cell r="AK23" t="str">
            <v>CTL</v>
          </cell>
          <cell r="AM23" t="str">
            <v>RF#</v>
          </cell>
          <cell r="AU23" t="str">
            <v>I/C-UPS,FPL</v>
          </cell>
          <cell r="AZ23" t="str">
            <v>FPL Fibernet</v>
          </cell>
        </row>
        <row r="24">
          <cell r="A24" t="str">
            <v>107100</v>
          </cell>
          <cell r="B24" t="str">
            <v>0368</v>
          </cell>
          <cell r="C24" t="str">
            <v>01066</v>
          </cell>
          <cell r="D24" t="str">
            <v>OMC000</v>
          </cell>
          <cell r="E24" t="str">
            <v>368000</v>
          </cell>
          <cell r="F24" t="str">
            <v>0675</v>
          </cell>
          <cell r="G24" t="str">
            <v>65000</v>
          </cell>
          <cell r="H24" t="str">
            <v>A</v>
          </cell>
          <cell r="I24" t="str">
            <v>00000041</v>
          </cell>
          <cell r="J24">
            <v>95</v>
          </cell>
          <cell r="K24">
            <v>368</v>
          </cell>
          <cell r="L24">
            <v>3213</v>
          </cell>
          <cell r="M24">
            <v>0</v>
          </cell>
          <cell r="N24">
            <v>0</v>
          </cell>
          <cell r="O24">
            <v>0</v>
          </cell>
          <cell r="P24">
            <v>0</v>
          </cell>
          <cell r="Q24" t="str">
            <v>0675</v>
          </cell>
          <cell r="R24" t="str">
            <v>65000</v>
          </cell>
          <cell r="S24" t="str">
            <v>200212</v>
          </cell>
          <cell r="T24" t="str">
            <v>CA01</v>
          </cell>
          <cell r="U24">
            <v>1305</v>
          </cell>
          <cell r="V24" t="str">
            <v>LDB</v>
          </cell>
          <cell r="W24">
            <v>0</v>
          </cell>
          <cell r="Y24">
            <v>0</v>
          </cell>
          <cell r="Z24">
            <v>0</v>
          </cell>
          <cell r="AA24" t="str">
            <v>BCH</v>
          </cell>
          <cell r="AB24" t="str">
            <v>0001</v>
          </cell>
          <cell r="AC24" t="str">
            <v>WKS</v>
          </cell>
          <cell r="AE24" t="str">
            <v>JV#</v>
          </cell>
          <cell r="AF24" t="str">
            <v>122A</v>
          </cell>
          <cell r="AG24" t="str">
            <v>FRN</v>
          </cell>
          <cell r="AH24" t="str">
            <v>3213</v>
          </cell>
          <cell r="AI24" t="str">
            <v>RP#</v>
          </cell>
          <cell r="AJ24" t="str">
            <v>000</v>
          </cell>
          <cell r="AK24" t="str">
            <v>CTL</v>
          </cell>
          <cell r="AM24" t="str">
            <v>RF#</v>
          </cell>
          <cell r="AU24" t="str">
            <v>I/C-TNT LOGIST,FPL</v>
          </cell>
          <cell r="AZ24" t="str">
            <v>FPL Fibernet</v>
          </cell>
        </row>
        <row r="25">
          <cell r="A25" t="str">
            <v>107100</v>
          </cell>
          <cell r="B25" t="str">
            <v>0368</v>
          </cell>
          <cell r="C25" t="str">
            <v>01066</v>
          </cell>
          <cell r="D25" t="str">
            <v>OMC000</v>
          </cell>
          <cell r="E25" t="str">
            <v>368000</v>
          </cell>
          <cell r="F25" t="str">
            <v>0676</v>
          </cell>
          <cell r="G25" t="str">
            <v>65000</v>
          </cell>
          <cell r="H25" t="str">
            <v>A</v>
          </cell>
          <cell r="I25" t="str">
            <v>00000041</v>
          </cell>
          <cell r="J25">
            <v>95</v>
          </cell>
          <cell r="K25">
            <v>368</v>
          </cell>
          <cell r="L25">
            <v>3213</v>
          </cell>
          <cell r="M25">
            <v>0</v>
          </cell>
          <cell r="N25">
            <v>0</v>
          </cell>
          <cell r="O25">
            <v>0</v>
          </cell>
          <cell r="P25">
            <v>0</v>
          </cell>
          <cell r="Q25" t="str">
            <v>0676</v>
          </cell>
          <cell r="R25" t="str">
            <v>65000</v>
          </cell>
          <cell r="S25" t="str">
            <v>200212</v>
          </cell>
          <cell r="T25" t="str">
            <v>CA01</v>
          </cell>
          <cell r="U25">
            <v>39.35</v>
          </cell>
          <cell r="V25" t="str">
            <v>LDB</v>
          </cell>
          <cell r="W25">
            <v>0</v>
          </cell>
          <cell r="Y25">
            <v>0</v>
          </cell>
          <cell r="Z25">
            <v>0</v>
          </cell>
          <cell r="AA25" t="str">
            <v>BCH</v>
          </cell>
          <cell r="AB25" t="str">
            <v>0001</v>
          </cell>
          <cell r="AC25" t="str">
            <v>WKS</v>
          </cell>
          <cell r="AE25" t="str">
            <v>JV#</v>
          </cell>
          <cell r="AF25" t="str">
            <v>122A</v>
          </cell>
          <cell r="AG25" t="str">
            <v>FRN</v>
          </cell>
          <cell r="AH25" t="str">
            <v>3213</v>
          </cell>
          <cell r="AI25" t="str">
            <v>RP#</v>
          </cell>
          <cell r="AJ25" t="str">
            <v>000</v>
          </cell>
          <cell r="AK25" t="str">
            <v>CTL</v>
          </cell>
          <cell r="AM25" t="str">
            <v>RF#</v>
          </cell>
          <cell r="AU25" t="str">
            <v>I/C-M&amp;S,FPL</v>
          </cell>
          <cell r="AZ25" t="str">
            <v>FPL Fibernet</v>
          </cell>
        </row>
        <row r="26">
          <cell r="A26" t="str">
            <v>107100</v>
          </cell>
          <cell r="B26" t="str">
            <v>0368</v>
          </cell>
          <cell r="C26" t="str">
            <v>01066</v>
          </cell>
          <cell r="D26" t="str">
            <v>OMC000</v>
          </cell>
          <cell r="E26" t="str">
            <v>368000</v>
          </cell>
          <cell r="F26" t="str">
            <v>0676</v>
          </cell>
          <cell r="G26" t="str">
            <v>65000</v>
          </cell>
          <cell r="H26" t="str">
            <v>A</v>
          </cell>
          <cell r="I26" t="str">
            <v>00000041</v>
          </cell>
          <cell r="J26">
            <v>95</v>
          </cell>
          <cell r="K26">
            <v>368</v>
          </cell>
          <cell r="L26">
            <v>3213</v>
          </cell>
          <cell r="M26">
            <v>0</v>
          </cell>
          <cell r="N26">
            <v>0</v>
          </cell>
          <cell r="O26">
            <v>0</v>
          </cell>
          <cell r="P26">
            <v>0</v>
          </cell>
          <cell r="Q26" t="str">
            <v>0676</v>
          </cell>
          <cell r="R26" t="str">
            <v>65000</v>
          </cell>
          <cell r="S26" t="str">
            <v>200212</v>
          </cell>
          <cell r="T26" t="str">
            <v>CA01</v>
          </cell>
          <cell r="U26">
            <v>-4.75</v>
          </cell>
          <cell r="V26" t="str">
            <v>LDB</v>
          </cell>
          <cell r="W26">
            <v>0</v>
          </cell>
          <cell r="Y26">
            <v>0</v>
          </cell>
          <cell r="Z26">
            <v>0</v>
          </cell>
          <cell r="AA26" t="str">
            <v>BCH</v>
          </cell>
          <cell r="AB26" t="str">
            <v>0001</v>
          </cell>
          <cell r="AC26" t="str">
            <v>WKS</v>
          </cell>
          <cell r="AE26" t="str">
            <v>JV#</v>
          </cell>
          <cell r="AF26" t="str">
            <v>122A</v>
          </cell>
          <cell r="AG26" t="str">
            <v>FRN</v>
          </cell>
          <cell r="AH26" t="str">
            <v>3213</v>
          </cell>
          <cell r="AI26" t="str">
            <v>RP#</v>
          </cell>
          <cell r="AJ26" t="str">
            <v>000</v>
          </cell>
          <cell r="AK26" t="str">
            <v>CTL</v>
          </cell>
          <cell r="AM26" t="str">
            <v>RF#</v>
          </cell>
          <cell r="AU26" t="str">
            <v>I/C-M&amp;S,FPL</v>
          </cell>
          <cell r="AZ26" t="str">
            <v>FPL Fibernet</v>
          </cell>
        </row>
        <row r="27">
          <cell r="A27" t="str">
            <v>107100</v>
          </cell>
          <cell r="B27" t="str">
            <v>0368</v>
          </cell>
          <cell r="C27" t="str">
            <v>01066</v>
          </cell>
          <cell r="D27" t="str">
            <v>OMC000</v>
          </cell>
          <cell r="E27" t="str">
            <v>368000</v>
          </cell>
          <cell r="F27" t="str">
            <v>0676</v>
          </cell>
          <cell r="G27" t="str">
            <v>65000</v>
          </cell>
          <cell r="H27" t="str">
            <v>A</v>
          </cell>
          <cell r="I27" t="str">
            <v>00000041</v>
          </cell>
          <cell r="J27">
            <v>95</v>
          </cell>
          <cell r="K27">
            <v>368</v>
          </cell>
          <cell r="L27">
            <v>3213</v>
          </cell>
          <cell r="M27">
            <v>0</v>
          </cell>
          <cell r="N27">
            <v>0</v>
          </cell>
          <cell r="O27">
            <v>0</v>
          </cell>
          <cell r="P27">
            <v>0</v>
          </cell>
          <cell r="Q27" t="str">
            <v>0676</v>
          </cell>
          <cell r="R27" t="str">
            <v>65000</v>
          </cell>
          <cell r="S27" t="str">
            <v>200212</v>
          </cell>
          <cell r="T27" t="str">
            <v>CA01</v>
          </cell>
          <cell r="U27">
            <v>-9.41</v>
          </cell>
          <cell r="V27" t="str">
            <v>LDB</v>
          </cell>
          <cell r="W27">
            <v>0</v>
          </cell>
          <cell r="Y27">
            <v>0</v>
          </cell>
          <cell r="Z27">
            <v>0</v>
          </cell>
          <cell r="AA27" t="str">
            <v>BCH</v>
          </cell>
          <cell r="AB27" t="str">
            <v>0001</v>
          </cell>
          <cell r="AC27" t="str">
            <v>WKS</v>
          </cell>
          <cell r="AE27" t="str">
            <v>JV#</v>
          </cell>
          <cell r="AF27" t="str">
            <v>122A</v>
          </cell>
          <cell r="AG27" t="str">
            <v>FRN</v>
          </cell>
          <cell r="AH27" t="str">
            <v>3213</v>
          </cell>
          <cell r="AI27" t="str">
            <v>RP#</v>
          </cell>
          <cell r="AJ27" t="str">
            <v>000</v>
          </cell>
          <cell r="AK27" t="str">
            <v>CTL</v>
          </cell>
          <cell r="AM27" t="str">
            <v>RF#</v>
          </cell>
          <cell r="AU27" t="str">
            <v>I/C-M&amp;S,FPL</v>
          </cell>
          <cell r="AZ27" t="str">
            <v>FPL Fibernet</v>
          </cell>
        </row>
        <row r="28">
          <cell r="A28" t="str">
            <v>107100</v>
          </cell>
          <cell r="B28" t="str">
            <v>0368</v>
          </cell>
          <cell r="C28" t="str">
            <v>01066</v>
          </cell>
          <cell r="D28" t="str">
            <v>OMC000</v>
          </cell>
          <cell r="E28" t="str">
            <v>368000</v>
          </cell>
          <cell r="F28" t="str">
            <v>0680</v>
          </cell>
          <cell r="G28" t="str">
            <v>52450</v>
          </cell>
          <cell r="H28" t="str">
            <v>A</v>
          </cell>
          <cell r="I28" t="str">
            <v>00000041</v>
          </cell>
          <cell r="J28">
            <v>95</v>
          </cell>
          <cell r="K28">
            <v>368</v>
          </cell>
          <cell r="L28">
            <v>3213</v>
          </cell>
          <cell r="M28">
            <v>0</v>
          </cell>
          <cell r="N28">
            <v>0</v>
          </cell>
          <cell r="O28">
            <v>0</v>
          </cell>
          <cell r="P28">
            <v>0</v>
          </cell>
          <cell r="Q28" t="str">
            <v>0680</v>
          </cell>
          <cell r="R28" t="str">
            <v>52450</v>
          </cell>
          <cell r="S28" t="str">
            <v>200212</v>
          </cell>
          <cell r="T28" t="str">
            <v>SA01</v>
          </cell>
          <cell r="U28">
            <v>40</v>
          </cell>
          <cell r="W28">
            <v>0</v>
          </cell>
          <cell r="Y28">
            <v>0</v>
          </cell>
          <cell r="Z28">
            <v>0</v>
          </cell>
          <cell r="AA28" t="str">
            <v>BCH</v>
          </cell>
          <cell r="AB28" t="str">
            <v>450002350</v>
          </cell>
          <cell r="AC28" t="str">
            <v>PO#</v>
          </cell>
          <cell r="AE28" t="str">
            <v>S/R</v>
          </cell>
          <cell r="AI28" t="str">
            <v>PYN</v>
          </cell>
          <cell r="AJ28" t="str">
            <v>PLA M</v>
          </cell>
          <cell r="AK28" t="str">
            <v>VND</v>
          </cell>
          <cell r="AL28" t="str">
            <v>266378122</v>
          </cell>
          <cell r="AM28" t="str">
            <v>FAC</v>
          </cell>
          <cell r="AN28" t="str">
            <v>000</v>
          </cell>
          <cell r="AQ28" t="str">
            <v>NVD</v>
          </cell>
          <cell r="AR28" t="str">
            <v>2002-12-</v>
          </cell>
          <cell r="AU28" t="str">
            <v>M PLA TOOLS         PLA M               1900003321</v>
          </cell>
          <cell r="AV28" t="str">
            <v>WF-BATCH</v>
          </cell>
          <cell r="AW28" t="str">
            <v>000</v>
          </cell>
          <cell r="AX28" t="str">
            <v>00</v>
          </cell>
          <cell r="AY28" t="str">
            <v>0</v>
          </cell>
          <cell r="AZ28" t="str">
            <v>FPL Fibernet</v>
          </cell>
        </row>
        <row r="29">
          <cell r="A29" t="str">
            <v>107100</v>
          </cell>
          <cell r="B29" t="str">
            <v>0368</v>
          </cell>
          <cell r="C29" t="str">
            <v>01066</v>
          </cell>
          <cell r="D29" t="str">
            <v>OMC000</v>
          </cell>
          <cell r="E29" t="str">
            <v>368000</v>
          </cell>
          <cell r="F29" t="str">
            <v>0750</v>
          </cell>
          <cell r="G29" t="str">
            <v>36000</v>
          </cell>
          <cell r="H29" t="str">
            <v>A</v>
          </cell>
          <cell r="I29" t="str">
            <v>00000041</v>
          </cell>
          <cell r="J29">
            <v>95</v>
          </cell>
          <cell r="K29">
            <v>368</v>
          </cell>
          <cell r="L29">
            <v>3213</v>
          </cell>
          <cell r="M29">
            <v>0</v>
          </cell>
          <cell r="N29">
            <v>0</v>
          </cell>
          <cell r="O29">
            <v>0</v>
          </cell>
          <cell r="P29">
            <v>0</v>
          </cell>
          <cell r="Q29" t="str">
            <v>0750</v>
          </cell>
          <cell r="R29" t="str">
            <v>36000</v>
          </cell>
          <cell r="S29" t="str">
            <v>200212</v>
          </cell>
          <cell r="T29" t="str">
            <v>PY42</v>
          </cell>
          <cell r="U29">
            <v>18.5</v>
          </cell>
          <cell r="V29" t="str">
            <v>LDB</v>
          </cell>
          <cell r="W29">
            <v>0</v>
          </cell>
          <cell r="X29" t="str">
            <v>SHR</v>
          </cell>
          <cell r="Y29">
            <v>0</v>
          </cell>
          <cell r="Z29">
            <v>0</v>
          </cell>
          <cell r="AA29" t="str">
            <v>PYP</v>
          </cell>
          <cell r="AB29" t="str">
            <v xml:space="preserve"> 0000025</v>
          </cell>
          <cell r="AC29" t="str">
            <v>PYL</v>
          </cell>
          <cell r="AD29" t="str">
            <v>004368</v>
          </cell>
          <cell r="AE29" t="str">
            <v>EMP</v>
          </cell>
          <cell r="AF29" t="str">
            <v>64529</v>
          </cell>
          <cell r="AG29" t="str">
            <v>JUL</v>
          </cell>
          <cell r="AH29" t="str">
            <v xml:space="preserve"> 000.00</v>
          </cell>
          <cell r="AI29" t="str">
            <v>BCH</v>
          </cell>
          <cell r="AJ29" t="str">
            <v>P52</v>
          </cell>
          <cell r="AK29" t="str">
            <v>CLS</v>
          </cell>
          <cell r="AL29" t="str">
            <v>R436</v>
          </cell>
          <cell r="AM29" t="str">
            <v>DTA</v>
          </cell>
          <cell r="AN29" t="str">
            <v xml:space="preserve"> 00000000000.00</v>
          </cell>
          <cell r="AO29" t="str">
            <v>DTH</v>
          </cell>
          <cell r="AP29" t="str">
            <v xml:space="preserve"> 00000000000.00</v>
          </cell>
          <cell r="AV29" t="str">
            <v>000000000</v>
          </cell>
          <cell r="AW29" t="str">
            <v>000</v>
          </cell>
          <cell r="AX29" t="str">
            <v>00</v>
          </cell>
          <cell r="AY29" t="str">
            <v>0</v>
          </cell>
          <cell r="AZ29" t="str">
            <v>FPL Fibernet</v>
          </cell>
        </row>
        <row r="30">
          <cell r="A30" t="str">
            <v>107100</v>
          </cell>
          <cell r="B30" t="str">
            <v>0368</v>
          </cell>
          <cell r="C30" t="str">
            <v>01066</v>
          </cell>
          <cell r="D30" t="str">
            <v>OMC000</v>
          </cell>
          <cell r="E30" t="str">
            <v>368000</v>
          </cell>
          <cell r="F30" t="str">
            <v>0750</v>
          </cell>
          <cell r="G30" t="str">
            <v>36000</v>
          </cell>
          <cell r="H30" t="str">
            <v>A</v>
          </cell>
          <cell r="I30" t="str">
            <v>00000041</v>
          </cell>
          <cell r="J30">
            <v>95</v>
          </cell>
          <cell r="K30">
            <v>368</v>
          </cell>
          <cell r="L30">
            <v>3213</v>
          </cell>
          <cell r="M30">
            <v>0</v>
          </cell>
          <cell r="N30">
            <v>0</v>
          </cell>
          <cell r="O30">
            <v>0</v>
          </cell>
          <cell r="P30">
            <v>0</v>
          </cell>
          <cell r="Q30" t="str">
            <v>0750</v>
          </cell>
          <cell r="R30" t="str">
            <v>36000</v>
          </cell>
          <cell r="S30" t="str">
            <v>200212</v>
          </cell>
          <cell r="T30" t="str">
            <v>PY42</v>
          </cell>
          <cell r="U30">
            <v>18.5</v>
          </cell>
          <cell r="V30" t="str">
            <v>LDB</v>
          </cell>
          <cell r="W30">
            <v>0</v>
          </cell>
          <cell r="X30" t="str">
            <v>SHR</v>
          </cell>
          <cell r="Y30">
            <v>0</v>
          </cell>
          <cell r="Z30">
            <v>0</v>
          </cell>
          <cell r="AA30" t="str">
            <v>PYP</v>
          </cell>
          <cell r="AB30" t="str">
            <v xml:space="preserve"> 0000026</v>
          </cell>
          <cell r="AC30" t="str">
            <v>PYL</v>
          </cell>
          <cell r="AD30" t="str">
            <v>004368</v>
          </cell>
          <cell r="AE30" t="str">
            <v>EMP</v>
          </cell>
          <cell r="AF30" t="str">
            <v>64529</v>
          </cell>
          <cell r="AG30" t="str">
            <v>JUL</v>
          </cell>
          <cell r="AH30" t="str">
            <v xml:space="preserve"> 000.00</v>
          </cell>
          <cell r="AI30" t="str">
            <v>BCH</v>
          </cell>
          <cell r="AJ30" t="str">
            <v>P52</v>
          </cell>
          <cell r="AK30" t="str">
            <v>CLS</v>
          </cell>
          <cell r="AL30" t="str">
            <v>R436</v>
          </cell>
          <cell r="AM30" t="str">
            <v>DTA</v>
          </cell>
          <cell r="AN30" t="str">
            <v xml:space="preserve"> 00000000000.00</v>
          </cell>
          <cell r="AO30" t="str">
            <v>DTH</v>
          </cell>
          <cell r="AP30" t="str">
            <v xml:space="preserve"> 00000000000.00</v>
          </cell>
          <cell r="AV30" t="str">
            <v>000000000</v>
          </cell>
          <cell r="AW30" t="str">
            <v>000</v>
          </cell>
          <cell r="AX30" t="str">
            <v>00</v>
          </cell>
          <cell r="AY30" t="str">
            <v>0</v>
          </cell>
          <cell r="AZ30" t="str">
            <v>FPL Fibernet</v>
          </cell>
        </row>
        <row r="31">
          <cell r="A31" t="str">
            <v>107100</v>
          </cell>
          <cell r="B31" t="str">
            <v>0368</v>
          </cell>
          <cell r="C31" t="str">
            <v>01066</v>
          </cell>
          <cell r="D31" t="str">
            <v>OMC000</v>
          </cell>
          <cell r="E31" t="str">
            <v>368000</v>
          </cell>
          <cell r="F31" t="str">
            <v>0772</v>
          </cell>
          <cell r="G31" t="str">
            <v>65000</v>
          </cell>
          <cell r="H31" t="str">
            <v>A</v>
          </cell>
          <cell r="I31" t="str">
            <v>00000041</v>
          </cell>
          <cell r="J31">
            <v>95</v>
          </cell>
          <cell r="K31">
            <v>368</v>
          </cell>
          <cell r="L31">
            <v>3213</v>
          </cell>
          <cell r="M31">
            <v>0</v>
          </cell>
          <cell r="N31">
            <v>0</v>
          </cell>
          <cell r="O31">
            <v>0</v>
          </cell>
          <cell r="P31">
            <v>0</v>
          </cell>
          <cell r="Q31" t="str">
            <v>0772</v>
          </cell>
          <cell r="R31" t="str">
            <v>65000</v>
          </cell>
          <cell r="S31" t="str">
            <v>200212</v>
          </cell>
          <cell r="T31" t="str">
            <v>CA01</v>
          </cell>
          <cell r="U31">
            <v>812.19</v>
          </cell>
          <cell r="V31" t="str">
            <v>LDB</v>
          </cell>
          <cell r="W31">
            <v>0</v>
          </cell>
          <cell r="Y31">
            <v>0</v>
          </cell>
          <cell r="Z31">
            <v>0</v>
          </cell>
          <cell r="AA31" t="str">
            <v>BCH</v>
          </cell>
          <cell r="AB31" t="str">
            <v>0001</v>
          </cell>
          <cell r="AC31" t="str">
            <v>WKS</v>
          </cell>
          <cell r="AE31" t="str">
            <v>JV#</v>
          </cell>
          <cell r="AF31" t="str">
            <v>122A</v>
          </cell>
          <cell r="AG31" t="str">
            <v>FRN</v>
          </cell>
          <cell r="AH31" t="str">
            <v>3213</v>
          </cell>
          <cell r="AI31" t="str">
            <v>RP#</v>
          </cell>
          <cell r="AJ31" t="str">
            <v>000</v>
          </cell>
          <cell r="AK31" t="str">
            <v>CTL</v>
          </cell>
          <cell r="AM31" t="str">
            <v>RF#</v>
          </cell>
          <cell r="AU31" t="str">
            <v>,</v>
          </cell>
          <cell r="AZ31" t="str">
            <v>FPL Fibernet</v>
          </cell>
        </row>
        <row r="32">
          <cell r="A32" t="str">
            <v>107100</v>
          </cell>
          <cell r="B32" t="str">
            <v>0368</v>
          </cell>
          <cell r="C32" t="str">
            <v>01066</v>
          </cell>
          <cell r="D32" t="str">
            <v>OMC000</v>
          </cell>
          <cell r="E32" t="str">
            <v>368000</v>
          </cell>
          <cell r="F32" t="str">
            <v>0802</v>
          </cell>
          <cell r="G32" t="str">
            <v>65000</v>
          </cell>
          <cell r="H32" t="str">
            <v>A</v>
          </cell>
          <cell r="I32" t="str">
            <v>00000041</v>
          </cell>
          <cell r="J32">
            <v>95</v>
          </cell>
          <cell r="K32">
            <v>368</v>
          </cell>
          <cell r="L32">
            <v>3213</v>
          </cell>
          <cell r="M32">
            <v>0</v>
          </cell>
          <cell r="N32">
            <v>0</v>
          </cell>
          <cell r="O32">
            <v>0</v>
          </cell>
          <cell r="P32">
            <v>0</v>
          </cell>
          <cell r="Q32" t="str">
            <v>0802</v>
          </cell>
          <cell r="R32" t="str">
            <v>65000</v>
          </cell>
          <cell r="S32" t="str">
            <v>200212</v>
          </cell>
          <cell r="T32" t="str">
            <v>CA01</v>
          </cell>
          <cell r="U32">
            <v>2409</v>
          </cell>
          <cell r="V32" t="str">
            <v>LDB</v>
          </cell>
          <cell r="W32">
            <v>0</v>
          </cell>
          <cell r="Y32">
            <v>0</v>
          </cell>
          <cell r="Z32">
            <v>0</v>
          </cell>
          <cell r="AA32" t="str">
            <v>BCH</v>
          </cell>
          <cell r="AB32" t="str">
            <v>0001</v>
          </cell>
          <cell r="AC32" t="str">
            <v>WKS</v>
          </cell>
          <cell r="AE32" t="str">
            <v>JV#</v>
          </cell>
          <cell r="AF32" t="str">
            <v>122A</v>
          </cell>
          <cell r="AG32" t="str">
            <v>FRN</v>
          </cell>
          <cell r="AH32" t="str">
            <v>3213</v>
          </cell>
          <cell r="AI32" t="str">
            <v>RP#</v>
          </cell>
          <cell r="AJ32" t="str">
            <v>000</v>
          </cell>
          <cell r="AK32" t="str">
            <v>CTL</v>
          </cell>
          <cell r="AM32" t="str">
            <v>RF#</v>
          </cell>
          <cell r="AU32" t="str">
            <v>I/C-AUGUSTE, M,FPL</v>
          </cell>
          <cell r="AZ32" t="str">
            <v>FPL Fibernet</v>
          </cell>
        </row>
        <row r="33">
          <cell r="A33" t="str">
            <v>107100</v>
          </cell>
          <cell r="B33" t="str">
            <v>0368</v>
          </cell>
          <cell r="C33" t="str">
            <v>01066</v>
          </cell>
          <cell r="D33" t="str">
            <v>OMC000</v>
          </cell>
          <cell r="E33" t="str">
            <v>368000</v>
          </cell>
          <cell r="F33" t="str">
            <v>0802</v>
          </cell>
          <cell r="G33" t="str">
            <v>65000</v>
          </cell>
          <cell r="H33" t="str">
            <v>A</v>
          </cell>
          <cell r="I33" t="str">
            <v>00000041</v>
          </cell>
          <cell r="J33">
            <v>95</v>
          </cell>
          <cell r="K33">
            <v>368</v>
          </cell>
          <cell r="L33">
            <v>3213</v>
          </cell>
          <cell r="M33">
            <v>0</v>
          </cell>
          <cell r="N33">
            <v>0</v>
          </cell>
          <cell r="O33">
            <v>0</v>
          </cell>
          <cell r="P33">
            <v>0</v>
          </cell>
          <cell r="Q33" t="str">
            <v>0802</v>
          </cell>
          <cell r="R33" t="str">
            <v>65000</v>
          </cell>
          <cell r="S33" t="str">
            <v>200212</v>
          </cell>
          <cell r="T33" t="str">
            <v>CA01</v>
          </cell>
          <cell r="U33">
            <v>3895</v>
          </cell>
          <cell r="V33" t="str">
            <v>LDB</v>
          </cell>
          <cell r="W33">
            <v>0</v>
          </cell>
          <cell r="Y33">
            <v>0</v>
          </cell>
          <cell r="Z33">
            <v>0</v>
          </cell>
          <cell r="AA33" t="str">
            <v>BCH</v>
          </cell>
          <cell r="AB33" t="str">
            <v>0001</v>
          </cell>
          <cell r="AC33" t="str">
            <v>WKS</v>
          </cell>
          <cell r="AE33" t="str">
            <v>JV#</v>
          </cell>
          <cell r="AF33" t="str">
            <v>122A</v>
          </cell>
          <cell r="AG33" t="str">
            <v>FRN</v>
          </cell>
          <cell r="AH33" t="str">
            <v>3213</v>
          </cell>
          <cell r="AI33" t="str">
            <v>RP#</v>
          </cell>
          <cell r="AJ33" t="str">
            <v>000</v>
          </cell>
          <cell r="AK33" t="str">
            <v>CTL</v>
          </cell>
          <cell r="AM33" t="str">
            <v>RF#</v>
          </cell>
          <cell r="AU33" t="str">
            <v>I/C-GAUGER,C,FPL</v>
          </cell>
          <cell r="AZ33" t="str">
            <v>FPL Fibernet</v>
          </cell>
        </row>
        <row r="34">
          <cell r="A34" t="str">
            <v>107100</v>
          </cell>
          <cell r="B34" t="str">
            <v>0368</v>
          </cell>
          <cell r="C34" t="str">
            <v>01066</v>
          </cell>
          <cell r="D34" t="str">
            <v>OMC000</v>
          </cell>
          <cell r="E34" t="str">
            <v>368000</v>
          </cell>
          <cell r="F34" t="str">
            <v>0803</v>
          </cell>
          <cell r="G34" t="str">
            <v>36000</v>
          </cell>
          <cell r="H34" t="str">
            <v>A</v>
          </cell>
          <cell r="I34" t="str">
            <v>00000041</v>
          </cell>
          <cell r="J34">
            <v>95</v>
          </cell>
          <cell r="K34">
            <v>368</v>
          </cell>
          <cell r="L34">
            <v>3213</v>
          </cell>
          <cell r="M34">
            <v>0</v>
          </cell>
          <cell r="N34">
            <v>0</v>
          </cell>
          <cell r="O34">
            <v>0</v>
          </cell>
          <cell r="P34">
            <v>0</v>
          </cell>
          <cell r="Q34" t="str">
            <v>0803</v>
          </cell>
          <cell r="R34" t="str">
            <v>36000</v>
          </cell>
          <cell r="S34" t="str">
            <v>200212</v>
          </cell>
          <cell r="T34" t="str">
            <v>PY42</v>
          </cell>
          <cell r="U34">
            <v>553.79999999999995</v>
          </cell>
          <cell r="V34" t="str">
            <v>LDB</v>
          </cell>
          <cell r="W34">
            <v>0</v>
          </cell>
          <cell r="X34" t="str">
            <v>SHR</v>
          </cell>
          <cell r="Y34">
            <v>16</v>
          </cell>
          <cell r="Z34">
            <v>16</v>
          </cell>
          <cell r="AA34" t="str">
            <v>PYP</v>
          </cell>
          <cell r="AB34" t="str">
            <v xml:space="preserve"> 0000025</v>
          </cell>
          <cell r="AC34" t="str">
            <v>PYL</v>
          </cell>
          <cell r="AD34" t="str">
            <v>004368</v>
          </cell>
          <cell r="AE34" t="str">
            <v>EMP</v>
          </cell>
          <cell r="AF34" t="str">
            <v>35483</v>
          </cell>
          <cell r="AG34" t="str">
            <v>JUL</v>
          </cell>
          <cell r="AH34" t="str">
            <v xml:space="preserve"> 000.00</v>
          </cell>
          <cell r="AI34" t="str">
            <v>BCH</v>
          </cell>
          <cell r="AJ34" t="str">
            <v>801</v>
          </cell>
          <cell r="AK34" t="str">
            <v>CLS</v>
          </cell>
          <cell r="AL34" t="str">
            <v>R445</v>
          </cell>
          <cell r="AM34" t="str">
            <v>DTA</v>
          </cell>
          <cell r="AN34" t="str">
            <v xml:space="preserve"> 00000000000.00</v>
          </cell>
          <cell r="AO34" t="str">
            <v>DTH</v>
          </cell>
          <cell r="AP34" t="str">
            <v xml:space="preserve"> 00000000000.00</v>
          </cell>
          <cell r="AV34" t="str">
            <v>000000000</v>
          </cell>
          <cell r="AW34" t="str">
            <v>000</v>
          </cell>
          <cell r="AX34" t="str">
            <v>00</v>
          </cell>
          <cell r="AY34" t="str">
            <v>0</v>
          </cell>
          <cell r="AZ34" t="str">
            <v>FPL Fibernet</v>
          </cell>
        </row>
        <row r="35">
          <cell r="A35" t="str">
            <v>107100</v>
          </cell>
          <cell r="B35" t="str">
            <v>0368</v>
          </cell>
          <cell r="C35" t="str">
            <v>01066</v>
          </cell>
          <cell r="D35" t="str">
            <v>OMC000</v>
          </cell>
          <cell r="E35" t="str">
            <v>368000</v>
          </cell>
          <cell r="F35" t="str">
            <v>0803</v>
          </cell>
          <cell r="G35" t="str">
            <v>36000</v>
          </cell>
          <cell r="H35" t="str">
            <v>A</v>
          </cell>
          <cell r="I35" t="str">
            <v>00000041</v>
          </cell>
          <cell r="J35">
            <v>95</v>
          </cell>
          <cell r="K35">
            <v>368</v>
          </cell>
          <cell r="L35">
            <v>3213</v>
          </cell>
          <cell r="M35">
            <v>0</v>
          </cell>
          <cell r="N35">
            <v>0</v>
          </cell>
          <cell r="O35">
            <v>0</v>
          </cell>
          <cell r="P35">
            <v>0</v>
          </cell>
          <cell r="Q35" t="str">
            <v>0803</v>
          </cell>
          <cell r="R35" t="str">
            <v>36000</v>
          </cell>
          <cell r="S35" t="str">
            <v>200212</v>
          </cell>
          <cell r="T35" t="str">
            <v>PY42</v>
          </cell>
          <cell r="U35">
            <v>669.6</v>
          </cell>
          <cell r="V35" t="str">
            <v>LDB</v>
          </cell>
          <cell r="W35">
            <v>0</v>
          </cell>
          <cell r="X35" t="str">
            <v>SHR</v>
          </cell>
          <cell r="Y35">
            <v>16</v>
          </cell>
          <cell r="Z35">
            <v>16</v>
          </cell>
          <cell r="AA35" t="str">
            <v>PYP</v>
          </cell>
          <cell r="AB35" t="str">
            <v xml:space="preserve"> 0000026</v>
          </cell>
          <cell r="AC35" t="str">
            <v>PYL</v>
          </cell>
          <cell r="AD35" t="str">
            <v>004368</v>
          </cell>
          <cell r="AE35" t="str">
            <v>EMP</v>
          </cell>
          <cell r="AF35" t="str">
            <v>64529</v>
          </cell>
          <cell r="AG35" t="str">
            <v>JUL</v>
          </cell>
          <cell r="AH35" t="str">
            <v xml:space="preserve"> 000.00</v>
          </cell>
          <cell r="AI35" t="str">
            <v>BCH</v>
          </cell>
          <cell r="AJ35" t="str">
            <v>500</v>
          </cell>
          <cell r="AK35" t="str">
            <v>CLS</v>
          </cell>
          <cell r="AL35" t="str">
            <v>R436</v>
          </cell>
          <cell r="AM35" t="str">
            <v>DTA</v>
          </cell>
          <cell r="AN35" t="str">
            <v xml:space="preserve"> 00000000000.00</v>
          </cell>
          <cell r="AO35" t="str">
            <v>DTH</v>
          </cell>
          <cell r="AP35" t="str">
            <v xml:space="preserve"> 00000000000.00</v>
          </cell>
          <cell r="AV35" t="str">
            <v>000000000</v>
          </cell>
          <cell r="AW35" t="str">
            <v>000</v>
          </cell>
          <cell r="AX35" t="str">
            <v>00</v>
          </cell>
          <cell r="AY35" t="str">
            <v>0</v>
          </cell>
          <cell r="AZ35" t="str">
            <v>FPL Fibernet</v>
          </cell>
        </row>
        <row r="36">
          <cell r="A36" t="str">
            <v>107100</v>
          </cell>
          <cell r="B36" t="str">
            <v>0368</v>
          </cell>
          <cell r="C36" t="str">
            <v>01066</v>
          </cell>
          <cell r="D36" t="str">
            <v>OMC000</v>
          </cell>
          <cell r="E36" t="str">
            <v>368000</v>
          </cell>
          <cell r="F36" t="str">
            <v>0803</v>
          </cell>
          <cell r="G36" t="str">
            <v>36000</v>
          </cell>
          <cell r="H36" t="str">
            <v>A</v>
          </cell>
          <cell r="I36" t="str">
            <v>00000041</v>
          </cell>
          <cell r="J36">
            <v>95</v>
          </cell>
          <cell r="K36">
            <v>368</v>
          </cell>
          <cell r="L36">
            <v>3213</v>
          </cell>
          <cell r="M36">
            <v>0</v>
          </cell>
          <cell r="N36">
            <v>0</v>
          </cell>
          <cell r="O36">
            <v>0</v>
          </cell>
          <cell r="P36">
            <v>0</v>
          </cell>
          <cell r="Q36" t="str">
            <v>0803</v>
          </cell>
          <cell r="R36" t="str">
            <v>36000</v>
          </cell>
          <cell r="S36" t="str">
            <v>200212</v>
          </cell>
          <cell r="T36" t="str">
            <v>PY42</v>
          </cell>
          <cell r="U36">
            <v>837</v>
          </cell>
          <cell r="V36" t="str">
            <v>LDB</v>
          </cell>
          <cell r="W36">
            <v>0</v>
          </cell>
          <cell r="X36" t="str">
            <v>SHR</v>
          </cell>
          <cell r="Y36">
            <v>20</v>
          </cell>
          <cell r="Z36">
            <v>20</v>
          </cell>
          <cell r="AA36" t="str">
            <v>PYP</v>
          </cell>
          <cell r="AB36" t="str">
            <v xml:space="preserve"> 0000025</v>
          </cell>
          <cell r="AC36" t="str">
            <v>PYL</v>
          </cell>
          <cell r="AD36" t="str">
            <v>004368</v>
          </cell>
          <cell r="AE36" t="str">
            <v>EMP</v>
          </cell>
          <cell r="AF36" t="str">
            <v>64529</v>
          </cell>
          <cell r="AG36" t="str">
            <v>JUL</v>
          </cell>
          <cell r="AH36" t="str">
            <v xml:space="preserve"> 000.00</v>
          </cell>
          <cell r="AI36" t="str">
            <v>BCH</v>
          </cell>
          <cell r="AJ36" t="str">
            <v>500</v>
          </cell>
          <cell r="AK36" t="str">
            <v>CLS</v>
          </cell>
          <cell r="AL36" t="str">
            <v>R436</v>
          </cell>
          <cell r="AM36" t="str">
            <v>DTA</v>
          </cell>
          <cell r="AN36" t="str">
            <v xml:space="preserve"> 00000000000.00</v>
          </cell>
          <cell r="AO36" t="str">
            <v>DTH</v>
          </cell>
          <cell r="AP36" t="str">
            <v xml:space="preserve"> 00000000000.00</v>
          </cell>
          <cell r="AV36" t="str">
            <v>000000000</v>
          </cell>
          <cell r="AW36" t="str">
            <v>000</v>
          </cell>
          <cell r="AX36" t="str">
            <v>00</v>
          </cell>
          <cell r="AY36" t="str">
            <v>0</v>
          </cell>
          <cell r="AZ36" t="str">
            <v>FPL Fibernet</v>
          </cell>
        </row>
        <row r="37">
          <cell r="A37" t="str">
            <v>107100</v>
          </cell>
          <cell r="B37" t="str">
            <v>0368</v>
          </cell>
          <cell r="C37" t="str">
            <v>01066</v>
          </cell>
          <cell r="D37" t="str">
            <v>OMC000</v>
          </cell>
          <cell r="E37" t="str">
            <v>368000</v>
          </cell>
          <cell r="F37" t="str">
            <v>0803</v>
          </cell>
          <cell r="G37" t="str">
            <v>36000</v>
          </cell>
          <cell r="H37" t="str">
            <v>A</v>
          </cell>
          <cell r="I37" t="str">
            <v>00000041</v>
          </cell>
          <cell r="J37">
            <v>95</v>
          </cell>
          <cell r="K37">
            <v>368</v>
          </cell>
          <cell r="L37">
            <v>3213</v>
          </cell>
          <cell r="M37">
            <v>0</v>
          </cell>
          <cell r="N37">
            <v>0</v>
          </cell>
          <cell r="O37">
            <v>0</v>
          </cell>
          <cell r="P37">
            <v>0</v>
          </cell>
          <cell r="Q37" t="str">
            <v>0803</v>
          </cell>
          <cell r="R37" t="str">
            <v>36000</v>
          </cell>
          <cell r="S37" t="str">
            <v>200212</v>
          </cell>
          <cell r="T37" t="str">
            <v>PY42</v>
          </cell>
          <cell r="U37">
            <v>1384.8</v>
          </cell>
          <cell r="V37" t="str">
            <v>LDB</v>
          </cell>
          <cell r="W37">
            <v>0</v>
          </cell>
          <cell r="X37" t="str">
            <v>SHR</v>
          </cell>
          <cell r="Y37">
            <v>32</v>
          </cell>
          <cell r="Z37">
            <v>32</v>
          </cell>
          <cell r="AA37" t="str">
            <v>PYP</v>
          </cell>
          <cell r="AB37" t="str">
            <v xml:space="preserve"> 0000001</v>
          </cell>
          <cell r="AC37" t="str">
            <v>PYL</v>
          </cell>
          <cell r="AD37" t="str">
            <v>004368</v>
          </cell>
          <cell r="AE37" t="str">
            <v>EMP</v>
          </cell>
          <cell r="AF37" t="str">
            <v>78122</v>
          </cell>
          <cell r="AG37" t="str">
            <v>JUL</v>
          </cell>
          <cell r="AH37" t="str">
            <v xml:space="preserve"> 000.00</v>
          </cell>
          <cell r="AI37" t="str">
            <v>BCH</v>
          </cell>
          <cell r="AJ37" t="str">
            <v>801</v>
          </cell>
          <cell r="AK37" t="str">
            <v>CLS</v>
          </cell>
          <cell r="AL37" t="str">
            <v>1RB8</v>
          </cell>
          <cell r="AM37" t="str">
            <v>DTA</v>
          </cell>
          <cell r="AN37" t="str">
            <v xml:space="preserve"> 00000000000.00</v>
          </cell>
          <cell r="AO37" t="str">
            <v>DTH</v>
          </cell>
          <cell r="AP37" t="str">
            <v xml:space="preserve"> 00000000000.00</v>
          </cell>
          <cell r="AV37" t="str">
            <v>000000000</v>
          </cell>
          <cell r="AW37" t="str">
            <v>000</v>
          </cell>
          <cell r="AX37" t="str">
            <v>00</v>
          </cell>
          <cell r="AY37" t="str">
            <v>0</v>
          </cell>
          <cell r="AZ37" t="str">
            <v>FPL Fibernet</v>
          </cell>
        </row>
        <row r="38">
          <cell r="A38" t="str">
            <v>107100</v>
          </cell>
          <cell r="B38" t="str">
            <v>0368</v>
          </cell>
          <cell r="C38" t="str">
            <v>01066</v>
          </cell>
          <cell r="D38" t="str">
            <v>OMC000</v>
          </cell>
          <cell r="E38" t="str">
            <v>368000</v>
          </cell>
          <cell r="F38" t="str">
            <v>0803</v>
          </cell>
          <cell r="G38" t="str">
            <v>36000</v>
          </cell>
          <cell r="H38" t="str">
            <v>A</v>
          </cell>
          <cell r="I38" t="str">
            <v>00000041</v>
          </cell>
          <cell r="J38">
            <v>95</v>
          </cell>
          <cell r="K38">
            <v>368</v>
          </cell>
          <cell r="L38">
            <v>3213</v>
          </cell>
          <cell r="M38">
            <v>0</v>
          </cell>
          <cell r="N38">
            <v>0</v>
          </cell>
          <cell r="O38">
            <v>0</v>
          </cell>
          <cell r="P38">
            <v>0</v>
          </cell>
          <cell r="Q38" t="str">
            <v>0803</v>
          </cell>
          <cell r="R38" t="str">
            <v>36000</v>
          </cell>
          <cell r="S38" t="str">
            <v>200212</v>
          </cell>
          <cell r="T38" t="str">
            <v>PY42</v>
          </cell>
          <cell r="U38">
            <v>1471.35</v>
          </cell>
          <cell r="V38" t="str">
            <v>LDB</v>
          </cell>
          <cell r="W38">
            <v>0</v>
          </cell>
          <cell r="X38" t="str">
            <v>SHR</v>
          </cell>
          <cell r="Y38">
            <v>34</v>
          </cell>
          <cell r="Z38">
            <v>34</v>
          </cell>
          <cell r="AA38" t="str">
            <v>PYP</v>
          </cell>
          <cell r="AB38" t="str">
            <v xml:space="preserve"> 0000025</v>
          </cell>
          <cell r="AC38" t="str">
            <v>PYL</v>
          </cell>
          <cell r="AD38" t="str">
            <v>004368</v>
          </cell>
          <cell r="AE38" t="str">
            <v>EMP</v>
          </cell>
          <cell r="AF38" t="str">
            <v>78122</v>
          </cell>
          <cell r="AG38" t="str">
            <v>JUL</v>
          </cell>
          <cell r="AH38" t="str">
            <v xml:space="preserve"> 000.00</v>
          </cell>
          <cell r="AI38" t="str">
            <v>BCH</v>
          </cell>
          <cell r="AJ38" t="str">
            <v>801</v>
          </cell>
          <cell r="AK38" t="str">
            <v>CLS</v>
          </cell>
          <cell r="AL38" t="str">
            <v>1RB8</v>
          </cell>
          <cell r="AM38" t="str">
            <v>DTA</v>
          </cell>
          <cell r="AN38" t="str">
            <v xml:space="preserve"> 00000000000.00</v>
          </cell>
          <cell r="AO38" t="str">
            <v>DTH</v>
          </cell>
          <cell r="AP38" t="str">
            <v xml:space="preserve"> 00000000000.00</v>
          </cell>
          <cell r="AV38" t="str">
            <v>000000000</v>
          </cell>
          <cell r="AW38" t="str">
            <v>000</v>
          </cell>
          <cell r="AX38" t="str">
            <v>00</v>
          </cell>
          <cell r="AY38" t="str">
            <v>0</v>
          </cell>
          <cell r="AZ38" t="str">
            <v>FPL Fibernet</v>
          </cell>
        </row>
        <row r="39">
          <cell r="A39" t="str">
            <v>107100</v>
          </cell>
          <cell r="B39" t="str">
            <v>0368</v>
          </cell>
          <cell r="C39" t="str">
            <v>01066</v>
          </cell>
          <cell r="D39" t="str">
            <v>OMC000</v>
          </cell>
          <cell r="E39" t="str">
            <v>368000</v>
          </cell>
          <cell r="F39" t="str">
            <v>0803</v>
          </cell>
          <cell r="G39" t="str">
            <v>36000</v>
          </cell>
          <cell r="H39" t="str">
            <v>A</v>
          </cell>
          <cell r="I39" t="str">
            <v>00000041</v>
          </cell>
          <cell r="J39">
            <v>95</v>
          </cell>
          <cell r="K39">
            <v>368</v>
          </cell>
          <cell r="L39">
            <v>3213</v>
          </cell>
          <cell r="M39">
            <v>0</v>
          </cell>
          <cell r="N39">
            <v>0</v>
          </cell>
          <cell r="O39">
            <v>0</v>
          </cell>
          <cell r="P39">
            <v>0</v>
          </cell>
          <cell r="Q39" t="str">
            <v>0803</v>
          </cell>
          <cell r="R39" t="str">
            <v>36000</v>
          </cell>
          <cell r="S39" t="str">
            <v>200212</v>
          </cell>
          <cell r="T39" t="str">
            <v>PY42</v>
          </cell>
          <cell r="U39">
            <v>1617.96</v>
          </cell>
          <cell r="V39" t="str">
            <v>LDB</v>
          </cell>
          <cell r="W39">
            <v>0</v>
          </cell>
          <cell r="X39" t="str">
            <v>SHR</v>
          </cell>
          <cell r="Y39">
            <v>47</v>
          </cell>
          <cell r="Z39">
            <v>47</v>
          </cell>
          <cell r="AA39" t="str">
            <v>PYP</v>
          </cell>
          <cell r="AB39" t="str">
            <v xml:space="preserve"> 0000026</v>
          </cell>
          <cell r="AC39" t="str">
            <v>PYL</v>
          </cell>
          <cell r="AD39" t="str">
            <v>004368</v>
          </cell>
          <cell r="AE39" t="str">
            <v>EMP</v>
          </cell>
          <cell r="AF39" t="str">
            <v>13648</v>
          </cell>
          <cell r="AG39" t="str">
            <v>JUL</v>
          </cell>
          <cell r="AH39" t="str">
            <v xml:space="preserve"> 000.00</v>
          </cell>
          <cell r="AI39" t="str">
            <v>BCH</v>
          </cell>
          <cell r="AJ39" t="str">
            <v>801</v>
          </cell>
          <cell r="AK39" t="str">
            <v>CLS</v>
          </cell>
          <cell r="AL39" t="str">
            <v>R445</v>
          </cell>
          <cell r="AM39" t="str">
            <v>DTA</v>
          </cell>
          <cell r="AN39" t="str">
            <v xml:space="preserve"> 00000000000.00</v>
          </cell>
          <cell r="AO39" t="str">
            <v>DTH</v>
          </cell>
          <cell r="AP39" t="str">
            <v xml:space="preserve"> 00000000000.00</v>
          </cell>
          <cell r="AV39" t="str">
            <v>000000000</v>
          </cell>
          <cell r="AW39" t="str">
            <v>000</v>
          </cell>
          <cell r="AX39" t="str">
            <v>00</v>
          </cell>
          <cell r="AY39" t="str">
            <v>0</v>
          </cell>
          <cell r="AZ39" t="str">
            <v>FPL Fibernet</v>
          </cell>
        </row>
        <row r="40">
          <cell r="A40" t="str">
            <v>107100</v>
          </cell>
          <cell r="B40" t="str">
            <v>0368</v>
          </cell>
          <cell r="C40" t="str">
            <v>01066</v>
          </cell>
          <cell r="D40" t="str">
            <v>OMC000</v>
          </cell>
          <cell r="E40" t="str">
            <v>368000</v>
          </cell>
          <cell r="F40" t="str">
            <v>0803</v>
          </cell>
          <cell r="G40" t="str">
            <v>36000</v>
          </cell>
          <cell r="H40" t="str">
            <v>A</v>
          </cell>
          <cell r="I40" t="str">
            <v>00000041</v>
          </cell>
          <cell r="J40">
            <v>95</v>
          </cell>
          <cell r="K40">
            <v>368</v>
          </cell>
          <cell r="L40">
            <v>3213</v>
          </cell>
          <cell r="M40">
            <v>0</v>
          </cell>
          <cell r="N40">
            <v>0</v>
          </cell>
          <cell r="O40">
            <v>0</v>
          </cell>
          <cell r="P40">
            <v>0</v>
          </cell>
          <cell r="Q40" t="str">
            <v>0803</v>
          </cell>
          <cell r="R40" t="str">
            <v>36000</v>
          </cell>
          <cell r="S40" t="str">
            <v>200212</v>
          </cell>
          <cell r="T40" t="str">
            <v>PY42</v>
          </cell>
          <cell r="U40">
            <v>1938.3</v>
          </cell>
          <cell r="V40" t="str">
            <v>LDB</v>
          </cell>
          <cell r="W40">
            <v>0</v>
          </cell>
          <cell r="X40" t="str">
            <v>SHR</v>
          </cell>
          <cell r="Y40">
            <v>56</v>
          </cell>
          <cell r="Z40">
            <v>56</v>
          </cell>
          <cell r="AA40" t="str">
            <v>PYP</v>
          </cell>
          <cell r="AB40" t="str">
            <v xml:space="preserve"> 0000001</v>
          </cell>
          <cell r="AC40" t="str">
            <v>PYL</v>
          </cell>
          <cell r="AD40" t="str">
            <v>004368</v>
          </cell>
          <cell r="AE40" t="str">
            <v>EMP</v>
          </cell>
          <cell r="AF40" t="str">
            <v>35483</v>
          </cell>
          <cell r="AG40" t="str">
            <v>JUL</v>
          </cell>
          <cell r="AH40" t="str">
            <v xml:space="preserve"> 000.00</v>
          </cell>
          <cell r="AI40" t="str">
            <v>BCH</v>
          </cell>
          <cell r="AJ40" t="str">
            <v>801</v>
          </cell>
          <cell r="AK40" t="str">
            <v>CLS</v>
          </cell>
          <cell r="AL40" t="str">
            <v>R445</v>
          </cell>
          <cell r="AM40" t="str">
            <v>DTA</v>
          </cell>
          <cell r="AN40" t="str">
            <v xml:space="preserve"> 00000000000.00</v>
          </cell>
          <cell r="AO40" t="str">
            <v>DTH</v>
          </cell>
          <cell r="AP40" t="str">
            <v xml:space="preserve"> 00000000000.00</v>
          </cell>
          <cell r="AV40" t="str">
            <v>000000000</v>
          </cell>
          <cell r="AW40" t="str">
            <v>000</v>
          </cell>
          <cell r="AX40" t="str">
            <v>00</v>
          </cell>
          <cell r="AY40" t="str">
            <v>0</v>
          </cell>
          <cell r="AZ40" t="str">
            <v>FPL Fibernet</v>
          </cell>
        </row>
        <row r="41">
          <cell r="A41" t="str">
            <v>107100</v>
          </cell>
          <cell r="B41" t="str">
            <v>0368</v>
          </cell>
          <cell r="C41" t="str">
            <v>01066</v>
          </cell>
          <cell r="D41" t="str">
            <v>OMC000</v>
          </cell>
          <cell r="E41" t="str">
            <v>368000</v>
          </cell>
          <cell r="F41" t="str">
            <v>0803</v>
          </cell>
          <cell r="G41" t="str">
            <v>36000</v>
          </cell>
          <cell r="H41" t="str">
            <v>A</v>
          </cell>
          <cell r="I41" t="str">
            <v>00000041</v>
          </cell>
          <cell r="J41">
            <v>95</v>
          </cell>
          <cell r="K41">
            <v>368</v>
          </cell>
          <cell r="L41">
            <v>3213</v>
          </cell>
          <cell r="M41">
            <v>0</v>
          </cell>
          <cell r="N41">
            <v>0</v>
          </cell>
          <cell r="O41">
            <v>0</v>
          </cell>
          <cell r="P41">
            <v>0</v>
          </cell>
          <cell r="Q41" t="str">
            <v>0803</v>
          </cell>
          <cell r="R41" t="str">
            <v>36000</v>
          </cell>
          <cell r="S41" t="str">
            <v>200212</v>
          </cell>
          <cell r="T41" t="str">
            <v>PY42</v>
          </cell>
          <cell r="U41">
            <v>2754</v>
          </cell>
          <cell r="V41" t="str">
            <v>LDB</v>
          </cell>
          <cell r="W41">
            <v>0</v>
          </cell>
          <cell r="X41" t="str">
            <v>SHR</v>
          </cell>
          <cell r="Y41">
            <v>80</v>
          </cell>
          <cell r="Z41">
            <v>80</v>
          </cell>
          <cell r="AA41" t="str">
            <v>PYP</v>
          </cell>
          <cell r="AB41" t="str">
            <v xml:space="preserve"> 0000001</v>
          </cell>
          <cell r="AC41" t="str">
            <v>PYL</v>
          </cell>
          <cell r="AD41" t="str">
            <v>004368</v>
          </cell>
          <cell r="AE41" t="str">
            <v>EMP</v>
          </cell>
          <cell r="AF41" t="str">
            <v>13648</v>
          </cell>
          <cell r="AG41" t="str">
            <v>JUL</v>
          </cell>
          <cell r="AH41" t="str">
            <v xml:space="preserve"> 000.00</v>
          </cell>
          <cell r="AI41" t="str">
            <v>BCH</v>
          </cell>
          <cell r="AJ41" t="str">
            <v>801</v>
          </cell>
          <cell r="AK41" t="str">
            <v>CLS</v>
          </cell>
          <cell r="AL41" t="str">
            <v>R445</v>
          </cell>
          <cell r="AM41" t="str">
            <v>DTA</v>
          </cell>
          <cell r="AN41" t="str">
            <v xml:space="preserve"> 00000000000.00</v>
          </cell>
          <cell r="AO41" t="str">
            <v>DTH</v>
          </cell>
          <cell r="AP41" t="str">
            <v xml:space="preserve"> 00000000000.00</v>
          </cell>
          <cell r="AV41" t="str">
            <v>000000000</v>
          </cell>
          <cell r="AW41" t="str">
            <v>000</v>
          </cell>
          <cell r="AX41" t="str">
            <v>00</v>
          </cell>
          <cell r="AY41" t="str">
            <v>0</v>
          </cell>
          <cell r="AZ41" t="str">
            <v>FPL Fibernet</v>
          </cell>
        </row>
        <row r="42">
          <cell r="A42" t="str">
            <v>107100</v>
          </cell>
          <cell r="B42" t="str">
            <v>0368</v>
          </cell>
          <cell r="C42" t="str">
            <v>01066</v>
          </cell>
          <cell r="D42" t="str">
            <v>OMC000</v>
          </cell>
          <cell r="E42" t="str">
            <v>368000</v>
          </cell>
          <cell r="F42" t="str">
            <v>0803</v>
          </cell>
          <cell r="G42" t="str">
            <v>36000</v>
          </cell>
          <cell r="H42" t="str">
            <v>A</v>
          </cell>
          <cell r="I42" t="str">
            <v>00000041</v>
          </cell>
          <cell r="J42">
            <v>95</v>
          </cell>
          <cell r="K42">
            <v>368</v>
          </cell>
          <cell r="L42">
            <v>3213</v>
          </cell>
          <cell r="M42">
            <v>0</v>
          </cell>
          <cell r="N42">
            <v>0</v>
          </cell>
          <cell r="O42">
            <v>0</v>
          </cell>
          <cell r="P42">
            <v>0</v>
          </cell>
          <cell r="Q42" t="str">
            <v>0803</v>
          </cell>
          <cell r="R42" t="str">
            <v>36000</v>
          </cell>
          <cell r="S42" t="str">
            <v>200212</v>
          </cell>
          <cell r="T42" t="str">
            <v>PY42</v>
          </cell>
          <cell r="U42">
            <v>2754</v>
          </cell>
          <cell r="V42" t="str">
            <v>LDB</v>
          </cell>
          <cell r="W42">
            <v>0</v>
          </cell>
          <cell r="X42" t="str">
            <v>SHR</v>
          </cell>
          <cell r="Y42">
            <v>80</v>
          </cell>
          <cell r="Z42">
            <v>80</v>
          </cell>
          <cell r="AA42" t="str">
            <v>PYP</v>
          </cell>
          <cell r="AB42" t="str">
            <v xml:space="preserve"> 0000025</v>
          </cell>
          <cell r="AC42" t="str">
            <v>PYL</v>
          </cell>
          <cell r="AD42" t="str">
            <v>004368</v>
          </cell>
          <cell r="AE42" t="str">
            <v>EMP</v>
          </cell>
          <cell r="AF42" t="str">
            <v>13648</v>
          </cell>
          <cell r="AG42" t="str">
            <v>JUL</v>
          </cell>
          <cell r="AH42" t="str">
            <v xml:space="preserve"> 000.00</v>
          </cell>
          <cell r="AI42" t="str">
            <v>BCH</v>
          </cell>
          <cell r="AJ42" t="str">
            <v>801</v>
          </cell>
          <cell r="AK42" t="str">
            <v>CLS</v>
          </cell>
          <cell r="AL42" t="str">
            <v>R445</v>
          </cell>
          <cell r="AM42" t="str">
            <v>DTA</v>
          </cell>
          <cell r="AN42" t="str">
            <v xml:space="preserve"> 00000000000.00</v>
          </cell>
          <cell r="AO42" t="str">
            <v>DTH</v>
          </cell>
          <cell r="AP42" t="str">
            <v xml:space="preserve"> 00000000000.00</v>
          </cell>
          <cell r="AV42" t="str">
            <v>000000000</v>
          </cell>
          <cell r="AW42" t="str">
            <v>000</v>
          </cell>
          <cell r="AX42" t="str">
            <v>00</v>
          </cell>
          <cell r="AY42" t="str">
            <v>0</v>
          </cell>
          <cell r="AZ42" t="str">
            <v>FPL Fibernet</v>
          </cell>
        </row>
        <row r="43">
          <cell r="A43" t="str">
            <v>107100</v>
          </cell>
          <cell r="B43" t="str">
            <v>0368</v>
          </cell>
          <cell r="C43" t="str">
            <v>01066</v>
          </cell>
          <cell r="D43" t="str">
            <v>OMC000</v>
          </cell>
          <cell r="E43" t="str">
            <v>368000</v>
          </cell>
          <cell r="F43" t="str">
            <v>0803</v>
          </cell>
          <cell r="G43" t="str">
            <v>36000</v>
          </cell>
          <cell r="H43" t="str">
            <v>A</v>
          </cell>
          <cell r="I43" t="str">
            <v>00000041</v>
          </cell>
          <cell r="J43">
            <v>95</v>
          </cell>
          <cell r="K43">
            <v>368</v>
          </cell>
          <cell r="L43">
            <v>3213</v>
          </cell>
          <cell r="M43">
            <v>0</v>
          </cell>
          <cell r="N43">
            <v>0</v>
          </cell>
          <cell r="O43">
            <v>0</v>
          </cell>
          <cell r="P43">
            <v>0</v>
          </cell>
          <cell r="Q43" t="str">
            <v>0803</v>
          </cell>
          <cell r="R43" t="str">
            <v>36000</v>
          </cell>
          <cell r="S43" t="str">
            <v>200212</v>
          </cell>
          <cell r="T43" t="str">
            <v>PY42</v>
          </cell>
          <cell r="U43">
            <v>3348</v>
          </cell>
          <cell r="V43" t="str">
            <v>LDB</v>
          </cell>
          <cell r="W43">
            <v>0</v>
          </cell>
          <cell r="X43" t="str">
            <v>SHR</v>
          </cell>
          <cell r="Y43">
            <v>80</v>
          </cell>
          <cell r="Z43">
            <v>80</v>
          </cell>
          <cell r="AA43" t="str">
            <v>PYP</v>
          </cell>
          <cell r="AB43" t="str">
            <v xml:space="preserve"> 0000001</v>
          </cell>
          <cell r="AC43" t="str">
            <v>PYL</v>
          </cell>
          <cell r="AD43" t="str">
            <v>004368</v>
          </cell>
          <cell r="AE43" t="str">
            <v>EMP</v>
          </cell>
          <cell r="AF43" t="str">
            <v>64529</v>
          </cell>
          <cell r="AG43" t="str">
            <v>JUL</v>
          </cell>
          <cell r="AH43" t="str">
            <v xml:space="preserve"> 000.00</v>
          </cell>
          <cell r="AI43" t="str">
            <v>BCH</v>
          </cell>
          <cell r="AJ43" t="str">
            <v>801</v>
          </cell>
          <cell r="AK43" t="str">
            <v>CLS</v>
          </cell>
          <cell r="AL43" t="str">
            <v>R436</v>
          </cell>
          <cell r="AM43" t="str">
            <v>DTA</v>
          </cell>
          <cell r="AN43" t="str">
            <v xml:space="preserve"> 00000000000.00</v>
          </cell>
          <cell r="AO43" t="str">
            <v>DTH</v>
          </cell>
          <cell r="AP43" t="str">
            <v xml:space="preserve"> 00000000000.00</v>
          </cell>
          <cell r="AV43" t="str">
            <v>000000000</v>
          </cell>
          <cell r="AW43" t="str">
            <v>000</v>
          </cell>
          <cell r="AX43" t="str">
            <v>00</v>
          </cell>
          <cell r="AY43" t="str">
            <v>0</v>
          </cell>
          <cell r="AZ43" t="str">
            <v>FPL Fibernet</v>
          </cell>
        </row>
        <row r="44">
          <cell r="A44" t="str">
            <v>107100</v>
          </cell>
          <cell r="B44" t="str">
            <v>0368</v>
          </cell>
          <cell r="C44" t="str">
            <v>01066</v>
          </cell>
          <cell r="D44" t="str">
            <v>OMC000</v>
          </cell>
          <cell r="E44" t="str">
            <v>368000</v>
          </cell>
          <cell r="F44" t="str">
            <v>0803</v>
          </cell>
          <cell r="G44" t="str">
            <v>36000</v>
          </cell>
          <cell r="H44" t="str">
            <v>A</v>
          </cell>
          <cell r="I44" t="str">
            <v>00000041</v>
          </cell>
          <cell r="J44">
            <v>95</v>
          </cell>
          <cell r="K44">
            <v>368</v>
          </cell>
          <cell r="L44">
            <v>3213</v>
          </cell>
          <cell r="M44">
            <v>0</v>
          </cell>
          <cell r="N44">
            <v>0</v>
          </cell>
          <cell r="O44">
            <v>0</v>
          </cell>
          <cell r="P44">
            <v>0</v>
          </cell>
          <cell r="Q44" t="str">
            <v>0803</v>
          </cell>
          <cell r="R44" t="str">
            <v>36000</v>
          </cell>
          <cell r="S44" t="str">
            <v>200212</v>
          </cell>
          <cell r="T44" t="str">
            <v>PY42</v>
          </cell>
          <cell r="U44">
            <v>3462</v>
          </cell>
          <cell r="V44" t="str">
            <v>LDB</v>
          </cell>
          <cell r="W44">
            <v>0</v>
          </cell>
          <cell r="X44" t="str">
            <v>SHR</v>
          </cell>
          <cell r="Y44">
            <v>80</v>
          </cell>
          <cell r="Z44">
            <v>80</v>
          </cell>
          <cell r="AA44" t="str">
            <v>PYP</v>
          </cell>
          <cell r="AB44" t="str">
            <v xml:space="preserve"> 0000026</v>
          </cell>
          <cell r="AC44" t="str">
            <v>PYL</v>
          </cell>
          <cell r="AD44" t="str">
            <v>004368</v>
          </cell>
          <cell r="AE44" t="str">
            <v>EMP</v>
          </cell>
          <cell r="AF44" t="str">
            <v>78122</v>
          </cell>
          <cell r="AG44" t="str">
            <v>JUL</v>
          </cell>
          <cell r="AH44" t="str">
            <v xml:space="preserve"> 000.00</v>
          </cell>
          <cell r="AI44" t="str">
            <v>BCH</v>
          </cell>
          <cell r="AJ44" t="str">
            <v>801</v>
          </cell>
          <cell r="AK44" t="str">
            <v>CLS</v>
          </cell>
          <cell r="AL44" t="str">
            <v>1RB8</v>
          </cell>
          <cell r="AM44" t="str">
            <v>DTA</v>
          </cell>
          <cell r="AN44" t="str">
            <v xml:space="preserve"> 00000000000.00</v>
          </cell>
          <cell r="AO44" t="str">
            <v>DTH</v>
          </cell>
          <cell r="AP44" t="str">
            <v xml:space="preserve"> 00000000000.00</v>
          </cell>
          <cell r="AV44" t="str">
            <v>000000000</v>
          </cell>
          <cell r="AW44" t="str">
            <v>000</v>
          </cell>
          <cell r="AX44" t="str">
            <v>00</v>
          </cell>
          <cell r="AY44" t="str">
            <v>0</v>
          </cell>
          <cell r="AZ44" t="str">
            <v>FPL Fibernet</v>
          </cell>
        </row>
        <row r="45">
          <cell r="A45" t="str">
            <v>107100</v>
          </cell>
          <cell r="B45" t="str">
            <v>0368</v>
          </cell>
          <cell r="C45" t="str">
            <v>01066</v>
          </cell>
          <cell r="D45" t="str">
            <v>OMC000</v>
          </cell>
          <cell r="E45" t="str">
            <v>368000</v>
          </cell>
          <cell r="F45" t="str">
            <v>0805</v>
          </cell>
          <cell r="G45" t="str">
            <v>65000</v>
          </cell>
          <cell r="H45" t="str">
            <v>A</v>
          </cell>
          <cell r="I45" t="str">
            <v>00000041</v>
          </cell>
          <cell r="J45">
            <v>95</v>
          </cell>
          <cell r="K45">
            <v>368</v>
          </cell>
          <cell r="L45">
            <v>3213</v>
          </cell>
          <cell r="M45">
            <v>0</v>
          </cell>
          <cell r="N45">
            <v>0</v>
          </cell>
          <cell r="O45">
            <v>0</v>
          </cell>
          <cell r="P45">
            <v>0</v>
          </cell>
          <cell r="Q45" t="str">
            <v>0805</v>
          </cell>
          <cell r="R45" t="str">
            <v>65000</v>
          </cell>
          <cell r="S45" t="str">
            <v>200212</v>
          </cell>
          <cell r="T45" t="str">
            <v>CA01</v>
          </cell>
          <cell r="U45">
            <v>609</v>
          </cell>
          <cell r="V45" t="str">
            <v>LDB</v>
          </cell>
          <cell r="W45">
            <v>0</v>
          </cell>
          <cell r="Y45">
            <v>0</v>
          </cell>
          <cell r="Z45">
            <v>0</v>
          </cell>
          <cell r="AA45" t="str">
            <v>BCH</v>
          </cell>
          <cell r="AB45" t="str">
            <v>0001</v>
          </cell>
          <cell r="AC45" t="str">
            <v>WKS</v>
          </cell>
          <cell r="AE45" t="str">
            <v>JV#</v>
          </cell>
          <cell r="AF45" t="str">
            <v>122A</v>
          </cell>
          <cell r="AG45" t="str">
            <v>FRN</v>
          </cell>
          <cell r="AH45" t="str">
            <v>3213</v>
          </cell>
          <cell r="AI45" t="str">
            <v>RP#</v>
          </cell>
          <cell r="AJ45" t="str">
            <v>000</v>
          </cell>
          <cell r="AK45" t="str">
            <v>CTL</v>
          </cell>
          <cell r="AM45" t="str">
            <v>RF#</v>
          </cell>
          <cell r="AU45" t="str">
            <v>I/C-AMLONG,T,FPL</v>
          </cell>
          <cell r="AZ45" t="str">
            <v>FPL Fibernet</v>
          </cell>
        </row>
        <row r="46">
          <cell r="A46" t="str">
            <v>107100</v>
          </cell>
          <cell r="B46" t="str">
            <v>0368</v>
          </cell>
          <cell r="C46" t="str">
            <v>01066</v>
          </cell>
          <cell r="D46" t="str">
            <v>OMC000</v>
          </cell>
          <cell r="E46" t="str">
            <v>368000</v>
          </cell>
          <cell r="F46" t="str">
            <v>0805</v>
          </cell>
          <cell r="G46" t="str">
            <v>65000</v>
          </cell>
          <cell r="H46" t="str">
            <v>A</v>
          </cell>
          <cell r="I46" t="str">
            <v>00000041</v>
          </cell>
          <cell r="J46">
            <v>95</v>
          </cell>
          <cell r="K46">
            <v>368</v>
          </cell>
          <cell r="L46">
            <v>3213</v>
          </cell>
          <cell r="M46">
            <v>0</v>
          </cell>
          <cell r="N46">
            <v>0</v>
          </cell>
          <cell r="O46">
            <v>0</v>
          </cell>
          <cell r="P46">
            <v>0</v>
          </cell>
          <cell r="Q46" t="str">
            <v>0805</v>
          </cell>
          <cell r="R46" t="str">
            <v>65000</v>
          </cell>
          <cell r="S46" t="str">
            <v>200212</v>
          </cell>
          <cell r="T46" t="str">
            <v>CA01</v>
          </cell>
          <cell r="U46">
            <v>767.25</v>
          </cell>
          <cell r="V46" t="str">
            <v>LDB</v>
          </cell>
          <cell r="W46">
            <v>0</v>
          </cell>
          <cell r="Y46">
            <v>0</v>
          </cell>
          <cell r="Z46">
            <v>0</v>
          </cell>
          <cell r="AA46" t="str">
            <v>BCH</v>
          </cell>
          <cell r="AB46" t="str">
            <v>0001</v>
          </cell>
          <cell r="AC46" t="str">
            <v>WKS</v>
          </cell>
          <cell r="AE46" t="str">
            <v>JV#</v>
          </cell>
          <cell r="AF46" t="str">
            <v>122A</v>
          </cell>
          <cell r="AG46" t="str">
            <v>FRN</v>
          </cell>
          <cell r="AH46" t="str">
            <v>3213</v>
          </cell>
          <cell r="AI46" t="str">
            <v>RP#</v>
          </cell>
          <cell r="AJ46" t="str">
            <v>000</v>
          </cell>
          <cell r="AK46" t="str">
            <v>CTL</v>
          </cell>
          <cell r="AM46" t="str">
            <v>RF#</v>
          </cell>
          <cell r="AU46" t="str">
            <v>I/C-GILBERTI,D,FPL</v>
          </cell>
          <cell r="AZ46" t="str">
            <v>FPL Fibernet</v>
          </cell>
        </row>
        <row r="47">
          <cell r="A47" t="str">
            <v>107100</v>
          </cell>
          <cell r="B47" t="str">
            <v>0368</v>
          </cell>
          <cell r="C47" t="str">
            <v>01066</v>
          </cell>
          <cell r="D47" t="str">
            <v>OMC000</v>
          </cell>
          <cell r="E47" t="str">
            <v>368000</v>
          </cell>
          <cell r="F47" t="str">
            <v>0805</v>
          </cell>
          <cell r="G47" t="str">
            <v>65000</v>
          </cell>
          <cell r="H47" t="str">
            <v>A</v>
          </cell>
          <cell r="I47" t="str">
            <v>00000041</v>
          </cell>
          <cell r="J47">
            <v>95</v>
          </cell>
          <cell r="K47">
            <v>368</v>
          </cell>
          <cell r="L47">
            <v>3213</v>
          </cell>
          <cell r="M47">
            <v>0</v>
          </cell>
          <cell r="N47">
            <v>0</v>
          </cell>
          <cell r="O47">
            <v>0</v>
          </cell>
          <cell r="P47">
            <v>0</v>
          </cell>
          <cell r="Q47" t="str">
            <v>0805</v>
          </cell>
          <cell r="R47" t="str">
            <v>65000</v>
          </cell>
          <cell r="S47" t="str">
            <v>200212</v>
          </cell>
          <cell r="T47" t="str">
            <v>CA01</v>
          </cell>
          <cell r="U47">
            <v>1435.5</v>
          </cell>
          <cell r="V47" t="str">
            <v>LDB</v>
          </cell>
          <cell r="W47">
            <v>0</v>
          </cell>
          <cell r="Y47">
            <v>0</v>
          </cell>
          <cell r="Z47">
            <v>0</v>
          </cell>
          <cell r="AA47" t="str">
            <v>BCH</v>
          </cell>
          <cell r="AB47" t="str">
            <v>0001</v>
          </cell>
          <cell r="AC47" t="str">
            <v>WKS</v>
          </cell>
          <cell r="AE47" t="str">
            <v>JV#</v>
          </cell>
          <cell r="AF47" t="str">
            <v>122A</v>
          </cell>
          <cell r="AG47" t="str">
            <v>FRN</v>
          </cell>
          <cell r="AH47" t="str">
            <v>3213</v>
          </cell>
          <cell r="AI47" t="str">
            <v>RP#</v>
          </cell>
          <cell r="AJ47" t="str">
            <v>000</v>
          </cell>
          <cell r="AK47" t="str">
            <v>CTL</v>
          </cell>
          <cell r="AM47" t="str">
            <v>RF#</v>
          </cell>
          <cell r="AU47" t="str">
            <v>I/C-AUGUSTE, M,FPL</v>
          </cell>
          <cell r="AZ47" t="str">
            <v>FPL Fibernet</v>
          </cell>
        </row>
        <row r="48">
          <cell r="A48" t="str">
            <v>107100</v>
          </cell>
          <cell r="B48" t="str">
            <v>0368</v>
          </cell>
          <cell r="C48" t="str">
            <v>01066</v>
          </cell>
          <cell r="D48" t="str">
            <v>OMC000</v>
          </cell>
          <cell r="E48" t="str">
            <v>368000</v>
          </cell>
          <cell r="F48" t="str">
            <v>0805</v>
          </cell>
          <cell r="G48" t="str">
            <v>65000</v>
          </cell>
          <cell r="H48" t="str">
            <v>A</v>
          </cell>
          <cell r="I48" t="str">
            <v>00000041</v>
          </cell>
          <cell r="J48">
            <v>95</v>
          </cell>
          <cell r="K48">
            <v>368</v>
          </cell>
          <cell r="L48">
            <v>3213</v>
          </cell>
          <cell r="M48">
            <v>0</v>
          </cell>
          <cell r="N48">
            <v>0</v>
          </cell>
          <cell r="O48">
            <v>0</v>
          </cell>
          <cell r="P48">
            <v>0</v>
          </cell>
          <cell r="Q48" t="str">
            <v>0805</v>
          </cell>
          <cell r="R48" t="str">
            <v>65000</v>
          </cell>
          <cell r="S48" t="str">
            <v>200212</v>
          </cell>
          <cell r="T48" t="str">
            <v>CA01</v>
          </cell>
          <cell r="U48">
            <v>3228.75</v>
          </cell>
          <cell r="V48" t="str">
            <v>LDB</v>
          </cell>
          <cell r="W48">
            <v>0</v>
          </cell>
          <cell r="Y48">
            <v>0</v>
          </cell>
          <cell r="Z48">
            <v>0</v>
          </cell>
          <cell r="AA48" t="str">
            <v>BCH</v>
          </cell>
          <cell r="AB48" t="str">
            <v>0001</v>
          </cell>
          <cell r="AC48" t="str">
            <v>WKS</v>
          </cell>
          <cell r="AE48" t="str">
            <v>JV#</v>
          </cell>
          <cell r="AF48" t="str">
            <v>122A</v>
          </cell>
          <cell r="AG48" t="str">
            <v>FRN</v>
          </cell>
          <cell r="AH48" t="str">
            <v>3213</v>
          </cell>
          <cell r="AI48" t="str">
            <v>RP#</v>
          </cell>
          <cell r="AJ48" t="str">
            <v>000</v>
          </cell>
          <cell r="AK48" t="str">
            <v>CTL</v>
          </cell>
          <cell r="AM48" t="str">
            <v>RF#</v>
          </cell>
          <cell r="AU48" t="str">
            <v>I/C-GAUGER,C,FPL</v>
          </cell>
          <cell r="AZ48" t="str">
            <v>FPL Fibernet</v>
          </cell>
        </row>
        <row r="49">
          <cell r="A49" t="str">
            <v>107100</v>
          </cell>
          <cell r="B49" t="str">
            <v>0368</v>
          </cell>
          <cell r="C49" t="str">
            <v>01066</v>
          </cell>
          <cell r="D49" t="str">
            <v>OMC000</v>
          </cell>
          <cell r="E49" t="str">
            <v>368000</v>
          </cell>
          <cell r="F49" t="str">
            <v>0810</v>
          </cell>
          <cell r="G49" t="str">
            <v>65000</v>
          </cell>
          <cell r="H49" t="str">
            <v>A</v>
          </cell>
          <cell r="I49" t="str">
            <v>00000041</v>
          </cell>
          <cell r="J49">
            <v>95</v>
          </cell>
          <cell r="K49">
            <v>368</v>
          </cell>
          <cell r="L49">
            <v>3213</v>
          </cell>
          <cell r="M49">
            <v>0</v>
          </cell>
          <cell r="N49">
            <v>0</v>
          </cell>
          <cell r="O49">
            <v>0</v>
          </cell>
          <cell r="P49">
            <v>0</v>
          </cell>
          <cell r="Q49" t="str">
            <v>0810</v>
          </cell>
          <cell r="R49" t="str">
            <v>65000</v>
          </cell>
          <cell r="S49" t="str">
            <v>200212</v>
          </cell>
          <cell r="T49" t="str">
            <v>CA01</v>
          </cell>
          <cell r="U49">
            <v>37.11</v>
          </cell>
          <cell r="V49" t="str">
            <v>LDB</v>
          </cell>
          <cell r="W49">
            <v>0</v>
          </cell>
          <cell r="Y49">
            <v>0</v>
          </cell>
          <cell r="Z49">
            <v>0</v>
          </cell>
          <cell r="AA49" t="str">
            <v>BCH</v>
          </cell>
          <cell r="AB49" t="str">
            <v>0001</v>
          </cell>
          <cell r="AC49" t="str">
            <v>WKS</v>
          </cell>
          <cell r="AE49" t="str">
            <v>JV#</v>
          </cell>
          <cell r="AF49" t="str">
            <v>122A</v>
          </cell>
          <cell r="AG49" t="str">
            <v>FRN</v>
          </cell>
          <cell r="AH49" t="str">
            <v>3213</v>
          </cell>
          <cell r="AI49" t="str">
            <v>RP#</v>
          </cell>
          <cell r="AJ49" t="str">
            <v>000</v>
          </cell>
          <cell r="AK49" t="str">
            <v>CTL</v>
          </cell>
          <cell r="AM49" t="str">
            <v>RF#</v>
          </cell>
          <cell r="AU49" t="str">
            <v>I/C-PHONE CHARGES,FPL</v>
          </cell>
          <cell r="AZ49" t="str">
            <v>FPL Fibernet</v>
          </cell>
        </row>
        <row r="50">
          <cell r="A50" t="str">
            <v>107100</v>
          </cell>
          <cell r="B50" t="str">
            <v>0368</v>
          </cell>
          <cell r="C50" t="str">
            <v>01066</v>
          </cell>
          <cell r="D50" t="str">
            <v>OMC000</v>
          </cell>
          <cell r="E50" t="str">
            <v>368000</v>
          </cell>
          <cell r="F50" t="str">
            <v>0814</v>
          </cell>
          <cell r="G50" t="str">
            <v>52450</v>
          </cell>
          <cell r="H50" t="str">
            <v>A</v>
          </cell>
          <cell r="I50" t="str">
            <v>00000041</v>
          </cell>
          <cell r="J50">
            <v>95</v>
          </cell>
          <cell r="K50">
            <v>368</v>
          </cell>
          <cell r="L50">
            <v>3213</v>
          </cell>
          <cell r="M50">
            <v>0</v>
          </cell>
          <cell r="N50">
            <v>0</v>
          </cell>
          <cell r="O50">
            <v>0</v>
          </cell>
          <cell r="P50">
            <v>0</v>
          </cell>
          <cell r="Q50" t="str">
            <v>0814</v>
          </cell>
          <cell r="R50" t="str">
            <v>52450</v>
          </cell>
          <cell r="S50" t="str">
            <v>200212</v>
          </cell>
          <cell r="T50" t="str">
            <v>SA01</v>
          </cell>
          <cell r="U50">
            <v>70.48</v>
          </cell>
          <cell r="W50">
            <v>0</v>
          </cell>
          <cell r="Y50">
            <v>0</v>
          </cell>
          <cell r="Z50">
            <v>0</v>
          </cell>
          <cell r="AA50" t="str">
            <v>BCH</v>
          </cell>
          <cell r="AB50" t="str">
            <v>450002350</v>
          </cell>
          <cell r="AC50" t="str">
            <v>PO#</v>
          </cell>
          <cell r="AE50" t="str">
            <v>S/R</v>
          </cell>
          <cell r="AI50" t="str">
            <v>PYN</v>
          </cell>
          <cell r="AJ50" t="str">
            <v>LOPEZ M L</v>
          </cell>
          <cell r="AK50" t="str">
            <v>VND</v>
          </cell>
          <cell r="AL50" t="str">
            <v>481580814</v>
          </cell>
          <cell r="AM50" t="str">
            <v>FAC</v>
          </cell>
          <cell r="AN50" t="str">
            <v>000</v>
          </cell>
          <cell r="AQ50" t="str">
            <v>NVD</v>
          </cell>
          <cell r="AR50" t="str">
            <v>2002-12-</v>
          </cell>
          <cell r="AU50" t="str">
            <v>M LOPEZ CELLPHONE   LOPEZ M L           1900003319</v>
          </cell>
          <cell r="AV50" t="str">
            <v>WF-BATCH</v>
          </cell>
          <cell r="AW50" t="str">
            <v>000</v>
          </cell>
          <cell r="AX50" t="str">
            <v>00</v>
          </cell>
          <cell r="AY50" t="str">
            <v>0</v>
          </cell>
          <cell r="AZ50" t="str">
            <v>FPL Fibernet</v>
          </cell>
        </row>
        <row r="51">
          <cell r="A51" t="str">
            <v>107100</v>
          </cell>
          <cell r="B51" t="str">
            <v>0368</v>
          </cell>
          <cell r="C51" t="str">
            <v>01066</v>
          </cell>
          <cell r="D51" t="str">
            <v>OMC000</v>
          </cell>
          <cell r="E51" t="str">
            <v>368000</v>
          </cell>
          <cell r="F51" t="str">
            <v>0814</v>
          </cell>
          <cell r="G51" t="str">
            <v>52450</v>
          </cell>
          <cell r="H51" t="str">
            <v>A</v>
          </cell>
          <cell r="I51" t="str">
            <v>00000041</v>
          </cell>
          <cell r="J51">
            <v>95</v>
          </cell>
          <cell r="K51">
            <v>368</v>
          </cell>
          <cell r="L51">
            <v>3213</v>
          </cell>
          <cell r="M51">
            <v>0</v>
          </cell>
          <cell r="N51">
            <v>0</v>
          </cell>
          <cell r="O51">
            <v>0</v>
          </cell>
          <cell r="P51">
            <v>0</v>
          </cell>
          <cell r="Q51" t="str">
            <v>0814</v>
          </cell>
          <cell r="R51" t="str">
            <v>52450</v>
          </cell>
          <cell r="S51" t="str">
            <v>200212</v>
          </cell>
          <cell r="T51" t="str">
            <v>SA01</v>
          </cell>
          <cell r="U51">
            <v>78.05</v>
          </cell>
          <cell r="W51">
            <v>0</v>
          </cell>
          <cell r="Y51">
            <v>0</v>
          </cell>
          <cell r="Z51">
            <v>0</v>
          </cell>
          <cell r="AA51" t="str">
            <v>BCH</v>
          </cell>
          <cell r="AB51" t="str">
            <v>450002350</v>
          </cell>
          <cell r="AC51" t="str">
            <v>PO#</v>
          </cell>
          <cell r="AE51" t="str">
            <v>S/R</v>
          </cell>
          <cell r="AI51" t="str">
            <v>PYN</v>
          </cell>
          <cell r="AJ51" t="str">
            <v>PLA M</v>
          </cell>
          <cell r="AK51" t="str">
            <v>VND</v>
          </cell>
          <cell r="AL51" t="str">
            <v>266378122</v>
          </cell>
          <cell r="AM51" t="str">
            <v>FAC</v>
          </cell>
          <cell r="AN51" t="str">
            <v>000</v>
          </cell>
          <cell r="AQ51" t="str">
            <v>NVD</v>
          </cell>
          <cell r="AR51" t="str">
            <v>2002-12-</v>
          </cell>
          <cell r="AU51" t="str">
            <v>M PLA CELL PHONE    PLA M               1900003321</v>
          </cell>
          <cell r="AV51" t="str">
            <v>WF-BATCH</v>
          </cell>
          <cell r="AW51" t="str">
            <v>000</v>
          </cell>
          <cell r="AX51" t="str">
            <v>00</v>
          </cell>
          <cell r="AY51" t="str">
            <v>0</v>
          </cell>
          <cell r="AZ51" t="str">
            <v>FPL Fibernet</v>
          </cell>
        </row>
        <row r="52">
          <cell r="A52" t="str">
            <v>107100</v>
          </cell>
          <cell r="B52" t="str">
            <v>0368</v>
          </cell>
          <cell r="C52" t="str">
            <v>01066</v>
          </cell>
          <cell r="D52" t="str">
            <v>OMC000</v>
          </cell>
          <cell r="E52" t="str">
            <v>368000</v>
          </cell>
          <cell r="F52" t="str">
            <v>0901</v>
          </cell>
          <cell r="G52" t="str">
            <v>65000</v>
          </cell>
          <cell r="H52" t="str">
            <v>A</v>
          </cell>
          <cell r="I52" t="str">
            <v>00000041</v>
          </cell>
          <cell r="J52">
            <v>95</v>
          </cell>
          <cell r="K52">
            <v>368</v>
          </cell>
          <cell r="L52">
            <v>3213</v>
          </cell>
          <cell r="M52">
            <v>0</v>
          </cell>
          <cell r="N52">
            <v>0</v>
          </cell>
          <cell r="O52">
            <v>0</v>
          </cell>
          <cell r="P52">
            <v>0</v>
          </cell>
          <cell r="Q52" t="str">
            <v>0901</v>
          </cell>
          <cell r="R52" t="str">
            <v>65000</v>
          </cell>
          <cell r="S52" t="str">
            <v>200212</v>
          </cell>
          <cell r="T52" t="str">
            <v>CA01</v>
          </cell>
          <cell r="U52">
            <v>48.12</v>
          </cell>
          <cell r="V52" t="str">
            <v>LDB</v>
          </cell>
          <cell r="W52">
            <v>0</v>
          </cell>
          <cell r="Y52">
            <v>0</v>
          </cell>
          <cell r="Z52">
            <v>0</v>
          </cell>
          <cell r="AA52" t="str">
            <v>BCH</v>
          </cell>
          <cell r="AB52" t="str">
            <v>0001</v>
          </cell>
          <cell r="AC52" t="str">
            <v>WKS</v>
          </cell>
          <cell r="AE52" t="str">
            <v>JV#</v>
          </cell>
          <cell r="AF52" t="str">
            <v>122A</v>
          </cell>
          <cell r="AG52" t="str">
            <v>FRN</v>
          </cell>
          <cell r="AH52" t="str">
            <v>3213</v>
          </cell>
          <cell r="AI52" t="str">
            <v>RP#</v>
          </cell>
          <cell r="AJ52" t="str">
            <v>000</v>
          </cell>
          <cell r="AK52" t="str">
            <v>CTL</v>
          </cell>
          <cell r="AM52" t="str">
            <v>RF#</v>
          </cell>
          <cell r="AU52" t="str">
            <v>I/C-GAUGER,C,FPL</v>
          </cell>
          <cell r="AZ52" t="str">
            <v>FPL Fibernet</v>
          </cell>
        </row>
        <row r="53">
          <cell r="A53" t="str">
            <v>107100</v>
          </cell>
          <cell r="B53" t="str">
            <v>0368</v>
          </cell>
          <cell r="C53" t="str">
            <v>01066</v>
          </cell>
          <cell r="D53" t="str">
            <v>OMC000</v>
          </cell>
          <cell r="E53" t="str">
            <v>368000</v>
          </cell>
          <cell r="F53" t="str">
            <v>0902</v>
          </cell>
          <cell r="G53" t="str">
            <v>65000</v>
          </cell>
          <cell r="H53" t="str">
            <v>A</v>
          </cell>
          <cell r="I53" t="str">
            <v>00000041</v>
          </cell>
          <cell r="J53">
            <v>95</v>
          </cell>
          <cell r="K53">
            <v>368</v>
          </cell>
          <cell r="L53">
            <v>3213</v>
          </cell>
          <cell r="M53">
            <v>0</v>
          </cell>
          <cell r="N53">
            <v>0</v>
          </cell>
          <cell r="O53">
            <v>0</v>
          </cell>
          <cell r="P53">
            <v>0</v>
          </cell>
          <cell r="Q53" t="str">
            <v>0902</v>
          </cell>
          <cell r="R53" t="str">
            <v>65000</v>
          </cell>
          <cell r="S53" t="str">
            <v>200212</v>
          </cell>
          <cell r="T53" t="str">
            <v>CA01</v>
          </cell>
          <cell r="U53">
            <v>109.89</v>
          </cell>
          <cell r="V53" t="str">
            <v>LDB</v>
          </cell>
          <cell r="W53">
            <v>0</v>
          </cell>
          <cell r="Y53">
            <v>0</v>
          </cell>
          <cell r="Z53">
            <v>0</v>
          </cell>
          <cell r="AA53" t="str">
            <v>BCH</v>
          </cell>
          <cell r="AB53" t="str">
            <v>0001</v>
          </cell>
          <cell r="AC53" t="str">
            <v>WKS</v>
          </cell>
          <cell r="AE53" t="str">
            <v>JV#</v>
          </cell>
          <cell r="AF53" t="str">
            <v>122A</v>
          </cell>
          <cell r="AG53" t="str">
            <v>FRN</v>
          </cell>
          <cell r="AH53" t="str">
            <v>3213</v>
          </cell>
          <cell r="AI53" t="str">
            <v>RP#</v>
          </cell>
          <cell r="AJ53" t="str">
            <v>000</v>
          </cell>
          <cell r="AK53" t="str">
            <v>CTL</v>
          </cell>
          <cell r="AM53" t="str">
            <v>RF#</v>
          </cell>
          <cell r="AU53" t="str">
            <v>I/C-GAUGER,C,FPL</v>
          </cell>
          <cell r="AZ53" t="str">
            <v>FPL Fibernet</v>
          </cell>
        </row>
        <row r="54">
          <cell r="A54" t="str">
            <v>107100</v>
          </cell>
          <cell r="B54" t="str">
            <v>0399</v>
          </cell>
          <cell r="C54" t="str">
            <v>01066</v>
          </cell>
          <cell r="D54" t="str">
            <v>OMC000</v>
          </cell>
          <cell r="E54" t="str">
            <v>399000</v>
          </cell>
          <cell r="F54" t="str">
            <v>0625</v>
          </cell>
          <cell r="G54" t="str">
            <v>52450</v>
          </cell>
          <cell r="H54" t="str">
            <v>A</v>
          </cell>
          <cell r="I54" t="str">
            <v>00000041</v>
          </cell>
          <cell r="J54">
            <v>95</v>
          </cell>
          <cell r="K54">
            <v>399</v>
          </cell>
          <cell r="L54">
            <v>3218</v>
          </cell>
          <cell r="M54">
            <v>0</v>
          </cell>
          <cell r="N54">
            <v>0</v>
          </cell>
          <cell r="O54">
            <v>0</v>
          </cell>
          <cell r="P54">
            <v>0</v>
          </cell>
          <cell r="Q54" t="str">
            <v>0625</v>
          </cell>
          <cell r="R54" t="str">
            <v>52450</v>
          </cell>
          <cell r="S54" t="str">
            <v>200212</v>
          </cell>
          <cell r="T54" t="str">
            <v>SA01</v>
          </cell>
          <cell r="U54">
            <v>15.5</v>
          </cell>
          <cell r="W54">
            <v>0</v>
          </cell>
          <cell r="Y54">
            <v>0</v>
          </cell>
          <cell r="Z54">
            <v>0</v>
          </cell>
          <cell r="AA54" t="str">
            <v>BCH</v>
          </cell>
          <cell r="AB54" t="str">
            <v>450002347</v>
          </cell>
          <cell r="AC54" t="str">
            <v>PO#</v>
          </cell>
          <cell r="AE54" t="str">
            <v>S/R</v>
          </cell>
          <cell r="AI54" t="str">
            <v>PYN</v>
          </cell>
          <cell r="AJ54" t="str">
            <v>KREAFLE J E</v>
          </cell>
          <cell r="AK54" t="str">
            <v>VND</v>
          </cell>
          <cell r="AL54" t="str">
            <v>212864529</v>
          </cell>
          <cell r="AM54" t="str">
            <v>FAC</v>
          </cell>
          <cell r="AN54" t="str">
            <v>000</v>
          </cell>
          <cell r="AQ54" t="str">
            <v>NVD</v>
          </cell>
          <cell r="AR54" t="str">
            <v>2002-12-</v>
          </cell>
          <cell r="AU54" t="str">
            <v>J KREAFLE MISC      KREAFLE J E         1900003310</v>
          </cell>
          <cell r="AV54" t="str">
            <v>WF-BATCH</v>
          </cell>
          <cell r="AW54" t="str">
            <v>000</v>
          </cell>
          <cell r="AX54" t="str">
            <v>00</v>
          </cell>
          <cell r="AY54" t="str">
            <v>0</v>
          </cell>
          <cell r="AZ54" t="str">
            <v>FPL Fibernet</v>
          </cell>
        </row>
        <row r="55">
          <cell r="A55" t="str">
            <v>107100</v>
          </cell>
          <cell r="B55" t="str">
            <v>0399</v>
          </cell>
          <cell r="C55" t="str">
            <v>01066</v>
          </cell>
          <cell r="D55" t="str">
            <v>OMC000</v>
          </cell>
          <cell r="E55" t="str">
            <v>399000</v>
          </cell>
          <cell r="F55" t="str">
            <v>0625</v>
          </cell>
          <cell r="G55" t="str">
            <v>52450</v>
          </cell>
          <cell r="H55" t="str">
            <v>A</v>
          </cell>
          <cell r="I55" t="str">
            <v>00000041</v>
          </cell>
          <cell r="J55">
            <v>95</v>
          </cell>
          <cell r="K55">
            <v>399</v>
          </cell>
          <cell r="L55">
            <v>3218</v>
          </cell>
          <cell r="M55">
            <v>0</v>
          </cell>
          <cell r="N55">
            <v>0</v>
          </cell>
          <cell r="O55">
            <v>0</v>
          </cell>
          <cell r="P55">
            <v>0</v>
          </cell>
          <cell r="Q55" t="str">
            <v>0625</v>
          </cell>
          <cell r="R55" t="str">
            <v>52450</v>
          </cell>
          <cell r="S55" t="str">
            <v>200212</v>
          </cell>
          <cell r="T55" t="str">
            <v>SA01</v>
          </cell>
          <cell r="U55">
            <v>48</v>
          </cell>
          <cell r="W55">
            <v>0</v>
          </cell>
          <cell r="Y55">
            <v>0</v>
          </cell>
          <cell r="Z55">
            <v>0</v>
          </cell>
          <cell r="AA55" t="str">
            <v>BCH</v>
          </cell>
          <cell r="AB55" t="str">
            <v>450002361</v>
          </cell>
          <cell r="AC55" t="str">
            <v>PO#</v>
          </cell>
          <cell r="AE55" t="str">
            <v>S/R</v>
          </cell>
          <cell r="AI55" t="str">
            <v>PYN</v>
          </cell>
          <cell r="AJ55" t="str">
            <v>LOPEZ-GUERRERO A</v>
          </cell>
          <cell r="AK55" t="str">
            <v>VND</v>
          </cell>
          <cell r="AL55" t="str">
            <v>592927026</v>
          </cell>
          <cell r="AM55" t="str">
            <v>FAC</v>
          </cell>
          <cell r="AN55" t="str">
            <v>000</v>
          </cell>
          <cell r="AQ55" t="str">
            <v>NVD</v>
          </cell>
          <cell r="AR55" t="str">
            <v>2002-12-</v>
          </cell>
          <cell r="AU55" t="str">
            <v>A LOPEZ MISC        LOPEZ-GUERRERO A    1900003484</v>
          </cell>
          <cell r="AV55" t="str">
            <v>WF-BATCH</v>
          </cell>
          <cell r="AW55" t="str">
            <v>000</v>
          </cell>
          <cell r="AX55" t="str">
            <v>00</v>
          </cell>
          <cell r="AY55" t="str">
            <v>0</v>
          </cell>
          <cell r="AZ55" t="str">
            <v>FPL Fibernet</v>
          </cell>
        </row>
        <row r="56">
          <cell r="A56" t="str">
            <v>107100</v>
          </cell>
          <cell r="B56" t="str">
            <v>0399</v>
          </cell>
          <cell r="C56" t="str">
            <v>01066</v>
          </cell>
          <cell r="D56" t="str">
            <v>OMC000</v>
          </cell>
          <cell r="E56" t="str">
            <v>399000</v>
          </cell>
          <cell r="F56" t="str">
            <v>0625</v>
          </cell>
          <cell r="G56" t="str">
            <v>52450</v>
          </cell>
          <cell r="H56" t="str">
            <v>A</v>
          </cell>
          <cell r="I56" t="str">
            <v>00000041</v>
          </cell>
          <cell r="J56">
            <v>95</v>
          </cell>
          <cell r="K56">
            <v>399</v>
          </cell>
          <cell r="L56">
            <v>3218</v>
          </cell>
          <cell r="M56">
            <v>0</v>
          </cell>
          <cell r="N56">
            <v>0</v>
          </cell>
          <cell r="O56">
            <v>0</v>
          </cell>
          <cell r="P56">
            <v>0</v>
          </cell>
          <cell r="Q56" t="str">
            <v>0625</v>
          </cell>
          <cell r="R56" t="str">
            <v>52450</v>
          </cell>
          <cell r="S56" t="str">
            <v>200212</v>
          </cell>
          <cell r="T56" t="str">
            <v>SA01</v>
          </cell>
          <cell r="U56">
            <v>68.36</v>
          </cell>
          <cell r="W56">
            <v>0</v>
          </cell>
          <cell r="Y56">
            <v>0</v>
          </cell>
          <cell r="Z56">
            <v>0</v>
          </cell>
          <cell r="AA56" t="str">
            <v>BCH</v>
          </cell>
          <cell r="AB56" t="str">
            <v>450002350</v>
          </cell>
          <cell r="AC56" t="str">
            <v>PO#</v>
          </cell>
          <cell r="AE56" t="str">
            <v>S/R</v>
          </cell>
          <cell r="AI56" t="str">
            <v>PYN</v>
          </cell>
          <cell r="AJ56" t="str">
            <v>WOLFSON L</v>
          </cell>
          <cell r="AK56" t="str">
            <v>VND</v>
          </cell>
          <cell r="AL56" t="str">
            <v>266735412</v>
          </cell>
          <cell r="AM56" t="str">
            <v>FAC</v>
          </cell>
          <cell r="AN56" t="str">
            <v>000</v>
          </cell>
          <cell r="AQ56" t="str">
            <v>NVD</v>
          </cell>
          <cell r="AR56" t="str">
            <v>2002-12-</v>
          </cell>
          <cell r="AU56" t="str">
            <v>L WOLFSON MISC      WOLFSON L           1900003320</v>
          </cell>
          <cell r="AV56" t="str">
            <v>WF-BATCH</v>
          </cell>
          <cell r="AW56" t="str">
            <v>000</v>
          </cell>
          <cell r="AX56" t="str">
            <v>00</v>
          </cell>
          <cell r="AY56" t="str">
            <v>0</v>
          </cell>
          <cell r="AZ56" t="str">
            <v>FPL Fibernet</v>
          </cell>
        </row>
        <row r="57">
          <cell r="A57" t="str">
            <v>107100</v>
          </cell>
          <cell r="B57" t="str">
            <v>0399</v>
          </cell>
          <cell r="C57" t="str">
            <v>01066</v>
          </cell>
          <cell r="D57" t="str">
            <v>OMC000</v>
          </cell>
          <cell r="E57" t="str">
            <v>399000</v>
          </cell>
          <cell r="F57" t="str">
            <v>0630</v>
          </cell>
          <cell r="G57" t="str">
            <v>52450</v>
          </cell>
          <cell r="H57" t="str">
            <v>A</v>
          </cell>
          <cell r="I57" t="str">
            <v>00000041</v>
          </cell>
          <cell r="J57">
            <v>95</v>
          </cell>
          <cell r="K57">
            <v>399</v>
          </cell>
          <cell r="L57">
            <v>3218</v>
          </cell>
          <cell r="M57">
            <v>0</v>
          </cell>
          <cell r="N57">
            <v>0</v>
          </cell>
          <cell r="O57">
            <v>0</v>
          </cell>
          <cell r="P57">
            <v>0</v>
          </cell>
          <cell r="Q57" t="str">
            <v>0630</v>
          </cell>
          <cell r="R57" t="str">
            <v>52450</v>
          </cell>
          <cell r="S57" t="str">
            <v>200212</v>
          </cell>
          <cell r="T57" t="str">
            <v>SA01</v>
          </cell>
          <cell r="U57">
            <v>124.46</v>
          </cell>
          <cell r="W57">
            <v>0</v>
          </cell>
          <cell r="Y57">
            <v>0</v>
          </cell>
          <cell r="Z57">
            <v>0</v>
          </cell>
          <cell r="AA57" t="str">
            <v>BCH</v>
          </cell>
          <cell r="AB57" t="str">
            <v>450002357</v>
          </cell>
          <cell r="AC57" t="str">
            <v>PO#</v>
          </cell>
          <cell r="AE57" t="str">
            <v>S/R</v>
          </cell>
          <cell r="AI57" t="str">
            <v>PYN</v>
          </cell>
          <cell r="AJ57" t="str">
            <v>US BANK NATIONAL ASSOCIAT</v>
          </cell>
          <cell r="AK57" t="str">
            <v>VND</v>
          </cell>
          <cell r="AL57" t="str">
            <v>411881896</v>
          </cell>
          <cell r="AM57" t="str">
            <v>FAC</v>
          </cell>
          <cell r="AN57" t="str">
            <v>000</v>
          </cell>
          <cell r="AQ57" t="str">
            <v>NVD</v>
          </cell>
          <cell r="AR57" t="str">
            <v>2002-11-</v>
          </cell>
          <cell r="AU57" t="str">
            <v>4246040009043359    US BANK NATIONAL ASS1900003452</v>
          </cell>
          <cell r="AV57" t="str">
            <v>WF-BATCH</v>
          </cell>
          <cell r="AW57" t="str">
            <v>000</v>
          </cell>
          <cell r="AX57" t="str">
            <v>00</v>
          </cell>
          <cell r="AY57" t="str">
            <v>0</v>
          </cell>
          <cell r="AZ57" t="str">
            <v>FPL Fibernet</v>
          </cell>
        </row>
        <row r="58">
          <cell r="A58" t="str">
            <v>107100</v>
          </cell>
          <cell r="B58" t="str">
            <v>0399</v>
          </cell>
          <cell r="C58" t="str">
            <v>01066</v>
          </cell>
          <cell r="D58" t="str">
            <v>OMC000</v>
          </cell>
          <cell r="E58" t="str">
            <v>399000</v>
          </cell>
          <cell r="F58" t="str">
            <v>0646</v>
          </cell>
          <cell r="G58" t="str">
            <v>52450</v>
          </cell>
          <cell r="H58" t="str">
            <v>A</v>
          </cell>
          <cell r="I58" t="str">
            <v>00000041</v>
          </cell>
          <cell r="J58">
            <v>95</v>
          </cell>
          <cell r="K58">
            <v>399</v>
          </cell>
          <cell r="L58">
            <v>3218</v>
          </cell>
          <cell r="M58">
            <v>0</v>
          </cell>
          <cell r="N58">
            <v>0</v>
          </cell>
          <cell r="O58">
            <v>0</v>
          </cell>
          <cell r="P58">
            <v>0</v>
          </cell>
          <cell r="Q58" t="str">
            <v>0646</v>
          </cell>
          <cell r="R58" t="str">
            <v>52450</v>
          </cell>
          <cell r="S58" t="str">
            <v>200212</v>
          </cell>
          <cell r="T58" t="str">
            <v>SA01</v>
          </cell>
          <cell r="U58">
            <v>75.92</v>
          </cell>
          <cell r="W58">
            <v>0</v>
          </cell>
          <cell r="Y58">
            <v>0</v>
          </cell>
          <cell r="Z58">
            <v>0</v>
          </cell>
          <cell r="AA58" t="str">
            <v>BCH</v>
          </cell>
          <cell r="AB58" t="str">
            <v>450002350</v>
          </cell>
          <cell r="AC58" t="str">
            <v>PO#</v>
          </cell>
          <cell r="AE58" t="str">
            <v>S/R</v>
          </cell>
          <cell r="AI58" t="str">
            <v>PYN</v>
          </cell>
          <cell r="AJ58" t="str">
            <v>DE ZAYAS J M</v>
          </cell>
          <cell r="AK58" t="str">
            <v>VND</v>
          </cell>
          <cell r="AL58" t="str">
            <v>589128454</v>
          </cell>
          <cell r="AM58" t="str">
            <v>FAC</v>
          </cell>
          <cell r="AN58" t="str">
            <v>000</v>
          </cell>
          <cell r="AQ58" t="str">
            <v>NVD</v>
          </cell>
          <cell r="AR58" t="str">
            <v>2002-12-</v>
          </cell>
          <cell r="AU58" t="str">
            <v>J DEZAYAS MILEAGE   DE ZAYAS J M        1900003316</v>
          </cell>
          <cell r="AV58" t="str">
            <v>WF-BATCH</v>
          </cell>
          <cell r="AW58" t="str">
            <v>000</v>
          </cell>
          <cell r="AX58" t="str">
            <v>00</v>
          </cell>
          <cell r="AY58" t="str">
            <v>0</v>
          </cell>
          <cell r="AZ58" t="str">
            <v>FPL Fibernet</v>
          </cell>
        </row>
        <row r="59">
          <cell r="A59" t="str">
            <v>107100</v>
          </cell>
          <cell r="B59" t="str">
            <v>0399</v>
          </cell>
          <cell r="C59" t="str">
            <v>01066</v>
          </cell>
          <cell r="D59" t="str">
            <v>OMC000</v>
          </cell>
          <cell r="E59" t="str">
            <v>399000</v>
          </cell>
          <cell r="F59" t="str">
            <v>0646</v>
          </cell>
          <cell r="G59" t="str">
            <v>52450</v>
          </cell>
          <cell r="H59" t="str">
            <v>A</v>
          </cell>
          <cell r="I59" t="str">
            <v>00000041</v>
          </cell>
          <cell r="J59">
            <v>95</v>
          </cell>
          <cell r="K59">
            <v>399</v>
          </cell>
          <cell r="L59">
            <v>3218</v>
          </cell>
          <cell r="M59">
            <v>0</v>
          </cell>
          <cell r="N59">
            <v>0</v>
          </cell>
          <cell r="O59">
            <v>0</v>
          </cell>
          <cell r="P59">
            <v>0</v>
          </cell>
          <cell r="Q59" t="str">
            <v>0646</v>
          </cell>
          <cell r="R59" t="str">
            <v>52450</v>
          </cell>
          <cell r="S59" t="str">
            <v>200212</v>
          </cell>
          <cell r="T59" t="str">
            <v>SA01</v>
          </cell>
          <cell r="U59">
            <v>489.83</v>
          </cell>
          <cell r="W59">
            <v>0</v>
          </cell>
          <cell r="Y59">
            <v>0</v>
          </cell>
          <cell r="Z59">
            <v>0</v>
          </cell>
          <cell r="AA59" t="str">
            <v>BCH</v>
          </cell>
          <cell r="AB59" t="str">
            <v>450002361</v>
          </cell>
          <cell r="AC59" t="str">
            <v>PO#</v>
          </cell>
          <cell r="AE59" t="str">
            <v>S/R</v>
          </cell>
          <cell r="AI59" t="str">
            <v>PYN</v>
          </cell>
          <cell r="AJ59" t="str">
            <v>LOPEZ-GUERRERO A</v>
          </cell>
          <cell r="AK59" t="str">
            <v>VND</v>
          </cell>
          <cell r="AL59" t="str">
            <v>592927026</v>
          </cell>
          <cell r="AM59" t="str">
            <v>FAC</v>
          </cell>
          <cell r="AN59" t="str">
            <v>000</v>
          </cell>
          <cell r="AQ59" t="str">
            <v>NVD</v>
          </cell>
          <cell r="AR59" t="str">
            <v>2002-12-</v>
          </cell>
          <cell r="AU59" t="str">
            <v>A LOPEZ MILEAGE     LOPEZ-GUERRERO A    1900003484</v>
          </cell>
          <cell r="AV59" t="str">
            <v>WF-BATCH</v>
          </cell>
          <cell r="AW59" t="str">
            <v>000</v>
          </cell>
          <cell r="AX59" t="str">
            <v>00</v>
          </cell>
          <cell r="AY59" t="str">
            <v>0</v>
          </cell>
          <cell r="AZ59" t="str">
            <v>FPL Fibernet</v>
          </cell>
        </row>
        <row r="60">
          <cell r="A60" t="str">
            <v>107100</v>
          </cell>
          <cell r="B60" t="str">
            <v>0399</v>
          </cell>
          <cell r="C60" t="str">
            <v>01066</v>
          </cell>
          <cell r="D60" t="str">
            <v>OMC000</v>
          </cell>
          <cell r="E60" t="str">
            <v>399000</v>
          </cell>
          <cell r="F60" t="str">
            <v>0648</v>
          </cell>
          <cell r="G60" t="str">
            <v>52450</v>
          </cell>
          <cell r="H60" t="str">
            <v>A</v>
          </cell>
          <cell r="I60" t="str">
            <v>00000041</v>
          </cell>
          <cell r="J60">
            <v>95</v>
          </cell>
          <cell r="K60">
            <v>399</v>
          </cell>
          <cell r="L60">
            <v>3218</v>
          </cell>
          <cell r="M60">
            <v>0</v>
          </cell>
          <cell r="N60">
            <v>0</v>
          </cell>
          <cell r="O60">
            <v>0</v>
          </cell>
          <cell r="P60">
            <v>0</v>
          </cell>
          <cell r="Q60" t="str">
            <v>0648</v>
          </cell>
          <cell r="R60" t="str">
            <v>52450</v>
          </cell>
          <cell r="S60" t="str">
            <v>200212</v>
          </cell>
          <cell r="T60" t="str">
            <v>SA01</v>
          </cell>
          <cell r="U60">
            <v>232.14</v>
          </cell>
          <cell r="W60">
            <v>0</v>
          </cell>
          <cell r="Y60">
            <v>0</v>
          </cell>
          <cell r="Z60">
            <v>0</v>
          </cell>
          <cell r="AA60" t="str">
            <v>BCH</v>
          </cell>
          <cell r="AB60" t="str">
            <v>450002347</v>
          </cell>
          <cell r="AC60" t="str">
            <v>PO#</v>
          </cell>
          <cell r="AE60" t="str">
            <v>S/R</v>
          </cell>
          <cell r="AI60" t="str">
            <v>PYN</v>
          </cell>
          <cell r="AJ60" t="str">
            <v>KREAFLE J E</v>
          </cell>
          <cell r="AK60" t="str">
            <v>VND</v>
          </cell>
          <cell r="AL60" t="str">
            <v>212864529</v>
          </cell>
          <cell r="AM60" t="str">
            <v>FAC</v>
          </cell>
          <cell r="AN60" t="str">
            <v>000</v>
          </cell>
          <cell r="AQ60" t="str">
            <v>NVD</v>
          </cell>
          <cell r="AR60" t="str">
            <v>2002-12-</v>
          </cell>
          <cell r="AU60" t="str">
            <v>J KREAFLE MILEAGE   KREAFLE J E         1900003310</v>
          </cell>
          <cell r="AV60" t="str">
            <v>WF-BATCH</v>
          </cell>
          <cell r="AW60" t="str">
            <v>000</v>
          </cell>
          <cell r="AX60" t="str">
            <v>00</v>
          </cell>
          <cell r="AY60" t="str">
            <v>0</v>
          </cell>
          <cell r="AZ60" t="str">
            <v>FPL Fibernet</v>
          </cell>
        </row>
        <row r="61">
          <cell r="A61" t="str">
            <v>107100</v>
          </cell>
          <cell r="B61" t="str">
            <v>0399</v>
          </cell>
          <cell r="C61" t="str">
            <v>01066</v>
          </cell>
          <cell r="D61" t="str">
            <v>OMC000</v>
          </cell>
          <cell r="E61" t="str">
            <v>399000</v>
          </cell>
          <cell r="F61" t="str">
            <v>0648</v>
          </cell>
          <cell r="G61" t="str">
            <v>52450</v>
          </cell>
          <cell r="H61" t="str">
            <v>A</v>
          </cell>
          <cell r="I61" t="str">
            <v>00000041</v>
          </cell>
          <cell r="J61">
            <v>95</v>
          </cell>
          <cell r="K61">
            <v>399</v>
          </cell>
          <cell r="L61">
            <v>3218</v>
          </cell>
          <cell r="M61">
            <v>0</v>
          </cell>
          <cell r="N61">
            <v>0</v>
          </cell>
          <cell r="O61">
            <v>0</v>
          </cell>
          <cell r="P61">
            <v>0</v>
          </cell>
          <cell r="Q61" t="str">
            <v>0648</v>
          </cell>
          <cell r="R61" t="str">
            <v>52450</v>
          </cell>
          <cell r="S61" t="str">
            <v>200212</v>
          </cell>
          <cell r="T61" t="str">
            <v>SA01</v>
          </cell>
          <cell r="U61">
            <v>478.88</v>
          </cell>
          <cell r="W61">
            <v>0</v>
          </cell>
          <cell r="Y61">
            <v>0</v>
          </cell>
          <cell r="Z61">
            <v>0</v>
          </cell>
          <cell r="AA61" t="str">
            <v>BCH</v>
          </cell>
          <cell r="AB61" t="str">
            <v>450002350</v>
          </cell>
          <cell r="AC61" t="str">
            <v>PO#</v>
          </cell>
          <cell r="AE61" t="str">
            <v>S/R</v>
          </cell>
          <cell r="AI61" t="str">
            <v>PYN</v>
          </cell>
          <cell r="AJ61" t="str">
            <v>WOLFSON L</v>
          </cell>
          <cell r="AK61" t="str">
            <v>VND</v>
          </cell>
          <cell r="AL61" t="str">
            <v>266735412</v>
          </cell>
          <cell r="AM61" t="str">
            <v>FAC</v>
          </cell>
          <cell r="AN61" t="str">
            <v>000</v>
          </cell>
          <cell r="AQ61" t="str">
            <v>NVD</v>
          </cell>
          <cell r="AR61" t="str">
            <v>2002-12-</v>
          </cell>
          <cell r="AU61" t="str">
            <v>L WOLFSON MILEAGE   WOLFSON L           1900003320</v>
          </cell>
          <cell r="AV61" t="str">
            <v>WF-BATCH</v>
          </cell>
          <cell r="AW61" t="str">
            <v>000</v>
          </cell>
          <cell r="AX61" t="str">
            <v>00</v>
          </cell>
          <cell r="AY61" t="str">
            <v>0</v>
          </cell>
          <cell r="AZ61" t="str">
            <v>FPL Fibernet</v>
          </cell>
        </row>
        <row r="62">
          <cell r="A62" t="str">
            <v>107100</v>
          </cell>
          <cell r="B62" t="str">
            <v>0399</v>
          </cell>
          <cell r="C62" t="str">
            <v>01066</v>
          </cell>
          <cell r="D62" t="str">
            <v>OMC000</v>
          </cell>
          <cell r="E62" t="str">
            <v>399000</v>
          </cell>
          <cell r="F62" t="str">
            <v>0668</v>
          </cell>
          <cell r="G62" t="str">
            <v>65000</v>
          </cell>
          <cell r="H62" t="str">
            <v>A</v>
          </cell>
          <cell r="I62" t="str">
            <v>00000041</v>
          </cell>
          <cell r="J62">
            <v>95</v>
          </cell>
          <cell r="K62">
            <v>399</v>
          </cell>
          <cell r="L62">
            <v>3218</v>
          </cell>
          <cell r="M62">
            <v>0</v>
          </cell>
          <cell r="N62">
            <v>0</v>
          </cell>
          <cell r="O62">
            <v>0</v>
          </cell>
          <cell r="P62">
            <v>0</v>
          </cell>
          <cell r="Q62" t="str">
            <v>0668</v>
          </cell>
          <cell r="R62" t="str">
            <v>65000</v>
          </cell>
          <cell r="S62" t="str">
            <v>200212</v>
          </cell>
          <cell r="T62" t="str">
            <v>CA01</v>
          </cell>
          <cell r="U62">
            <v>255</v>
          </cell>
          <cell r="V62" t="str">
            <v>LDB</v>
          </cell>
          <cell r="W62">
            <v>0</v>
          </cell>
          <cell r="Y62">
            <v>0</v>
          </cell>
          <cell r="Z62">
            <v>0</v>
          </cell>
          <cell r="AA62" t="str">
            <v>BCH</v>
          </cell>
          <cell r="AB62" t="str">
            <v>0001</v>
          </cell>
          <cell r="AC62" t="str">
            <v>WKS</v>
          </cell>
          <cell r="AE62" t="str">
            <v>JV#</v>
          </cell>
          <cell r="AF62" t="str">
            <v>122A</v>
          </cell>
          <cell r="AG62" t="str">
            <v>FRN</v>
          </cell>
          <cell r="AH62" t="str">
            <v>3218</v>
          </cell>
          <cell r="AI62" t="str">
            <v>RP#</v>
          </cell>
          <cell r="AJ62" t="str">
            <v>000</v>
          </cell>
          <cell r="AK62" t="str">
            <v>CTL</v>
          </cell>
          <cell r="AM62" t="str">
            <v>RF#</v>
          </cell>
          <cell r="AU62" t="str">
            <v>I/C-WOLFSON,L,FPL</v>
          </cell>
          <cell r="AZ62" t="str">
            <v>FPL Fibernet</v>
          </cell>
        </row>
        <row r="63">
          <cell r="A63" t="str">
            <v>107100</v>
          </cell>
          <cell r="B63" t="str">
            <v>0399</v>
          </cell>
          <cell r="C63" t="str">
            <v>01066</v>
          </cell>
          <cell r="D63" t="str">
            <v>OMC000</v>
          </cell>
          <cell r="E63" t="str">
            <v>399000</v>
          </cell>
          <cell r="F63" t="str">
            <v>0750</v>
          </cell>
          <cell r="G63" t="str">
            <v>36000</v>
          </cell>
          <cell r="H63" t="str">
            <v>A</v>
          </cell>
          <cell r="I63" t="str">
            <v>00000041</v>
          </cell>
          <cell r="J63">
            <v>95</v>
          </cell>
          <cell r="K63">
            <v>399</v>
          </cell>
          <cell r="L63">
            <v>3218</v>
          </cell>
          <cell r="M63">
            <v>0</v>
          </cell>
          <cell r="N63">
            <v>0</v>
          </cell>
          <cell r="O63">
            <v>0</v>
          </cell>
          <cell r="P63">
            <v>0</v>
          </cell>
          <cell r="Q63" t="str">
            <v>0750</v>
          </cell>
          <cell r="R63" t="str">
            <v>36000</v>
          </cell>
          <cell r="S63" t="str">
            <v>200212</v>
          </cell>
          <cell r="T63" t="str">
            <v>PY42</v>
          </cell>
          <cell r="U63">
            <v>13.5</v>
          </cell>
          <cell r="V63" t="str">
            <v>LDB</v>
          </cell>
          <cell r="W63">
            <v>0</v>
          </cell>
          <cell r="X63" t="str">
            <v>SHR</v>
          </cell>
          <cell r="Y63">
            <v>0</v>
          </cell>
          <cell r="Z63">
            <v>0</v>
          </cell>
          <cell r="AA63" t="str">
            <v>PYP</v>
          </cell>
          <cell r="AB63" t="str">
            <v xml:space="preserve"> 0000025</v>
          </cell>
          <cell r="AC63" t="str">
            <v>PYL</v>
          </cell>
          <cell r="AD63" t="str">
            <v>004399</v>
          </cell>
          <cell r="AE63" t="str">
            <v>EMP</v>
          </cell>
          <cell r="AF63" t="str">
            <v>35412</v>
          </cell>
          <cell r="AG63" t="str">
            <v>JUL</v>
          </cell>
          <cell r="AH63" t="str">
            <v xml:space="preserve"> 000.00</v>
          </cell>
          <cell r="AI63" t="str">
            <v>BCH</v>
          </cell>
          <cell r="AJ63" t="str">
            <v>P51</v>
          </cell>
          <cell r="AK63" t="str">
            <v>CLS</v>
          </cell>
          <cell r="AL63" t="str">
            <v>R436</v>
          </cell>
          <cell r="AM63" t="str">
            <v>DTA</v>
          </cell>
          <cell r="AN63" t="str">
            <v xml:space="preserve"> 00000000000.00</v>
          </cell>
          <cell r="AO63" t="str">
            <v>DTH</v>
          </cell>
          <cell r="AP63" t="str">
            <v xml:space="preserve"> 00000000000.00</v>
          </cell>
          <cell r="AV63" t="str">
            <v>000000000</v>
          </cell>
          <cell r="AW63" t="str">
            <v>000</v>
          </cell>
          <cell r="AX63" t="str">
            <v>00</v>
          </cell>
          <cell r="AY63" t="str">
            <v>0</v>
          </cell>
          <cell r="AZ63" t="str">
            <v>FPL Fibernet</v>
          </cell>
        </row>
        <row r="64">
          <cell r="A64" t="str">
            <v>107100</v>
          </cell>
          <cell r="B64" t="str">
            <v>0399</v>
          </cell>
          <cell r="C64" t="str">
            <v>01066</v>
          </cell>
          <cell r="D64" t="str">
            <v>OMC000</v>
          </cell>
          <cell r="E64" t="str">
            <v>399000</v>
          </cell>
          <cell r="F64" t="str">
            <v>0750</v>
          </cell>
          <cell r="G64" t="str">
            <v>36000</v>
          </cell>
          <cell r="H64" t="str">
            <v>A</v>
          </cell>
          <cell r="I64" t="str">
            <v>00000041</v>
          </cell>
          <cell r="J64">
            <v>95</v>
          </cell>
          <cell r="K64">
            <v>399</v>
          </cell>
          <cell r="L64">
            <v>3218</v>
          </cell>
          <cell r="M64">
            <v>0</v>
          </cell>
          <cell r="N64">
            <v>0</v>
          </cell>
          <cell r="O64">
            <v>0</v>
          </cell>
          <cell r="P64">
            <v>0</v>
          </cell>
          <cell r="Q64" t="str">
            <v>0750</v>
          </cell>
          <cell r="R64" t="str">
            <v>36000</v>
          </cell>
          <cell r="S64" t="str">
            <v>200212</v>
          </cell>
          <cell r="T64" t="str">
            <v>PY42</v>
          </cell>
          <cell r="U64">
            <v>13.5</v>
          </cell>
          <cell r="V64" t="str">
            <v>LDB</v>
          </cell>
          <cell r="W64">
            <v>0</v>
          </cell>
          <cell r="X64" t="str">
            <v>SHR</v>
          </cell>
          <cell r="Y64">
            <v>0</v>
          </cell>
          <cell r="Z64">
            <v>0</v>
          </cell>
          <cell r="AA64" t="str">
            <v>PYP</v>
          </cell>
          <cell r="AB64" t="str">
            <v xml:space="preserve"> 0000026</v>
          </cell>
          <cell r="AC64" t="str">
            <v>PYL</v>
          </cell>
          <cell r="AD64" t="str">
            <v>004399</v>
          </cell>
          <cell r="AE64" t="str">
            <v>EMP</v>
          </cell>
          <cell r="AF64" t="str">
            <v>35412</v>
          </cell>
          <cell r="AG64" t="str">
            <v>JUL</v>
          </cell>
          <cell r="AH64" t="str">
            <v xml:space="preserve"> 000.00</v>
          </cell>
          <cell r="AI64" t="str">
            <v>BCH</v>
          </cell>
          <cell r="AJ64" t="str">
            <v>P51</v>
          </cell>
          <cell r="AK64" t="str">
            <v>CLS</v>
          </cell>
          <cell r="AL64" t="str">
            <v>R436</v>
          </cell>
          <cell r="AM64" t="str">
            <v>DTA</v>
          </cell>
          <cell r="AN64" t="str">
            <v xml:space="preserve"> 00000000000.00</v>
          </cell>
          <cell r="AO64" t="str">
            <v>DTH</v>
          </cell>
          <cell r="AP64" t="str">
            <v xml:space="preserve"> 00000000000.00</v>
          </cell>
          <cell r="AV64" t="str">
            <v>000000000</v>
          </cell>
          <cell r="AW64" t="str">
            <v>000</v>
          </cell>
          <cell r="AX64" t="str">
            <v>00</v>
          </cell>
          <cell r="AY64" t="str">
            <v>0</v>
          </cell>
          <cell r="AZ64" t="str">
            <v>FPL Fibernet</v>
          </cell>
        </row>
        <row r="65">
          <cell r="A65" t="str">
            <v>107100</v>
          </cell>
          <cell r="B65" t="str">
            <v>0399</v>
          </cell>
          <cell r="C65" t="str">
            <v>01066</v>
          </cell>
          <cell r="D65" t="str">
            <v>OMC000</v>
          </cell>
          <cell r="E65" t="str">
            <v>399000</v>
          </cell>
          <cell r="F65" t="str">
            <v>0772</v>
          </cell>
          <cell r="G65" t="str">
            <v>52450</v>
          </cell>
          <cell r="H65" t="str">
            <v>A</v>
          </cell>
          <cell r="I65" t="str">
            <v>00000041</v>
          </cell>
          <cell r="J65">
            <v>95</v>
          </cell>
          <cell r="K65">
            <v>399</v>
          </cell>
          <cell r="L65">
            <v>3218</v>
          </cell>
          <cell r="M65">
            <v>0</v>
          </cell>
          <cell r="N65">
            <v>0</v>
          </cell>
          <cell r="O65">
            <v>0</v>
          </cell>
          <cell r="P65">
            <v>0</v>
          </cell>
          <cell r="Q65" t="str">
            <v>0772</v>
          </cell>
          <cell r="R65" t="str">
            <v>52450</v>
          </cell>
          <cell r="S65" t="str">
            <v>200212</v>
          </cell>
          <cell r="T65" t="str">
            <v>SA01</v>
          </cell>
          <cell r="U65">
            <v>49.69</v>
          </cell>
          <cell r="W65">
            <v>0</v>
          </cell>
          <cell r="Y65">
            <v>0</v>
          </cell>
          <cell r="Z65">
            <v>0</v>
          </cell>
          <cell r="AA65" t="str">
            <v>BCH</v>
          </cell>
          <cell r="AB65" t="str">
            <v>450002350</v>
          </cell>
          <cell r="AC65" t="str">
            <v>PO#</v>
          </cell>
          <cell r="AE65" t="str">
            <v>S/R</v>
          </cell>
          <cell r="AI65" t="str">
            <v>PYN</v>
          </cell>
          <cell r="AJ65" t="str">
            <v>WOLFSON L</v>
          </cell>
          <cell r="AK65" t="str">
            <v>VND</v>
          </cell>
          <cell r="AL65" t="str">
            <v>266735412</v>
          </cell>
          <cell r="AM65" t="str">
            <v>FAC</v>
          </cell>
          <cell r="AN65" t="str">
            <v>000</v>
          </cell>
          <cell r="AQ65" t="str">
            <v>NVD</v>
          </cell>
          <cell r="AR65" t="str">
            <v>2002-12-</v>
          </cell>
          <cell r="AU65" t="str">
            <v>L WOLFSON CAR RENTALWOLFSON L           1900003320</v>
          </cell>
          <cell r="AV65" t="str">
            <v>WF-BATCH</v>
          </cell>
          <cell r="AW65" t="str">
            <v>000</v>
          </cell>
          <cell r="AX65" t="str">
            <v>00</v>
          </cell>
          <cell r="AY65" t="str">
            <v>0</v>
          </cell>
          <cell r="AZ65" t="str">
            <v>FPL Fibernet</v>
          </cell>
        </row>
        <row r="66">
          <cell r="A66" t="str">
            <v>107100</v>
          </cell>
          <cell r="B66" t="str">
            <v>0399</v>
          </cell>
          <cell r="C66" t="str">
            <v>01066</v>
          </cell>
          <cell r="D66" t="str">
            <v>OMC000</v>
          </cell>
          <cell r="E66" t="str">
            <v>399000</v>
          </cell>
          <cell r="F66" t="str">
            <v>0772</v>
          </cell>
          <cell r="G66" t="str">
            <v>52450</v>
          </cell>
          <cell r="H66" t="str">
            <v>A</v>
          </cell>
          <cell r="I66" t="str">
            <v>00000041</v>
          </cell>
          <cell r="J66">
            <v>95</v>
          </cell>
          <cell r="K66">
            <v>399</v>
          </cell>
          <cell r="L66">
            <v>3218</v>
          </cell>
          <cell r="M66">
            <v>0</v>
          </cell>
          <cell r="N66">
            <v>0</v>
          </cell>
          <cell r="O66">
            <v>0</v>
          </cell>
          <cell r="P66">
            <v>0</v>
          </cell>
          <cell r="Q66" t="str">
            <v>0772</v>
          </cell>
          <cell r="R66" t="str">
            <v>52450</v>
          </cell>
          <cell r="S66" t="str">
            <v>200212</v>
          </cell>
          <cell r="T66" t="str">
            <v>SA01</v>
          </cell>
          <cell r="U66">
            <v>69.42</v>
          </cell>
          <cell r="W66">
            <v>0</v>
          </cell>
          <cell r="Y66">
            <v>0</v>
          </cell>
          <cell r="Z66">
            <v>0</v>
          </cell>
          <cell r="AA66" t="str">
            <v>BCH</v>
          </cell>
          <cell r="AB66" t="str">
            <v>450002361</v>
          </cell>
          <cell r="AC66" t="str">
            <v>PO#</v>
          </cell>
          <cell r="AE66" t="str">
            <v>S/R</v>
          </cell>
          <cell r="AI66" t="str">
            <v>PYN</v>
          </cell>
          <cell r="AJ66" t="str">
            <v>LOPEZ-GUERRERO A</v>
          </cell>
          <cell r="AK66" t="str">
            <v>VND</v>
          </cell>
          <cell r="AL66" t="str">
            <v>592927026</v>
          </cell>
          <cell r="AM66" t="str">
            <v>FAC</v>
          </cell>
          <cell r="AN66" t="str">
            <v>000</v>
          </cell>
          <cell r="AQ66" t="str">
            <v>NVD</v>
          </cell>
          <cell r="AR66" t="str">
            <v>2002-12-</v>
          </cell>
          <cell r="AU66" t="str">
            <v>A LOPEZ CAR RENTAL  LOPEZ-GUERRERO A    1900003484</v>
          </cell>
          <cell r="AV66" t="str">
            <v>WF-BATCH</v>
          </cell>
          <cell r="AW66" t="str">
            <v>000</v>
          </cell>
          <cell r="AX66" t="str">
            <v>00</v>
          </cell>
          <cell r="AY66" t="str">
            <v>0</v>
          </cell>
          <cell r="AZ66" t="str">
            <v>FPL Fibernet</v>
          </cell>
        </row>
        <row r="67">
          <cell r="A67" t="str">
            <v>107100</v>
          </cell>
          <cell r="B67" t="str">
            <v>0399</v>
          </cell>
          <cell r="C67" t="str">
            <v>01066</v>
          </cell>
          <cell r="D67" t="str">
            <v>OMC000</v>
          </cell>
          <cell r="E67" t="str">
            <v>399000</v>
          </cell>
          <cell r="F67" t="str">
            <v>0803</v>
          </cell>
          <cell r="G67" t="str">
            <v>36000</v>
          </cell>
          <cell r="H67" t="str">
            <v>A</v>
          </cell>
          <cell r="I67" t="str">
            <v>00000041</v>
          </cell>
          <cell r="J67">
            <v>95</v>
          </cell>
          <cell r="K67">
            <v>399</v>
          </cell>
          <cell r="L67">
            <v>3218</v>
          </cell>
          <cell r="M67">
            <v>0</v>
          </cell>
          <cell r="N67">
            <v>0</v>
          </cell>
          <cell r="O67">
            <v>0</v>
          </cell>
          <cell r="P67">
            <v>0</v>
          </cell>
          <cell r="Q67" t="str">
            <v>0803</v>
          </cell>
          <cell r="R67" t="str">
            <v>36000</v>
          </cell>
          <cell r="S67" t="str">
            <v>200212</v>
          </cell>
          <cell r="T67" t="str">
            <v>PY42</v>
          </cell>
          <cell r="U67">
            <v>694.75</v>
          </cell>
          <cell r="V67" t="str">
            <v>LDB</v>
          </cell>
          <cell r="W67">
            <v>0</v>
          </cell>
          <cell r="X67" t="str">
            <v>SHR</v>
          </cell>
          <cell r="Y67">
            <v>20</v>
          </cell>
          <cell r="Z67">
            <v>20</v>
          </cell>
          <cell r="AA67" t="str">
            <v>PYP</v>
          </cell>
          <cell r="AB67" t="str">
            <v xml:space="preserve"> 0000025</v>
          </cell>
          <cell r="AC67" t="str">
            <v>PYL</v>
          </cell>
          <cell r="AD67" t="str">
            <v>004399</v>
          </cell>
          <cell r="AE67" t="str">
            <v>EMP</v>
          </cell>
          <cell r="AF67" t="str">
            <v>27026</v>
          </cell>
          <cell r="AG67" t="str">
            <v>JUL</v>
          </cell>
          <cell r="AH67" t="str">
            <v xml:space="preserve"> 000.00</v>
          </cell>
          <cell r="AI67" t="str">
            <v>BCH</v>
          </cell>
          <cell r="AJ67" t="str">
            <v>801</v>
          </cell>
          <cell r="AK67" t="str">
            <v>CLS</v>
          </cell>
          <cell r="AL67" t="str">
            <v>R445</v>
          </cell>
          <cell r="AM67" t="str">
            <v>DTA</v>
          </cell>
          <cell r="AN67" t="str">
            <v xml:space="preserve"> 00000000000.00</v>
          </cell>
          <cell r="AO67" t="str">
            <v>DTH</v>
          </cell>
          <cell r="AP67" t="str">
            <v xml:space="preserve"> 00000000000.00</v>
          </cell>
          <cell r="AV67" t="str">
            <v>000000000</v>
          </cell>
          <cell r="AW67" t="str">
            <v>000</v>
          </cell>
          <cell r="AX67" t="str">
            <v>00</v>
          </cell>
          <cell r="AY67" t="str">
            <v>0</v>
          </cell>
          <cell r="AZ67" t="str">
            <v>FPL Fibernet</v>
          </cell>
        </row>
        <row r="68">
          <cell r="A68" t="str">
            <v>107100</v>
          </cell>
          <cell r="B68" t="str">
            <v>0399</v>
          </cell>
          <cell r="C68" t="str">
            <v>01066</v>
          </cell>
          <cell r="D68" t="str">
            <v>OMC000</v>
          </cell>
          <cell r="E68" t="str">
            <v>399000</v>
          </cell>
          <cell r="F68" t="str">
            <v>0803</v>
          </cell>
          <cell r="G68" t="str">
            <v>36000</v>
          </cell>
          <cell r="H68" t="str">
            <v>A</v>
          </cell>
          <cell r="I68" t="str">
            <v>00000041</v>
          </cell>
          <cell r="J68">
            <v>95</v>
          </cell>
          <cell r="K68">
            <v>399</v>
          </cell>
          <cell r="L68">
            <v>3218</v>
          </cell>
          <cell r="M68">
            <v>0</v>
          </cell>
          <cell r="N68">
            <v>0</v>
          </cell>
          <cell r="O68">
            <v>0</v>
          </cell>
          <cell r="P68">
            <v>0</v>
          </cell>
          <cell r="Q68" t="str">
            <v>0803</v>
          </cell>
          <cell r="R68" t="str">
            <v>36000</v>
          </cell>
          <cell r="S68" t="str">
            <v>200212</v>
          </cell>
          <cell r="T68" t="str">
            <v>PY42</v>
          </cell>
          <cell r="U68">
            <v>833.7</v>
          </cell>
          <cell r="V68" t="str">
            <v>LDB</v>
          </cell>
          <cell r="W68">
            <v>0</v>
          </cell>
          <cell r="X68" t="str">
            <v>SHR</v>
          </cell>
          <cell r="Y68">
            <v>24</v>
          </cell>
          <cell r="Z68">
            <v>24</v>
          </cell>
          <cell r="AA68" t="str">
            <v>PYP</v>
          </cell>
          <cell r="AB68" t="str">
            <v xml:space="preserve"> 0000026</v>
          </cell>
          <cell r="AC68" t="str">
            <v>PYL</v>
          </cell>
          <cell r="AD68" t="str">
            <v>004399</v>
          </cell>
          <cell r="AE68" t="str">
            <v>EMP</v>
          </cell>
          <cell r="AF68" t="str">
            <v>27026</v>
          </cell>
          <cell r="AG68" t="str">
            <v>JUL</v>
          </cell>
          <cell r="AH68" t="str">
            <v xml:space="preserve"> 000.00</v>
          </cell>
          <cell r="AI68" t="str">
            <v>BCH</v>
          </cell>
          <cell r="AJ68" t="str">
            <v>801</v>
          </cell>
          <cell r="AK68" t="str">
            <v>CLS</v>
          </cell>
          <cell r="AL68" t="str">
            <v>R445</v>
          </cell>
          <cell r="AM68" t="str">
            <v>DTA</v>
          </cell>
          <cell r="AN68" t="str">
            <v xml:space="preserve"> 00000000000.00</v>
          </cell>
          <cell r="AO68" t="str">
            <v>DTH</v>
          </cell>
          <cell r="AP68" t="str">
            <v xml:space="preserve"> 00000000000.00</v>
          </cell>
          <cell r="AV68" t="str">
            <v>000000000</v>
          </cell>
          <cell r="AW68" t="str">
            <v>000</v>
          </cell>
          <cell r="AX68" t="str">
            <v>00</v>
          </cell>
          <cell r="AY68" t="str">
            <v>0</v>
          </cell>
          <cell r="AZ68" t="str">
            <v>FPL Fibernet</v>
          </cell>
        </row>
        <row r="69">
          <cell r="A69" t="str">
            <v>107100</v>
          </cell>
          <cell r="B69" t="str">
            <v>0399</v>
          </cell>
          <cell r="C69" t="str">
            <v>01066</v>
          </cell>
          <cell r="D69" t="str">
            <v>OMC000</v>
          </cell>
          <cell r="E69" t="str">
            <v>399000</v>
          </cell>
          <cell r="F69" t="str">
            <v>0803</v>
          </cell>
          <cell r="G69" t="str">
            <v>36000</v>
          </cell>
          <cell r="H69" t="str">
            <v>A</v>
          </cell>
          <cell r="I69" t="str">
            <v>00000041</v>
          </cell>
          <cell r="J69">
            <v>95</v>
          </cell>
          <cell r="K69">
            <v>399</v>
          </cell>
          <cell r="L69">
            <v>3218</v>
          </cell>
          <cell r="M69">
            <v>0</v>
          </cell>
          <cell r="N69">
            <v>0</v>
          </cell>
          <cell r="O69">
            <v>0</v>
          </cell>
          <cell r="P69">
            <v>0</v>
          </cell>
          <cell r="Q69" t="str">
            <v>0803</v>
          </cell>
          <cell r="R69" t="str">
            <v>36000</v>
          </cell>
          <cell r="S69" t="str">
            <v>200212</v>
          </cell>
          <cell r="T69" t="str">
            <v>PY42</v>
          </cell>
          <cell r="U69">
            <v>984.9</v>
          </cell>
          <cell r="V69" t="str">
            <v>LDB</v>
          </cell>
          <cell r="W69">
            <v>0</v>
          </cell>
          <cell r="X69" t="str">
            <v>SHR</v>
          </cell>
          <cell r="Y69">
            <v>24</v>
          </cell>
          <cell r="Z69">
            <v>24</v>
          </cell>
          <cell r="AA69" t="str">
            <v>PYP</v>
          </cell>
          <cell r="AB69" t="str">
            <v xml:space="preserve"> 0000025</v>
          </cell>
          <cell r="AC69" t="str">
            <v>PYL</v>
          </cell>
          <cell r="AD69" t="str">
            <v>004399</v>
          </cell>
          <cell r="AE69" t="str">
            <v>EMP</v>
          </cell>
          <cell r="AF69" t="str">
            <v>35412</v>
          </cell>
          <cell r="AG69" t="str">
            <v>JUL</v>
          </cell>
          <cell r="AH69" t="str">
            <v xml:space="preserve"> 000.00</v>
          </cell>
          <cell r="AI69" t="str">
            <v>BCH</v>
          </cell>
          <cell r="AJ69" t="str">
            <v>801</v>
          </cell>
          <cell r="AK69" t="str">
            <v>CLS</v>
          </cell>
          <cell r="AL69" t="str">
            <v>R436</v>
          </cell>
          <cell r="AM69" t="str">
            <v>DTA</v>
          </cell>
          <cell r="AN69" t="str">
            <v xml:space="preserve"> 00000000000.00</v>
          </cell>
          <cell r="AO69" t="str">
            <v>DTH</v>
          </cell>
          <cell r="AP69" t="str">
            <v xml:space="preserve"> 00000000000.00</v>
          </cell>
          <cell r="AV69" t="str">
            <v>000000000</v>
          </cell>
          <cell r="AW69" t="str">
            <v>000</v>
          </cell>
          <cell r="AX69" t="str">
            <v>00</v>
          </cell>
          <cell r="AY69" t="str">
            <v>0</v>
          </cell>
          <cell r="AZ69" t="str">
            <v>FPL Fibernet</v>
          </cell>
        </row>
        <row r="70">
          <cell r="A70" t="str">
            <v>107100</v>
          </cell>
          <cell r="B70" t="str">
            <v>0399</v>
          </cell>
          <cell r="C70" t="str">
            <v>01066</v>
          </cell>
          <cell r="D70" t="str">
            <v>OMC000</v>
          </cell>
          <cell r="E70" t="str">
            <v>399000</v>
          </cell>
          <cell r="F70" t="str">
            <v>0803</v>
          </cell>
          <cell r="G70" t="str">
            <v>36000</v>
          </cell>
          <cell r="H70" t="str">
            <v>A</v>
          </cell>
          <cell r="I70" t="str">
            <v>00000041</v>
          </cell>
          <cell r="J70">
            <v>95</v>
          </cell>
          <cell r="K70">
            <v>399</v>
          </cell>
          <cell r="L70">
            <v>3218</v>
          </cell>
          <cell r="M70">
            <v>0</v>
          </cell>
          <cell r="N70">
            <v>0</v>
          </cell>
          <cell r="O70">
            <v>0</v>
          </cell>
          <cell r="P70">
            <v>0</v>
          </cell>
          <cell r="Q70" t="str">
            <v>0803</v>
          </cell>
          <cell r="R70" t="str">
            <v>36000</v>
          </cell>
          <cell r="S70" t="str">
            <v>200212</v>
          </cell>
          <cell r="T70" t="str">
            <v>PY42</v>
          </cell>
          <cell r="U70">
            <v>1615.6</v>
          </cell>
          <cell r="V70" t="str">
            <v>LDB</v>
          </cell>
          <cell r="W70">
            <v>0</v>
          </cell>
          <cell r="X70" t="str">
            <v>SHR</v>
          </cell>
          <cell r="Y70">
            <v>32</v>
          </cell>
          <cell r="Z70">
            <v>32</v>
          </cell>
          <cell r="AA70" t="str">
            <v>PYP</v>
          </cell>
          <cell r="AB70" t="str">
            <v xml:space="preserve"> 0000025</v>
          </cell>
          <cell r="AC70" t="str">
            <v>PYL</v>
          </cell>
          <cell r="AD70" t="str">
            <v>004399</v>
          </cell>
          <cell r="AE70" t="str">
            <v>EMP</v>
          </cell>
          <cell r="AF70" t="str">
            <v>40663</v>
          </cell>
          <cell r="AG70" t="str">
            <v>JUL</v>
          </cell>
          <cell r="AH70" t="str">
            <v xml:space="preserve"> 000.00</v>
          </cell>
          <cell r="AI70" t="str">
            <v>BCH</v>
          </cell>
          <cell r="AJ70" t="str">
            <v>801</v>
          </cell>
          <cell r="AK70" t="str">
            <v>CLS</v>
          </cell>
          <cell r="AL70" t="str">
            <v>1RB8</v>
          </cell>
          <cell r="AM70" t="str">
            <v>DTA</v>
          </cell>
          <cell r="AN70" t="str">
            <v xml:space="preserve"> 00000000000.00</v>
          </cell>
          <cell r="AO70" t="str">
            <v>DTH</v>
          </cell>
          <cell r="AP70" t="str">
            <v xml:space="preserve"> 00000000000.00</v>
          </cell>
          <cell r="AV70" t="str">
            <v>000000000</v>
          </cell>
          <cell r="AW70" t="str">
            <v>000</v>
          </cell>
          <cell r="AX70" t="str">
            <v>00</v>
          </cell>
          <cell r="AY70" t="str">
            <v>0</v>
          </cell>
          <cell r="AZ70" t="str">
            <v>FPL Fibernet</v>
          </cell>
        </row>
        <row r="71">
          <cell r="A71" t="str">
            <v>107100</v>
          </cell>
          <cell r="B71" t="str">
            <v>0399</v>
          </cell>
          <cell r="C71" t="str">
            <v>01066</v>
          </cell>
          <cell r="D71" t="str">
            <v>OMC000</v>
          </cell>
          <cell r="E71" t="str">
            <v>399000</v>
          </cell>
          <cell r="F71" t="str">
            <v>0803</v>
          </cell>
          <cell r="G71" t="str">
            <v>36000</v>
          </cell>
          <cell r="H71" t="str">
            <v>A</v>
          </cell>
          <cell r="I71" t="str">
            <v>00000041</v>
          </cell>
          <cell r="J71">
            <v>95</v>
          </cell>
          <cell r="K71">
            <v>399</v>
          </cell>
          <cell r="L71">
            <v>3218</v>
          </cell>
          <cell r="M71">
            <v>0</v>
          </cell>
          <cell r="N71">
            <v>0</v>
          </cell>
          <cell r="O71">
            <v>0</v>
          </cell>
          <cell r="P71">
            <v>0</v>
          </cell>
          <cell r="Q71" t="str">
            <v>0803</v>
          </cell>
          <cell r="R71" t="str">
            <v>36000</v>
          </cell>
          <cell r="S71" t="str">
            <v>200212</v>
          </cell>
          <cell r="T71" t="str">
            <v>PY42</v>
          </cell>
          <cell r="U71">
            <v>1641.5</v>
          </cell>
          <cell r="V71" t="str">
            <v>LDB</v>
          </cell>
          <cell r="W71">
            <v>0</v>
          </cell>
          <cell r="X71" t="str">
            <v>SHR</v>
          </cell>
          <cell r="Y71">
            <v>40</v>
          </cell>
          <cell r="Z71">
            <v>40</v>
          </cell>
          <cell r="AA71" t="str">
            <v>PYP</v>
          </cell>
          <cell r="AB71" t="str">
            <v xml:space="preserve"> 0000001</v>
          </cell>
          <cell r="AC71" t="str">
            <v>PYL</v>
          </cell>
          <cell r="AD71" t="str">
            <v>004399</v>
          </cell>
          <cell r="AE71" t="str">
            <v>EMP</v>
          </cell>
          <cell r="AF71" t="str">
            <v>35412</v>
          </cell>
          <cell r="AG71" t="str">
            <v>JUL</v>
          </cell>
          <cell r="AH71" t="str">
            <v xml:space="preserve"> 000.00</v>
          </cell>
          <cell r="AI71" t="str">
            <v>BCH</v>
          </cell>
          <cell r="AJ71" t="str">
            <v>801</v>
          </cell>
          <cell r="AK71" t="str">
            <v>CLS</v>
          </cell>
          <cell r="AL71" t="str">
            <v>R436</v>
          </cell>
          <cell r="AM71" t="str">
            <v>DTA</v>
          </cell>
          <cell r="AN71" t="str">
            <v xml:space="preserve"> 00000000000.00</v>
          </cell>
          <cell r="AO71" t="str">
            <v>DTH</v>
          </cell>
          <cell r="AP71" t="str">
            <v xml:space="preserve"> 00000000000.00</v>
          </cell>
          <cell r="AV71" t="str">
            <v>000000000</v>
          </cell>
          <cell r="AW71" t="str">
            <v>000</v>
          </cell>
          <cell r="AX71" t="str">
            <v>00</v>
          </cell>
          <cell r="AY71" t="str">
            <v>0</v>
          </cell>
          <cell r="AZ71" t="str">
            <v>FPL Fibernet</v>
          </cell>
        </row>
        <row r="72">
          <cell r="A72" t="str">
            <v>107100</v>
          </cell>
          <cell r="B72" t="str">
            <v>0399</v>
          </cell>
          <cell r="C72" t="str">
            <v>01066</v>
          </cell>
          <cell r="D72" t="str">
            <v>OMC000</v>
          </cell>
          <cell r="E72" t="str">
            <v>399000</v>
          </cell>
          <cell r="F72" t="str">
            <v>0803</v>
          </cell>
          <cell r="G72" t="str">
            <v>36000</v>
          </cell>
          <cell r="H72" t="str">
            <v>A</v>
          </cell>
          <cell r="I72" t="str">
            <v>00000041</v>
          </cell>
          <cell r="J72">
            <v>95</v>
          </cell>
          <cell r="K72">
            <v>399</v>
          </cell>
          <cell r="L72">
            <v>3218</v>
          </cell>
          <cell r="M72">
            <v>0</v>
          </cell>
          <cell r="N72">
            <v>0</v>
          </cell>
          <cell r="O72">
            <v>0</v>
          </cell>
          <cell r="P72">
            <v>0</v>
          </cell>
          <cell r="Q72" t="str">
            <v>0803</v>
          </cell>
          <cell r="R72" t="str">
            <v>36000</v>
          </cell>
          <cell r="S72" t="str">
            <v>200212</v>
          </cell>
          <cell r="T72" t="str">
            <v>PY42</v>
          </cell>
          <cell r="U72">
            <v>1767.06</v>
          </cell>
          <cell r="V72" t="str">
            <v>LDB</v>
          </cell>
          <cell r="W72">
            <v>0</v>
          </cell>
          <cell r="X72" t="str">
            <v>SHR</v>
          </cell>
          <cell r="Y72">
            <v>35</v>
          </cell>
          <cell r="Z72">
            <v>35</v>
          </cell>
          <cell r="AA72" t="str">
            <v>PYP</v>
          </cell>
          <cell r="AB72" t="str">
            <v xml:space="preserve"> 0000026</v>
          </cell>
          <cell r="AC72" t="str">
            <v>PYL</v>
          </cell>
          <cell r="AD72" t="str">
            <v>004399</v>
          </cell>
          <cell r="AE72" t="str">
            <v>EMP</v>
          </cell>
          <cell r="AF72" t="str">
            <v>40663</v>
          </cell>
          <cell r="AG72" t="str">
            <v>JUL</v>
          </cell>
          <cell r="AH72" t="str">
            <v xml:space="preserve"> 000.00</v>
          </cell>
          <cell r="AI72" t="str">
            <v>BCH</v>
          </cell>
          <cell r="AJ72" t="str">
            <v>801</v>
          </cell>
          <cell r="AK72" t="str">
            <v>CLS</v>
          </cell>
          <cell r="AL72" t="str">
            <v>1RB8</v>
          </cell>
          <cell r="AM72" t="str">
            <v>DTA</v>
          </cell>
          <cell r="AN72" t="str">
            <v xml:space="preserve"> 00000000000.00</v>
          </cell>
          <cell r="AO72" t="str">
            <v>DTH</v>
          </cell>
          <cell r="AP72" t="str">
            <v xml:space="preserve"> 00000000000.00</v>
          </cell>
          <cell r="AV72" t="str">
            <v>000000000</v>
          </cell>
          <cell r="AW72" t="str">
            <v>000</v>
          </cell>
          <cell r="AX72" t="str">
            <v>00</v>
          </cell>
          <cell r="AY72" t="str">
            <v>0</v>
          </cell>
          <cell r="AZ72" t="str">
            <v>FPL Fibernet</v>
          </cell>
        </row>
        <row r="73">
          <cell r="A73" t="str">
            <v>107100</v>
          </cell>
          <cell r="B73" t="str">
            <v>0399</v>
          </cell>
          <cell r="C73" t="str">
            <v>01066</v>
          </cell>
          <cell r="D73" t="str">
            <v>OMC000</v>
          </cell>
          <cell r="E73" t="str">
            <v>399000</v>
          </cell>
          <cell r="F73" t="str">
            <v>0803</v>
          </cell>
          <cell r="G73" t="str">
            <v>36000</v>
          </cell>
          <cell r="H73" t="str">
            <v>A</v>
          </cell>
          <cell r="I73" t="str">
            <v>00000041</v>
          </cell>
          <cell r="J73">
            <v>95</v>
          </cell>
          <cell r="K73">
            <v>399</v>
          </cell>
          <cell r="L73">
            <v>3218</v>
          </cell>
          <cell r="M73">
            <v>0</v>
          </cell>
          <cell r="N73">
            <v>0</v>
          </cell>
          <cell r="O73">
            <v>0</v>
          </cell>
          <cell r="P73">
            <v>0</v>
          </cell>
          <cell r="Q73" t="str">
            <v>0803</v>
          </cell>
          <cell r="R73" t="str">
            <v>36000</v>
          </cell>
          <cell r="S73" t="str">
            <v>200212</v>
          </cell>
          <cell r="T73" t="str">
            <v>PY42</v>
          </cell>
          <cell r="U73">
            <v>1890.63</v>
          </cell>
          <cell r="V73" t="str">
            <v>LDB</v>
          </cell>
          <cell r="W73">
            <v>0</v>
          </cell>
          <cell r="X73" t="str">
            <v>SHR</v>
          </cell>
          <cell r="Y73">
            <v>50</v>
          </cell>
          <cell r="Z73">
            <v>50</v>
          </cell>
          <cell r="AA73" t="str">
            <v>PYP</v>
          </cell>
          <cell r="AB73" t="str">
            <v xml:space="preserve"> 0000001</v>
          </cell>
          <cell r="AC73" t="str">
            <v>PYL</v>
          </cell>
          <cell r="AD73" t="str">
            <v>004399</v>
          </cell>
          <cell r="AE73" t="str">
            <v>EMP</v>
          </cell>
          <cell r="AF73" t="str">
            <v>80814</v>
          </cell>
          <cell r="AG73" t="str">
            <v>JUL</v>
          </cell>
          <cell r="AH73" t="str">
            <v xml:space="preserve"> 000.00</v>
          </cell>
          <cell r="AI73" t="str">
            <v>BCH</v>
          </cell>
          <cell r="AJ73" t="str">
            <v>801</v>
          </cell>
          <cell r="AK73" t="str">
            <v>CLS</v>
          </cell>
          <cell r="AL73" t="str">
            <v>R437</v>
          </cell>
          <cell r="AM73" t="str">
            <v>DTA</v>
          </cell>
          <cell r="AN73" t="str">
            <v xml:space="preserve"> 00000000000.00</v>
          </cell>
          <cell r="AO73" t="str">
            <v>DTH</v>
          </cell>
          <cell r="AP73" t="str">
            <v xml:space="preserve"> 00000000000.00</v>
          </cell>
          <cell r="AV73" t="str">
            <v>000000000</v>
          </cell>
          <cell r="AW73" t="str">
            <v>000</v>
          </cell>
          <cell r="AX73" t="str">
            <v>00</v>
          </cell>
          <cell r="AY73" t="str">
            <v>0</v>
          </cell>
          <cell r="AZ73" t="str">
            <v>FPL Fibernet</v>
          </cell>
        </row>
        <row r="74">
          <cell r="A74" t="str">
            <v>107100</v>
          </cell>
          <cell r="B74" t="str">
            <v>0399</v>
          </cell>
          <cell r="C74" t="str">
            <v>01066</v>
          </cell>
          <cell r="D74" t="str">
            <v>OMC000</v>
          </cell>
          <cell r="E74" t="str">
            <v>399000</v>
          </cell>
          <cell r="F74" t="str">
            <v>0803</v>
          </cell>
          <cell r="G74" t="str">
            <v>36000</v>
          </cell>
          <cell r="H74" t="str">
            <v>A</v>
          </cell>
          <cell r="I74" t="str">
            <v>00000041</v>
          </cell>
          <cell r="J74">
            <v>95</v>
          </cell>
          <cell r="K74">
            <v>399</v>
          </cell>
          <cell r="L74">
            <v>3218</v>
          </cell>
          <cell r="M74">
            <v>0</v>
          </cell>
          <cell r="N74">
            <v>0</v>
          </cell>
          <cell r="O74">
            <v>0</v>
          </cell>
          <cell r="P74">
            <v>0</v>
          </cell>
          <cell r="Q74" t="str">
            <v>0803</v>
          </cell>
          <cell r="R74" t="str">
            <v>36000</v>
          </cell>
          <cell r="S74" t="str">
            <v>200212</v>
          </cell>
          <cell r="T74" t="str">
            <v>PY42</v>
          </cell>
          <cell r="U74">
            <v>2019.5</v>
          </cell>
          <cell r="V74" t="str">
            <v>LDB</v>
          </cell>
          <cell r="W74">
            <v>0</v>
          </cell>
          <cell r="X74" t="str">
            <v>SHR</v>
          </cell>
          <cell r="Y74">
            <v>40</v>
          </cell>
          <cell r="Z74">
            <v>40</v>
          </cell>
          <cell r="AA74" t="str">
            <v>PYP</v>
          </cell>
          <cell r="AB74" t="str">
            <v xml:space="preserve"> 0000001</v>
          </cell>
          <cell r="AC74" t="str">
            <v>PYL</v>
          </cell>
          <cell r="AD74" t="str">
            <v>004399</v>
          </cell>
          <cell r="AE74" t="str">
            <v>EMP</v>
          </cell>
          <cell r="AF74" t="str">
            <v>40663</v>
          </cell>
          <cell r="AG74" t="str">
            <v>JUL</v>
          </cell>
          <cell r="AH74" t="str">
            <v xml:space="preserve"> 000.00</v>
          </cell>
          <cell r="AI74" t="str">
            <v>BCH</v>
          </cell>
          <cell r="AJ74" t="str">
            <v>801</v>
          </cell>
          <cell r="AK74" t="str">
            <v>CLS</v>
          </cell>
          <cell r="AL74" t="str">
            <v>1RB8</v>
          </cell>
          <cell r="AM74" t="str">
            <v>DTA</v>
          </cell>
          <cell r="AN74" t="str">
            <v xml:space="preserve"> 00000000000.00</v>
          </cell>
          <cell r="AO74" t="str">
            <v>DTH</v>
          </cell>
          <cell r="AP74" t="str">
            <v xml:space="preserve"> 00000000000.00</v>
          </cell>
          <cell r="AV74" t="str">
            <v>000000000</v>
          </cell>
          <cell r="AW74" t="str">
            <v>000</v>
          </cell>
          <cell r="AX74" t="str">
            <v>00</v>
          </cell>
          <cell r="AY74" t="str">
            <v>0</v>
          </cell>
          <cell r="AZ74" t="str">
            <v>FPL Fibernet</v>
          </cell>
        </row>
        <row r="75">
          <cell r="A75" t="str">
            <v>107100</v>
          </cell>
          <cell r="B75" t="str">
            <v>0399</v>
          </cell>
          <cell r="C75" t="str">
            <v>01066</v>
          </cell>
          <cell r="D75" t="str">
            <v>OMC000</v>
          </cell>
          <cell r="E75" t="str">
            <v>399000</v>
          </cell>
          <cell r="F75" t="str">
            <v>0803</v>
          </cell>
          <cell r="G75" t="str">
            <v>36000</v>
          </cell>
          <cell r="H75" t="str">
            <v>A</v>
          </cell>
          <cell r="I75" t="str">
            <v>00000041</v>
          </cell>
          <cell r="J75">
            <v>95</v>
          </cell>
          <cell r="K75">
            <v>399</v>
          </cell>
          <cell r="L75">
            <v>3218</v>
          </cell>
          <cell r="M75">
            <v>0</v>
          </cell>
          <cell r="N75">
            <v>0</v>
          </cell>
          <cell r="O75">
            <v>0</v>
          </cell>
          <cell r="P75">
            <v>0</v>
          </cell>
          <cell r="Q75" t="str">
            <v>0803</v>
          </cell>
          <cell r="R75" t="str">
            <v>36000</v>
          </cell>
          <cell r="S75" t="str">
            <v>200212</v>
          </cell>
          <cell r="T75" t="str">
            <v>PY42</v>
          </cell>
          <cell r="U75">
            <v>2268.75</v>
          </cell>
          <cell r="V75" t="str">
            <v>LDB</v>
          </cell>
          <cell r="W75">
            <v>0</v>
          </cell>
          <cell r="X75" t="str">
            <v>SHR</v>
          </cell>
          <cell r="Y75">
            <v>60</v>
          </cell>
          <cell r="Z75">
            <v>60</v>
          </cell>
          <cell r="AA75" t="str">
            <v>PYP</v>
          </cell>
          <cell r="AB75" t="str">
            <v xml:space="preserve"> 0000025</v>
          </cell>
          <cell r="AC75" t="str">
            <v>PYL</v>
          </cell>
          <cell r="AD75" t="str">
            <v>004399</v>
          </cell>
          <cell r="AE75" t="str">
            <v>EMP</v>
          </cell>
          <cell r="AF75" t="str">
            <v>80814</v>
          </cell>
          <cell r="AG75" t="str">
            <v>JUL</v>
          </cell>
          <cell r="AH75" t="str">
            <v xml:space="preserve"> 000.00</v>
          </cell>
          <cell r="AI75" t="str">
            <v>BCH</v>
          </cell>
          <cell r="AJ75" t="str">
            <v>801</v>
          </cell>
          <cell r="AK75" t="str">
            <v>CLS</v>
          </cell>
          <cell r="AL75" t="str">
            <v>R437</v>
          </cell>
          <cell r="AM75" t="str">
            <v>DTA</v>
          </cell>
          <cell r="AN75" t="str">
            <v xml:space="preserve"> 00000000000.00</v>
          </cell>
          <cell r="AO75" t="str">
            <v>DTH</v>
          </cell>
          <cell r="AP75" t="str">
            <v xml:space="preserve"> 00000000000.00</v>
          </cell>
          <cell r="AV75" t="str">
            <v>000000000</v>
          </cell>
          <cell r="AW75" t="str">
            <v>000</v>
          </cell>
          <cell r="AX75" t="str">
            <v>00</v>
          </cell>
          <cell r="AY75" t="str">
            <v>0</v>
          </cell>
          <cell r="AZ75" t="str">
            <v>FPL Fibernet</v>
          </cell>
        </row>
        <row r="76">
          <cell r="A76" t="str">
            <v>107100</v>
          </cell>
          <cell r="B76" t="str">
            <v>0399</v>
          </cell>
          <cell r="C76" t="str">
            <v>01066</v>
          </cell>
          <cell r="D76" t="str">
            <v>OMC000</v>
          </cell>
          <cell r="E76" t="str">
            <v>399000</v>
          </cell>
          <cell r="F76" t="str">
            <v>0803</v>
          </cell>
          <cell r="G76" t="str">
            <v>36000</v>
          </cell>
          <cell r="H76" t="str">
            <v>A</v>
          </cell>
          <cell r="I76" t="str">
            <v>00000041</v>
          </cell>
          <cell r="J76">
            <v>95</v>
          </cell>
          <cell r="K76">
            <v>399</v>
          </cell>
          <cell r="L76">
            <v>3218</v>
          </cell>
          <cell r="M76">
            <v>0</v>
          </cell>
          <cell r="N76">
            <v>0</v>
          </cell>
          <cell r="O76">
            <v>0</v>
          </cell>
          <cell r="P76">
            <v>0</v>
          </cell>
          <cell r="Q76" t="str">
            <v>0803</v>
          </cell>
          <cell r="R76" t="str">
            <v>36000</v>
          </cell>
          <cell r="S76" t="str">
            <v>200212</v>
          </cell>
          <cell r="T76" t="str">
            <v>PY42</v>
          </cell>
          <cell r="U76">
            <v>2344.36</v>
          </cell>
          <cell r="V76" t="str">
            <v>LDB</v>
          </cell>
          <cell r="W76">
            <v>0</v>
          </cell>
          <cell r="X76" t="str">
            <v>SHR</v>
          </cell>
          <cell r="Y76">
            <v>62</v>
          </cell>
          <cell r="Z76">
            <v>62</v>
          </cell>
          <cell r="AA76" t="str">
            <v>PYP</v>
          </cell>
          <cell r="AB76" t="str">
            <v xml:space="preserve"> 0000026</v>
          </cell>
          <cell r="AC76" t="str">
            <v>PYL</v>
          </cell>
          <cell r="AD76" t="str">
            <v>004399</v>
          </cell>
          <cell r="AE76" t="str">
            <v>EMP</v>
          </cell>
          <cell r="AF76" t="str">
            <v>80814</v>
          </cell>
          <cell r="AG76" t="str">
            <v>JUL</v>
          </cell>
          <cell r="AH76" t="str">
            <v xml:space="preserve"> 000.00</v>
          </cell>
          <cell r="AI76" t="str">
            <v>BCH</v>
          </cell>
          <cell r="AJ76" t="str">
            <v>801</v>
          </cell>
          <cell r="AK76" t="str">
            <v>CLS</v>
          </cell>
          <cell r="AL76" t="str">
            <v>R437</v>
          </cell>
          <cell r="AM76" t="str">
            <v>DTA</v>
          </cell>
          <cell r="AN76" t="str">
            <v xml:space="preserve"> 00000000000.00</v>
          </cell>
          <cell r="AO76" t="str">
            <v>DTH</v>
          </cell>
          <cell r="AP76" t="str">
            <v xml:space="preserve"> 00000000000.00</v>
          </cell>
          <cell r="AV76" t="str">
            <v>000000000</v>
          </cell>
          <cell r="AW76" t="str">
            <v>000</v>
          </cell>
          <cell r="AX76" t="str">
            <v>00</v>
          </cell>
          <cell r="AY76" t="str">
            <v>0</v>
          </cell>
          <cell r="AZ76" t="str">
            <v>FPL Fibernet</v>
          </cell>
        </row>
        <row r="77">
          <cell r="A77" t="str">
            <v>107100</v>
          </cell>
          <cell r="B77" t="str">
            <v>0399</v>
          </cell>
          <cell r="C77" t="str">
            <v>01066</v>
          </cell>
          <cell r="D77" t="str">
            <v>OMC000</v>
          </cell>
          <cell r="E77" t="str">
            <v>399000</v>
          </cell>
          <cell r="F77" t="str">
            <v>0803</v>
          </cell>
          <cell r="G77" t="str">
            <v>36000</v>
          </cell>
          <cell r="H77" t="str">
            <v>A</v>
          </cell>
          <cell r="I77" t="str">
            <v>00000041</v>
          </cell>
          <cell r="J77">
            <v>95</v>
          </cell>
          <cell r="K77">
            <v>399</v>
          </cell>
          <cell r="L77">
            <v>3218</v>
          </cell>
          <cell r="M77">
            <v>0</v>
          </cell>
          <cell r="N77">
            <v>0</v>
          </cell>
          <cell r="O77">
            <v>0</v>
          </cell>
          <cell r="P77">
            <v>0</v>
          </cell>
          <cell r="Q77" t="str">
            <v>0803</v>
          </cell>
          <cell r="R77" t="str">
            <v>36000</v>
          </cell>
          <cell r="S77" t="str">
            <v>200212</v>
          </cell>
          <cell r="T77" t="str">
            <v>PY42</v>
          </cell>
          <cell r="U77">
            <v>2570.58</v>
          </cell>
          <cell r="V77" t="str">
            <v>LDB</v>
          </cell>
          <cell r="W77">
            <v>0</v>
          </cell>
          <cell r="X77" t="str">
            <v>SHR</v>
          </cell>
          <cell r="Y77">
            <v>74</v>
          </cell>
          <cell r="Z77">
            <v>74</v>
          </cell>
          <cell r="AA77" t="str">
            <v>PYP</v>
          </cell>
          <cell r="AB77" t="str">
            <v xml:space="preserve"> 0000001</v>
          </cell>
          <cell r="AC77" t="str">
            <v>PYL</v>
          </cell>
          <cell r="AD77" t="str">
            <v>004399</v>
          </cell>
          <cell r="AE77" t="str">
            <v>EMP</v>
          </cell>
          <cell r="AF77" t="str">
            <v>27026</v>
          </cell>
          <cell r="AG77" t="str">
            <v>JUL</v>
          </cell>
          <cell r="AH77" t="str">
            <v xml:space="preserve"> 000.00</v>
          </cell>
          <cell r="AI77" t="str">
            <v>BCH</v>
          </cell>
          <cell r="AJ77" t="str">
            <v>801</v>
          </cell>
          <cell r="AK77" t="str">
            <v>CLS</v>
          </cell>
          <cell r="AL77" t="str">
            <v>R445</v>
          </cell>
          <cell r="AM77" t="str">
            <v>DTA</v>
          </cell>
          <cell r="AN77" t="str">
            <v xml:space="preserve"> 00000000000.00</v>
          </cell>
          <cell r="AO77" t="str">
            <v>DTH</v>
          </cell>
          <cell r="AP77" t="str">
            <v xml:space="preserve"> 00000000000.00</v>
          </cell>
          <cell r="AV77" t="str">
            <v>000000000</v>
          </cell>
          <cell r="AW77" t="str">
            <v>000</v>
          </cell>
          <cell r="AX77" t="str">
            <v>00</v>
          </cell>
          <cell r="AY77" t="str">
            <v>0</v>
          </cell>
          <cell r="AZ77" t="str">
            <v>FPL Fibernet</v>
          </cell>
        </row>
        <row r="78">
          <cell r="A78" t="str">
            <v>107100</v>
          </cell>
          <cell r="B78" t="str">
            <v>0399</v>
          </cell>
          <cell r="C78" t="str">
            <v>01066</v>
          </cell>
          <cell r="D78" t="str">
            <v>OMC000</v>
          </cell>
          <cell r="E78" t="str">
            <v>399000</v>
          </cell>
          <cell r="F78" t="str">
            <v>0803</v>
          </cell>
          <cell r="G78" t="str">
            <v>36000</v>
          </cell>
          <cell r="H78" t="str">
            <v>A</v>
          </cell>
          <cell r="I78" t="str">
            <v>00000041</v>
          </cell>
          <cell r="J78">
            <v>95</v>
          </cell>
          <cell r="K78">
            <v>399</v>
          </cell>
          <cell r="L78">
            <v>3218</v>
          </cell>
          <cell r="M78">
            <v>0</v>
          </cell>
          <cell r="N78">
            <v>0</v>
          </cell>
          <cell r="O78">
            <v>0</v>
          </cell>
          <cell r="P78">
            <v>0</v>
          </cell>
          <cell r="Q78" t="str">
            <v>0803</v>
          </cell>
          <cell r="R78" t="str">
            <v>36000</v>
          </cell>
          <cell r="S78" t="str">
            <v>200212</v>
          </cell>
          <cell r="T78" t="str">
            <v>PY42</v>
          </cell>
          <cell r="U78">
            <v>2782</v>
          </cell>
          <cell r="V78" t="str">
            <v>LDB</v>
          </cell>
          <cell r="W78">
            <v>0</v>
          </cell>
          <cell r="X78" t="str">
            <v>SHR</v>
          </cell>
          <cell r="Y78">
            <v>80</v>
          </cell>
          <cell r="Z78">
            <v>80</v>
          </cell>
          <cell r="AA78" t="str">
            <v>PYP</v>
          </cell>
          <cell r="AB78" t="str">
            <v xml:space="preserve"> 0000001</v>
          </cell>
          <cell r="AC78" t="str">
            <v>PYL</v>
          </cell>
          <cell r="AD78" t="str">
            <v>004399</v>
          </cell>
          <cell r="AE78" t="str">
            <v>EMP</v>
          </cell>
          <cell r="AF78" t="str">
            <v>28454</v>
          </cell>
          <cell r="AG78" t="str">
            <v>JUL</v>
          </cell>
          <cell r="AH78" t="str">
            <v xml:space="preserve"> 000.00</v>
          </cell>
          <cell r="AI78" t="str">
            <v>BCH</v>
          </cell>
          <cell r="AJ78" t="str">
            <v>801</v>
          </cell>
          <cell r="AK78" t="str">
            <v>CLS</v>
          </cell>
          <cell r="AL78" t="str">
            <v>R437</v>
          </cell>
          <cell r="AM78" t="str">
            <v>DTA</v>
          </cell>
          <cell r="AN78" t="str">
            <v xml:space="preserve"> 00000000000.00</v>
          </cell>
          <cell r="AO78" t="str">
            <v>DTH</v>
          </cell>
          <cell r="AP78" t="str">
            <v xml:space="preserve"> 00000000000.00</v>
          </cell>
          <cell r="AV78" t="str">
            <v>000000000</v>
          </cell>
          <cell r="AW78" t="str">
            <v>000</v>
          </cell>
          <cell r="AX78" t="str">
            <v>00</v>
          </cell>
          <cell r="AY78" t="str">
            <v>0</v>
          </cell>
          <cell r="AZ78" t="str">
            <v>FPL Fibernet</v>
          </cell>
        </row>
        <row r="79">
          <cell r="A79" t="str">
            <v>107100</v>
          </cell>
          <cell r="B79" t="str">
            <v>0399</v>
          </cell>
          <cell r="C79" t="str">
            <v>01066</v>
          </cell>
          <cell r="D79" t="str">
            <v>OMC000</v>
          </cell>
          <cell r="E79" t="str">
            <v>399000</v>
          </cell>
          <cell r="F79" t="str">
            <v>0803</v>
          </cell>
          <cell r="G79" t="str">
            <v>36000</v>
          </cell>
          <cell r="H79" t="str">
            <v>A</v>
          </cell>
          <cell r="I79" t="str">
            <v>00000041</v>
          </cell>
          <cell r="J79">
            <v>95</v>
          </cell>
          <cell r="K79">
            <v>399</v>
          </cell>
          <cell r="L79">
            <v>3218</v>
          </cell>
          <cell r="M79">
            <v>0</v>
          </cell>
          <cell r="N79">
            <v>0</v>
          </cell>
          <cell r="O79">
            <v>0</v>
          </cell>
          <cell r="P79">
            <v>0</v>
          </cell>
          <cell r="Q79" t="str">
            <v>0803</v>
          </cell>
          <cell r="R79" t="str">
            <v>36000</v>
          </cell>
          <cell r="S79" t="str">
            <v>200212</v>
          </cell>
          <cell r="T79" t="str">
            <v>PY42</v>
          </cell>
          <cell r="U79">
            <v>2782</v>
          </cell>
          <cell r="V79" t="str">
            <v>LDB</v>
          </cell>
          <cell r="W79">
            <v>0</v>
          </cell>
          <cell r="X79" t="str">
            <v>SHR</v>
          </cell>
          <cell r="Y79">
            <v>80</v>
          </cell>
          <cell r="Z79">
            <v>80</v>
          </cell>
          <cell r="AA79" t="str">
            <v>PYP</v>
          </cell>
          <cell r="AB79" t="str">
            <v xml:space="preserve"> 0000025</v>
          </cell>
          <cell r="AC79" t="str">
            <v>PYL</v>
          </cell>
          <cell r="AD79" t="str">
            <v>004399</v>
          </cell>
          <cell r="AE79" t="str">
            <v>EMP</v>
          </cell>
          <cell r="AF79" t="str">
            <v>28454</v>
          </cell>
          <cell r="AG79" t="str">
            <v>JUL</v>
          </cell>
          <cell r="AH79" t="str">
            <v xml:space="preserve"> 000.00</v>
          </cell>
          <cell r="AI79" t="str">
            <v>BCH</v>
          </cell>
          <cell r="AJ79" t="str">
            <v>801</v>
          </cell>
          <cell r="AK79" t="str">
            <v>CLS</v>
          </cell>
          <cell r="AL79" t="str">
            <v>R437</v>
          </cell>
          <cell r="AM79" t="str">
            <v>DTA</v>
          </cell>
          <cell r="AN79" t="str">
            <v xml:space="preserve"> 00000000000.00</v>
          </cell>
          <cell r="AO79" t="str">
            <v>DTH</v>
          </cell>
          <cell r="AP79" t="str">
            <v xml:space="preserve"> 00000000000.00</v>
          </cell>
          <cell r="AV79" t="str">
            <v>000000000</v>
          </cell>
          <cell r="AW79" t="str">
            <v>000</v>
          </cell>
          <cell r="AX79" t="str">
            <v>00</v>
          </cell>
          <cell r="AY79" t="str">
            <v>0</v>
          </cell>
          <cell r="AZ79" t="str">
            <v>FPL Fibernet</v>
          </cell>
        </row>
        <row r="80">
          <cell r="A80" t="str">
            <v>107100</v>
          </cell>
          <cell r="B80" t="str">
            <v>0399</v>
          </cell>
          <cell r="C80" t="str">
            <v>01066</v>
          </cell>
          <cell r="D80" t="str">
            <v>OMC000</v>
          </cell>
          <cell r="E80" t="str">
            <v>399000</v>
          </cell>
          <cell r="F80" t="str">
            <v>0803</v>
          </cell>
          <cell r="G80" t="str">
            <v>36000</v>
          </cell>
          <cell r="H80" t="str">
            <v>A</v>
          </cell>
          <cell r="I80" t="str">
            <v>00000041</v>
          </cell>
          <cell r="J80">
            <v>95</v>
          </cell>
          <cell r="K80">
            <v>399</v>
          </cell>
          <cell r="L80">
            <v>3218</v>
          </cell>
          <cell r="M80">
            <v>0</v>
          </cell>
          <cell r="N80">
            <v>0</v>
          </cell>
          <cell r="O80">
            <v>0</v>
          </cell>
          <cell r="P80">
            <v>0</v>
          </cell>
          <cell r="Q80" t="str">
            <v>0803</v>
          </cell>
          <cell r="R80" t="str">
            <v>36000</v>
          </cell>
          <cell r="S80" t="str">
            <v>200212</v>
          </cell>
          <cell r="T80" t="str">
            <v>PY42</v>
          </cell>
          <cell r="U80">
            <v>2782</v>
          </cell>
          <cell r="V80" t="str">
            <v>LDB</v>
          </cell>
          <cell r="W80">
            <v>0</v>
          </cell>
          <cell r="X80" t="str">
            <v>SHR</v>
          </cell>
          <cell r="Y80">
            <v>80</v>
          </cell>
          <cell r="Z80">
            <v>80</v>
          </cell>
          <cell r="AA80" t="str">
            <v>PYP</v>
          </cell>
          <cell r="AB80" t="str">
            <v xml:space="preserve"> 0000026</v>
          </cell>
          <cell r="AC80" t="str">
            <v>PYL</v>
          </cell>
          <cell r="AD80" t="str">
            <v>004399</v>
          </cell>
          <cell r="AE80" t="str">
            <v>EMP</v>
          </cell>
          <cell r="AF80" t="str">
            <v>28454</v>
          </cell>
          <cell r="AG80" t="str">
            <v>JUL</v>
          </cell>
          <cell r="AH80" t="str">
            <v xml:space="preserve"> 000.00</v>
          </cell>
          <cell r="AI80" t="str">
            <v>BCH</v>
          </cell>
          <cell r="AJ80" t="str">
            <v>801</v>
          </cell>
          <cell r="AK80" t="str">
            <v>CLS</v>
          </cell>
          <cell r="AL80" t="str">
            <v>R437</v>
          </cell>
          <cell r="AM80" t="str">
            <v>DTA</v>
          </cell>
          <cell r="AN80" t="str">
            <v xml:space="preserve"> 00000000000.00</v>
          </cell>
          <cell r="AO80" t="str">
            <v>DTH</v>
          </cell>
          <cell r="AP80" t="str">
            <v xml:space="preserve"> 00000000000.00</v>
          </cell>
          <cell r="AV80" t="str">
            <v>000000000</v>
          </cell>
          <cell r="AW80" t="str">
            <v>000</v>
          </cell>
          <cell r="AX80" t="str">
            <v>00</v>
          </cell>
          <cell r="AY80" t="str">
            <v>0</v>
          </cell>
          <cell r="AZ80" t="str">
            <v>FPL Fibernet</v>
          </cell>
        </row>
        <row r="81">
          <cell r="A81" t="str">
            <v>107100</v>
          </cell>
          <cell r="B81" t="str">
            <v>0399</v>
          </cell>
          <cell r="C81" t="str">
            <v>01066</v>
          </cell>
          <cell r="D81" t="str">
            <v>OMC000</v>
          </cell>
          <cell r="E81" t="str">
            <v>399000</v>
          </cell>
          <cell r="F81" t="str">
            <v>0803</v>
          </cell>
          <cell r="G81" t="str">
            <v>36000</v>
          </cell>
          <cell r="H81" t="str">
            <v>A</v>
          </cell>
          <cell r="I81" t="str">
            <v>00000041</v>
          </cell>
          <cell r="J81">
            <v>95</v>
          </cell>
          <cell r="K81">
            <v>399</v>
          </cell>
          <cell r="L81">
            <v>3218</v>
          </cell>
          <cell r="M81">
            <v>0</v>
          </cell>
          <cell r="N81">
            <v>0</v>
          </cell>
          <cell r="O81">
            <v>0</v>
          </cell>
          <cell r="P81">
            <v>0</v>
          </cell>
          <cell r="Q81" t="str">
            <v>0803</v>
          </cell>
          <cell r="R81" t="str">
            <v>36000</v>
          </cell>
          <cell r="S81" t="str">
            <v>200212</v>
          </cell>
          <cell r="T81" t="str">
            <v>PY42</v>
          </cell>
          <cell r="U81">
            <v>4001</v>
          </cell>
          <cell r="V81" t="str">
            <v>LDB</v>
          </cell>
          <cell r="W81">
            <v>0</v>
          </cell>
          <cell r="X81" t="str">
            <v>SHR</v>
          </cell>
          <cell r="Y81">
            <v>80</v>
          </cell>
          <cell r="Z81">
            <v>80</v>
          </cell>
          <cell r="AA81" t="str">
            <v>PYP</v>
          </cell>
          <cell r="AB81" t="str">
            <v xml:space="preserve"> 0000001</v>
          </cell>
          <cell r="AC81" t="str">
            <v>PYL</v>
          </cell>
          <cell r="AD81" t="str">
            <v>003054</v>
          </cell>
          <cell r="AE81" t="str">
            <v>EMP</v>
          </cell>
          <cell r="AF81" t="str">
            <v>04875</v>
          </cell>
          <cell r="AG81" t="str">
            <v>JUL</v>
          </cell>
          <cell r="AH81" t="str">
            <v xml:space="preserve"> 000.00</v>
          </cell>
          <cell r="AI81" t="str">
            <v>BCH</v>
          </cell>
          <cell r="AJ81" t="str">
            <v>801</v>
          </cell>
          <cell r="AK81" t="str">
            <v>CLS</v>
          </cell>
          <cell r="AL81" t="str">
            <v>R447</v>
          </cell>
          <cell r="AM81" t="str">
            <v>DTA</v>
          </cell>
          <cell r="AN81" t="str">
            <v xml:space="preserve"> 00000000000.00</v>
          </cell>
          <cell r="AO81" t="str">
            <v>DTH</v>
          </cell>
          <cell r="AP81" t="str">
            <v xml:space="preserve"> 00000000000.00</v>
          </cell>
          <cell r="AV81" t="str">
            <v>000000000</v>
          </cell>
          <cell r="AW81" t="str">
            <v>000</v>
          </cell>
          <cell r="AX81" t="str">
            <v>00</v>
          </cell>
          <cell r="AY81" t="str">
            <v>0</v>
          </cell>
          <cell r="AZ81" t="str">
            <v>FPL Fibernet</v>
          </cell>
        </row>
        <row r="82">
          <cell r="A82" t="str">
            <v>107100</v>
          </cell>
          <cell r="B82" t="str">
            <v>0399</v>
          </cell>
          <cell r="C82" t="str">
            <v>01066</v>
          </cell>
          <cell r="D82" t="str">
            <v>OMC000</v>
          </cell>
          <cell r="E82" t="str">
            <v>399000</v>
          </cell>
          <cell r="F82" t="str">
            <v>0803</v>
          </cell>
          <cell r="G82" t="str">
            <v>36000</v>
          </cell>
          <cell r="H82" t="str">
            <v>A</v>
          </cell>
          <cell r="I82" t="str">
            <v>00000041</v>
          </cell>
          <cell r="J82">
            <v>95</v>
          </cell>
          <cell r="K82">
            <v>399</v>
          </cell>
          <cell r="L82">
            <v>3218</v>
          </cell>
          <cell r="M82">
            <v>0</v>
          </cell>
          <cell r="N82">
            <v>0</v>
          </cell>
          <cell r="O82">
            <v>0</v>
          </cell>
          <cell r="P82">
            <v>0</v>
          </cell>
          <cell r="Q82" t="str">
            <v>0803</v>
          </cell>
          <cell r="R82" t="str">
            <v>36000</v>
          </cell>
          <cell r="S82" t="str">
            <v>200212</v>
          </cell>
          <cell r="T82" t="str">
            <v>PY42</v>
          </cell>
          <cell r="U82">
            <v>4001</v>
          </cell>
          <cell r="V82" t="str">
            <v>LDB</v>
          </cell>
          <cell r="W82">
            <v>0</v>
          </cell>
          <cell r="X82" t="str">
            <v>SHR</v>
          </cell>
          <cell r="Y82">
            <v>80</v>
          </cell>
          <cell r="Z82">
            <v>80</v>
          </cell>
          <cell r="AA82" t="str">
            <v>PYP</v>
          </cell>
          <cell r="AB82" t="str">
            <v xml:space="preserve"> 0000025</v>
          </cell>
          <cell r="AC82" t="str">
            <v>PYL</v>
          </cell>
          <cell r="AD82" t="str">
            <v>003054</v>
          </cell>
          <cell r="AE82" t="str">
            <v>EMP</v>
          </cell>
          <cell r="AF82" t="str">
            <v>04875</v>
          </cell>
          <cell r="AG82" t="str">
            <v>JUL</v>
          </cell>
          <cell r="AH82" t="str">
            <v xml:space="preserve"> 000.00</v>
          </cell>
          <cell r="AI82" t="str">
            <v>BCH</v>
          </cell>
          <cell r="AJ82" t="str">
            <v>801</v>
          </cell>
          <cell r="AK82" t="str">
            <v>CLS</v>
          </cell>
          <cell r="AL82" t="str">
            <v>R447</v>
          </cell>
          <cell r="AM82" t="str">
            <v>DTA</v>
          </cell>
          <cell r="AN82" t="str">
            <v xml:space="preserve"> 00000000000.00</v>
          </cell>
          <cell r="AO82" t="str">
            <v>DTH</v>
          </cell>
          <cell r="AP82" t="str">
            <v xml:space="preserve"> 00000000000.00</v>
          </cell>
          <cell r="AV82" t="str">
            <v>000000000</v>
          </cell>
          <cell r="AW82" t="str">
            <v>000</v>
          </cell>
          <cell r="AX82" t="str">
            <v>00</v>
          </cell>
          <cell r="AY82" t="str">
            <v>0</v>
          </cell>
          <cell r="AZ82" t="str">
            <v>FPL Fibernet</v>
          </cell>
        </row>
        <row r="83">
          <cell r="A83" t="str">
            <v>107100</v>
          </cell>
          <cell r="B83" t="str">
            <v>0399</v>
          </cell>
          <cell r="C83" t="str">
            <v>01066</v>
          </cell>
          <cell r="D83" t="str">
            <v>OMC000</v>
          </cell>
          <cell r="E83" t="str">
            <v>399000</v>
          </cell>
          <cell r="F83" t="str">
            <v>0803</v>
          </cell>
          <cell r="G83" t="str">
            <v>36000</v>
          </cell>
          <cell r="H83" t="str">
            <v>A</v>
          </cell>
          <cell r="I83" t="str">
            <v>00000041</v>
          </cell>
          <cell r="J83">
            <v>95</v>
          </cell>
          <cell r="K83">
            <v>399</v>
          </cell>
          <cell r="L83">
            <v>3218</v>
          </cell>
          <cell r="M83">
            <v>0</v>
          </cell>
          <cell r="N83">
            <v>0</v>
          </cell>
          <cell r="O83">
            <v>0</v>
          </cell>
          <cell r="P83">
            <v>0</v>
          </cell>
          <cell r="Q83" t="str">
            <v>0803</v>
          </cell>
          <cell r="R83" t="str">
            <v>36000</v>
          </cell>
          <cell r="S83" t="str">
            <v>200212</v>
          </cell>
          <cell r="T83" t="str">
            <v>PY42</v>
          </cell>
          <cell r="U83">
            <v>4001</v>
          </cell>
          <cell r="V83" t="str">
            <v>LDB</v>
          </cell>
          <cell r="W83">
            <v>0</v>
          </cell>
          <cell r="X83" t="str">
            <v>SHR</v>
          </cell>
          <cell r="Y83">
            <v>80</v>
          </cell>
          <cell r="Z83">
            <v>80</v>
          </cell>
          <cell r="AA83" t="str">
            <v>PYP</v>
          </cell>
          <cell r="AB83" t="str">
            <v xml:space="preserve"> 0000026</v>
          </cell>
          <cell r="AC83" t="str">
            <v>PYL</v>
          </cell>
          <cell r="AD83" t="str">
            <v>003054</v>
          </cell>
          <cell r="AE83" t="str">
            <v>EMP</v>
          </cell>
          <cell r="AF83" t="str">
            <v>04875</v>
          </cell>
          <cell r="AG83" t="str">
            <v>JUL</v>
          </cell>
          <cell r="AH83" t="str">
            <v xml:space="preserve"> 000.00</v>
          </cell>
          <cell r="AI83" t="str">
            <v>BCH</v>
          </cell>
          <cell r="AJ83" t="str">
            <v>801</v>
          </cell>
          <cell r="AK83" t="str">
            <v>CLS</v>
          </cell>
          <cell r="AL83" t="str">
            <v>R447</v>
          </cell>
          <cell r="AM83" t="str">
            <v>DTA</v>
          </cell>
          <cell r="AN83" t="str">
            <v xml:space="preserve"> 00000000000.00</v>
          </cell>
          <cell r="AO83" t="str">
            <v>DTH</v>
          </cell>
          <cell r="AP83" t="str">
            <v xml:space="preserve"> 00000000000.00</v>
          </cell>
          <cell r="AV83" t="str">
            <v>000000000</v>
          </cell>
          <cell r="AW83" t="str">
            <v>000</v>
          </cell>
          <cell r="AX83" t="str">
            <v>00</v>
          </cell>
          <cell r="AY83" t="str">
            <v>0</v>
          </cell>
          <cell r="AZ83" t="str">
            <v>FPL Fibernet</v>
          </cell>
        </row>
        <row r="84">
          <cell r="A84" t="str">
            <v>107100</v>
          </cell>
          <cell r="B84" t="str">
            <v>0399</v>
          </cell>
          <cell r="C84" t="str">
            <v>01066</v>
          </cell>
          <cell r="D84" t="str">
            <v>OMC000</v>
          </cell>
          <cell r="E84" t="str">
            <v>399000</v>
          </cell>
          <cell r="F84" t="str">
            <v>0810</v>
          </cell>
          <cell r="G84" t="str">
            <v>65000</v>
          </cell>
          <cell r="H84" t="str">
            <v>A</v>
          </cell>
          <cell r="I84" t="str">
            <v>00000041</v>
          </cell>
          <cell r="J84">
            <v>95</v>
          </cell>
          <cell r="K84">
            <v>399</v>
          </cell>
          <cell r="L84">
            <v>3218</v>
          </cell>
          <cell r="M84">
            <v>0</v>
          </cell>
          <cell r="N84">
            <v>0</v>
          </cell>
          <cell r="O84">
            <v>0</v>
          </cell>
          <cell r="P84">
            <v>0</v>
          </cell>
          <cell r="Q84" t="str">
            <v>0810</v>
          </cell>
          <cell r="R84" t="str">
            <v>65000</v>
          </cell>
          <cell r="S84" t="str">
            <v>200212</v>
          </cell>
          <cell r="T84" t="str">
            <v>CA01</v>
          </cell>
          <cell r="U84">
            <v>36.909999999999997</v>
          </cell>
          <cell r="V84" t="str">
            <v>LDB</v>
          </cell>
          <cell r="W84">
            <v>0</v>
          </cell>
          <cell r="Y84">
            <v>0</v>
          </cell>
          <cell r="Z84">
            <v>0</v>
          </cell>
          <cell r="AA84" t="str">
            <v>BCH</v>
          </cell>
          <cell r="AB84" t="str">
            <v>0001</v>
          </cell>
          <cell r="AC84" t="str">
            <v>WKS</v>
          </cell>
          <cell r="AE84" t="str">
            <v>JV#</v>
          </cell>
          <cell r="AF84" t="str">
            <v>122A</v>
          </cell>
          <cell r="AG84" t="str">
            <v>FRN</v>
          </cell>
          <cell r="AH84" t="str">
            <v>3218</v>
          </cell>
          <cell r="AI84" t="str">
            <v>RP#</v>
          </cell>
          <cell r="AJ84" t="str">
            <v>000</v>
          </cell>
          <cell r="AK84" t="str">
            <v>CTL</v>
          </cell>
          <cell r="AM84" t="str">
            <v>RF#</v>
          </cell>
          <cell r="AU84" t="str">
            <v>I/C-PHONE CHARGES,FPL</v>
          </cell>
          <cell r="AZ84" t="str">
            <v>FPL Fibernet</v>
          </cell>
        </row>
        <row r="85">
          <cell r="A85" t="str">
            <v>107100</v>
          </cell>
          <cell r="B85" t="str">
            <v>0399</v>
          </cell>
          <cell r="C85" t="str">
            <v>01066</v>
          </cell>
          <cell r="D85" t="str">
            <v>OMC000</v>
          </cell>
          <cell r="E85" t="str">
            <v>399000</v>
          </cell>
          <cell r="F85" t="str">
            <v>0811</v>
          </cell>
          <cell r="G85" t="str">
            <v>52450</v>
          </cell>
          <cell r="H85" t="str">
            <v>A</v>
          </cell>
          <cell r="I85" t="str">
            <v>00000041</v>
          </cell>
          <cell r="J85">
            <v>95</v>
          </cell>
          <cell r="K85">
            <v>399</v>
          </cell>
          <cell r="L85">
            <v>3218</v>
          </cell>
          <cell r="M85">
            <v>0</v>
          </cell>
          <cell r="N85">
            <v>0</v>
          </cell>
          <cell r="O85">
            <v>0</v>
          </cell>
          <cell r="P85">
            <v>0</v>
          </cell>
          <cell r="Q85" t="str">
            <v>0811</v>
          </cell>
          <cell r="R85" t="str">
            <v>52450</v>
          </cell>
          <cell r="S85" t="str">
            <v>200212</v>
          </cell>
          <cell r="T85" t="str">
            <v>SA01</v>
          </cell>
          <cell r="U85">
            <v>21.37</v>
          </cell>
          <cell r="W85">
            <v>0</v>
          </cell>
          <cell r="Y85">
            <v>0</v>
          </cell>
          <cell r="Z85">
            <v>0</v>
          </cell>
          <cell r="AA85" t="str">
            <v>BCH</v>
          </cell>
          <cell r="AB85" t="str">
            <v>450002350</v>
          </cell>
          <cell r="AC85" t="str">
            <v>PO#</v>
          </cell>
          <cell r="AE85" t="str">
            <v>S/R</v>
          </cell>
          <cell r="AI85" t="str">
            <v>PYN</v>
          </cell>
          <cell r="AJ85" t="str">
            <v>WOLFSON L</v>
          </cell>
          <cell r="AK85" t="str">
            <v>VND</v>
          </cell>
          <cell r="AL85" t="str">
            <v>266735412</v>
          </cell>
          <cell r="AM85" t="str">
            <v>FAC</v>
          </cell>
          <cell r="AN85" t="str">
            <v>000</v>
          </cell>
          <cell r="AQ85" t="str">
            <v>NVD</v>
          </cell>
          <cell r="AR85" t="str">
            <v>2002-12-</v>
          </cell>
          <cell r="AU85" t="str">
            <v>L WOLFSON LOCALCALLSWOLFSON L           1900003320</v>
          </cell>
          <cell r="AV85" t="str">
            <v>WF-BATCH</v>
          </cell>
          <cell r="AW85" t="str">
            <v>000</v>
          </cell>
          <cell r="AX85" t="str">
            <v>00</v>
          </cell>
          <cell r="AY85" t="str">
            <v>0</v>
          </cell>
          <cell r="AZ85" t="str">
            <v>FPL Fibernet</v>
          </cell>
        </row>
        <row r="86">
          <cell r="A86" t="str">
            <v>107100</v>
          </cell>
          <cell r="B86" t="str">
            <v>0399</v>
          </cell>
          <cell r="C86" t="str">
            <v>01066</v>
          </cell>
          <cell r="D86" t="str">
            <v>OMC000</v>
          </cell>
          <cell r="E86" t="str">
            <v>399000</v>
          </cell>
          <cell r="F86" t="str">
            <v>0814</v>
          </cell>
          <cell r="G86" t="str">
            <v>52450</v>
          </cell>
          <cell r="H86" t="str">
            <v>A</v>
          </cell>
          <cell r="I86" t="str">
            <v>00000041</v>
          </cell>
          <cell r="J86">
            <v>95</v>
          </cell>
          <cell r="K86">
            <v>399</v>
          </cell>
          <cell r="L86">
            <v>3218</v>
          </cell>
          <cell r="M86">
            <v>0</v>
          </cell>
          <cell r="N86">
            <v>0</v>
          </cell>
          <cell r="O86">
            <v>0</v>
          </cell>
          <cell r="P86">
            <v>0</v>
          </cell>
          <cell r="Q86" t="str">
            <v>0814</v>
          </cell>
          <cell r="R86" t="str">
            <v>52450</v>
          </cell>
          <cell r="S86" t="str">
            <v>200212</v>
          </cell>
          <cell r="T86" t="str">
            <v>SA01</v>
          </cell>
          <cell r="U86">
            <v>33.5</v>
          </cell>
          <cell r="W86">
            <v>0</v>
          </cell>
          <cell r="Y86">
            <v>0</v>
          </cell>
          <cell r="Z86">
            <v>0</v>
          </cell>
          <cell r="AA86" t="str">
            <v>BCH</v>
          </cell>
          <cell r="AB86" t="str">
            <v>450002347</v>
          </cell>
          <cell r="AC86" t="str">
            <v>PO#</v>
          </cell>
          <cell r="AE86" t="str">
            <v>S/R</v>
          </cell>
          <cell r="AI86" t="str">
            <v>PYN</v>
          </cell>
          <cell r="AJ86" t="str">
            <v>KREAFLE J E</v>
          </cell>
          <cell r="AK86" t="str">
            <v>VND</v>
          </cell>
          <cell r="AL86" t="str">
            <v>212864529</v>
          </cell>
          <cell r="AM86" t="str">
            <v>FAC</v>
          </cell>
          <cell r="AN86" t="str">
            <v>000</v>
          </cell>
          <cell r="AQ86" t="str">
            <v>NVD</v>
          </cell>
          <cell r="AR86" t="str">
            <v>2002-12-</v>
          </cell>
          <cell r="AU86" t="str">
            <v>J KREAFLE CELLPHONE KREAFLE J E         1900003310</v>
          </cell>
          <cell r="AV86" t="str">
            <v>WF-BATCH</v>
          </cell>
          <cell r="AW86" t="str">
            <v>000</v>
          </cell>
          <cell r="AX86" t="str">
            <v>00</v>
          </cell>
          <cell r="AY86" t="str">
            <v>0</v>
          </cell>
          <cell r="AZ86" t="str">
            <v>FPL Fibernet</v>
          </cell>
        </row>
        <row r="87">
          <cell r="A87" t="str">
            <v>107100</v>
          </cell>
          <cell r="B87" t="str">
            <v>0399</v>
          </cell>
          <cell r="C87" t="str">
            <v>01066</v>
          </cell>
          <cell r="D87" t="str">
            <v>OMC000</v>
          </cell>
          <cell r="E87" t="str">
            <v>399000</v>
          </cell>
          <cell r="F87" t="str">
            <v>0814</v>
          </cell>
          <cell r="G87" t="str">
            <v>52450</v>
          </cell>
          <cell r="H87" t="str">
            <v>A</v>
          </cell>
          <cell r="I87" t="str">
            <v>00000041</v>
          </cell>
          <cell r="J87">
            <v>95</v>
          </cell>
          <cell r="K87">
            <v>399</v>
          </cell>
          <cell r="L87">
            <v>3218</v>
          </cell>
          <cell r="M87">
            <v>0</v>
          </cell>
          <cell r="N87">
            <v>0</v>
          </cell>
          <cell r="O87">
            <v>0</v>
          </cell>
          <cell r="P87">
            <v>0</v>
          </cell>
          <cell r="Q87" t="str">
            <v>0814</v>
          </cell>
          <cell r="R87" t="str">
            <v>52450</v>
          </cell>
          <cell r="S87" t="str">
            <v>200212</v>
          </cell>
          <cell r="T87" t="str">
            <v>SA01</v>
          </cell>
          <cell r="U87">
            <v>56.5</v>
          </cell>
          <cell r="W87">
            <v>0</v>
          </cell>
          <cell r="Y87">
            <v>0</v>
          </cell>
          <cell r="Z87">
            <v>0</v>
          </cell>
          <cell r="AA87" t="str">
            <v>BCH</v>
          </cell>
          <cell r="AB87" t="str">
            <v>450002350</v>
          </cell>
          <cell r="AC87" t="str">
            <v>PO#</v>
          </cell>
          <cell r="AE87" t="str">
            <v>S/R</v>
          </cell>
          <cell r="AI87" t="str">
            <v>PYN</v>
          </cell>
          <cell r="AJ87" t="str">
            <v>WOLFSON L</v>
          </cell>
          <cell r="AK87" t="str">
            <v>VND</v>
          </cell>
          <cell r="AL87" t="str">
            <v>266735412</v>
          </cell>
          <cell r="AM87" t="str">
            <v>FAC</v>
          </cell>
          <cell r="AN87" t="str">
            <v>000</v>
          </cell>
          <cell r="AQ87" t="str">
            <v>NVD</v>
          </cell>
          <cell r="AR87" t="str">
            <v>2002-12-</v>
          </cell>
          <cell r="AU87" t="str">
            <v>L WOLFSON CELL PHONEWOLFSON L           1900003320</v>
          </cell>
          <cell r="AV87" t="str">
            <v>WF-BATCH</v>
          </cell>
          <cell r="AW87" t="str">
            <v>000</v>
          </cell>
          <cell r="AX87" t="str">
            <v>00</v>
          </cell>
          <cell r="AY87" t="str">
            <v>0</v>
          </cell>
          <cell r="AZ87" t="str">
            <v>FPL Fibernet</v>
          </cell>
        </row>
        <row r="88">
          <cell r="A88" t="str">
            <v>107100</v>
          </cell>
          <cell r="B88" t="str">
            <v>0399</v>
          </cell>
          <cell r="C88" t="str">
            <v>01066</v>
          </cell>
          <cell r="D88" t="str">
            <v>OMC000</v>
          </cell>
          <cell r="E88" t="str">
            <v>399000</v>
          </cell>
          <cell r="F88" t="str">
            <v>0814</v>
          </cell>
          <cell r="G88" t="str">
            <v>52450</v>
          </cell>
          <cell r="H88" t="str">
            <v>A</v>
          </cell>
          <cell r="I88" t="str">
            <v>00000041</v>
          </cell>
          <cell r="J88">
            <v>95</v>
          </cell>
          <cell r="K88">
            <v>399</v>
          </cell>
          <cell r="L88">
            <v>3218</v>
          </cell>
          <cell r="M88">
            <v>0</v>
          </cell>
          <cell r="N88">
            <v>0</v>
          </cell>
          <cell r="O88">
            <v>0</v>
          </cell>
          <cell r="P88">
            <v>0</v>
          </cell>
          <cell r="Q88" t="str">
            <v>0814</v>
          </cell>
          <cell r="R88" t="str">
            <v>52450</v>
          </cell>
          <cell r="S88" t="str">
            <v>200212</v>
          </cell>
          <cell r="T88" t="str">
            <v>SA01</v>
          </cell>
          <cell r="U88">
            <v>73.2</v>
          </cell>
          <cell r="W88">
            <v>0</v>
          </cell>
          <cell r="Y88">
            <v>0</v>
          </cell>
          <cell r="Z88">
            <v>0</v>
          </cell>
          <cell r="AA88" t="str">
            <v>BCH</v>
          </cell>
          <cell r="AB88" t="str">
            <v>450002350</v>
          </cell>
          <cell r="AC88" t="str">
            <v>PO#</v>
          </cell>
          <cell r="AE88" t="str">
            <v>S/R</v>
          </cell>
          <cell r="AI88" t="str">
            <v>PYN</v>
          </cell>
          <cell r="AJ88" t="str">
            <v>DE ZAYAS J M</v>
          </cell>
          <cell r="AK88" t="str">
            <v>VND</v>
          </cell>
          <cell r="AL88" t="str">
            <v>589128454</v>
          </cell>
          <cell r="AM88" t="str">
            <v>FAC</v>
          </cell>
          <cell r="AN88" t="str">
            <v>000</v>
          </cell>
          <cell r="AQ88" t="str">
            <v>NVD</v>
          </cell>
          <cell r="AR88" t="str">
            <v>2002-12-</v>
          </cell>
          <cell r="AU88" t="str">
            <v>J DEZAYAS CELLPHONE DE ZAYAS J M        1900003316</v>
          </cell>
          <cell r="AV88" t="str">
            <v>WF-BATCH</v>
          </cell>
          <cell r="AW88" t="str">
            <v>000</v>
          </cell>
          <cell r="AX88" t="str">
            <v>00</v>
          </cell>
          <cell r="AY88" t="str">
            <v>0</v>
          </cell>
          <cell r="AZ88" t="str">
            <v>FPL Fibernet</v>
          </cell>
        </row>
        <row r="89">
          <cell r="A89" t="str">
            <v>107100</v>
          </cell>
          <cell r="B89" t="str">
            <v>0399</v>
          </cell>
          <cell r="C89" t="str">
            <v>01066</v>
          </cell>
          <cell r="D89" t="str">
            <v>OMC000</v>
          </cell>
          <cell r="E89" t="str">
            <v>399000</v>
          </cell>
          <cell r="F89" t="str">
            <v>0814</v>
          </cell>
          <cell r="G89" t="str">
            <v>52450</v>
          </cell>
          <cell r="H89" t="str">
            <v>A</v>
          </cell>
          <cell r="I89" t="str">
            <v>00000041</v>
          </cell>
          <cell r="J89">
            <v>95</v>
          </cell>
          <cell r="K89">
            <v>399</v>
          </cell>
          <cell r="L89">
            <v>3218</v>
          </cell>
          <cell r="M89">
            <v>0</v>
          </cell>
          <cell r="N89">
            <v>0</v>
          </cell>
          <cell r="O89">
            <v>0</v>
          </cell>
          <cell r="P89">
            <v>0</v>
          </cell>
          <cell r="Q89" t="str">
            <v>0814</v>
          </cell>
          <cell r="R89" t="str">
            <v>52450</v>
          </cell>
          <cell r="S89" t="str">
            <v>200212</v>
          </cell>
          <cell r="T89" t="str">
            <v>SA01</v>
          </cell>
          <cell r="U89">
            <v>89.46</v>
          </cell>
          <cell r="W89">
            <v>0</v>
          </cell>
          <cell r="Y89">
            <v>0</v>
          </cell>
          <cell r="Z89">
            <v>0</v>
          </cell>
          <cell r="AA89" t="str">
            <v>BCH</v>
          </cell>
          <cell r="AB89" t="str">
            <v>450002340</v>
          </cell>
          <cell r="AC89" t="str">
            <v>PO#</v>
          </cell>
          <cell r="AE89" t="str">
            <v>S/R</v>
          </cell>
          <cell r="AI89" t="str">
            <v>PYN</v>
          </cell>
          <cell r="AJ89" t="str">
            <v>DE ZAYAS J M</v>
          </cell>
          <cell r="AK89" t="str">
            <v>VND</v>
          </cell>
          <cell r="AL89" t="str">
            <v>589128454</v>
          </cell>
          <cell r="AM89" t="str">
            <v>FAC</v>
          </cell>
          <cell r="AN89" t="str">
            <v>000</v>
          </cell>
          <cell r="AQ89" t="str">
            <v>NVD</v>
          </cell>
          <cell r="AR89" t="str">
            <v>2002-12-</v>
          </cell>
          <cell r="AU89" t="str">
            <v>J DEZAYAS CELLPHONE DE ZAYAS J M        1900003277</v>
          </cell>
          <cell r="AV89" t="str">
            <v>WF-BATCH</v>
          </cell>
          <cell r="AW89" t="str">
            <v>000</v>
          </cell>
          <cell r="AX89" t="str">
            <v>00</v>
          </cell>
          <cell r="AY89" t="str">
            <v>0</v>
          </cell>
          <cell r="AZ89" t="str">
            <v>FPL Fibernet</v>
          </cell>
        </row>
        <row r="90">
          <cell r="A90" t="str">
            <v>107100</v>
          </cell>
          <cell r="B90" t="str">
            <v>0399</v>
          </cell>
          <cell r="C90" t="str">
            <v>01066</v>
          </cell>
          <cell r="D90" t="str">
            <v>OMC000</v>
          </cell>
          <cell r="E90" t="str">
            <v>399000</v>
          </cell>
          <cell r="F90" t="str">
            <v>0814</v>
          </cell>
          <cell r="G90" t="str">
            <v>52450</v>
          </cell>
          <cell r="H90" t="str">
            <v>A</v>
          </cell>
          <cell r="I90" t="str">
            <v>00000041</v>
          </cell>
          <cell r="J90">
            <v>95</v>
          </cell>
          <cell r="K90">
            <v>399</v>
          </cell>
          <cell r="L90">
            <v>3218</v>
          </cell>
          <cell r="M90">
            <v>0</v>
          </cell>
          <cell r="N90">
            <v>0</v>
          </cell>
          <cell r="O90">
            <v>0</v>
          </cell>
          <cell r="P90">
            <v>0</v>
          </cell>
          <cell r="Q90" t="str">
            <v>0814</v>
          </cell>
          <cell r="R90" t="str">
            <v>52450</v>
          </cell>
          <cell r="S90" t="str">
            <v>200212</v>
          </cell>
          <cell r="T90" t="str">
            <v>SA01</v>
          </cell>
          <cell r="U90">
            <v>179.02</v>
          </cell>
          <cell r="W90">
            <v>0</v>
          </cell>
          <cell r="Y90">
            <v>0</v>
          </cell>
          <cell r="Z90">
            <v>0</v>
          </cell>
          <cell r="AA90" t="str">
            <v>BCH</v>
          </cell>
          <cell r="AB90" t="str">
            <v>450002361</v>
          </cell>
          <cell r="AC90" t="str">
            <v>PO#</v>
          </cell>
          <cell r="AE90" t="str">
            <v>S/R</v>
          </cell>
          <cell r="AI90" t="str">
            <v>PYN</v>
          </cell>
          <cell r="AJ90" t="str">
            <v>LOPEZ-GUERRERO A</v>
          </cell>
          <cell r="AK90" t="str">
            <v>VND</v>
          </cell>
          <cell r="AL90" t="str">
            <v>592927026</v>
          </cell>
          <cell r="AM90" t="str">
            <v>FAC</v>
          </cell>
          <cell r="AN90" t="str">
            <v>000</v>
          </cell>
          <cell r="AQ90" t="str">
            <v>NVD</v>
          </cell>
          <cell r="AR90" t="str">
            <v>2002-12-</v>
          </cell>
          <cell r="AU90" t="str">
            <v>A LOPEZ CELL PHONE  LOPEZ-GUERRERO A    1900003484</v>
          </cell>
          <cell r="AV90" t="str">
            <v>WF-BATCH</v>
          </cell>
          <cell r="AW90" t="str">
            <v>000</v>
          </cell>
          <cell r="AX90" t="str">
            <v>00</v>
          </cell>
          <cell r="AY90" t="str">
            <v>0</v>
          </cell>
          <cell r="AZ90" t="str">
            <v>FPL Fibernet</v>
          </cell>
        </row>
        <row r="91">
          <cell r="A91" t="str">
            <v>107100</v>
          </cell>
          <cell r="B91" t="str">
            <v>0399</v>
          </cell>
          <cell r="C91" t="str">
            <v>01066</v>
          </cell>
          <cell r="D91" t="str">
            <v>OMC000</v>
          </cell>
          <cell r="E91" t="str">
            <v>399000</v>
          </cell>
          <cell r="F91" t="str">
            <v>0821</v>
          </cell>
          <cell r="G91" t="str">
            <v>36000</v>
          </cell>
          <cell r="H91" t="str">
            <v>A</v>
          </cell>
          <cell r="I91" t="str">
            <v>00000041</v>
          </cell>
          <cell r="J91">
            <v>95</v>
          </cell>
          <cell r="K91">
            <v>399</v>
          </cell>
          <cell r="L91">
            <v>3218</v>
          </cell>
          <cell r="M91">
            <v>0</v>
          </cell>
          <cell r="N91">
            <v>0</v>
          </cell>
          <cell r="O91">
            <v>0</v>
          </cell>
          <cell r="P91">
            <v>0</v>
          </cell>
          <cell r="Q91" t="str">
            <v>0821</v>
          </cell>
          <cell r="R91" t="str">
            <v>36000</v>
          </cell>
          <cell r="S91" t="str">
            <v>200212</v>
          </cell>
          <cell r="T91" t="str">
            <v>PY42</v>
          </cell>
          <cell r="U91">
            <v>1375.6</v>
          </cell>
          <cell r="V91" t="str">
            <v>LDB</v>
          </cell>
          <cell r="W91">
            <v>0</v>
          </cell>
          <cell r="X91" t="str">
            <v>SHR</v>
          </cell>
          <cell r="Y91">
            <v>0</v>
          </cell>
          <cell r="Z91">
            <v>0</v>
          </cell>
          <cell r="AA91" t="str">
            <v>PYP</v>
          </cell>
          <cell r="AB91" t="str">
            <v xml:space="preserve"> 0000026</v>
          </cell>
          <cell r="AC91" t="str">
            <v>PYL</v>
          </cell>
          <cell r="AD91" t="str">
            <v>004399</v>
          </cell>
          <cell r="AE91" t="str">
            <v>EMP</v>
          </cell>
          <cell r="AF91" t="str">
            <v>27026</v>
          </cell>
          <cell r="AG91" t="str">
            <v>JUL</v>
          </cell>
          <cell r="AH91" t="str">
            <v xml:space="preserve"> 000.00</v>
          </cell>
          <cell r="AI91" t="str">
            <v>BCH</v>
          </cell>
          <cell r="AJ91" t="str">
            <v>C37</v>
          </cell>
          <cell r="AK91" t="str">
            <v>CLS</v>
          </cell>
          <cell r="AL91" t="str">
            <v>R445</v>
          </cell>
          <cell r="AM91" t="str">
            <v>DTA</v>
          </cell>
          <cell r="AN91" t="str">
            <v xml:space="preserve"> 00000000000.00</v>
          </cell>
          <cell r="AO91" t="str">
            <v>DTH</v>
          </cell>
          <cell r="AP91" t="str">
            <v xml:space="preserve"> 00000000000.00</v>
          </cell>
          <cell r="AV91" t="str">
            <v>000000000</v>
          </cell>
          <cell r="AW91" t="str">
            <v>000</v>
          </cell>
          <cell r="AX91" t="str">
            <v>00</v>
          </cell>
          <cell r="AY91" t="str">
            <v>0</v>
          </cell>
          <cell r="AZ91" t="str">
            <v>FPL Fibernet</v>
          </cell>
        </row>
        <row r="92">
          <cell r="A92" t="str">
            <v>107100</v>
          </cell>
          <cell r="B92" t="str">
            <v>0399</v>
          </cell>
          <cell r="C92" t="str">
            <v>01066</v>
          </cell>
          <cell r="D92" t="str">
            <v>OMC000</v>
          </cell>
          <cell r="E92" t="str">
            <v>399000</v>
          </cell>
          <cell r="F92" t="str">
            <v>0821</v>
          </cell>
          <cell r="G92" t="str">
            <v>36000</v>
          </cell>
          <cell r="H92" t="str">
            <v>A</v>
          </cell>
          <cell r="I92" t="str">
            <v>00000041</v>
          </cell>
          <cell r="J92">
            <v>95</v>
          </cell>
          <cell r="K92">
            <v>399</v>
          </cell>
          <cell r="L92">
            <v>3218</v>
          </cell>
          <cell r="M92">
            <v>0</v>
          </cell>
          <cell r="N92">
            <v>0</v>
          </cell>
          <cell r="O92">
            <v>0</v>
          </cell>
          <cell r="P92">
            <v>0</v>
          </cell>
          <cell r="Q92" t="str">
            <v>0821</v>
          </cell>
          <cell r="R92" t="str">
            <v>36000</v>
          </cell>
          <cell r="S92" t="str">
            <v>200212</v>
          </cell>
          <cell r="T92" t="str">
            <v>PY42</v>
          </cell>
          <cell r="U92">
            <v>-34.32</v>
          </cell>
          <cell r="V92" t="str">
            <v>LDB</v>
          </cell>
          <cell r="W92">
            <v>0</v>
          </cell>
          <cell r="X92" t="str">
            <v>SHR</v>
          </cell>
          <cell r="Y92">
            <v>0</v>
          </cell>
          <cell r="Z92">
            <v>0</v>
          </cell>
          <cell r="AA92" t="str">
            <v>PYP</v>
          </cell>
          <cell r="AB92" t="str">
            <v xml:space="preserve"> 0000025</v>
          </cell>
          <cell r="AC92" t="str">
            <v>PYL</v>
          </cell>
          <cell r="AD92" t="str">
            <v>004399</v>
          </cell>
          <cell r="AE92" t="str">
            <v>EMP</v>
          </cell>
          <cell r="AF92" t="str">
            <v>80814</v>
          </cell>
          <cell r="AG92" t="str">
            <v>JUL</v>
          </cell>
          <cell r="AH92" t="str">
            <v xml:space="preserve"> 000.00</v>
          </cell>
          <cell r="AI92" t="str">
            <v>BCH</v>
          </cell>
          <cell r="AJ92" t="str">
            <v>979</v>
          </cell>
          <cell r="AK92" t="str">
            <v>CLS</v>
          </cell>
          <cell r="AL92" t="str">
            <v>R437</v>
          </cell>
          <cell r="AM92" t="str">
            <v>DTA</v>
          </cell>
          <cell r="AN92" t="str">
            <v xml:space="preserve"> 00000000000.00</v>
          </cell>
          <cell r="AO92" t="str">
            <v>DTH</v>
          </cell>
          <cell r="AP92" t="str">
            <v xml:space="preserve"> 00000000000.00</v>
          </cell>
          <cell r="AV92" t="str">
            <v>000000000</v>
          </cell>
          <cell r="AW92" t="str">
            <v>000</v>
          </cell>
          <cell r="AX92" t="str">
            <v>00</v>
          </cell>
          <cell r="AY92" t="str">
            <v>0</v>
          </cell>
          <cell r="AZ92" t="str">
            <v>FPL Fibernet</v>
          </cell>
        </row>
        <row r="93">
          <cell r="A93" t="str">
            <v>107100</v>
          </cell>
          <cell r="B93" t="str">
            <v>0399</v>
          </cell>
          <cell r="C93" t="str">
            <v>01066</v>
          </cell>
          <cell r="D93" t="str">
            <v>OMC000</v>
          </cell>
          <cell r="E93" t="str">
            <v>399000</v>
          </cell>
          <cell r="F93" t="str">
            <v>0821</v>
          </cell>
          <cell r="G93" t="str">
            <v>36000</v>
          </cell>
          <cell r="H93" t="str">
            <v>A</v>
          </cell>
          <cell r="I93" t="str">
            <v>00000041</v>
          </cell>
          <cell r="J93">
            <v>95</v>
          </cell>
          <cell r="K93">
            <v>399</v>
          </cell>
          <cell r="L93">
            <v>3218</v>
          </cell>
          <cell r="M93">
            <v>0</v>
          </cell>
          <cell r="N93">
            <v>0</v>
          </cell>
          <cell r="O93">
            <v>0</v>
          </cell>
          <cell r="P93">
            <v>0</v>
          </cell>
          <cell r="Q93" t="str">
            <v>0821</v>
          </cell>
          <cell r="R93" t="str">
            <v>36000</v>
          </cell>
          <cell r="S93" t="str">
            <v>200212</v>
          </cell>
          <cell r="T93" t="str">
            <v>PY42</v>
          </cell>
          <cell r="U93">
            <v>-34.32</v>
          </cell>
          <cell r="V93" t="str">
            <v>LDB</v>
          </cell>
          <cell r="W93">
            <v>0</v>
          </cell>
          <cell r="X93" t="str">
            <v>SHR</v>
          </cell>
          <cell r="Y93">
            <v>0</v>
          </cell>
          <cell r="Z93">
            <v>0</v>
          </cell>
          <cell r="AA93" t="str">
            <v>PYP</v>
          </cell>
          <cell r="AB93" t="str">
            <v xml:space="preserve"> 0000026</v>
          </cell>
          <cell r="AC93" t="str">
            <v>PYL</v>
          </cell>
          <cell r="AD93" t="str">
            <v>004399</v>
          </cell>
          <cell r="AE93" t="str">
            <v>EMP</v>
          </cell>
          <cell r="AF93" t="str">
            <v>80814</v>
          </cell>
          <cell r="AG93" t="str">
            <v>JUL</v>
          </cell>
          <cell r="AH93" t="str">
            <v xml:space="preserve"> 000.00</v>
          </cell>
          <cell r="AI93" t="str">
            <v>BCH</v>
          </cell>
          <cell r="AJ93" t="str">
            <v>979</v>
          </cell>
          <cell r="AK93" t="str">
            <v>CLS</v>
          </cell>
          <cell r="AL93" t="str">
            <v>R437</v>
          </cell>
          <cell r="AM93" t="str">
            <v>DTA</v>
          </cell>
          <cell r="AN93" t="str">
            <v xml:space="preserve"> 00000000000.00</v>
          </cell>
          <cell r="AO93" t="str">
            <v>DTH</v>
          </cell>
          <cell r="AP93" t="str">
            <v xml:space="preserve"> 00000000000.00</v>
          </cell>
          <cell r="AV93" t="str">
            <v>000000000</v>
          </cell>
          <cell r="AW93" t="str">
            <v>000</v>
          </cell>
          <cell r="AX93" t="str">
            <v>00</v>
          </cell>
          <cell r="AY93" t="str">
            <v>0</v>
          </cell>
          <cell r="AZ93" t="str">
            <v>FPL Fibernet</v>
          </cell>
        </row>
        <row r="94">
          <cell r="A94" t="str">
            <v>107100</v>
          </cell>
          <cell r="B94" t="str">
            <v>0399</v>
          </cell>
          <cell r="C94" t="str">
            <v>01066</v>
          </cell>
          <cell r="D94" t="str">
            <v>OMC000</v>
          </cell>
          <cell r="E94" t="str">
            <v>399000</v>
          </cell>
          <cell r="F94" t="str">
            <v>0821</v>
          </cell>
          <cell r="G94" t="str">
            <v>36000</v>
          </cell>
          <cell r="H94" t="str">
            <v>A</v>
          </cell>
          <cell r="I94" t="str">
            <v>00000041</v>
          </cell>
          <cell r="J94">
            <v>95</v>
          </cell>
          <cell r="K94">
            <v>399</v>
          </cell>
          <cell r="L94">
            <v>3218</v>
          </cell>
          <cell r="M94">
            <v>0</v>
          </cell>
          <cell r="N94">
            <v>0</v>
          </cell>
          <cell r="O94">
            <v>0</v>
          </cell>
          <cell r="P94">
            <v>0</v>
          </cell>
          <cell r="Q94" t="str">
            <v>0821</v>
          </cell>
          <cell r="R94" t="str">
            <v>36000</v>
          </cell>
          <cell r="S94" t="str">
            <v>200212</v>
          </cell>
          <cell r="T94" t="str">
            <v>PY42</v>
          </cell>
          <cell r="U94">
            <v>-52.6</v>
          </cell>
          <cell r="V94" t="str">
            <v>LDB</v>
          </cell>
          <cell r="W94">
            <v>0</v>
          </cell>
          <cell r="X94" t="str">
            <v>SHR</v>
          </cell>
          <cell r="Y94">
            <v>0</v>
          </cell>
          <cell r="Z94">
            <v>0</v>
          </cell>
          <cell r="AA94" t="str">
            <v>PYP</v>
          </cell>
          <cell r="AB94" t="str">
            <v xml:space="preserve"> 0000025</v>
          </cell>
          <cell r="AC94" t="str">
            <v>PYL</v>
          </cell>
          <cell r="AD94" t="str">
            <v>004399</v>
          </cell>
          <cell r="AE94" t="str">
            <v>EMP</v>
          </cell>
          <cell r="AF94" t="str">
            <v>28454</v>
          </cell>
          <cell r="AG94" t="str">
            <v>JUL</v>
          </cell>
          <cell r="AH94" t="str">
            <v xml:space="preserve"> 000.00</v>
          </cell>
          <cell r="AI94" t="str">
            <v>BCH</v>
          </cell>
          <cell r="AJ94" t="str">
            <v>979</v>
          </cell>
          <cell r="AK94" t="str">
            <v>CLS</v>
          </cell>
          <cell r="AL94" t="str">
            <v>R437</v>
          </cell>
          <cell r="AM94" t="str">
            <v>DTA</v>
          </cell>
          <cell r="AN94" t="str">
            <v xml:space="preserve"> 00000000000.00</v>
          </cell>
          <cell r="AO94" t="str">
            <v>DTH</v>
          </cell>
          <cell r="AP94" t="str">
            <v xml:space="preserve"> 00000000000.00</v>
          </cell>
          <cell r="AV94" t="str">
            <v>000000000</v>
          </cell>
          <cell r="AW94" t="str">
            <v>000</v>
          </cell>
          <cell r="AX94" t="str">
            <v>00</v>
          </cell>
          <cell r="AY94" t="str">
            <v>0</v>
          </cell>
          <cell r="AZ94" t="str">
            <v>FPL Fibernet</v>
          </cell>
        </row>
        <row r="95">
          <cell r="A95" t="str">
            <v>107100</v>
          </cell>
          <cell r="B95" t="str">
            <v>0399</v>
          </cell>
          <cell r="C95" t="str">
            <v>01066</v>
          </cell>
          <cell r="D95" t="str">
            <v>OMC000</v>
          </cell>
          <cell r="E95" t="str">
            <v>399000</v>
          </cell>
          <cell r="F95" t="str">
            <v>0821</v>
          </cell>
          <cell r="G95" t="str">
            <v>36000</v>
          </cell>
          <cell r="H95" t="str">
            <v>A</v>
          </cell>
          <cell r="I95" t="str">
            <v>00000041</v>
          </cell>
          <cell r="J95">
            <v>95</v>
          </cell>
          <cell r="K95">
            <v>399</v>
          </cell>
          <cell r="L95">
            <v>3218</v>
          </cell>
          <cell r="M95">
            <v>0</v>
          </cell>
          <cell r="N95">
            <v>0</v>
          </cell>
          <cell r="O95">
            <v>0</v>
          </cell>
          <cell r="P95">
            <v>0</v>
          </cell>
          <cell r="Q95" t="str">
            <v>0821</v>
          </cell>
          <cell r="R95" t="str">
            <v>36000</v>
          </cell>
          <cell r="S95" t="str">
            <v>200212</v>
          </cell>
          <cell r="T95" t="str">
            <v>PY42</v>
          </cell>
          <cell r="U95">
            <v>-52.6</v>
          </cell>
          <cell r="V95" t="str">
            <v>LDB</v>
          </cell>
          <cell r="W95">
            <v>0</v>
          </cell>
          <cell r="X95" t="str">
            <v>SHR</v>
          </cell>
          <cell r="Y95">
            <v>0</v>
          </cell>
          <cell r="Z95">
            <v>0</v>
          </cell>
          <cell r="AA95" t="str">
            <v>PYP</v>
          </cell>
          <cell r="AB95" t="str">
            <v xml:space="preserve"> 0000026</v>
          </cell>
          <cell r="AC95" t="str">
            <v>PYL</v>
          </cell>
          <cell r="AD95" t="str">
            <v>004399</v>
          </cell>
          <cell r="AE95" t="str">
            <v>EMP</v>
          </cell>
          <cell r="AF95" t="str">
            <v>28454</v>
          </cell>
          <cell r="AG95" t="str">
            <v>JUL</v>
          </cell>
          <cell r="AH95" t="str">
            <v xml:space="preserve"> 000.00</v>
          </cell>
          <cell r="AI95" t="str">
            <v>BCH</v>
          </cell>
          <cell r="AJ95" t="str">
            <v>979</v>
          </cell>
          <cell r="AK95" t="str">
            <v>CLS</v>
          </cell>
          <cell r="AL95" t="str">
            <v>R437</v>
          </cell>
          <cell r="AM95" t="str">
            <v>DTA</v>
          </cell>
          <cell r="AN95" t="str">
            <v xml:space="preserve"> 00000000000.00</v>
          </cell>
          <cell r="AO95" t="str">
            <v>DTH</v>
          </cell>
          <cell r="AP95" t="str">
            <v xml:space="preserve"> 00000000000.00</v>
          </cell>
          <cell r="AV95" t="str">
            <v>000000000</v>
          </cell>
          <cell r="AW95" t="str">
            <v>000</v>
          </cell>
          <cell r="AX95" t="str">
            <v>00</v>
          </cell>
          <cell r="AY95" t="str">
            <v>0</v>
          </cell>
          <cell r="AZ95" t="str">
            <v>FPL Fibernet</v>
          </cell>
        </row>
        <row r="96">
          <cell r="A96" t="str">
            <v>107100</v>
          </cell>
          <cell r="B96" t="str">
            <v>0399</v>
          </cell>
          <cell r="C96" t="str">
            <v>01066</v>
          </cell>
          <cell r="D96" t="str">
            <v>OMC000</v>
          </cell>
          <cell r="E96" t="str">
            <v>399000</v>
          </cell>
          <cell r="F96" t="str">
            <v>0821</v>
          </cell>
          <cell r="G96" t="str">
            <v>36000</v>
          </cell>
          <cell r="H96" t="str">
            <v>A</v>
          </cell>
          <cell r="I96" t="str">
            <v>00000041</v>
          </cell>
          <cell r="J96">
            <v>95</v>
          </cell>
          <cell r="K96">
            <v>399</v>
          </cell>
          <cell r="L96">
            <v>3218</v>
          </cell>
          <cell r="M96">
            <v>0</v>
          </cell>
          <cell r="N96">
            <v>0</v>
          </cell>
          <cell r="O96">
            <v>0</v>
          </cell>
          <cell r="P96">
            <v>0</v>
          </cell>
          <cell r="Q96" t="str">
            <v>0821</v>
          </cell>
          <cell r="R96" t="str">
            <v>36000</v>
          </cell>
          <cell r="S96" t="str">
            <v>200212</v>
          </cell>
          <cell r="T96" t="str">
            <v>PY42</v>
          </cell>
          <cell r="U96">
            <v>-57.31</v>
          </cell>
          <cell r="V96" t="str">
            <v>LDB</v>
          </cell>
          <cell r="W96">
            <v>0</v>
          </cell>
          <cell r="X96" t="str">
            <v>SHR</v>
          </cell>
          <cell r="Y96">
            <v>0</v>
          </cell>
          <cell r="Z96">
            <v>0</v>
          </cell>
          <cell r="AA96" t="str">
            <v>PYP</v>
          </cell>
          <cell r="AB96" t="str">
            <v xml:space="preserve"> 0000025</v>
          </cell>
          <cell r="AC96" t="str">
            <v>PYL</v>
          </cell>
          <cell r="AD96" t="str">
            <v>004399</v>
          </cell>
          <cell r="AE96" t="str">
            <v>EMP</v>
          </cell>
          <cell r="AF96" t="str">
            <v>27026</v>
          </cell>
          <cell r="AG96" t="str">
            <v>JUL</v>
          </cell>
          <cell r="AH96" t="str">
            <v xml:space="preserve"> 000.00</v>
          </cell>
          <cell r="AI96" t="str">
            <v>BCH</v>
          </cell>
          <cell r="AJ96" t="str">
            <v>979</v>
          </cell>
          <cell r="AK96" t="str">
            <v>CLS</v>
          </cell>
          <cell r="AL96" t="str">
            <v>R445</v>
          </cell>
          <cell r="AM96" t="str">
            <v>DTA</v>
          </cell>
          <cell r="AN96" t="str">
            <v xml:space="preserve"> 00000000000.00</v>
          </cell>
          <cell r="AO96" t="str">
            <v>DTH</v>
          </cell>
          <cell r="AP96" t="str">
            <v xml:space="preserve"> 00000000000.00</v>
          </cell>
          <cell r="AV96" t="str">
            <v>000000000</v>
          </cell>
          <cell r="AW96" t="str">
            <v>000</v>
          </cell>
          <cell r="AX96" t="str">
            <v>00</v>
          </cell>
          <cell r="AY96" t="str">
            <v>0</v>
          </cell>
          <cell r="AZ96" t="str">
            <v>FPL Fibernet</v>
          </cell>
        </row>
        <row r="97">
          <cell r="A97" t="str">
            <v>107100</v>
          </cell>
          <cell r="B97" t="str">
            <v>0399</v>
          </cell>
          <cell r="C97" t="str">
            <v>01066</v>
          </cell>
          <cell r="D97" t="str">
            <v>OMC000</v>
          </cell>
          <cell r="E97" t="str">
            <v>399000</v>
          </cell>
          <cell r="F97" t="str">
            <v>0821</v>
          </cell>
          <cell r="G97" t="str">
            <v>36000</v>
          </cell>
          <cell r="H97" t="str">
            <v>A</v>
          </cell>
          <cell r="I97" t="str">
            <v>00000041</v>
          </cell>
          <cell r="J97">
            <v>95</v>
          </cell>
          <cell r="K97">
            <v>399</v>
          </cell>
          <cell r="L97">
            <v>3218</v>
          </cell>
          <cell r="M97">
            <v>0</v>
          </cell>
          <cell r="N97">
            <v>0</v>
          </cell>
          <cell r="O97">
            <v>0</v>
          </cell>
          <cell r="P97">
            <v>0</v>
          </cell>
          <cell r="Q97" t="str">
            <v>0821</v>
          </cell>
          <cell r="R97" t="str">
            <v>36000</v>
          </cell>
          <cell r="S97" t="str">
            <v>200212</v>
          </cell>
          <cell r="T97" t="str">
            <v>PY42</v>
          </cell>
          <cell r="U97">
            <v>-57.31</v>
          </cell>
          <cell r="V97" t="str">
            <v>LDB</v>
          </cell>
          <cell r="W97">
            <v>0</v>
          </cell>
          <cell r="X97" t="str">
            <v>SHR</v>
          </cell>
          <cell r="Y97">
            <v>0</v>
          </cell>
          <cell r="Z97">
            <v>0</v>
          </cell>
          <cell r="AA97" t="str">
            <v>PYP</v>
          </cell>
          <cell r="AB97" t="str">
            <v xml:space="preserve"> 0000026</v>
          </cell>
          <cell r="AC97" t="str">
            <v>PYL</v>
          </cell>
          <cell r="AD97" t="str">
            <v>004399</v>
          </cell>
          <cell r="AE97" t="str">
            <v>EMP</v>
          </cell>
          <cell r="AF97" t="str">
            <v>27026</v>
          </cell>
          <cell r="AG97" t="str">
            <v>JUL</v>
          </cell>
          <cell r="AH97" t="str">
            <v xml:space="preserve"> 000.00</v>
          </cell>
          <cell r="AI97" t="str">
            <v>BCH</v>
          </cell>
          <cell r="AJ97" t="str">
            <v>979</v>
          </cell>
          <cell r="AK97" t="str">
            <v>CLS</v>
          </cell>
          <cell r="AL97" t="str">
            <v>R445</v>
          </cell>
          <cell r="AM97" t="str">
            <v>DTA</v>
          </cell>
          <cell r="AN97" t="str">
            <v xml:space="preserve"> 00000000000.00</v>
          </cell>
          <cell r="AO97" t="str">
            <v>DTH</v>
          </cell>
          <cell r="AP97" t="str">
            <v xml:space="preserve"> 00000000000.00</v>
          </cell>
          <cell r="AV97" t="str">
            <v>000000000</v>
          </cell>
          <cell r="AW97" t="str">
            <v>000</v>
          </cell>
          <cell r="AX97" t="str">
            <v>00</v>
          </cell>
          <cell r="AY97" t="str">
            <v>0</v>
          </cell>
          <cell r="AZ97" t="str">
            <v>FPL Fibernet</v>
          </cell>
        </row>
        <row r="98">
          <cell r="A98" t="str">
            <v>107100</v>
          </cell>
          <cell r="B98" t="str">
            <v>0399</v>
          </cell>
          <cell r="C98" t="str">
            <v>01066</v>
          </cell>
          <cell r="D98" t="str">
            <v>OMC000</v>
          </cell>
          <cell r="E98" t="str">
            <v>399000</v>
          </cell>
          <cell r="F98" t="str">
            <v>0821</v>
          </cell>
          <cell r="G98" t="str">
            <v>36000</v>
          </cell>
          <cell r="H98" t="str">
            <v>A</v>
          </cell>
          <cell r="I98" t="str">
            <v>00000041</v>
          </cell>
          <cell r="J98">
            <v>95</v>
          </cell>
          <cell r="K98">
            <v>399</v>
          </cell>
          <cell r="L98">
            <v>3218</v>
          </cell>
          <cell r="M98">
            <v>0</v>
          </cell>
          <cell r="N98">
            <v>0</v>
          </cell>
          <cell r="O98">
            <v>0</v>
          </cell>
          <cell r="P98">
            <v>0</v>
          </cell>
          <cell r="Q98" t="str">
            <v>0821</v>
          </cell>
          <cell r="R98" t="str">
            <v>36000</v>
          </cell>
          <cell r="S98" t="str">
            <v>200212</v>
          </cell>
          <cell r="T98" t="str">
            <v>PY42</v>
          </cell>
          <cell r="U98">
            <v>-83.36</v>
          </cell>
          <cell r="V98" t="str">
            <v>LDB</v>
          </cell>
          <cell r="W98">
            <v>0</v>
          </cell>
          <cell r="X98" t="str">
            <v>SHR</v>
          </cell>
          <cell r="Y98">
            <v>0</v>
          </cell>
          <cell r="Z98">
            <v>0</v>
          </cell>
          <cell r="AA98" t="str">
            <v>PYP</v>
          </cell>
          <cell r="AB98" t="str">
            <v xml:space="preserve"> 0000025</v>
          </cell>
          <cell r="AC98" t="str">
            <v>PYL</v>
          </cell>
          <cell r="AD98" t="str">
            <v>003054</v>
          </cell>
          <cell r="AE98" t="str">
            <v>EMP</v>
          </cell>
          <cell r="AF98" t="str">
            <v>04875</v>
          </cell>
          <cell r="AG98" t="str">
            <v>JUL</v>
          </cell>
          <cell r="AH98" t="str">
            <v xml:space="preserve"> 000.00</v>
          </cell>
          <cell r="AI98" t="str">
            <v>BCH</v>
          </cell>
          <cell r="AJ98" t="str">
            <v>979</v>
          </cell>
          <cell r="AK98" t="str">
            <v>CLS</v>
          </cell>
          <cell r="AL98" t="str">
            <v>R447</v>
          </cell>
          <cell r="AM98" t="str">
            <v>DTA</v>
          </cell>
          <cell r="AN98" t="str">
            <v xml:space="preserve"> 00000000000.00</v>
          </cell>
          <cell r="AO98" t="str">
            <v>DTH</v>
          </cell>
          <cell r="AP98" t="str">
            <v xml:space="preserve"> 00000000000.00</v>
          </cell>
          <cell r="AV98" t="str">
            <v>000000000</v>
          </cell>
          <cell r="AW98" t="str">
            <v>000</v>
          </cell>
          <cell r="AX98" t="str">
            <v>00</v>
          </cell>
          <cell r="AY98" t="str">
            <v>0</v>
          </cell>
          <cell r="AZ98" t="str">
            <v>FPL Fibernet</v>
          </cell>
        </row>
        <row r="99">
          <cell r="A99" t="str">
            <v>107100</v>
          </cell>
          <cell r="B99" t="str">
            <v>0399</v>
          </cell>
          <cell r="C99" t="str">
            <v>01066</v>
          </cell>
          <cell r="D99" t="str">
            <v>OMC000</v>
          </cell>
          <cell r="E99" t="str">
            <v>399000</v>
          </cell>
          <cell r="F99" t="str">
            <v>0821</v>
          </cell>
          <cell r="G99" t="str">
            <v>36000</v>
          </cell>
          <cell r="H99" t="str">
            <v>A</v>
          </cell>
          <cell r="I99" t="str">
            <v>00000041</v>
          </cell>
          <cell r="J99">
            <v>95</v>
          </cell>
          <cell r="K99">
            <v>399</v>
          </cell>
          <cell r="L99">
            <v>3218</v>
          </cell>
          <cell r="M99">
            <v>0</v>
          </cell>
          <cell r="N99">
            <v>0</v>
          </cell>
          <cell r="O99">
            <v>0</v>
          </cell>
          <cell r="P99">
            <v>0</v>
          </cell>
          <cell r="Q99" t="str">
            <v>0821</v>
          </cell>
          <cell r="R99" t="str">
            <v>36000</v>
          </cell>
          <cell r="S99" t="str">
            <v>200212</v>
          </cell>
          <cell r="T99" t="str">
            <v>PY42</v>
          </cell>
          <cell r="U99">
            <v>-83.36</v>
          </cell>
          <cell r="V99" t="str">
            <v>LDB</v>
          </cell>
          <cell r="W99">
            <v>0</v>
          </cell>
          <cell r="X99" t="str">
            <v>SHR</v>
          </cell>
          <cell r="Y99">
            <v>0</v>
          </cell>
          <cell r="Z99">
            <v>0</v>
          </cell>
          <cell r="AA99" t="str">
            <v>PYP</v>
          </cell>
          <cell r="AB99" t="str">
            <v xml:space="preserve"> 0000026</v>
          </cell>
          <cell r="AC99" t="str">
            <v>PYL</v>
          </cell>
          <cell r="AD99" t="str">
            <v>003054</v>
          </cell>
          <cell r="AE99" t="str">
            <v>EMP</v>
          </cell>
          <cell r="AF99" t="str">
            <v>04875</v>
          </cell>
          <cell r="AG99" t="str">
            <v>JUL</v>
          </cell>
          <cell r="AH99" t="str">
            <v xml:space="preserve"> 000.00</v>
          </cell>
          <cell r="AI99" t="str">
            <v>BCH</v>
          </cell>
          <cell r="AJ99" t="str">
            <v>979</v>
          </cell>
          <cell r="AK99" t="str">
            <v>CLS</v>
          </cell>
          <cell r="AL99" t="str">
            <v>R447</v>
          </cell>
          <cell r="AM99" t="str">
            <v>DTA</v>
          </cell>
          <cell r="AN99" t="str">
            <v xml:space="preserve"> 00000000000.00</v>
          </cell>
          <cell r="AO99" t="str">
            <v>DTH</v>
          </cell>
          <cell r="AP99" t="str">
            <v xml:space="preserve"> 00000000000.00</v>
          </cell>
          <cell r="AV99" t="str">
            <v>000000000</v>
          </cell>
          <cell r="AW99" t="str">
            <v>000</v>
          </cell>
          <cell r="AX99" t="str">
            <v>00</v>
          </cell>
          <cell r="AY99" t="str">
            <v>0</v>
          </cell>
          <cell r="AZ99" t="str">
            <v>FPL Fibernet</v>
          </cell>
        </row>
        <row r="100">
          <cell r="A100" t="str">
            <v>107100</v>
          </cell>
          <cell r="B100" t="str">
            <v>0399</v>
          </cell>
          <cell r="C100" t="str">
            <v>01066</v>
          </cell>
          <cell r="D100" t="str">
            <v>OMC000</v>
          </cell>
          <cell r="E100" t="str">
            <v>399000</v>
          </cell>
          <cell r="F100" t="str">
            <v>0901</v>
          </cell>
          <cell r="G100" t="str">
            <v>52450</v>
          </cell>
          <cell r="H100" t="str">
            <v>A</v>
          </cell>
          <cell r="I100" t="str">
            <v>00000041</v>
          </cell>
          <cell r="J100">
            <v>95</v>
          </cell>
          <cell r="K100">
            <v>399</v>
          </cell>
          <cell r="L100">
            <v>3218</v>
          </cell>
          <cell r="M100">
            <v>0</v>
          </cell>
          <cell r="N100">
            <v>0</v>
          </cell>
          <cell r="O100">
            <v>0</v>
          </cell>
          <cell r="P100">
            <v>0</v>
          </cell>
          <cell r="Q100" t="str">
            <v>0901</v>
          </cell>
          <cell r="R100" t="str">
            <v>52450</v>
          </cell>
          <cell r="S100" t="str">
            <v>200212</v>
          </cell>
          <cell r="T100" t="str">
            <v>SA01</v>
          </cell>
          <cell r="U100">
            <v>15</v>
          </cell>
          <cell r="W100">
            <v>0</v>
          </cell>
          <cell r="Y100">
            <v>0</v>
          </cell>
          <cell r="Z100">
            <v>0</v>
          </cell>
          <cell r="AA100" t="str">
            <v>BCH</v>
          </cell>
          <cell r="AB100" t="str">
            <v>450002361</v>
          </cell>
          <cell r="AC100" t="str">
            <v>PO#</v>
          </cell>
          <cell r="AE100" t="str">
            <v>S/R</v>
          </cell>
          <cell r="AI100" t="str">
            <v>PYN</v>
          </cell>
          <cell r="AJ100" t="str">
            <v>LOPEZ-GUERRERO A</v>
          </cell>
          <cell r="AK100" t="str">
            <v>VND</v>
          </cell>
          <cell r="AL100" t="str">
            <v>592927026</v>
          </cell>
          <cell r="AM100" t="str">
            <v>FAC</v>
          </cell>
          <cell r="AN100" t="str">
            <v>000</v>
          </cell>
          <cell r="AQ100" t="str">
            <v>NVD</v>
          </cell>
          <cell r="AR100" t="str">
            <v>2002-12-</v>
          </cell>
          <cell r="AU100" t="str">
            <v>A LOPEZ MEALS       LOPEZ-GUERRERO A    1900003484</v>
          </cell>
          <cell r="AV100" t="str">
            <v>WF-BATCH</v>
          </cell>
          <cell r="AW100" t="str">
            <v>000</v>
          </cell>
          <cell r="AX100" t="str">
            <v>00</v>
          </cell>
          <cell r="AY100" t="str">
            <v>0</v>
          </cell>
          <cell r="AZ100" t="str">
            <v>FPL Fibernet</v>
          </cell>
        </row>
        <row r="101">
          <cell r="A101" t="str">
            <v>107100</v>
          </cell>
          <cell r="B101" t="str">
            <v>0399</v>
          </cell>
          <cell r="C101" t="str">
            <v>01066</v>
          </cell>
          <cell r="D101" t="str">
            <v>OMC000</v>
          </cell>
          <cell r="E101" t="str">
            <v>399000</v>
          </cell>
          <cell r="F101" t="str">
            <v>0901</v>
          </cell>
          <cell r="G101" t="str">
            <v>52450</v>
          </cell>
          <cell r="H101" t="str">
            <v>A</v>
          </cell>
          <cell r="I101" t="str">
            <v>00000041</v>
          </cell>
          <cell r="J101">
            <v>95</v>
          </cell>
          <cell r="K101">
            <v>399</v>
          </cell>
          <cell r="L101">
            <v>3218</v>
          </cell>
          <cell r="M101">
            <v>0</v>
          </cell>
          <cell r="N101">
            <v>0</v>
          </cell>
          <cell r="O101">
            <v>0</v>
          </cell>
          <cell r="P101">
            <v>0</v>
          </cell>
          <cell r="Q101" t="str">
            <v>0901</v>
          </cell>
          <cell r="R101" t="str">
            <v>52450</v>
          </cell>
          <cell r="S101" t="str">
            <v>200212</v>
          </cell>
          <cell r="T101" t="str">
            <v>SA01</v>
          </cell>
          <cell r="U101">
            <v>116.8</v>
          </cell>
          <cell r="W101">
            <v>0</v>
          </cell>
          <cell r="Y101">
            <v>0</v>
          </cell>
          <cell r="Z101">
            <v>0</v>
          </cell>
          <cell r="AA101" t="str">
            <v>BCH</v>
          </cell>
          <cell r="AB101" t="str">
            <v>450002350</v>
          </cell>
          <cell r="AC101" t="str">
            <v>PO#</v>
          </cell>
          <cell r="AE101" t="str">
            <v>S/R</v>
          </cell>
          <cell r="AI101" t="str">
            <v>PYN</v>
          </cell>
          <cell r="AJ101" t="str">
            <v>WOLFSON L</v>
          </cell>
          <cell r="AK101" t="str">
            <v>VND</v>
          </cell>
          <cell r="AL101" t="str">
            <v>266735412</v>
          </cell>
          <cell r="AM101" t="str">
            <v>FAC</v>
          </cell>
          <cell r="AN101" t="str">
            <v>000</v>
          </cell>
          <cell r="AQ101" t="str">
            <v>NVD</v>
          </cell>
          <cell r="AR101" t="str">
            <v>2002-12-</v>
          </cell>
          <cell r="AU101" t="str">
            <v>L WOLFSON MEALS     WOLFSON L           1900003320</v>
          </cell>
          <cell r="AV101" t="str">
            <v>WF-BATCH</v>
          </cell>
          <cell r="AW101" t="str">
            <v>000</v>
          </cell>
          <cell r="AX101" t="str">
            <v>00</v>
          </cell>
          <cell r="AY101" t="str">
            <v>0</v>
          </cell>
          <cell r="AZ101" t="str">
            <v>FPL Fibernet</v>
          </cell>
        </row>
        <row r="102">
          <cell r="A102" t="str">
            <v>107100</v>
          </cell>
          <cell r="B102" t="str">
            <v>0399</v>
          </cell>
          <cell r="C102" t="str">
            <v>01066</v>
          </cell>
          <cell r="D102" t="str">
            <v>OMC000</v>
          </cell>
          <cell r="E102" t="str">
            <v>399000</v>
          </cell>
          <cell r="F102" t="str">
            <v>0902</v>
          </cell>
          <cell r="G102" t="str">
            <v>52450</v>
          </cell>
          <cell r="H102" t="str">
            <v>A</v>
          </cell>
          <cell r="I102" t="str">
            <v>00000041</v>
          </cell>
          <cell r="J102">
            <v>95</v>
          </cell>
          <cell r="K102">
            <v>399</v>
          </cell>
          <cell r="L102">
            <v>3218</v>
          </cell>
          <cell r="M102">
            <v>0</v>
          </cell>
          <cell r="N102">
            <v>0</v>
          </cell>
          <cell r="O102">
            <v>0</v>
          </cell>
          <cell r="P102">
            <v>0</v>
          </cell>
          <cell r="Q102" t="str">
            <v>0902</v>
          </cell>
          <cell r="R102" t="str">
            <v>52450</v>
          </cell>
          <cell r="S102" t="str">
            <v>200212</v>
          </cell>
          <cell r="T102" t="str">
            <v>SA01</v>
          </cell>
          <cell r="U102">
            <v>126.67</v>
          </cell>
          <cell r="W102">
            <v>0</v>
          </cell>
          <cell r="Y102">
            <v>0</v>
          </cell>
          <cell r="Z102">
            <v>0</v>
          </cell>
          <cell r="AA102" t="str">
            <v>BCH</v>
          </cell>
          <cell r="AB102" t="str">
            <v>450002350</v>
          </cell>
          <cell r="AC102" t="str">
            <v>PO#</v>
          </cell>
          <cell r="AE102" t="str">
            <v>S/R</v>
          </cell>
          <cell r="AI102" t="str">
            <v>PYN</v>
          </cell>
          <cell r="AJ102" t="str">
            <v>WOLFSON L</v>
          </cell>
          <cell r="AK102" t="str">
            <v>VND</v>
          </cell>
          <cell r="AL102" t="str">
            <v>266735412</v>
          </cell>
          <cell r="AM102" t="str">
            <v>FAC</v>
          </cell>
          <cell r="AN102" t="str">
            <v>000</v>
          </cell>
          <cell r="AQ102" t="str">
            <v>NVD</v>
          </cell>
          <cell r="AR102" t="str">
            <v>2002-12-</v>
          </cell>
          <cell r="AU102" t="str">
            <v>L WOLFSON HOTEL     WOLFSON L           1900003320</v>
          </cell>
          <cell r="AV102" t="str">
            <v>WF-BATCH</v>
          </cell>
          <cell r="AW102" t="str">
            <v>000</v>
          </cell>
          <cell r="AX102" t="str">
            <v>00</v>
          </cell>
          <cell r="AY102" t="str">
            <v>0</v>
          </cell>
          <cell r="AZ102" t="str">
            <v>FPL Fibernet</v>
          </cell>
        </row>
        <row r="103">
          <cell r="A103" t="str">
            <v>107100</v>
          </cell>
          <cell r="B103" t="str">
            <v>0399</v>
          </cell>
          <cell r="C103" t="str">
            <v>01066</v>
          </cell>
          <cell r="D103" t="str">
            <v>OMC000</v>
          </cell>
          <cell r="E103" t="str">
            <v>399000</v>
          </cell>
          <cell r="F103" t="str">
            <v>0903</v>
          </cell>
          <cell r="G103" t="str">
            <v>52450</v>
          </cell>
          <cell r="H103" t="str">
            <v>A</v>
          </cell>
          <cell r="I103" t="str">
            <v>00000041</v>
          </cell>
          <cell r="J103">
            <v>95</v>
          </cell>
          <cell r="K103">
            <v>399</v>
          </cell>
          <cell r="L103">
            <v>3218</v>
          </cell>
          <cell r="M103">
            <v>0</v>
          </cell>
          <cell r="N103">
            <v>0</v>
          </cell>
          <cell r="O103">
            <v>0</v>
          </cell>
          <cell r="P103">
            <v>0</v>
          </cell>
          <cell r="Q103" t="str">
            <v>0903</v>
          </cell>
          <cell r="R103" t="str">
            <v>52450</v>
          </cell>
          <cell r="S103" t="str">
            <v>200212</v>
          </cell>
          <cell r="T103" t="str">
            <v>SA01</v>
          </cell>
          <cell r="U103">
            <v>5.5</v>
          </cell>
          <cell r="W103">
            <v>0</v>
          </cell>
          <cell r="Y103">
            <v>0</v>
          </cell>
          <cell r="Z103">
            <v>0</v>
          </cell>
          <cell r="AA103" t="str">
            <v>BCH</v>
          </cell>
          <cell r="AB103" t="str">
            <v>450002361</v>
          </cell>
          <cell r="AC103" t="str">
            <v>PO#</v>
          </cell>
          <cell r="AE103" t="str">
            <v>S/R</v>
          </cell>
          <cell r="AI103" t="str">
            <v>PYN</v>
          </cell>
          <cell r="AJ103" t="str">
            <v>LOPEZ-GUERRERO A</v>
          </cell>
          <cell r="AK103" t="str">
            <v>VND</v>
          </cell>
          <cell r="AL103" t="str">
            <v>592927026</v>
          </cell>
          <cell r="AM103" t="str">
            <v>FAC</v>
          </cell>
          <cell r="AN103" t="str">
            <v>000</v>
          </cell>
          <cell r="AQ103" t="str">
            <v>NVD</v>
          </cell>
          <cell r="AR103" t="str">
            <v>2002-12-</v>
          </cell>
          <cell r="AU103" t="str">
            <v>A LOPEZ AIR FARE    LOPEZ-GUERRERO A    1900003484</v>
          </cell>
          <cell r="AV103" t="str">
            <v>WF-BATCH</v>
          </cell>
          <cell r="AW103" t="str">
            <v>000</v>
          </cell>
          <cell r="AX103" t="str">
            <v>00</v>
          </cell>
          <cell r="AY103" t="str">
            <v>0</v>
          </cell>
          <cell r="AZ103" t="str">
            <v>FPL Fibernet</v>
          </cell>
        </row>
        <row r="104">
          <cell r="A104" t="str">
            <v>107100</v>
          </cell>
          <cell r="B104" t="str">
            <v>0399</v>
          </cell>
          <cell r="C104" t="str">
            <v>01066</v>
          </cell>
          <cell r="D104" t="str">
            <v>OMC000</v>
          </cell>
          <cell r="E104" t="str">
            <v>399000</v>
          </cell>
          <cell r="F104" t="str">
            <v>0903</v>
          </cell>
          <cell r="G104" t="str">
            <v>52450</v>
          </cell>
          <cell r="H104" t="str">
            <v>A</v>
          </cell>
          <cell r="I104" t="str">
            <v>00000041</v>
          </cell>
          <cell r="J104">
            <v>95</v>
          </cell>
          <cell r="K104">
            <v>399</v>
          </cell>
          <cell r="L104">
            <v>3218</v>
          </cell>
          <cell r="M104">
            <v>0</v>
          </cell>
          <cell r="N104">
            <v>0</v>
          </cell>
          <cell r="O104">
            <v>0</v>
          </cell>
          <cell r="P104">
            <v>0</v>
          </cell>
          <cell r="Q104" t="str">
            <v>0903</v>
          </cell>
          <cell r="R104" t="str">
            <v>52450</v>
          </cell>
          <cell r="S104" t="str">
            <v>200212</v>
          </cell>
          <cell r="T104" t="str">
            <v>SA01</v>
          </cell>
          <cell r="U104">
            <v>169</v>
          </cell>
          <cell r="W104">
            <v>0</v>
          </cell>
          <cell r="Y104">
            <v>0</v>
          </cell>
          <cell r="Z104">
            <v>0</v>
          </cell>
          <cell r="AA104" t="str">
            <v>BCH</v>
          </cell>
          <cell r="AB104" t="str">
            <v>450002350</v>
          </cell>
          <cell r="AC104" t="str">
            <v>PO#</v>
          </cell>
          <cell r="AE104" t="str">
            <v>S/R</v>
          </cell>
          <cell r="AI104" t="str">
            <v>PYN</v>
          </cell>
          <cell r="AJ104" t="str">
            <v>WOLFSON L</v>
          </cell>
          <cell r="AK104" t="str">
            <v>VND</v>
          </cell>
          <cell r="AL104" t="str">
            <v>266735412</v>
          </cell>
          <cell r="AM104" t="str">
            <v>FAC</v>
          </cell>
          <cell r="AN104" t="str">
            <v>000</v>
          </cell>
          <cell r="AQ104" t="str">
            <v>NVD</v>
          </cell>
          <cell r="AR104" t="str">
            <v>2002-12-</v>
          </cell>
          <cell r="AU104" t="str">
            <v>L WOLFSON AIR FARE  WOLFSON L           1900003320</v>
          </cell>
          <cell r="AV104" t="str">
            <v>WF-BATCH</v>
          </cell>
          <cell r="AW104" t="str">
            <v>000</v>
          </cell>
          <cell r="AX104" t="str">
            <v>00</v>
          </cell>
          <cell r="AY104" t="str">
            <v>0</v>
          </cell>
          <cell r="AZ104" t="str">
            <v>FPL Fibernet</v>
          </cell>
        </row>
        <row r="105">
          <cell r="A105" t="str">
            <v>107100</v>
          </cell>
          <cell r="B105" t="str">
            <v>0382</v>
          </cell>
          <cell r="C105" t="str">
            <v>01066</v>
          </cell>
          <cell r="D105" t="str">
            <v>OMC000</v>
          </cell>
          <cell r="E105" t="str">
            <v>382000</v>
          </cell>
          <cell r="F105" t="str">
            <v>0625</v>
          </cell>
          <cell r="G105" t="str">
            <v>52450</v>
          </cell>
          <cell r="H105" t="str">
            <v>A</v>
          </cell>
          <cell r="I105" t="str">
            <v>00000041</v>
          </cell>
          <cell r="J105">
            <v>95</v>
          </cell>
          <cell r="K105">
            <v>382</v>
          </cell>
          <cell r="L105">
            <v>3219</v>
          </cell>
          <cell r="M105">
            <v>0</v>
          </cell>
          <cell r="N105">
            <v>0</v>
          </cell>
          <cell r="O105">
            <v>0</v>
          </cell>
          <cell r="P105">
            <v>0</v>
          </cell>
          <cell r="Q105" t="str">
            <v>0625</v>
          </cell>
          <cell r="R105" t="str">
            <v>52450</v>
          </cell>
          <cell r="S105" t="str">
            <v>200212</v>
          </cell>
          <cell r="T105" t="str">
            <v>SA01</v>
          </cell>
          <cell r="U105">
            <v>13.78</v>
          </cell>
          <cell r="W105">
            <v>0</v>
          </cell>
          <cell r="Y105">
            <v>0</v>
          </cell>
          <cell r="Z105">
            <v>0</v>
          </cell>
          <cell r="AA105" t="str">
            <v>BCH</v>
          </cell>
          <cell r="AB105" t="str">
            <v>450002350</v>
          </cell>
          <cell r="AC105" t="str">
            <v>PO#</v>
          </cell>
          <cell r="AE105" t="str">
            <v>S/R</v>
          </cell>
          <cell r="AI105" t="str">
            <v>PYN</v>
          </cell>
          <cell r="AJ105" t="str">
            <v>CAJIGAS R C</v>
          </cell>
          <cell r="AK105" t="str">
            <v>VND</v>
          </cell>
          <cell r="AL105" t="str">
            <v>264370702</v>
          </cell>
          <cell r="AM105" t="str">
            <v>FAC</v>
          </cell>
          <cell r="AN105" t="str">
            <v>000</v>
          </cell>
          <cell r="AQ105" t="str">
            <v>NVD</v>
          </cell>
          <cell r="AR105" t="str">
            <v>2002-12-</v>
          </cell>
          <cell r="AU105" t="str">
            <v>R CAJIGAS MISC      CAJIGAS R C         1900003317</v>
          </cell>
          <cell r="AV105" t="str">
            <v>WF-BATCH</v>
          </cell>
          <cell r="AW105" t="str">
            <v>000</v>
          </cell>
          <cell r="AX105" t="str">
            <v>00</v>
          </cell>
          <cell r="AY105" t="str">
            <v>0</v>
          </cell>
          <cell r="AZ105" t="str">
            <v>FPL Fibernet</v>
          </cell>
        </row>
        <row r="106">
          <cell r="A106" t="str">
            <v>107100</v>
          </cell>
          <cell r="B106" t="str">
            <v>0382</v>
          </cell>
          <cell r="C106" t="str">
            <v>01066</v>
          </cell>
          <cell r="D106" t="str">
            <v>OMC000</v>
          </cell>
          <cell r="E106" t="str">
            <v>382000</v>
          </cell>
          <cell r="F106" t="str">
            <v>0629</v>
          </cell>
          <cell r="G106" t="str">
            <v>52450</v>
          </cell>
          <cell r="H106" t="str">
            <v>A</v>
          </cell>
          <cell r="I106" t="str">
            <v>00000041</v>
          </cell>
          <cell r="J106">
            <v>95</v>
          </cell>
          <cell r="K106">
            <v>382</v>
          </cell>
          <cell r="L106">
            <v>3219</v>
          </cell>
          <cell r="M106">
            <v>0</v>
          </cell>
          <cell r="N106">
            <v>0</v>
          </cell>
          <cell r="O106">
            <v>0</v>
          </cell>
          <cell r="P106">
            <v>0</v>
          </cell>
          <cell r="Q106" t="str">
            <v>0629</v>
          </cell>
          <cell r="R106" t="str">
            <v>52450</v>
          </cell>
          <cell r="S106" t="str">
            <v>200212</v>
          </cell>
          <cell r="T106" t="str">
            <v>SA01</v>
          </cell>
          <cell r="U106">
            <v>8.51</v>
          </cell>
          <cell r="W106">
            <v>0</v>
          </cell>
          <cell r="Y106">
            <v>0</v>
          </cell>
          <cell r="Z106">
            <v>0</v>
          </cell>
          <cell r="AA106" t="str">
            <v>BCH</v>
          </cell>
          <cell r="AB106" t="str">
            <v>450002337</v>
          </cell>
          <cell r="AC106" t="str">
            <v>PO#</v>
          </cell>
          <cell r="AE106" t="str">
            <v>S/R</v>
          </cell>
          <cell r="AI106" t="str">
            <v>PYN</v>
          </cell>
          <cell r="AJ106" t="str">
            <v>US BANK NATIONAL ASSOCIAT</v>
          </cell>
          <cell r="AK106" t="str">
            <v>VND</v>
          </cell>
          <cell r="AL106" t="str">
            <v>411881896</v>
          </cell>
          <cell r="AM106" t="str">
            <v>FAC</v>
          </cell>
          <cell r="AN106" t="str">
            <v>000</v>
          </cell>
          <cell r="AQ106" t="str">
            <v>NVD</v>
          </cell>
          <cell r="AR106" t="str">
            <v>2002-09-</v>
          </cell>
          <cell r="AU106" t="str">
            <v>4246044100408099    US BANK NATIONAL ASS1900003263</v>
          </cell>
          <cell r="AV106" t="str">
            <v>WF-BATCH</v>
          </cell>
          <cell r="AW106" t="str">
            <v>000</v>
          </cell>
          <cell r="AX106" t="str">
            <v>00</v>
          </cell>
          <cell r="AY106" t="str">
            <v>0</v>
          </cell>
          <cell r="AZ106" t="str">
            <v>FPL Fibernet</v>
          </cell>
        </row>
        <row r="107">
          <cell r="A107" t="str">
            <v>107100</v>
          </cell>
          <cell r="B107" t="str">
            <v>0382</v>
          </cell>
          <cell r="C107" t="str">
            <v>01066</v>
          </cell>
          <cell r="D107" t="str">
            <v>OMC000</v>
          </cell>
          <cell r="E107" t="str">
            <v>382000</v>
          </cell>
          <cell r="F107" t="str">
            <v>0642</v>
          </cell>
          <cell r="G107" t="str">
            <v>52450</v>
          </cell>
          <cell r="H107" t="str">
            <v>A</v>
          </cell>
          <cell r="I107" t="str">
            <v>00000041</v>
          </cell>
          <cell r="J107">
            <v>95</v>
          </cell>
          <cell r="K107">
            <v>382</v>
          </cell>
          <cell r="L107">
            <v>3219</v>
          </cell>
          <cell r="M107">
            <v>0</v>
          </cell>
          <cell r="N107">
            <v>0</v>
          </cell>
          <cell r="O107">
            <v>0</v>
          </cell>
          <cell r="P107">
            <v>0</v>
          </cell>
          <cell r="Q107" t="str">
            <v>0642</v>
          </cell>
          <cell r="R107" t="str">
            <v>52450</v>
          </cell>
          <cell r="S107" t="str">
            <v>200212</v>
          </cell>
          <cell r="T107" t="str">
            <v>SA01</v>
          </cell>
          <cell r="U107">
            <v>879.45</v>
          </cell>
          <cell r="W107">
            <v>0</v>
          </cell>
          <cell r="Y107">
            <v>0</v>
          </cell>
          <cell r="Z107">
            <v>0</v>
          </cell>
          <cell r="AA107" t="str">
            <v>BCH</v>
          </cell>
          <cell r="AB107" t="str">
            <v>450002338</v>
          </cell>
          <cell r="AC107" t="str">
            <v>PO#</v>
          </cell>
          <cell r="AE107" t="str">
            <v>S/R</v>
          </cell>
          <cell r="AI107" t="str">
            <v>PYN</v>
          </cell>
          <cell r="AJ107" t="str">
            <v>FLORIDA POWER &amp; LIGHT CO</v>
          </cell>
          <cell r="AK107" t="str">
            <v>VND</v>
          </cell>
          <cell r="AL107" t="str">
            <v>590247775</v>
          </cell>
          <cell r="AM107" t="str">
            <v>FAC</v>
          </cell>
          <cell r="AN107" t="str">
            <v>000</v>
          </cell>
          <cell r="AQ107" t="str">
            <v>NVD</v>
          </cell>
          <cell r="AR107" t="str">
            <v>2002-11-</v>
          </cell>
          <cell r="AU107" t="str">
            <v>519873-25401 DEC    FLORIDA POWER &amp; LIGH1900003272</v>
          </cell>
          <cell r="AV107" t="str">
            <v>WF-BATCH</v>
          </cell>
          <cell r="AW107" t="str">
            <v>000</v>
          </cell>
          <cell r="AX107" t="str">
            <v>00</v>
          </cell>
          <cell r="AY107" t="str">
            <v>0</v>
          </cell>
          <cell r="AZ107" t="str">
            <v>FPL Fibernet</v>
          </cell>
        </row>
        <row r="108">
          <cell r="A108" t="str">
            <v>107100</v>
          </cell>
          <cell r="B108" t="str">
            <v>0382</v>
          </cell>
          <cell r="C108" t="str">
            <v>01066</v>
          </cell>
          <cell r="D108" t="str">
            <v>OMC000</v>
          </cell>
          <cell r="E108" t="str">
            <v>382000</v>
          </cell>
          <cell r="F108" t="str">
            <v>0662</v>
          </cell>
          <cell r="G108" t="str">
            <v>52450</v>
          </cell>
          <cell r="H108" t="str">
            <v>A</v>
          </cell>
          <cell r="I108" t="str">
            <v>00000041</v>
          </cell>
          <cell r="J108">
            <v>95</v>
          </cell>
          <cell r="K108">
            <v>382</v>
          </cell>
          <cell r="L108">
            <v>3219</v>
          </cell>
          <cell r="M108">
            <v>0</v>
          </cell>
          <cell r="N108">
            <v>0</v>
          </cell>
          <cell r="O108">
            <v>0</v>
          </cell>
          <cell r="P108">
            <v>0</v>
          </cell>
          <cell r="Q108" t="str">
            <v>0662</v>
          </cell>
          <cell r="R108" t="str">
            <v>52450</v>
          </cell>
          <cell r="S108" t="str">
            <v>200212</v>
          </cell>
          <cell r="T108" t="str">
            <v>SA01</v>
          </cell>
          <cell r="U108">
            <v>55</v>
          </cell>
          <cell r="W108">
            <v>0</v>
          </cell>
          <cell r="Y108">
            <v>0</v>
          </cell>
          <cell r="Z108">
            <v>0</v>
          </cell>
          <cell r="AA108" t="str">
            <v>BCH</v>
          </cell>
          <cell r="AB108" t="str">
            <v>450002351</v>
          </cell>
          <cell r="AC108" t="str">
            <v>PO#</v>
          </cell>
          <cell r="AE108" t="str">
            <v>S/R</v>
          </cell>
          <cell r="AI108" t="str">
            <v>PYN</v>
          </cell>
          <cell r="AJ108" t="str">
            <v>DATA SEARCH NETWORK INC</v>
          </cell>
          <cell r="AK108" t="str">
            <v>VND</v>
          </cell>
          <cell r="AL108" t="str">
            <v>582172465</v>
          </cell>
          <cell r="AM108" t="str">
            <v>FAC</v>
          </cell>
          <cell r="AN108" t="str">
            <v>000</v>
          </cell>
          <cell r="AQ108" t="str">
            <v>NVD</v>
          </cell>
          <cell r="AR108" t="str">
            <v>2002-10-</v>
          </cell>
          <cell r="AU108" t="str">
            <v>INVOICE# 11898      DATA SEARCH NETWORK 1900003358</v>
          </cell>
          <cell r="AV108" t="str">
            <v>WF-BATCH</v>
          </cell>
          <cell r="AW108" t="str">
            <v>000</v>
          </cell>
          <cell r="AX108" t="str">
            <v>00</v>
          </cell>
          <cell r="AY108" t="str">
            <v>0</v>
          </cell>
          <cell r="AZ108" t="str">
            <v>FPL Fibernet</v>
          </cell>
        </row>
        <row r="109">
          <cell r="A109" t="str">
            <v>107100</v>
          </cell>
          <cell r="B109" t="str">
            <v>0382</v>
          </cell>
          <cell r="C109" t="str">
            <v>01066</v>
          </cell>
          <cell r="D109" t="str">
            <v>OMC000</v>
          </cell>
          <cell r="E109" t="str">
            <v>382000</v>
          </cell>
          <cell r="F109" t="str">
            <v>0662</v>
          </cell>
          <cell r="G109" t="str">
            <v>52450</v>
          </cell>
          <cell r="H109" t="str">
            <v>A</v>
          </cell>
          <cell r="I109" t="str">
            <v>00000041</v>
          </cell>
          <cell r="J109">
            <v>95</v>
          </cell>
          <cell r="K109">
            <v>382</v>
          </cell>
          <cell r="L109">
            <v>3219</v>
          </cell>
          <cell r="M109">
            <v>0</v>
          </cell>
          <cell r="N109">
            <v>0</v>
          </cell>
          <cell r="O109">
            <v>0</v>
          </cell>
          <cell r="P109">
            <v>0</v>
          </cell>
          <cell r="Q109" t="str">
            <v>0662</v>
          </cell>
          <cell r="R109" t="str">
            <v>52450</v>
          </cell>
          <cell r="S109" t="str">
            <v>200212</v>
          </cell>
          <cell r="T109" t="str">
            <v>SA01</v>
          </cell>
          <cell r="U109">
            <v>110</v>
          </cell>
          <cell r="W109">
            <v>0</v>
          </cell>
          <cell r="Y109">
            <v>0</v>
          </cell>
          <cell r="Z109">
            <v>0</v>
          </cell>
          <cell r="AA109" t="str">
            <v>BCH</v>
          </cell>
          <cell r="AB109" t="str">
            <v>450002351</v>
          </cell>
          <cell r="AC109" t="str">
            <v>PO#</v>
          </cell>
          <cell r="AE109" t="str">
            <v>S/R</v>
          </cell>
          <cell r="AI109" t="str">
            <v>PYN</v>
          </cell>
          <cell r="AJ109" t="str">
            <v>DATA SEARCH NETWORK INC</v>
          </cell>
          <cell r="AK109" t="str">
            <v>VND</v>
          </cell>
          <cell r="AL109" t="str">
            <v>582172465</v>
          </cell>
          <cell r="AM109" t="str">
            <v>FAC</v>
          </cell>
          <cell r="AN109" t="str">
            <v>000</v>
          </cell>
          <cell r="AQ109" t="str">
            <v>NVD</v>
          </cell>
          <cell r="AR109" t="str">
            <v>2002-10-</v>
          </cell>
          <cell r="AU109" t="str">
            <v>INVOICE# 11867      DATA SEARCH NETWORK 1900003356</v>
          </cell>
          <cell r="AV109" t="str">
            <v>WF-BATCH</v>
          </cell>
          <cell r="AW109" t="str">
            <v>000</v>
          </cell>
          <cell r="AX109" t="str">
            <v>00</v>
          </cell>
          <cell r="AY109" t="str">
            <v>0</v>
          </cell>
          <cell r="AZ109" t="str">
            <v>FPL Fibernet</v>
          </cell>
        </row>
        <row r="110">
          <cell r="A110" t="str">
            <v>107100</v>
          </cell>
          <cell r="B110" t="str">
            <v>0382</v>
          </cell>
          <cell r="C110" t="str">
            <v>01066</v>
          </cell>
          <cell r="D110" t="str">
            <v>OMC000</v>
          </cell>
          <cell r="E110" t="str">
            <v>382000</v>
          </cell>
          <cell r="F110" t="str">
            <v>0662</v>
          </cell>
          <cell r="G110" t="str">
            <v>52450</v>
          </cell>
          <cell r="H110" t="str">
            <v>A</v>
          </cell>
          <cell r="I110" t="str">
            <v>00000041</v>
          </cell>
          <cell r="J110">
            <v>95</v>
          </cell>
          <cell r="K110">
            <v>382</v>
          </cell>
          <cell r="L110">
            <v>3219</v>
          </cell>
          <cell r="M110">
            <v>0</v>
          </cell>
          <cell r="N110">
            <v>0</v>
          </cell>
          <cell r="O110">
            <v>0</v>
          </cell>
          <cell r="P110">
            <v>0</v>
          </cell>
          <cell r="Q110" t="str">
            <v>0662</v>
          </cell>
          <cell r="R110" t="str">
            <v>52450</v>
          </cell>
          <cell r="S110" t="str">
            <v>200212</v>
          </cell>
          <cell r="T110" t="str">
            <v>SA01</v>
          </cell>
          <cell r="U110">
            <v>110</v>
          </cell>
          <cell r="W110">
            <v>0</v>
          </cell>
          <cell r="Y110">
            <v>0</v>
          </cell>
          <cell r="Z110">
            <v>0</v>
          </cell>
          <cell r="AA110" t="str">
            <v>BCH</v>
          </cell>
          <cell r="AB110" t="str">
            <v>450002351</v>
          </cell>
          <cell r="AC110" t="str">
            <v>PO#</v>
          </cell>
          <cell r="AE110" t="str">
            <v>S/R</v>
          </cell>
          <cell r="AI110" t="str">
            <v>PYN</v>
          </cell>
          <cell r="AJ110" t="str">
            <v>DATA SEARCH NETWORK INC</v>
          </cell>
          <cell r="AK110" t="str">
            <v>VND</v>
          </cell>
          <cell r="AL110" t="str">
            <v>582172465</v>
          </cell>
          <cell r="AM110" t="str">
            <v>FAC</v>
          </cell>
          <cell r="AN110" t="str">
            <v>000</v>
          </cell>
          <cell r="AQ110" t="str">
            <v>NVD</v>
          </cell>
          <cell r="AR110" t="str">
            <v>2002-10-</v>
          </cell>
          <cell r="AU110" t="str">
            <v>INVOICE# 11882      DATA SEARCH NETWORK 1900003357</v>
          </cell>
          <cell r="AV110" t="str">
            <v>WF-BATCH</v>
          </cell>
          <cell r="AW110" t="str">
            <v>000</v>
          </cell>
          <cell r="AX110" t="str">
            <v>00</v>
          </cell>
          <cell r="AY110" t="str">
            <v>0</v>
          </cell>
          <cell r="AZ110" t="str">
            <v>FPL Fibernet</v>
          </cell>
        </row>
        <row r="111">
          <cell r="A111" t="str">
            <v>107100</v>
          </cell>
          <cell r="B111" t="str">
            <v>0382</v>
          </cell>
          <cell r="C111" t="str">
            <v>01066</v>
          </cell>
          <cell r="D111" t="str">
            <v>OMC000</v>
          </cell>
          <cell r="E111" t="str">
            <v>382000</v>
          </cell>
          <cell r="F111" t="str">
            <v>0676</v>
          </cell>
          <cell r="G111" t="str">
            <v>52450</v>
          </cell>
          <cell r="H111" t="str">
            <v>A</v>
          </cell>
          <cell r="I111" t="str">
            <v>00000041</v>
          </cell>
          <cell r="J111">
            <v>95</v>
          </cell>
          <cell r="K111">
            <v>382</v>
          </cell>
          <cell r="L111">
            <v>3219</v>
          </cell>
          <cell r="M111">
            <v>0</v>
          </cell>
          <cell r="N111">
            <v>0</v>
          </cell>
          <cell r="O111">
            <v>0</v>
          </cell>
          <cell r="P111">
            <v>0</v>
          </cell>
          <cell r="Q111" t="str">
            <v>0676</v>
          </cell>
          <cell r="R111" t="str">
            <v>52450</v>
          </cell>
          <cell r="S111" t="str">
            <v>200212</v>
          </cell>
          <cell r="T111" t="str">
            <v>SA01</v>
          </cell>
          <cell r="U111">
            <v>278.93</v>
          </cell>
          <cell r="W111">
            <v>0</v>
          </cell>
          <cell r="Y111">
            <v>0</v>
          </cell>
          <cell r="Z111">
            <v>0</v>
          </cell>
          <cell r="AA111" t="str">
            <v>BCH</v>
          </cell>
          <cell r="AB111" t="str">
            <v>450002360</v>
          </cell>
          <cell r="AC111" t="str">
            <v>PO#</v>
          </cell>
          <cell r="AE111" t="str">
            <v>S/R</v>
          </cell>
          <cell r="AI111" t="str">
            <v>PYN</v>
          </cell>
          <cell r="AJ111" t="str">
            <v>TELEPHONE TOOLS OF GEORGI</v>
          </cell>
          <cell r="AK111" t="str">
            <v>VND</v>
          </cell>
          <cell r="AL111" t="str">
            <v>621457597</v>
          </cell>
          <cell r="AM111" t="str">
            <v>FAC</v>
          </cell>
          <cell r="AN111" t="str">
            <v>000</v>
          </cell>
          <cell r="AQ111" t="str">
            <v>NVD</v>
          </cell>
          <cell r="AR111" t="str">
            <v>2002-12-</v>
          </cell>
          <cell r="AU111" t="str">
            <v>INVOICE# 21029      TELEPHONE TOOLS OF G1900003471</v>
          </cell>
          <cell r="AV111" t="str">
            <v>WF-BATCH</v>
          </cell>
          <cell r="AW111" t="str">
            <v>000</v>
          </cell>
          <cell r="AX111" t="str">
            <v>00</v>
          </cell>
          <cell r="AY111" t="str">
            <v>0</v>
          </cell>
          <cell r="AZ111" t="str">
            <v>FPL Fibernet</v>
          </cell>
        </row>
        <row r="112">
          <cell r="A112" t="str">
            <v>107100</v>
          </cell>
          <cell r="B112" t="str">
            <v>0382</v>
          </cell>
          <cell r="C112" t="str">
            <v>01066</v>
          </cell>
          <cell r="D112" t="str">
            <v>OMC000</v>
          </cell>
          <cell r="E112" t="str">
            <v>382000</v>
          </cell>
          <cell r="F112" t="str">
            <v>0695</v>
          </cell>
          <cell r="G112" t="str">
            <v>52450</v>
          </cell>
          <cell r="H112" t="str">
            <v>A</v>
          </cell>
          <cell r="I112" t="str">
            <v>00000041</v>
          </cell>
          <cell r="J112">
            <v>95</v>
          </cell>
          <cell r="K112">
            <v>382</v>
          </cell>
          <cell r="L112">
            <v>3219</v>
          </cell>
          <cell r="M112">
            <v>0</v>
          </cell>
          <cell r="N112">
            <v>0</v>
          </cell>
          <cell r="O112">
            <v>0</v>
          </cell>
          <cell r="P112">
            <v>0</v>
          </cell>
          <cell r="Q112" t="str">
            <v>0695</v>
          </cell>
          <cell r="R112" t="str">
            <v>52450</v>
          </cell>
          <cell r="S112" t="str">
            <v>200212</v>
          </cell>
          <cell r="T112" t="str">
            <v>SA01</v>
          </cell>
          <cell r="U112">
            <v>350</v>
          </cell>
          <cell r="W112">
            <v>0</v>
          </cell>
          <cell r="Y112">
            <v>0</v>
          </cell>
          <cell r="Z112">
            <v>0</v>
          </cell>
          <cell r="AA112" t="str">
            <v>BCH</v>
          </cell>
          <cell r="AB112" t="str">
            <v>450002346</v>
          </cell>
          <cell r="AC112" t="str">
            <v>PO#</v>
          </cell>
          <cell r="AE112" t="str">
            <v>S/R</v>
          </cell>
          <cell r="AI112" t="str">
            <v>PYN</v>
          </cell>
          <cell r="AJ112" t="str">
            <v>FLORIDA EAST COAST RAILWA</v>
          </cell>
          <cell r="AK112" t="str">
            <v>VND</v>
          </cell>
          <cell r="AL112" t="str">
            <v>596001115</v>
          </cell>
          <cell r="AM112" t="str">
            <v>FAC</v>
          </cell>
          <cell r="AN112" t="str">
            <v>000</v>
          </cell>
          <cell r="AQ112" t="str">
            <v>NVD</v>
          </cell>
          <cell r="AR112" t="str">
            <v>2002-12-</v>
          </cell>
          <cell r="AU112" t="str">
            <v>UTILITY CROSSING APPFLORIDA EAST COAST R1900003307</v>
          </cell>
          <cell r="AV112" t="str">
            <v>WF-BATCH</v>
          </cell>
          <cell r="AW112" t="str">
            <v>000</v>
          </cell>
          <cell r="AX112" t="str">
            <v>00</v>
          </cell>
          <cell r="AY112" t="str">
            <v>0</v>
          </cell>
          <cell r="AZ112" t="str">
            <v>FPL Fibernet</v>
          </cell>
        </row>
        <row r="113">
          <cell r="A113" t="str">
            <v>107100</v>
          </cell>
          <cell r="B113" t="str">
            <v>0382</v>
          </cell>
          <cell r="C113" t="str">
            <v>01066</v>
          </cell>
          <cell r="D113" t="str">
            <v>OMC000</v>
          </cell>
          <cell r="E113" t="str">
            <v>382000</v>
          </cell>
          <cell r="F113" t="str">
            <v>0750</v>
          </cell>
          <cell r="G113" t="str">
            <v>36000</v>
          </cell>
          <cell r="H113" t="str">
            <v>A</v>
          </cell>
          <cell r="I113" t="str">
            <v>00000041</v>
          </cell>
          <cell r="J113">
            <v>95</v>
          </cell>
          <cell r="K113">
            <v>382</v>
          </cell>
          <cell r="L113">
            <v>3219</v>
          </cell>
          <cell r="M113">
            <v>0</v>
          </cell>
          <cell r="N113">
            <v>0</v>
          </cell>
          <cell r="O113">
            <v>0</v>
          </cell>
          <cell r="P113">
            <v>0</v>
          </cell>
          <cell r="Q113" t="str">
            <v>0750</v>
          </cell>
          <cell r="R113" t="str">
            <v>36000</v>
          </cell>
          <cell r="S113" t="str">
            <v>200212</v>
          </cell>
          <cell r="T113" t="str">
            <v>PY42</v>
          </cell>
          <cell r="U113">
            <v>18.5</v>
          </cell>
          <cell r="V113" t="str">
            <v>LDB</v>
          </cell>
          <cell r="W113">
            <v>0</v>
          </cell>
          <cell r="X113" t="str">
            <v>SHR</v>
          </cell>
          <cell r="Y113">
            <v>0</v>
          </cell>
          <cell r="Z113">
            <v>0</v>
          </cell>
          <cell r="AA113" t="str">
            <v>PYP</v>
          </cell>
          <cell r="AB113" t="str">
            <v xml:space="preserve"> 0000025</v>
          </cell>
          <cell r="AC113" t="str">
            <v>PYL</v>
          </cell>
          <cell r="AD113" t="str">
            <v>004382</v>
          </cell>
          <cell r="AE113" t="str">
            <v>EMP</v>
          </cell>
          <cell r="AF113" t="str">
            <v>46869</v>
          </cell>
          <cell r="AG113" t="str">
            <v>JUL</v>
          </cell>
          <cell r="AH113" t="str">
            <v xml:space="preserve"> 000.00</v>
          </cell>
          <cell r="AI113" t="str">
            <v>BCH</v>
          </cell>
          <cell r="AJ113" t="str">
            <v>P52</v>
          </cell>
          <cell r="AK113" t="str">
            <v>CLS</v>
          </cell>
          <cell r="AL113" t="str">
            <v>R431</v>
          </cell>
          <cell r="AM113" t="str">
            <v>DTA</v>
          </cell>
          <cell r="AN113" t="str">
            <v xml:space="preserve"> 00000000000.00</v>
          </cell>
          <cell r="AO113" t="str">
            <v>DTH</v>
          </cell>
          <cell r="AP113" t="str">
            <v xml:space="preserve"> 00000000000.00</v>
          </cell>
          <cell r="AV113" t="str">
            <v>000000000</v>
          </cell>
          <cell r="AW113" t="str">
            <v>000</v>
          </cell>
          <cell r="AX113" t="str">
            <v>00</v>
          </cell>
          <cell r="AY113" t="str">
            <v>0</v>
          </cell>
          <cell r="AZ113" t="str">
            <v>FPL Fibernet</v>
          </cell>
        </row>
        <row r="114">
          <cell r="A114" t="str">
            <v>107100</v>
          </cell>
          <cell r="B114" t="str">
            <v>0382</v>
          </cell>
          <cell r="C114" t="str">
            <v>01066</v>
          </cell>
          <cell r="D114" t="str">
            <v>OMC000</v>
          </cell>
          <cell r="E114" t="str">
            <v>382000</v>
          </cell>
          <cell r="F114" t="str">
            <v>0750</v>
          </cell>
          <cell r="G114" t="str">
            <v>36000</v>
          </cell>
          <cell r="H114" t="str">
            <v>A</v>
          </cell>
          <cell r="I114" t="str">
            <v>00000041</v>
          </cell>
          <cell r="J114">
            <v>95</v>
          </cell>
          <cell r="K114">
            <v>382</v>
          </cell>
          <cell r="L114">
            <v>3219</v>
          </cell>
          <cell r="M114">
            <v>0</v>
          </cell>
          <cell r="N114">
            <v>0</v>
          </cell>
          <cell r="O114">
            <v>0</v>
          </cell>
          <cell r="P114">
            <v>0</v>
          </cell>
          <cell r="Q114" t="str">
            <v>0750</v>
          </cell>
          <cell r="R114" t="str">
            <v>36000</v>
          </cell>
          <cell r="S114" t="str">
            <v>200212</v>
          </cell>
          <cell r="T114" t="str">
            <v>PY42</v>
          </cell>
          <cell r="U114">
            <v>18.5</v>
          </cell>
          <cell r="V114" t="str">
            <v>LDB</v>
          </cell>
          <cell r="W114">
            <v>0</v>
          </cell>
          <cell r="X114" t="str">
            <v>SHR</v>
          </cell>
          <cell r="Y114">
            <v>0</v>
          </cell>
          <cell r="Z114">
            <v>0</v>
          </cell>
          <cell r="AA114" t="str">
            <v>PYP</v>
          </cell>
          <cell r="AB114" t="str">
            <v xml:space="preserve"> 0000026</v>
          </cell>
          <cell r="AC114" t="str">
            <v>PYL</v>
          </cell>
          <cell r="AD114" t="str">
            <v>004382</v>
          </cell>
          <cell r="AE114" t="str">
            <v>EMP</v>
          </cell>
          <cell r="AF114" t="str">
            <v>46869</v>
          </cell>
          <cell r="AG114" t="str">
            <v>JUL</v>
          </cell>
          <cell r="AH114" t="str">
            <v xml:space="preserve"> 000.00</v>
          </cell>
          <cell r="AI114" t="str">
            <v>BCH</v>
          </cell>
          <cell r="AJ114" t="str">
            <v>P52</v>
          </cell>
          <cell r="AK114" t="str">
            <v>CLS</v>
          </cell>
          <cell r="AL114" t="str">
            <v>R431</v>
          </cell>
          <cell r="AM114" t="str">
            <v>DTA</v>
          </cell>
          <cell r="AN114" t="str">
            <v xml:space="preserve"> 00000000000.00</v>
          </cell>
          <cell r="AO114" t="str">
            <v>DTH</v>
          </cell>
          <cell r="AP114" t="str">
            <v xml:space="preserve"> 00000000000.00</v>
          </cell>
          <cell r="AV114" t="str">
            <v>000000000</v>
          </cell>
          <cell r="AW114" t="str">
            <v>000</v>
          </cell>
          <cell r="AX114" t="str">
            <v>00</v>
          </cell>
          <cell r="AY114" t="str">
            <v>0</v>
          </cell>
          <cell r="AZ114" t="str">
            <v>FPL Fibernet</v>
          </cell>
        </row>
        <row r="115">
          <cell r="A115" t="str">
            <v>107100</v>
          </cell>
          <cell r="B115" t="str">
            <v>0382</v>
          </cell>
          <cell r="C115" t="str">
            <v>01066</v>
          </cell>
          <cell r="D115" t="str">
            <v>OMC000</v>
          </cell>
          <cell r="E115" t="str">
            <v>382000</v>
          </cell>
          <cell r="F115" t="str">
            <v>0803</v>
          </cell>
          <cell r="G115" t="str">
            <v>36000</v>
          </cell>
          <cell r="H115" t="str">
            <v>A</v>
          </cell>
          <cell r="I115" t="str">
            <v>00000041</v>
          </cell>
          <cell r="J115">
            <v>95</v>
          </cell>
          <cell r="K115">
            <v>382</v>
          </cell>
          <cell r="L115">
            <v>3219</v>
          </cell>
          <cell r="M115">
            <v>0</v>
          </cell>
          <cell r="N115">
            <v>0</v>
          </cell>
          <cell r="O115">
            <v>0</v>
          </cell>
          <cell r="P115">
            <v>0</v>
          </cell>
          <cell r="Q115" t="str">
            <v>0803</v>
          </cell>
          <cell r="R115" t="str">
            <v>36000</v>
          </cell>
          <cell r="S115" t="str">
            <v>200212</v>
          </cell>
          <cell r="T115" t="str">
            <v>PY42</v>
          </cell>
          <cell r="U115">
            <v>37.5</v>
          </cell>
          <cell r="V115" t="str">
            <v>LDB</v>
          </cell>
          <cell r="W115">
            <v>0</v>
          </cell>
          <cell r="X115" t="str">
            <v>SHR</v>
          </cell>
          <cell r="Y115">
            <v>1</v>
          </cell>
          <cell r="Z115">
            <v>1</v>
          </cell>
          <cell r="AA115" t="str">
            <v>PYP</v>
          </cell>
          <cell r="AB115" t="str">
            <v xml:space="preserve"> 0000025</v>
          </cell>
          <cell r="AC115" t="str">
            <v>PYL</v>
          </cell>
          <cell r="AD115" t="str">
            <v>004382</v>
          </cell>
          <cell r="AE115" t="str">
            <v>EMP</v>
          </cell>
          <cell r="AF115" t="str">
            <v>29440</v>
          </cell>
          <cell r="AG115" t="str">
            <v>JUL</v>
          </cell>
          <cell r="AH115" t="str">
            <v xml:space="preserve"> 000.00</v>
          </cell>
          <cell r="AI115" t="str">
            <v>BCH</v>
          </cell>
          <cell r="AJ115" t="str">
            <v>500</v>
          </cell>
          <cell r="AK115" t="str">
            <v>CLS</v>
          </cell>
          <cell r="AL115" t="str">
            <v>R449</v>
          </cell>
          <cell r="AM115" t="str">
            <v>DTA</v>
          </cell>
          <cell r="AN115" t="str">
            <v xml:space="preserve"> 00000000000.00</v>
          </cell>
          <cell r="AO115" t="str">
            <v>DTH</v>
          </cell>
          <cell r="AP115" t="str">
            <v xml:space="preserve"> 00000000000.00</v>
          </cell>
          <cell r="AV115" t="str">
            <v>000000000</v>
          </cell>
          <cell r="AW115" t="str">
            <v>000</v>
          </cell>
          <cell r="AX115" t="str">
            <v>00</v>
          </cell>
          <cell r="AY115" t="str">
            <v>0</v>
          </cell>
          <cell r="AZ115" t="str">
            <v>FPL Fibernet</v>
          </cell>
        </row>
        <row r="116">
          <cell r="A116" t="str">
            <v>107100</v>
          </cell>
          <cell r="B116" t="str">
            <v>0382</v>
          </cell>
          <cell r="C116" t="str">
            <v>01066</v>
          </cell>
          <cell r="D116" t="str">
            <v>OMC000</v>
          </cell>
          <cell r="E116" t="str">
            <v>382000</v>
          </cell>
          <cell r="F116" t="str">
            <v>0803</v>
          </cell>
          <cell r="G116" t="str">
            <v>36000</v>
          </cell>
          <cell r="H116" t="str">
            <v>A</v>
          </cell>
          <cell r="I116" t="str">
            <v>00000041</v>
          </cell>
          <cell r="J116">
            <v>95</v>
          </cell>
          <cell r="K116">
            <v>382</v>
          </cell>
          <cell r="L116">
            <v>3219</v>
          </cell>
          <cell r="M116">
            <v>0</v>
          </cell>
          <cell r="N116">
            <v>0</v>
          </cell>
          <cell r="O116">
            <v>0</v>
          </cell>
          <cell r="P116">
            <v>0</v>
          </cell>
          <cell r="Q116" t="str">
            <v>0803</v>
          </cell>
          <cell r="R116" t="str">
            <v>36000</v>
          </cell>
          <cell r="S116" t="str">
            <v>200212</v>
          </cell>
          <cell r="T116" t="str">
            <v>PY42</v>
          </cell>
          <cell r="U116">
            <v>146.15</v>
          </cell>
          <cell r="V116" t="str">
            <v>LDB</v>
          </cell>
          <cell r="W116">
            <v>0</v>
          </cell>
          <cell r="X116" t="str">
            <v>SHR</v>
          </cell>
          <cell r="Y116">
            <v>4</v>
          </cell>
          <cell r="Z116">
            <v>4</v>
          </cell>
          <cell r="AA116" t="str">
            <v>PYP</v>
          </cell>
          <cell r="AB116" t="str">
            <v xml:space="preserve"> 0000026</v>
          </cell>
          <cell r="AC116" t="str">
            <v>PYL</v>
          </cell>
          <cell r="AD116" t="str">
            <v>004382</v>
          </cell>
          <cell r="AE116" t="str">
            <v>EMP</v>
          </cell>
          <cell r="AF116" t="str">
            <v>90017</v>
          </cell>
          <cell r="AG116" t="str">
            <v>JUL</v>
          </cell>
          <cell r="AH116" t="str">
            <v xml:space="preserve"> 000.00</v>
          </cell>
          <cell r="AI116" t="str">
            <v>BCH</v>
          </cell>
          <cell r="AJ116" t="str">
            <v>500</v>
          </cell>
          <cell r="AK116" t="str">
            <v>CLS</v>
          </cell>
          <cell r="AL116" t="str">
            <v>R449</v>
          </cell>
          <cell r="AM116" t="str">
            <v>DTA</v>
          </cell>
          <cell r="AN116" t="str">
            <v xml:space="preserve"> 00000000000.00</v>
          </cell>
          <cell r="AO116" t="str">
            <v>DTH</v>
          </cell>
          <cell r="AP116" t="str">
            <v xml:space="preserve"> 00000000000.00</v>
          </cell>
          <cell r="AV116" t="str">
            <v>000000000</v>
          </cell>
          <cell r="AW116" t="str">
            <v>000</v>
          </cell>
          <cell r="AX116" t="str">
            <v>00</v>
          </cell>
          <cell r="AY116" t="str">
            <v>0</v>
          </cell>
          <cell r="AZ116" t="str">
            <v>FPL Fibernet</v>
          </cell>
        </row>
        <row r="117">
          <cell r="A117" t="str">
            <v>107100</v>
          </cell>
          <cell r="B117" t="str">
            <v>0382</v>
          </cell>
          <cell r="C117" t="str">
            <v>01066</v>
          </cell>
          <cell r="D117" t="str">
            <v>OMC000</v>
          </cell>
          <cell r="E117" t="str">
            <v>382000</v>
          </cell>
          <cell r="F117" t="str">
            <v>0803</v>
          </cell>
          <cell r="G117" t="str">
            <v>36000</v>
          </cell>
          <cell r="H117" t="str">
            <v>A</v>
          </cell>
          <cell r="I117" t="str">
            <v>00000041</v>
          </cell>
          <cell r="J117">
            <v>95</v>
          </cell>
          <cell r="K117">
            <v>382</v>
          </cell>
          <cell r="L117">
            <v>3219</v>
          </cell>
          <cell r="M117">
            <v>0</v>
          </cell>
          <cell r="N117">
            <v>0</v>
          </cell>
          <cell r="O117">
            <v>0</v>
          </cell>
          <cell r="P117">
            <v>0</v>
          </cell>
          <cell r="Q117" t="str">
            <v>0803</v>
          </cell>
          <cell r="R117" t="str">
            <v>36000</v>
          </cell>
          <cell r="S117" t="str">
            <v>200212</v>
          </cell>
          <cell r="T117" t="str">
            <v>PY42</v>
          </cell>
          <cell r="U117">
            <v>429.6</v>
          </cell>
          <cell r="V117" t="str">
            <v>LDB</v>
          </cell>
          <cell r="W117">
            <v>0</v>
          </cell>
          <cell r="X117" t="str">
            <v>SHR</v>
          </cell>
          <cell r="Y117">
            <v>12</v>
          </cell>
          <cell r="Z117">
            <v>12</v>
          </cell>
          <cell r="AA117" t="str">
            <v>PYP</v>
          </cell>
          <cell r="AB117" t="str">
            <v xml:space="preserve"> 0000026</v>
          </cell>
          <cell r="AC117" t="str">
            <v>PYL</v>
          </cell>
          <cell r="AD117" t="str">
            <v>004382</v>
          </cell>
          <cell r="AE117" t="str">
            <v>EMP</v>
          </cell>
          <cell r="AF117" t="str">
            <v>46869</v>
          </cell>
          <cell r="AG117" t="str">
            <v>JUL</v>
          </cell>
          <cell r="AH117" t="str">
            <v xml:space="preserve"> 000.00</v>
          </cell>
          <cell r="AI117" t="str">
            <v>BCH</v>
          </cell>
          <cell r="AJ117" t="str">
            <v>500</v>
          </cell>
          <cell r="AK117" t="str">
            <v>CLS</v>
          </cell>
          <cell r="AL117" t="str">
            <v>R431</v>
          </cell>
          <cell r="AM117" t="str">
            <v>DTA</v>
          </cell>
          <cell r="AN117" t="str">
            <v xml:space="preserve"> 00000000000.00</v>
          </cell>
          <cell r="AO117" t="str">
            <v>DTH</v>
          </cell>
          <cell r="AP117" t="str">
            <v xml:space="preserve"> 00000000000.00</v>
          </cell>
          <cell r="AV117" t="str">
            <v>000000000</v>
          </cell>
          <cell r="AW117" t="str">
            <v>000</v>
          </cell>
          <cell r="AX117" t="str">
            <v>00</v>
          </cell>
          <cell r="AY117" t="str">
            <v>0</v>
          </cell>
          <cell r="AZ117" t="str">
            <v>FPL Fibernet</v>
          </cell>
        </row>
        <row r="118">
          <cell r="A118" t="str">
            <v>107100</v>
          </cell>
          <cell r="B118" t="str">
            <v>0382</v>
          </cell>
          <cell r="C118" t="str">
            <v>01066</v>
          </cell>
          <cell r="D118" t="str">
            <v>OMC000</v>
          </cell>
          <cell r="E118" t="str">
            <v>382000</v>
          </cell>
          <cell r="F118" t="str">
            <v>0803</v>
          </cell>
          <cell r="G118" t="str">
            <v>36000</v>
          </cell>
          <cell r="H118" t="str">
            <v>A</v>
          </cell>
          <cell r="I118" t="str">
            <v>00000041</v>
          </cell>
          <cell r="J118">
            <v>95</v>
          </cell>
          <cell r="K118">
            <v>382</v>
          </cell>
          <cell r="L118">
            <v>3219</v>
          </cell>
          <cell r="M118">
            <v>0</v>
          </cell>
          <cell r="N118">
            <v>0</v>
          </cell>
          <cell r="O118">
            <v>0</v>
          </cell>
          <cell r="P118">
            <v>0</v>
          </cell>
          <cell r="Q118" t="str">
            <v>0803</v>
          </cell>
          <cell r="R118" t="str">
            <v>36000</v>
          </cell>
          <cell r="S118" t="str">
            <v>200212</v>
          </cell>
          <cell r="T118" t="str">
            <v>PY42</v>
          </cell>
          <cell r="U118">
            <v>876.91</v>
          </cell>
          <cell r="V118" t="str">
            <v>LDB</v>
          </cell>
          <cell r="W118">
            <v>0</v>
          </cell>
          <cell r="X118" t="str">
            <v>SHR</v>
          </cell>
          <cell r="Y118">
            <v>24</v>
          </cell>
          <cell r="Z118">
            <v>24</v>
          </cell>
          <cell r="AA118" t="str">
            <v>PYP</v>
          </cell>
          <cell r="AB118" t="str">
            <v xml:space="preserve"> 0000025</v>
          </cell>
          <cell r="AC118" t="str">
            <v>PYL</v>
          </cell>
          <cell r="AD118" t="str">
            <v>004382</v>
          </cell>
          <cell r="AE118" t="str">
            <v>EMP</v>
          </cell>
          <cell r="AF118" t="str">
            <v>90017</v>
          </cell>
          <cell r="AG118" t="str">
            <v>JUL</v>
          </cell>
          <cell r="AH118" t="str">
            <v xml:space="preserve"> 000.00</v>
          </cell>
          <cell r="AI118" t="str">
            <v>BCH</v>
          </cell>
          <cell r="AJ118" t="str">
            <v>801</v>
          </cell>
          <cell r="AK118" t="str">
            <v>CLS</v>
          </cell>
          <cell r="AL118" t="str">
            <v>R449</v>
          </cell>
          <cell r="AM118" t="str">
            <v>DTA</v>
          </cell>
          <cell r="AN118" t="str">
            <v xml:space="preserve"> 00000000000.00</v>
          </cell>
          <cell r="AO118" t="str">
            <v>DTH</v>
          </cell>
          <cell r="AP118" t="str">
            <v xml:space="preserve"> 00000000000.00</v>
          </cell>
          <cell r="AV118" t="str">
            <v>000000000</v>
          </cell>
          <cell r="AW118" t="str">
            <v>000</v>
          </cell>
          <cell r="AX118" t="str">
            <v>00</v>
          </cell>
          <cell r="AY118" t="str">
            <v>0</v>
          </cell>
          <cell r="AZ118" t="str">
            <v>FPL Fibernet</v>
          </cell>
        </row>
        <row r="119">
          <cell r="A119" t="str">
            <v>107100</v>
          </cell>
          <cell r="B119" t="str">
            <v>0382</v>
          </cell>
          <cell r="C119" t="str">
            <v>01066</v>
          </cell>
          <cell r="D119" t="str">
            <v>OMC000</v>
          </cell>
          <cell r="E119" t="str">
            <v>382000</v>
          </cell>
          <cell r="F119" t="str">
            <v>0803</v>
          </cell>
          <cell r="G119" t="str">
            <v>36000</v>
          </cell>
          <cell r="H119" t="str">
            <v>A</v>
          </cell>
          <cell r="I119" t="str">
            <v>00000041</v>
          </cell>
          <cell r="J119">
            <v>95</v>
          </cell>
          <cell r="K119">
            <v>382</v>
          </cell>
          <cell r="L119">
            <v>3219</v>
          </cell>
          <cell r="M119">
            <v>0</v>
          </cell>
          <cell r="N119">
            <v>0</v>
          </cell>
          <cell r="O119">
            <v>0</v>
          </cell>
          <cell r="P119">
            <v>0</v>
          </cell>
          <cell r="Q119" t="str">
            <v>0803</v>
          </cell>
          <cell r="R119" t="str">
            <v>36000</v>
          </cell>
          <cell r="S119" t="str">
            <v>200212</v>
          </cell>
          <cell r="T119" t="str">
            <v>PY42</v>
          </cell>
          <cell r="U119">
            <v>900</v>
          </cell>
          <cell r="V119" t="str">
            <v>LDB</v>
          </cell>
          <cell r="W119">
            <v>0</v>
          </cell>
          <cell r="X119" t="str">
            <v>SHR</v>
          </cell>
          <cell r="Y119">
            <v>24</v>
          </cell>
          <cell r="Z119">
            <v>24</v>
          </cell>
          <cell r="AA119" t="str">
            <v>PYP</v>
          </cell>
          <cell r="AB119" t="str">
            <v xml:space="preserve"> 0000001</v>
          </cell>
          <cell r="AC119" t="str">
            <v>PYL</v>
          </cell>
          <cell r="AD119" t="str">
            <v>004382</v>
          </cell>
          <cell r="AE119" t="str">
            <v>EMP</v>
          </cell>
          <cell r="AF119" t="str">
            <v>29440</v>
          </cell>
          <cell r="AG119" t="str">
            <v>JUL</v>
          </cell>
          <cell r="AH119" t="str">
            <v xml:space="preserve"> 000.00</v>
          </cell>
          <cell r="AI119" t="str">
            <v>BCH</v>
          </cell>
          <cell r="AJ119" t="str">
            <v>801</v>
          </cell>
          <cell r="AK119" t="str">
            <v>CLS</v>
          </cell>
          <cell r="AL119" t="str">
            <v>R449</v>
          </cell>
          <cell r="AM119" t="str">
            <v>DTA</v>
          </cell>
          <cell r="AN119" t="str">
            <v xml:space="preserve"> 00000000000.00</v>
          </cell>
          <cell r="AO119" t="str">
            <v>DTH</v>
          </cell>
          <cell r="AP119" t="str">
            <v xml:space="preserve"> 00000000000.00</v>
          </cell>
          <cell r="AV119" t="str">
            <v>000000000</v>
          </cell>
          <cell r="AW119" t="str">
            <v>000</v>
          </cell>
          <cell r="AX119" t="str">
            <v>00</v>
          </cell>
          <cell r="AY119" t="str">
            <v>0</v>
          </cell>
          <cell r="AZ119" t="str">
            <v>FPL Fibernet</v>
          </cell>
        </row>
        <row r="120">
          <cell r="A120" t="str">
            <v>107100</v>
          </cell>
          <cell r="B120" t="str">
            <v>0382</v>
          </cell>
          <cell r="C120" t="str">
            <v>01066</v>
          </cell>
          <cell r="D120" t="str">
            <v>OMC000</v>
          </cell>
          <cell r="E120" t="str">
            <v>382000</v>
          </cell>
          <cell r="F120" t="str">
            <v>0803</v>
          </cell>
          <cell r="G120" t="str">
            <v>36000</v>
          </cell>
          <cell r="H120" t="str">
            <v>A</v>
          </cell>
          <cell r="I120" t="str">
            <v>00000041</v>
          </cell>
          <cell r="J120">
            <v>95</v>
          </cell>
          <cell r="K120">
            <v>382</v>
          </cell>
          <cell r="L120">
            <v>3219</v>
          </cell>
          <cell r="M120">
            <v>0</v>
          </cell>
          <cell r="N120">
            <v>0</v>
          </cell>
          <cell r="O120">
            <v>0</v>
          </cell>
          <cell r="P120">
            <v>0</v>
          </cell>
          <cell r="Q120" t="str">
            <v>0803</v>
          </cell>
          <cell r="R120" t="str">
            <v>36000</v>
          </cell>
          <cell r="S120" t="str">
            <v>200212</v>
          </cell>
          <cell r="T120" t="str">
            <v>PY42</v>
          </cell>
          <cell r="U120">
            <v>1012.5</v>
          </cell>
          <cell r="V120" t="str">
            <v>LDB</v>
          </cell>
          <cell r="W120">
            <v>0</v>
          </cell>
          <cell r="X120" t="str">
            <v>SHR</v>
          </cell>
          <cell r="Y120">
            <v>27</v>
          </cell>
          <cell r="Z120">
            <v>27</v>
          </cell>
          <cell r="AA120" t="str">
            <v>PYP</v>
          </cell>
          <cell r="AB120" t="str">
            <v xml:space="preserve"> 0000026</v>
          </cell>
          <cell r="AC120" t="str">
            <v>PYL</v>
          </cell>
          <cell r="AD120" t="str">
            <v>004382</v>
          </cell>
          <cell r="AE120" t="str">
            <v>EMP</v>
          </cell>
          <cell r="AF120" t="str">
            <v>29440</v>
          </cell>
          <cell r="AG120" t="str">
            <v>JUL</v>
          </cell>
          <cell r="AH120" t="str">
            <v xml:space="preserve"> 000.00</v>
          </cell>
          <cell r="AI120" t="str">
            <v>BCH</v>
          </cell>
          <cell r="AJ120" t="str">
            <v>801</v>
          </cell>
          <cell r="AK120" t="str">
            <v>CLS</v>
          </cell>
          <cell r="AL120" t="str">
            <v>R449</v>
          </cell>
          <cell r="AM120" t="str">
            <v>DTA</v>
          </cell>
          <cell r="AN120" t="str">
            <v xml:space="preserve"> 00000000000.00</v>
          </cell>
          <cell r="AO120" t="str">
            <v>DTH</v>
          </cell>
          <cell r="AP120" t="str">
            <v xml:space="preserve"> 00000000000.00</v>
          </cell>
          <cell r="AV120" t="str">
            <v>000000000</v>
          </cell>
          <cell r="AW120" t="str">
            <v>000</v>
          </cell>
          <cell r="AX120" t="str">
            <v>00</v>
          </cell>
          <cell r="AY120" t="str">
            <v>0</v>
          </cell>
          <cell r="AZ120" t="str">
            <v>FPL Fibernet</v>
          </cell>
        </row>
        <row r="121">
          <cell r="A121" t="str">
            <v>107100</v>
          </cell>
          <cell r="B121" t="str">
            <v>0382</v>
          </cell>
          <cell r="C121" t="str">
            <v>01066</v>
          </cell>
          <cell r="D121" t="str">
            <v>OMC000</v>
          </cell>
          <cell r="E121" t="str">
            <v>382000</v>
          </cell>
          <cell r="F121" t="str">
            <v>0803</v>
          </cell>
          <cell r="G121" t="str">
            <v>36000</v>
          </cell>
          <cell r="H121" t="str">
            <v>A</v>
          </cell>
          <cell r="I121" t="str">
            <v>00000041</v>
          </cell>
          <cell r="J121">
            <v>95</v>
          </cell>
          <cell r="K121">
            <v>382</v>
          </cell>
          <cell r="L121">
            <v>3219</v>
          </cell>
          <cell r="M121">
            <v>0</v>
          </cell>
          <cell r="N121">
            <v>0</v>
          </cell>
          <cell r="O121">
            <v>0</v>
          </cell>
          <cell r="P121">
            <v>0</v>
          </cell>
          <cell r="Q121" t="str">
            <v>0803</v>
          </cell>
          <cell r="R121" t="str">
            <v>36000</v>
          </cell>
          <cell r="S121" t="str">
            <v>200212</v>
          </cell>
          <cell r="T121" t="str">
            <v>PY42</v>
          </cell>
          <cell r="U121">
            <v>1145.5999999999999</v>
          </cell>
          <cell r="V121" t="str">
            <v>LDB</v>
          </cell>
          <cell r="W121">
            <v>0</v>
          </cell>
          <cell r="X121" t="str">
            <v>SHR</v>
          </cell>
          <cell r="Y121">
            <v>32</v>
          </cell>
          <cell r="Z121">
            <v>32</v>
          </cell>
          <cell r="AA121" t="str">
            <v>PYP</v>
          </cell>
          <cell r="AB121" t="str">
            <v xml:space="preserve"> 0000001</v>
          </cell>
          <cell r="AC121" t="str">
            <v>PYL</v>
          </cell>
          <cell r="AD121" t="str">
            <v>004382</v>
          </cell>
          <cell r="AE121" t="str">
            <v>EMP</v>
          </cell>
          <cell r="AF121" t="str">
            <v>46869</v>
          </cell>
          <cell r="AG121" t="str">
            <v>JUL</v>
          </cell>
          <cell r="AH121" t="str">
            <v xml:space="preserve"> 000.00</v>
          </cell>
          <cell r="AI121" t="str">
            <v>BCH</v>
          </cell>
          <cell r="AJ121" t="str">
            <v>801</v>
          </cell>
          <cell r="AK121" t="str">
            <v>CLS</v>
          </cell>
          <cell r="AL121" t="str">
            <v>R431</v>
          </cell>
          <cell r="AM121" t="str">
            <v>DTA</v>
          </cell>
          <cell r="AN121" t="str">
            <v xml:space="preserve"> 00000000000.00</v>
          </cell>
          <cell r="AO121" t="str">
            <v>DTH</v>
          </cell>
          <cell r="AP121" t="str">
            <v xml:space="preserve"> 00000000000.00</v>
          </cell>
          <cell r="AV121" t="str">
            <v>000000000</v>
          </cell>
          <cell r="AW121" t="str">
            <v>000</v>
          </cell>
          <cell r="AX121" t="str">
            <v>00</v>
          </cell>
          <cell r="AY121" t="str">
            <v>0</v>
          </cell>
          <cell r="AZ121" t="str">
            <v>FPL Fibernet</v>
          </cell>
        </row>
        <row r="122">
          <cell r="A122" t="str">
            <v>107100</v>
          </cell>
          <cell r="B122" t="str">
            <v>0382</v>
          </cell>
          <cell r="C122" t="str">
            <v>01066</v>
          </cell>
          <cell r="D122" t="str">
            <v>OMC000</v>
          </cell>
          <cell r="E122" t="str">
            <v>382000</v>
          </cell>
          <cell r="F122" t="str">
            <v>0803</v>
          </cell>
          <cell r="G122" t="str">
            <v>36000</v>
          </cell>
          <cell r="H122" t="str">
            <v>A</v>
          </cell>
          <cell r="I122" t="str">
            <v>00000041</v>
          </cell>
          <cell r="J122">
            <v>95</v>
          </cell>
          <cell r="K122">
            <v>382</v>
          </cell>
          <cell r="L122">
            <v>3219</v>
          </cell>
          <cell r="M122">
            <v>0</v>
          </cell>
          <cell r="N122">
            <v>0</v>
          </cell>
          <cell r="O122">
            <v>0</v>
          </cell>
          <cell r="P122">
            <v>0</v>
          </cell>
          <cell r="Q122" t="str">
            <v>0803</v>
          </cell>
          <cell r="R122" t="str">
            <v>36000</v>
          </cell>
          <cell r="S122" t="str">
            <v>200212</v>
          </cell>
          <cell r="T122" t="str">
            <v>PY42</v>
          </cell>
          <cell r="U122">
            <v>1360.4</v>
          </cell>
          <cell r="V122" t="str">
            <v>LDB</v>
          </cell>
          <cell r="W122">
            <v>0</v>
          </cell>
          <cell r="X122" t="str">
            <v>SHR</v>
          </cell>
          <cell r="Y122">
            <v>38</v>
          </cell>
          <cell r="Z122">
            <v>38</v>
          </cell>
          <cell r="AA122" t="str">
            <v>PYP</v>
          </cell>
          <cell r="AB122" t="str">
            <v xml:space="preserve"> 0000025</v>
          </cell>
          <cell r="AC122" t="str">
            <v>PYL</v>
          </cell>
          <cell r="AD122" t="str">
            <v>004382</v>
          </cell>
          <cell r="AE122" t="str">
            <v>EMP</v>
          </cell>
          <cell r="AF122" t="str">
            <v>46869</v>
          </cell>
          <cell r="AG122" t="str">
            <v>JUL</v>
          </cell>
          <cell r="AH122" t="str">
            <v xml:space="preserve"> 000.00</v>
          </cell>
          <cell r="AI122" t="str">
            <v>BCH</v>
          </cell>
          <cell r="AJ122" t="str">
            <v>801</v>
          </cell>
          <cell r="AK122" t="str">
            <v>CLS</v>
          </cell>
          <cell r="AL122" t="str">
            <v>R431</v>
          </cell>
          <cell r="AM122" t="str">
            <v>DTA</v>
          </cell>
          <cell r="AN122" t="str">
            <v xml:space="preserve"> 00000000000.00</v>
          </cell>
          <cell r="AO122" t="str">
            <v>DTH</v>
          </cell>
          <cell r="AP122" t="str">
            <v xml:space="preserve"> 00000000000.00</v>
          </cell>
          <cell r="AV122" t="str">
            <v>000000000</v>
          </cell>
          <cell r="AW122" t="str">
            <v>000</v>
          </cell>
          <cell r="AX122" t="str">
            <v>00</v>
          </cell>
          <cell r="AY122" t="str">
            <v>0</v>
          </cell>
          <cell r="AZ122" t="str">
            <v>FPL Fibernet</v>
          </cell>
        </row>
        <row r="123">
          <cell r="A123" t="str">
            <v>107100</v>
          </cell>
          <cell r="B123" t="str">
            <v>0382</v>
          </cell>
          <cell r="C123" t="str">
            <v>01066</v>
          </cell>
          <cell r="D123" t="str">
            <v>OMC000</v>
          </cell>
          <cell r="E123" t="str">
            <v>382000</v>
          </cell>
          <cell r="F123" t="str">
            <v>0803</v>
          </cell>
          <cell r="G123" t="str">
            <v>36000</v>
          </cell>
          <cell r="H123" t="str">
            <v>A</v>
          </cell>
          <cell r="I123" t="str">
            <v>00000041</v>
          </cell>
          <cell r="J123">
            <v>95</v>
          </cell>
          <cell r="K123">
            <v>382</v>
          </cell>
          <cell r="L123">
            <v>3219</v>
          </cell>
          <cell r="M123">
            <v>0</v>
          </cell>
          <cell r="N123">
            <v>0</v>
          </cell>
          <cell r="O123">
            <v>0</v>
          </cell>
          <cell r="P123">
            <v>0</v>
          </cell>
          <cell r="Q123" t="str">
            <v>0803</v>
          </cell>
          <cell r="R123" t="str">
            <v>36000</v>
          </cell>
          <cell r="S123" t="str">
            <v>200212</v>
          </cell>
          <cell r="T123" t="str">
            <v>PY42</v>
          </cell>
          <cell r="U123">
            <v>1500</v>
          </cell>
          <cell r="V123" t="str">
            <v>LDB</v>
          </cell>
          <cell r="W123">
            <v>0</v>
          </cell>
          <cell r="X123" t="str">
            <v>SHR</v>
          </cell>
          <cell r="Y123">
            <v>40</v>
          </cell>
          <cell r="Z123">
            <v>40</v>
          </cell>
          <cell r="AA123" t="str">
            <v>PYP</v>
          </cell>
          <cell r="AB123" t="str">
            <v xml:space="preserve"> 0000026</v>
          </cell>
          <cell r="AC123" t="str">
            <v>PYL</v>
          </cell>
          <cell r="AD123" t="str">
            <v>004382</v>
          </cell>
          <cell r="AE123" t="str">
            <v>EMP</v>
          </cell>
          <cell r="AF123" t="str">
            <v>29440</v>
          </cell>
          <cell r="AG123" t="str">
            <v>JUL</v>
          </cell>
          <cell r="AH123" t="str">
            <v xml:space="preserve"> 000.00</v>
          </cell>
          <cell r="AI123" t="str">
            <v>BCH</v>
          </cell>
          <cell r="AJ123" t="str">
            <v>500</v>
          </cell>
          <cell r="AK123" t="str">
            <v>CLS</v>
          </cell>
          <cell r="AL123" t="str">
            <v>R449</v>
          </cell>
          <cell r="AM123" t="str">
            <v>DTA</v>
          </cell>
          <cell r="AN123" t="str">
            <v xml:space="preserve"> 00000000000.00</v>
          </cell>
          <cell r="AO123" t="str">
            <v>DTH</v>
          </cell>
          <cell r="AP123" t="str">
            <v xml:space="preserve"> 00000000000.00</v>
          </cell>
          <cell r="AV123" t="str">
            <v>000000000</v>
          </cell>
          <cell r="AW123" t="str">
            <v>000</v>
          </cell>
          <cell r="AX123" t="str">
            <v>00</v>
          </cell>
          <cell r="AY123" t="str">
            <v>0</v>
          </cell>
          <cell r="AZ123" t="str">
            <v>FPL Fibernet</v>
          </cell>
        </row>
        <row r="124">
          <cell r="A124" t="str">
            <v>107100</v>
          </cell>
          <cell r="B124" t="str">
            <v>0382</v>
          </cell>
          <cell r="C124" t="str">
            <v>01066</v>
          </cell>
          <cell r="D124" t="str">
            <v>OMC000</v>
          </cell>
          <cell r="E124" t="str">
            <v>382000</v>
          </cell>
          <cell r="F124" t="str">
            <v>0803</v>
          </cell>
          <cell r="G124" t="str">
            <v>36000</v>
          </cell>
          <cell r="H124" t="str">
            <v>A</v>
          </cell>
          <cell r="I124" t="str">
            <v>00000041</v>
          </cell>
          <cell r="J124">
            <v>95</v>
          </cell>
          <cell r="K124">
            <v>382</v>
          </cell>
          <cell r="L124">
            <v>3219</v>
          </cell>
          <cell r="M124">
            <v>0</v>
          </cell>
          <cell r="N124">
            <v>0</v>
          </cell>
          <cell r="O124">
            <v>0</v>
          </cell>
          <cell r="P124">
            <v>0</v>
          </cell>
          <cell r="Q124" t="str">
            <v>0803</v>
          </cell>
          <cell r="R124" t="str">
            <v>36000</v>
          </cell>
          <cell r="S124" t="str">
            <v>200212</v>
          </cell>
          <cell r="T124" t="str">
            <v>PY42</v>
          </cell>
          <cell r="U124">
            <v>1987.5</v>
          </cell>
          <cell r="V124" t="str">
            <v>LDB</v>
          </cell>
          <cell r="W124">
            <v>0</v>
          </cell>
          <cell r="X124" t="str">
            <v>SHR</v>
          </cell>
          <cell r="Y124">
            <v>53</v>
          </cell>
          <cell r="Z124">
            <v>53</v>
          </cell>
          <cell r="AA124" t="str">
            <v>PYP</v>
          </cell>
          <cell r="AB124" t="str">
            <v xml:space="preserve"> 0000025</v>
          </cell>
          <cell r="AC124" t="str">
            <v>PYL</v>
          </cell>
          <cell r="AD124" t="str">
            <v>004382</v>
          </cell>
          <cell r="AE124" t="str">
            <v>EMP</v>
          </cell>
          <cell r="AF124" t="str">
            <v>29440</v>
          </cell>
          <cell r="AG124" t="str">
            <v>JUL</v>
          </cell>
          <cell r="AH124" t="str">
            <v xml:space="preserve"> 000.00</v>
          </cell>
          <cell r="AI124" t="str">
            <v>BCH</v>
          </cell>
          <cell r="AJ124" t="str">
            <v>801</v>
          </cell>
          <cell r="AK124" t="str">
            <v>CLS</v>
          </cell>
          <cell r="AL124" t="str">
            <v>R449</v>
          </cell>
          <cell r="AM124" t="str">
            <v>DTA</v>
          </cell>
          <cell r="AN124" t="str">
            <v xml:space="preserve"> 00000000000.00</v>
          </cell>
          <cell r="AO124" t="str">
            <v>DTH</v>
          </cell>
          <cell r="AP124" t="str">
            <v xml:space="preserve"> 00000000000.00</v>
          </cell>
          <cell r="AV124" t="str">
            <v>000000000</v>
          </cell>
          <cell r="AW124" t="str">
            <v>000</v>
          </cell>
          <cell r="AX124" t="str">
            <v>00</v>
          </cell>
          <cell r="AY124" t="str">
            <v>0</v>
          </cell>
          <cell r="AZ124" t="str">
            <v>FPL Fibernet</v>
          </cell>
        </row>
        <row r="125">
          <cell r="A125" t="str">
            <v>107100</v>
          </cell>
          <cell r="B125" t="str">
            <v>0382</v>
          </cell>
          <cell r="C125" t="str">
            <v>01066</v>
          </cell>
          <cell r="D125" t="str">
            <v>OMC000</v>
          </cell>
          <cell r="E125" t="str">
            <v>382000</v>
          </cell>
          <cell r="F125" t="str">
            <v>0803</v>
          </cell>
          <cell r="G125" t="str">
            <v>36000</v>
          </cell>
          <cell r="H125" t="str">
            <v>A</v>
          </cell>
          <cell r="I125" t="str">
            <v>00000041</v>
          </cell>
          <cell r="J125">
            <v>95</v>
          </cell>
          <cell r="K125">
            <v>382</v>
          </cell>
          <cell r="L125">
            <v>3219</v>
          </cell>
          <cell r="M125">
            <v>0</v>
          </cell>
          <cell r="N125">
            <v>0</v>
          </cell>
          <cell r="O125">
            <v>0</v>
          </cell>
          <cell r="P125">
            <v>0</v>
          </cell>
          <cell r="Q125" t="str">
            <v>0803</v>
          </cell>
          <cell r="R125" t="str">
            <v>36000</v>
          </cell>
          <cell r="S125" t="str">
            <v>200212</v>
          </cell>
          <cell r="T125" t="str">
            <v>PY42</v>
          </cell>
          <cell r="U125">
            <v>2046.1</v>
          </cell>
          <cell r="V125" t="str">
            <v>LDB</v>
          </cell>
          <cell r="W125">
            <v>0</v>
          </cell>
          <cell r="X125" t="str">
            <v>SHR</v>
          </cell>
          <cell r="Y125">
            <v>56</v>
          </cell>
          <cell r="Z125">
            <v>56</v>
          </cell>
          <cell r="AA125" t="str">
            <v>PYP</v>
          </cell>
          <cell r="AB125" t="str">
            <v xml:space="preserve"> 0000001</v>
          </cell>
          <cell r="AC125" t="str">
            <v>PYL</v>
          </cell>
          <cell r="AD125" t="str">
            <v>004382</v>
          </cell>
          <cell r="AE125" t="str">
            <v>EMP</v>
          </cell>
          <cell r="AF125" t="str">
            <v>90017</v>
          </cell>
          <cell r="AG125" t="str">
            <v>JUL</v>
          </cell>
          <cell r="AH125" t="str">
            <v xml:space="preserve"> 000.00</v>
          </cell>
          <cell r="AI125" t="str">
            <v>BCH</v>
          </cell>
          <cell r="AJ125" t="str">
            <v>801</v>
          </cell>
          <cell r="AK125" t="str">
            <v>CLS</v>
          </cell>
          <cell r="AL125" t="str">
            <v>R449</v>
          </cell>
          <cell r="AM125" t="str">
            <v>DTA</v>
          </cell>
          <cell r="AN125" t="str">
            <v xml:space="preserve"> 00000000000.00</v>
          </cell>
          <cell r="AO125" t="str">
            <v>DTH</v>
          </cell>
          <cell r="AP125" t="str">
            <v xml:space="preserve"> 00000000000.00</v>
          </cell>
          <cell r="AV125" t="str">
            <v>000000000</v>
          </cell>
          <cell r="AW125" t="str">
            <v>000</v>
          </cell>
          <cell r="AX125" t="str">
            <v>00</v>
          </cell>
          <cell r="AY125" t="str">
            <v>0</v>
          </cell>
          <cell r="AZ125" t="str">
            <v>FPL Fibernet</v>
          </cell>
        </row>
        <row r="126">
          <cell r="A126" t="str">
            <v>107100</v>
          </cell>
          <cell r="B126" t="str">
            <v>0382</v>
          </cell>
          <cell r="C126" t="str">
            <v>01066</v>
          </cell>
          <cell r="D126" t="str">
            <v>OMC000</v>
          </cell>
          <cell r="E126" t="str">
            <v>382000</v>
          </cell>
          <cell r="F126" t="str">
            <v>0803</v>
          </cell>
          <cell r="G126" t="str">
            <v>36000</v>
          </cell>
          <cell r="H126" t="str">
            <v>A</v>
          </cell>
          <cell r="I126" t="str">
            <v>00000041</v>
          </cell>
          <cell r="J126">
            <v>95</v>
          </cell>
          <cell r="K126">
            <v>382</v>
          </cell>
          <cell r="L126">
            <v>3219</v>
          </cell>
          <cell r="M126">
            <v>0</v>
          </cell>
          <cell r="N126">
            <v>0</v>
          </cell>
          <cell r="O126">
            <v>0</v>
          </cell>
          <cell r="P126">
            <v>0</v>
          </cell>
          <cell r="Q126" t="str">
            <v>0803</v>
          </cell>
          <cell r="R126" t="str">
            <v>36000</v>
          </cell>
          <cell r="S126" t="str">
            <v>200212</v>
          </cell>
          <cell r="T126" t="str">
            <v>PY42</v>
          </cell>
          <cell r="U126">
            <v>2811.2</v>
          </cell>
          <cell r="V126" t="str">
            <v>LDB</v>
          </cell>
          <cell r="W126">
            <v>0</v>
          </cell>
          <cell r="X126" t="str">
            <v>SHR</v>
          </cell>
          <cell r="Y126">
            <v>64</v>
          </cell>
          <cell r="Z126">
            <v>64</v>
          </cell>
          <cell r="AA126" t="str">
            <v>PYP</v>
          </cell>
          <cell r="AB126" t="str">
            <v xml:space="preserve"> 0000001</v>
          </cell>
          <cell r="AC126" t="str">
            <v>PYL</v>
          </cell>
          <cell r="AD126" t="str">
            <v>003054</v>
          </cell>
          <cell r="AE126" t="str">
            <v>EMP</v>
          </cell>
          <cell r="AF126" t="str">
            <v>70702</v>
          </cell>
          <cell r="AG126" t="str">
            <v>JUL</v>
          </cell>
          <cell r="AH126" t="str">
            <v xml:space="preserve"> 000.00</v>
          </cell>
          <cell r="AI126" t="str">
            <v>BCH</v>
          </cell>
          <cell r="AJ126" t="str">
            <v>801</v>
          </cell>
          <cell r="AK126" t="str">
            <v>CLS</v>
          </cell>
          <cell r="AL126" t="str">
            <v>R513</v>
          </cell>
          <cell r="AM126" t="str">
            <v>DTA</v>
          </cell>
          <cell r="AN126" t="str">
            <v xml:space="preserve"> 00000000000.00</v>
          </cell>
          <cell r="AO126" t="str">
            <v>DTH</v>
          </cell>
          <cell r="AP126" t="str">
            <v xml:space="preserve"> 00000000000.00</v>
          </cell>
          <cell r="AV126" t="str">
            <v>000000000</v>
          </cell>
          <cell r="AW126" t="str">
            <v>000</v>
          </cell>
          <cell r="AX126" t="str">
            <v>00</v>
          </cell>
          <cell r="AY126" t="str">
            <v>0</v>
          </cell>
          <cell r="AZ126" t="str">
            <v>FPL Fibernet</v>
          </cell>
        </row>
        <row r="127">
          <cell r="A127" t="str">
            <v>107100</v>
          </cell>
          <cell r="B127" t="str">
            <v>0382</v>
          </cell>
          <cell r="C127" t="str">
            <v>01066</v>
          </cell>
          <cell r="D127" t="str">
            <v>OMC000</v>
          </cell>
          <cell r="E127" t="str">
            <v>382000</v>
          </cell>
          <cell r="F127" t="str">
            <v>0803</v>
          </cell>
          <cell r="G127" t="str">
            <v>36000</v>
          </cell>
          <cell r="H127" t="str">
            <v>A</v>
          </cell>
          <cell r="I127" t="str">
            <v>00000041</v>
          </cell>
          <cell r="J127">
            <v>95</v>
          </cell>
          <cell r="K127">
            <v>382</v>
          </cell>
          <cell r="L127">
            <v>3219</v>
          </cell>
          <cell r="M127">
            <v>0</v>
          </cell>
          <cell r="N127">
            <v>0</v>
          </cell>
          <cell r="O127">
            <v>0</v>
          </cell>
          <cell r="P127">
            <v>0</v>
          </cell>
          <cell r="Q127" t="str">
            <v>0803</v>
          </cell>
          <cell r="R127" t="str">
            <v>36000</v>
          </cell>
          <cell r="S127" t="str">
            <v>200212</v>
          </cell>
          <cell r="T127" t="str">
            <v>PY42</v>
          </cell>
          <cell r="U127">
            <v>3514</v>
          </cell>
          <cell r="V127" t="str">
            <v>LDB</v>
          </cell>
          <cell r="W127">
            <v>0</v>
          </cell>
          <cell r="X127" t="str">
            <v>SHR</v>
          </cell>
          <cell r="Y127">
            <v>80</v>
          </cell>
          <cell r="Z127">
            <v>80</v>
          </cell>
          <cell r="AA127" t="str">
            <v>PYP</v>
          </cell>
          <cell r="AB127" t="str">
            <v xml:space="preserve"> 0000026</v>
          </cell>
          <cell r="AC127" t="str">
            <v>PYL</v>
          </cell>
          <cell r="AD127" t="str">
            <v>003054</v>
          </cell>
          <cell r="AE127" t="str">
            <v>EMP</v>
          </cell>
          <cell r="AF127" t="str">
            <v>70702</v>
          </cell>
          <cell r="AG127" t="str">
            <v>JUL</v>
          </cell>
          <cell r="AH127" t="str">
            <v xml:space="preserve"> 000.00</v>
          </cell>
          <cell r="AI127" t="str">
            <v>BCH</v>
          </cell>
          <cell r="AJ127" t="str">
            <v>801</v>
          </cell>
          <cell r="AK127" t="str">
            <v>CLS</v>
          </cell>
          <cell r="AL127" t="str">
            <v>R513</v>
          </cell>
          <cell r="AM127" t="str">
            <v>DTA</v>
          </cell>
          <cell r="AN127" t="str">
            <v xml:space="preserve"> 00000000000.00</v>
          </cell>
          <cell r="AO127" t="str">
            <v>DTH</v>
          </cell>
          <cell r="AP127" t="str">
            <v xml:space="preserve"> 00000000000.00</v>
          </cell>
          <cell r="AV127" t="str">
            <v>000000000</v>
          </cell>
          <cell r="AW127" t="str">
            <v>000</v>
          </cell>
          <cell r="AX127" t="str">
            <v>00</v>
          </cell>
          <cell r="AY127" t="str">
            <v>0</v>
          </cell>
          <cell r="AZ127" t="str">
            <v>FPL Fibernet</v>
          </cell>
        </row>
        <row r="128">
          <cell r="A128" t="str">
            <v>107100</v>
          </cell>
          <cell r="B128" t="str">
            <v>0382</v>
          </cell>
          <cell r="C128" t="str">
            <v>01066</v>
          </cell>
          <cell r="D128" t="str">
            <v>OMC000</v>
          </cell>
          <cell r="E128" t="str">
            <v>382000</v>
          </cell>
          <cell r="F128" t="str">
            <v>0803</v>
          </cell>
          <cell r="G128" t="str">
            <v>36000</v>
          </cell>
          <cell r="H128" t="str">
            <v>A</v>
          </cell>
          <cell r="I128" t="str">
            <v>00000041</v>
          </cell>
          <cell r="J128">
            <v>95</v>
          </cell>
          <cell r="K128">
            <v>382</v>
          </cell>
          <cell r="L128">
            <v>3219</v>
          </cell>
          <cell r="M128">
            <v>0</v>
          </cell>
          <cell r="N128">
            <v>0</v>
          </cell>
          <cell r="O128">
            <v>0</v>
          </cell>
          <cell r="P128">
            <v>0</v>
          </cell>
          <cell r="Q128" t="str">
            <v>0803</v>
          </cell>
          <cell r="R128" t="str">
            <v>36000</v>
          </cell>
          <cell r="S128" t="str">
            <v>200212</v>
          </cell>
          <cell r="T128" t="str">
            <v>PY42</v>
          </cell>
          <cell r="U128">
            <v>-0.02</v>
          </cell>
          <cell r="V128" t="str">
            <v>LDB</v>
          </cell>
          <cell r="W128">
            <v>0</v>
          </cell>
          <cell r="X128" t="str">
            <v>SHR</v>
          </cell>
          <cell r="Y128">
            <v>0</v>
          </cell>
          <cell r="Z128">
            <v>0</v>
          </cell>
          <cell r="AA128" t="str">
            <v>PYP</v>
          </cell>
          <cell r="AB128" t="str">
            <v xml:space="preserve"> 0000026</v>
          </cell>
          <cell r="AC128" t="str">
            <v>PYL</v>
          </cell>
          <cell r="AD128" t="str">
            <v>004382</v>
          </cell>
          <cell r="AE128" t="str">
            <v>EMP</v>
          </cell>
          <cell r="AF128" t="str">
            <v>90017</v>
          </cell>
          <cell r="AG128" t="str">
            <v>JUL</v>
          </cell>
          <cell r="AH128" t="str">
            <v xml:space="preserve"> 000.00</v>
          </cell>
          <cell r="AI128" t="str">
            <v>BCH</v>
          </cell>
          <cell r="AJ128" t="str">
            <v>801</v>
          </cell>
          <cell r="AK128" t="str">
            <v>CLS</v>
          </cell>
          <cell r="AL128" t="str">
            <v>R449</v>
          </cell>
          <cell r="AM128" t="str">
            <v>DTA</v>
          </cell>
          <cell r="AN128" t="str">
            <v xml:space="preserve"> 00000000000.00</v>
          </cell>
          <cell r="AO128" t="str">
            <v>DTH</v>
          </cell>
          <cell r="AP128" t="str">
            <v xml:space="preserve"> 00000000000.00</v>
          </cell>
          <cell r="AV128" t="str">
            <v>000000000</v>
          </cell>
          <cell r="AW128" t="str">
            <v>000</v>
          </cell>
          <cell r="AX128" t="str">
            <v>00</v>
          </cell>
          <cell r="AY128" t="str">
            <v>0</v>
          </cell>
          <cell r="AZ128" t="str">
            <v>FPL Fibernet</v>
          </cell>
        </row>
        <row r="129">
          <cell r="A129" t="str">
            <v>107100</v>
          </cell>
          <cell r="B129" t="str">
            <v>0382</v>
          </cell>
          <cell r="C129" t="str">
            <v>01066</v>
          </cell>
          <cell r="D129" t="str">
            <v>OMC000</v>
          </cell>
          <cell r="E129" t="str">
            <v>382000</v>
          </cell>
          <cell r="F129" t="str">
            <v>0803</v>
          </cell>
          <cell r="G129" t="str">
            <v>36000</v>
          </cell>
          <cell r="H129" t="str">
            <v>A</v>
          </cell>
          <cell r="I129" t="str">
            <v>00000041</v>
          </cell>
          <cell r="J129">
            <v>95</v>
          </cell>
          <cell r="K129">
            <v>382</v>
          </cell>
          <cell r="L129">
            <v>3219</v>
          </cell>
          <cell r="M129">
            <v>300</v>
          </cell>
          <cell r="N129">
            <v>0</v>
          </cell>
          <cell r="O129">
            <v>0</v>
          </cell>
          <cell r="P129">
            <v>300</v>
          </cell>
          <cell r="Q129" t="str">
            <v>0803</v>
          </cell>
          <cell r="R129" t="str">
            <v>36000</v>
          </cell>
          <cell r="S129" t="str">
            <v>200212</v>
          </cell>
          <cell r="T129" t="str">
            <v>PY42</v>
          </cell>
          <cell r="U129">
            <v>2547.65</v>
          </cell>
          <cell r="V129" t="str">
            <v>LDB</v>
          </cell>
          <cell r="W129">
            <v>0</v>
          </cell>
          <cell r="X129" t="str">
            <v>SHR</v>
          </cell>
          <cell r="Y129">
            <v>58</v>
          </cell>
          <cell r="Z129">
            <v>58</v>
          </cell>
          <cell r="AA129" t="str">
            <v>PYP</v>
          </cell>
          <cell r="AB129" t="str">
            <v xml:space="preserve"> 0000025</v>
          </cell>
          <cell r="AC129" t="str">
            <v>PYL</v>
          </cell>
          <cell r="AD129" t="str">
            <v>003054</v>
          </cell>
          <cell r="AE129" t="str">
            <v>EMP</v>
          </cell>
          <cell r="AF129" t="str">
            <v>70702</v>
          </cell>
          <cell r="AG129" t="str">
            <v>JUL</v>
          </cell>
          <cell r="AH129" t="str">
            <v xml:space="preserve"> 000.00</v>
          </cell>
          <cell r="AI129" t="str">
            <v>BCH</v>
          </cell>
          <cell r="AJ129" t="str">
            <v>500</v>
          </cell>
          <cell r="AK129" t="str">
            <v>CLS</v>
          </cell>
          <cell r="AL129" t="str">
            <v>R513</v>
          </cell>
          <cell r="AM129" t="str">
            <v>DTA</v>
          </cell>
          <cell r="AN129" t="str">
            <v xml:space="preserve"> 00000000000.00</v>
          </cell>
          <cell r="AO129" t="str">
            <v>DTH</v>
          </cell>
          <cell r="AP129" t="str">
            <v xml:space="preserve"> 00000000000.00</v>
          </cell>
          <cell r="AV129" t="str">
            <v>000000000</v>
          </cell>
          <cell r="AW129" t="str">
            <v>000</v>
          </cell>
          <cell r="AX129" t="str">
            <v>00</v>
          </cell>
          <cell r="AY129" t="str">
            <v>0</v>
          </cell>
          <cell r="AZ129" t="str">
            <v>FPL Fibernet</v>
          </cell>
        </row>
        <row r="130">
          <cell r="A130" t="str">
            <v>107100</v>
          </cell>
          <cell r="B130" t="str">
            <v>0382</v>
          </cell>
          <cell r="C130" t="str">
            <v>01066</v>
          </cell>
          <cell r="D130" t="str">
            <v>OMC000</v>
          </cell>
          <cell r="E130" t="str">
            <v>382000</v>
          </cell>
          <cell r="F130" t="str">
            <v>0814</v>
          </cell>
          <cell r="G130" t="str">
            <v>52450</v>
          </cell>
          <cell r="H130" t="str">
            <v>A</v>
          </cell>
          <cell r="I130" t="str">
            <v>00000041</v>
          </cell>
          <cell r="J130">
            <v>95</v>
          </cell>
          <cell r="K130">
            <v>382</v>
          </cell>
          <cell r="L130">
            <v>3219</v>
          </cell>
          <cell r="M130">
            <v>0</v>
          </cell>
          <cell r="N130">
            <v>0</v>
          </cell>
          <cell r="O130">
            <v>0</v>
          </cell>
          <cell r="P130">
            <v>0</v>
          </cell>
          <cell r="Q130" t="str">
            <v>0814</v>
          </cell>
          <cell r="R130" t="str">
            <v>52450</v>
          </cell>
          <cell r="S130" t="str">
            <v>200212</v>
          </cell>
          <cell r="T130" t="str">
            <v>SA01</v>
          </cell>
          <cell r="U130">
            <v>32.729999999999997</v>
          </cell>
          <cell r="W130">
            <v>0</v>
          </cell>
          <cell r="Y130">
            <v>0</v>
          </cell>
          <cell r="Z130">
            <v>0</v>
          </cell>
          <cell r="AA130" t="str">
            <v>BCH</v>
          </cell>
          <cell r="AB130" t="str">
            <v>450002343</v>
          </cell>
          <cell r="AC130" t="str">
            <v>PO#</v>
          </cell>
          <cell r="AE130" t="str">
            <v>S/R</v>
          </cell>
          <cell r="AI130" t="str">
            <v>PYN</v>
          </cell>
          <cell r="AJ130" t="str">
            <v>WINSLOW D B</v>
          </cell>
          <cell r="AK130" t="str">
            <v>VND</v>
          </cell>
          <cell r="AL130" t="str">
            <v>063446869</v>
          </cell>
          <cell r="AM130" t="str">
            <v>FAC</v>
          </cell>
          <cell r="AN130" t="str">
            <v>000</v>
          </cell>
          <cell r="AQ130" t="str">
            <v>NVD</v>
          </cell>
          <cell r="AR130" t="str">
            <v>2002-12-</v>
          </cell>
          <cell r="AU130" t="str">
            <v>D WINSLOW CELL PHONEWINSLOW D B         1900003294</v>
          </cell>
          <cell r="AV130" t="str">
            <v>WF-BATCH</v>
          </cell>
          <cell r="AW130" t="str">
            <v>000</v>
          </cell>
          <cell r="AX130" t="str">
            <v>00</v>
          </cell>
          <cell r="AY130" t="str">
            <v>0</v>
          </cell>
          <cell r="AZ130" t="str">
            <v>FPL Fibernet</v>
          </cell>
        </row>
        <row r="131">
          <cell r="A131" t="str">
            <v>107100</v>
          </cell>
          <cell r="B131" t="str">
            <v>0382</v>
          </cell>
          <cell r="C131" t="str">
            <v>01066</v>
          </cell>
          <cell r="D131" t="str">
            <v>OMC000</v>
          </cell>
          <cell r="E131" t="str">
            <v>382000</v>
          </cell>
          <cell r="F131" t="str">
            <v>0814</v>
          </cell>
          <cell r="G131" t="str">
            <v>52450</v>
          </cell>
          <cell r="H131" t="str">
            <v>A</v>
          </cell>
          <cell r="I131" t="str">
            <v>00000041</v>
          </cell>
          <cell r="J131">
            <v>95</v>
          </cell>
          <cell r="K131">
            <v>382</v>
          </cell>
          <cell r="L131">
            <v>3219</v>
          </cell>
          <cell r="M131">
            <v>0</v>
          </cell>
          <cell r="N131">
            <v>0</v>
          </cell>
          <cell r="O131">
            <v>0</v>
          </cell>
          <cell r="P131">
            <v>0</v>
          </cell>
          <cell r="Q131" t="str">
            <v>0814</v>
          </cell>
          <cell r="R131" t="str">
            <v>52450</v>
          </cell>
          <cell r="S131" t="str">
            <v>200212</v>
          </cell>
          <cell r="T131" t="str">
            <v>SA01</v>
          </cell>
          <cell r="U131">
            <v>106</v>
          </cell>
          <cell r="W131">
            <v>0</v>
          </cell>
          <cell r="Y131">
            <v>0</v>
          </cell>
          <cell r="Z131">
            <v>0</v>
          </cell>
          <cell r="AA131" t="str">
            <v>BCH</v>
          </cell>
          <cell r="AB131" t="str">
            <v>450002360</v>
          </cell>
          <cell r="AC131" t="str">
            <v>PO#</v>
          </cell>
          <cell r="AE131" t="str">
            <v>S/R</v>
          </cell>
          <cell r="AI131" t="str">
            <v>PYN</v>
          </cell>
          <cell r="AJ131" t="str">
            <v>VERIZON WIRELESS MESSAGIN</v>
          </cell>
          <cell r="AK131" t="str">
            <v>VND</v>
          </cell>
          <cell r="AL131" t="str">
            <v>223724253</v>
          </cell>
          <cell r="AM131" t="str">
            <v>FAC</v>
          </cell>
          <cell r="AN131" t="str">
            <v>000</v>
          </cell>
          <cell r="AQ131" t="str">
            <v>NVD</v>
          </cell>
          <cell r="AR131" t="str">
            <v>2002-06-</v>
          </cell>
          <cell r="AU131" t="str">
            <v>B5-026212           VERIZON WIRELESS MES1900003472</v>
          </cell>
          <cell r="AV131" t="str">
            <v>WF-BATCH</v>
          </cell>
          <cell r="AW131" t="str">
            <v>000</v>
          </cell>
          <cell r="AX131" t="str">
            <v>00</v>
          </cell>
          <cell r="AY131" t="str">
            <v>0</v>
          </cell>
          <cell r="AZ131" t="str">
            <v>FPL Fibernet</v>
          </cell>
        </row>
        <row r="132">
          <cell r="A132" t="str">
            <v>107100</v>
          </cell>
          <cell r="B132" t="str">
            <v>0382</v>
          </cell>
          <cell r="C132" t="str">
            <v>01066</v>
          </cell>
          <cell r="D132" t="str">
            <v>OMC000</v>
          </cell>
          <cell r="E132" t="str">
            <v>382000</v>
          </cell>
          <cell r="F132" t="str">
            <v>0814</v>
          </cell>
          <cell r="G132" t="str">
            <v>52450</v>
          </cell>
          <cell r="H132" t="str">
            <v>A</v>
          </cell>
          <cell r="I132" t="str">
            <v>00000041</v>
          </cell>
          <cell r="J132">
            <v>95</v>
          </cell>
          <cell r="K132">
            <v>382</v>
          </cell>
          <cell r="L132">
            <v>3219</v>
          </cell>
          <cell r="M132">
            <v>0</v>
          </cell>
          <cell r="N132">
            <v>0</v>
          </cell>
          <cell r="O132">
            <v>0</v>
          </cell>
          <cell r="P132">
            <v>0</v>
          </cell>
          <cell r="Q132" t="str">
            <v>0814</v>
          </cell>
          <cell r="R132" t="str">
            <v>52450</v>
          </cell>
          <cell r="S132" t="str">
            <v>200212</v>
          </cell>
          <cell r="T132" t="str">
            <v>SA01</v>
          </cell>
          <cell r="U132">
            <v>129.65</v>
          </cell>
          <cell r="W132">
            <v>0</v>
          </cell>
          <cell r="Y132">
            <v>0</v>
          </cell>
          <cell r="Z132">
            <v>0</v>
          </cell>
          <cell r="AA132" t="str">
            <v>BCH</v>
          </cell>
          <cell r="AB132" t="str">
            <v>450002343</v>
          </cell>
          <cell r="AC132" t="str">
            <v>PO#</v>
          </cell>
          <cell r="AE132" t="str">
            <v>S/R</v>
          </cell>
          <cell r="AI132" t="str">
            <v>PYN</v>
          </cell>
          <cell r="AJ132" t="str">
            <v>CAJIGAS R C</v>
          </cell>
          <cell r="AK132" t="str">
            <v>VND</v>
          </cell>
          <cell r="AL132" t="str">
            <v>264370702</v>
          </cell>
          <cell r="AM132" t="str">
            <v>FAC</v>
          </cell>
          <cell r="AN132" t="str">
            <v>000</v>
          </cell>
          <cell r="AQ132" t="str">
            <v>NVD</v>
          </cell>
          <cell r="AR132" t="str">
            <v>2002-11-</v>
          </cell>
          <cell r="AU132" t="str">
            <v>R CAJIGAS CELL PHONECAJIGAS R C         1900003289</v>
          </cell>
          <cell r="AV132" t="str">
            <v>WF-BATCH</v>
          </cell>
          <cell r="AW132" t="str">
            <v>000</v>
          </cell>
          <cell r="AX132" t="str">
            <v>00</v>
          </cell>
          <cell r="AY132" t="str">
            <v>0</v>
          </cell>
          <cell r="AZ132" t="str">
            <v>FPL Fibernet</v>
          </cell>
        </row>
        <row r="133">
          <cell r="A133" t="str">
            <v>107100</v>
          </cell>
          <cell r="B133" t="str">
            <v>0382</v>
          </cell>
          <cell r="C133" t="str">
            <v>01066</v>
          </cell>
          <cell r="D133" t="str">
            <v>OMC000</v>
          </cell>
          <cell r="E133" t="str">
            <v>382000</v>
          </cell>
          <cell r="F133" t="str">
            <v>0814</v>
          </cell>
          <cell r="G133" t="str">
            <v>52450</v>
          </cell>
          <cell r="H133" t="str">
            <v>A</v>
          </cell>
          <cell r="I133" t="str">
            <v>00000041</v>
          </cell>
          <cell r="J133">
            <v>95</v>
          </cell>
          <cell r="K133">
            <v>382</v>
          </cell>
          <cell r="L133">
            <v>3219</v>
          </cell>
          <cell r="M133">
            <v>0</v>
          </cell>
          <cell r="N133">
            <v>0</v>
          </cell>
          <cell r="O133">
            <v>0</v>
          </cell>
          <cell r="P133">
            <v>0</v>
          </cell>
          <cell r="Q133" t="str">
            <v>0814</v>
          </cell>
          <cell r="R133" t="str">
            <v>52450</v>
          </cell>
          <cell r="S133" t="str">
            <v>200212</v>
          </cell>
          <cell r="T133" t="str">
            <v>SA01</v>
          </cell>
          <cell r="U133">
            <v>214.4</v>
          </cell>
          <cell r="W133">
            <v>0</v>
          </cell>
          <cell r="Y133">
            <v>0</v>
          </cell>
          <cell r="Z133">
            <v>0</v>
          </cell>
          <cell r="AA133" t="str">
            <v>BCH</v>
          </cell>
          <cell r="AB133" t="str">
            <v>450002350</v>
          </cell>
          <cell r="AC133" t="str">
            <v>PO#</v>
          </cell>
          <cell r="AE133" t="str">
            <v>S/R</v>
          </cell>
          <cell r="AI133" t="str">
            <v>PYN</v>
          </cell>
          <cell r="AJ133" t="str">
            <v>CAJIGAS R C</v>
          </cell>
          <cell r="AK133" t="str">
            <v>VND</v>
          </cell>
          <cell r="AL133" t="str">
            <v>264370702</v>
          </cell>
          <cell r="AM133" t="str">
            <v>FAC</v>
          </cell>
          <cell r="AN133" t="str">
            <v>000</v>
          </cell>
          <cell r="AQ133" t="str">
            <v>NVD</v>
          </cell>
          <cell r="AR133" t="str">
            <v>2002-12-</v>
          </cell>
          <cell r="AU133" t="str">
            <v>R CAJIGAS CELLPHONE CAJIGAS R C         1900003317</v>
          </cell>
          <cell r="AV133" t="str">
            <v>WF-BATCH</v>
          </cell>
          <cell r="AW133" t="str">
            <v>000</v>
          </cell>
          <cell r="AX133" t="str">
            <v>00</v>
          </cell>
          <cell r="AY133" t="str">
            <v>0</v>
          </cell>
          <cell r="AZ133" t="str">
            <v>FPL Fibernet</v>
          </cell>
        </row>
        <row r="134">
          <cell r="A134" t="str">
            <v>107100</v>
          </cell>
          <cell r="L134">
            <v>3231</v>
          </cell>
          <cell r="S134" t="str">
            <v>200212</v>
          </cell>
          <cell r="U134">
            <v>45595.18</v>
          </cell>
        </row>
        <row r="135">
          <cell r="A135" t="str">
            <v>107100</v>
          </cell>
          <cell r="B135" t="str">
            <v>0342</v>
          </cell>
          <cell r="C135" t="str">
            <v>01066</v>
          </cell>
          <cell r="D135" t="str">
            <v>OMC000</v>
          </cell>
          <cell r="E135" t="str">
            <v>342000</v>
          </cell>
          <cell r="F135" t="str">
            <v>0750</v>
          </cell>
          <cell r="G135" t="str">
            <v>36000</v>
          </cell>
          <cell r="H135" t="str">
            <v>A</v>
          </cell>
          <cell r="I135" t="str">
            <v>00000041</v>
          </cell>
          <cell r="J135">
            <v>95</v>
          </cell>
          <cell r="K135">
            <v>342</v>
          </cell>
          <cell r="L135">
            <v>3333</v>
          </cell>
          <cell r="M135">
            <v>0</v>
          </cell>
          <cell r="N135">
            <v>0</v>
          </cell>
          <cell r="O135">
            <v>0</v>
          </cell>
          <cell r="P135">
            <v>0</v>
          </cell>
          <cell r="Q135" t="str">
            <v>0750</v>
          </cell>
          <cell r="R135" t="str">
            <v>36000</v>
          </cell>
          <cell r="S135" t="str">
            <v>200212</v>
          </cell>
          <cell r="T135" t="str">
            <v>PY42</v>
          </cell>
          <cell r="U135">
            <v>9.25</v>
          </cell>
          <cell r="V135" t="str">
            <v>LDB</v>
          </cell>
          <cell r="W135">
            <v>0</v>
          </cell>
          <cell r="X135" t="str">
            <v>SHR</v>
          </cell>
          <cell r="Y135">
            <v>0</v>
          </cell>
          <cell r="Z135">
            <v>0</v>
          </cell>
          <cell r="AA135" t="str">
            <v>PYP</v>
          </cell>
          <cell r="AB135" t="str">
            <v xml:space="preserve"> 0000026</v>
          </cell>
          <cell r="AC135" t="str">
            <v>PYL</v>
          </cell>
          <cell r="AD135" t="str">
            <v>004342</v>
          </cell>
          <cell r="AE135" t="str">
            <v>EMP</v>
          </cell>
          <cell r="AF135" t="str">
            <v>63250</v>
          </cell>
          <cell r="AG135" t="str">
            <v>JUL</v>
          </cell>
          <cell r="AH135" t="str">
            <v xml:space="preserve"> 000.00</v>
          </cell>
          <cell r="AI135" t="str">
            <v>BCH</v>
          </cell>
          <cell r="AJ135" t="str">
            <v>P52</v>
          </cell>
          <cell r="AK135" t="str">
            <v>CLS</v>
          </cell>
          <cell r="AL135" t="str">
            <v>R335</v>
          </cell>
          <cell r="AM135" t="str">
            <v>DTA</v>
          </cell>
          <cell r="AN135" t="str">
            <v xml:space="preserve"> 00000000000.00</v>
          </cell>
          <cell r="AO135" t="str">
            <v>DTH</v>
          </cell>
          <cell r="AP135" t="str">
            <v xml:space="preserve"> 00000000000.00</v>
          </cell>
          <cell r="AV135" t="str">
            <v>000000000</v>
          </cell>
          <cell r="AW135" t="str">
            <v>000</v>
          </cell>
          <cell r="AX135" t="str">
            <v>00</v>
          </cell>
          <cell r="AY135" t="str">
            <v>0</v>
          </cell>
          <cell r="AZ135" t="str">
            <v>FPL Fibernet</v>
          </cell>
        </row>
        <row r="136">
          <cell r="A136" t="str">
            <v>107100</v>
          </cell>
          <cell r="B136" t="str">
            <v>0342</v>
          </cell>
          <cell r="C136" t="str">
            <v>01066</v>
          </cell>
          <cell r="D136" t="str">
            <v>OMC000</v>
          </cell>
          <cell r="E136" t="str">
            <v>342000</v>
          </cell>
          <cell r="F136" t="str">
            <v>0803</v>
          </cell>
          <cell r="G136" t="str">
            <v>36000</v>
          </cell>
          <cell r="H136" t="str">
            <v>A</v>
          </cell>
          <cell r="I136" t="str">
            <v>00000041</v>
          </cell>
          <cell r="J136">
            <v>95</v>
          </cell>
          <cell r="K136">
            <v>342</v>
          </cell>
          <cell r="L136">
            <v>3333</v>
          </cell>
          <cell r="M136">
            <v>0</v>
          </cell>
          <cell r="N136">
            <v>0</v>
          </cell>
          <cell r="O136">
            <v>0</v>
          </cell>
          <cell r="P136">
            <v>0</v>
          </cell>
          <cell r="Q136" t="str">
            <v>0803</v>
          </cell>
          <cell r="R136" t="str">
            <v>36000</v>
          </cell>
          <cell r="S136" t="str">
            <v>200212</v>
          </cell>
          <cell r="T136" t="str">
            <v>PY42</v>
          </cell>
          <cell r="U136">
            <v>3221.5</v>
          </cell>
          <cell r="V136" t="str">
            <v>LDB</v>
          </cell>
          <cell r="W136">
            <v>0</v>
          </cell>
          <cell r="X136" t="str">
            <v>SHR</v>
          </cell>
          <cell r="Y136">
            <v>40</v>
          </cell>
          <cell r="Z136">
            <v>40</v>
          </cell>
          <cell r="AA136" t="str">
            <v>PYP</v>
          </cell>
          <cell r="AB136" t="str">
            <v xml:space="preserve"> 0000026</v>
          </cell>
          <cell r="AC136" t="str">
            <v>PYL</v>
          </cell>
          <cell r="AD136" t="str">
            <v>004342</v>
          </cell>
          <cell r="AE136" t="str">
            <v>EMP</v>
          </cell>
          <cell r="AF136" t="str">
            <v>63250</v>
          </cell>
          <cell r="AG136" t="str">
            <v>JUL</v>
          </cell>
          <cell r="AH136" t="str">
            <v xml:space="preserve"> 000.00</v>
          </cell>
          <cell r="AI136" t="str">
            <v>BCH</v>
          </cell>
          <cell r="AJ136" t="str">
            <v>801</v>
          </cell>
          <cell r="AK136" t="str">
            <v>CLS</v>
          </cell>
          <cell r="AL136" t="str">
            <v>R335</v>
          </cell>
          <cell r="AM136" t="str">
            <v>DTA</v>
          </cell>
          <cell r="AN136" t="str">
            <v xml:space="preserve"> 00000000000.00</v>
          </cell>
          <cell r="AO136" t="str">
            <v>DTH</v>
          </cell>
          <cell r="AP136" t="str">
            <v xml:space="preserve"> 00000000000.00</v>
          </cell>
          <cell r="AV136" t="str">
            <v>000000000</v>
          </cell>
          <cell r="AW136" t="str">
            <v>000</v>
          </cell>
          <cell r="AX136" t="str">
            <v>00</v>
          </cell>
          <cell r="AY136" t="str">
            <v>0</v>
          </cell>
          <cell r="AZ136" t="str">
            <v>FPL Fibernet</v>
          </cell>
        </row>
        <row r="137">
          <cell r="A137" t="str">
            <v>107100</v>
          </cell>
          <cell r="B137" t="str">
            <v>0350</v>
          </cell>
          <cell r="C137" t="str">
            <v>01066</v>
          </cell>
          <cell r="D137" t="str">
            <v>OMC000</v>
          </cell>
          <cell r="E137" t="str">
            <v>350000</v>
          </cell>
          <cell r="F137" t="str">
            <v>0803</v>
          </cell>
          <cell r="G137" t="str">
            <v>36000</v>
          </cell>
          <cell r="H137" t="str">
            <v>A</v>
          </cell>
          <cell r="I137" t="str">
            <v>00000041</v>
          </cell>
          <cell r="J137">
            <v>95</v>
          </cell>
          <cell r="K137">
            <v>350</v>
          </cell>
          <cell r="L137">
            <v>3333</v>
          </cell>
          <cell r="M137">
            <v>0</v>
          </cell>
          <cell r="N137">
            <v>0</v>
          </cell>
          <cell r="O137">
            <v>0</v>
          </cell>
          <cell r="P137">
            <v>0</v>
          </cell>
          <cell r="Q137" t="str">
            <v>0803</v>
          </cell>
          <cell r="R137" t="str">
            <v>36000</v>
          </cell>
          <cell r="S137" t="str">
            <v>200212</v>
          </cell>
          <cell r="T137" t="str">
            <v>PY42</v>
          </cell>
          <cell r="U137">
            <v>502.5</v>
          </cell>
          <cell r="V137" t="str">
            <v>LDB</v>
          </cell>
          <cell r="W137">
            <v>0</v>
          </cell>
          <cell r="X137" t="str">
            <v>SHR</v>
          </cell>
          <cell r="Y137">
            <v>24</v>
          </cell>
          <cell r="Z137">
            <v>24</v>
          </cell>
          <cell r="AA137" t="str">
            <v>PYP</v>
          </cell>
          <cell r="AB137" t="str">
            <v xml:space="preserve"> 0000001</v>
          </cell>
          <cell r="AC137" t="str">
            <v>PYL</v>
          </cell>
          <cell r="AD137" t="str">
            <v>004350</v>
          </cell>
          <cell r="AE137" t="str">
            <v>EMP</v>
          </cell>
          <cell r="AF137" t="str">
            <v>46908</v>
          </cell>
          <cell r="AG137" t="str">
            <v>JUL</v>
          </cell>
          <cell r="AH137" t="str">
            <v xml:space="preserve"> 000.00</v>
          </cell>
          <cell r="AI137" t="str">
            <v>BCH</v>
          </cell>
          <cell r="AJ137" t="str">
            <v>801</v>
          </cell>
          <cell r="AK137" t="str">
            <v>CLS</v>
          </cell>
          <cell r="AL137" t="str">
            <v>1HH4</v>
          </cell>
          <cell r="AM137" t="str">
            <v>DTA</v>
          </cell>
          <cell r="AN137" t="str">
            <v xml:space="preserve"> 00000000000.00</v>
          </cell>
          <cell r="AO137" t="str">
            <v>DTH</v>
          </cell>
          <cell r="AP137" t="str">
            <v xml:space="preserve"> 00000000000.00</v>
          </cell>
          <cell r="AV137" t="str">
            <v>000000000</v>
          </cell>
          <cell r="AW137" t="str">
            <v>000</v>
          </cell>
          <cell r="AX137" t="str">
            <v>00</v>
          </cell>
          <cell r="AY137" t="str">
            <v>0</v>
          </cell>
          <cell r="AZ137" t="str">
            <v>FPL Fibernet</v>
          </cell>
        </row>
        <row r="138">
          <cell r="A138" t="str">
            <v>107100</v>
          </cell>
          <cell r="B138" t="str">
            <v>0350</v>
          </cell>
          <cell r="C138" t="str">
            <v>01066</v>
          </cell>
          <cell r="D138" t="str">
            <v>OMC000</v>
          </cell>
          <cell r="E138" t="str">
            <v>350000</v>
          </cell>
          <cell r="F138" t="str">
            <v>0803</v>
          </cell>
          <cell r="G138" t="str">
            <v>36000</v>
          </cell>
          <cell r="H138" t="str">
            <v>A</v>
          </cell>
          <cell r="I138" t="str">
            <v>00000041</v>
          </cell>
          <cell r="J138">
            <v>95</v>
          </cell>
          <cell r="K138">
            <v>350</v>
          </cell>
          <cell r="L138">
            <v>3333</v>
          </cell>
          <cell r="M138">
            <v>0</v>
          </cell>
          <cell r="N138">
            <v>0</v>
          </cell>
          <cell r="O138">
            <v>0</v>
          </cell>
          <cell r="P138">
            <v>0</v>
          </cell>
          <cell r="Q138" t="str">
            <v>0803</v>
          </cell>
          <cell r="R138" t="str">
            <v>36000</v>
          </cell>
          <cell r="S138" t="str">
            <v>200212</v>
          </cell>
          <cell r="T138" t="str">
            <v>PY42</v>
          </cell>
          <cell r="U138">
            <v>502.5</v>
          </cell>
          <cell r="V138" t="str">
            <v>LDB</v>
          </cell>
          <cell r="W138">
            <v>0</v>
          </cell>
          <cell r="X138" t="str">
            <v>SHR</v>
          </cell>
          <cell r="Y138">
            <v>24</v>
          </cell>
          <cell r="Z138">
            <v>24</v>
          </cell>
          <cell r="AA138" t="str">
            <v>PYP</v>
          </cell>
          <cell r="AB138" t="str">
            <v xml:space="preserve"> 0000026</v>
          </cell>
          <cell r="AC138" t="str">
            <v>PYL</v>
          </cell>
          <cell r="AD138" t="str">
            <v>004350</v>
          </cell>
          <cell r="AE138" t="str">
            <v>EMP</v>
          </cell>
          <cell r="AF138" t="str">
            <v>46908</v>
          </cell>
          <cell r="AG138" t="str">
            <v>JUL</v>
          </cell>
          <cell r="AH138" t="str">
            <v xml:space="preserve"> 000.00</v>
          </cell>
          <cell r="AI138" t="str">
            <v>BCH</v>
          </cell>
          <cell r="AJ138" t="str">
            <v>801</v>
          </cell>
          <cell r="AK138" t="str">
            <v>CLS</v>
          </cell>
          <cell r="AL138" t="str">
            <v>1HH4</v>
          </cell>
          <cell r="AM138" t="str">
            <v>DTA</v>
          </cell>
          <cell r="AN138" t="str">
            <v xml:space="preserve"> 00000000000.00</v>
          </cell>
          <cell r="AO138" t="str">
            <v>DTH</v>
          </cell>
          <cell r="AP138" t="str">
            <v xml:space="preserve"> 00000000000.00</v>
          </cell>
          <cell r="AV138" t="str">
            <v>000000000</v>
          </cell>
          <cell r="AW138" t="str">
            <v>000</v>
          </cell>
          <cell r="AX138" t="str">
            <v>00</v>
          </cell>
          <cell r="AY138" t="str">
            <v>0</v>
          </cell>
          <cell r="AZ138" t="str">
            <v>FPL Fibernet</v>
          </cell>
        </row>
        <row r="139">
          <cell r="A139" t="str">
            <v>107100</v>
          </cell>
          <cell r="B139" t="str">
            <v>0350</v>
          </cell>
          <cell r="C139" t="str">
            <v>01066</v>
          </cell>
          <cell r="D139" t="str">
            <v>OMC000</v>
          </cell>
          <cell r="E139" t="str">
            <v>350000</v>
          </cell>
          <cell r="F139" t="str">
            <v>0803</v>
          </cell>
          <cell r="G139" t="str">
            <v>36000</v>
          </cell>
          <cell r="H139" t="str">
            <v>A</v>
          </cell>
          <cell r="I139" t="str">
            <v>00000041</v>
          </cell>
          <cell r="J139">
            <v>95</v>
          </cell>
          <cell r="K139">
            <v>350</v>
          </cell>
          <cell r="L139">
            <v>3333</v>
          </cell>
          <cell r="M139">
            <v>0</v>
          </cell>
          <cell r="N139">
            <v>0</v>
          </cell>
          <cell r="O139">
            <v>0</v>
          </cell>
          <cell r="P139">
            <v>0</v>
          </cell>
          <cell r="Q139" t="str">
            <v>0803</v>
          </cell>
          <cell r="R139" t="str">
            <v>36000</v>
          </cell>
          <cell r="S139" t="str">
            <v>200212</v>
          </cell>
          <cell r="T139" t="str">
            <v>PY42</v>
          </cell>
          <cell r="U139">
            <v>3221.5</v>
          </cell>
          <cell r="V139" t="str">
            <v>LDB</v>
          </cell>
          <cell r="W139">
            <v>0</v>
          </cell>
          <cell r="X139" t="str">
            <v>SHR</v>
          </cell>
          <cell r="Y139">
            <v>40</v>
          </cell>
          <cell r="Z139">
            <v>40</v>
          </cell>
          <cell r="AA139" t="str">
            <v>PYP</v>
          </cell>
          <cell r="AB139" t="str">
            <v xml:space="preserve"> 0000001</v>
          </cell>
          <cell r="AC139" t="str">
            <v>PYL</v>
          </cell>
          <cell r="AD139" t="str">
            <v>004342</v>
          </cell>
          <cell r="AE139" t="str">
            <v>EMP</v>
          </cell>
          <cell r="AF139" t="str">
            <v>63250</v>
          </cell>
          <cell r="AG139" t="str">
            <v>JUL</v>
          </cell>
          <cell r="AH139" t="str">
            <v xml:space="preserve"> 000.00</v>
          </cell>
          <cell r="AI139" t="str">
            <v>BCH</v>
          </cell>
          <cell r="AJ139" t="str">
            <v>801</v>
          </cell>
          <cell r="AK139" t="str">
            <v>CLS</v>
          </cell>
          <cell r="AL139" t="str">
            <v>R335</v>
          </cell>
          <cell r="AM139" t="str">
            <v>DTA</v>
          </cell>
          <cell r="AN139" t="str">
            <v xml:space="preserve"> 00000000000.00</v>
          </cell>
          <cell r="AO139" t="str">
            <v>DTH</v>
          </cell>
          <cell r="AP139" t="str">
            <v xml:space="preserve"> 00000000000.00</v>
          </cell>
          <cell r="AV139" t="str">
            <v>000000000</v>
          </cell>
          <cell r="AW139" t="str">
            <v>000</v>
          </cell>
          <cell r="AX139" t="str">
            <v>00</v>
          </cell>
          <cell r="AY139" t="str">
            <v>0</v>
          </cell>
          <cell r="AZ139" t="str">
            <v>FPL Fibernet</v>
          </cell>
        </row>
        <row r="140">
          <cell r="A140" t="str">
            <v>107100</v>
          </cell>
          <cell r="B140" t="str">
            <v>0350</v>
          </cell>
          <cell r="C140" t="str">
            <v>01066</v>
          </cell>
          <cell r="D140" t="str">
            <v>OMC000</v>
          </cell>
          <cell r="E140" t="str">
            <v>350000</v>
          </cell>
          <cell r="F140" t="str">
            <v>0821</v>
          </cell>
          <cell r="G140" t="str">
            <v>36000</v>
          </cell>
          <cell r="H140" t="str">
            <v>A</v>
          </cell>
          <cell r="I140" t="str">
            <v>00000041</v>
          </cell>
          <cell r="J140">
            <v>95</v>
          </cell>
          <cell r="K140">
            <v>350</v>
          </cell>
          <cell r="L140">
            <v>3333</v>
          </cell>
          <cell r="M140">
            <v>0</v>
          </cell>
          <cell r="N140">
            <v>0</v>
          </cell>
          <cell r="O140">
            <v>0</v>
          </cell>
          <cell r="P140">
            <v>0</v>
          </cell>
          <cell r="Q140" t="str">
            <v>0821</v>
          </cell>
          <cell r="R140" t="str">
            <v>36000</v>
          </cell>
          <cell r="S140" t="str">
            <v>200212</v>
          </cell>
          <cell r="T140" t="str">
            <v>PY42</v>
          </cell>
          <cell r="U140">
            <v>-9.89</v>
          </cell>
          <cell r="V140" t="str">
            <v>LDB</v>
          </cell>
          <cell r="W140">
            <v>0</v>
          </cell>
          <cell r="X140" t="str">
            <v>SHR</v>
          </cell>
          <cell r="Y140">
            <v>0</v>
          </cell>
          <cell r="Z140">
            <v>0</v>
          </cell>
          <cell r="AA140" t="str">
            <v>PYP</v>
          </cell>
          <cell r="AB140" t="str">
            <v xml:space="preserve"> 0000026</v>
          </cell>
          <cell r="AC140" t="str">
            <v>PYL</v>
          </cell>
          <cell r="AD140" t="str">
            <v>004350</v>
          </cell>
          <cell r="AE140" t="str">
            <v>EMP</v>
          </cell>
          <cell r="AF140" t="str">
            <v>46908</v>
          </cell>
          <cell r="AG140" t="str">
            <v>JUL</v>
          </cell>
          <cell r="AH140" t="str">
            <v xml:space="preserve"> 000.00</v>
          </cell>
          <cell r="AI140" t="str">
            <v>BCH</v>
          </cell>
          <cell r="AJ140" t="str">
            <v>979</v>
          </cell>
          <cell r="AK140" t="str">
            <v>CLS</v>
          </cell>
          <cell r="AL140" t="str">
            <v>1HH4</v>
          </cell>
          <cell r="AM140" t="str">
            <v>DTA</v>
          </cell>
          <cell r="AN140" t="str">
            <v xml:space="preserve"> 00000000000.00</v>
          </cell>
          <cell r="AO140" t="str">
            <v>DTH</v>
          </cell>
          <cell r="AP140" t="str">
            <v xml:space="preserve"> 00000000000.00</v>
          </cell>
          <cell r="AV140" t="str">
            <v>000000000</v>
          </cell>
          <cell r="AW140" t="str">
            <v>000</v>
          </cell>
          <cell r="AX140" t="str">
            <v>00</v>
          </cell>
          <cell r="AY140" t="str">
            <v>0</v>
          </cell>
          <cell r="AZ140" t="str">
            <v>FPL Fibernet</v>
          </cell>
        </row>
        <row r="141">
          <cell r="A141" t="str">
            <v>107100</v>
          </cell>
          <cell r="B141" t="str">
            <v>0367</v>
          </cell>
          <cell r="C141" t="str">
            <v>01066</v>
          </cell>
          <cell r="D141" t="str">
            <v>OMC000</v>
          </cell>
          <cell r="E141" t="str">
            <v>367000</v>
          </cell>
          <cell r="F141" t="str">
            <v>0810</v>
          </cell>
          <cell r="G141" t="str">
            <v>65000</v>
          </cell>
          <cell r="H141" t="str">
            <v>A</v>
          </cell>
          <cell r="I141" t="str">
            <v>00000041</v>
          </cell>
          <cell r="J141">
            <v>95</v>
          </cell>
          <cell r="K141">
            <v>367</v>
          </cell>
          <cell r="L141">
            <v>3333</v>
          </cell>
          <cell r="M141">
            <v>0</v>
          </cell>
          <cell r="N141">
            <v>0</v>
          </cell>
          <cell r="O141">
            <v>0</v>
          </cell>
          <cell r="P141">
            <v>0</v>
          </cell>
          <cell r="Q141" t="str">
            <v>0810</v>
          </cell>
          <cell r="R141" t="str">
            <v>65000</v>
          </cell>
          <cell r="S141" t="str">
            <v>200212</v>
          </cell>
          <cell r="T141" t="str">
            <v>CA01</v>
          </cell>
          <cell r="U141">
            <v>11.14</v>
          </cell>
          <cell r="V141" t="str">
            <v>LDB</v>
          </cell>
          <cell r="W141">
            <v>0</v>
          </cell>
          <cell r="Y141">
            <v>0</v>
          </cell>
          <cell r="Z141">
            <v>0</v>
          </cell>
          <cell r="AA141" t="str">
            <v>BCH</v>
          </cell>
          <cell r="AB141" t="str">
            <v>0001</v>
          </cell>
          <cell r="AC141" t="str">
            <v>WKS</v>
          </cell>
          <cell r="AE141" t="str">
            <v>JV#</v>
          </cell>
          <cell r="AF141" t="str">
            <v>122A</v>
          </cell>
          <cell r="AG141" t="str">
            <v>FRN</v>
          </cell>
          <cell r="AH141" t="str">
            <v>3333</v>
          </cell>
          <cell r="AI141" t="str">
            <v>RP#</v>
          </cell>
          <cell r="AJ141" t="str">
            <v>000</v>
          </cell>
          <cell r="AK141" t="str">
            <v>CTL</v>
          </cell>
          <cell r="AM141" t="str">
            <v>RF#</v>
          </cell>
          <cell r="AU141" t="str">
            <v>I/C-PHONE CHARGES,FPL</v>
          </cell>
          <cell r="AZ141" t="str">
            <v>FPL Fibernet</v>
          </cell>
        </row>
        <row r="142">
          <cell r="A142" t="str">
            <v>107100</v>
          </cell>
          <cell r="B142" t="str">
            <v>0312</v>
          </cell>
          <cell r="C142" t="str">
            <v>06002</v>
          </cell>
          <cell r="D142" t="str">
            <v>0ELECT</v>
          </cell>
          <cell r="E142" t="str">
            <v>312000</v>
          </cell>
          <cell r="F142" t="str">
            <v>0790</v>
          </cell>
          <cell r="G142" t="str">
            <v>65000</v>
          </cell>
          <cell r="H142" t="str">
            <v>A</v>
          </cell>
          <cell r="I142" t="str">
            <v>00000041</v>
          </cell>
          <cell r="J142">
            <v>70</v>
          </cell>
          <cell r="K142">
            <v>312</v>
          </cell>
          <cell r="L142">
            <v>6002</v>
          </cell>
          <cell r="M142">
            <v>0</v>
          </cell>
          <cell r="N142">
            <v>0</v>
          </cell>
          <cell r="O142">
            <v>0</v>
          </cell>
          <cell r="P142">
            <v>0</v>
          </cell>
          <cell r="Q142" t="str">
            <v>0790</v>
          </cell>
          <cell r="R142" t="str">
            <v>65000</v>
          </cell>
          <cell r="S142" t="str">
            <v>200212</v>
          </cell>
          <cell r="T142" t="str">
            <v>CA01</v>
          </cell>
          <cell r="U142">
            <v>-25185.96</v>
          </cell>
          <cell r="V142" t="str">
            <v>LDB</v>
          </cell>
          <cell r="W142">
            <v>0</v>
          </cell>
          <cell r="Y142">
            <v>0</v>
          </cell>
          <cell r="Z142">
            <v>0</v>
          </cell>
          <cell r="AA142" t="str">
            <v>BCH</v>
          </cell>
          <cell r="AB142" t="str">
            <v>0023</v>
          </cell>
          <cell r="AC142" t="str">
            <v>WKS</v>
          </cell>
          <cell r="AE142" t="str">
            <v>JV#</v>
          </cell>
          <cell r="AF142" t="str">
            <v>1232</v>
          </cell>
          <cell r="AG142" t="str">
            <v>FRN</v>
          </cell>
          <cell r="AH142" t="str">
            <v>6002</v>
          </cell>
          <cell r="AI142" t="str">
            <v>RP#</v>
          </cell>
          <cell r="AJ142" t="str">
            <v>000</v>
          </cell>
          <cell r="AK142" t="str">
            <v>CTL</v>
          </cell>
          <cell r="AM142" t="str">
            <v>RF#</v>
          </cell>
          <cell r="AU142" t="str">
            <v>TO PLACE IN SERVICE</v>
          </cell>
          <cell r="AZ142" t="str">
            <v>FPL Fibernet</v>
          </cell>
        </row>
        <row r="143">
          <cell r="A143" t="str">
            <v>107100</v>
          </cell>
          <cell r="B143" t="str">
            <v>0312</v>
          </cell>
          <cell r="C143" t="str">
            <v>06002</v>
          </cell>
          <cell r="D143" t="str">
            <v>0FIBER</v>
          </cell>
          <cell r="E143" t="str">
            <v>312000</v>
          </cell>
          <cell r="F143" t="str">
            <v>0662</v>
          </cell>
          <cell r="G143" t="str">
            <v>51450</v>
          </cell>
          <cell r="H143" t="str">
            <v>A</v>
          </cell>
          <cell r="I143" t="str">
            <v>00000041</v>
          </cell>
          <cell r="J143">
            <v>60</v>
          </cell>
          <cell r="K143">
            <v>312</v>
          </cell>
          <cell r="L143">
            <v>6002</v>
          </cell>
          <cell r="M143">
            <v>0</v>
          </cell>
          <cell r="N143">
            <v>0</v>
          </cell>
          <cell r="O143">
            <v>0</v>
          </cell>
          <cell r="P143">
            <v>0</v>
          </cell>
          <cell r="Q143" t="str">
            <v>0662</v>
          </cell>
          <cell r="R143" t="str">
            <v>51450</v>
          </cell>
          <cell r="S143" t="str">
            <v>200212</v>
          </cell>
          <cell r="T143" t="str">
            <v>SA01</v>
          </cell>
          <cell r="U143">
            <v>594.75</v>
          </cell>
          <cell r="W143">
            <v>0</v>
          </cell>
          <cell r="Y143">
            <v>0</v>
          </cell>
          <cell r="Z143">
            <v>1</v>
          </cell>
          <cell r="AA143" t="str">
            <v>BCH</v>
          </cell>
          <cell r="AB143" t="str">
            <v>450002350</v>
          </cell>
          <cell r="AC143" t="str">
            <v>PO#</v>
          </cell>
          <cell r="AD143" t="str">
            <v>4500030221</v>
          </cell>
          <cell r="AE143" t="str">
            <v>S/R</v>
          </cell>
          <cell r="AF143" t="str">
            <v>NET</v>
          </cell>
          <cell r="AI143" t="str">
            <v>PYN</v>
          </cell>
          <cell r="AJ143" t="str">
            <v>W D COMMUNICATIONS INC</v>
          </cell>
          <cell r="AK143" t="str">
            <v>VND</v>
          </cell>
          <cell r="AL143" t="str">
            <v>591953252</v>
          </cell>
          <cell r="AM143" t="str">
            <v>FAC</v>
          </cell>
          <cell r="AN143" t="str">
            <v>000</v>
          </cell>
          <cell r="AQ143" t="str">
            <v>NVD</v>
          </cell>
          <cell r="AR143" t="str">
            <v>2002-12-</v>
          </cell>
          <cell r="AU143" t="str">
            <v>INVOICE# 26707      W D COMMUNICATIONS I5000003533</v>
          </cell>
          <cell r="AV143" t="str">
            <v>WF-BATCH</v>
          </cell>
          <cell r="AW143" t="str">
            <v>000</v>
          </cell>
          <cell r="AX143" t="str">
            <v>00</v>
          </cell>
          <cell r="AY143" t="str">
            <v>0</v>
          </cell>
          <cell r="AZ143" t="str">
            <v>FPL Fibernet</v>
          </cell>
        </row>
        <row r="144">
          <cell r="A144" t="str">
            <v>107100</v>
          </cell>
          <cell r="B144" t="str">
            <v>0312</v>
          </cell>
          <cell r="C144" t="str">
            <v>06002</v>
          </cell>
          <cell r="D144" t="str">
            <v>0FIBER</v>
          </cell>
          <cell r="E144" t="str">
            <v>312000</v>
          </cell>
          <cell r="F144" t="str">
            <v>0662</v>
          </cell>
          <cell r="G144" t="str">
            <v>51450</v>
          </cell>
          <cell r="H144" t="str">
            <v>A</v>
          </cell>
          <cell r="I144" t="str">
            <v>00000041</v>
          </cell>
          <cell r="J144">
            <v>60</v>
          </cell>
          <cell r="K144">
            <v>312</v>
          </cell>
          <cell r="L144">
            <v>6002</v>
          </cell>
          <cell r="M144">
            <v>0</v>
          </cell>
          <cell r="N144">
            <v>0</v>
          </cell>
          <cell r="O144">
            <v>0</v>
          </cell>
          <cell r="P144">
            <v>0</v>
          </cell>
          <cell r="Q144" t="str">
            <v>0662</v>
          </cell>
          <cell r="R144" t="str">
            <v>51450</v>
          </cell>
          <cell r="S144" t="str">
            <v>200212</v>
          </cell>
          <cell r="T144" t="str">
            <v>SA01</v>
          </cell>
          <cell r="U144">
            <v>1586</v>
          </cell>
          <cell r="W144">
            <v>0</v>
          </cell>
          <cell r="Y144">
            <v>0</v>
          </cell>
          <cell r="Z144">
            <v>1</v>
          </cell>
          <cell r="AA144" t="str">
            <v>BCH</v>
          </cell>
          <cell r="AB144" t="str">
            <v>450002350</v>
          </cell>
          <cell r="AC144" t="str">
            <v>PO#</v>
          </cell>
          <cell r="AD144" t="str">
            <v>4500030221</v>
          </cell>
          <cell r="AE144" t="str">
            <v>S/R</v>
          </cell>
          <cell r="AF144" t="str">
            <v>NET</v>
          </cell>
          <cell r="AI144" t="str">
            <v>PYN</v>
          </cell>
          <cell r="AJ144" t="str">
            <v>W D COMMUNICATIONS INC</v>
          </cell>
          <cell r="AK144" t="str">
            <v>VND</v>
          </cell>
          <cell r="AL144" t="str">
            <v>591953252</v>
          </cell>
          <cell r="AM144" t="str">
            <v>FAC</v>
          </cell>
          <cell r="AN144" t="str">
            <v>000</v>
          </cell>
          <cell r="AQ144" t="str">
            <v>NVD</v>
          </cell>
          <cell r="AR144" t="str">
            <v>2002-12-</v>
          </cell>
          <cell r="AU144" t="str">
            <v>INVOICE# 26689      W D COMMUNICATIONS I5000003538</v>
          </cell>
          <cell r="AV144" t="str">
            <v>WF-BATCH</v>
          </cell>
          <cell r="AW144" t="str">
            <v>000</v>
          </cell>
          <cell r="AX144" t="str">
            <v>00</v>
          </cell>
          <cell r="AY144" t="str">
            <v>0</v>
          </cell>
          <cell r="AZ144" t="str">
            <v>FPL Fibernet</v>
          </cell>
        </row>
        <row r="145">
          <cell r="A145" t="str">
            <v>107100</v>
          </cell>
          <cell r="B145" t="str">
            <v>0312</v>
          </cell>
          <cell r="C145" t="str">
            <v>06002</v>
          </cell>
          <cell r="D145" t="str">
            <v>0FIBER</v>
          </cell>
          <cell r="E145" t="str">
            <v>312000</v>
          </cell>
          <cell r="F145" t="str">
            <v>0662</v>
          </cell>
          <cell r="G145" t="str">
            <v>51450</v>
          </cell>
          <cell r="H145" t="str">
            <v>A</v>
          </cell>
          <cell r="I145" t="str">
            <v>00000041</v>
          </cell>
          <cell r="J145">
            <v>61</v>
          </cell>
          <cell r="K145">
            <v>312</v>
          </cell>
          <cell r="L145">
            <v>6002</v>
          </cell>
          <cell r="M145">
            <v>0</v>
          </cell>
          <cell r="N145">
            <v>0</v>
          </cell>
          <cell r="O145">
            <v>0</v>
          </cell>
          <cell r="P145">
            <v>0</v>
          </cell>
          <cell r="Q145" t="str">
            <v>0662</v>
          </cell>
          <cell r="R145" t="str">
            <v>51450</v>
          </cell>
          <cell r="S145" t="str">
            <v>200212</v>
          </cell>
          <cell r="T145" t="str">
            <v>SA01</v>
          </cell>
          <cell r="U145">
            <v>7839.9</v>
          </cell>
          <cell r="W145">
            <v>0</v>
          </cell>
          <cell r="Y145">
            <v>0</v>
          </cell>
          <cell r="Z145">
            <v>1</v>
          </cell>
          <cell r="AA145" t="str">
            <v>BCH</v>
          </cell>
          <cell r="AB145" t="str">
            <v>450002361</v>
          </cell>
          <cell r="AC145" t="str">
            <v>PO#</v>
          </cell>
          <cell r="AD145" t="str">
            <v>4500057524</v>
          </cell>
          <cell r="AE145" t="str">
            <v>S/R</v>
          </cell>
          <cell r="AF145" t="str">
            <v>337</v>
          </cell>
          <cell r="AI145" t="str">
            <v>PYN</v>
          </cell>
          <cell r="AJ145" t="str">
            <v>ALPINE COMMUNICATION CORP</v>
          </cell>
          <cell r="AK145" t="str">
            <v>VND</v>
          </cell>
          <cell r="AL145" t="str">
            <v>592047310</v>
          </cell>
          <cell r="AM145" t="str">
            <v>FAC</v>
          </cell>
          <cell r="AN145" t="str">
            <v>000</v>
          </cell>
          <cell r="AQ145" t="str">
            <v>NVD</v>
          </cell>
          <cell r="AR145" t="str">
            <v>2002-12-</v>
          </cell>
          <cell r="AU145" t="str">
            <v>INVOICE# 6402       ALPINE COMMUNICATION5000003713</v>
          </cell>
          <cell r="AV145" t="str">
            <v>WF-BATCH</v>
          </cell>
          <cell r="AW145" t="str">
            <v>000</v>
          </cell>
          <cell r="AX145" t="str">
            <v>00</v>
          </cell>
          <cell r="AY145" t="str">
            <v>0</v>
          </cell>
          <cell r="AZ145" t="str">
            <v>FPL Fibernet</v>
          </cell>
        </row>
        <row r="146">
          <cell r="A146" t="str">
            <v>107100</v>
          </cell>
          <cell r="B146" t="str">
            <v>0312</v>
          </cell>
          <cell r="C146" t="str">
            <v>06002</v>
          </cell>
          <cell r="D146" t="str">
            <v>0FIBER</v>
          </cell>
          <cell r="E146" t="str">
            <v>312000</v>
          </cell>
          <cell r="F146" t="str">
            <v>0662</v>
          </cell>
          <cell r="G146" t="str">
            <v>51450</v>
          </cell>
          <cell r="H146" t="str">
            <v>A</v>
          </cell>
          <cell r="I146" t="str">
            <v>00000041</v>
          </cell>
          <cell r="J146">
            <v>61</v>
          </cell>
          <cell r="K146">
            <v>312</v>
          </cell>
          <cell r="L146">
            <v>6002</v>
          </cell>
          <cell r="M146">
            <v>0</v>
          </cell>
          <cell r="N146">
            <v>0</v>
          </cell>
          <cell r="O146">
            <v>0</v>
          </cell>
          <cell r="P146">
            <v>0</v>
          </cell>
          <cell r="Q146" t="str">
            <v>0662</v>
          </cell>
          <cell r="R146" t="str">
            <v>51450</v>
          </cell>
          <cell r="S146" t="str">
            <v>200212</v>
          </cell>
          <cell r="T146" t="str">
            <v>SA01</v>
          </cell>
          <cell r="U146">
            <v>28647.95</v>
          </cell>
          <cell r="W146">
            <v>0</v>
          </cell>
          <cell r="Y146">
            <v>0</v>
          </cell>
          <cell r="Z146">
            <v>1</v>
          </cell>
          <cell r="AA146" t="str">
            <v>BCH</v>
          </cell>
          <cell r="AB146" t="str">
            <v>450002361</v>
          </cell>
          <cell r="AC146" t="str">
            <v>PO#</v>
          </cell>
          <cell r="AD146" t="str">
            <v>4500057524</v>
          </cell>
          <cell r="AE146" t="str">
            <v>S/R</v>
          </cell>
          <cell r="AF146" t="str">
            <v>337</v>
          </cell>
          <cell r="AI146" t="str">
            <v>PYN</v>
          </cell>
          <cell r="AJ146" t="str">
            <v>ALPINE COMMUNICATION CORP</v>
          </cell>
          <cell r="AK146" t="str">
            <v>VND</v>
          </cell>
          <cell r="AL146" t="str">
            <v>592047310</v>
          </cell>
          <cell r="AM146" t="str">
            <v>FAC</v>
          </cell>
          <cell r="AN146" t="str">
            <v>000</v>
          </cell>
          <cell r="AQ146" t="str">
            <v>NVD</v>
          </cell>
          <cell r="AR146" t="str">
            <v>2002-12-</v>
          </cell>
          <cell r="AU146" t="str">
            <v>INVOICE# 6401       ALPINE COMMUNICATION5000003712</v>
          </cell>
          <cell r="AV146" t="str">
            <v>WF-BATCH</v>
          </cell>
          <cell r="AW146" t="str">
            <v>000</v>
          </cell>
          <cell r="AX146" t="str">
            <v>00</v>
          </cell>
          <cell r="AY146" t="str">
            <v>0</v>
          </cell>
          <cell r="AZ146" t="str">
            <v>FPL Fibernet</v>
          </cell>
        </row>
        <row r="147">
          <cell r="A147" t="str">
            <v>107100</v>
          </cell>
          <cell r="B147" t="str">
            <v>0312</v>
          </cell>
          <cell r="C147" t="str">
            <v>06002</v>
          </cell>
          <cell r="D147" t="str">
            <v>0FIBER</v>
          </cell>
          <cell r="E147" t="str">
            <v>312000</v>
          </cell>
          <cell r="F147" t="str">
            <v>0662</v>
          </cell>
          <cell r="G147" t="str">
            <v>51450</v>
          </cell>
          <cell r="H147" t="str">
            <v>A</v>
          </cell>
          <cell r="I147" t="str">
            <v>00000041</v>
          </cell>
          <cell r="J147">
            <v>63</v>
          </cell>
          <cell r="K147">
            <v>312</v>
          </cell>
          <cell r="L147">
            <v>6002</v>
          </cell>
          <cell r="M147">
            <v>0</v>
          </cell>
          <cell r="N147">
            <v>0</v>
          </cell>
          <cell r="O147">
            <v>0</v>
          </cell>
          <cell r="P147">
            <v>0</v>
          </cell>
          <cell r="Q147" t="str">
            <v>0662</v>
          </cell>
          <cell r="R147" t="str">
            <v>51450</v>
          </cell>
          <cell r="S147" t="str">
            <v>200212</v>
          </cell>
          <cell r="T147" t="str">
            <v>SA01</v>
          </cell>
          <cell r="U147">
            <v>317.2</v>
          </cell>
          <cell r="W147">
            <v>0</v>
          </cell>
          <cell r="Y147">
            <v>0</v>
          </cell>
          <cell r="Z147">
            <v>1</v>
          </cell>
          <cell r="AA147" t="str">
            <v>BCH</v>
          </cell>
          <cell r="AB147" t="str">
            <v>450002350</v>
          </cell>
          <cell r="AC147" t="str">
            <v>PO#</v>
          </cell>
          <cell r="AD147" t="str">
            <v>4500030221</v>
          </cell>
          <cell r="AE147" t="str">
            <v>S/R</v>
          </cell>
          <cell r="AF147" t="str">
            <v>NET</v>
          </cell>
          <cell r="AI147" t="str">
            <v>PYN</v>
          </cell>
          <cell r="AJ147" t="str">
            <v>W D COMMUNICATIONS INC</v>
          </cell>
          <cell r="AK147" t="str">
            <v>VND</v>
          </cell>
          <cell r="AL147" t="str">
            <v>591953252</v>
          </cell>
          <cell r="AM147" t="str">
            <v>FAC</v>
          </cell>
          <cell r="AN147" t="str">
            <v>000</v>
          </cell>
          <cell r="AQ147" t="str">
            <v>NVD</v>
          </cell>
          <cell r="AR147" t="str">
            <v>2002-12-</v>
          </cell>
          <cell r="AU147" t="str">
            <v>INVOICE# 26753      W D COMMUNICATIONS I5000003531</v>
          </cell>
          <cell r="AV147" t="str">
            <v>WF-BATCH</v>
          </cell>
          <cell r="AW147" t="str">
            <v>000</v>
          </cell>
          <cell r="AX147" t="str">
            <v>00</v>
          </cell>
          <cell r="AY147" t="str">
            <v>0</v>
          </cell>
          <cell r="AZ147" t="str">
            <v>FPL Fibernet</v>
          </cell>
        </row>
        <row r="148">
          <cell r="A148" t="str">
            <v>107100</v>
          </cell>
          <cell r="B148" t="str">
            <v>0312</v>
          </cell>
          <cell r="C148" t="str">
            <v>06002</v>
          </cell>
          <cell r="D148" t="str">
            <v>0FIBER</v>
          </cell>
          <cell r="E148" t="str">
            <v>312000</v>
          </cell>
          <cell r="F148" t="str">
            <v>0662</v>
          </cell>
          <cell r="G148" t="str">
            <v>51450</v>
          </cell>
          <cell r="H148" t="str">
            <v>A</v>
          </cell>
          <cell r="I148" t="str">
            <v>00000041</v>
          </cell>
          <cell r="J148">
            <v>63</v>
          </cell>
          <cell r="K148">
            <v>312</v>
          </cell>
          <cell r="L148">
            <v>6002</v>
          </cell>
          <cell r="M148">
            <v>0</v>
          </cell>
          <cell r="N148">
            <v>0</v>
          </cell>
          <cell r="O148">
            <v>0</v>
          </cell>
          <cell r="P148">
            <v>0</v>
          </cell>
          <cell r="Q148" t="str">
            <v>0662</v>
          </cell>
          <cell r="R148" t="str">
            <v>51450</v>
          </cell>
          <cell r="S148" t="str">
            <v>200212</v>
          </cell>
          <cell r="T148" t="str">
            <v>SA01</v>
          </cell>
          <cell r="U148">
            <v>793</v>
          </cell>
          <cell r="W148">
            <v>0</v>
          </cell>
          <cell r="Y148">
            <v>0</v>
          </cell>
          <cell r="Z148">
            <v>1</v>
          </cell>
          <cell r="AA148" t="str">
            <v>BCH</v>
          </cell>
          <cell r="AB148" t="str">
            <v>450002361</v>
          </cell>
          <cell r="AC148" t="str">
            <v>PO#</v>
          </cell>
          <cell r="AD148" t="str">
            <v>4500030221</v>
          </cell>
          <cell r="AE148" t="str">
            <v>S/R</v>
          </cell>
          <cell r="AF148" t="str">
            <v>NET</v>
          </cell>
          <cell r="AI148" t="str">
            <v>PYN</v>
          </cell>
          <cell r="AJ148" t="str">
            <v>W D COMMUNICATIONS INC</v>
          </cell>
          <cell r="AK148" t="str">
            <v>VND</v>
          </cell>
          <cell r="AL148" t="str">
            <v>591953252</v>
          </cell>
          <cell r="AM148" t="str">
            <v>FAC</v>
          </cell>
          <cell r="AN148" t="str">
            <v>000</v>
          </cell>
          <cell r="AQ148" t="str">
            <v>NVD</v>
          </cell>
          <cell r="AR148" t="str">
            <v>2002-12-</v>
          </cell>
          <cell r="AU148" t="str">
            <v>INVOICE# 26814      W D COMMUNICATIONS I5000003706</v>
          </cell>
          <cell r="AV148" t="str">
            <v>WF-BATCH</v>
          </cell>
          <cell r="AW148" t="str">
            <v>000</v>
          </cell>
          <cell r="AX148" t="str">
            <v>00</v>
          </cell>
          <cell r="AY148" t="str">
            <v>0</v>
          </cell>
          <cell r="AZ148" t="str">
            <v>FPL Fibernet</v>
          </cell>
        </row>
        <row r="149">
          <cell r="A149" t="str">
            <v>107100</v>
          </cell>
          <cell r="B149" t="str">
            <v>0312</v>
          </cell>
          <cell r="C149" t="str">
            <v>06002</v>
          </cell>
          <cell r="D149" t="str">
            <v>0FIBER</v>
          </cell>
          <cell r="E149" t="str">
            <v>312000</v>
          </cell>
          <cell r="F149" t="str">
            <v>0662</v>
          </cell>
          <cell r="G149" t="str">
            <v>51450</v>
          </cell>
          <cell r="H149" t="str">
            <v>A</v>
          </cell>
          <cell r="I149" t="str">
            <v>00000041</v>
          </cell>
          <cell r="J149">
            <v>63</v>
          </cell>
          <cell r="K149">
            <v>312</v>
          </cell>
          <cell r="L149">
            <v>6002</v>
          </cell>
          <cell r="M149">
            <v>0</v>
          </cell>
          <cell r="N149">
            <v>0</v>
          </cell>
          <cell r="O149">
            <v>0</v>
          </cell>
          <cell r="P149">
            <v>0</v>
          </cell>
          <cell r="Q149" t="str">
            <v>0662</v>
          </cell>
          <cell r="R149" t="str">
            <v>51450</v>
          </cell>
          <cell r="S149" t="str">
            <v>200212</v>
          </cell>
          <cell r="T149" t="str">
            <v>SA01</v>
          </cell>
          <cell r="U149">
            <v>2379</v>
          </cell>
          <cell r="W149">
            <v>0</v>
          </cell>
          <cell r="Y149">
            <v>0</v>
          </cell>
          <cell r="Z149">
            <v>1</v>
          </cell>
          <cell r="AA149" t="str">
            <v>BCH</v>
          </cell>
          <cell r="AB149" t="str">
            <v>450002353</v>
          </cell>
          <cell r="AC149" t="str">
            <v>PO#</v>
          </cell>
          <cell r="AD149" t="str">
            <v>4500030221</v>
          </cell>
          <cell r="AE149" t="str">
            <v>S/R</v>
          </cell>
          <cell r="AF149" t="str">
            <v>NET</v>
          </cell>
          <cell r="AI149" t="str">
            <v>PYN</v>
          </cell>
          <cell r="AJ149" t="str">
            <v>W D COMMUNICATIONS INC</v>
          </cell>
          <cell r="AK149" t="str">
            <v>VND</v>
          </cell>
          <cell r="AL149" t="str">
            <v>591953252</v>
          </cell>
          <cell r="AM149" t="str">
            <v>FAC</v>
          </cell>
          <cell r="AN149" t="str">
            <v>000</v>
          </cell>
          <cell r="AQ149" t="str">
            <v>NVD</v>
          </cell>
          <cell r="AR149" t="str">
            <v>2002-12-</v>
          </cell>
          <cell r="AU149" t="str">
            <v>INVOICE# 26791      W D COMMUNICATIONS I5000003605</v>
          </cell>
          <cell r="AV149" t="str">
            <v>WF-BATCH</v>
          </cell>
          <cell r="AW149" t="str">
            <v>000</v>
          </cell>
          <cell r="AX149" t="str">
            <v>00</v>
          </cell>
          <cell r="AY149" t="str">
            <v>0</v>
          </cell>
          <cell r="AZ149" t="str">
            <v>FPL Fibernet</v>
          </cell>
        </row>
        <row r="150">
          <cell r="A150" t="str">
            <v>107100</v>
          </cell>
          <cell r="B150" t="str">
            <v>0312</v>
          </cell>
          <cell r="C150" t="str">
            <v>06002</v>
          </cell>
          <cell r="D150" t="str">
            <v>0FIBER</v>
          </cell>
          <cell r="E150" t="str">
            <v>312000</v>
          </cell>
          <cell r="F150" t="str">
            <v>0662</v>
          </cell>
          <cell r="G150" t="str">
            <v>51450</v>
          </cell>
          <cell r="H150" t="str">
            <v>A</v>
          </cell>
          <cell r="I150" t="str">
            <v>00000041</v>
          </cell>
          <cell r="J150">
            <v>63</v>
          </cell>
          <cell r="K150">
            <v>312</v>
          </cell>
          <cell r="L150">
            <v>6002</v>
          </cell>
          <cell r="M150">
            <v>0</v>
          </cell>
          <cell r="N150">
            <v>0</v>
          </cell>
          <cell r="O150">
            <v>0</v>
          </cell>
          <cell r="P150">
            <v>0</v>
          </cell>
          <cell r="Q150" t="str">
            <v>0662</v>
          </cell>
          <cell r="R150" t="str">
            <v>51450</v>
          </cell>
          <cell r="S150" t="str">
            <v>200212</v>
          </cell>
          <cell r="T150" t="str">
            <v>SA01</v>
          </cell>
          <cell r="U150">
            <v>49609.440000000002</v>
          </cell>
          <cell r="W150">
            <v>0</v>
          </cell>
          <cell r="Y150">
            <v>0</v>
          </cell>
          <cell r="Z150">
            <v>1</v>
          </cell>
          <cell r="AA150" t="str">
            <v>BCH</v>
          </cell>
          <cell r="AB150" t="str">
            <v>450002354</v>
          </cell>
          <cell r="AC150" t="str">
            <v>PO#</v>
          </cell>
          <cell r="AD150" t="str">
            <v>4500118238</v>
          </cell>
          <cell r="AE150" t="str">
            <v>S/R</v>
          </cell>
          <cell r="AF150" t="str">
            <v>337</v>
          </cell>
          <cell r="AI150" t="str">
            <v>PYN</v>
          </cell>
          <cell r="AJ150" t="str">
            <v>GREGORY ELECTRIC COMPANY</v>
          </cell>
          <cell r="AK150" t="str">
            <v>VND</v>
          </cell>
          <cell r="AL150" t="str">
            <v>570362682</v>
          </cell>
          <cell r="AM150" t="str">
            <v>FAC</v>
          </cell>
          <cell r="AN150" t="str">
            <v>000</v>
          </cell>
          <cell r="AQ150" t="str">
            <v>NVD</v>
          </cell>
          <cell r="AR150" t="str">
            <v>2002-12-</v>
          </cell>
          <cell r="AU150" t="str">
            <v>INVOICE# 27572-001M GREGORY ELECTRIC COM5000003650</v>
          </cell>
          <cell r="AV150" t="str">
            <v>WF-BATCH</v>
          </cell>
          <cell r="AW150" t="str">
            <v>000</v>
          </cell>
          <cell r="AX150" t="str">
            <v>00</v>
          </cell>
          <cell r="AY150" t="str">
            <v>0</v>
          </cell>
          <cell r="AZ150" t="str">
            <v>FPL Fibernet</v>
          </cell>
        </row>
        <row r="151">
          <cell r="A151" t="str">
            <v>107100</v>
          </cell>
          <cell r="B151" t="str">
            <v>0312</v>
          </cell>
          <cell r="C151" t="str">
            <v>06002</v>
          </cell>
          <cell r="D151" t="str">
            <v>0FIBER</v>
          </cell>
          <cell r="E151" t="str">
            <v>312000</v>
          </cell>
          <cell r="F151" t="str">
            <v>0662</v>
          </cell>
          <cell r="G151" t="str">
            <v>52450</v>
          </cell>
          <cell r="H151" t="str">
            <v>A</v>
          </cell>
          <cell r="I151" t="str">
            <v>00000041</v>
          </cell>
          <cell r="J151">
            <v>63</v>
          </cell>
          <cell r="K151">
            <v>312</v>
          </cell>
          <cell r="L151">
            <v>6002</v>
          </cell>
          <cell r="M151">
            <v>0</v>
          </cell>
          <cell r="N151">
            <v>0</v>
          </cell>
          <cell r="O151">
            <v>0</v>
          </cell>
          <cell r="P151">
            <v>0</v>
          </cell>
          <cell r="Q151" t="str">
            <v>0662</v>
          </cell>
          <cell r="R151" t="str">
            <v>52450</v>
          </cell>
          <cell r="S151" t="str">
            <v>200212</v>
          </cell>
          <cell r="T151" t="str">
            <v>SA01</v>
          </cell>
          <cell r="U151">
            <v>19333.52</v>
          </cell>
          <cell r="W151">
            <v>0</v>
          </cell>
          <cell r="Y151">
            <v>0</v>
          </cell>
          <cell r="Z151">
            <v>0</v>
          </cell>
          <cell r="AA151" t="str">
            <v>BCH</v>
          </cell>
          <cell r="AB151" t="str">
            <v>450002350</v>
          </cell>
          <cell r="AC151" t="str">
            <v>PO#</v>
          </cell>
          <cell r="AE151" t="str">
            <v>S/R</v>
          </cell>
          <cell r="AI151" t="str">
            <v>PYN</v>
          </cell>
          <cell r="AJ151" t="str">
            <v>CITY OF FT LAUDERDALE</v>
          </cell>
          <cell r="AK151" t="str">
            <v>VND</v>
          </cell>
          <cell r="AL151" t="str">
            <v>596000319</v>
          </cell>
          <cell r="AM151" t="str">
            <v>FAC</v>
          </cell>
          <cell r="AN151" t="str">
            <v>000</v>
          </cell>
          <cell r="AQ151" t="str">
            <v>NVD</v>
          </cell>
          <cell r="AR151" t="str">
            <v>2002-10-</v>
          </cell>
          <cell r="AU151" t="str">
            <v>CUST# R0927         CITY OF FT LAUDERDAL1900003309</v>
          </cell>
          <cell r="AV151" t="str">
            <v>RXC0FXQ</v>
          </cell>
          <cell r="AW151" t="str">
            <v>000</v>
          </cell>
          <cell r="AX151" t="str">
            <v>00</v>
          </cell>
          <cell r="AY151" t="str">
            <v>0</v>
          </cell>
          <cell r="AZ151" t="str">
            <v>FPL Fibernet</v>
          </cell>
        </row>
        <row r="152">
          <cell r="A152" t="str">
            <v>107100</v>
          </cell>
          <cell r="B152" t="str">
            <v>0312</v>
          </cell>
          <cell r="C152" t="str">
            <v>06002</v>
          </cell>
          <cell r="D152" t="str">
            <v>0FIBER</v>
          </cell>
          <cell r="E152" t="str">
            <v>312000</v>
          </cell>
          <cell r="F152" t="str">
            <v>0662</v>
          </cell>
          <cell r="G152" t="str">
            <v>52450</v>
          </cell>
          <cell r="H152" t="str">
            <v>A</v>
          </cell>
          <cell r="I152" t="str">
            <v>00000041</v>
          </cell>
          <cell r="J152">
            <v>63</v>
          </cell>
          <cell r="K152">
            <v>312</v>
          </cell>
          <cell r="L152">
            <v>6002</v>
          </cell>
          <cell r="M152">
            <v>0</v>
          </cell>
          <cell r="N152">
            <v>0</v>
          </cell>
          <cell r="O152">
            <v>0</v>
          </cell>
          <cell r="P152">
            <v>0</v>
          </cell>
          <cell r="Q152" t="str">
            <v>0662</v>
          </cell>
          <cell r="R152" t="str">
            <v>52450</v>
          </cell>
          <cell r="S152" t="str">
            <v>200212</v>
          </cell>
          <cell r="T152" t="str">
            <v>SA01</v>
          </cell>
          <cell r="U152">
            <v>-89.86</v>
          </cell>
          <cell r="W152">
            <v>0</v>
          </cell>
          <cell r="Y152">
            <v>0</v>
          </cell>
          <cell r="Z152">
            <v>0</v>
          </cell>
          <cell r="AA152" t="str">
            <v>BCH</v>
          </cell>
          <cell r="AB152" t="str">
            <v>450002354</v>
          </cell>
          <cell r="AC152" t="str">
            <v>PO#</v>
          </cell>
          <cell r="AE152" t="str">
            <v>S/R</v>
          </cell>
          <cell r="AI152" t="str">
            <v>PYN</v>
          </cell>
          <cell r="AJ152" t="str">
            <v>CITY OF PLANTATION</v>
          </cell>
          <cell r="AK152" t="str">
            <v>VND</v>
          </cell>
          <cell r="AL152" t="str">
            <v>596017775</v>
          </cell>
          <cell r="AM152" t="str">
            <v>FAC</v>
          </cell>
          <cell r="AN152" t="str">
            <v>000</v>
          </cell>
          <cell r="AQ152" t="str">
            <v>NVD</v>
          </cell>
          <cell r="AR152" t="str">
            <v>2002-10-</v>
          </cell>
          <cell r="AU152" t="str">
            <v>INV# 021504-A       CITY OF PLANTATION  1700000113</v>
          </cell>
          <cell r="AV152" t="str">
            <v>MPS0JFF</v>
          </cell>
          <cell r="AW152" t="str">
            <v>000</v>
          </cell>
          <cell r="AX152" t="str">
            <v>00</v>
          </cell>
          <cell r="AY152" t="str">
            <v>0</v>
          </cell>
          <cell r="AZ152" t="str">
            <v>FPL Fibernet</v>
          </cell>
        </row>
        <row r="153">
          <cell r="A153" t="str">
            <v>107100</v>
          </cell>
          <cell r="B153" t="str">
            <v>0312</v>
          </cell>
          <cell r="C153" t="str">
            <v>06002</v>
          </cell>
          <cell r="D153" t="str">
            <v>0FIBER</v>
          </cell>
          <cell r="E153" t="str">
            <v>312000</v>
          </cell>
          <cell r="F153" t="str">
            <v>0790</v>
          </cell>
          <cell r="G153" t="str">
            <v>65000</v>
          </cell>
          <cell r="H153" t="str">
            <v>A</v>
          </cell>
          <cell r="I153" t="str">
            <v>00000041</v>
          </cell>
          <cell r="J153">
            <v>63</v>
          </cell>
          <cell r="K153">
            <v>312</v>
          </cell>
          <cell r="L153">
            <v>6002</v>
          </cell>
          <cell r="M153">
            <v>0</v>
          </cell>
          <cell r="N153">
            <v>0</v>
          </cell>
          <cell r="O153">
            <v>0</v>
          </cell>
          <cell r="P153">
            <v>0</v>
          </cell>
          <cell r="Q153" t="str">
            <v>0790</v>
          </cell>
          <cell r="R153" t="str">
            <v>65000</v>
          </cell>
          <cell r="S153" t="str">
            <v>200212</v>
          </cell>
          <cell r="T153" t="str">
            <v>CA01</v>
          </cell>
          <cell r="U153">
            <v>298750</v>
          </cell>
          <cell r="V153" t="str">
            <v>LDB</v>
          </cell>
          <cell r="W153">
            <v>0</v>
          </cell>
          <cell r="Y153">
            <v>0</v>
          </cell>
          <cell r="Z153">
            <v>0</v>
          </cell>
          <cell r="AA153" t="str">
            <v>BCH</v>
          </cell>
          <cell r="AB153" t="str">
            <v>0024</v>
          </cell>
          <cell r="AC153" t="str">
            <v>WKS</v>
          </cell>
          <cell r="AE153" t="str">
            <v>JV#</v>
          </cell>
          <cell r="AF153" t="str">
            <v>1232</v>
          </cell>
          <cell r="AG153" t="str">
            <v>FRN</v>
          </cell>
          <cell r="AH153" t="str">
            <v>6002</v>
          </cell>
          <cell r="AI153" t="str">
            <v>RP#</v>
          </cell>
          <cell r="AJ153" t="str">
            <v>000</v>
          </cell>
          <cell r="AK153" t="str">
            <v>CTL</v>
          </cell>
          <cell r="AM153" t="str">
            <v>RF#</v>
          </cell>
          <cell r="AU153" t="str">
            <v>ACCR DEC 02 CAPITAL-EXELO</v>
          </cell>
          <cell r="AZ153" t="str">
            <v>FPL Fibernet</v>
          </cell>
        </row>
        <row r="154">
          <cell r="A154" t="str">
            <v>107100</v>
          </cell>
          <cell r="B154" t="str">
            <v>0312</v>
          </cell>
          <cell r="C154" t="str">
            <v>06002</v>
          </cell>
          <cell r="D154" t="str">
            <v>0FIBER</v>
          </cell>
          <cell r="E154" t="str">
            <v>312000</v>
          </cell>
          <cell r="F154" t="str">
            <v>0790</v>
          </cell>
          <cell r="G154" t="str">
            <v>65000</v>
          </cell>
          <cell r="H154" t="str">
            <v>A</v>
          </cell>
          <cell r="I154" t="str">
            <v>00000041</v>
          </cell>
          <cell r="J154">
            <v>63</v>
          </cell>
          <cell r="K154">
            <v>312</v>
          </cell>
          <cell r="L154">
            <v>6002</v>
          </cell>
          <cell r="M154">
            <v>0</v>
          </cell>
          <cell r="N154">
            <v>0</v>
          </cell>
          <cell r="O154">
            <v>0</v>
          </cell>
          <cell r="P154">
            <v>0</v>
          </cell>
          <cell r="Q154" t="str">
            <v>0790</v>
          </cell>
          <cell r="R154" t="str">
            <v>65000</v>
          </cell>
          <cell r="S154" t="str">
            <v>200212</v>
          </cell>
          <cell r="T154" t="str">
            <v>CA01</v>
          </cell>
          <cell r="U154">
            <v>307603</v>
          </cell>
          <cell r="V154" t="str">
            <v>LDB</v>
          </cell>
          <cell r="W154">
            <v>0</v>
          </cell>
          <cell r="Y154">
            <v>0</v>
          </cell>
          <cell r="Z154">
            <v>0</v>
          </cell>
          <cell r="AA154" t="str">
            <v>BCH</v>
          </cell>
          <cell r="AB154" t="str">
            <v>0015</v>
          </cell>
          <cell r="AC154" t="str">
            <v>WKS</v>
          </cell>
          <cell r="AE154" t="str">
            <v>JV#</v>
          </cell>
          <cell r="AF154" t="str">
            <v>1232</v>
          </cell>
          <cell r="AG154" t="str">
            <v>FRN</v>
          </cell>
          <cell r="AH154" t="str">
            <v>6002</v>
          </cell>
          <cell r="AI154" t="str">
            <v>RP#</v>
          </cell>
          <cell r="AJ154" t="str">
            <v>000</v>
          </cell>
          <cell r="AK154" t="str">
            <v>CTL</v>
          </cell>
          <cell r="AM154" t="str">
            <v>RF#</v>
          </cell>
          <cell r="AU154" t="str">
            <v>ACCRUAL OF DEC 02 CAPITAL</v>
          </cell>
          <cell r="AZ154" t="str">
            <v>FPL Fibernet</v>
          </cell>
        </row>
        <row r="155">
          <cell r="A155" t="str">
            <v>107100</v>
          </cell>
          <cell r="B155" t="str">
            <v>0312</v>
          </cell>
          <cell r="C155" t="str">
            <v>06002</v>
          </cell>
          <cell r="D155" t="str">
            <v>0FIBER</v>
          </cell>
          <cell r="E155" t="str">
            <v>312000</v>
          </cell>
          <cell r="F155" t="str">
            <v>0790</v>
          </cell>
          <cell r="G155" t="str">
            <v>65000</v>
          </cell>
          <cell r="H155" t="str">
            <v>A</v>
          </cell>
          <cell r="I155" t="str">
            <v>00000041</v>
          </cell>
          <cell r="J155">
            <v>63</v>
          </cell>
          <cell r="K155">
            <v>312</v>
          </cell>
          <cell r="L155">
            <v>6002</v>
          </cell>
          <cell r="M155">
            <v>0</v>
          </cell>
          <cell r="N155">
            <v>0</v>
          </cell>
          <cell r="O155">
            <v>0</v>
          </cell>
          <cell r="P155">
            <v>0</v>
          </cell>
          <cell r="Q155" t="str">
            <v>0790</v>
          </cell>
          <cell r="R155" t="str">
            <v>65000</v>
          </cell>
          <cell r="S155" t="str">
            <v>200212</v>
          </cell>
          <cell r="T155" t="str">
            <v>CA01</v>
          </cell>
          <cell r="U155">
            <v>955000</v>
          </cell>
          <cell r="V155" t="str">
            <v>LDB</v>
          </cell>
          <cell r="W155">
            <v>0</v>
          </cell>
          <cell r="Y155">
            <v>0</v>
          </cell>
          <cell r="Z155">
            <v>0</v>
          </cell>
          <cell r="AA155" t="str">
            <v>BCH</v>
          </cell>
          <cell r="AB155" t="str">
            <v>0024</v>
          </cell>
          <cell r="AC155" t="str">
            <v>WKS</v>
          </cell>
          <cell r="AE155" t="str">
            <v>JV#</v>
          </cell>
          <cell r="AF155" t="str">
            <v>1232</v>
          </cell>
          <cell r="AG155" t="str">
            <v>FRN</v>
          </cell>
          <cell r="AH155" t="str">
            <v>6002</v>
          </cell>
          <cell r="AI155" t="str">
            <v>RP#</v>
          </cell>
          <cell r="AJ155" t="str">
            <v>000</v>
          </cell>
          <cell r="AK155" t="str">
            <v>CTL</v>
          </cell>
          <cell r="AM155" t="str">
            <v>RF#</v>
          </cell>
          <cell r="AU155" t="str">
            <v>ACCR DEC 02 CAPITAL-FIRST</v>
          </cell>
          <cell r="AZ155" t="str">
            <v>FPL Fibernet</v>
          </cell>
        </row>
        <row r="156">
          <cell r="A156" t="str">
            <v>107100</v>
          </cell>
          <cell r="B156" t="str">
            <v>0312</v>
          </cell>
          <cell r="C156" t="str">
            <v>06002</v>
          </cell>
          <cell r="D156" t="str">
            <v>0FIBER</v>
          </cell>
          <cell r="E156" t="str">
            <v>312000</v>
          </cell>
          <cell r="F156" t="str">
            <v>0790</v>
          </cell>
          <cell r="G156" t="str">
            <v>65000</v>
          </cell>
          <cell r="H156" t="str">
            <v>A</v>
          </cell>
          <cell r="I156" t="str">
            <v>00000041</v>
          </cell>
          <cell r="J156">
            <v>63</v>
          </cell>
          <cell r="K156">
            <v>312</v>
          </cell>
          <cell r="L156">
            <v>6002</v>
          </cell>
          <cell r="M156">
            <v>0</v>
          </cell>
          <cell r="N156">
            <v>0</v>
          </cell>
          <cell r="O156">
            <v>0</v>
          </cell>
          <cell r="P156">
            <v>0</v>
          </cell>
          <cell r="Q156" t="str">
            <v>0790</v>
          </cell>
          <cell r="R156" t="str">
            <v>65000</v>
          </cell>
          <cell r="S156" t="str">
            <v>200212</v>
          </cell>
          <cell r="T156" t="str">
            <v>CA01</v>
          </cell>
          <cell r="U156">
            <v>-307603</v>
          </cell>
          <cell r="V156" t="str">
            <v>LDB</v>
          </cell>
          <cell r="W156">
            <v>0</v>
          </cell>
          <cell r="Y156">
            <v>0</v>
          </cell>
          <cell r="Z156">
            <v>0</v>
          </cell>
          <cell r="AA156" t="str">
            <v>BCH</v>
          </cell>
          <cell r="AB156" t="str">
            <v>0043</v>
          </cell>
          <cell r="AC156" t="str">
            <v>WKS</v>
          </cell>
          <cell r="AE156" t="str">
            <v>JV#</v>
          </cell>
          <cell r="AF156" t="str">
            <v>1232</v>
          </cell>
          <cell r="AG156" t="str">
            <v>FRN</v>
          </cell>
          <cell r="AH156" t="str">
            <v>6002</v>
          </cell>
          <cell r="AI156" t="str">
            <v>RP#</v>
          </cell>
          <cell r="AJ156" t="str">
            <v>000</v>
          </cell>
          <cell r="AK156" t="str">
            <v>CTL</v>
          </cell>
          <cell r="AM156" t="str">
            <v>RF#</v>
          </cell>
          <cell r="AU156" t="str">
            <v>ACCR REVERSAL OF DEC 02</v>
          </cell>
          <cell r="AZ156" t="str">
            <v>FPL Fibernet</v>
          </cell>
        </row>
        <row r="157">
          <cell r="A157" t="str">
            <v>107100</v>
          </cell>
          <cell r="B157" t="str">
            <v>0306</v>
          </cell>
          <cell r="C157" t="str">
            <v>06004</v>
          </cell>
          <cell r="D157" t="str">
            <v>0ELECT</v>
          </cell>
          <cell r="E157" t="str">
            <v>306000</v>
          </cell>
          <cell r="F157" t="str">
            <v>0790</v>
          </cell>
          <cell r="G157" t="str">
            <v>65000</v>
          </cell>
          <cell r="H157" t="str">
            <v>A</v>
          </cell>
          <cell r="I157" t="str">
            <v>00000041</v>
          </cell>
          <cell r="J157">
            <v>70</v>
          </cell>
          <cell r="K157">
            <v>306</v>
          </cell>
          <cell r="L157">
            <v>6004</v>
          </cell>
          <cell r="M157">
            <v>0</v>
          </cell>
          <cell r="N157">
            <v>0</v>
          </cell>
          <cell r="O157">
            <v>0</v>
          </cell>
          <cell r="P157">
            <v>0</v>
          </cell>
          <cell r="Q157" t="str">
            <v>0790</v>
          </cell>
          <cell r="R157" t="str">
            <v>65000</v>
          </cell>
          <cell r="S157" t="str">
            <v>200212</v>
          </cell>
          <cell r="T157" t="str">
            <v>CA01</v>
          </cell>
          <cell r="U157">
            <v>-331246.7</v>
          </cell>
          <cell r="V157" t="str">
            <v>LDB</v>
          </cell>
          <cell r="W157">
            <v>0</v>
          </cell>
          <cell r="Y157">
            <v>0</v>
          </cell>
          <cell r="Z157">
            <v>0</v>
          </cell>
          <cell r="AA157" t="str">
            <v>BCH</v>
          </cell>
          <cell r="AB157" t="str">
            <v>0023</v>
          </cell>
          <cell r="AC157" t="str">
            <v>WKS</v>
          </cell>
          <cell r="AE157" t="str">
            <v>JV#</v>
          </cell>
          <cell r="AF157" t="str">
            <v>1232</v>
          </cell>
          <cell r="AG157" t="str">
            <v>FRN</v>
          </cell>
          <cell r="AH157" t="str">
            <v>6004</v>
          </cell>
          <cell r="AI157" t="str">
            <v>RP#</v>
          </cell>
          <cell r="AJ157" t="str">
            <v>000</v>
          </cell>
          <cell r="AK157" t="str">
            <v>CTL</v>
          </cell>
          <cell r="AM157" t="str">
            <v>RF#</v>
          </cell>
          <cell r="AU157" t="str">
            <v>TO PLACE IN SERVICE</v>
          </cell>
          <cell r="AZ157" t="str">
            <v>FPL Fibernet</v>
          </cell>
        </row>
        <row r="158">
          <cell r="A158" t="str">
            <v>107100</v>
          </cell>
          <cell r="B158" t="str">
            <v>0306</v>
          </cell>
          <cell r="C158" t="str">
            <v>06004</v>
          </cell>
          <cell r="D158" t="str">
            <v>0FIBER</v>
          </cell>
          <cell r="E158" t="str">
            <v>306000</v>
          </cell>
          <cell r="F158" t="str">
            <v>0662</v>
          </cell>
          <cell r="G158" t="str">
            <v>51450</v>
          </cell>
          <cell r="H158" t="str">
            <v>A</v>
          </cell>
          <cell r="I158" t="str">
            <v>00000041</v>
          </cell>
          <cell r="J158">
            <v>63</v>
          </cell>
          <cell r="K158">
            <v>306</v>
          </cell>
          <cell r="L158">
            <v>6004</v>
          </cell>
          <cell r="M158">
            <v>0</v>
          </cell>
          <cell r="N158">
            <v>0</v>
          </cell>
          <cell r="O158">
            <v>0</v>
          </cell>
          <cell r="P158">
            <v>0</v>
          </cell>
          <cell r="Q158" t="str">
            <v>0662</v>
          </cell>
          <cell r="R158" t="str">
            <v>51450</v>
          </cell>
          <cell r="S158" t="str">
            <v>200212</v>
          </cell>
          <cell r="T158" t="str">
            <v>SA01</v>
          </cell>
          <cell r="U158">
            <v>796.5</v>
          </cell>
          <cell r="W158">
            <v>0</v>
          </cell>
          <cell r="Y158">
            <v>0</v>
          </cell>
          <cell r="Z158">
            <v>1</v>
          </cell>
          <cell r="AA158" t="str">
            <v>BCH</v>
          </cell>
          <cell r="AB158" t="str">
            <v>450002361</v>
          </cell>
          <cell r="AC158" t="str">
            <v>PO#</v>
          </cell>
          <cell r="AD158" t="str">
            <v>4500030221</v>
          </cell>
          <cell r="AE158" t="str">
            <v>S/R</v>
          </cell>
          <cell r="AF158" t="str">
            <v>NET</v>
          </cell>
          <cell r="AI158" t="str">
            <v>PYN</v>
          </cell>
          <cell r="AJ158" t="str">
            <v>W D COMMUNICATIONS INC</v>
          </cell>
          <cell r="AK158" t="str">
            <v>VND</v>
          </cell>
          <cell r="AL158" t="str">
            <v>591953252</v>
          </cell>
          <cell r="AM158" t="str">
            <v>FAC</v>
          </cell>
          <cell r="AN158" t="str">
            <v>000</v>
          </cell>
          <cell r="AQ158" t="str">
            <v>NVD</v>
          </cell>
          <cell r="AR158" t="str">
            <v>2002-12-</v>
          </cell>
          <cell r="AU158" t="str">
            <v>INVOICE# 26651      W D COMMUNICATIONS I5000003707</v>
          </cell>
          <cell r="AV158" t="str">
            <v>WF-BATCH</v>
          </cell>
          <cell r="AW158" t="str">
            <v>000</v>
          </cell>
          <cell r="AX158" t="str">
            <v>00</v>
          </cell>
          <cell r="AY158" t="str">
            <v>0</v>
          </cell>
          <cell r="AZ158" t="str">
            <v>FPL Fibernet</v>
          </cell>
        </row>
        <row r="159">
          <cell r="A159" t="str">
            <v>107100</v>
          </cell>
          <cell r="B159" t="str">
            <v>0306</v>
          </cell>
          <cell r="C159" t="str">
            <v>06004</v>
          </cell>
          <cell r="D159" t="str">
            <v>0FIBER</v>
          </cell>
          <cell r="E159" t="str">
            <v>306000</v>
          </cell>
          <cell r="F159" t="str">
            <v>0662</v>
          </cell>
          <cell r="G159" t="str">
            <v>51450</v>
          </cell>
          <cell r="H159" t="str">
            <v>A</v>
          </cell>
          <cell r="I159" t="str">
            <v>00000041</v>
          </cell>
          <cell r="J159">
            <v>63</v>
          </cell>
          <cell r="K159">
            <v>306</v>
          </cell>
          <cell r="L159">
            <v>6004</v>
          </cell>
          <cell r="M159">
            <v>0</v>
          </cell>
          <cell r="N159">
            <v>0</v>
          </cell>
          <cell r="O159">
            <v>0</v>
          </cell>
          <cell r="P159">
            <v>0</v>
          </cell>
          <cell r="Q159" t="str">
            <v>0662</v>
          </cell>
          <cell r="R159" t="str">
            <v>51450</v>
          </cell>
          <cell r="S159" t="str">
            <v>200212</v>
          </cell>
          <cell r="T159" t="str">
            <v>SA01</v>
          </cell>
          <cell r="U159">
            <v>1193.25</v>
          </cell>
          <cell r="W159">
            <v>0</v>
          </cell>
          <cell r="Y159">
            <v>0</v>
          </cell>
          <cell r="Z159">
            <v>1</v>
          </cell>
          <cell r="AA159" t="str">
            <v>BCH</v>
          </cell>
          <cell r="AB159" t="str">
            <v>450002339</v>
          </cell>
          <cell r="AC159" t="str">
            <v>PO#</v>
          </cell>
          <cell r="AD159" t="str">
            <v>4500030221</v>
          </cell>
          <cell r="AE159" t="str">
            <v>S/R</v>
          </cell>
          <cell r="AF159" t="str">
            <v>NET</v>
          </cell>
          <cell r="AI159" t="str">
            <v>PYN</v>
          </cell>
          <cell r="AJ159" t="str">
            <v>W D COMMUNICATIONS INC</v>
          </cell>
          <cell r="AK159" t="str">
            <v>VND</v>
          </cell>
          <cell r="AL159" t="str">
            <v>591953252</v>
          </cell>
          <cell r="AM159" t="str">
            <v>FAC</v>
          </cell>
          <cell r="AN159" t="str">
            <v>000</v>
          </cell>
          <cell r="AQ159" t="str">
            <v>NVD</v>
          </cell>
          <cell r="AR159" t="str">
            <v>2002-12-</v>
          </cell>
          <cell r="AU159" t="str">
            <v>INVOICE# 26620      W D COMMUNICATIONS I5000003482</v>
          </cell>
          <cell r="AV159" t="str">
            <v>WF-BATCH</v>
          </cell>
          <cell r="AW159" t="str">
            <v>000</v>
          </cell>
          <cell r="AX159" t="str">
            <v>00</v>
          </cell>
          <cell r="AY159" t="str">
            <v>0</v>
          </cell>
          <cell r="AZ159" t="str">
            <v>FPL Fibernet</v>
          </cell>
        </row>
        <row r="160">
          <cell r="A160" t="str">
            <v>107100</v>
          </cell>
          <cell r="B160" t="str">
            <v>0306</v>
          </cell>
          <cell r="C160" t="str">
            <v>06004</v>
          </cell>
          <cell r="D160" t="str">
            <v>0FIBER</v>
          </cell>
          <cell r="E160" t="str">
            <v>306000</v>
          </cell>
          <cell r="F160" t="str">
            <v>0662</v>
          </cell>
          <cell r="G160" t="str">
            <v>51450</v>
          </cell>
          <cell r="H160" t="str">
            <v>A</v>
          </cell>
          <cell r="I160" t="str">
            <v>00000041</v>
          </cell>
          <cell r="J160">
            <v>63</v>
          </cell>
          <cell r="K160">
            <v>306</v>
          </cell>
          <cell r="L160">
            <v>6004</v>
          </cell>
          <cell r="M160">
            <v>0</v>
          </cell>
          <cell r="N160">
            <v>0</v>
          </cell>
          <cell r="O160">
            <v>0</v>
          </cell>
          <cell r="P160">
            <v>0</v>
          </cell>
          <cell r="Q160" t="str">
            <v>0662</v>
          </cell>
          <cell r="R160" t="str">
            <v>51450</v>
          </cell>
          <cell r="S160" t="str">
            <v>200212</v>
          </cell>
          <cell r="T160" t="str">
            <v>SA01</v>
          </cell>
          <cell r="U160">
            <v>1193.25</v>
          </cell>
          <cell r="W160">
            <v>0</v>
          </cell>
          <cell r="Y160">
            <v>0</v>
          </cell>
          <cell r="Z160">
            <v>1</v>
          </cell>
          <cell r="AA160" t="str">
            <v>BCH</v>
          </cell>
          <cell r="AB160" t="str">
            <v>450002339</v>
          </cell>
          <cell r="AC160" t="str">
            <v>PO#</v>
          </cell>
          <cell r="AD160" t="str">
            <v>4500030221</v>
          </cell>
          <cell r="AE160" t="str">
            <v>S/R</v>
          </cell>
          <cell r="AF160" t="str">
            <v>NET</v>
          </cell>
          <cell r="AI160" t="str">
            <v>PYN</v>
          </cell>
          <cell r="AJ160" t="str">
            <v>W D COMMUNICATIONS INC</v>
          </cell>
          <cell r="AK160" t="str">
            <v>VND</v>
          </cell>
          <cell r="AL160" t="str">
            <v>591953252</v>
          </cell>
          <cell r="AM160" t="str">
            <v>FAC</v>
          </cell>
          <cell r="AN160" t="str">
            <v>000</v>
          </cell>
          <cell r="AQ160" t="str">
            <v>NVD</v>
          </cell>
          <cell r="AR160" t="str">
            <v>2002-12-</v>
          </cell>
          <cell r="AU160" t="str">
            <v>INVOICE# FPL-01     W D COMMUNICATIONS I5000003476</v>
          </cell>
          <cell r="AV160" t="str">
            <v>WF-BATCH</v>
          </cell>
          <cell r="AW160" t="str">
            <v>000</v>
          </cell>
          <cell r="AX160" t="str">
            <v>00</v>
          </cell>
          <cell r="AY160" t="str">
            <v>0</v>
          </cell>
          <cell r="AZ160" t="str">
            <v>FPL Fibernet</v>
          </cell>
        </row>
        <row r="161">
          <cell r="A161" t="str">
            <v>107100</v>
          </cell>
          <cell r="B161" t="str">
            <v>0306</v>
          </cell>
          <cell r="C161" t="str">
            <v>06004</v>
          </cell>
          <cell r="D161" t="str">
            <v>0FIBER</v>
          </cell>
          <cell r="E161" t="str">
            <v>306000</v>
          </cell>
          <cell r="F161" t="str">
            <v>0662</v>
          </cell>
          <cell r="G161" t="str">
            <v>51450</v>
          </cell>
          <cell r="H161" t="str">
            <v>A</v>
          </cell>
          <cell r="I161" t="str">
            <v>00000041</v>
          </cell>
          <cell r="J161">
            <v>63</v>
          </cell>
          <cell r="K161">
            <v>306</v>
          </cell>
          <cell r="L161">
            <v>6004</v>
          </cell>
          <cell r="M161">
            <v>0</v>
          </cell>
          <cell r="N161">
            <v>0</v>
          </cell>
          <cell r="O161">
            <v>0</v>
          </cell>
          <cell r="P161">
            <v>0</v>
          </cell>
          <cell r="Q161" t="str">
            <v>0662</v>
          </cell>
          <cell r="R161" t="str">
            <v>51450</v>
          </cell>
          <cell r="S161" t="str">
            <v>200212</v>
          </cell>
          <cell r="T161" t="str">
            <v>SA01</v>
          </cell>
          <cell r="U161">
            <v>1193.25</v>
          </cell>
          <cell r="W161">
            <v>0</v>
          </cell>
          <cell r="Y161">
            <v>0</v>
          </cell>
          <cell r="Z161">
            <v>1</v>
          </cell>
          <cell r="AA161" t="str">
            <v>BCH</v>
          </cell>
          <cell r="AB161" t="str">
            <v>450002350</v>
          </cell>
          <cell r="AC161" t="str">
            <v>PO#</v>
          </cell>
          <cell r="AD161" t="str">
            <v>4500030221</v>
          </cell>
          <cell r="AE161" t="str">
            <v>S/R</v>
          </cell>
          <cell r="AF161" t="str">
            <v>NET</v>
          </cell>
          <cell r="AI161" t="str">
            <v>PYN</v>
          </cell>
          <cell r="AJ161" t="str">
            <v>W D COMMUNICATIONS INC</v>
          </cell>
          <cell r="AK161" t="str">
            <v>VND</v>
          </cell>
          <cell r="AL161" t="str">
            <v>591953252</v>
          </cell>
          <cell r="AM161" t="str">
            <v>FAC</v>
          </cell>
          <cell r="AN161" t="str">
            <v>000</v>
          </cell>
          <cell r="AQ161" t="str">
            <v>NVD</v>
          </cell>
          <cell r="AR161" t="str">
            <v>2002-12-</v>
          </cell>
          <cell r="AU161" t="str">
            <v>INVOICE# 26306      W D COMMUNICATIONS I5000003560</v>
          </cell>
          <cell r="AV161" t="str">
            <v>WF-BATCH</v>
          </cell>
          <cell r="AW161" t="str">
            <v>000</v>
          </cell>
          <cell r="AX161" t="str">
            <v>00</v>
          </cell>
          <cell r="AY161" t="str">
            <v>0</v>
          </cell>
          <cell r="AZ161" t="str">
            <v>FPL Fibernet</v>
          </cell>
        </row>
        <row r="162">
          <cell r="A162" t="str">
            <v>107100</v>
          </cell>
          <cell r="B162" t="str">
            <v>0306</v>
          </cell>
          <cell r="C162" t="str">
            <v>06004</v>
          </cell>
          <cell r="D162" t="str">
            <v>0FIBER</v>
          </cell>
          <cell r="E162" t="str">
            <v>306000</v>
          </cell>
          <cell r="F162" t="str">
            <v>0691</v>
          </cell>
          <cell r="G162" t="str">
            <v>65000</v>
          </cell>
          <cell r="H162" t="str">
            <v>A</v>
          </cell>
          <cell r="I162" t="str">
            <v>00000041</v>
          </cell>
          <cell r="J162">
            <v>63</v>
          </cell>
          <cell r="K162">
            <v>306</v>
          </cell>
          <cell r="L162">
            <v>6004</v>
          </cell>
          <cell r="M162">
            <v>0</v>
          </cell>
          <cell r="N162">
            <v>0</v>
          </cell>
          <cell r="O162">
            <v>0</v>
          </cell>
          <cell r="P162">
            <v>0</v>
          </cell>
          <cell r="Q162" t="str">
            <v>0691</v>
          </cell>
          <cell r="R162" t="str">
            <v>65000</v>
          </cell>
          <cell r="S162" t="str">
            <v>200212</v>
          </cell>
          <cell r="T162" t="str">
            <v>CA01</v>
          </cell>
          <cell r="U162">
            <v>12392.05</v>
          </cell>
          <cell r="V162" t="str">
            <v>LDB</v>
          </cell>
          <cell r="W162">
            <v>0</v>
          </cell>
          <cell r="Y162">
            <v>0</v>
          </cell>
          <cell r="Z162">
            <v>0</v>
          </cell>
          <cell r="AA162" t="str">
            <v>BCH</v>
          </cell>
          <cell r="AB162" t="str">
            <v>0028</v>
          </cell>
          <cell r="AC162" t="str">
            <v>WKS</v>
          </cell>
          <cell r="AE162" t="str">
            <v>JV#</v>
          </cell>
          <cell r="AF162" t="str">
            <v>1232</v>
          </cell>
          <cell r="AG162" t="str">
            <v>FRN</v>
          </cell>
          <cell r="AH162" t="str">
            <v>6004</v>
          </cell>
          <cell r="AI162" t="str">
            <v>RP#</v>
          </cell>
          <cell r="AJ162" t="str">
            <v>000</v>
          </cell>
          <cell r="AK162" t="str">
            <v>CTL</v>
          </cell>
          <cell r="AM162" t="str">
            <v>RF#</v>
          </cell>
          <cell r="AU162" t="str">
            <v>I/C-ACCR FELDMAN GALE&amp;WEB</v>
          </cell>
          <cell r="AZ162" t="str">
            <v>FPL Fibernet</v>
          </cell>
        </row>
        <row r="163">
          <cell r="A163" t="str">
            <v>107100</v>
          </cell>
          <cell r="B163" t="str">
            <v>0306</v>
          </cell>
          <cell r="C163" t="str">
            <v>06004</v>
          </cell>
          <cell r="D163" t="str">
            <v>0FIBER</v>
          </cell>
          <cell r="E163" t="str">
            <v>306000</v>
          </cell>
          <cell r="F163" t="str">
            <v>0790</v>
          </cell>
          <cell r="G163" t="str">
            <v>65000</v>
          </cell>
          <cell r="H163" t="str">
            <v>A</v>
          </cell>
          <cell r="I163" t="str">
            <v>00000041</v>
          </cell>
          <cell r="J163">
            <v>63</v>
          </cell>
          <cell r="K163">
            <v>306</v>
          </cell>
          <cell r="L163">
            <v>6004</v>
          </cell>
          <cell r="M163">
            <v>0</v>
          </cell>
          <cell r="N163">
            <v>0</v>
          </cell>
          <cell r="O163">
            <v>0</v>
          </cell>
          <cell r="P163">
            <v>0</v>
          </cell>
          <cell r="Q163" t="str">
            <v>0790</v>
          </cell>
          <cell r="R163" t="str">
            <v>65000</v>
          </cell>
          <cell r="S163" t="str">
            <v>200212</v>
          </cell>
          <cell r="T163" t="str">
            <v>CA01</v>
          </cell>
          <cell r="U163">
            <v>390000</v>
          </cell>
          <cell r="V163" t="str">
            <v>LDB</v>
          </cell>
          <cell r="W163">
            <v>0</v>
          </cell>
          <cell r="Y163">
            <v>0</v>
          </cell>
          <cell r="Z163">
            <v>0</v>
          </cell>
          <cell r="AA163" t="str">
            <v>BCH</v>
          </cell>
          <cell r="AB163" t="str">
            <v>0024</v>
          </cell>
          <cell r="AC163" t="str">
            <v>WKS</v>
          </cell>
          <cell r="AE163" t="str">
            <v>JV#</v>
          </cell>
          <cell r="AF163" t="str">
            <v>1232</v>
          </cell>
          <cell r="AG163" t="str">
            <v>FRN</v>
          </cell>
          <cell r="AH163" t="str">
            <v>6004</v>
          </cell>
          <cell r="AI163" t="str">
            <v>RP#</v>
          </cell>
          <cell r="AJ163" t="str">
            <v>000</v>
          </cell>
          <cell r="AK163" t="str">
            <v>CTL</v>
          </cell>
          <cell r="AM163" t="str">
            <v>RF#</v>
          </cell>
          <cell r="AU163" t="str">
            <v>ACCR DEC 02 CAPITAL-EXELO</v>
          </cell>
          <cell r="AZ163" t="str">
            <v>FPL Fibernet</v>
          </cell>
        </row>
        <row r="164">
          <cell r="A164" t="str">
            <v>107100</v>
          </cell>
          <cell r="B164" t="str">
            <v>0306</v>
          </cell>
          <cell r="C164" t="str">
            <v>06004</v>
          </cell>
          <cell r="D164" t="str">
            <v>0FIBER</v>
          </cell>
          <cell r="E164" t="str">
            <v>306000</v>
          </cell>
          <cell r="F164" t="str">
            <v>0790</v>
          </cell>
          <cell r="G164" t="str">
            <v>65000</v>
          </cell>
          <cell r="H164" t="str">
            <v>A</v>
          </cell>
          <cell r="I164" t="str">
            <v>00000041</v>
          </cell>
          <cell r="J164">
            <v>63</v>
          </cell>
          <cell r="K164">
            <v>306</v>
          </cell>
          <cell r="L164">
            <v>6004</v>
          </cell>
          <cell r="M164">
            <v>0</v>
          </cell>
          <cell r="N164">
            <v>0</v>
          </cell>
          <cell r="O164">
            <v>0</v>
          </cell>
          <cell r="P164">
            <v>0</v>
          </cell>
          <cell r="Q164" t="str">
            <v>0790</v>
          </cell>
          <cell r="R164" t="str">
            <v>65000</v>
          </cell>
          <cell r="S164" t="str">
            <v>200212</v>
          </cell>
          <cell r="T164" t="str">
            <v>CA01</v>
          </cell>
          <cell r="U164">
            <v>-955000</v>
          </cell>
          <cell r="V164" t="str">
            <v>LDB</v>
          </cell>
          <cell r="W164">
            <v>0</v>
          </cell>
          <cell r="Y164">
            <v>0</v>
          </cell>
          <cell r="Z164">
            <v>0</v>
          </cell>
          <cell r="AA164" t="str">
            <v>BCH</v>
          </cell>
          <cell r="AB164" t="str">
            <v>0003</v>
          </cell>
          <cell r="AC164" t="str">
            <v>WKS</v>
          </cell>
          <cell r="AE164" t="str">
            <v>JV#</v>
          </cell>
          <cell r="AF164" t="str">
            <v>1232</v>
          </cell>
          <cell r="AG164" t="str">
            <v>FRN</v>
          </cell>
          <cell r="AH164" t="str">
            <v>6004</v>
          </cell>
          <cell r="AI164" t="str">
            <v>RP#</v>
          </cell>
          <cell r="AJ164" t="str">
            <v>000</v>
          </cell>
          <cell r="AK164" t="str">
            <v>CTL</v>
          </cell>
          <cell r="AM164" t="str">
            <v>RF#</v>
          </cell>
          <cell r="AU164" t="str">
            <v>AC-REV ACCRUAL OF OCT 02 CAPITA</v>
          </cell>
          <cell r="AZ164" t="str">
            <v>FPL Fibernet</v>
          </cell>
        </row>
        <row r="165">
          <cell r="A165" t="str">
            <v>107100</v>
          </cell>
          <cell r="B165" t="str">
            <v>0385</v>
          </cell>
          <cell r="C165" t="str">
            <v>06004</v>
          </cell>
          <cell r="D165" t="str">
            <v>0FIBER</v>
          </cell>
          <cell r="E165" t="str">
            <v>306000</v>
          </cell>
          <cell r="F165" t="str">
            <v>0625</v>
          </cell>
          <cell r="G165" t="str">
            <v>52450</v>
          </cell>
          <cell r="H165" t="str">
            <v>A</v>
          </cell>
          <cell r="I165" t="str">
            <v>00000041</v>
          </cell>
          <cell r="J165">
            <v>60</v>
          </cell>
          <cell r="K165">
            <v>385</v>
          </cell>
          <cell r="L165">
            <v>6004</v>
          </cell>
          <cell r="M165">
            <v>0</v>
          </cell>
          <cell r="N165">
            <v>0</v>
          </cell>
          <cell r="O165">
            <v>0</v>
          </cell>
          <cell r="P165">
            <v>0</v>
          </cell>
          <cell r="Q165" t="str">
            <v>0625</v>
          </cell>
          <cell r="R165" t="str">
            <v>52450</v>
          </cell>
          <cell r="S165" t="str">
            <v>200212</v>
          </cell>
          <cell r="T165" t="str">
            <v>SA01</v>
          </cell>
          <cell r="U165">
            <v>11</v>
          </cell>
          <cell r="W165">
            <v>0</v>
          </cell>
          <cell r="Y165">
            <v>0</v>
          </cell>
          <cell r="Z165">
            <v>0</v>
          </cell>
          <cell r="AA165" t="str">
            <v>BCH</v>
          </cell>
          <cell r="AB165" t="str">
            <v>450002340</v>
          </cell>
          <cell r="AC165" t="str">
            <v>PO#</v>
          </cell>
          <cell r="AE165" t="str">
            <v>S/R</v>
          </cell>
          <cell r="AI165" t="str">
            <v>PYN</v>
          </cell>
          <cell r="AJ165" t="str">
            <v>CAJIGAS R C</v>
          </cell>
          <cell r="AK165" t="str">
            <v>VND</v>
          </cell>
          <cell r="AL165" t="str">
            <v>264370702</v>
          </cell>
          <cell r="AM165" t="str">
            <v>FAC</v>
          </cell>
          <cell r="AN165" t="str">
            <v>000</v>
          </cell>
          <cell r="AQ165" t="str">
            <v>NVD</v>
          </cell>
          <cell r="AR165" t="str">
            <v>2002-08-</v>
          </cell>
          <cell r="AU165" t="str">
            <v>R CAJIGAS MISC      CAJIGAS R C         1900003283</v>
          </cell>
          <cell r="AV165" t="str">
            <v>WF-BATCH</v>
          </cell>
          <cell r="AW165" t="str">
            <v>000</v>
          </cell>
          <cell r="AX165" t="str">
            <v>00</v>
          </cell>
          <cell r="AY165" t="str">
            <v>0</v>
          </cell>
          <cell r="AZ165" t="str">
            <v>FPL Fibernet</v>
          </cell>
        </row>
        <row r="166">
          <cell r="A166" t="str">
            <v>107100</v>
          </cell>
          <cell r="B166" t="str">
            <v>0385</v>
          </cell>
          <cell r="C166" t="str">
            <v>06004</v>
          </cell>
          <cell r="D166" t="str">
            <v>0FIBER</v>
          </cell>
          <cell r="E166" t="str">
            <v>306000</v>
          </cell>
          <cell r="F166" t="str">
            <v>0646</v>
          </cell>
          <cell r="G166" t="str">
            <v>52450</v>
          </cell>
          <cell r="H166" t="str">
            <v>A</v>
          </cell>
          <cell r="I166" t="str">
            <v>00000041</v>
          </cell>
          <cell r="J166">
            <v>60</v>
          </cell>
          <cell r="K166">
            <v>385</v>
          </cell>
          <cell r="L166">
            <v>6004</v>
          </cell>
          <cell r="M166">
            <v>0</v>
          </cell>
          <cell r="N166">
            <v>0</v>
          </cell>
          <cell r="O166">
            <v>0</v>
          </cell>
          <cell r="P166">
            <v>0</v>
          </cell>
          <cell r="Q166" t="str">
            <v>0646</v>
          </cell>
          <cell r="R166" t="str">
            <v>52450</v>
          </cell>
          <cell r="S166" t="str">
            <v>200212</v>
          </cell>
          <cell r="T166" t="str">
            <v>SA01</v>
          </cell>
          <cell r="U166">
            <v>78.67</v>
          </cell>
          <cell r="W166">
            <v>0</v>
          </cell>
          <cell r="Y166">
            <v>0</v>
          </cell>
          <cell r="Z166">
            <v>0</v>
          </cell>
          <cell r="AA166" t="str">
            <v>BCH</v>
          </cell>
          <cell r="AB166" t="str">
            <v>450002340</v>
          </cell>
          <cell r="AC166" t="str">
            <v>PO#</v>
          </cell>
          <cell r="AE166" t="str">
            <v>S/R</v>
          </cell>
          <cell r="AI166" t="str">
            <v>PYN</v>
          </cell>
          <cell r="AJ166" t="str">
            <v>CAJIGAS R C</v>
          </cell>
          <cell r="AK166" t="str">
            <v>VND</v>
          </cell>
          <cell r="AL166" t="str">
            <v>264370702</v>
          </cell>
          <cell r="AM166" t="str">
            <v>FAC</v>
          </cell>
          <cell r="AN166" t="str">
            <v>000</v>
          </cell>
          <cell r="AQ166" t="str">
            <v>NVD</v>
          </cell>
          <cell r="AR166" t="str">
            <v>2002-08-</v>
          </cell>
          <cell r="AU166" t="str">
            <v>R CAJIGAS MILEAGE   CAJIGAS R C         1900003283</v>
          </cell>
          <cell r="AV166" t="str">
            <v>WF-BATCH</v>
          </cell>
          <cell r="AW166" t="str">
            <v>000</v>
          </cell>
          <cell r="AX166" t="str">
            <v>00</v>
          </cell>
          <cell r="AY166" t="str">
            <v>0</v>
          </cell>
          <cell r="AZ166" t="str">
            <v>FPL Fibernet</v>
          </cell>
        </row>
        <row r="167">
          <cell r="A167" t="str">
            <v>107100</v>
          </cell>
          <cell r="B167" t="str">
            <v>0314</v>
          </cell>
          <cell r="C167" t="str">
            <v>06005</v>
          </cell>
          <cell r="D167" t="str">
            <v>0FIBER</v>
          </cell>
          <cell r="E167" t="str">
            <v>314000</v>
          </cell>
          <cell r="F167" t="str">
            <v>0662</v>
          </cell>
          <cell r="G167" t="str">
            <v>51450</v>
          </cell>
          <cell r="H167" t="str">
            <v>A</v>
          </cell>
          <cell r="I167" t="str">
            <v>00000041</v>
          </cell>
          <cell r="J167">
            <v>63</v>
          </cell>
          <cell r="K167">
            <v>314</v>
          </cell>
          <cell r="L167">
            <v>6005</v>
          </cell>
          <cell r="M167">
            <v>0</v>
          </cell>
          <cell r="N167">
            <v>0</v>
          </cell>
          <cell r="O167">
            <v>0</v>
          </cell>
          <cell r="P167">
            <v>0</v>
          </cell>
          <cell r="Q167" t="str">
            <v>0662</v>
          </cell>
          <cell r="R167" t="str">
            <v>51450</v>
          </cell>
          <cell r="S167" t="str">
            <v>200212</v>
          </cell>
          <cell r="T167" t="str">
            <v>SA01</v>
          </cell>
          <cell r="U167">
            <v>1193.25</v>
          </cell>
          <cell r="W167">
            <v>0</v>
          </cell>
          <cell r="Y167">
            <v>0</v>
          </cell>
          <cell r="Z167">
            <v>1</v>
          </cell>
          <cell r="AA167" t="str">
            <v>BCH</v>
          </cell>
          <cell r="AB167" t="str">
            <v>450002350</v>
          </cell>
          <cell r="AC167" t="str">
            <v>PO#</v>
          </cell>
          <cell r="AD167" t="str">
            <v>4500030221</v>
          </cell>
          <cell r="AE167" t="str">
            <v>S/R</v>
          </cell>
          <cell r="AF167" t="str">
            <v>NET</v>
          </cell>
          <cell r="AI167" t="str">
            <v>PYN</v>
          </cell>
          <cell r="AJ167" t="str">
            <v>W D COMMUNICATIONS INC</v>
          </cell>
          <cell r="AK167" t="str">
            <v>VND</v>
          </cell>
          <cell r="AL167" t="str">
            <v>591953252</v>
          </cell>
          <cell r="AM167" t="str">
            <v>FAC</v>
          </cell>
          <cell r="AN167" t="str">
            <v>000</v>
          </cell>
          <cell r="AQ167" t="str">
            <v>NVD</v>
          </cell>
          <cell r="AR167" t="str">
            <v>2002-12-</v>
          </cell>
          <cell r="AU167" t="str">
            <v>INVOICE# 26749      W D COMMUNICATIONS I5000003546</v>
          </cell>
          <cell r="AV167" t="str">
            <v>WF-BATCH</v>
          </cell>
          <cell r="AW167" t="str">
            <v>000</v>
          </cell>
          <cell r="AX167" t="str">
            <v>00</v>
          </cell>
          <cell r="AY167" t="str">
            <v>0</v>
          </cell>
          <cell r="AZ167" t="str">
            <v>FPL Fibernet</v>
          </cell>
        </row>
        <row r="168">
          <cell r="A168" t="str">
            <v>107100</v>
          </cell>
          <cell r="B168" t="str">
            <v>0314</v>
          </cell>
          <cell r="C168" t="str">
            <v>06005</v>
          </cell>
          <cell r="D168" t="str">
            <v>0FIBER</v>
          </cell>
          <cell r="E168" t="str">
            <v>314000</v>
          </cell>
          <cell r="F168" t="str">
            <v>0662</v>
          </cell>
          <cell r="G168" t="str">
            <v>51450</v>
          </cell>
          <cell r="H168" t="str">
            <v>A</v>
          </cell>
          <cell r="I168" t="str">
            <v>00000041</v>
          </cell>
          <cell r="J168">
            <v>63</v>
          </cell>
          <cell r="K168">
            <v>314</v>
          </cell>
          <cell r="L168">
            <v>6005</v>
          </cell>
          <cell r="M168">
            <v>0</v>
          </cell>
          <cell r="N168">
            <v>0</v>
          </cell>
          <cell r="O168">
            <v>0</v>
          </cell>
          <cell r="P168">
            <v>0</v>
          </cell>
          <cell r="Q168" t="str">
            <v>0662</v>
          </cell>
          <cell r="R168" t="str">
            <v>51450</v>
          </cell>
          <cell r="S168" t="str">
            <v>200212</v>
          </cell>
          <cell r="T168" t="str">
            <v>SA01</v>
          </cell>
          <cell r="U168">
            <v>1951</v>
          </cell>
          <cell r="W168">
            <v>0</v>
          </cell>
          <cell r="Y168">
            <v>0</v>
          </cell>
          <cell r="Z168">
            <v>1</v>
          </cell>
          <cell r="AA168" t="str">
            <v>BCH</v>
          </cell>
          <cell r="AB168" t="str">
            <v>450002350</v>
          </cell>
          <cell r="AC168" t="str">
            <v>PO#</v>
          </cell>
          <cell r="AD168" t="str">
            <v>4500030221</v>
          </cell>
          <cell r="AE168" t="str">
            <v>S/R</v>
          </cell>
          <cell r="AF168" t="str">
            <v>NET</v>
          </cell>
          <cell r="AI168" t="str">
            <v>PYN</v>
          </cell>
          <cell r="AJ168" t="str">
            <v>W D COMMUNICATIONS INC</v>
          </cell>
          <cell r="AK168" t="str">
            <v>VND</v>
          </cell>
          <cell r="AL168" t="str">
            <v>591953252</v>
          </cell>
          <cell r="AM168" t="str">
            <v>FAC</v>
          </cell>
          <cell r="AN168" t="str">
            <v>000</v>
          </cell>
          <cell r="AQ168" t="str">
            <v>NVD</v>
          </cell>
          <cell r="AR168" t="str">
            <v>2002-12-</v>
          </cell>
          <cell r="AU168" t="str">
            <v>INVOICE# 26750      W D COMMUNICATIONS I5000003584</v>
          </cell>
          <cell r="AV168" t="str">
            <v>WF-BATCH</v>
          </cell>
          <cell r="AW168" t="str">
            <v>000</v>
          </cell>
          <cell r="AX168" t="str">
            <v>00</v>
          </cell>
          <cell r="AY168" t="str">
            <v>0</v>
          </cell>
          <cell r="AZ168" t="str">
            <v>FPL Fibernet</v>
          </cell>
        </row>
        <row r="169">
          <cell r="A169" t="str">
            <v>107100</v>
          </cell>
          <cell r="B169" t="str">
            <v>0314</v>
          </cell>
          <cell r="C169" t="str">
            <v>06005</v>
          </cell>
          <cell r="D169" t="str">
            <v>0FIBER</v>
          </cell>
          <cell r="E169" t="str">
            <v>314000</v>
          </cell>
          <cell r="F169" t="str">
            <v>0790</v>
          </cell>
          <cell r="G169" t="str">
            <v>65000</v>
          </cell>
          <cell r="H169" t="str">
            <v>A</v>
          </cell>
          <cell r="I169" t="str">
            <v>00000041</v>
          </cell>
          <cell r="J169">
            <v>9</v>
          </cell>
          <cell r="K169">
            <v>314</v>
          </cell>
          <cell r="L169">
            <v>6005</v>
          </cell>
          <cell r="M169">
            <v>0</v>
          </cell>
          <cell r="N169">
            <v>0</v>
          </cell>
          <cell r="O169">
            <v>0</v>
          </cell>
          <cell r="P169">
            <v>0</v>
          </cell>
          <cell r="Q169" t="str">
            <v>0790</v>
          </cell>
          <cell r="R169" t="str">
            <v>65000</v>
          </cell>
          <cell r="S169" t="str">
            <v>200212</v>
          </cell>
          <cell r="T169" t="str">
            <v>CA01</v>
          </cell>
          <cell r="U169">
            <v>-56477.59</v>
          </cell>
          <cell r="V169" t="str">
            <v>LDB</v>
          </cell>
          <cell r="W169">
            <v>0</v>
          </cell>
          <cell r="Y169">
            <v>0</v>
          </cell>
          <cell r="Z169">
            <v>0</v>
          </cell>
          <cell r="AA169" t="str">
            <v>BCH</v>
          </cell>
          <cell r="AB169" t="str">
            <v>0023</v>
          </cell>
          <cell r="AC169" t="str">
            <v>WKS</v>
          </cell>
          <cell r="AE169" t="str">
            <v>JV#</v>
          </cell>
          <cell r="AF169" t="str">
            <v>1232</v>
          </cell>
          <cell r="AG169" t="str">
            <v>FRN</v>
          </cell>
          <cell r="AH169" t="str">
            <v>6005</v>
          </cell>
          <cell r="AI169" t="str">
            <v>RP#</v>
          </cell>
          <cell r="AJ169" t="str">
            <v>000</v>
          </cell>
          <cell r="AK169" t="str">
            <v>CTL</v>
          </cell>
          <cell r="AM169" t="str">
            <v>RF#</v>
          </cell>
          <cell r="AU169" t="str">
            <v>TO PLACE IN SERVICE</v>
          </cell>
          <cell r="AZ169" t="str">
            <v>FPL Fibernet</v>
          </cell>
        </row>
        <row r="170">
          <cell r="A170" t="str">
            <v>107100</v>
          </cell>
          <cell r="B170" t="str">
            <v>0314</v>
          </cell>
          <cell r="C170" t="str">
            <v>06005</v>
          </cell>
          <cell r="D170" t="str">
            <v>0FIBER</v>
          </cell>
          <cell r="E170" t="str">
            <v>314000</v>
          </cell>
          <cell r="F170" t="str">
            <v>0790</v>
          </cell>
          <cell r="G170" t="str">
            <v>65000</v>
          </cell>
          <cell r="H170" t="str">
            <v>A</v>
          </cell>
          <cell r="I170" t="str">
            <v>00000041</v>
          </cell>
          <cell r="J170">
            <v>63</v>
          </cell>
          <cell r="K170">
            <v>314</v>
          </cell>
          <cell r="L170">
            <v>6005</v>
          </cell>
          <cell r="M170">
            <v>0</v>
          </cell>
          <cell r="N170">
            <v>0</v>
          </cell>
          <cell r="O170">
            <v>0</v>
          </cell>
          <cell r="P170">
            <v>0</v>
          </cell>
          <cell r="Q170" t="str">
            <v>0790</v>
          </cell>
          <cell r="R170" t="str">
            <v>65000</v>
          </cell>
          <cell r="S170" t="str">
            <v>200212</v>
          </cell>
          <cell r="T170" t="str">
            <v>CA01</v>
          </cell>
          <cell r="U170">
            <v>54850</v>
          </cell>
          <cell r="V170" t="str">
            <v>LDB</v>
          </cell>
          <cell r="W170">
            <v>0</v>
          </cell>
          <cell r="Y170">
            <v>0</v>
          </cell>
          <cell r="Z170">
            <v>0</v>
          </cell>
          <cell r="AA170" t="str">
            <v>BCH</v>
          </cell>
          <cell r="AB170" t="str">
            <v>0015</v>
          </cell>
          <cell r="AC170" t="str">
            <v>WKS</v>
          </cell>
          <cell r="AE170" t="str">
            <v>JV#</v>
          </cell>
          <cell r="AF170" t="str">
            <v>1232</v>
          </cell>
          <cell r="AG170" t="str">
            <v>FRN</v>
          </cell>
          <cell r="AH170" t="str">
            <v>6005</v>
          </cell>
          <cell r="AI170" t="str">
            <v>RP#</v>
          </cell>
          <cell r="AJ170" t="str">
            <v>000</v>
          </cell>
          <cell r="AK170" t="str">
            <v>CTL</v>
          </cell>
          <cell r="AM170" t="str">
            <v>RF#</v>
          </cell>
          <cell r="AU170" t="str">
            <v>ACCRUAL OF DEC 02 CAPITAL</v>
          </cell>
          <cell r="AZ170" t="str">
            <v>FPL Fibernet</v>
          </cell>
        </row>
        <row r="171">
          <cell r="A171" t="str">
            <v>107100</v>
          </cell>
          <cell r="B171" t="str">
            <v>0314</v>
          </cell>
          <cell r="C171" t="str">
            <v>06005</v>
          </cell>
          <cell r="D171" t="str">
            <v>0FIBER</v>
          </cell>
          <cell r="E171" t="str">
            <v>314000</v>
          </cell>
          <cell r="F171" t="str">
            <v>0790</v>
          </cell>
          <cell r="G171" t="str">
            <v>65000</v>
          </cell>
          <cell r="H171" t="str">
            <v>A</v>
          </cell>
          <cell r="I171" t="str">
            <v>00000041</v>
          </cell>
          <cell r="J171">
            <v>63</v>
          </cell>
          <cell r="K171">
            <v>314</v>
          </cell>
          <cell r="L171">
            <v>6005</v>
          </cell>
          <cell r="M171">
            <v>0</v>
          </cell>
          <cell r="N171">
            <v>0</v>
          </cell>
          <cell r="O171">
            <v>0</v>
          </cell>
          <cell r="P171">
            <v>0</v>
          </cell>
          <cell r="Q171" t="str">
            <v>0790</v>
          </cell>
          <cell r="R171" t="str">
            <v>65000</v>
          </cell>
          <cell r="S171" t="str">
            <v>200212</v>
          </cell>
          <cell r="T171" t="str">
            <v>CA01</v>
          </cell>
          <cell r="U171">
            <v>54850</v>
          </cell>
          <cell r="V171" t="str">
            <v>LDB</v>
          </cell>
          <cell r="W171">
            <v>0</v>
          </cell>
          <cell r="Y171">
            <v>0</v>
          </cell>
          <cell r="Z171">
            <v>0</v>
          </cell>
          <cell r="AA171" t="str">
            <v>BCH</v>
          </cell>
          <cell r="AB171" t="str">
            <v>0066</v>
          </cell>
          <cell r="AC171" t="str">
            <v>WKS</v>
          </cell>
          <cell r="AE171" t="str">
            <v>JV#</v>
          </cell>
          <cell r="AF171" t="str">
            <v>1232</v>
          </cell>
          <cell r="AG171" t="str">
            <v>FRN</v>
          </cell>
          <cell r="AH171" t="str">
            <v>6005</v>
          </cell>
          <cell r="AI171" t="str">
            <v>RP#</v>
          </cell>
          <cell r="AJ171" t="str">
            <v>000</v>
          </cell>
          <cell r="AK171" t="str">
            <v>CTL</v>
          </cell>
          <cell r="AM171" t="str">
            <v>RF#</v>
          </cell>
          <cell r="AU171" t="str">
            <v>ACCR REVERSAL OF DEC 02</v>
          </cell>
          <cell r="AZ171" t="str">
            <v>FPL Fibernet</v>
          </cell>
        </row>
        <row r="172">
          <cell r="A172" t="str">
            <v>107100</v>
          </cell>
          <cell r="B172" t="str">
            <v>0314</v>
          </cell>
          <cell r="C172" t="str">
            <v>06005</v>
          </cell>
          <cell r="D172" t="str">
            <v>0FIBER</v>
          </cell>
          <cell r="E172" t="str">
            <v>314000</v>
          </cell>
          <cell r="F172" t="str">
            <v>0790</v>
          </cell>
          <cell r="G172" t="str">
            <v>65000</v>
          </cell>
          <cell r="H172" t="str">
            <v>A</v>
          </cell>
          <cell r="I172" t="str">
            <v>00000041</v>
          </cell>
          <cell r="J172">
            <v>63</v>
          </cell>
          <cell r="K172">
            <v>314</v>
          </cell>
          <cell r="L172">
            <v>6005</v>
          </cell>
          <cell r="M172">
            <v>0</v>
          </cell>
          <cell r="N172">
            <v>0</v>
          </cell>
          <cell r="O172">
            <v>0</v>
          </cell>
          <cell r="P172">
            <v>0</v>
          </cell>
          <cell r="Q172" t="str">
            <v>0790</v>
          </cell>
          <cell r="R172" t="str">
            <v>65000</v>
          </cell>
          <cell r="S172" t="str">
            <v>200212</v>
          </cell>
          <cell r="T172" t="str">
            <v>CA01</v>
          </cell>
          <cell r="U172">
            <v>206250</v>
          </cell>
          <cell r="V172" t="str">
            <v>LDB</v>
          </cell>
          <cell r="W172">
            <v>0</v>
          </cell>
          <cell r="Y172">
            <v>0</v>
          </cell>
          <cell r="Z172">
            <v>0</v>
          </cell>
          <cell r="AA172" t="str">
            <v>BCH</v>
          </cell>
          <cell r="AB172" t="str">
            <v>0024</v>
          </cell>
          <cell r="AC172" t="str">
            <v>WKS</v>
          </cell>
          <cell r="AE172" t="str">
            <v>JV#</v>
          </cell>
          <cell r="AF172" t="str">
            <v>1232</v>
          </cell>
          <cell r="AG172" t="str">
            <v>FRN</v>
          </cell>
          <cell r="AH172" t="str">
            <v>6005</v>
          </cell>
          <cell r="AI172" t="str">
            <v>RP#</v>
          </cell>
          <cell r="AJ172" t="str">
            <v>000</v>
          </cell>
          <cell r="AK172" t="str">
            <v>CTL</v>
          </cell>
          <cell r="AM172" t="str">
            <v>RF#</v>
          </cell>
          <cell r="AU172" t="str">
            <v>ACCR DEC 02 CAPITAL-EXELO</v>
          </cell>
          <cell r="AZ172" t="str">
            <v>FPL Fibernet</v>
          </cell>
        </row>
        <row r="173">
          <cell r="A173" t="str">
            <v>107100</v>
          </cell>
          <cell r="B173" t="str">
            <v>0314</v>
          </cell>
          <cell r="C173" t="str">
            <v>06005</v>
          </cell>
          <cell r="D173" t="str">
            <v>0FIBER</v>
          </cell>
          <cell r="E173" t="str">
            <v>314000</v>
          </cell>
          <cell r="F173" t="str">
            <v>0790</v>
          </cell>
          <cell r="G173" t="str">
            <v>65000</v>
          </cell>
          <cell r="H173" t="str">
            <v>A</v>
          </cell>
          <cell r="I173" t="str">
            <v>00000041</v>
          </cell>
          <cell r="J173">
            <v>63</v>
          </cell>
          <cell r="K173">
            <v>314</v>
          </cell>
          <cell r="L173">
            <v>6005</v>
          </cell>
          <cell r="M173">
            <v>0</v>
          </cell>
          <cell r="N173">
            <v>0</v>
          </cell>
          <cell r="O173">
            <v>0</v>
          </cell>
          <cell r="P173">
            <v>0</v>
          </cell>
          <cell r="Q173" t="str">
            <v>0790</v>
          </cell>
          <cell r="R173" t="str">
            <v>65000</v>
          </cell>
          <cell r="S173" t="str">
            <v>200212</v>
          </cell>
          <cell r="T173" t="str">
            <v>CA01</v>
          </cell>
          <cell r="U173">
            <v>-54850</v>
          </cell>
          <cell r="V173" t="str">
            <v>LDB</v>
          </cell>
          <cell r="W173">
            <v>0</v>
          </cell>
          <cell r="Y173">
            <v>0</v>
          </cell>
          <cell r="Z173">
            <v>0</v>
          </cell>
          <cell r="AA173" t="str">
            <v>BCH</v>
          </cell>
          <cell r="AB173" t="str">
            <v>0048</v>
          </cell>
          <cell r="AC173" t="str">
            <v>WKS</v>
          </cell>
          <cell r="AE173" t="str">
            <v>JV#</v>
          </cell>
          <cell r="AF173" t="str">
            <v>1232</v>
          </cell>
          <cell r="AG173" t="str">
            <v>FRN</v>
          </cell>
          <cell r="AH173" t="str">
            <v>6005</v>
          </cell>
          <cell r="AI173" t="str">
            <v>RP#</v>
          </cell>
          <cell r="AJ173" t="str">
            <v>000</v>
          </cell>
          <cell r="AK173" t="str">
            <v>CTL</v>
          </cell>
          <cell r="AM173" t="str">
            <v>RF#</v>
          </cell>
          <cell r="AU173" t="str">
            <v>ACCR REVERSAL OF DEC 02</v>
          </cell>
          <cell r="AZ173" t="str">
            <v>FPL Fibernet</v>
          </cell>
        </row>
        <row r="174">
          <cell r="A174" t="str">
            <v>107100</v>
          </cell>
          <cell r="B174" t="str">
            <v>0314</v>
          </cell>
          <cell r="C174" t="str">
            <v>06005</v>
          </cell>
          <cell r="D174" t="str">
            <v>0FIBER</v>
          </cell>
          <cell r="E174" t="str">
            <v>314000</v>
          </cell>
          <cell r="F174" t="str">
            <v>0790</v>
          </cell>
          <cell r="G174" t="str">
            <v>65000</v>
          </cell>
          <cell r="H174" t="str">
            <v>A</v>
          </cell>
          <cell r="I174" t="str">
            <v>00000041</v>
          </cell>
          <cell r="J174">
            <v>63</v>
          </cell>
          <cell r="K174">
            <v>314</v>
          </cell>
          <cell r="L174">
            <v>6005</v>
          </cell>
          <cell r="M174">
            <v>0</v>
          </cell>
          <cell r="N174">
            <v>0</v>
          </cell>
          <cell r="O174">
            <v>0</v>
          </cell>
          <cell r="P174">
            <v>0</v>
          </cell>
          <cell r="Q174" t="str">
            <v>0790</v>
          </cell>
          <cell r="R174" t="str">
            <v>65000</v>
          </cell>
          <cell r="S174" t="str">
            <v>200212</v>
          </cell>
          <cell r="T174" t="str">
            <v>CA01</v>
          </cell>
          <cell r="U174">
            <v>-54850</v>
          </cell>
          <cell r="V174" t="str">
            <v>LDB</v>
          </cell>
          <cell r="W174">
            <v>0</v>
          </cell>
          <cell r="Y174">
            <v>0</v>
          </cell>
          <cell r="Z174">
            <v>0</v>
          </cell>
          <cell r="AA174" t="str">
            <v>BCH</v>
          </cell>
          <cell r="AB174" t="str">
            <v>0049</v>
          </cell>
          <cell r="AC174" t="str">
            <v>WKS</v>
          </cell>
          <cell r="AE174" t="str">
            <v>JV#</v>
          </cell>
          <cell r="AF174" t="str">
            <v>1232</v>
          </cell>
          <cell r="AG174" t="str">
            <v>FRN</v>
          </cell>
          <cell r="AH174" t="str">
            <v>6005</v>
          </cell>
          <cell r="AI174" t="str">
            <v>RP#</v>
          </cell>
          <cell r="AJ174" t="str">
            <v>000</v>
          </cell>
          <cell r="AK174" t="str">
            <v>CTL</v>
          </cell>
          <cell r="AM174" t="str">
            <v>RF#</v>
          </cell>
          <cell r="AU174" t="str">
            <v>ACCR REVERSAL OF DEC 02</v>
          </cell>
          <cell r="AZ174" t="str">
            <v>FPL Fibernet</v>
          </cell>
        </row>
        <row r="175">
          <cell r="A175" t="str">
            <v>107100</v>
          </cell>
          <cell r="B175" t="str">
            <v>0313</v>
          </cell>
          <cell r="C175" t="str">
            <v>06006</v>
          </cell>
          <cell r="D175" t="str">
            <v>0FIBER</v>
          </cell>
          <cell r="E175" t="str">
            <v>313000</v>
          </cell>
          <cell r="F175" t="str">
            <v>0691</v>
          </cell>
          <cell r="G175" t="str">
            <v>51450</v>
          </cell>
          <cell r="H175" t="str">
            <v>A</v>
          </cell>
          <cell r="I175" t="str">
            <v>00000041</v>
          </cell>
          <cell r="J175">
            <v>61</v>
          </cell>
          <cell r="K175">
            <v>313</v>
          </cell>
          <cell r="L175">
            <v>6006</v>
          </cell>
          <cell r="M175">
            <v>0</v>
          </cell>
          <cell r="N175">
            <v>0</v>
          </cell>
          <cell r="O175">
            <v>0</v>
          </cell>
          <cell r="P175">
            <v>0</v>
          </cell>
          <cell r="Q175" t="str">
            <v>0691</v>
          </cell>
          <cell r="R175" t="str">
            <v>51450</v>
          </cell>
          <cell r="S175" t="str">
            <v>200212</v>
          </cell>
          <cell r="T175" t="str">
            <v>SA01</v>
          </cell>
          <cell r="U175">
            <v>662.3</v>
          </cell>
          <cell r="W175">
            <v>0</v>
          </cell>
          <cell r="Y175">
            <v>0</v>
          </cell>
          <cell r="Z175">
            <v>1</v>
          </cell>
          <cell r="AA175" t="str">
            <v>BCH</v>
          </cell>
          <cell r="AB175" t="str">
            <v>450002361</v>
          </cell>
          <cell r="AC175" t="str">
            <v>PO#</v>
          </cell>
          <cell r="AD175" t="str">
            <v>4500084513</v>
          </cell>
          <cell r="AE175" t="str">
            <v>S/R</v>
          </cell>
          <cell r="AF175" t="str">
            <v>337</v>
          </cell>
          <cell r="AI175" t="str">
            <v>PYN</v>
          </cell>
          <cell r="AJ175" t="str">
            <v>STEEL HECTOR &amp; DAVIS</v>
          </cell>
          <cell r="AK175" t="str">
            <v>VND</v>
          </cell>
          <cell r="AL175" t="str">
            <v>590702089</v>
          </cell>
          <cell r="AM175" t="str">
            <v>FAC</v>
          </cell>
          <cell r="AN175" t="str">
            <v>000</v>
          </cell>
          <cell r="AQ175" t="str">
            <v>NVD</v>
          </cell>
          <cell r="AR175" t="str">
            <v>2002-12-</v>
          </cell>
          <cell r="AU175" t="str">
            <v>00000000000000291341STEEL HECTOR &amp; DAVIS5000003727</v>
          </cell>
          <cell r="AV175" t="str">
            <v>WF-BATCH</v>
          </cell>
          <cell r="AW175" t="str">
            <v>000</v>
          </cell>
          <cell r="AX175" t="str">
            <v>00</v>
          </cell>
          <cell r="AY175" t="str">
            <v>0</v>
          </cell>
          <cell r="AZ175" t="str">
            <v>FPL Fibernet</v>
          </cell>
        </row>
        <row r="176">
          <cell r="A176" t="str">
            <v>107100</v>
          </cell>
          <cell r="B176" t="str">
            <v>0313</v>
          </cell>
          <cell r="C176" t="str">
            <v>06006</v>
          </cell>
          <cell r="D176" t="str">
            <v>0FIBER</v>
          </cell>
          <cell r="E176" t="str">
            <v>313000</v>
          </cell>
          <cell r="F176" t="str">
            <v>0691</v>
          </cell>
          <cell r="G176" t="str">
            <v>51450</v>
          </cell>
          <cell r="H176" t="str">
            <v>A</v>
          </cell>
          <cell r="I176" t="str">
            <v>00000041</v>
          </cell>
          <cell r="J176">
            <v>61</v>
          </cell>
          <cell r="K176">
            <v>313</v>
          </cell>
          <cell r="L176">
            <v>6006</v>
          </cell>
          <cell r="M176">
            <v>0</v>
          </cell>
          <cell r="N176">
            <v>0</v>
          </cell>
          <cell r="O176">
            <v>0</v>
          </cell>
          <cell r="P176">
            <v>0</v>
          </cell>
          <cell r="Q176" t="str">
            <v>0691</v>
          </cell>
          <cell r="R176" t="str">
            <v>51450</v>
          </cell>
          <cell r="S176" t="str">
            <v>200212</v>
          </cell>
          <cell r="T176" t="str">
            <v>SA01</v>
          </cell>
          <cell r="U176">
            <v>3500.04</v>
          </cell>
          <cell r="W176">
            <v>0</v>
          </cell>
          <cell r="Y176">
            <v>0</v>
          </cell>
          <cell r="Z176">
            <v>1</v>
          </cell>
          <cell r="AA176" t="str">
            <v>BCH</v>
          </cell>
          <cell r="AB176" t="str">
            <v>450002350</v>
          </cell>
          <cell r="AC176" t="str">
            <v>PO#</v>
          </cell>
          <cell r="AD176" t="str">
            <v>4500084513</v>
          </cell>
          <cell r="AE176" t="str">
            <v>S/R</v>
          </cell>
          <cell r="AF176" t="str">
            <v>337</v>
          </cell>
          <cell r="AI176" t="str">
            <v>PYN</v>
          </cell>
          <cell r="AJ176" t="str">
            <v>STEEL HECTOR &amp; DAVIS</v>
          </cell>
          <cell r="AK176" t="str">
            <v>VND</v>
          </cell>
          <cell r="AL176" t="str">
            <v>590702089</v>
          </cell>
          <cell r="AM176" t="str">
            <v>FAC</v>
          </cell>
          <cell r="AN176" t="str">
            <v>000</v>
          </cell>
          <cell r="AQ176" t="str">
            <v>NVD</v>
          </cell>
          <cell r="AR176" t="str">
            <v>2002-12-</v>
          </cell>
          <cell r="AU176" t="str">
            <v>INVOICE# 289557     STEEL HECTOR &amp; DAVIS5000003576</v>
          </cell>
          <cell r="AV176" t="str">
            <v>WF-BATCH</v>
          </cell>
          <cell r="AW176" t="str">
            <v>000</v>
          </cell>
          <cell r="AX176" t="str">
            <v>00</v>
          </cell>
          <cell r="AY176" t="str">
            <v>0</v>
          </cell>
          <cell r="AZ176" t="str">
            <v>FPL Fibernet</v>
          </cell>
        </row>
        <row r="177">
          <cell r="A177" t="str">
            <v>107100</v>
          </cell>
          <cell r="B177" t="str">
            <v>0313</v>
          </cell>
          <cell r="C177" t="str">
            <v>06006</v>
          </cell>
          <cell r="D177" t="str">
            <v>0FIBER</v>
          </cell>
          <cell r="E177" t="str">
            <v>313000</v>
          </cell>
          <cell r="F177" t="str">
            <v>0691</v>
          </cell>
          <cell r="G177" t="str">
            <v>52450</v>
          </cell>
          <cell r="H177" t="str">
            <v>A</v>
          </cell>
          <cell r="I177" t="str">
            <v>00000041</v>
          </cell>
          <cell r="J177">
            <v>61</v>
          </cell>
          <cell r="K177">
            <v>313</v>
          </cell>
          <cell r="L177">
            <v>6006</v>
          </cell>
          <cell r="M177">
            <v>0</v>
          </cell>
          <cell r="N177">
            <v>0</v>
          </cell>
          <cell r="O177">
            <v>0</v>
          </cell>
          <cell r="P177">
            <v>0</v>
          </cell>
          <cell r="Q177" t="str">
            <v>0691</v>
          </cell>
          <cell r="R177" t="str">
            <v>52450</v>
          </cell>
          <cell r="S177" t="str">
            <v>200212</v>
          </cell>
          <cell r="T177" t="str">
            <v>SA01</v>
          </cell>
          <cell r="U177">
            <v>-70</v>
          </cell>
          <cell r="W177">
            <v>0</v>
          </cell>
          <cell r="Y177">
            <v>0</v>
          </cell>
          <cell r="Z177">
            <v>-1</v>
          </cell>
          <cell r="AA177" t="str">
            <v>BCH</v>
          </cell>
          <cell r="AB177" t="str">
            <v>450002353</v>
          </cell>
          <cell r="AC177" t="str">
            <v>PO#</v>
          </cell>
          <cell r="AD177" t="str">
            <v>4500084513</v>
          </cell>
          <cell r="AE177" t="str">
            <v>S/R</v>
          </cell>
          <cell r="AF177" t="str">
            <v>337</v>
          </cell>
          <cell r="AI177" t="str">
            <v>PYN</v>
          </cell>
          <cell r="AJ177" t="str">
            <v>STEEL HECTOR &amp; DAVIS</v>
          </cell>
          <cell r="AK177" t="str">
            <v>VND</v>
          </cell>
          <cell r="AL177" t="str">
            <v>590702089</v>
          </cell>
          <cell r="AM177" t="str">
            <v>FAC</v>
          </cell>
          <cell r="AN177" t="str">
            <v>000</v>
          </cell>
          <cell r="AQ177" t="str">
            <v>NVD</v>
          </cell>
          <cell r="AR177" t="str">
            <v>2002-11-</v>
          </cell>
          <cell r="AU177" t="str">
            <v>STEEL HECTOR &amp; DAVISSTEEL HECTOR &amp; DAVIS0015286156</v>
          </cell>
          <cell r="AV177" t="str">
            <v>AXR0JK3</v>
          </cell>
          <cell r="AW177" t="str">
            <v>000</v>
          </cell>
          <cell r="AX177" t="str">
            <v>00</v>
          </cell>
          <cell r="AY177" t="str">
            <v>0</v>
          </cell>
          <cell r="AZ177" t="str">
            <v>FPL Fibernet</v>
          </cell>
        </row>
        <row r="178">
          <cell r="A178" t="str">
            <v>107100</v>
          </cell>
          <cell r="B178" t="str">
            <v>0313</v>
          </cell>
          <cell r="C178" t="str">
            <v>06006</v>
          </cell>
          <cell r="D178" t="str">
            <v>0FIBER</v>
          </cell>
          <cell r="E178" t="str">
            <v>313000</v>
          </cell>
          <cell r="F178" t="str">
            <v>0790</v>
          </cell>
          <cell r="G178" t="str">
            <v>65000</v>
          </cell>
          <cell r="H178" t="str">
            <v>A</v>
          </cell>
          <cell r="I178" t="str">
            <v>00000041</v>
          </cell>
          <cell r="J178">
            <v>9</v>
          </cell>
          <cell r="K178">
            <v>313</v>
          </cell>
          <cell r="L178">
            <v>6006</v>
          </cell>
          <cell r="M178">
            <v>0</v>
          </cell>
          <cell r="N178">
            <v>0</v>
          </cell>
          <cell r="O178">
            <v>0</v>
          </cell>
          <cell r="P178">
            <v>0</v>
          </cell>
          <cell r="Q178" t="str">
            <v>0790</v>
          </cell>
          <cell r="R178" t="str">
            <v>65000</v>
          </cell>
          <cell r="S178" t="str">
            <v>200212</v>
          </cell>
          <cell r="T178" t="str">
            <v>CA01</v>
          </cell>
          <cell r="U178">
            <v>86362.27</v>
          </cell>
          <cell r="V178" t="str">
            <v>LDB</v>
          </cell>
          <cell r="W178">
            <v>0</v>
          </cell>
          <cell r="Y178">
            <v>0</v>
          </cell>
          <cell r="Z178">
            <v>0</v>
          </cell>
          <cell r="AA178" t="str">
            <v>BCH</v>
          </cell>
          <cell r="AB178" t="str">
            <v>0023</v>
          </cell>
          <cell r="AC178" t="str">
            <v>WKS</v>
          </cell>
          <cell r="AE178" t="str">
            <v>JV#</v>
          </cell>
          <cell r="AF178" t="str">
            <v>1232</v>
          </cell>
          <cell r="AG178" t="str">
            <v>FRN</v>
          </cell>
          <cell r="AH178" t="str">
            <v>6006</v>
          </cell>
          <cell r="AI178" t="str">
            <v>RP#</v>
          </cell>
          <cell r="AJ178" t="str">
            <v>000</v>
          </cell>
          <cell r="AK178" t="str">
            <v>CTL</v>
          </cell>
          <cell r="AM178" t="str">
            <v>RF#</v>
          </cell>
          <cell r="AU178" t="str">
            <v>TO PLACE IN SERVICE</v>
          </cell>
          <cell r="AZ178" t="str">
            <v>FPL Fibernet</v>
          </cell>
        </row>
        <row r="179">
          <cell r="A179" t="str">
            <v>107100</v>
          </cell>
          <cell r="B179" t="str">
            <v>0313</v>
          </cell>
          <cell r="C179" t="str">
            <v>06006</v>
          </cell>
          <cell r="D179" t="str">
            <v>0FIBER</v>
          </cell>
          <cell r="E179" t="str">
            <v>313000</v>
          </cell>
          <cell r="F179" t="str">
            <v>0790</v>
          </cell>
          <cell r="G179" t="str">
            <v>65000</v>
          </cell>
          <cell r="H179" t="str">
            <v>A</v>
          </cell>
          <cell r="I179" t="str">
            <v>00000041</v>
          </cell>
          <cell r="J179">
            <v>63</v>
          </cell>
          <cell r="K179">
            <v>313</v>
          </cell>
          <cell r="L179">
            <v>6006</v>
          </cell>
          <cell r="M179">
            <v>0</v>
          </cell>
          <cell r="N179">
            <v>0</v>
          </cell>
          <cell r="O179">
            <v>0</v>
          </cell>
          <cell r="P179">
            <v>0</v>
          </cell>
          <cell r="Q179" t="str">
            <v>0790</v>
          </cell>
          <cell r="R179" t="str">
            <v>65000</v>
          </cell>
          <cell r="S179" t="str">
            <v>200212</v>
          </cell>
          <cell r="T179" t="str">
            <v>CA01</v>
          </cell>
          <cell r="U179">
            <v>14944</v>
          </cell>
          <cell r="V179" t="str">
            <v>LDB</v>
          </cell>
          <cell r="W179">
            <v>0</v>
          </cell>
          <cell r="Y179">
            <v>0</v>
          </cell>
          <cell r="Z179">
            <v>0</v>
          </cell>
          <cell r="AA179" t="str">
            <v>BCH</v>
          </cell>
          <cell r="AB179" t="str">
            <v>0044</v>
          </cell>
          <cell r="AC179" t="str">
            <v>WKS</v>
          </cell>
          <cell r="AE179" t="str">
            <v>JV#</v>
          </cell>
          <cell r="AF179" t="str">
            <v>1232</v>
          </cell>
          <cell r="AG179" t="str">
            <v>FRN</v>
          </cell>
          <cell r="AH179" t="str">
            <v>6006</v>
          </cell>
          <cell r="AI179" t="str">
            <v>RP#</v>
          </cell>
          <cell r="AJ179" t="str">
            <v>000</v>
          </cell>
          <cell r="AK179" t="str">
            <v>CTL</v>
          </cell>
          <cell r="AM179" t="str">
            <v>RF#</v>
          </cell>
          <cell r="AU179" t="str">
            <v>ACCRUAL OF DEC 02 CAPITAL</v>
          </cell>
          <cell r="AZ179" t="str">
            <v>FPL Fibernet</v>
          </cell>
        </row>
        <row r="180">
          <cell r="A180" t="str">
            <v>107100</v>
          </cell>
          <cell r="B180" t="str">
            <v>0313</v>
          </cell>
          <cell r="C180" t="str">
            <v>06006</v>
          </cell>
          <cell r="D180" t="str">
            <v>0FIBER</v>
          </cell>
          <cell r="E180" t="str">
            <v>313000</v>
          </cell>
          <cell r="F180" t="str">
            <v>0790</v>
          </cell>
          <cell r="G180" t="str">
            <v>65000</v>
          </cell>
          <cell r="H180" t="str">
            <v>A</v>
          </cell>
          <cell r="I180" t="str">
            <v>00000041</v>
          </cell>
          <cell r="J180">
            <v>63</v>
          </cell>
          <cell r="K180">
            <v>313</v>
          </cell>
          <cell r="L180">
            <v>6006</v>
          </cell>
          <cell r="M180">
            <v>0</v>
          </cell>
          <cell r="N180">
            <v>0</v>
          </cell>
          <cell r="O180">
            <v>0</v>
          </cell>
          <cell r="P180">
            <v>0</v>
          </cell>
          <cell r="Q180" t="str">
            <v>0790</v>
          </cell>
          <cell r="R180" t="str">
            <v>65000</v>
          </cell>
          <cell r="S180" t="str">
            <v>200212</v>
          </cell>
          <cell r="T180" t="str">
            <v>CA01</v>
          </cell>
          <cell r="U180">
            <v>327500</v>
          </cell>
          <cell r="V180" t="str">
            <v>LDB</v>
          </cell>
          <cell r="W180">
            <v>0</v>
          </cell>
          <cell r="Y180">
            <v>0</v>
          </cell>
          <cell r="Z180">
            <v>0</v>
          </cell>
          <cell r="AA180" t="str">
            <v>BCH</v>
          </cell>
          <cell r="AB180" t="str">
            <v>0024</v>
          </cell>
          <cell r="AC180" t="str">
            <v>WKS</v>
          </cell>
          <cell r="AE180" t="str">
            <v>JV#</v>
          </cell>
          <cell r="AF180" t="str">
            <v>1232</v>
          </cell>
          <cell r="AG180" t="str">
            <v>FRN</v>
          </cell>
          <cell r="AH180" t="str">
            <v>6006</v>
          </cell>
          <cell r="AI180" t="str">
            <v>RP#</v>
          </cell>
          <cell r="AJ180" t="str">
            <v>000</v>
          </cell>
          <cell r="AK180" t="str">
            <v>CTL</v>
          </cell>
          <cell r="AM180" t="str">
            <v>RF#</v>
          </cell>
          <cell r="AU180" t="str">
            <v>ACCR DEC 02 CAPITAL-EXELO</v>
          </cell>
          <cell r="AZ180" t="str">
            <v>FPL Fibernet</v>
          </cell>
        </row>
        <row r="181">
          <cell r="A181" t="str">
            <v>107100</v>
          </cell>
          <cell r="B181" t="str">
            <v>0313</v>
          </cell>
          <cell r="C181" t="str">
            <v>06006</v>
          </cell>
          <cell r="D181" t="str">
            <v>0FIBER</v>
          </cell>
          <cell r="E181" t="str">
            <v>313000</v>
          </cell>
          <cell r="F181" t="str">
            <v>0790</v>
          </cell>
          <cell r="G181" t="str">
            <v>65000</v>
          </cell>
          <cell r="H181" t="str">
            <v>A</v>
          </cell>
          <cell r="I181" t="str">
            <v>00000041</v>
          </cell>
          <cell r="J181">
            <v>63</v>
          </cell>
          <cell r="K181">
            <v>313</v>
          </cell>
          <cell r="L181">
            <v>6006</v>
          </cell>
          <cell r="M181">
            <v>0</v>
          </cell>
          <cell r="N181">
            <v>0</v>
          </cell>
          <cell r="O181">
            <v>0</v>
          </cell>
          <cell r="P181">
            <v>0</v>
          </cell>
          <cell r="Q181" t="str">
            <v>0790</v>
          </cell>
          <cell r="R181" t="str">
            <v>65000</v>
          </cell>
          <cell r="S181" t="str">
            <v>200212</v>
          </cell>
          <cell r="T181" t="str">
            <v>CA01</v>
          </cell>
          <cell r="U181">
            <v>-450000</v>
          </cell>
          <cell r="V181" t="str">
            <v>LDB</v>
          </cell>
          <cell r="W181">
            <v>0</v>
          </cell>
          <cell r="Y181">
            <v>0</v>
          </cell>
          <cell r="Z181">
            <v>0</v>
          </cell>
          <cell r="AA181" t="str">
            <v>BCH</v>
          </cell>
          <cell r="AB181" t="str">
            <v>0004</v>
          </cell>
          <cell r="AC181" t="str">
            <v>WKS</v>
          </cell>
          <cell r="AE181" t="str">
            <v>JV#</v>
          </cell>
          <cell r="AF181" t="str">
            <v>1232</v>
          </cell>
          <cell r="AG181" t="str">
            <v>FRN</v>
          </cell>
          <cell r="AH181" t="str">
            <v>6006</v>
          </cell>
          <cell r="AI181" t="str">
            <v>RP#</v>
          </cell>
          <cell r="AJ181" t="str">
            <v>000</v>
          </cell>
          <cell r="AK181" t="str">
            <v>CTL</v>
          </cell>
          <cell r="AM181" t="str">
            <v>RF#</v>
          </cell>
          <cell r="AU181" t="str">
            <v>AC-REV ACCRUAL OF OCT 02 CAPITA</v>
          </cell>
          <cell r="AZ181" t="str">
            <v>FPL Fibernet</v>
          </cell>
        </row>
        <row r="182">
          <cell r="A182" t="str">
            <v>107100</v>
          </cell>
          <cell r="B182" t="str">
            <v>0385</v>
          </cell>
          <cell r="C182" t="str">
            <v>06006</v>
          </cell>
          <cell r="D182" t="str">
            <v>0FIBER</v>
          </cell>
          <cell r="E182" t="str">
            <v>313000</v>
          </cell>
          <cell r="F182" t="str">
            <v>0662</v>
          </cell>
          <cell r="G182" t="str">
            <v>51450</v>
          </cell>
          <cell r="H182" t="str">
            <v>A</v>
          </cell>
          <cell r="I182" t="str">
            <v>00000041</v>
          </cell>
          <cell r="J182">
            <v>63</v>
          </cell>
          <cell r="K182">
            <v>385</v>
          </cell>
          <cell r="L182">
            <v>6006</v>
          </cell>
          <cell r="M182">
            <v>0</v>
          </cell>
          <cell r="N182">
            <v>0</v>
          </cell>
          <cell r="O182">
            <v>0</v>
          </cell>
          <cell r="P182">
            <v>0</v>
          </cell>
          <cell r="Q182" t="str">
            <v>0662</v>
          </cell>
          <cell r="R182" t="str">
            <v>51450</v>
          </cell>
          <cell r="S182" t="str">
            <v>200212</v>
          </cell>
          <cell r="T182" t="str">
            <v>SA01</v>
          </cell>
          <cell r="U182">
            <v>16500</v>
          </cell>
          <cell r="W182">
            <v>0</v>
          </cell>
          <cell r="Y182">
            <v>0</v>
          </cell>
          <cell r="Z182">
            <v>1</v>
          </cell>
          <cell r="AA182" t="str">
            <v>BCH</v>
          </cell>
          <cell r="AB182" t="str">
            <v>450002339</v>
          </cell>
          <cell r="AC182" t="str">
            <v>PO#</v>
          </cell>
          <cell r="AD182" t="str">
            <v>4500038584</v>
          </cell>
          <cell r="AE182" t="str">
            <v>S/R</v>
          </cell>
          <cell r="AF182" t="str">
            <v>337</v>
          </cell>
          <cell r="AI182" t="str">
            <v>PYN</v>
          </cell>
          <cell r="AJ182" t="str">
            <v>FOUNTAIN ENGINEERING INC</v>
          </cell>
          <cell r="AK182" t="str">
            <v>VND</v>
          </cell>
          <cell r="AL182" t="str">
            <v>650384549</v>
          </cell>
          <cell r="AM182" t="str">
            <v>FAC</v>
          </cell>
          <cell r="AN182" t="str">
            <v>000</v>
          </cell>
          <cell r="AQ182" t="str">
            <v>NVD</v>
          </cell>
          <cell r="AR182" t="str">
            <v>2002-12-</v>
          </cell>
          <cell r="AU182" t="str">
            <v>INVOICE# 01-9734    FOUNTAIN ENGINEERING5000003491</v>
          </cell>
          <cell r="AV182" t="str">
            <v>WF-BATCH</v>
          </cell>
          <cell r="AW182" t="str">
            <v>000</v>
          </cell>
          <cell r="AX182" t="str">
            <v>00</v>
          </cell>
          <cell r="AY182" t="str">
            <v>0</v>
          </cell>
          <cell r="AZ182" t="str">
            <v>FPL Fibernet</v>
          </cell>
        </row>
        <row r="183">
          <cell r="A183" t="str">
            <v>107100</v>
          </cell>
          <cell r="B183" t="str">
            <v>0314</v>
          </cell>
          <cell r="C183" t="str">
            <v>06007</v>
          </cell>
          <cell r="D183" t="str">
            <v>0ELECT</v>
          </cell>
          <cell r="E183" t="str">
            <v>314000</v>
          </cell>
          <cell r="F183" t="str">
            <v>0790</v>
          </cell>
          <cell r="G183" t="str">
            <v>65000</v>
          </cell>
          <cell r="H183" t="str">
            <v>A</v>
          </cell>
          <cell r="I183" t="str">
            <v>00000041</v>
          </cell>
          <cell r="J183">
            <v>70</v>
          </cell>
          <cell r="K183">
            <v>314</v>
          </cell>
          <cell r="L183">
            <v>6007</v>
          </cell>
          <cell r="M183">
            <v>0</v>
          </cell>
          <cell r="N183">
            <v>0</v>
          </cell>
          <cell r="O183">
            <v>0</v>
          </cell>
          <cell r="P183">
            <v>0</v>
          </cell>
          <cell r="Q183" t="str">
            <v>0790</v>
          </cell>
          <cell r="R183" t="str">
            <v>65000</v>
          </cell>
          <cell r="S183" t="str">
            <v>200212</v>
          </cell>
          <cell r="T183" t="str">
            <v>CA01</v>
          </cell>
          <cell r="U183">
            <v>-14251.11</v>
          </cell>
          <cell r="V183" t="str">
            <v>LDB</v>
          </cell>
          <cell r="W183">
            <v>0</v>
          </cell>
          <cell r="Y183">
            <v>0</v>
          </cell>
          <cell r="Z183">
            <v>0</v>
          </cell>
          <cell r="AA183" t="str">
            <v>BCH</v>
          </cell>
          <cell r="AB183" t="str">
            <v>0023</v>
          </cell>
          <cell r="AC183" t="str">
            <v>WKS</v>
          </cell>
          <cell r="AE183" t="str">
            <v>JV#</v>
          </cell>
          <cell r="AF183" t="str">
            <v>1232</v>
          </cell>
          <cell r="AG183" t="str">
            <v>FRN</v>
          </cell>
          <cell r="AH183" t="str">
            <v>6007</v>
          </cell>
          <cell r="AI183" t="str">
            <v>RP#</v>
          </cell>
          <cell r="AJ183" t="str">
            <v>000</v>
          </cell>
          <cell r="AK183" t="str">
            <v>CTL</v>
          </cell>
          <cell r="AM183" t="str">
            <v>RF#</v>
          </cell>
          <cell r="AU183" t="str">
            <v>TO PLACE IN SERVICE</v>
          </cell>
          <cell r="AZ183" t="str">
            <v>FPL Fibernet</v>
          </cell>
        </row>
        <row r="184">
          <cell r="A184" t="str">
            <v>107100</v>
          </cell>
          <cell r="B184" t="str">
            <v>0314</v>
          </cell>
          <cell r="C184" t="str">
            <v>06007</v>
          </cell>
          <cell r="D184" t="str">
            <v>0FIBER</v>
          </cell>
          <cell r="E184" t="str">
            <v>314000</v>
          </cell>
          <cell r="F184" t="str">
            <v>0790</v>
          </cell>
          <cell r="G184" t="str">
            <v>65000</v>
          </cell>
          <cell r="H184" t="str">
            <v>A</v>
          </cell>
          <cell r="I184" t="str">
            <v>00000041</v>
          </cell>
          <cell r="J184">
            <v>63</v>
          </cell>
          <cell r="K184">
            <v>314</v>
          </cell>
          <cell r="L184">
            <v>6007</v>
          </cell>
          <cell r="M184">
            <v>0</v>
          </cell>
          <cell r="N184">
            <v>0</v>
          </cell>
          <cell r="O184">
            <v>0</v>
          </cell>
          <cell r="P184">
            <v>0</v>
          </cell>
          <cell r="Q184" t="str">
            <v>0790</v>
          </cell>
          <cell r="R184" t="str">
            <v>65000</v>
          </cell>
          <cell r="S184" t="str">
            <v>200212</v>
          </cell>
          <cell r="T184" t="str">
            <v>CA01</v>
          </cell>
          <cell r="U184">
            <v>200000</v>
          </cell>
          <cell r="V184" t="str">
            <v>LDB</v>
          </cell>
          <cell r="W184">
            <v>0</v>
          </cell>
          <cell r="Y184">
            <v>0</v>
          </cell>
          <cell r="Z184">
            <v>0</v>
          </cell>
          <cell r="AA184" t="str">
            <v>BCH</v>
          </cell>
          <cell r="AB184" t="str">
            <v>0024</v>
          </cell>
          <cell r="AC184" t="str">
            <v>WKS</v>
          </cell>
          <cell r="AE184" t="str">
            <v>JV#</v>
          </cell>
          <cell r="AF184" t="str">
            <v>1232</v>
          </cell>
          <cell r="AG184" t="str">
            <v>FRN</v>
          </cell>
          <cell r="AH184" t="str">
            <v>6007</v>
          </cell>
          <cell r="AI184" t="str">
            <v>RP#</v>
          </cell>
          <cell r="AJ184" t="str">
            <v>000</v>
          </cell>
          <cell r="AK184" t="str">
            <v>CTL</v>
          </cell>
          <cell r="AM184" t="str">
            <v>RF#</v>
          </cell>
          <cell r="AU184" t="str">
            <v>ACCR DEC 02 CAP-DEVENEY</v>
          </cell>
          <cell r="AZ184" t="str">
            <v>FPL Fibernet</v>
          </cell>
        </row>
        <row r="185">
          <cell r="A185" t="str">
            <v>107100</v>
          </cell>
          <cell r="B185" t="str">
            <v>0314</v>
          </cell>
          <cell r="C185" t="str">
            <v>06007</v>
          </cell>
          <cell r="D185" t="str">
            <v>0FIBER</v>
          </cell>
          <cell r="E185" t="str">
            <v>314000</v>
          </cell>
          <cell r="F185" t="str">
            <v>0790</v>
          </cell>
          <cell r="G185" t="str">
            <v>65000</v>
          </cell>
          <cell r="H185" t="str">
            <v>A</v>
          </cell>
          <cell r="I185" t="str">
            <v>00000041</v>
          </cell>
          <cell r="J185">
            <v>63</v>
          </cell>
          <cell r="K185">
            <v>314</v>
          </cell>
          <cell r="L185">
            <v>6007</v>
          </cell>
          <cell r="M185">
            <v>0</v>
          </cell>
          <cell r="N185">
            <v>0</v>
          </cell>
          <cell r="O185">
            <v>0</v>
          </cell>
          <cell r="P185">
            <v>0</v>
          </cell>
          <cell r="Q185" t="str">
            <v>0790</v>
          </cell>
          <cell r="R185" t="str">
            <v>65000</v>
          </cell>
          <cell r="S185" t="str">
            <v>200212</v>
          </cell>
          <cell r="T185" t="str">
            <v>CA01</v>
          </cell>
          <cell r="U185">
            <v>-200000</v>
          </cell>
          <cell r="V185" t="str">
            <v>LDB</v>
          </cell>
          <cell r="W185">
            <v>0</v>
          </cell>
          <cell r="Y185">
            <v>0</v>
          </cell>
          <cell r="Z185">
            <v>0</v>
          </cell>
          <cell r="AA185" t="str">
            <v>BCH</v>
          </cell>
          <cell r="AB185" t="str">
            <v>0003</v>
          </cell>
          <cell r="AC185" t="str">
            <v>WKS</v>
          </cell>
          <cell r="AE185" t="str">
            <v>JV#</v>
          </cell>
          <cell r="AF185" t="str">
            <v>1232</v>
          </cell>
          <cell r="AG185" t="str">
            <v>FRN</v>
          </cell>
          <cell r="AH185" t="str">
            <v>6007</v>
          </cell>
          <cell r="AI185" t="str">
            <v>RP#</v>
          </cell>
          <cell r="AJ185" t="str">
            <v>000</v>
          </cell>
          <cell r="AK185" t="str">
            <v>CTL</v>
          </cell>
          <cell r="AM185" t="str">
            <v>RF#</v>
          </cell>
          <cell r="AU185" t="str">
            <v>AC-REV ACCRUAL OF OCT 02 CAPITA</v>
          </cell>
          <cell r="AZ185" t="str">
            <v>FPL Fibernet</v>
          </cell>
        </row>
        <row r="186">
          <cell r="A186" t="str">
            <v>107100</v>
          </cell>
          <cell r="B186" t="str">
            <v>0313</v>
          </cell>
          <cell r="C186" t="str">
            <v>06008</v>
          </cell>
          <cell r="D186" t="str">
            <v>0FIBER</v>
          </cell>
          <cell r="E186" t="str">
            <v>313000</v>
          </cell>
          <cell r="F186" t="str">
            <v>0790</v>
          </cell>
          <cell r="G186" t="str">
            <v>65000</v>
          </cell>
          <cell r="H186" t="str">
            <v>A</v>
          </cell>
          <cell r="I186" t="str">
            <v>00000041</v>
          </cell>
          <cell r="J186">
            <v>63</v>
          </cell>
          <cell r="K186">
            <v>313</v>
          </cell>
          <cell r="L186">
            <v>6008</v>
          </cell>
          <cell r="M186">
            <v>0</v>
          </cell>
          <cell r="N186">
            <v>0</v>
          </cell>
          <cell r="O186">
            <v>0</v>
          </cell>
          <cell r="P186">
            <v>0</v>
          </cell>
          <cell r="Q186" t="str">
            <v>0790</v>
          </cell>
          <cell r="R186" t="str">
            <v>65000</v>
          </cell>
          <cell r="S186" t="str">
            <v>200212</v>
          </cell>
          <cell r="T186" t="str">
            <v>CA01</v>
          </cell>
          <cell r="U186">
            <v>27500</v>
          </cell>
          <cell r="V186" t="str">
            <v>LDB</v>
          </cell>
          <cell r="W186">
            <v>0</v>
          </cell>
          <cell r="Y186">
            <v>0</v>
          </cell>
          <cell r="Z186">
            <v>0</v>
          </cell>
          <cell r="AA186" t="str">
            <v>BCH</v>
          </cell>
          <cell r="AB186" t="str">
            <v>0054</v>
          </cell>
          <cell r="AC186" t="str">
            <v>WKS</v>
          </cell>
          <cell r="AE186" t="str">
            <v>JV#</v>
          </cell>
          <cell r="AF186" t="str">
            <v>1232</v>
          </cell>
          <cell r="AG186" t="str">
            <v>FRN</v>
          </cell>
          <cell r="AH186" t="str">
            <v>6008</v>
          </cell>
          <cell r="AI186" t="str">
            <v>RP#</v>
          </cell>
          <cell r="AJ186" t="str">
            <v>000</v>
          </cell>
          <cell r="AK186" t="str">
            <v>CTL</v>
          </cell>
          <cell r="AM186" t="str">
            <v>RF#</v>
          </cell>
          <cell r="AU186" t="str">
            <v>ACCR DEC 02 CAPITAL-EXELO</v>
          </cell>
          <cell r="AZ186" t="str">
            <v>FPL Fibernet</v>
          </cell>
        </row>
        <row r="187">
          <cell r="A187" t="str">
            <v>107100</v>
          </cell>
          <cell r="B187" t="str">
            <v>0312</v>
          </cell>
          <cell r="C187" t="str">
            <v>06027</v>
          </cell>
          <cell r="D187" t="str">
            <v>0ELECT</v>
          </cell>
          <cell r="E187" t="str">
            <v>312000</v>
          </cell>
          <cell r="F187" t="str">
            <v>0790</v>
          </cell>
          <cell r="G187" t="str">
            <v>65000</v>
          </cell>
          <cell r="H187" t="str">
            <v>A</v>
          </cell>
          <cell r="I187" t="str">
            <v>00000041</v>
          </cell>
          <cell r="J187">
            <v>70</v>
          </cell>
          <cell r="K187">
            <v>312</v>
          </cell>
          <cell r="L187">
            <v>6027</v>
          </cell>
          <cell r="M187">
            <v>0</v>
          </cell>
          <cell r="N187">
            <v>0</v>
          </cell>
          <cell r="O187">
            <v>0</v>
          </cell>
          <cell r="P187">
            <v>0</v>
          </cell>
          <cell r="Q187" t="str">
            <v>0790</v>
          </cell>
          <cell r="R187" t="str">
            <v>65000</v>
          </cell>
          <cell r="S187" t="str">
            <v>200212</v>
          </cell>
          <cell r="T187" t="str">
            <v>CA01</v>
          </cell>
          <cell r="U187">
            <v>-8148.44</v>
          </cell>
          <cell r="V187" t="str">
            <v>LDB</v>
          </cell>
          <cell r="W187">
            <v>0</v>
          </cell>
          <cell r="Y187">
            <v>0</v>
          </cell>
          <cell r="Z187">
            <v>0</v>
          </cell>
          <cell r="AA187" t="str">
            <v>BCH</v>
          </cell>
          <cell r="AB187" t="str">
            <v>0023</v>
          </cell>
          <cell r="AC187" t="str">
            <v>WKS</v>
          </cell>
          <cell r="AE187" t="str">
            <v>JV#</v>
          </cell>
          <cell r="AF187" t="str">
            <v>1232</v>
          </cell>
          <cell r="AG187" t="str">
            <v>FRN</v>
          </cell>
          <cell r="AH187" t="str">
            <v>6027</v>
          </cell>
          <cell r="AI187" t="str">
            <v>RP#</v>
          </cell>
          <cell r="AJ187" t="str">
            <v>000</v>
          </cell>
          <cell r="AK187" t="str">
            <v>CTL</v>
          </cell>
          <cell r="AM187" t="str">
            <v>RF#</v>
          </cell>
          <cell r="AU187" t="str">
            <v>TO PLACE IN SERVICE</v>
          </cell>
          <cell r="AZ187" t="str">
            <v>FPL Fibernet</v>
          </cell>
        </row>
        <row r="188">
          <cell r="A188" t="str">
            <v>107100</v>
          </cell>
          <cell r="B188" t="str">
            <v>0312</v>
          </cell>
          <cell r="C188" t="str">
            <v>06027</v>
          </cell>
          <cell r="D188" t="str">
            <v>0FIBER</v>
          </cell>
          <cell r="E188" t="str">
            <v>312000</v>
          </cell>
          <cell r="F188" t="str">
            <v>0790</v>
          </cell>
          <cell r="G188" t="str">
            <v>65000</v>
          </cell>
          <cell r="H188" t="str">
            <v>A</v>
          </cell>
          <cell r="I188" t="str">
            <v>00000041</v>
          </cell>
          <cell r="J188">
            <v>9</v>
          </cell>
          <cell r="K188">
            <v>312</v>
          </cell>
          <cell r="L188">
            <v>6027</v>
          </cell>
          <cell r="M188">
            <v>0</v>
          </cell>
          <cell r="N188">
            <v>0</v>
          </cell>
          <cell r="O188">
            <v>0</v>
          </cell>
          <cell r="P188">
            <v>0</v>
          </cell>
          <cell r="Q188" t="str">
            <v>0790</v>
          </cell>
          <cell r="R188" t="str">
            <v>65000</v>
          </cell>
          <cell r="S188" t="str">
            <v>200212</v>
          </cell>
          <cell r="T188" t="str">
            <v>CA01</v>
          </cell>
          <cell r="U188">
            <v>-6208.25</v>
          </cell>
          <cell r="V188" t="str">
            <v>LDB</v>
          </cell>
          <cell r="W188">
            <v>0</v>
          </cell>
          <cell r="Y188">
            <v>0</v>
          </cell>
          <cell r="Z188">
            <v>0</v>
          </cell>
          <cell r="AA188" t="str">
            <v>BCH</v>
          </cell>
          <cell r="AB188" t="str">
            <v>0023</v>
          </cell>
          <cell r="AC188" t="str">
            <v>WKS</v>
          </cell>
          <cell r="AE188" t="str">
            <v>JV#</v>
          </cell>
          <cell r="AF188" t="str">
            <v>1232</v>
          </cell>
          <cell r="AG188" t="str">
            <v>FRN</v>
          </cell>
          <cell r="AH188" t="str">
            <v>6027</v>
          </cell>
          <cell r="AI188" t="str">
            <v>RP#</v>
          </cell>
          <cell r="AJ188" t="str">
            <v>000</v>
          </cell>
          <cell r="AK188" t="str">
            <v>CTL</v>
          </cell>
          <cell r="AM188" t="str">
            <v>RF#</v>
          </cell>
          <cell r="AU188" t="str">
            <v>TO PLACE IN SERVICE</v>
          </cell>
          <cell r="AZ188" t="str">
            <v>FPL Fibernet</v>
          </cell>
        </row>
        <row r="189">
          <cell r="A189" t="str">
            <v>107100</v>
          </cell>
          <cell r="B189" t="str">
            <v>0312</v>
          </cell>
          <cell r="C189" t="str">
            <v>06027</v>
          </cell>
          <cell r="D189" t="str">
            <v>0FIBER</v>
          </cell>
          <cell r="E189" t="str">
            <v>312000</v>
          </cell>
          <cell r="F189" t="str">
            <v>0813</v>
          </cell>
          <cell r="G189" t="str">
            <v>51450</v>
          </cell>
          <cell r="H189" t="str">
            <v>A</v>
          </cell>
          <cell r="I189" t="str">
            <v>00000041</v>
          </cell>
          <cell r="J189">
            <v>63</v>
          </cell>
          <cell r="K189">
            <v>312</v>
          </cell>
          <cell r="L189">
            <v>6027</v>
          </cell>
          <cell r="M189">
            <v>0</v>
          </cell>
          <cell r="N189">
            <v>0</v>
          </cell>
          <cell r="O189">
            <v>0</v>
          </cell>
          <cell r="P189">
            <v>0</v>
          </cell>
          <cell r="Q189" t="str">
            <v>0813</v>
          </cell>
          <cell r="R189" t="str">
            <v>51450</v>
          </cell>
          <cell r="S189" t="str">
            <v>200212</v>
          </cell>
          <cell r="T189" t="str">
            <v>SA01</v>
          </cell>
          <cell r="U189">
            <v>6208.25</v>
          </cell>
          <cell r="W189">
            <v>0</v>
          </cell>
          <cell r="Y189">
            <v>0</v>
          </cell>
          <cell r="Z189">
            <v>1</v>
          </cell>
          <cell r="AA189" t="str">
            <v>BCH</v>
          </cell>
          <cell r="AB189" t="str">
            <v>450002339</v>
          </cell>
          <cell r="AC189" t="str">
            <v>PO#</v>
          </cell>
          <cell r="AD189" t="str">
            <v>4500006339</v>
          </cell>
          <cell r="AE189" t="str">
            <v>S/R</v>
          </cell>
          <cell r="AF189" t="str">
            <v>NET</v>
          </cell>
          <cell r="AI189" t="str">
            <v>PYN</v>
          </cell>
          <cell r="AJ189" t="str">
            <v>CABLE UTILTIES</v>
          </cell>
          <cell r="AK189" t="str">
            <v>VND</v>
          </cell>
          <cell r="AL189" t="str">
            <v>043139190</v>
          </cell>
          <cell r="AM189" t="str">
            <v>FAC</v>
          </cell>
          <cell r="AN189" t="str">
            <v>000</v>
          </cell>
          <cell r="AQ189" t="str">
            <v>NVD</v>
          </cell>
          <cell r="AR189" t="str">
            <v>2002-06-</v>
          </cell>
          <cell r="AU189" t="str">
            <v>INVOICE# 0012       CABLE UTILTIES      5000003497</v>
          </cell>
          <cell r="AV189" t="str">
            <v>WF-BATCH</v>
          </cell>
          <cell r="AW189" t="str">
            <v>000</v>
          </cell>
          <cell r="AX189" t="str">
            <v>00</v>
          </cell>
          <cell r="AY189" t="str">
            <v>0</v>
          </cell>
          <cell r="AZ189" t="str">
            <v>FPL Fibernet</v>
          </cell>
        </row>
        <row r="190">
          <cell r="A190" t="str">
            <v>107100</v>
          </cell>
          <cell r="B190" t="str">
            <v>0312</v>
          </cell>
          <cell r="C190" t="str">
            <v>06030</v>
          </cell>
          <cell r="D190" t="str">
            <v>0ELECT</v>
          </cell>
          <cell r="E190" t="str">
            <v>312000</v>
          </cell>
          <cell r="F190" t="str">
            <v>0790</v>
          </cell>
          <cell r="G190" t="str">
            <v>65000</v>
          </cell>
          <cell r="H190" t="str">
            <v>A</v>
          </cell>
          <cell r="I190" t="str">
            <v>00000041</v>
          </cell>
          <cell r="J190">
            <v>70</v>
          </cell>
          <cell r="K190">
            <v>312</v>
          </cell>
          <cell r="L190">
            <v>6030</v>
          </cell>
          <cell r="M190">
            <v>0</v>
          </cell>
          <cell r="N190">
            <v>0</v>
          </cell>
          <cell r="O190">
            <v>0</v>
          </cell>
          <cell r="P190">
            <v>0</v>
          </cell>
          <cell r="Q190" t="str">
            <v>0790</v>
          </cell>
          <cell r="R190" t="str">
            <v>65000</v>
          </cell>
          <cell r="S190" t="str">
            <v>200212</v>
          </cell>
          <cell r="T190" t="str">
            <v>CA01</v>
          </cell>
          <cell r="U190">
            <v>-9738.59</v>
          </cell>
          <cell r="V190" t="str">
            <v>LDB</v>
          </cell>
          <cell r="W190">
            <v>0</v>
          </cell>
          <cell r="Y190">
            <v>0</v>
          </cell>
          <cell r="Z190">
            <v>0</v>
          </cell>
          <cell r="AA190" t="str">
            <v>BCH</v>
          </cell>
          <cell r="AB190" t="str">
            <v>0023</v>
          </cell>
          <cell r="AC190" t="str">
            <v>WKS</v>
          </cell>
          <cell r="AE190" t="str">
            <v>JV#</v>
          </cell>
          <cell r="AF190" t="str">
            <v>1232</v>
          </cell>
          <cell r="AG190" t="str">
            <v>FRN</v>
          </cell>
          <cell r="AH190" t="str">
            <v>6030</v>
          </cell>
          <cell r="AI190" t="str">
            <v>RP#</v>
          </cell>
          <cell r="AJ190" t="str">
            <v>000</v>
          </cell>
          <cell r="AK190" t="str">
            <v>CTL</v>
          </cell>
          <cell r="AM190" t="str">
            <v>RF#</v>
          </cell>
          <cell r="AU190" t="str">
            <v>TO PLACE IN SERVICE</v>
          </cell>
          <cell r="AZ190" t="str">
            <v>FPL Fibernet</v>
          </cell>
        </row>
        <row r="191">
          <cell r="A191" t="str">
            <v>107100</v>
          </cell>
          <cell r="B191" t="str">
            <v>0312</v>
          </cell>
          <cell r="C191" t="str">
            <v>06035</v>
          </cell>
          <cell r="D191" t="str">
            <v>0ELECT</v>
          </cell>
          <cell r="E191" t="str">
            <v>312000</v>
          </cell>
          <cell r="F191" t="str">
            <v>0790</v>
          </cell>
          <cell r="G191" t="str">
            <v>65000</v>
          </cell>
          <cell r="H191" t="str">
            <v>A</v>
          </cell>
          <cell r="I191" t="str">
            <v>00000041</v>
          </cell>
          <cell r="J191">
            <v>70</v>
          </cell>
          <cell r="K191">
            <v>312</v>
          </cell>
          <cell r="L191">
            <v>6035</v>
          </cell>
          <cell r="M191">
            <v>0</v>
          </cell>
          <cell r="N191">
            <v>0</v>
          </cell>
          <cell r="O191">
            <v>0</v>
          </cell>
          <cell r="P191">
            <v>0</v>
          </cell>
          <cell r="Q191" t="str">
            <v>0790</v>
          </cell>
          <cell r="R191" t="str">
            <v>65000</v>
          </cell>
          <cell r="S191" t="str">
            <v>200212</v>
          </cell>
          <cell r="T191" t="str">
            <v>CA01</v>
          </cell>
          <cell r="U191">
            <v>-8679.01</v>
          </cell>
          <cell r="V191" t="str">
            <v>LDB</v>
          </cell>
          <cell r="W191">
            <v>0</v>
          </cell>
          <cell r="Y191">
            <v>0</v>
          </cell>
          <cell r="Z191">
            <v>0</v>
          </cell>
          <cell r="AA191" t="str">
            <v>BCH</v>
          </cell>
          <cell r="AB191" t="str">
            <v>0023</v>
          </cell>
          <cell r="AC191" t="str">
            <v>WKS</v>
          </cell>
          <cell r="AE191" t="str">
            <v>JV#</v>
          </cell>
          <cell r="AF191" t="str">
            <v>1232</v>
          </cell>
          <cell r="AG191" t="str">
            <v>FRN</v>
          </cell>
          <cell r="AH191" t="str">
            <v>6035</v>
          </cell>
          <cell r="AI191" t="str">
            <v>RP#</v>
          </cell>
          <cell r="AJ191" t="str">
            <v>000</v>
          </cell>
          <cell r="AK191" t="str">
            <v>CTL</v>
          </cell>
          <cell r="AM191" t="str">
            <v>RF#</v>
          </cell>
          <cell r="AU191" t="str">
            <v>TO PLACE IN SERVICE</v>
          </cell>
          <cell r="AZ191" t="str">
            <v>FPL Fibernet</v>
          </cell>
        </row>
        <row r="192">
          <cell r="A192" t="str">
            <v>107100</v>
          </cell>
          <cell r="B192" t="str">
            <v>0312</v>
          </cell>
          <cell r="C192" t="str">
            <v>06036</v>
          </cell>
          <cell r="D192" t="str">
            <v>0ELECT</v>
          </cell>
          <cell r="E192" t="str">
            <v>312000</v>
          </cell>
          <cell r="F192" t="str">
            <v>0790</v>
          </cell>
          <cell r="G192" t="str">
            <v>65000</v>
          </cell>
          <cell r="H192" t="str">
            <v>A</v>
          </cell>
          <cell r="I192" t="str">
            <v>00000041</v>
          </cell>
          <cell r="J192">
            <v>70</v>
          </cell>
          <cell r="K192">
            <v>312</v>
          </cell>
          <cell r="L192">
            <v>6036</v>
          </cell>
          <cell r="M192">
            <v>0</v>
          </cell>
          <cell r="N192">
            <v>0</v>
          </cell>
          <cell r="O192">
            <v>0</v>
          </cell>
          <cell r="P192">
            <v>0</v>
          </cell>
          <cell r="Q192" t="str">
            <v>0790</v>
          </cell>
          <cell r="R192" t="str">
            <v>65000</v>
          </cell>
          <cell r="S192" t="str">
            <v>200212</v>
          </cell>
          <cell r="T192" t="str">
            <v>CA01</v>
          </cell>
          <cell r="U192">
            <v>-6214.74</v>
          </cell>
          <cell r="V192" t="str">
            <v>LDB</v>
          </cell>
          <cell r="W192">
            <v>0</v>
          </cell>
          <cell r="Y192">
            <v>0</v>
          </cell>
          <cell r="Z192">
            <v>0</v>
          </cell>
          <cell r="AA192" t="str">
            <v>BCH</v>
          </cell>
          <cell r="AB192" t="str">
            <v>0023</v>
          </cell>
          <cell r="AC192" t="str">
            <v>WKS</v>
          </cell>
          <cell r="AE192" t="str">
            <v>JV#</v>
          </cell>
          <cell r="AF192" t="str">
            <v>1232</v>
          </cell>
          <cell r="AG192" t="str">
            <v>FRN</v>
          </cell>
          <cell r="AH192" t="str">
            <v>6036</v>
          </cell>
          <cell r="AI192" t="str">
            <v>RP#</v>
          </cell>
          <cell r="AJ192" t="str">
            <v>000</v>
          </cell>
          <cell r="AK192" t="str">
            <v>CTL</v>
          </cell>
          <cell r="AM192" t="str">
            <v>RF#</v>
          </cell>
          <cell r="AU192" t="str">
            <v>TO PLACE IN SERVICE</v>
          </cell>
          <cell r="AZ192" t="str">
            <v>FPL Fibernet</v>
          </cell>
        </row>
        <row r="193">
          <cell r="A193" t="str">
            <v>107100</v>
          </cell>
          <cell r="B193" t="str">
            <v>0312</v>
          </cell>
          <cell r="C193" t="str">
            <v>06036</v>
          </cell>
          <cell r="D193" t="str">
            <v>0FIBER</v>
          </cell>
          <cell r="E193" t="str">
            <v>312000</v>
          </cell>
          <cell r="F193" t="str">
            <v>0790</v>
          </cell>
          <cell r="G193" t="str">
            <v>65000</v>
          </cell>
          <cell r="H193" t="str">
            <v>A</v>
          </cell>
          <cell r="I193" t="str">
            <v>00000041</v>
          </cell>
          <cell r="J193">
            <v>63</v>
          </cell>
          <cell r="K193">
            <v>312</v>
          </cell>
          <cell r="L193">
            <v>6036</v>
          </cell>
          <cell r="M193">
            <v>0</v>
          </cell>
          <cell r="N193">
            <v>0</v>
          </cell>
          <cell r="O193">
            <v>0</v>
          </cell>
          <cell r="P193">
            <v>0</v>
          </cell>
          <cell r="Q193" t="str">
            <v>0790</v>
          </cell>
          <cell r="R193" t="str">
            <v>65000</v>
          </cell>
          <cell r="S193" t="str">
            <v>200212</v>
          </cell>
          <cell r="T193" t="str">
            <v>CA01</v>
          </cell>
          <cell r="U193">
            <v>119697</v>
          </cell>
          <cell r="V193" t="str">
            <v>LDB</v>
          </cell>
          <cell r="W193">
            <v>0</v>
          </cell>
          <cell r="Y193">
            <v>0</v>
          </cell>
          <cell r="Z193">
            <v>0</v>
          </cell>
          <cell r="AA193" t="str">
            <v>BCH</v>
          </cell>
          <cell r="AB193" t="str">
            <v>0011</v>
          </cell>
          <cell r="AC193" t="str">
            <v>WKS</v>
          </cell>
          <cell r="AE193" t="str">
            <v>JV#</v>
          </cell>
          <cell r="AF193" t="str">
            <v>1232</v>
          </cell>
          <cell r="AG193" t="str">
            <v>FRN</v>
          </cell>
          <cell r="AH193" t="str">
            <v>6036</v>
          </cell>
          <cell r="AI193" t="str">
            <v>RP#</v>
          </cell>
          <cell r="AJ193" t="str">
            <v>000</v>
          </cell>
          <cell r="AK193" t="str">
            <v>CTL</v>
          </cell>
          <cell r="AM193" t="str">
            <v>RF#</v>
          </cell>
          <cell r="AU193" t="str">
            <v>ACCRUAL OF DEC 02 CAPITAL</v>
          </cell>
          <cell r="AZ193" t="str">
            <v>FPL Fibernet</v>
          </cell>
        </row>
        <row r="194">
          <cell r="A194" t="str">
            <v>107100</v>
          </cell>
          <cell r="B194" t="str">
            <v>0312</v>
          </cell>
          <cell r="C194" t="str">
            <v>06036</v>
          </cell>
          <cell r="D194" t="str">
            <v>0OTHER</v>
          </cell>
          <cell r="E194" t="str">
            <v>312000</v>
          </cell>
          <cell r="F194" t="str">
            <v>0803</v>
          </cell>
          <cell r="G194" t="str">
            <v>36000</v>
          </cell>
          <cell r="H194" t="str">
            <v>A</v>
          </cell>
          <cell r="I194" t="str">
            <v>00000041</v>
          </cell>
          <cell r="J194">
            <v>68</v>
          </cell>
          <cell r="K194">
            <v>312</v>
          </cell>
          <cell r="L194">
            <v>6036</v>
          </cell>
          <cell r="M194">
            <v>107</v>
          </cell>
          <cell r="N194">
            <v>10</v>
          </cell>
          <cell r="O194">
            <v>0</v>
          </cell>
          <cell r="P194">
            <v>107.1</v>
          </cell>
          <cell r="Q194" t="str">
            <v>0803</v>
          </cell>
          <cell r="R194" t="str">
            <v>36000</v>
          </cell>
          <cell r="S194" t="str">
            <v>200212</v>
          </cell>
          <cell r="T194" t="str">
            <v>PY42</v>
          </cell>
          <cell r="U194">
            <v>403.9</v>
          </cell>
          <cell r="V194" t="str">
            <v>LDB</v>
          </cell>
          <cell r="W194">
            <v>0</v>
          </cell>
          <cell r="X194" t="str">
            <v>SHR</v>
          </cell>
          <cell r="Y194">
            <v>8</v>
          </cell>
          <cell r="Z194">
            <v>8</v>
          </cell>
          <cell r="AA194" t="str">
            <v>PYP</v>
          </cell>
          <cell r="AB194" t="str">
            <v xml:space="preserve"> 0000001</v>
          </cell>
          <cell r="AC194" t="str">
            <v>PYL</v>
          </cell>
          <cell r="AD194" t="str">
            <v>004399</v>
          </cell>
          <cell r="AE194" t="str">
            <v>EMP</v>
          </cell>
          <cell r="AF194" t="str">
            <v>40663</v>
          </cell>
          <cell r="AG194" t="str">
            <v>JUL</v>
          </cell>
          <cell r="AH194" t="str">
            <v xml:space="preserve"> 000.00</v>
          </cell>
          <cell r="AI194" t="str">
            <v>BCH</v>
          </cell>
          <cell r="AJ194" t="str">
            <v>500</v>
          </cell>
          <cell r="AK194" t="str">
            <v>CLS</v>
          </cell>
          <cell r="AL194" t="str">
            <v>1RB8</v>
          </cell>
          <cell r="AM194" t="str">
            <v>DTA</v>
          </cell>
          <cell r="AN194" t="str">
            <v xml:space="preserve"> 00000000000.00</v>
          </cell>
          <cell r="AO194" t="str">
            <v>DTH</v>
          </cell>
          <cell r="AP194" t="str">
            <v xml:space="preserve"> 00000000000.00</v>
          </cell>
          <cell r="AV194" t="str">
            <v>000000000</v>
          </cell>
          <cell r="AW194" t="str">
            <v>000</v>
          </cell>
          <cell r="AX194" t="str">
            <v>00</v>
          </cell>
          <cell r="AY194" t="str">
            <v>0</v>
          </cell>
          <cell r="AZ194" t="str">
            <v>FPL Fibernet</v>
          </cell>
        </row>
        <row r="195">
          <cell r="A195" t="str">
            <v>107100</v>
          </cell>
          <cell r="B195" t="str">
            <v>0382</v>
          </cell>
          <cell r="C195" t="str">
            <v>06036</v>
          </cell>
          <cell r="D195" t="str">
            <v>0OTHER</v>
          </cell>
          <cell r="E195" t="str">
            <v>312000</v>
          </cell>
          <cell r="F195" t="str">
            <v>0662</v>
          </cell>
          <cell r="G195" t="str">
            <v>51450</v>
          </cell>
          <cell r="H195" t="str">
            <v>A</v>
          </cell>
          <cell r="I195" t="str">
            <v>00000041</v>
          </cell>
          <cell r="J195">
            <v>68</v>
          </cell>
          <cell r="K195">
            <v>382</v>
          </cell>
          <cell r="L195">
            <v>6036</v>
          </cell>
          <cell r="M195">
            <v>390</v>
          </cell>
          <cell r="N195">
            <v>0</v>
          </cell>
          <cell r="O195">
            <v>1</v>
          </cell>
          <cell r="P195">
            <v>390.00099999999998</v>
          </cell>
          <cell r="Q195" t="str">
            <v>0662</v>
          </cell>
          <cell r="R195" t="str">
            <v>51450</v>
          </cell>
          <cell r="S195" t="str">
            <v>200212</v>
          </cell>
          <cell r="T195" t="str">
            <v>SA01</v>
          </cell>
          <cell r="U195">
            <v>-3800</v>
          </cell>
          <cell r="W195">
            <v>0</v>
          </cell>
          <cell r="Y195">
            <v>0</v>
          </cell>
          <cell r="Z195">
            <v>-1</v>
          </cell>
          <cell r="AA195" t="str">
            <v>BCH</v>
          </cell>
          <cell r="AB195" t="str">
            <v>450002344</v>
          </cell>
          <cell r="AC195" t="str">
            <v>PO#</v>
          </cell>
          <cell r="AD195" t="str">
            <v>4500109985</v>
          </cell>
          <cell r="AE195" t="str">
            <v>S/R</v>
          </cell>
          <cell r="AF195" t="str">
            <v>337</v>
          </cell>
          <cell r="AI195" t="str">
            <v>PYN</v>
          </cell>
          <cell r="AJ195" t="str">
            <v>CROSS CONNECT COMMUNICATI</v>
          </cell>
          <cell r="AK195" t="str">
            <v>VND</v>
          </cell>
          <cell r="AL195" t="str">
            <v>650926583</v>
          </cell>
          <cell r="AM195" t="str">
            <v>FAC</v>
          </cell>
          <cell r="AN195" t="str">
            <v>000</v>
          </cell>
          <cell r="AQ195" t="str">
            <v>NVD</v>
          </cell>
          <cell r="AR195" t="str">
            <v>2002-11-</v>
          </cell>
          <cell r="AU195" t="str">
            <v>FPL29MIA36          CROSS CONNECT COMMUN5000003520</v>
          </cell>
          <cell r="AV195" t="str">
            <v>WF-BATCH</v>
          </cell>
          <cell r="AW195" t="str">
            <v>000</v>
          </cell>
          <cell r="AX195" t="str">
            <v>00</v>
          </cell>
          <cell r="AY195" t="str">
            <v>0</v>
          </cell>
          <cell r="AZ195" t="str">
            <v>FPL Fibernet</v>
          </cell>
        </row>
        <row r="196">
          <cell r="A196" t="str">
            <v>107100</v>
          </cell>
          <cell r="B196" t="str">
            <v>0382</v>
          </cell>
          <cell r="C196" t="str">
            <v>06036</v>
          </cell>
          <cell r="D196" t="str">
            <v>0OTHER</v>
          </cell>
          <cell r="E196" t="str">
            <v>312000</v>
          </cell>
          <cell r="F196" t="str">
            <v>0803</v>
          </cell>
          <cell r="G196" t="str">
            <v>36000</v>
          </cell>
          <cell r="H196" t="str">
            <v>A</v>
          </cell>
          <cell r="I196" t="str">
            <v>00000041</v>
          </cell>
          <cell r="J196">
            <v>68</v>
          </cell>
          <cell r="K196">
            <v>382</v>
          </cell>
          <cell r="L196">
            <v>6036</v>
          </cell>
          <cell r="M196">
            <v>107</v>
          </cell>
          <cell r="N196">
            <v>10</v>
          </cell>
          <cell r="O196">
            <v>0</v>
          </cell>
          <cell r="P196">
            <v>107.1</v>
          </cell>
          <cell r="Q196" t="str">
            <v>0803</v>
          </cell>
          <cell r="R196" t="str">
            <v>36000</v>
          </cell>
          <cell r="S196" t="str">
            <v>200212</v>
          </cell>
          <cell r="T196" t="str">
            <v>PY42</v>
          </cell>
          <cell r="U196">
            <v>757.31</v>
          </cell>
          <cell r="V196" t="str">
            <v>LDB</v>
          </cell>
          <cell r="W196">
            <v>0</v>
          </cell>
          <cell r="X196" t="str">
            <v>SHR</v>
          </cell>
          <cell r="Y196">
            <v>15</v>
          </cell>
          <cell r="Z196">
            <v>15</v>
          </cell>
          <cell r="AA196" t="str">
            <v>PYP</v>
          </cell>
          <cell r="AB196" t="str">
            <v xml:space="preserve"> 0000026</v>
          </cell>
          <cell r="AC196" t="str">
            <v>PYL</v>
          </cell>
          <cell r="AD196" t="str">
            <v>004399</v>
          </cell>
          <cell r="AE196" t="str">
            <v>EMP</v>
          </cell>
          <cell r="AF196" t="str">
            <v>40663</v>
          </cell>
          <cell r="AG196" t="str">
            <v>JUL</v>
          </cell>
          <cell r="AH196" t="str">
            <v xml:space="preserve"> 000.00</v>
          </cell>
          <cell r="AI196" t="str">
            <v>BCH</v>
          </cell>
          <cell r="AJ196" t="str">
            <v>500</v>
          </cell>
          <cell r="AK196" t="str">
            <v>CLS</v>
          </cell>
          <cell r="AL196" t="str">
            <v>1RB8</v>
          </cell>
          <cell r="AM196" t="str">
            <v>DTA</v>
          </cell>
          <cell r="AN196" t="str">
            <v xml:space="preserve"> 00000000000.00</v>
          </cell>
          <cell r="AO196" t="str">
            <v>DTH</v>
          </cell>
          <cell r="AP196" t="str">
            <v xml:space="preserve"> 00000000000.00</v>
          </cell>
          <cell r="AV196" t="str">
            <v>000000000</v>
          </cell>
          <cell r="AW196" t="str">
            <v>000</v>
          </cell>
          <cell r="AX196" t="str">
            <v>00</v>
          </cell>
          <cell r="AY196" t="str">
            <v>0</v>
          </cell>
          <cell r="AZ196" t="str">
            <v>FPL Fibernet</v>
          </cell>
        </row>
        <row r="197">
          <cell r="A197" t="str">
            <v>107100</v>
          </cell>
          <cell r="B197" t="str">
            <v>0312</v>
          </cell>
          <cell r="C197" t="str">
            <v>06037</v>
          </cell>
          <cell r="D197" t="str">
            <v>0FIBER</v>
          </cell>
          <cell r="E197" t="str">
            <v>312000</v>
          </cell>
          <cell r="F197" t="str">
            <v>0790</v>
          </cell>
          <cell r="G197" t="str">
            <v>65000</v>
          </cell>
          <cell r="H197" t="str">
            <v>A</v>
          </cell>
          <cell r="I197" t="str">
            <v>00000041</v>
          </cell>
          <cell r="J197">
            <v>9</v>
          </cell>
          <cell r="K197">
            <v>312</v>
          </cell>
          <cell r="L197">
            <v>6037</v>
          </cell>
          <cell r="M197">
            <v>0</v>
          </cell>
          <cell r="N197">
            <v>0</v>
          </cell>
          <cell r="O197">
            <v>0</v>
          </cell>
          <cell r="P197">
            <v>0</v>
          </cell>
          <cell r="Q197" t="str">
            <v>0790</v>
          </cell>
          <cell r="R197" t="str">
            <v>65000</v>
          </cell>
          <cell r="S197" t="str">
            <v>200212</v>
          </cell>
          <cell r="T197" t="str">
            <v>CA01</v>
          </cell>
          <cell r="U197">
            <v>-2583.59</v>
          </cell>
          <cell r="V197" t="str">
            <v>LDB</v>
          </cell>
          <cell r="W197">
            <v>0</v>
          </cell>
          <cell r="Y197">
            <v>0</v>
          </cell>
          <cell r="Z197">
            <v>0</v>
          </cell>
          <cell r="AA197" t="str">
            <v>BCH</v>
          </cell>
          <cell r="AB197" t="str">
            <v>0023</v>
          </cell>
          <cell r="AC197" t="str">
            <v>WKS</v>
          </cell>
          <cell r="AE197" t="str">
            <v>JV#</v>
          </cell>
          <cell r="AF197" t="str">
            <v>1232</v>
          </cell>
          <cell r="AG197" t="str">
            <v>FRN</v>
          </cell>
          <cell r="AH197" t="str">
            <v>6037</v>
          </cell>
          <cell r="AI197" t="str">
            <v>RP#</v>
          </cell>
          <cell r="AJ197" t="str">
            <v>000</v>
          </cell>
          <cell r="AK197" t="str">
            <v>CTL</v>
          </cell>
          <cell r="AM197" t="str">
            <v>RF#</v>
          </cell>
          <cell r="AU197" t="str">
            <v>TO PLACE IN SERVICE</v>
          </cell>
          <cell r="AZ197" t="str">
            <v>FPL Fibernet</v>
          </cell>
        </row>
        <row r="198">
          <cell r="A198" t="str">
            <v>107100</v>
          </cell>
          <cell r="B198" t="str">
            <v>0312</v>
          </cell>
          <cell r="C198" t="str">
            <v>06039</v>
          </cell>
          <cell r="D198" t="str">
            <v>0ELECT</v>
          </cell>
          <cell r="E198" t="str">
            <v>312000</v>
          </cell>
          <cell r="F198" t="str">
            <v>0790</v>
          </cell>
          <cell r="G198" t="str">
            <v>65000</v>
          </cell>
          <cell r="H198" t="str">
            <v>A</v>
          </cell>
          <cell r="I198" t="str">
            <v>00000041</v>
          </cell>
          <cell r="J198">
            <v>70</v>
          </cell>
          <cell r="K198">
            <v>312</v>
          </cell>
          <cell r="L198">
            <v>6039</v>
          </cell>
          <cell r="M198">
            <v>0</v>
          </cell>
          <cell r="N198">
            <v>0</v>
          </cell>
          <cell r="O198">
            <v>0</v>
          </cell>
          <cell r="P198">
            <v>0</v>
          </cell>
          <cell r="Q198" t="str">
            <v>0790</v>
          </cell>
          <cell r="R198" t="str">
            <v>65000</v>
          </cell>
          <cell r="S198" t="str">
            <v>200212</v>
          </cell>
          <cell r="T198" t="str">
            <v>CA01</v>
          </cell>
          <cell r="U198">
            <v>-2761.7</v>
          </cell>
          <cell r="V198" t="str">
            <v>LDB</v>
          </cell>
          <cell r="W198">
            <v>0</v>
          </cell>
          <cell r="Y198">
            <v>0</v>
          </cell>
          <cell r="Z198">
            <v>0</v>
          </cell>
          <cell r="AA198" t="str">
            <v>BCH</v>
          </cell>
          <cell r="AB198" t="str">
            <v>0023</v>
          </cell>
          <cell r="AC198" t="str">
            <v>WKS</v>
          </cell>
          <cell r="AE198" t="str">
            <v>JV#</v>
          </cell>
          <cell r="AF198" t="str">
            <v>1232</v>
          </cell>
          <cell r="AG198" t="str">
            <v>FRN</v>
          </cell>
          <cell r="AH198" t="str">
            <v>6039</v>
          </cell>
          <cell r="AI198" t="str">
            <v>RP#</v>
          </cell>
          <cell r="AJ198" t="str">
            <v>000</v>
          </cell>
          <cell r="AK198" t="str">
            <v>CTL</v>
          </cell>
          <cell r="AM198" t="str">
            <v>RF#</v>
          </cell>
          <cell r="AU198" t="str">
            <v>TO PLACE IN SERVICE</v>
          </cell>
          <cell r="AZ198" t="str">
            <v>FPL Fibernet</v>
          </cell>
        </row>
        <row r="199">
          <cell r="A199" t="str">
            <v>107100</v>
          </cell>
          <cell r="B199" t="str">
            <v>0312</v>
          </cell>
          <cell r="C199" t="str">
            <v>06039</v>
          </cell>
          <cell r="D199" t="str">
            <v>0FIBER</v>
          </cell>
          <cell r="E199" t="str">
            <v>312000</v>
          </cell>
          <cell r="F199" t="str">
            <v>0790</v>
          </cell>
          <cell r="G199" t="str">
            <v>65000</v>
          </cell>
          <cell r="H199" t="str">
            <v>A</v>
          </cell>
          <cell r="I199" t="str">
            <v>00000041</v>
          </cell>
          <cell r="J199">
            <v>63</v>
          </cell>
          <cell r="K199">
            <v>312</v>
          </cell>
          <cell r="L199">
            <v>6039</v>
          </cell>
          <cell r="M199">
            <v>0</v>
          </cell>
          <cell r="N199">
            <v>0</v>
          </cell>
          <cell r="O199">
            <v>0</v>
          </cell>
          <cell r="P199">
            <v>0</v>
          </cell>
          <cell r="Q199" t="str">
            <v>0790</v>
          </cell>
          <cell r="R199" t="str">
            <v>65000</v>
          </cell>
          <cell r="S199" t="str">
            <v>200212</v>
          </cell>
          <cell r="T199" t="str">
            <v>CA01</v>
          </cell>
          <cell r="U199">
            <v>-52134</v>
          </cell>
          <cell r="V199" t="str">
            <v>LDB</v>
          </cell>
          <cell r="W199">
            <v>0</v>
          </cell>
          <cell r="Y199">
            <v>0</v>
          </cell>
          <cell r="Z199">
            <v>0</v>
          </cell>
          <cell r="AA199" t="str">
            <v>BCH</v>
          </cell>
          <cell r="AB199" t="str">
            <v>0003</v>
          </cell>
          <cell r="AC199" t="str">
            <v>WKS</v>
          </cell>
          <cell r="AE199" t="str">
            <v>JV#</v>
          </cell>
          <cell r="AF199" t="str">
            <v>1232</v>
          </cell>
          <cell r="AG199" t="str">
            <v>FRN</v>
          </cell>
          <cell r="AH199" t="str">
            <v>6039</v>
          </cell>
          <cell r="AI199" t="str">
            <v>RP#</v>
          </cell>
          <cell r="AJ199" t="str">
            <v>000</v>
          </cell>
          <cell r="AK199" t="str">
            <v>CTL</v>
          </cell>
          <cell r="AM199" t="str">
            <v>RF#</v>
          </cell>
          <cell r="AU199" t="str">
            <v>AC-REV ACCRUAL OF OCT 02 CAPITA</v>
          </cell>
          <cell r="AZ199" t="str">
            <v>FPL Fibernet</v>
          </cell>
        </row>
        <row r="200">
          <cell r="A200" t="str">
            <v>107100</v>
          </cell>
          <cell r="L200">
            <v>6042</v>
          </cell>
          <cell r="S200" t="str">
            <v>200212</v>
          </cell>
          <cell r="U200">
            <v>105720.69</v>
          </cell>
        </row>
        <row r="201">
          <cell r="A201" t="str">
            <v>107100</v>
          </cell>
          <cell r="L201">
            <v>6050</v>
          </cell>
          <cell r="S201" t="str">
            <v>200212</v>
          </cell>
          <cell r="U201">
            <v>12218.97</v>
          </cell>
        </row>
        <row r="202">
          <cell r="A202" t="str">
            <v>107100</v>
          </cell>
          <cell r="B202" t="str">
            <v>0312</v>
          </cell>
          <cell r="C202" t="str">
            <v>06052</v>
          </cell>
          <cell r="D202" t="str">
            <v>0FIBER</v>
          </cell>
          <cell r="E202" t="str">
            <v>312000</v>
          </cell>
          <cell r="F202" t="str">
            <v>0790</v>
          </cell>
          <cell r="G202" t="str">
            <v>65000</v>
          </cell>
          <cell r="H202" t="str">
            <v>A</v>
          </cell>
          <cell r="I202" t="str">
            <v>00000041</v>
          </cell>
          <cell r="J202">
            <v>9</v>
          </cell>
          <cell r="K202">
            <v>312</v>
          </cell>
          <cell r="L202">
            <v>6052</v>
          </cell>
          <cell r="M202">
            <v>0</v>
          </cell>
          <cell r="N202">
            <v>0</v>
          </cell>
          <cell r="O202">
            <v>0</v>
          </cell>
          <cell r="P202">
            <v>0</v>
          </cell>
          <cell r="Q202" t="str">
            <v>0790</v>
          </cell>
          <cell r="R202" t="str">
            <v>65000</v>
          </cell>
          <cell r="S202" t="str">
            <v>200212</v>
          </cell>
          <cell r="T202" t="str">
            <v>CA01</v>
          </cell>
          <cell r="U202">
            <v>-5232.32</v>
          </cell>
          <cell r="V202" t="str">
            <v>LDB</v>
          </cell>
          <cell r="W202">
            <v>0</v>
          </cell>
          <cell r="Y202">
            <v>0</v>
          </cell>
          <cell r="Z202">
            <v>0</v>
          </cell>
          <cell r="AA202" t="str">
            <v>BCH</v>
          </cell>
          <cell r="AB202" t="str">
            <v>0023</v>
          </cell>
          <cell r="AC202" t="str">
            <v>WKS</v>
          </cell>
          <cell r="AE202" t="str">
            <v>JV#</v>
          </cell>
          <cell r="AF202" t="str">
            <v>1232</v>
          </cell>
          <cell r="AG202" t="str">
            <v>FRN</v>
          </cell>
          <cell r="AH202" t="str">
            <v>6052</v>
          </cell>
          <cell r="AI202" t="str">
            <v>RP#</v>
          </cell>
          <cell r="AJ202" t="str">
            <v>000</v>
          </cell>
          <cell r="AK202" t="str">
            <v>CTL</v>
          </cell>
          <cell r="AM202" t="str">
            <v>RF#</v>
          </cell>
          <cell r="AU202" t="str">
            <v>TO PLACE IN SERVICE</v>
          </cell>
          <cell r="AZ202" t="str">
            <v>FPL Fibernet</v>
          </cell>
        </row>
        <row r="203">
          <cell r="A203" t="str">
            <v>107100</v>
          </cell>
          <cell r="B203" t="str">
            <v>0313</v>
          </cell>
          <cell r="C203" t="str">
            <v>06060</v>
          </cell>
          <cell r="D203" t="str">
            <v>0FIBER</v>
          </cell>
          <cell r="E203" t="str">
            <v>313000</v>
          </cell>
          <cell r="F203" t="str">
            <v>0790</v>
          </cell>
          <cell r="G203" t="str">
            <v>65000</v>
          </cell>
          <cell r="H203" t="str">
            <v>A</v>
          </cell>
          <cell r="I203" t="str">
            <v>00000041</v>
          </cell>
          <cell r="J203">
            <v>9</v>
          </cell>
          <cell r="K203">
            <v>313</v>
          </cell>
          <cell r="L203">
            <v>6060</v>
          </cell>
          <cell r="M203">
            <v>0</v>
          </cell>
          <cell r="N203">
            <v>0</v>
          </cell>
          <cell r="O203">
            <v>0</v>
          </cell>
          <cell r="P203">
            <v>0</v>
          </cell>
          <cell r="Q203" t="str">
            <v>0790</v>
          </cell>
          <cell r="R203" t="str">
            <v>65000</v>
          </cell>
          <cell r="S203" t="str">
            <v>200212</v>
          </cell>
          <cell r="T203" t="str">
            <v>CA01</v>
          </cell>
          <cell r="U203">
            <v>-10065.030000000001</v>
          </cell>
          <cell r="V203" t="str">
            <v>LDB</v>
          </cell>
          <cell r="W203">
            <v>0</v>
          </cell>
          <cell r="Y203">
            <v>0</v>
          </cell>
          <cell r="Z203">
            <v>0</v>
          </cell>
          <cell r="AA203" t="str">
            <v>BCH</v>
          </cell>
          <cell r="AB203" t="str">
            <v>0023</v>
          </cell>
          <cell r="AC203" t="str">
            <v>WKS</v>
          </cell>
          <cell r="AE203" t="str">
            <v>JV#</v>
          </cell>
          <cell r="AF203" t="str">
            <v>1232</v>
          </cell>
          <cell r="AG203" t="str">
            <v>FRN</v>
          </cell>
          <cell r="AH203" t="str">
            <v>6060</v>
          </cell>
          <cell r="AI203" t="str">
            <v>RP#</v>
          </cell>
          <cell r="AJ203" t="str">
            <v>000</v>
          </cell>
          <cell r="AK203" t="str">
            <v>CTL</v>
          </cell>
          <cell r="AM203" t="str">
            <v>RF#</v>
          </cell>
          <cell r="AU203" t="str">
            <v>TO PLACE IN SERVICE</v>
          </cell>
          <cell r="AZ203" t="str">
            <v>FPL Fibernet</v>
          </cell>
        </row>
        <row r="204">
          <cell r="A204" t="str">
            <v>107100</v>
          </cell>
          <cell r="B204" t="str">
            <v>0312</v>
          </cell>
          <cell r="C204" t="str">
            <v>06061</v>
          </cell>
          <cell r="D204" t="str">
            <v>0FIBER</v>
          </cell>
          <cell r="E204" t="str">
            <v>312000</v>
          </cell>
          <cell r="F204" t="str">
            <v>0662</v>
          </cell>
          <cell r="G204" t="str">
            <v>51450</v>
          </cell>
          <cell r="H204" t="str">
            <v>A</v>
          </cell>
          <cell r="I204" t="str">
            <v>00000041</v>
          </cell>
          <cell r="J204">
            <v>63</v>
          </cell>
          <cell r="K204">
            <v>312</v>
          </cell>
          <cell r="L204">
            <v>6061</v>
          </cell>
          <cell r="M204">
            <v>0</v>
          </cell>
          <cell r="N204">
            <v>0</v>
          </cell>
          <cell r="O204">
            <v>0</v>
          </cell>
          <cell r="P204">
            <v>0</v>
          </cell>
          <cell r="Q204" t="str">
            <v>0662</v>
          </cell>
          <cell r="R204" t="str">
            <v>51450</v>
          </cell>
          <cell r="S204" t="str">
            <v>200212</v>
          </cell>
          <cell r="T204" t="str">
            <v>SA01</v>
          </cell>
          <cell r="U204">
            <v>634.4</v>
          </cell>
          <cell r="W204">
            <v>0</v>
          </cell>
          <cell r="Y204">
            <v>0</v>
          </cell>
          <cell r="Z204">
            <v>1</v>
          </cell>
          <cell r="AA204" t="str">
            <v>BCH</v>
          </cell>
          <cell r="AB204" t="str">
            <v>450002350</v>
          </cell>
          <cell r="AC204" t="str">
            <v>PO#</v>
          </cell>
          <cell r="AD204" t="str">
            <v>4500030221</v>
          </cell>
          <cell r="AE204" t="str">
            <v>S/R</v>
          </cell>
          <cell r="AF204" t="str">
            <v>NET</v>
          </cell>
          <cell r="AI204" t="str">
            <v>PYN</v>
          </cell>
          <cell r="AJ204" t="str">
            <v>W D COMMUNICATIONS INC</v>
          </cell>
          <cell r="AK204" t="str">
            <v>VND</v>
          </cell>
          <cell r="AL204" t="str">
            <v>591953252</v>
          </cell>
          <cell r="AM204" t="str">
            <v>FAC</v>
          </cell>
          <cell r="AN204" t="str">
            <v>000</v>
          </cell>
          <cell r="AQ204" t="str">
            <v>NVD</v>
          </cell>
          <cell r="AR204" t="str">
            <v>2002-12-</v>
          </cell>
          <cell r="AU204" t="str">
            <v>INVOICE# 26753      W D COMMUNICATIONS I5000003531</v>
          </cell>
          <cell r="AV204" t="str">
            <v>WF-BATCH</v>
          </cell>
          <cell r="AW204" t="str">
            <v>000</v>
          </cell>
          <cell r="AX204" t="str">
            <v>00</v>
          </cell>
          <cell r="AY204" t="str">
            <v>0</v>
          </cell>
          <cell r="AZ204" t="str">
            <v>FPL Fibernet</v>
          </cell>
        </row>
        <row r="205">
          <cell r="A205" t="str">
            <v>107100</v>
          </cell>
          <cell r="B205" t="str">
            <v>0312</v>
          </cell>
          <cell r="C205" t="str">
            <v>06061</v>
          </cell>
          <cell r="D205" t="str">
            <v>0FIBER</v>
          </cell>
          <cell r="E205" t="str">
            <v>312000</v>
          </cell>
          <cell r="F205" t="str">
            <v>0662</v>
          </cell>
          <cell r="G205" t="str">
            <v>51450</v>
          </cell>
          <cell r="H205" t="str">
            <v>A</v>
          </cell>
          <cell r="I205" t="str">
            <v>00000041</v>
          </cell>
          <cell r="J205">
            <v>63</v>
          </cell>
          <cell r="K205">
            <v>312</v>
          </cell>
          <cell r="L205">
            <v>6061</v>
          </cell>
          <cell r="M205">
            <v>0</v>
          </cell>
          <cell r="N205">
            <v>0</v>
          </cell>
          <cell r="O205">
            <v>0</v>
          </cell>
          <cell r="P205">
            <v>0</v>
          </cell>
          <cell r="Q205" t="str">
            <v>0662</v>
          </cell>
          <cell r="R205" t="str">
            <v>51450</v>
          </cell>
          <cell r="S205" t="str">
            <v>200212</v>
          </cell>
          <cell r="T205" t="str">
            <v>SA01</v>
          </cell>
          <cell r="U205">
            <v>886.2</v>
          </cell>
          <cell r="W205">
            <v>0</v>
          </cell>
          <cell r="Y205">
            <v>0</v>
          </cell>
          <cell r="Z205">
            <v>1</v>
          </cell>
          <cell r="AA205" t="str">
            <v>BCH</v>
          </cell>
          <cell r="AB205" t="str">
            <v>450002353</v>
          </cell>
          <cell r="AC205" t="str">
            <v>PO#</v>
          </cell>
          <cell r="AD205" t="str">
            <v>4500078635</v>
          </cell>
          <cell r="AE205" t="str">
            <v>S/R</v>
          </cell>
          <cell r="AF205" t="str">
            <v>337</v>
          </cell>
          <cell r="AI205" t="str">
            <v>PYN</v>
          </cell>
          <cell r="AJ205" t="str">
            <v>ORIUS TELECOM SERVICES IN</v>
          </cell>
          <cell r="AK205" t="str">
            <v>VND</v>
          </cell>
          <cell r="AL205" t="str">
            <v>651061903</v>
          </cell>
          <cell r="AM205" t="str">
            <v>FAC</v>
          </cell>
          <cell r="AN205" t="str">
            <v>000</v>
          </cell>
          <cell r="AQ205" t="str">
            <v>NVD</v>
          </cell>
          <cell r="AR205" t="str">
            <v>2002-12-</v>
          </cell>
          <cell r="AU205" t="str">
            <v>INVOICE# 90653TPR   ORIUS TELECOM SERVIC5000003587</v>
          </cell>
          <cell r="AV205" t="str">
            <v>WF-BATCH</v>
          </cell>
          <cell r="AW205" t="str">
            <v>000</v>
          </cell>
          <cell r="AX205" t="str">
            <v>00</v>
          </cell>
          <cell r="AY205" t="str">
            <v>0</v>
          </cell>
          <cell r="AZ205" t="str">
            <v>FPL Fibernet</v>
          </cell>
        </row>
        <row r="206">
          <cell r="A206" t="str">
            <v>107100</v>
          </cell>
          <cell r="B206" t="str">
            <v>0312</v>
          </cell>
          <cell r="C206" t="str">
            <v>06061</v>
          </cell>
          <cell r="D206" t="str">
            <v>0FIBER</v>
          </cell>
          <cell r="E206" t="str">
            <v>312000</v>
          </cell>
          <cell r="F206" t="str">
            <v>0662</v>
          </cell>
          <cell r="G206" t="str">
            <v>51450</v>
          </cell>
          <cell r="H206" t="str">
            <v>A</v>
          </cell>
          <cell r="I206" t="str">
            <v>00000041</v>
          </cell>
          <cell r="J206">
            <v>63</v>
          </cell>
          <cell r="K206">
            <v>312</v>
          </cell>
          <cell r="L206">
            <v>6061</v>
          </cell>
          <cell r="M206">
            <v>0</v>
          </cell>
          <cell r="N206">
            <v>0</v>
          </cell>
          <cell r="O206">
            <v>0</v>
          </cell>
          <cell r="P206">
            <v>0</v>
          </cell>
          <cell r="Q206" t="str">
            <v>0662</v>
          </cell>
          <cell r="R206" t="str">
            <v>51450</v>
          </cell>
          <cell r="S206" t="str">
            <v>200212</v>
          </cell>
          <cell r="T206" t="str">
            <v>SA01</v>
          </cell>
          <cell r="U206">
            <v>2320</v>
          </cell>
          <cell r="W206">
            <v>0</v>
          </cell>
          <cell r="Y206">
            <v>0</v>
          </cell>
          <cell r="Z206">
            <v>1</v>
          </cell>
          <cell r="AA206" t="str">
            <v>BCH</v>
          </cell>
          <cell r="AB206" t="str">
            <v>450002350</v>
          </cell>
          <cell r="AC206" t="str">
            <v>PO#</v>
          </cell>
          <cell r="AD206" t="str">
            <v>4500006339</v>
          </cell>
          <cell r="AE206" t="str">
            <v>S/R</v>
          </cell>
          <cell r="AF206" t="str">
            <v>NET</v>
          </cell>
          <cell r="AI206" t="str">
            <v>PYN</v>
          </cell>
          <cell r="AJ206" t="str">
            <v>CABLE UTILTIES</v>
          </cell>
          <cell r="AK206" t="str">
            <v>VND</v>
          </cell>
          <cell r="AL206" t="str">
            <v>043139190</v>
          </cell>
          <cell r="AM206" t="str">
            <v>FAC</v>
          </cell>
          <cell r="AN206" t="str">
            <v>000</v>
          </cell>
          <cell r="AQ206" t="str">
            <v>NVD</v>
          </cell>
          <cell r="AR206" t="str">
            <v>2002-12-</v>
          </cell>
          <cell r="AU206" t="str">
            <v>INVOICE# 16         CABLE UTILTIES      5000003573</v>
          </cell>
          <cell r="AV206" t="str">
            <v>WF-BATCH</v>
          </cell>
          <cell r="AW206" t="str">
            <v>000</v>
          </cell>
          <cell r="AX206" t="str">
            <v>00</v>
          </cell>
          <cell r="AY206" t="str">
            <v>0</v>
          </cell>
          <cell r="AZ206" t="str">
            <v>FPL Fibernet</v>
          </cell>
        </row>
        <row r="207">
          <cell r="A207" t="str">
            <v>107100</v>
          </cell>
          <cell r="B207" t="str">
            <v>0312</v>
          </cell>
          <cell r="C207" t="str">
            <v>06061</v>
          </cell>
          <cell r="D207" t="str">
            <v>0FIBER</v>
          </cell>
          <cell r="E207" t="str">
            <v>312000</v>
          </cell>
          <cell r="F207" t="str">
            <v>0790</v>
          </cell>
          <cell r="G207" t="str">
            <v>65000</v>
          </cell>
          <cell r="H207" t="str">
            <v>A</v>
          </cell>
          <cell r="I207" t="str">
            <v>00000041</v>
          </cell>
          <cell r="J207">
            <v>9</v>
          </cell>
          <cell r="K207">
            <v>312</v>
          </cell>
          <cell r="L207">
            <v>6061</v>
          </cell>
          <cell r="M207">
            <v>0</v>
          </cell>
          <cell r="N207">
            <v>0</v>
          </cell>
          <cell r="O207">
            <v>0</v>
          </cell>
          <cell r="P207">
            <v>0</v>
          </cell>
          <cell r="Q207" t="str">
            <v>0790</v>
          </cell>
          <cell r="R207" t="str">
            <v>65000</v>
          </cell>
          <cell r="S207" t="str">
            <v>200212</v>
          </cell>
          <cell r="T207" t="str">
            <v>CA01</v>
          </cell>
          <cell r="U207">
            <v>-29819.13</v>
          </cell>
          <cell r="V207" t="str">
            <v>LDB</v>
          </cell>
          <cell r="W207">
            <v>0</v>
          </cell>
          <cell r="Y207">
            <v>0</v>
          </cell>
          <cell r="Z207">
            <v>0</v>
          </cell>
          <cell r="AA207" t="str">
            <v>BCH</v>
          </cell>
          <cell r="AB207" t="str">
            <v>0023</v>
          </cell>
          <cell r="AC207" t="str">
            <v>WKS</v>
          </cell>
          <cell r="AE207" t="str">
            <v>JV#</v>
          </cell>
          <cell r="AF207" t="str">
            <v>1232</v>
          </cell>
          <cell r="AG207" t="str">
            <v>FRN</v>
          </cell>
          <cell r="AH207" t="str">
            <v>6061</v>
          </cell>
          <cell r="AI207" t="str">
            <v>RP#</v>
          </cell>
          <cell r="AJ207" t="str">
            <v>000</v>
          </cell>
          <cell r="AK207" t="str">
            <v>CTL</v>
          </cell>
          <cell r="AM207" t="str">
            <v>RF#</v>
          </cell>
          <cell r="AU207" t="str">
            <v>TO PLACE IN SERVICE</v>
          </cell>
          <cell r="AZ207" t="str">
            <v>FPL Fibernet</v>
          </cell>
        </row>
        <row r="208">
          <cell r="A208" t="str">
            <v>107100</v>
          </cell>
          <cell r="B208" t="str">
            <v>0312</v>
          </cell>
          <cell r="C208" t="str">
            <v>06061</v>
          </cell>
          <cell r="D208" t="str">
            <v>0FIBER</v>
          </cell>
          <cell r="E208" t="str">
            <v>312000</v>
          </cell>
          <cell r="F208" t="str">
            <v>0790</v>
          </cell>
          <cell r="G208" t="str">
            <v>65000</v>
          </cell>
          <cell r="H208" t="str">
            <v>A</v>
          </cell>
          <cell r="I208" t="str">
            <v>00000041</v>
          </cell>
          <cell r="J208">
            <v>63</v>
          </cell>
          <cell r="K208">
            <v>312</v>
          </cell>
          <cell r="L208">
            <v>6061</v>
          </cell>
          <cell r="M208">
            <v>0</v>
          </cell>
          <cell r="N208">
            <v>0</v>
          </cell>
          <cell r="O208">
            <v>0</v>
          </cell>
          <cell r="P208">
            <v>0</v>
          </cell>
          <cell r="Q208" t="str">
            <v>0790</v>
          </cell>
          <cell r="R208" t="str">
            <v>65000</v>
          </cell>
          <cell r="S208" t="str">
            <v>200212</v>
          </cell>
          <cell r="T208" t="str">
            <v>CA01</v>
          </cell>
          <cell r="U208">
            <v>128000</v>
          </cell>
          <cell r="V208" t="str">
            <v>LDB</v>
          </cell>
          <cell r="W208">
            <v>0</v>
          </cell>
          <cell r="Y208">
            <v>0</v>
          </cell>
          <cell r="Z208">
            <v>0</v>
          </cell>
          <cell r="AA208" t="str">
            <v>BCH</v>
          </cell>
          <cell r="AB208" t="str">
            <v>0004</v>
          </cell>
          <cell r="AC208" t="str">
            <v>WKS</v>
          </cell>
          <cell r="AE208" t="str">
            <v>JV#</v>
          </cell>
          <cell r="AF208" t="str">
            <v>1232</v>
          </cell>
          <cell r="AG208" t="str">
            <v>FRN</v>
          </cell>
          <cell r="AH208" t="str">
            <v>6061</v>
          </cell>
          <cell r="AI208" t="str">
            <v>RP#</v>
          </cell>
          <cell r="AJ208" t="str">
            <v>000</v>
          </cell>
          <cell r="AK208" t="str">
            <v>CTL</v>
          </cell>
          <cell r="AM208" t="str">
            <v>RF#</v>
          </cell>
          <cell r="AU208" t="str">
            <v>AC-REV ACCRUAL OF OCT 02 CAPITA</v>
          </cell>
          <cell r="AZ208" t="str">
            <v>FPL Fibernet</v>
          </cell>
        </row>
        <row r="209">
          <cell r="A209" t="str">
            <v>107100</v>
          </cell>
          <cell r="B209" t="str">
            <v>0312</v>
          </cell>
          <cell r="C209" t="str">
            <v>06061</v>
          </cell>
          <cell r="D209" t="str">
            <v>0FIBER</v>
          </cell>
          <cell r="E209" t="str">
            <v>312000</v>
          </cell>
          <cell r="F209" t="str">
            <v>0790</v>
          </cell>
          <cell r="G209" t="str">
            <v>65000</v>
          </cell>
          <cell r="H209" t="str">
            <v>A</v>
          </cell>
          <cell r="I209" t="str">
            <v>00000041</v>
          </cell>
          <cell r="J209">
            <v>63</v>
          </cell>
          <cell r="K209">
            <v>312</v>
          </cell>
          <cell r="L209">
            <v>6061</v>
          </cell>
          <cell r="M209">
            <v>0</v>
          </cell>
          <cell r="N209">
            <v>0</v>
          </cell>
          <cell r="O209">
            <v>0</v>
          </cell>
          <cell r="P209">
            <v>0</v>
          </cell>
          <cell r="Q209" t="str">
            <v>0790</v>
          </cell>
          <cell r="R209" t="str">
            <v>65000</v>
          </cell>
          <cell r="S209" t="str">
            <v>200212</v>
          </cell>
          <cell r="T209" t="str">
            <v>CA01</v>
          </cell>
          <cell r="U209">
            <v>187711.64</v>
          </cell>
          <cell r="V209" t="str">
            <v>LDB</v>
          </cell>
          <cell r="W209">
            <v>0</v>
          </cell>
          <cell r="Y209">
            <v>0</v>
          </cell>
          <cell r="Z209">
            <v>0</v>
          </cell>
          <cell r="AA209" t="str">
            <v>BCH</v>
          </cell>
          <cell r="AB209" t="str">
            <v>0015</v>
          </cell>
          <cell r="AC209" t="str">
            <v>WKS</v>
          </cell>
          <cell r="AE209" t="str">
            <v>JV#</v>
          </cell>
          <cell r="AF209" t="str">
            <v>1232</v>
          </cell>
          <cell r="AG209" t="str">
            <v>FRN</v>
          </cell>
          <cell r="AH209" t="str">
            <v>6061</v>
          </cell>
          <cell r="AI209" t="str">
            <v>RP#</v>
          </cell>
          <cell r="AJ209" t="str">
            <v>000</v>
          </cell>
          <cell r="AK209" t="str">
            <v>CTL</v>
          </cell>
          <cell r="AM209" t="str">
            <v>RF#</v>
          </cell>
          <cell r="AU209" t="str">
            <v>ACCRUAL OF DEC 02 CAPITAL</v>
          </cell>
          <cell r="AZ209" t="str">
            <v>FPL Fibernet</v>
          </cell>
        </row>
        <row r="210">
          <cell r="A210" t="str">
            <v>107100</v>
          </cell>
          <cell r="B210" t="str">
            <v>0312</v>
          </cell>
          <cell r="C210" t="str">
            <v>06061</v>
          </cell>
          <cell r="D210" t="str">
            <v>0FIBER</v>
          </cell>
          <cell r="E210" t="str">
            <v>312000</v>
          </cell>
          <cell r="F210" t="str">
            <v>0790</v>
          </cell>
          <cell r="G210" t="str">
            <v>65000</v>
          </cell>
          <cell r="H210" t="str">
            <v>A</v>
          </cell>
          <cell r="I210" t="str">
            <v>00000041</v>
          </cell>
          <cell r="J210">
            <v>63</v>
          </cell>
          <cell r="K210">
            <v>312</v>
          </cell>
          <cell r="L210">
            <v>6061</v>
          </cell>
          <cell r="M210">
            <v>0</v>
          </cell>
          <cell r="N210">
            <v>0</v>
          </cell>
          <cell r="O210">
            <v>0</v>
          </cell>
          <cell r="P210">
            <v>0</v>
          </cell>
          <cell r="Q210" t="str">
            <v>0790</v>
          </cell>
          <cell r="R210" t="str">
            <v>65000</v>
          </cell>
          <cell r="S210" t="str">
            <v>200212</v>
          </cell>
          <cell r="T210" t="str">
            <v>CA01</v>
          </cell>
          <cell r="U210">
            <v>-580000</v>
          </cell>
          <cell r="V210" t="str">
            <v>LDB</v>
          </cell>
          <cell r="W210">
            <v>0</v>
          </cell>
          <cell r="Y210">
            <v>0</v>
          </cell>
          <cell r="Z210">
            <v>0</v>
          </cell>
          <cell r="AA210" t="str">
            <v>BCH</v>
          </cell>
          <cell r="AB210" t="str">
            <v>0003</v>
          </cell>
          <cell r="AC210" t="str">
            <v>WKS</v>
          </cell>
          <cell r="AE210" t="str">
            <v>JV#</v>
          </cell>
          <cell r="AF210" t="str">
            <v>1232</v>
          </cell>
          <cell r="AG210" t="str">
            <v>FRN</v>
          </cell>
          <cell r="AH210" t="str">
            <v>6061</v>
          </cell>
          <cell r="AI210" t="str">
            <v>RP#</v>
          </cell>
          <cell r="AJ210" t="str">
            <v>000</v>
          </cell>
          <cell r="AK210" t="str">
            <v>CTL</v>
          </cell>
          <cell r="AM210" t="str">
            <v>RF#</v>
          </cell>
          <cell r="AU210" t="str">
            <v>AC-REV ACCRUAL OF OCT 02 CAPITA</v>
          </cell>
          <cell r="AZ210" t="str">
            <v>FPL Fibernet</v>
          </cell>
        </row>
        <row r="211">
          <cell r="A211" t="str">
            <v>107100</v>
          </cell>
          <cell r="B211" t="str">
            <v>0306</v>
          </cell>
          <cell r="C211" t="str">
            <v>06062</v>
          </cell>
          <cell r="D211" t="str">
            <v>0ELECT</v>
          </cell>
          <cell r="E211" t="str">
            <v>306000</v>
          </cell>
          <cell r="F211" t="str">
            <v>0790</v>
          </cell>
          <cell r="G211" t="str">
            <v>65000</v>
          </cell>
          <cell r="H211" t="str">
            <v>A</v>
          </cell>
          <cell r="I211" t="str">
            <v>00000041</v>
          </cell>
          <cell r="J211">
            <v>70</v>
          </cell>
          <cell r="K211">
            <v>306</v>
          </cell>
          <cell r="L211">
            <v>6062</v>
          </cell>
          <cell r="M211">
            <v>0</v>
          </cell>
          <cell r="N211">
            <v>0</v>
          </cell>
          <cell r="O211">
            <v>0</v>
          </cell>
          <cell r="P211">
            <v>0</v>
          </cell>
          <cell r="Q211" t="str">
            <v>0790</v>
          </cell>
          <cell r="R211" t="str">
            <v>65000</v>
          </cell>
          <cell r="S211" t="str">
            <v>200212</v>
          </cell>
          <cell r="T211" t="str">
            <v>CA01</v>
          </cell>
          <cell r="U211">
            <v>-143481.26</v>
          </cell>
          <cell r="V211" t="str">
            <v>LDB</v>
          </cell>
          <cell r="W211">
            <v>0</v>
          </cell>
          <cell r="Y211">
            <v>0</v>
          </cell>
          <cell r="Z211">
            <v>0</v>
          </cell>
          <cell r="AA211" t="str">
            <v>BCH</v>
          </cell>
          <cell r="AB211" t="str">
            <v>0023</v>
          </cell>
          <cell r="AC211" t="str">
            <v>WKS</v>
          </cell>
          <cell r="AE211" t="str">
            <v>JV#</v>
          </cell>
          <cell r="AF211" t="str">
            <v>1232</v>
          </cell>
          <cell r="AG211" t="str">
            <v>FRN</v>
          </cell>
          <cell r="AH211" t="str">
            <v>6062</v>
          </cell>
          <cell r="AI211" t="str">
            <v>RP#</v>
          </cell>
          <cell r="AJ211" t="str">
            <v>000</v>
          </cell>
          <cell r="AK211" t="str">
            <v>CTL</v>
          </cell>
          <cell r="AM211" t="str">
            <v>RF#</v>
          </cell>
          <cell r="AU211" t="str">
            <v>TO PLACE IN SERVICE</v>
          </cell>
          <cell r="AZ211" t="str">
            <v>FPL Fibernet</v>
          </cell>
        </row>
        <row r="212">
          <cell r="A212" t="str">
            <v>107100</v>
          </cell>
          <cell r="B212" t="str">
            <v>0312</v>
          </cell>
          <cell r="C212" t="str">
            <v>06064</v>
          </cell>
          <cell r="D212" t="str">
            <v>0ELECT</v>
          </cell>
          <cell r="E212" t="str">
            <v>312000</v>
          </cell>
          <cell r="F212" t="str">
            <v>0790</v>
          </cell>
          <cell r="G212" t="str">
            <v>65000</v>
          </cell>
          <cell r="H212" t="str">
            <v>A</v>
          </cell>
          <cell r="I212" t="str">
            <v>00000041</v>
          </cell>
          <cell r="J212">
            <v>70</v>
          </cell>
          <cell r="K212">
            <v>312</v>
          </cell>
          <cell r="L212">
            <v>6064</v>
          </cell>
          <cell r="M212">
            <v>0</v>
          </cell>
          <cell r="N212">
            <v>0</v>
          </cell>
          <cell r="O212">
            <v>0</v>
          </cell>
          <cell r="P212">
            <v>0</v>
          </cell>
          <cell r="Q212" t="str">
            <v>0790</v>
          </cell>
          <cell r="R212" t="str">
            <v>65000</v>
          </cell>
          <cell r="S212" t="str">
            <v>200212</v>
          </cell>
          <cell r="T212" t="str">
            <v>CA01</v>
          </cell>
          <cell r="U212">
            <v>-50633.32</v>
          </cell>
          <cell r="V212" t="str">
            <v>LDB</v>
          </cell>
          <cell r="W212">
            <v>0</v>
          </cell>
          <cell r="Y212">
            <v>0</v>
          </cell>
          <cell r="Z212">
            <v>0</v>
          </cell>
          <cell r="AA212" t="str">
            <v>BCH</v>
          </cell>
          <cell r="AB212" t="str">
            <v>0023</v>
          </cell>
          <cell r="AC212" t="str">
            <v>WKS</v>
          </cell>
          <cell r="AE212" t="str">
            <v>JV#</v>
          </cell>
          <cell r="AF212" t="str">
            <v>1232</v>
          </cell>
          <cell r="AG212" t="str">
            <v>FRN</v>
          </cell>
          <cell r="AH212" t="str">
            <v>6064</v>
          </cell>
          <cell r="AI212" t="str">
            <v>RP#</v>
          </cell>
          <cell r="AJ212" t="str">
            <v>000</v>
          </cell>
          <cell r="AK212" t="str">
            <v>CTL</v>
          </cell>
          <cell r="AM212" t="str">
            <v>RF#</v>
          </cell>
          <cell r="AU212" t="str">
            <v>TO PLACE IN SERVICE</v>
          </cell>
          <cell r="AZ212" t="str">
            <v>FPL Fibernet</v>
          </cell>
        </row>
        <row r="213">
          <cell r="A213" t="str">
            <v>107100</v>
          </cell>
          <cell r="B213" t="str">
            <v>0312</v>
          </cell>
          <cell r="C213" t="str">
            <v>06064</v>
          </cell>
          <cell r="D213" t="str">
            <v>0FIBER</v>
          </cell>
          <cell r="E213" t="str">
            <v>312000</v>
          </cell>
          <cell r="F213" t="str">
            <v>0662</v>
          </cell>
          <cell r="G213" t="str">
            <v>51450</v>
          </cell>
          <cell r="H213" t="str">
            <v>A</v>
          </cell>
          <cell r="I213" t="str">
            <v>00000041</v>
          </cell>
          <cell r="J213">
            <v>63</v>
          </cell>
          <cell r="K213">
            <v>312</v>
          </cell>
          <cell r="L213">
            <v>6064</v>
          </cell>
          <cell r="M213">
            <v>0</v>
          </cell>
          <cell r="N213">
            <v>0</v>
          </cell>
          <cell r="O213">
            <v>0</v>
          </cell>
          <cell r="P213">
            <v>0</v>
          </cell>
          <cell r="Q213" t="str">
            <v>0662</v>
          </cell>
          <cell r="R213" t="str">
            <v>51450</v>
          </cell>
          <cell r="S213" t="str">
            <v>200212</v>
          </cell>
          <cell r="T213" t="str">
            <v>SA01</v>
          </cell>
          <cell r="U213">
            <v>634.4</v>
          </cell>
          <cell r="W213">
            <v>0</v>
          </cell>
          <cell r="Y213">
            <v>0</v>
          </cell>
          <cell r="Z213">
            <v>1</v>
          </cell>
          <cell r="AA213" t="str">
            <v>BCH</v>
          </cell>
          <cell r="AB213" t="str">
            <v>450002350</v>
          </cell>
          <cell r="AC213" t="str">
            <v>PO#</v>
          </cell>
          <cell r="AD213" t="str">
            <v>4500030221</v>
          </cell>
          <cell r="AE213" t="str">
            <v>S/R</v>
          </cell>
          <cell r="AF213" t="str">
            <v>NET</v>
          </cell>
          <cell r="AI213" t="str">
            <v>PYN</v>
          </cell>
          <cell r="AJ213" t="str">
            <v>W D COMMUNICATIONS INC</v>
          </cell>
          <cell r="AK213" t="str">
            <v>VND</v>
          </cell>
          <cell r="AL213" t="str">
            <v>591953252</v>
          </cell>
          <cell r="AM213" t="str">
            <v>FAC</v>
          </cell>
          <cell r="AN213" t="str">
            <v>000</v>
          </cell>
          <cell r="AQ213" t="str">
            <v>NVD</v>
          </cell>
          <cell r="AR213" t="str">
            <v>2002-12-</v>
          </cell>
          <cell r="AU213" t="str">
            <v>INVOICE# 26753      W D COMMUNICATIONS I5000003531</v>
          </cell>
          <cell r="AV213" t="str">
            <v>WF-BATCH</v>
          </cell>
          <cell r="AW213" t="str">
            <v>000</v>
          </cell>
          <cell r="AX213" t="str">
            <v>00</v>
          </cell>
          <cell r="AY213" t="str">
            <v>0</v>
          </cell>
          <cell r="AZ213" t="str">
            <v>FPL Fibernet</v>
          </cell>
        </row>
        <row r="214">
          <cell r="A214" t="str">
            <v>107100</v>
          </cell>
          <cell r="B214" t="str">
            <v>0312</v>
          </cell>
          <cell r="C214" t="str">
            <v>06064</v>
          </cell>
          <cell r="D214" t="str">
            <v>0FIBER</v>
          </cell>
          <cell r="E214" t="str">
            <v>312000</v>
          </cell>
          <cell r="F214" t="str">
            <v>0790</v>
          </cell>
          <cell r="G214" t="str">
            <v>65000</v>
          </cell>
          <cell r="H214" t="str">
            <v>A</v>
          </cell>
          <cell r="I214" t="str">
            <v>00000041</v>
          </cell>
          <cell r="J214">
            <v>63</v>
          </cell>
          <cell r="K214">
            <v>312</v>
          </cell>
          <cell r="L214">
            <v>6064</v>
          </cell>
          <cell r="M214">
            <v>0</v>
          </cell>
          <cell r="N214">
            <v>0</v>
          </cell>
          <cell r="O214">
            <v>0</v>
          </cell>
          <cell r="P214">
            <v>0</v>
          </cell>
          <cell r="Q214" t="str">
            <v>0790</v>
          </cell>
          <cell r="R214" t="str">
            <v>65000</v>
          </cell>
          <cell r="S214" t="str">
            <v>200212</v>
          </cell>
          <cell r="T214" t="str">
            <v>CA01</v>
          </cell>
          <cell r="U214">
            <v>154500</v>
          </cell>
          <cell r="V214" t="str">
            <v>LDB</v>
          </cell>
          <cell r="W214">
            <v>0</v>
          </cell>
          <cell r="Y214">
            <v>0</v>
          </cell>
          <cell r="Z214">
            <v>0</v>
          </cell>
          <cell r="AA214" t="str">
            <v>BCH</v>
          </cell>
          <cell r="AB214" t="str">
            <v>0015</v>
          </cell>
          <cell r="AC214" t="str">
            <v>WKS</v>
          </cell>
          <cell r="AE214" t="str">
            <v>JV#</v>
          </cell>
          <cell r="AF214" t="str">
            <v>1232</v>
          </cell>
          <cell r="AG214" t="str">
            <v>FRN</v>
          </cell>
          <cell r="AH214" t="str">
            <v>6064</v>
          </cell>
          <cell r="AI214" t="str">
            <v>RP#</v>
          </cell>
          <cell r="AJ214" t="str">
            <v>000</v>
          </cell>
          <cell r="AK214" t="str">
            <v>CTL</v>
          </cell>
          <cell r="AM214" t="str">
            <v>RF#</v>
          </cell>
          <cell r="AU214" t="str">
            <v>ACCRUAL OF DEC 02 CAPITAL</v>
          </cell>
          <cell r="AZ214" t="str">
            <v>FPL Fibernet</v>
          </cell>
        </row>
        <row r="215">
          <cell r="A215" t="str">
            <v>107100</v>
          </cell>
          <cell r="B215" t="str">
            <v>0312</v>
          </cell>
          <cell r="C215" t="str">
            <v>06064</v>
          </cell>
          <cell r="D215" t="str">
            <v>0FIBER</v>
          </cell>
          <cell r="E215" t="str">
            <v>312000</v>
          </cell>
          <cell r="F215" t="str">
            <v>0790</v>
          </cell>
          <cell r="G215" t="str">
            <v>65000</v>
          </cell>
          <cell r="H215" t="str">
            <v>A</v>
          </cell>
          <cell r="I215" t="str">
            <v>00000041</v>
          </cell>
          <cell r="J215">
            <v>63</v>
          </cell>
          <cell r="K215">
            <v>312</v>
          </cell>
          <cell r="L215">
            <v>6064</v>
          </cell>
          <cell r="M215">
            <v>0</v>
          </cell>
          <cell r="N215">
            <v>0</v>
          </cell>
          <cell r="O215">
            <v>0</v>
          </cell>
          <cell r="P215">
            <v>0</v>
          </cell>
          <cell r="Q215" t="str">
            <v>0790</v>
          </cell>
          <cell r="R215" t="str">
            <v>65000</v>
          </cell>
          <cell r="S215" t="str">
            <v>200212</v>
          </cell>
          <cell r="T215" t="str">
            <v>CA01</v>
          </cell>
          <cell r="U215">
            <v>-249000</v>
          </cell>
          <cell r="V215" t="str">
            <v>LDB</v>
          </cell>
          <cell r="W215">
            <v>0</v>
          </cell>
          <cell r="Y215">
            <v>0</v>
          </cell>
          <cell r="Z215">
            <v>0</v>
          </cell>
          <cell r="AA215" t="str">
            <v>BCH</v>
          </cell>
          <cell r="AB215" t="str">
            <v>0004</v>
          </cell>
          <cell r="AC215" t="str">
            <v>WKS</v>
          </cell>
          <cell r="AE215" t="str">
            <v>JV#</v>
          </cell>
          <cell r="AF215" t="str">
            <v>1232</v>
          </cell>
          <cell r="AG215" t="str">
            <v>FRN</v>
          </cell>
          <cell r="AH215" t="str">
            <v>6064</v>
          </cell>
          <cell r="AI215" t="str">
            <v>RP#</v>
          </cell>
          <cell r="AJ215" t="str">
            <v>000</v>
          </cell>
          <cell r="AK215" t="str">
            <v>CTL</v>
          </cell>
          <cell r="AM215" t="str">
            <v>RF#</v>
          </cell>
          <cell r="AU215" t="str">
            <v>AC-REV ACCRUAL OF OCT 02 CAPITA</v>
          </cell>
          <cell r="AZ215" t="str">
            <v>FPL Fibernet</v>
          </cell>
        </row>
        <row r="216">
          <cell r="A216" t="str">
            <v>107100</v>
          </cell>
          <cell r="B216" t="str">
            <v>0312</v>
          </cell>
          <cell r="C216" t="str">
            <v>06064</v>
          </cell>
          <cell r="D216" t="str">
            <v>0FIBER</v>
          </cell>
          <cell r="E216" t="str">
            <v>312000</v>
          </cell>
          <cell r="F216" t="str">
            <v>0813</v>
          </cell>
          <cell r="G216" t="str">
            <v>51450</v>
          </cell>
          <cell r="H216" t="str">
            <v>A</v>
          </cell>
          <cell r="I216" t="str">
            <v>00000041</v>
          </cell>
          <cell r="J216">
            <v>63</v>
          </cell>
          <cell r="K216">
            <v>312</v>
          </cell>
          <cell r="L216">
            <v>6064</v>
          </cell>
          <cell r="M216">
            <v>0</v>
          </cell>
          <cell r="N216">
            <v>0</v>
          </cell>
          <cell r="O216">
            <v>0</v>
          </cell>
          <cell r="P216">
            <v>0</v>
          </cell>
          <cell r="Q216" t="str">
            <v>0813</v>
          </cell>
          <cell r="R216" t="str">
            <v>51450</v>
          </cell>
          <cell r="S216" t="str">
            <v>200212</v>
          </cell>
          <cell r="T216" t="str">
            <v>SA01</v>
          </cell>
          <cell r="U216">
            <v>2580</v>
          </cell>
          <cell r="W216">
            <v>0</v>
          </cell>
          <cell r="Y216">
            <v>0</v>
          </cell>
          <cell r="Z216">
            <v>1</v>
          </cell>
          <cell r="AA216" t="str">
            <v>BCH</v>
          </cell>
          <cell r="AB216" t="str">
            <v>450002339</v>
          </cell>
          <cell r="AC216" t="str">
            <v>PO#</v>
          </cell>
          <cell r="AD216" t="str">
            <v>4500006339</v>
          </cell>
          <cell r="AE216" t="str">
            <v>S/R</v>
          </cell>
          <cell r="AF216" t="str">
            <v>NET</v>
          </cell>
          <cell r="AI216" t="str">
            <v>PYN</v>
          </cell>
          <cell r="AJ216" t="str">
            <v>CABLE UTILTIES</v>
          </cell>
          <cell r="AK216" t="str">
            <v>VND</v>
          </cell>
          <cell r="AL216" t="str">
            <v>043139190</v>
          </cell>
          <cell r="AM216" t="str">
            <v>FAC</v>
          </cell>
          <cell r="AN216" t="str">
            <v>000</v>
          </cell>
          <cell r="AQ216" t="str">
            <v>NVD</v>
          </cell>
          <cell r="AR216" t="str">
            <v>2002-06-</v>
          </cell>
          <cell r="AU216" t="str">
            <v>INVOICE# 0021       CABLE UTILTIES      5000003498</v>
          </cell>
          <cell r="AV216" t="str">
            <v>WF-BATCH</v>
          </cell>
          <cell r="AW216" t="str">
            <v>000</v>
          </cell>
          <cell r="AX216" t="str">
            <v>00</v>
          </cell>
          <cell r="AY216" t="str">
            <v>0</v>
          </cell>
          <cell r="AZ216" t="str">
            <v>FPL Fibernet</v>
          </cell>
        </row>
        <row r="217">
          <cell r="A217" t="str">
            <v>107100</v>
          </cell>
          <cell r="B217" t="str">
            <v>0313</v>
          </cell>
          <cell r="C217" t="str">
            <v>06065</v>
          </cell>
          <cell r="D217" t="str">
            <v>0ELECT</v>
          </cell>
          <cell r="E217" t="str">
            <v>313000</v>
          </cell>
          <cell r="F217" t="str">
            <v>0790</v>
          </cell>
          <cell r="G217" t="str">
            <v>65000</v>
          </cell>
          <cell r="H217" t="str">
            <v>A</v>
          </cell>
          <cell r="I217" t="str">
            <v>00000041</v>
          </cell>
          <cell r="J217">
            <v>70</v>
          </cell>
          <cell r="K217">
            <v>313</v>
          </cell>
          <cell r="L217">
            <v>6065</v>
          </cell>
          <cell r="M217">
            <v>0</v>
          </cell>
          <cell r="N217">
            <v>0</v>
          </cell>
          <cell r="O217">
            <v>0</v>
          </cell>
          <cell r="P217">
            <v>0</v>
          </cell>
          <cell r="Q217" t="str">
            <v>0790</v>
          </cell>
          <cell r="R217" t="str">
            <v>65000</v>
          </cell>
          <cell r="S217" t="str">
            <v>200212</v>
          </cell>
          <cell r="T217" t="str">
            <v>CA01</v>
          </cell>
          <cell r="U217">
            <v>-12266.59</v>
          </cell>
          <cell r="V217" t="str">
            <v>LDB</v>
          </cell>
          <cell r="W217">
            <v>0</v>
          </cell>
          <cell r="Y217">
            <v>0</v>
          </cell>
          <cell r="Z217">
            <v>0</v>
          </cell>
          <cell r="AA217" t="str">
            <v>BCH</v>
          </cell>
          <cell r="AB217" t="str">
            <v>0023</v>
          </cell>
          <cell r="AC217" t="str">
            <v>WKS</v>
          </cell>
          <cell r="AE217" t="str">
            <v>JV#</v>
          </cell>
          <cell r="AF217" t="str">
            <v>1232</v>
          </cell>
          <cell r="AG217" t="str">
            <v>FRN</v>
          </cell>
          <cell r="AH217" t="str">
            <v>6065</v>
          </cell>
          <cell r="AI217" t="str">
            <v>RP#</v>
          </cell>
          <cell r="AJ217" t="str">
            <v>000</v>
          </cell>
          <cell r="AK217" t="str">
            <v>CTL</v>
          </cell>
          <cell r="AM217" t="str">
            <v>RF#</v>
          </cell>
          <cell r="AU217" t="str">
            <v>TO PLACE IN SERVICE</v>
          </cell>
          <cell r="AZ217" t="str">
            <v>FPL Fibernet</v>
          </cell>
        </row>
        <row r="218">
          <cell r="A218" t="str">
            <v>107100</v>
          </cell>
          <cell r="B218" t="str">
            <v>0313</v>
          </cell>
          <cell r="C218" t="str">
            <v>06065</v>
          </cell>
          <cell r="D218" t="str">
            <v>0FIBER</v>
          </cell>
          <cell r="E218" t="str">
            <v>313000</v>
          </cell>
          <cell r="F218" t="str">
            <v>0662</v>
          </cell>
          <cell r="G218" t="str">
            <v>51450</v>
          </cell>
          <cell r="H218" t="str">
            <v>A</v>
          </cell>
          <cell r="I218" t="str">
            <v>00000041</v>
          </cell>
          <cell r="J218">
            <v>63</v>
          </cell>
          <cell r="K218">
            <v>313</v>
          </cell>
          <cell r="L218">
            <v>6065</v>
          </cell>
          <cell r="M218">
            <v>0</v>
          </cell>
          <cell r="N218">
            <v>0</v>
          </cell>
          <cell r="O218">
            <v>0</v>
          </cell>
          <cell r="P218">
            <v>0</v>
          </cell>
          <cell r="Q218" t="str">
            <v>0662</v>
          </cell>
          <cell r="R218" t="str">
            <v>51450</v>
          </cell>
          <cell r="S218" t="str">
            <v>200212</v>
          </cell>
          <cell r="T218" t="str">
            <v>SA01</v>
          </cell>
          <cell r="U218">
            <v>450</v>
          </cell>
          <cell r="W218">
            <v>0</v>
          </cell>
          <cell r="Y218">
            <v>0</v>
          </cell>
          <cell r="Z218">
            <v>1</v>
          </cell>
          <cell r="AA218" t="str">
            <v>BCH</v>
          </cell>
          <cell r="AB218" t="str">
            <v>450002361</v>
          </cell>
          <cell r="AC218" t="str">
            <v>PO#</v>
          </cell>
          <cell r="AD218" t="str">
            <v>4500094253</v>
          </cell>
          <cell r="AE218" t="str">
            <v>S/R</v>
          </cell>
          <cell r="AF218" t="str">
            <v>337</v>
          </cell>
          <cell r="AI218" t="str">
            <v>PYN</v>
          </cell>
          <cell r="AJ218" t="str">
            <v>YOUNGS COMMUNICATIONS CO</v>
          </cell>
          <cell r="AK218" t="str">
            <v>VND</v>
          </cell>
          <cell r="AL218" t="str">
            <v>591398816</v>
          </cell>
          <cell r="AM218" t="str">
            <v>FAC</v>
          </cell>
          <cell r="AN218" t="str">
            <v>000</v>
          </cell>
          <cell r="AQ218" t="str">
            <v>NVD</v>
          </cell>
          <cell r="AR218" t="str">
            <v>2002-12-</v>
          </cell>
          <cell r="AU218" t="str">
            <v>INVOICE# 7244       YOUNGS COMMUNICATION5000003703</v>
          </cell>
          <cell r="AV218" t="str">
            <v>WF-BATCH</v>
          </cell>
          <cell r="AW218" t="str">
            <v>000</v>
          </cell>
          <cell r="AX218" t="str">
            <v>00</v>
          </cell>
          <cell r="AY218" t="str">
            <v>0</v>
          </cell>
          <cell r="AZ218" t="str">
            <v>FPL Fibernet</v>
          </cell>
        </row>
        <row r="219">
          <cell r="A219" t="str">
            <v>107100</v>
          </cell>
          <cell r="B219" t="str">
            <v>0313</v>
          </cell>
          <cell r="C219" t="str">
            <v>06065</v>
          </cell>
          <cell r="D219" t="str">
            <v>0FIBER</v>
          </cell>
          <cell r="E219" t="str">
            <v>313000</v>
          </cell>
          <cell r="F219" t="str">
            <v>0662</v>
          </cell>
          <cell r="G219" t="str">
            <v>51450</v>
          </cell>
          <cell r="H219" t="str">
            <v>A</v>
          </cell>
          <cell r="I219" t="str">
            <v>00000041</v>
          </cell>
          <cell r="J219">
            <v>63</v>
          </cell>
          <cell r="K219">
            <v>313</v>
          </cell>
          <cell r="L219">
            <v>6065</v>
          </cell>
          <cell r="M219">
            <v>0</v>
          </cell>
          <cell r="N219">
            <v>0</v>
          </cell>
          <cell r="O219">
            <v>0</v>
          </cell>
          <cell r="P219">
            <v>0</v>
          </cell>
          <cell r="Q219" t="str">
            <v>0662</v>
          </cell>
          <cell r="R219" t="str">
            <v>51450</v>
          </cell>
          <cell r="S219" t="str">
            <v>200212</v>
          </cell>
          <cell r="T219" t="str">
            <v>SA01</v>
          </cell>
          <cell r="U219">
            <v>450</v>
          </cell>
          <cell r="W219">
            <v>0</v>
          </cell>
          <cell r="Y219">
            <v>0</v>
          </cell>
          <cell r="Z219">
            <v>1</v>
          </cell>
          <cell r="AA219" t="str">
            <v>BCH</v>
          </cell>
          <cell r="AB219" t="str">
            <v>450002361</v>
          </cell>
          <cell r="AC219" t="str">
            <v>PO#</v>
          </cell>
          <cell r="AD219" t="str">
            <v>4500094253</v>
          </cell>
          <cell r="AE219" t="str">
            <v>S/R</v>
          </cell>
          <cell r="AF219" t="str">
            <v>337</v>
          </cell>
          <cell r="AI219" t="str">
            <v>PYN</v>
          </cell>
          <cell r="AJ219" t="str">
            <v>YOUNGS COMMUNICATIONS CO</v>
          </cell>
          <cell r="AK219" t="str">
            <v>VND</v>
          </cell>
          <cell r="AL219" t="str">
            <v>591398816</v>
          </cell>
          <cell r="AM219" t="str">
            <v>FAC</v>
          </cell>
          <cell r="AN219" t="str">
            <v>000</v>
          </cell>
          <cell r="AQ219" t="str">
            <v>NVD</v>
          </cell>
          <cell r="AR219" t="str">
            <v>2002-12-</v>
          </cell>
          <cell r="AU219" t="str">
            <v>INVOICE# 7245       YOUNGS COMMUNICATION5000003704</v>
          </cell>
          <cell r="AV219" t="str">
            <v>WF-BATCH</v>
          </cell>
          <cell r="AW219" t="str">
            <v>000</v>
          </cell>
          <cell r="AX219" t="str">
            <v>00</v>
          </cell>
          <cell r="AY219" t="str">
            <v>0</v>
          </cell>
          <cell r="AZ219" t="str">
            <v>FPL Fibernet</v>
          </cell>
        </row>
        <row r="220">
          <cell r="A220" t="str">
            <v>107100</v>
          </cell>
          <cell r="B220" t="str">
            <v>0313</v>
          </cell>
          <cell r="C220" t="str">
            <v>06065</v>
          </cell>
          <cell r="D220" t="str">
            <v>0FIBER</v>
          </cell>
          <cell r="E220" t="str">
            <v>313000</v>
          </cell>
          <cell r="F220" t="str">
            <v>0662</v>
          </cell>
          <cell r="G220" t="str">
            <v>51450</v>
          </cell>
          <cell r="H220" t="str">
            <v>A</v>
          </cell>
          <cell r="I220" t="str">
            <v>00000041</v>
          </cell>
          <cell r="J220">
            <v>63</v>
          </cell>
          <cell r="K220">
            <v>313</v>
          </cell>
          <cell r="L220">
            <v>6065</v>
          </cell>
          <cell r="M220">
            <v>0</v>
          </cell>
          <cell r="N220">
            <v>0</v>
          </cell>
          <cell r="O220">
            <v>0</v>
          </cell>
          <cell r="P220">
            <v>0</v>
          </cell>
          <cell r="Q220" t="str">
            <v>0662</v>
          </cell>
          <cell r="R220" t="str">
            <v>51450</v>
          </cell>
          <cell r="S220" t="str">
            <v>200212</v>
          </cell>
          <cell r="T220" t="str">
            <v>SA01</v>
          </cell>
          <cell r="U220">
            <v>477.3</v>
          </cell>
          <cell r="W220">
            <v>0</v>
          </cell>
          <cell r="Y220">
            <v>0</v>
          </cell>
          <cell r="Z220">
            <v>1</v>
          </cell>
          <cell r="AA220" t="str">
            <v>BCH</v>
          </cell>
          <cell r="AB220" t="str">
            <v>450002350</v>
          </cell>
          <cell r="AC220" t="str">
            <v>PO#</v>
          </cell>
          <cell r="AD220" t="str">
            <v>4500030221</v>
          </cell>
          <cell r="AE220" t="str">
            <v>S/R</v>
          </cell>
          <cell r="AF220" t="str">
            <v>NET</v>
          </cell>
          <cell r="AI220" t="str">
            <v>PYN</v>
          </cell>
          <cell r="AJ220" t="str">
            <v>W D COMMUNICATIONS INC</v>
          </cell>
          <cell r="AK220" t="str">
            <v>VND</v>
          </cell>
          <cell r="AL220" t="str">
            <v>591953252</v>
          </cell>
          <cell r="AM220" t="str">
            <v>FAC</v>
          </cell>
          <cell r="AN220" t="str">
            <v>000</v>
          </cell>
          <cell r="AQ220" t="str">
            <v>NVD</v>
          </cell>
          <cell r="AR220" t="str">
            <v>2002-12-</v>
          </cell>
          <cell r="AU220" t="str">
            <v>INVOICE# 26519      W D COMMUNICATIONS I5000003532</v>
          </cell>
          <cell r="AV220" t="str">
            <v>WF-BATCH</v>
          </cell>
          <cell r="AW220" t="str">
            <v>000</v>
          </cell>
          <cell r="AX220" t="str">
            <v>00</v>
          </cell>
          <cell r="AY220" t="str">
            <v>0</v>
          </cell>
          <cell r="AZ220" t="str">
            <v>FPL Fibernet</v>
          </cell>
        </row>
        <row r="221">
          <cell r="A221" t="str">
            <v>107100</v>
          </cell>
          <cell r="B221" t="str">
            <v>0313</v>
          </cell>
          <cell r="C221" t="str">
            <v>06065</v>
          </cell>
          <cell r="D221" t="str">
            <v>0FIBER</v>
          </cell>
          <cell r="E221" t="str">
            <v>313000</v>
          </cell>
          <cell r="F221" t="str">
            <v>0662</v>
          </cell>
          <cell r="G221" t="str">
            <v>51450</v>
          </cell>
          <cell r="H221" t="str">
            <v>A</v>
          </cell>
          <cell r="I221" t="str">
            <v>00000041</v>
          </cell>
          <cell r="J221">
            <v>63</v>
          </cell>
          <cell r="K221">
            <v>313</v>
          </cell>
          <cell r="L221">
            <v>6065</v>
          </cell>
          <cell r="M221">
            <v>0</v>
          </cell>
          <cell r="N221">
            <v>0</v>
          </cell>
          <cell r="O221">
            <v>0</v>
          </cell>
          <cell r="P221">
            <v>0</v>
          </cell>
          <cell r="Q221" t="str">
            <v>0662</v>
          </cell>
          <cell r="R221" t="str">
            <v>51450</v>
          </cell>
          <cell r="S221" t="str">
            <v>200212</v>
          </cell>
          <cell r="T221" t="str">
            <v>SA01</v>
          </cell>
          <cell r="U221">
            <v>14944</v>
          </cell>
          <cell r="W221">
            <v>0</v>
          </cell>
          <cell r="Y221">
            <v>0</v>
          </cell>
          <cell r="Z221">
            <v>1</v>
          </cell>
          <cell r="AA221" t="str">
            <v>BCH</v>
          </cell>
          <cell r="AB221" t="str">
            <v>450002339</v>
          </cell>
          <cell r="AC221" t="str">
            <v>PO#</v>
          </cell>
          <cell r="AD221" t="str">
            <v>4500094253</v>
          </cell>
          <cell r="AE221" t="str">
            <v>S/R</v>
          </cell>
          <cell r="AF221" t="str">
            <v>337</v>
          </cell>
          <cell r="AI221" t="str">
            <v>PYN</v>
          </cell>
          <cell r="AJ221" t="str">
            <v>YOUNGS COMMUNICATIONS CO</v>
          </cell>
          <cell r="AK221" t="str">
            <v>VND</v>
          </cell>
          <cell r="AL221" t="str">
            <v>591398816</v>
          </cell>
          <cell r="AM221" t="str">
            <v>FAC</v>
          </cell>
          <cell r="AN221" t="str">
            <v>000</v>
          </cell>
          <cell r="AQ221" t="str">
            <v>NVD</v>
          </cell>
          <cell r="AR221" t="str">
            <v>2002-12-</v>
          </cell>
          <cell r="AU221" t="str">
            <v>INVOICE# 6967       YOUNGS COMMUNICATION5000003495</v>
          </cell>
          <cell r="AV221" t="str">
            <v>WF-BATCH</v>
          </cell>
          <cell r="AW221" t="str">
            <v>000</v>
          </cell>
          <cell r="AX221" t="str">
            <v>00</v>
          </cell>
          <cell r="AY221" t="str">
            <v>0</v>
          </cell>
          <cell r="AZ221" t="str">
            <v>FPL Fibernet</v>
          </cell>
        </row>
        <row r="222">
          <cell r="A222" t="str">
            <v>107100</v>
          </cell>
          <cell r="B222" t="str">
            <v>0313</v>
          </cell>
          <cell r="C222" t="str">
            <v>06065</v>
          </cell>
          <cell r="D222" t="str">
            <v>0FIBER</v>
          </cell>
          <cell r="E222" t="str">
            <v>313000</v>
          </cell>
          <cell r="F222" t="str">
            <v>0790</v>
          </cell>
          <cell r="G222" t="str">
            <v>65000</v>
          </cell>
          <cell r="H222" t="str">
            <v>A</v>
          </cell>
          <cell r="I222" t="str">
            <v>00000041</v>
          </cell>
          <cell r="J222">
            <v>63</v>
          </cell>
          <cell r="K222">
            <v>313</v>
          </cell>
          <cell r="L222">
            <v>6065</v>
          </cell>
          <cell r="M222">
            <v>0</v>
          </cell>
          <cell r="N222">
            <v>0</v>
          </cell>
          <cell r="O222">
            <v>0</v>
          </cell>
          <cell r="P222">
            <v>0</v>
          </cell>
          <cell r="Q222" t="str">
            <v>0790</v>
          </cell>
          <cell r="R222" t="str">
            <v>65000</v>
          </cell>
          <cell r="S222" t="str">
            <v>200212</v>
          </cell>
          <cell r="T222" t="str">
            <v>CA01</v>
          </cell>
          <cell r="U222">
            <v>248000</v>
          </cell>
          <cell r="V222" t="str">
            <v>LDB</v>
          </cell>
          <cell r="W222">
            <v>0</v>
          </cell>
          <cell r="Y222">
            <v>0</v>
          </cell>
          <cell r="Z222">
            <v>0</v>
          </cell>
          <cell r="AA222" t="str">
            <v>BCH</v>
          </cell>
          <cell r="AB222" t="str">
            <v>0015</v>
          </cell>
          <cell r="AC222" t="str">
            <v>WKS</v>
          </cell>
          <cell r="AE222" t="str">
            <v>JV#</v>
          </cell>
          <cell r="AF222" t="str">
            <v>1232</v>
          </cell>
          <cell r="AG222" t="str">
            <v>FRN</v>
          </cell>
          <cell r="AH222" t="str">
            <v>6065</v>
          </cell>
          <cell r="AI222" t="str">
            <v>RP#</v>
          </cell>
          <cell r="AJ222" t="str">
            <v>000</v>
          </cell>
          <cell r="AK222" t="str">
            <v>CTL</v>
          </cell>
          <cell r="AM222" t="str">
            <v>RF#</v>
          </cell>
          <cell r="AU222" t="str">
            <v>ACCRUAL OF DEC 02 CAPITAL</v>
          </cell>
          <cell r="AZ222" t="str">
            <v>FPL Fibernet</v>
          </cell>
        </row>
        <row r="223">
          <cell r="A223" t="str">
            <v>107100</v>
          </cell>
          <cell r="B223" t="str">
            <v>0313</v>
          </cell>
          <cell r="C223" t="str">
            <v>06065</v>
          </cell>
          <cell r="D223" t="str">
            <v>0FIBER</v>
          </cell>
          <cell r="E223" t="str">
            <v>313000</v>
          </cell>
          <cell r="F223" t="str">
            <v>0790</v>
          </cell>
          <cell r="G223" t="str">
            <v>65000</v>
          </cell>
          <cell r="H223" t="str">
            <v>A</v>
          </cell>
          <cell r="I223" t="str">
            <v>00000041</v>
          </cell>
          <cell r="J223">
            <v>63</v>
          </cell>
          <cell r="K223">
            <v>313</v>
          </cell>
          <cell r="L223">
            <v>6065</v>
          </cell>
          <cell r="M223">
            <v>0</v>
          </cell>
          <cell r="N223">
            <v>0</v>
          </cell>
          <cell r="O223">
            <v>0</v>
          </cell>
          <cell r="P223">
            <v>0</v>
          </cell>
          <cell r="Q223" t="str">
            <v>0790</v>
          </cell>
          <cell r="R223" t="str">
            <v>65000</v>
          </cell>
          <cell r="S223" t="str">
            <v>200212</v>
          </cell>
          <cell r="T223" t="str">
            <v>CA01</v>
          </cell>
          <cell r="U223">
            <v>-135106</v>
          </cell>
          <cell r="V223" t="str">
            <v>LDB</v>
          </cell>
          <cell r="W223">
            <v>0</v>
          </cell>
          <cell r="Y223">
            <v>0</v>
          </cell>
          <cell r="Z223">
            <v>0</v>
          </cell>
          <cell r="AA223" t="str">
            <v>BCH</v>
          </cell>
          <cell r="AB223" t="str">
            <v>0003</v>
          </cell>
          <cell r="AC223" t="str">
            <v>WKS</v>
          </cell>
          <cell r="AE223" t="str">
            <v>JV#</v>
          </cell>
          <cell r="AF223" t="str">
            <v>1232</v>
          </cell>
          <cell r="AG223" t="str">
            <v>FRN</v>
          </cell>
          <cell r="AH223" t="str">
            <v>6065</v>
          </cell>
          <cell r="AI223" t="str">
            <v>RP#</v>
          </cell>
          <cell r="AJ223" t="str">
            <v>000</v>
          </cell>
          <cell r="AK223" t="str">
            <v>CTL</v>
          </cell>
          <cell r="AM223" t="str">
            <v>RF#</v>
          </cell>
          <cell r="AU223" t="str">
            <v>AC-REV ACCRUAL OF OCT 02 CAPITA</v>
          </cell>
          <cell r="AZ223" t="str">
            <v>FPL Fibernet</v>
          </cell>
        </row>
        <row r="224">
          <cell r="A224" t="str">
            <v>107100</v>
          </cell>
          <cell r="B224" t="str">
            <v>0312</v>
          </cell>
          <cell r="C224" t="str">
            <v>06002</v>
          </cell>
          <cell r="D224" t="str">
            <v>0ELECT</v>
          </cell>
          <cell r="E224" t="str">
            <v>312000</v>
          </cell>
          <cell r="F224" t="str">
            <v>0790</v>
          </cell>
          <cell r="G224" t="str">
            <v>65000</v>
          </cell>
          <cell r="H224" t="str">
            <v>A</v>
          </cell>
          <cell r="I224" t="str">
            <v>00000041</v>
          </cell>
          <cell r="J224">
            <v>70</v>
          </cell>
          <cell r="K224">
            <v>312</v>
          </cell>
          <cell r="L224">
            <v>6067</v>
          </cell>
          <cell r="M224">
            <v>0</v>
          </cell>
          <cell r="N224">
            <v>0</v>
          </cell>
          <cell r="O224">
            <v>0</v>
          </cell>
          <cell r="P224">
            <v>0</v>
          </cell>
          <cell r="Q224" t="str">
            <v>0790</v>
          </cell>
          <cell r="R224" t="str">
            <v>65000</v>
          </cell>
          <cell r="S224" t="str">
            <v>200212</v>
          </cell>
          <cell r="T224" t="str">
            <v>CA01</v>
          </cell>
          <cell r="U224">
            <v>-98817.45</v>
          </cell>
          <cell r="V224" t="str">
            <v>LDB</v>
          </cell>
          <cell r="W224">
            <v>0</v>
          </cell>
          <cell r="Y224">
            <v>0</v>
          </cell>
          <cell r="Z224">
            <v>0</v>
          </cell>
          <cell r="AA224" t="str">
            <v>BCH</v>
          </cell>
          <cell r="AB224" t="str">
            <v>0023</v>
          </cell>
          <cell r="AC224" t="str">
            <v>WKS</v>
          </cell>
          <cell r="AE224" t="str">
            <v>JV#</v>
          </cell>
          <cell r="AF224" t="str">
            <v>1232</v>
          </cell>
          <cell r="AG224" t="str">
            <v>FRN</v>
          </cell>
          <cell r="AH224" t="str">
            <v>6067</v>
          </cell>
          <cell r="AI224" t="str">
            <v>RP#</v>
          </cell>
          <cell r="AJ224" t="str">
            <v>000</v>
          </cell>
          <cell r="AK224" t="str">
            <v>CTL</v>
          </cell>
          <cell r="AM224" t="str">
            <v>RF#</v>
          </cell>
          <cell r="AU224" t="str">
            <v>TO PLACE IN SERVICE</v>
          </cell>
          <cell r="AZ224" t="str">
            <v>FPL Fibernet</v>
          </cell>
        </row>
        <row r="225">
          <cell r="A225" t="str">
            <v>107100</v>
          </cell>
          <cell r="B225" t="str">
            <v>0382</v>
          </cell>
          <cell r="C225" t="str">
            <v>06002</v>
          </cell>
          <cell r="D225" t="str">
            <v>0ELECT</v>
          </cell>
          <cell r="E225" t="str">
            <v>382000</v>
          </cell>
          <cell r="F225" t="str">
            <v>0803</v>
          </cell>
          <cell r="G225" t="str">
            <v>36000</v>
          </cell>
          <cell r="H225" t="str">
            <v>A</v>
          </cell>
          <cell r="I225" t="str">
            <v>00000041</v>
          </cell>
          <cell r="J225">
            <v>68</v>
          </cell>
          <cell r="K225">
            <v>382</v>
          </cell>
          <cell r="L225">
            <v>6067</v>
          </cell>
          <cell r="M225">
            <v>107</v>
          </cell>
          <cell r="N225">
            <v>10</v>
          </cell>
          <cell r="O225">
            <v>0</v>
          </cell>
          <cell r="P225">
            <v>107.1</v>
          </cell>
          <cell r="Q225" t="str">
            <v>0803</v>
          </cell>
          <cell r="R225" t="str">
            <v>36000</v>
          </cell>
          <cell r="S225" t="str">
            <v>200212</v>
          </cell>
          <cell r="T225" t="str">
            <v>PY42</v>
          </cell>
          <cell r="U225">
            <v>201.95</v>
          </cell>
          <cell r="V225" t="str">
            <v>LDB</v>
          </cell>
          <cell r="W225">
            <v>0</v>
          </cell>
          <cell r="X225" t="str">
            <v>SHR</v>
          </cell>
          <cell r="Y225">
            <v>4</v>
          </cell>
          <cell r="Z225">
            <v>4</v>
          </cell>
          <cell r="AA225" t="str">
            <v>PYP</v>
          </cell>
          <cell r="AB225" t="str">
            <v xml:space="preserve"> 0000026</v>
          </cell>
          <cell r="AC225" t="str">
            <v>PYL</v>
          </cell>
          <cell r="AD225" t="str">
            <v>004399</v>
          </cell>
          <cell r="AE225" t="str">
            <v>EMP</v>
          </cell>
          <cell r="AF225" t="str">
            <v>40663</v>
          </cell>
          <cell r="AG225" t="str">
            <v>JUL</v>
          </cell>
          <cell r="AH225" t="str">
            <v xml:space="preserve"> 000.00</v>
          </cell>
          <cell r="AI225" t="str">
            <v>BCH</v>
          </cell>
          <cell r="AJ225" t="str">
            <v>500</v>
          </cell>
          <cell r="AK225" t="str">
            <v>CLS</v>
          </cell>
          <cell r="AL225" t="str">
            <v>1RB8</v>
          </cell>
          <cell r="AM225" t="str">
            <v>DTA</v>
          </cell>
          <cell r="AN225" t="str">
            <v xml:space="preserve"> 00000000000.00</v>
          </cell>
          <cell r="AO225" t="str">
            <v>DTH</v>
          </cell>
          <cell r="AP225" t="str">
            <v xml:space="preserve"> 00000000000.00</v>
          </cell>
          <cell r="AV225" t="str">
            <v>000000000</v>
          </cell>
          <cell r="AW225" t="str">
            <v>000</v>
          </cell>
          <cell r="AX225" t="str">
            <v>00</v>
          </cell>
          <cell r="AY225" t="str">
            <v>0</v>
          </cell>
          <cell r="AZ225" t="str">
            <v>FPL Fibernet</v>
          </cell>
        </row>
        <row r="226">
          <cell r="A226" t="str">
            <v>107100</v>
          </cell>
          <cell r="B226" t="str">
            <v>0312</v>
          </cell>
          <cell r="C226" t="str">
            <v>06068</v>
          </cell>
          <cell r="D226" t="str">
            <v>0ELECT</v>
          </cell>
          <cell r="E226" t="str">
            <v>312000</v>
          </cell>
          <cell r="F226" t="str">
            <v>0790</v>
          </cell>
          <cell r="G226" t="str">
            <v>65000</v>
          </cell>
          <cell r="H226" t="str">
            <v>A</v>
          </cell>
          <cell r="I226" t="str">
            <v>00000041</v>
          </cell>
          <cell r="J226">
            <v>70</v>
          </cell>
          <cell r="K226">
            <v>312</v>
          </cell>
          <cell r="L226">
            <v>6068</v>
          </cell>
          <cell r="M226">
            <v>0</v>
          </cell>
          <cell r="N226">
            <v>0</v>
          </cell>
          <cell r="O226">
            <v>0</v>
          </cell>
          <cell r="P226">
            <v>0</v>
          </cell>
          <cell r="Q226" t="str">
            <v>0790</v>
          </cell>
          <cell r="R226" t="str">
            <v>65000</v>
          </cell>
          <cell r="S226" t="str">
            <v>200212</v>
          </cell>
          <cell r="T226" t="str">
            <v>CA01</v>
          </cell>
          <cell r="U226">
            <v>-38145.599999999999</v>
          </cell>
          <cell r="V226" t="str">
            <v>LDB</v>
          </cell>
          <cell r="W226">
            <v>0</v>
          </cell>
          <cell r="Y226">
            <v>0</v>
          </cell>
          <cell r="Z226">
            <v>0</v>
          </cell>
          <cell r="AA226" t="str">
            <v>BCH</v>
          </cell>
          <cell r="AB226" t="str">
            <v>0023</v>
          </cell>
          <cell r="AC226" t="str">
            <v>WKS</v>
          </cell>
          <cell r="AE226" t="str">
            <v>JV#</v>
          </cell>
          <cell r="AF226" t="str">
            <v>1232</v>
          </cell>
          <cell r="AG226" t="str">
            <v>FRN</v>
          </cell>
          <cell r="AH226" t="str">
            <v>6068</v>
          </cell>
          <cell r="AI226" t="str">
            <v>RP#</v>
          </cell>
          <cell r="AJ226" t="str">
            <v>000</v>
          </cell>
          <cell r="AK226" t="str">
            <v>CTL</v>
          </cell>
          <cell r="AM226" t="str">
            <v>RF#</v>
          </cell>
          <cell r="AU226" t="str">
            <v>TO PLACE IN SERVICE</v>
          </cell>
          <cell r="AZ226" t="str">
            <v>FPL Fibernet</v>
          </cell>
        </row>
        <row r="227">
          <cell r="A227" t="str">
            <v>107100</v>
          </cell>
          <cell r="B227" t="str">
            <v>0312</v>
          </cell>
          <cell r="C227" t="str">
            <v>06068</v>
          </cell>
          <cell r="D227" t="str">
            <v>0ELECT</v>
          </cell>
          <cell r="E227" t="str">
            <v>312000</v>
          </cell>
          <cell r="F227" t="str">
            <v>0812</v>
          </cell>
          <cell r="G227" t="str">
            <v>52450</v>
          </cell>
          <cell r="H227" t="str">
            <v>A</v>
          </cell>
          <cell r="I227" t="str">
            <v>00000041</v>
          </cell>
          <cell r="J227">
            <v>66</v>
          </cell>
          <cell r="K227">
            <v>312</v>
          </cell>
          <cell r="L227">
            <v>6068</v>
          </cell>
          <cell r="M227">
            <v>0</v>
          </cell>
          <cell r="N227">
            <v>0</v>
          </cell>
          <cell r="O227">
            <v>0</v>
          </cell>
          <cell r="P227">
            <v>0</v>
          </cell>
          <cell r="Q227" t="str">
            <v>0812</v>
          </cell>
          <cell r="R227" t="str">
            <v>52450</v>
          </cell>
          <cell r="S227" t="str">
            <v>200212</v>
          </cell>
          <cell r="T227" t="str">
            <v>SA01</v>
          </cell>
          <cell r="U227">
            <v>-167.62</v>
          </cell>
          <cell r="W227">
            <v>0</v>
          </cell>
          <cell r="Y227">
            <v>0</v>
          </cell>
          <cell r="Z227">
            <v>0</v>
          </cell>
          <cell r="AA227" t="str">
            <v>BCH</v>
          </cell>
          <cell r="AB227" t="str">
            <v>450002354</v>
          </cell>
          <cell r="AC227" t="str">
            <v>PO#</v>
          </cell>
          <cell r="AE227" t="str">
            <v>S/R</v>
          </cell>
          <cell r="AI227" t="str">
            <v>PYN</v>
          </cell>
          <cell r="AJ227" t="str">
            <v>BELLSOUTH TELECOMMUNICATI</v>
          </cell>
          <cell r="AK227" t="str">
            <v>VND</v>
          </cell>
          <cell r="AL227" t="str">
            <v>580436120</v>
          </cell>
          <cell r="AM227" t="str">
            <v>FAC</v>
          </cell>
          <cell r="AN227" t="str">
            <v>000</v>
          </cell>
          <cell r="AQ227" t="str">
            <v>NVD</v>
          </cell>
          <cell r="AR227" t="str">
            <v>2001-06-</v>
          </cell>
          <cell r="AU227" t="str">
            <v>1931163             BELLSOUTH TELECOMMUN1700000112</v>
          </cell>
          <cell r="AV227" t="str">
            <v>MPS0JFF</v>
          </cell>
          <cell r="AW227" t="str">
            <v>000</v>
          </cell>
          <cell r="AX227" t="str">
            <v>00</v>
          </cell>
          <cell r="AY227" t="str">
            <v>0</v>
          </cell>
          <cell r="AZ227" t="str">
            <v>FPL Fibernet</v>
          </cell>
        </row>
        <row r="228">
          <cell r="A228" t="str">
            <v>107100</v>
          </cell>
          <cell r="B228" t="str">
            <v>0312</v>
          </cell>
          <cell r="C228" t="str">
            <v>06068</v>
          </cell>
          <cell r="D228" t="str">
            <v>0FIBER</v>
          </cell>
          <cell r="E228" t="str">
            <v>312000</v>
          </cell>
          <cell r="F228" t="str">
            <v>0790</v>
          </cell>
          <cell r="G228" t="str">
            <v>65000</v>
          </cell>
          <cell r="H228" t="str">
            <v>A</v>
          </cell>
          <cell r="I228" t="str">
            <v>00000041</v>
          </cell>
          <cell r="J228">
            <v>63</v>
          </cell>
          <cell r="K228">
            <v>312</v>
          </cell>
          <cell r="L228">
            <v>6068</v>
          </cell>
          <cell r="M228">
            <v>0</v>
          </cell>
          <cell r="N228">
            <v>0</v>
          </cell>
          <cell r="O228">
            <v>0</v>
          </cell>
          <cell r="P228">
            <v>0</v>
          </cell>
          <cell r="Q228" t="str">
            <v>0790</v>
          </cell>
          <cell r="R228" t="str">
            <v>65000</v>
          </cell>
          <cell r="S228" t="str">
            <v>200212</v>
          </cell>
          <cell r="T228" t="str">
            <v>CA01</v>
          </cell>
          <cell r="U228">
            <v>6500</v>
          </cell>
          <cell r="V228" t="str">
            <v>LDB</v>
          </cell>
          <cell r="W228">
            <v>0</v>
          </cell>
          <cell r="Y228">
            <v>0</v>
          </cell>
          <cell r="Z228">
            <v>0</v>
          </cell>
          <cell r="AA228" t="str">
            <v>BCH</v>
          </cell>
          <cell r="AB228" t="str">
            <v>0011</v>
          </cell>
          <cell r="AC228" t="str">
            <v>WKS</v>
          </cell>
          <cell r="AE228" t="str">
            <v>JV#</v>
          </cell>
          <cell r="AF228" t="str">
            <v>1232</v>
          </cell>
          <cell r="AG228" t="str">
            <v>FRN</v>
          </cell>
          <cell r="AH228" t="str">
            <v>6068</v>
          </cell>
          <cell r="AI228" t="str">
            <v>RP#</v>
          </cell>
          <cell r="AJ228" t="str">
            <v>000</v>
          </cell>
          <cell r="AK228" t="str">
            <v>CTL</v>
          </cell>
          <cell r="AM228" t="str">
            <v>RF#</v>
          </cell>
          <cell r="AU228" t="str">
            <v>ACCRUAL OF DEC 02 CAPITAL</v>
          </cell>
          <cell r="AZ228" t="str">
            <v>FPL Fibernet</v>
          </cell>
        </row>
        <row r="229">
          <cell r="A229" t="str">
            <v>107100</v>
          </cell>
          <cell r="B229" t="str">
            <v>0382</v>
          </cell>
          <cell r="C229" t="str">
            <v>06068</v>
          </cell>
          <cell r="D229" t="str">
            <v>0OTHER</v>
          </cell>
          <cell r="E229" t="str">
            <v>382000</v>
          </cell>
          <cell r="F229" t="str">
            <v>0803</v>
          </cell>
          <cell r="G229" t="str">
            <v>36000</v>
          </cell>
          <cell r="H229" t="str">
            <v>A</v>
          </cell>
          <cell r="I229" t="str">
            <v>00000041</v>
          </cell>
          <cell r="J229">
            <v>68</v>
          </cell>
          <cell r="K229">
            <v>382</v>
          </cell>
          <cell r="L229">
            <v>6068</v>
          </cell>
          <cell r="M229">
            <v>107</v>
          </cell>
          <cell r="N229">
            <v>10</v>
          </cell>
          <cell r="O229">
            <v>0</v>
          </cell>
          <cell r="P229">
            <v>107.1</v>
          </cell>
          <cell r="Q229" t="str">
            <v>0803</v>
          </cell>
          <cell r="R229" t="str">
            <v>36000</v>
          </cell>
          <cell r="S229" t="str">
            <v>200212</v>
          </cell>
          <cell r="T229" t="str">
            <v>PY42</v>
          </cell>
          <cell r="U229">
            <v>403.9</v>
          </cell>
          <cell r="V229" t="str">
            <v>LDB</v>
          </cell>
          <cell r="W229">
            <v>0</v>
          </cell>
          <cell r="X229" t="str">
            <v>SHR</v>
          </cell>
          <cell r="Y229">
            <v>8</v>
          </cell>
          <cell r="Z229">
            <v>8</v>
          </cell>
          <cell r="AA229" t="str">
            <v>PYP</v>
          </cell>
          <cell r="AB229" t="str">
            <v xml:space="preserve"> 0000025</v>
          </cell>
          <cell r="AC229" t="str">
            <v>PYL</v>
          </cell>
          <cell r="AD229" t="str">
            <v>004399</v>
          </cell>
          <cell r="AE229" t="str">
            <v>EMP</v>
          </cell>
          <cell r="AF229" t="str">
            <v>40663</v>
          </cell>
          <cell r="AG229" t="str">
            <v>JUL</v>
          </cell>
          <cell r="AH229" t="str">
            <v xml:space="preserve"> 000.00</v>
          </cell>
          <cell r="AI229" t="str">
            <v>BCH</v>
          </cell>
          <cell r="AJ229" t="str">
            <v>500</v>
          </cell>
          <cell r="AK229" t="str">
            <v>CLS</v>
          </cell>
          <cell r="AL229" t="str">
            <v>1RB8</v>
          </cell>
          <cell r="AM229" t="str">
            <v>DTA</v>
          </cell>
          <cell r="AN229" t="str">
            <v xml:space="preserve"> 00000000000.00</v>
          </cell>
          <cell r="AO229" t="str">
            <v>DTH</v>
          </cell>
          <cell r="AP229" t="str">
            <v xml:space="preserve"> 00000000000.00</v>
          </cell>
          <cell r="AV229" t="str">
            <v>000000000</v>
          </cell>
          <cell r="AW229" t="str">
            <v>000</v>
          </cell>
          <cell r="AX229" t="str">
            <v>00</v>
          </cell>
          <cell r="AY229" t="str">
            <v>0</v>
          </cell>
          <cell r="AZ229" t="str">
            <v>FPL Fibernet</v>
          </cell>
        </row>
        <row r="230">
          <cell r="A230" t="str">
            <v>107100</v>
          </cell>
          <cell r="B230" t="str">
            <v>0306</v>
          </cell>
          <cell r="C230" t="str">
            <v>06004</v>
          </cell>
          <cell r="D230" t="str">
            <v>0ELECT</v>
          </cell>
          <cell r="E230" t="str">
            <v>306000</v>
          </cell>
          <cell r="F230" t="str">
            <v>0662</v>
          </cell>
          <cell r="G230" t="str">
            <v>51450</v>
          </cell>
          <cell r="H230" t="str">
            <v>A</v>
          </cell>
          <cell r="I230" t="str">
            <v>00000041</v>
          </cell>
          <cell r="J230">
            <v>66</v>
          </cell>
          <cell r="K230">
            <v>306</v>
          </cell>
          <cell r="L230">
            <v>6069</v>
          </cell>
          <cell r="M230">
            <v>0</v>
          </cell>
          <cell r="N230">
            <v>0</v>
          </cell>
          <cell r="O230">
            <v>0</v>
          </cell>
          <cell r="P230">
            <v>0</v>
          </cell>
          <cell r="Q230" t="str">
            <v>0662</v>
          </cell>
          <cell r="R230" t="str">
            <v>51450</v>
          </cell>
          <cell r="S230" t="str">
            <v>200212</v>
          </cell>
          <cell r="T230" t="str">
            <v>SA01</v>
          </cell>
          <cell r="U230">
            <v>795.5</v>
          </cell>
          <cell r="W230">
            <v>0</v>
          </cell>
          <cell r="Y230">
            <v>0</v>
          </cell>
          <cell r="Z230">
            <v>1</v>
          </cell>
          <cell r="AA230" t="str">
            <v>BCH</v>
          </cell>
          <cell r="AB230" t="str">
            <v>450002350</v>
          </cell>
          <cell r="AC230" t="str">
            <v>PO#</v>
          </cell>
          <cell r="AD230" t="str">
            <v>4500030221</v>
          </cell>
          <cell r="AE230" t="str">
            <v>S/R</v>
          </cell>
          <cell r="AF230" t="str">
            <v>NET</v>
          </cell>
          <cell r="AI230" t="str">
            <v>PYN</v>
          </cell>
          <cell r="AJ230" t="str">
            <v>W D COMMUNICATIONS INC</v>
          </cell>
          <cell r="AK230" t="str">
            <v>VND</v>
          </cell>
          <cell r="AL230" t="str">
            <v>591953252</v>
          </cell>
          <cell r="AM230" t="str">
            <v>FAC</v>
          </cell>
          <cell r="AN230" t="str">
            <v>000</v>
          </cell>
          <cell r="AQ230" t="str">
            <v>NVD</v>
          </cell>
          <cell r="AR230" t="str">
            <v>2002-12-</v>
          </cell>
          <cell r="AU230" t="str">
            <v>INVOICE# 26305      W D COMMUNICATIONS I5000003547</v>
          </cell>
          <cell r="AV230" t="str">
            <v>WF-BATCH</v>
          </cell>
          <cell r="AW230" t="str">
            <v>000</v>
          </cell>
          <cell r="AX230" t="str">
            <v>00</v>
          </cell>
          <cell r="AY230" t="str">
            <v>0</v>
          </cell>
          <cell r="AZ230" t="str">
            <v>FPL Fibernet</v>
          </cell>
        </row>
        <row r="231">
          <cell r="A231" t="str">
            <v>107100</v>
          </cell>
          <cell r="B231" t="str">
            <v>0306</v>
          </cell>
          <cell r="C231" t="str">
            <v>06004</v>
          </cell>
          <cell r="D231" t="str">
            <v>0FIBER</v>
          </cell>
          <cell r="E231" t="str">
            <v>306000</v>
          </cell>
          <cell r="F231" t="str">
            <v>0662</v>
          </cell>
          <cell r="G231" t="str">
            <v>51450</v>
          </cell>
          <cell r="H231" t="str">
            <v>A</v>
          </cell>
          <cell r="I231" t="str">
            <v>00000041</v>
          </cell>
          <cell r="J231">
            <v>63</v>
          </cell>
          <cell r="K231">
            <v>306</v>
          </cell>
          <cell r="L231">
            <v>6069</v>
          </cell>
          <cell r="M231">
            <v>0</v>
          </cell>
          <cell r="N231">
            <v>0</v>
          </cell>
          <cell r="O231">
            <v>0</v>
          </cell>
          <cell r="P231">
            <v>0</v>
          </cell>
          <cell r="Q231" t="str">
            <v>0662</v>
          </cell>
          <cell r="R231" t="str">
            <v>51450</v>
          </cell>
          <cell r="S231" t="str">
            <v>200212</v>
          </cell>
          <cell r="T231" t="str">
            <v>SA01</v>
          </cell>
          <cell r="U231">
            <v>598.5</v>
          </cell>
          <cell r="W231">
            <v>0</v>
          </cell>
          <cell r="Y231">
            <v>0</v>
          </cell>
          <cell r="Z231">
            <v>1</v>
          </cell>
          <cell r="AA231" t="str">
            <v>BCH</v>
          </cell>
          <cell r="AB231" t="str">
            <v>450002339</v>
          </cell>
          <cell r="AC231" t="str">
            <v>PO#</v>
          </cell>
          <cell r="AD231" t="str">
            <v>4500030221</v>
          </cell>
          <cell r="AE231" t="str">
            <v>S/R</v>
          </cell>
          <cell r="AF231" t="str">
            <v>NET</v>
          </cell>
          <cell r="AI231" t="str">
            <v>PYN</v>
          </cell>
          <cell r="AJ231" t="str">
            <v>W D COMMUNICATIONS INC</v>
          </cell>
          <cell r="AK231" t="str">
            <v>VND</v>
          </cell>
          <cell r="AL231" t="str">
            <v>591953252</v>
          </cell>
          <cell r="AM231" t="str">
            <v>FAC</v>
          </cell>
          <cell r="AN231" t="str">
            <v>000</v>
          </cell>
          <cell r="AQ231" t="str">
            <v>NVD</v>
          </cell>
          <cell r="AR231" t="str">
            <v>2002-12-</v>
          </cell>
          <cell r="AU231" t="str">
            <v>INVOICE# 26688      W D COMMUNICATIONS I5000003486</v>
          </cell>
          <cell r="AV231" t="str">
            <v>WF-BATCH</v>
          </cell>
          <cell r="AW231" t="str">
            <v>000</v>
          </cell>
          <cell r="AX231" t="str">
            <v>00</v>
          </cell>
          <cell r="AY231" t="str">
            <v>0</v>
          </cell>
          <cell r="AZ231" t="str">
            <v>FPL Fibernet</v>
          </cell>
        </row>
        <row r="232">
          <cell r="A232" t="str">
            <v>107100</v>
          </cell>
          <cell r="B232" t="str">
            <v>0306</v>
          </cell>
          <cell r="C232" t="str">
            <v>06004</v>
          </cell>
          <cell r="D232" t="str">
            <v>0FIBER</v>
          </cell>
          <cell r="E232" t="str">
            <v>306000</v>
          </cell>
          <cell r="F232" t="str">
            <v>0662</v>
          </cell>
          <cell r="G232" t="str">
            <v>51450</v>
          </cell>
          <cell r="H232" t="str">
            <v>A</v>
          </cell>
          <cell r="I232" t="str">
            <v>00000041</v>
          </cell>
          <cell r="J232">
            <v>63</v>
          </cell>
          <cell r="K232">
            <v>306</v>
          </cell>
          <cell r="L232">
            <v>6069</v>
          </cell>
          <cell r="M232">
            <v>0</v>
          </cell>
          <cell r="N232">
            <v>0</v>
          </cell>
          <cell r="O232">
            <v>0</v>
          </cell>
          <cell r="P232">
            <v>0</v>
          </cell>
          <cell r="Q232" t="str">
            <v>0662</v>
          </cell>
          <cell r="R232" t="str">
            <v>51450</v>
          </cell>
          <cell r="S232" t="str">
            <v>200212</v>
          </cell>
          <cell r="T232" t="str">
            <v>SA01</v>
          </cell>
          <cell r="U232">
            <v>795</v>
          </cell>
          <cell r="W232">
            <v>0</v>
          </cell>
          <cell r="Y232">
            <v>0</v>
          </cell>
          <cell r="Z232">
            <v>1</v>
          </cell>
          <cell r="AA232" t="str">
            <v>BCH</v>
          </cell>
          <cell r="AB232" t="str">
            <v>450002339</v>
          </cell>
          <cell r="AC232" t="str">
            <v>PO#</v>
          </cell>
          <cell r="AD232" t="str">
            <v>4500030221</v>
          </cell>
          <cell r="AE232" t="str">
            <v>S/R</v>
          </cell>
          <cell r="AF232" t="str">
            <v>NET</v>
          </cell>
          <cell r="AI232" t="str">
            <v>PYN</v>
          </cell>
          <cell r="AJ232" t="str">
            <v>W D COMMUNICATIONS INC</v>
          </cell>
          <cell r="AK232" t="str">
            <v>VND</v>
          </cell>
          <cell r="AL232" t="str">
            <v>591953252</v>
          </cell>
          <cell r="AM232" t="str">
            <v>FAC</v>
          </cell>
          <cell r="AN232" t="str">
            <v>000</v>
          </cell>
          <cell r="AQ232" t="str">
            <v>NVD</v>
          </cell>
          <cell r="AR232" t="str">
            <v>2002-12-</v>
          </cell>
          <cell r="AU232" t="str">
            <v>INVOICE# 26703      W D COMMUNICATIONS I5000003490</v>
          </cell>
          <cell r="AV232" t="str">
            <v>WF-BATCH</v>
          </cell>
          <cell r="AW232" t="str">
            <v>000</v>
          </cell>
          <cell r="AX232" t="str">
            <v>00</v>
          </cell>
          <cell r="AY232" t="str">
            <v>0</v>
          </cell>
          <cell r="AZ232" t="str">
            <v>FPL Fibernet</v>
          </cell>
        </row>
        <row r="233">
          <cell r="A233" t="str">
            <v>107100</v>
          </cell>
          <cell r="B233" t="str">
            <v>0306</v>
          </cell>
          <cell r="C233" t="str">
            <v>06004</v>
          </cell>
          <cell r="D233" t="str">
            <v>0FIBER</v>
          </cell>
          <cell r="E233" t="str">
            <v>306000</v>
          </cell>
          <cell r="F233" t="str">
            <v>0662</v>
          </cell>
          <cell r="G233" t="str">
            <v>51450</v>
          </cell>
          <cell r="H233" t="str">
            <v>A</v>
          </cell>
          <cell r="I233" t="str">
            <v>00000041</v>
          </cell>
          <cell r="J233">
            <v>63</v>
          </cell>
          <cell r="K233">
            <v>306</v>
          </cell>
          <cell r="L233">
            <v>6069</v>
          </cell>
          <cell r="M233">
            <v>0</v>
          </cell>
          <cell r="N233">
            <v>0</v>
          </cell>
          <cell r="O233">
            <v>0</v>
          </cell>
          <cell r="P233">
            <v>0</v>
          </cell>
          <cell r="Q233" t="str">
            <v>0662</v>
          </cell>
          <cell r="R233" t="str">
            <v>51450</v>
          </cell>
          <cell r="S233" t="str">
            <v>200212</v>
          </cell>
          <cell r="T233" t="str">
            <v>SA01</v>
          </cell>
          <cell r="U233">
            <v>2476.5</v>
          </cell>
          <cell r="W233">
            <v>0</v>
          </cell>
          <cell r="Y233">
            <v>0</v>
          </cell>
          <cell r="Z233">
            <v>1</v>
          </cell>
          <cell r="AA233" t="str">
            <v>BCH</v>
          </cell>
          <cell r="AB233" t="str">
            <v>450002350</v>
          </cell>
          <cell r="AC233" t="str">
            <v>PO#</v>
          </cell>
          <cell r="AD233" t="str">
            <v>4500030221</v>
          </cell>
          <cell r="AE233" t="str">
            <v>S/R</v>
          </cell>
          <cell r="AF233" t="str">
            <v>NET</v>
          </cell>
          <cell r="AI233" t="str">
            <v>PYN</v>
          </cell>
          <cell r="AJ233" t="str">
            <v>W D COMMUNICATIONS INC</v>
          </cell>
          <cell r="AK233" t="str">
            <v>VND</v>
          </cell>
          <cell r="AL233" t="str">
            <v>591953252</v>
          </cell>
          <cell r="AM233" t="str">
            <v>FAC</v>
          </cell>
          <cell r="AN233" t="str">
            <v>000</v>
          </cell>
          <cell r="AQ233" t="str">
            <v>NVD</v>
          </cell>
          <cell r="AR233" t="str">
            <v>2002-12-</v>
          </cell>
          <cell r="AU233" t="str">
            <v>INVOICE# 26347      W D COMMUNICATIONS I5000003561</v>
          </cell>
          <cell r="AV233" t="str">
            <v>WF-BATCH</v>
          </cell>
          <cell r="AW233" t="str">
            <v>000</v>
          </cell>
          <cell r="AX233" t="str">
            <v>00</v>
          </cell>
          <cell r="AY233" t="str">
            <v>0</v>
          </cell>
          <cell r="AZ233" t="str">
            <v>FPL Fibernet</v>
          </cell>
        </row>
        <row r="234">
          <cell r="A234" t="str">
            <v>107100</v>
          </cell>
          <cell r="B234" t="str">
            <v>0306</v>
          </cell>
          <cell r="C234" t="str">
            <v>06004</v>
          </cell>
          <cell r="D234" t="str">
            <v>0FIBER</v>
          </cell>
          <cell r="E234" t="str">
            <v>306000</v>
          </cell>
          <cell r="F234" t="str">
            <v>0790</v>
          </cell>
          <cell r="G234" t="str">
            <v>65000</v>
          </cell>
          <cell r="H234" t="str">
            <v>A</v>
          </cell>
          <cell r="I234" t="str">
            <v>00000041</v>
          </cell>
          <cell r="J234">
            <v>9</v>
          </cell>
          <cell r="K234">
            <v>306</v>
          </cell>
          <cell r="L234">
            <v>6069</v>
          </cell>
          <cell r="M234">
            <v>0</v>
          </cell>
          <cell r="N234">
            <v>0</v>
          </cell>
          <cell r="O234">
            <v>0</v>
          </cell>
          <cell r="P234">
            <v>0</v>
          </cell>
          <cell r="Q234" t="str">
            <v>0790</v>
          </cell>
          <cell r="R234" t="str">
            <v>65000</v>
          </cell>
          <cell r="S234" t="str">
            <v>200212</v>
          </cell>
          <cell r="T234" t="str">
            <v>CA01</v>
          </cell>
          <cell r="U234">
            <v>-6076.9</v>
          </cell>
          <cell r="V234" t="str">
            <v>LDB</v>
          </cell>
          <cell r="W234">
            <v>0</v>
          </cell>
          <cell r="Y234">
            <v>0</v>
          </cell>
          <cell r="Z234">
            <v>0</v>
          </cell>
          <cell r="AA234" t="str">
            <v>BCH</v>
          </cell>
          <cell r="AB234" t="str">
            <v>0023</v>
          </cell>
          <cell r="AC234" t="str">
            <v>WKS</v>
          </cell>
          <cell r="AE234" t="str">
            <v>JV#</v>
          </cell>
          <cell r="AF234" t="str">
            <v>1232</v>
          </cell>
          <cell r="AG234" t="str">
            <v>FRN</v>
          </cell>
          <cell r="AH234" t="str">
            <v>6069</v>
          </cell>
          <cell r="AI234" t="str">
            <v>RP#</v>
          </cell>
          <cell r="AJ234" t="str">
            <v>000</v>
          </cell>
          <cell r="AK234" t="str">
            <v>CTL</v>
          </cell>
          <cell r="AM234" t="str">
            <v>RF#</v>
          </cell>
          <cell r="AU234" t="str">
            <v>TO PLACE IN SERVICE</v>
          </cell>
          <cell r="AZ234" t="str">
            <v>FPL Fibernet</v>
          </cell>
        </row>
        <row r="235">
          <cell r="A235" t="str">
            <v>107100</v>
          </cell>
          <cell r="B235" t="str">
            <v>0306</v>
          </cell>
          <cell r="C235" t="str">
            <v>06004</v>
          </cell>
          <cell r="D235" t="str">
            <v>0FIBER</v>
          </cell>
          <cell r="E235" t="str">
            <v>306000</v>
          </cell>
          <cell r="F235" t="str">
            <v>0790</v>
          </cell>
          <cell r="G235" t="str">
            <v>65000</v>
          </cell>
          <cell r="H235" t="str">
            <v>A</v>
          </cell>
          <cell r="I235" t="str">
            <v>00000041</v>
          </cell>
          <cell r="J235">
            <v>9</v>
          </cell>
          <cell r="K235">
            <v>306</v>
          </cell>
          <cell r="L235">
            <v>6070</v>
          </cell>
          <cell r="M235">
            <v>0</v>
          </cell>
          <cell r="N235">
            <v>0</v>
          </cell>
          <cell r="O235">
            <v>0</v>
          </cell>
          <cell r="P235">
            <v>0</v>
          </cell>
          <cell r="Q235" t="str">
            <v>0790</v>
          </cell>
          <cell r="R235" t="str">
            <v>65000</v>
          </cell>
          <cell r="S235" t="str">
            <v>200212</v>
          </cell>
          <cell r="T235" t="str">
            <v>CA01</v>
          </cell>
          <cell r="U235">
            <v>-816.1</v>
          </cell>
          <cell r="V235" t="str">
            <v>LDB</v>
          </cell>
          <cell r="W235">
            <v>0</v>
          </cell>
          <cell r="Y235">
            <v>0</v>
          </cell>
          <cell r="Z235">
            <v>0</v>
          </cell>
          <cell r="AA235" t="str">
            <v>BCH</v>
          </cell>
          <cell r="AB235" t="str">
            <v>0023</v>
          </cell>
          <cell r="AC235" t="str">
            <v>WKS</v>
          </cell>
          <cell r="AE235" t="str">
            <v>JV#</v>
          </cell>
          <cell r="AF235" t="str">
            <v>1232</v>
          </cell>
          <cell r="AG235" t="str">
            <v>FRN</v>
          </cell>
          <cell r="AH235" t="str">
            <v>6070</v>
          </cell>
          <cell r="AI235" t="str">
            <v>RP#</v>
          </cell>
          <cell r="AJ235" t="str">
            <v>000</v>
          </cell>
          <cell r="AK235" t="str">
            <v>CTL</v>
          </cell>
          <cell r="AM235" t="str">
            <v>RF#</v>
          </cell>
          <cell r="AU235" t="str">
            <v>TO PLACE IN SERVICE</v>
          </cell>
          <cell r="AZ235" t="str">
            <v>FPL Fibernet</v>
          </cell>
        </row>
        <row r="236">
          <cell r="A236" t="str">
            <v>107100</v>
          </cell>
          <cell r="B236" t="str">
            <v>0306</v>
          </cell>
          <cell r="C236" t="str">
            <v>06004</v>
          </cell>
          <cell r="D236" t="str">
            <v>0FIBER</v>
          </cell>
          <cell r="E236" t="str">
            <v>306000</v>
          </cell>
          <cell r="F236" t="str">
            <v>0790</v>
          </cell>
          <cell r="G236" t="str">
            <v>65000</v>
          </cell>
          <cell r="H236" t="str">
            <v>A</v>
          </cell>
          <cell r="I236" t="str">
            <v>00000041</v>
          </cell>
          <cell r="J236">
            <v>9</v>
          </cell>
          <cell r="K236">
            <v>306</v>
          </cell>
          <cell r="L236">
            <v>6072</v>
          </cell>
          <cell r="M236">
            <v>0</v>
          </cell>
          <cell r="N236">
            <v>0</v>
          </cell>
          <cell r="O236">
            <v>0</v>
          </cell>
          <cell r="P236">
            <v>0</v>
          </cell>
          <cell r="Q236" t="str">
            <v>0790</v>
          </cell>
          <cell r="R236" t="str">
            <v>65000</v>
          </cell>
          <cell r="S236" t="str">
            <v>200212</v>
          </cell>
          <cell r="T236" t="str">
            <v>CA01</v>
          </cell>
          <cell r="U236">
            <v>-7130.96</v>
          </cell>
          <cell r="V236" t="str">
            <v>LDB</v>
          </cell>
          <cell r="W236">
            <v>0</v>
          </cell>
          <cell r="Y236">
            <v>0</v>
          </cell>
          <cell r="Z236">
            <v>0</v>
          </cell>
          <cell r="AA236" t="str">
            <v>BCH</v>
          </cell>
          <cell r="AB236" t="str">
            <v>0023</v>
          </cell>
          <cell r="AC236" t="str">
            <v>WKS</v>
          </cell>
          <cell r="AE236" t="str">
            <v>JV#</v>
          </cell>
          <cell r="AF236" t="str">
            <v>1232</v>
          </cell>
          <cell r="AG236" t="str">
            <v>FRN</v>
          </cell>
          <cell r="AH236" t="str">
            <v>6072</v>
          </cell>
          <cell r="AI236" t="str">
            <v>RP#</v>
          </cell>
          <cell r="AJ236" t="str">
            <v>000</v>
          </cell>
          <cell r="AK236" t="str">
            <v>CTL</v>
          </cell>
          <cell r="AM236" t="str">
            <v>RF#</v>
          </cell>
          <cell r="AU236" t="str">
            <v>TO PLACE IN SERVICE</v>
          </cell>
          <cell r="AZ236" t="str">
            <v>FPL Fibernet</v>
          </cell>
        </row>
        <row r="237">
          <cell r="A237" t="str">
            <v>107100</v>
          </cell>
          <cell r="B237" t="str">
            <v>0306</v>
          </cell>
          <cell r="C237" t="str">
            <v>06004</v>
          </cell>
          <cell r="D237" t="str">
            <v>0FIBER</v>
          </cell>
          <cell r="E237" t="str">
            <v>306000</v>
          </cell>
          <cell r="F237" t="str">
            <v>0790</v>
          </cell>
          <cell r="G237" t="str">
            <v>65000</v>
          </cell>
          <cell r="H237" t="str">
            <v>A</v>
          </cell>
          <cell r="I237" t="str">
            <v>00000041</v>
          </cell>
          <cell r="J237">
            <v>63</v>
          </cell>
          <cell r="K237">
            <v>306</v>
          </cell>
          <cell r="L237">
            <v>6072</v>
          </cell>
          <cell r="M237">
            <v>0</v>
          </cell>
          <cell r="N237">
            <v>0</v>
          </cell>
          <cell r="O237">
            <v>0</v>
          </cell>
          <cell r="P237">
            <v>0</v>
          </cell>
          <cell r="Q237" t="str">
            <v>0790</v>
          </cell>
          <cell r="R237" t="str">
            <v>65000</v>
          </cell>
          <cell r="S237" t="str">
            <v>200212</v>
          </cell>
          <cell r="T237" t="str">
            <v>CA01</v>
          </cell>
          <cell r="U237">
            <v>-111506</v>
          </cell>
          <cell r="V237" t="str">
            <v>LDB</v>
          </cell>
          <cell r="W237">
            <v>0</v>
          </cell>
          <cell r="Y237">
            <v>0</v>
          </cell>
          <cell r="Z237">
            <v>0</v>
          </cell>
          <cell r="AA237" t="str">
            <v>BCH</v>
          </cell>
          <cell r="AB237" t="str">
            <v>0003</v>
          </cell>
          <cell r="AC237" t="str">
            <v>WKS</v>
          </cell>
          <cell r="AE237" t="str">
            <v>JV#</v>
          </cell>
          <cell r="AF237" t="str">
            <v>1232</v>
          </cell>
          <cell r="AG237" t="str">
            <v>FRN</v>
          </cell>
          <cell r="AH237" t="str">
            <v>6072</v>
          </cell>
          <cell r="AI237" t="str">
            <v>RP#</v>
          </cell>
          <cell r="AJ237" t="str">
            <v>000</v>
          </cell>
          <cell r="AK237" t="str">
            <v>CTL</v>
          </cell>
          <cell r="AM237" t="str">
            <v>RF#</v>
          </cell>
          <cell r="AU237" t="str">
            <v>AC-REV ACCRUAL OF OCT 02 CAPITA</v>
          </cell>
          <cell r="AZ237" t="str">
            <v>FPL Fibernet</v>
          </cell>
        </row>
        <row r="238">
          <cell r="A238" t="str">
            <v>107100</v>
          </cell>
          <cell r="B238" t="str">
            <v>0306</v>
          </cell>
          <cell r="C238" t="str">
            <v>06001</v>
          </cell>
          <cell r="D238" t="str">
            <v>0ELECT</v>
          </cell>
          <cell r="E238" t="str">
            <v>306000</v>
          </cell>
          <cell r="F238" t="str">
            <v>0790</v>
          </cell>
          <cell r="G238" t="str">
            <v>65000</v>
          </cell>
          <cell r="H238" t="str">
            <v>A</v>
          </cell>
          <cell r="I238" t="str">
            <v>00000041</v>
          </cell>
          <cell r="J238">
            <v>70</v>
          </cell>
          <cell r="K238">
            <v>306</v>
          </cell>
          <cell r="L238">
            <v>6073</v>
          </cell>
          <cell r="M238">
            <v>0</v>
          </cell>
          <cell r="N238">
            <v>0</v>
          </cell>
          <cell r="O238">
            <v>0</v>
          </cell>
          <cell r="P238">
            <v>0</v>
          </cell>
          <cell r="Q238" t="str">
            <v>0790</v>
          </cell>
          <cell r="R238" t="str">
            <v>65000</v>
          </cell>
          <cell r="S238" t="str">
            <v>200212</v>
          </cell>
          <cell r="T238" t="str">
            <v>CA01</v>
          </cell>
          <cell r="U238">
            <v>-3326.25</v>
          </cell>
          <cell r="V238" t="str">
            <v>LDB</v>
          </cell>
          <cell r="W238">
            <v>0</v>
          </cell>
          <cell r="Y238">
            <v>0</v>
          </cell>
          <cell r="Z238">
            <v>0</v>
          </cell>
          <cell r="AA238" t="str">
            <v>BCH</v>
          </cell>
          <cell r="AB238" t="str">
            <v>0023</v>
          </cell>
          <cell r="AC238" t="str">
            <v>WKS</v>
          </cell>
          <cell r="AE238" t="str">
            <v>JV#</v>
          </cell>
          <cell r="AF238" t="str">
            <v>1232</v>
          </cell>
          <cell r="AG238" t="str">
            <v>FRN</v>
          </cell>
          <cell r="AH238" t="str">
            <v>6073</v>
          </cell>
          <cell r="AI238" t="str">
            <v>RP#</v>
          </cell>
          <cell r="AJ238" t="str">
            <v>000</v>
          </cell>
          <cell r="AK238" t="str">
            <v>CTL</v>
          </cell>
          <cell r="AM238" t="str">
            <v>RF#</v>
          </cell>
          <cell r="AU238" t="str">
            <v>TO PLACE IN SERVICE</v>
          </cell>
          <cell r="AZ238" t="str">
            <v>FPL Fibernet</v>
          </cell>
        </row>
        <row r="239">
          <cell r="A239" t="str">
            <v>107100</v>
          </cell>
          <cell r="B239" t="str">
            <v>0306</v>
          </cell>
          <cell r="C239" t="str">
            <v>06001</v>
          </cell>
          <cell r="D239" t="str">
            <v>0ELECT</v>
          </cell>
          <cell r="E239" t="str">
            <v>306000</v>
          </cell>
          <cell r="F239" t="str">
            <v>0813</v>
          </cell>
          <cell r="G239" t="str">
            <v>51450</v>
          </cell>
          <cell r="H239" t="str">
            <v>A</v>
          </cell>
          <cell r="I239" t="str">
            <v>00000041</v>
          </cell>
          <cell r="J239">
            <v>66</v>
          </cell>
          <cell r="K239">
            <v>306</v>
          </cell>
          <cell r="L239">
            <v>6073</v>
          </cell>
          <cell r="M239">
            <v>0</v>
          </cell>
          <cell r="N239">
            <v>0</v>
          </cell>
          <cell r="O239">
            <v>0</v>
          </cell>
          <cell r="P239">
            <v>0</v>
          </cell>
          <cell r="Q239" t="str">
            <v>0813</v>
          </cell>
          <cell r="R239" t="str">
            <v>51450</v>
          </cell>
          <cell r="S239" t="str">
            <v>200212</v>
          </cell>
          <cell r="T239" t="str">
            <v>SA01</v>
          </cell>
          <cell r="U239">
            <v>257464.02</v>
          </cell>
          <cell r="W239">
            <v>0</v>
          </cell>
          <cell r="Y239">
            <v>0</v>
          </cell>
          <cell r="Z239">
            <v>1</v>
          </cell>
          <cell r="AA239" t="str">
            <v>BCH</v>
          </cell>
          <cell r="AB239" t="str">
            <v>450002354</v>
          </cell>
          <cell r="AC239" t="str">
            <v>PO#</v>
          </cell>
          <cell r="AD239" t="str">
            <v>4500005203</v>
          </cell>
          <cell r="AE239" t="str">
            <v>S/R</v>
          </cell>
          <cell r="AF239" t="str">
            <v>NET</v>
          </cell>
          <cell r="AI239" t="str">
            <v>PYN</v>
          </cell>
          <cell r="AJ239" t="str">
            <v>NORTEL NETWORKS USA INC</v>
          </cell>
          <cell r="AK239" t="str">
            <v>VND</v>
          </cell>
          <cell r="AL239" t="str">
            <v>770427791</v>
          </cell>
          <cell r="AM239" t="str">
            <v>FAC</v>
          </cell>
          <cell r="AN239" t="str">
            <v>000</v>
          </cell>
          <cell r="AQ239" t="str">
            <v>NVD</v>
          </cell>
          <cell r="AR239" t="str">
            <v>2002-12-</v>
          </cell>
          <cell r="AU239" t="str">
            <v>INVOICE# 40205142   NORTEL NETWORKS USA 5000003666</v>
          </cell>
          <cell r="AV239" t="str">
            <v>WF-BATCH</v>
          </cell>
          <cell r="AW239" t="str">
            <v>000</v>
          </cell>
          <cell r="AX239" t="str">
            <v>00</v>
          </cell>
          <cell r="AY239" t="str">
            <v>0</v>
          </cell>
          <cell r="AZ239" t="str">
            <v>FPL Fibernet</v>
          </cell>
        </row>
        <row r="240">
          <cell r="A240" t="str">
            <v>107100</v>
          </cell>
          <cell r="B240" t="str">
            <v>0306</v>
          </cell>
          <cell r="C240" t="str">
            <v>06001</v>
          </cell>
          <cell r="D240" t="str">
            <v>0FIBER</v>
          </cell>
          <cell r="E240" t="str">
            <v>306000</v>
          </cell>
          <cell r="F240" t="str">
            <v>0790</v>
          </cell>
          <cell r="G240" t="str">
            <v>65000</v>
          </cell>
          <cell r="H240" t="str">
            <v>A</v>
          </cell>
          <cell r="I240" t="str">
            <v>00000041</v>
          </cell>
          <cell r="J240">
            <v>63</v>
          </cell>
          <cell r="K240">
            <v>306</v>
          </cell>
          <cell r="L240">
            <v>6073</v>
          </cell>
          <cell r="M240">
            <v>0</v>
          </cell>
          <cell r="N240">
            <v>0</v>
          </cell>
          <cell r="O240">
            <v>0</v>
          </cell>
          <cell r="P240">
            <v>0</v>
          </cell>
          <cell r="Q240" t="str">
            <v>0790</v>
          </cell>
          <cell r="R240" t="str">
            <v>65000</v>
          </cell>
          <cell r="S240" t="str">
            <v>200212</v>
          </cell>
          <cell r="T240" t="str">
            <v>CA01</v>
          </cell>
          <cell r="U240">
            <v>-24629</v>
          </cell>
          <cell r="V240" t="str">
            <v>LDB</v>
          </cell>
          <cell r="W240">
            <v>0</v>
          </cell>
          <cell r="Y240">
            <v>0</v>
          </cell>
          <cell r="Z240">
            <v>0</v>
          </cell>
          <cell r="AA240" t="str">
            <v>BCH</v>
          </cell>
          <cell r="AB240" t="str">
            <v>0003</v>
          </cell>
          <cell r="AC240" t="str">
            <v>WKS</v>
          </cell>
          <cell r="AE240" t="str">
            <v>JV#</v>
          </cell>
          <cell r="AF240" t="str">
            <v>1232</v>
          </cell>
          <cell r="AG240" t="str">
            <v>FRN</v>
          </cell>
          <cell r="AH240" t="str">
            <v>6073</v>
          </cell>
          <cell r="AI240" t="str">
            <v>RP#</v>
          </cell>
          <cell r="AJ240" t="str">
            <v>000</v>
          </cell>
          <cell r="AK240" t="str">
            <v>CTL</v>
          </cell>
          <cell r="AM240" t="str">
            <v>RF#</v>
          </cell>
          <cell r="AU240" t="str">
            <v>AC-REV ACCRUAL OF OCT 02 CAPITA</v>
          </cell>
          <cell r="AZ240" t="str">
            <v>FPL Fibernet</v>
          </cell>
        </row>
        <row r="241">
          <cell r="A241" t="str">
            <v>107100</v>
          </cell>
          <cell r="B241" t="str">
            <v>0385</v>
          </cell>
          <cell r="C241" t="str">
            <v>06001</v>
          </cell>
          <cell r="D241" t="str">
            <v>0FIBER</v>
          </cell>
          <cell r="E241" t="str">
            <v>385000</v>
          </cell>
          <cell r="F241" t="str">
            <v>0803</v>
          </cell>
          <cell r="G241" t="str">
            <v>36000</v>
          </cell>
          <cell r="H241" t="str">
            <v>A</v>
          </cell>
          <cell r="I241" t="str">
            <v>00000041</v>
          </cell>
          <cell r="J241">
            <v>60</v>
          </cell>
          <cell r="K241">
            <v>385</v>
          </cell>
          <cell r="L241">
            <v>6073</v>
          </cell>
          <cell r="M241">
            <v>107</v>
          </cell>
          <cell r="N241">
            <v>10</v>
          </cell>
          <cell r="O241">
            <v>0</v>
          </cell>
          <cell r="P241">
            <v>107.1</v>
          </cell>
          <cell r="Q241" t="str">
            <v>0803</v>
          </cell>
          <cell r="R241" t="str">
            <v>36000</v>
          </cell>
          <cell r="S241" t="str">
            <v>200212</v>
          </cell>
          <cell r="T241" t="str">
            <v>PY42</v>
          </cell>
          <cell r="U241">
            <v>571.6</v>
          </cell>
          <cell r="V241" t="str">
            <v>LDB</v>
          </cell>
          <cell r="W241">
            <v>0</v>
          </cell>
          <cell r="X241" t="str">
            <v>SHR</v>
          </cell>
          <cell r="Y241">
            <v>16</v>
          </cell>
          <cell r="Z241">
            <v>16</v>
          </cell>
          <cell r="AA241" t="str">
            <v>PYP</v>
          </cell>
          <cell r="AB241" t="str">
            <v xml:space="preserve"> 0000026</v>
          </cell>
          <cell r="AC241" t="str">
            <v>PYL</v>
          </cell>
          <cell r="AD241" t="str">
            <v>004366</v>
          </cell>
          <cell r="AE241" t="str">
            <v>EMP</v>
          </cell>
          <cell r="AF241" t="str">
            <v>97355</v>
          </cell>
          <cell r="AG241" t="str">
            <v>JUL</v>
          </cell>
          <cell r="AH241" t="str">
            <v xml:space="preserve"> 000.00</v>
          </cell>
          <cell r="AI241" t="str">
            <v>BCH</v>
          </cell>
          <cell r="AJ241" t="str">
            <v>500</v>
          </cell>
          <cell r="AK241" t="str">
            <v>CLS</v>
          </cell>
          <cell r="AL241" t="str">
            <v>R431</v>
          </cell>
          <cell r="AM241" t="str">
            <v>DTA</v>
          </cell>
          <cell r="AN241" t="str">
            <v xml:space="preserve"> 00000000000.00</v>
          </cell>
          <cell r="AO241" t="str">
            <v>DTH</v>
          </cell>
          <cell r="AP241" t="str">
            <v xml:space="preserve"> 00000000000.00</v>
          </cell>
          <cell r="AV241" t="str">
            <v>000000000</v>
          </cell>
          <cell r="AW241" t="str">
            <v>000</v>
          </cell>
          <cell r="AX241" t="str">
            <v>00</v>
          </cell>
          <cell r="AY241" t="str">
            <v>0</v>
          </cell>
          <cell r="AZ241" t="str">
            <v>FPL Fibernet</v>
          </cell>
        </row>
        <row r="242">
          <cell r="A242" t="str">
            <v>107100</v>
          </cell>
          <cell r="B242" t="str">
            <v>0306</v>
          </cell>
          <cell r="C242" t="str">
            <v>06001</v>
          </cell>
          <cell r="D242" t="str">
            <v>0FIBER</v>
          </cell>
          <cell r="E242" t="str">
            <v>306000</v>
          </cell>
          <cell r="F242" t="str">
            <v>0790</v>
          </cell>
          <cell r="G242" t="str">
            <v>65000</v>
          </cell>
          <cell r="H242" t="str">
            <v>A</v>
          </cell>
          <cell r="I242" t="str">
            <v>00000041</v>
          </cell>
          <cell r="J242">
            <v>9</v>
          </cell>
          <cell r="K242">
            <v>306</v>
          </cell>
          <cell r="L242">
            <v>6074</v>
          </cell>
          <cell r="M242">
            <v>0</v>
          </cell>
          <cell r="N242">
            <v>0</v>
          </cell>
          <cell r="O242">
            <v>0</v>
          </cell>
          <cell r="P242">
            <v>0</v>
          </cell>
          <cell r="Q242" t="str">
            <v>0790</v>
          </cell>
          <cell r="R242" t="str">
            <v>65000</v>
          </cell>
          <cell r="S242" t="str">
            <v>200212</v>
          </cell>
          <cell r="T242" t="str">
            <v>CA01</v>
          </cell>
          <cell r="U242">
            <v>66412.19</v>
          </cell>
          <cell r="V242" t="str">
            <v>LDB</v>
          </cell>
          <cell r="W242">
            <v>0</v>
          </cell>
          <cell r="Y242">
            <v>0</v>
          </cell>
          <cell r="Z242">
            <v>0</v>
          </cell>
          <cell r="AA242" t="str">
            <v>BCH</v>
          </cell>
          <cell r="AB242" t="str">
            <v>0023</v>
          </cell>
          <cell r="AC242" t="str">
            <v>WKS</v>
          </cell>
          <cell r="AE242" t="str">
            <v>JV#</v>
          </cell>
          <cell r="AF242" t="str">
            <v>1232</v>
          </cell>
          <cell r="AG242" t="str">
            <v>FRN</v>
          </cell>
          <cell r="AH242" t="str">
            <v>6074</v>
          </cell>
          <cell r="AI242" t="str">
            <v>RP#</v>
          </cell>
          <cell r="AJ242" t="str">
            <v>000</v>
          </cell>
          <cell r="AK242" t="str">
            <v>CTL</v>
          </cell>
          <cell r="AM242" t="str">
            <v>RF#</v>
          </cell>
          <cell r="AU242" t="str">
            <v>TO PLACE IN SERVICE</v>
          </cell>
          <cell r="AZ242" t="str">
            <v>FPL Fibernet</v>
          </cell>
        </row>
        <row r="243">
          <cell r="A243" t="str">
            <v>107100</v>
          </cell>
          <cell r="B243" t="str">
            <v>0306</v>
          </cell>
          <cell r="C243" t="str">
            <v>06075</v>
          </cell>
          <cell r="D243" t="str">
            <v>0ELECT</v>
          </cell>
          <cell r="E243" t="str">
            <v>306000</v>
          </cell>
          <cell r="F243" t="str">
            <v>0790</v>
          </cell>
          <cell r="G243" t="str">
            <v>65000</v>
          </cell>
          <cell r="H243" t="str">
            <v>A</v>
          </cell>
          <cell r="I243" t="str">
            <v>00000041</v>
          </cell>
          <cell r="J243">
            <v>70</v>
          </cell>
          <cell r="K243">
            <v>306</v>
          </cell>
          <cell r="L243">
            <v>6075</v>
          </cell>
          <cell r="M243">
            <v>0</v>
          </cell>
          <cell r="N243">
            <v>0</v>
          </cell>
          <cell r="O243">
            <v>0</v>
          </cell>
          <cell r="P243">
            <v>0</v>
          </cell>
          <cell r="Q243" t="str">
            <v>0790</v>
          </cell>
          <cell r="R243" t="str">
            <v>65000</v>
          </cell>
          <cell r="S243" t="str">
            <v>200212</v>
          </cell>
          <cell r="T243" t="str">
            <v>CA01</v>
          </cell>
          <cell r="U243">
            <v>-257587.01</v>
          </cell>
          <cell r="V243" t="str">
            <v>LDB</v>
          </cell>
          <cell r="W243">
            <v>0</v>
          </cell>
          <cell r="Y243">
            <v>0</v>
          </cell>
          <cell r="Z243">
            <v>0</v>
          </cell>
          <cell r="AA243" t="str">
            <v>BCH</v>
          </cell>
          <cell r="AB243" t="str">
            <v>0023</v>
          </cell>
          <cell r="AC243" t="str">
            <v>WKS</v>
          </cell>
          <cell r="AE243" t="str">
            <v>JV#</v>
          </cell>
          <cell r="AF243" t="str">
            <v>1232</v>
          </cell>
          <cell r="AG243" t="str">
            <v>FRN</v>
          </cell>
          <cell r="AH243" t="str">
            <v>6075</v>
          </cell>
          <cell r="AI243" t="str">
            <v>RP#</v>
          </cell>
          <cell r="AJ243" t="str">
            <v>000</v>
          </cell>
          <cell r="AK243" t="str">
            <v>CTL</v>
          </cell>
          <cell r="AM243" t="str">
            <v>RF#</v>
          </cell>
          <cell r="AU243" t="str">
            <v>TO PLACE IN SERVICE</v>
          </cell>
          <cell r="AZ243" t="str">
            <v>FPL Fibernet</v>
          </cell>
        </row>
        <row r="244">
          <cell r="A244" t="str">
            <v>107100</v>
          </cell>
          <cell r="B244" t="str">
            <v>0312</v>
          </cell>
          <cell r="C244" t="str">
            <v>06076</v>
          </cell>
          <cell r="D244" t="str">
            <v>0OTHER</v>
          </cell>
          <cell r="E244" t="str">
            <v>312000</v>
          </cell>
          <cell r="F244" t="str">
            <v>0803</v>
          </cell>
          <cell r="G244" t="str">
            <v>36000</v>
          </cell>
          <cell r="H244" t="str">
            <v>A</v>
          </cell>
          <cell r="I244" t="str">
            <v>00000041</v>
          </cell>
          <cell r="J244">
            <v>68</v>
          </cell>
          <cell r="K244">
            <v>312</v>
          </cell>
          <cell r="L244">
            <v>6076</v>
          </cell>
          <cell r="M244">
            <v>107</v>
          </cell>
          <cell r="N244">
            <v>10</v>
          </cell>
          <cell r="O244">
            <v>0</v>
          </cell>
          <cell r="P244">
            <v>107.1</v>
          </cell>
          <cell r="Q244" t="str">
            <v>0803</v>
          </cell>
          <cell r="R244" t="str">
            <v>36000</v>
          </cell>
          <cell r="S244" t="str">
            <v>200212</v>
          </cell>
          <cell r="T244" t="str">
            <v>PY42</v>
          </cell>
          <cell r="U244">
            <v>403.9</v>
          </cell>
          <cell r="V244" t="str">
            <v>LDB</v>
          </cell>
          <cell r="W244">
            <v>0</v>
          </cell>
          <cell r="X244" t="str">
            <v>SHR</v>
          </cell>
          <cell r="Y244">
            <v>8</v>
          </cell>
          <cell r="Z244">
            <v>8</v>
          </cell>
          <cell r="AA244" t="str">
            <v>PYP</v>
          </cell>
          <cell r="AB244" t="str">
            <v xml:space="preserve"> 0000001</v>
          </cell>
          <cell r="AC244" t="str">
            <v>PYL</v>
          </cell>
          <cell r="AD244" t="str">
            <v>004399</v>
          </cell>
          <cell r="AE244" t="str">
            <v>EMP</v>
          </cell>
          <cell r="AF244" t="str">
            <v>40663</v>
          </cell>
          <cell r="AG244" t="str">
            <v>JUL</v>
          </cell>
          <cell r="AH244" t="str">
            <v xml:space="preserve"> 000.00</v>
          </cell>
          <cell r="AI244" t="str">
            <v>BCH</v>
          </cell>
          <cell r="AJ244" t="str">
            <v>500</v>
          </cell>
          <cell r="AK244" t="str">
            <v>CLS</v>
          </cell>
          <cell r="AL244" t="str">
            <v>1RB8</v>
          </cell>
          <cell r="AM244" t="str">
            <v>DTA</v>
          </cell>
          <cell r="AN244" t="str">
            <v xml:space="preserve"> 00000000000.00</v>
          </cell>
          <cell r="AO244" t="str">
            <v>DTH</v>
          </cell>
          <cell r="AP244" t="str">
            <v xml:space="preserve"> 00000000000.00</v>
          </cell>
          <cell r="AV244" t="str">
            <v>000000000</v>
          </cell>
          <cell r="AW244" t="str">
            <v>000</v>
          </cell>
          <cell r="AX244" t="str">
            <v>00</v>
          </cell>
          <cell r="AY244" t="str">
            <v>0</v>
          </cell>
          <cell r="AZ244" t="str">
            <v>FPL Fibernet</v>
          </cell>
        </row>
        <row r="245">
          <cell r="A245" t="str">
            <v>107100</v>
          </cell>
          <cell r="B245" t="str">
            <v>0382</v>
          </cell>
          <cell r="C245" t="str">
            <v>06076</v>
          </cell>
          <cell r="D245" t="str">
            <v>0OTHER</v>
          </cell>
          <cell r="E245" t="str">
            <v>382000</v>
          </cell>
          <cell r="F245" t="str">
            <v>0803</v>
          </cell>
          <cell r="G245" t="str">
            <v>36000</v>
          </cell>
          <cell r="H245" t="str">
            <v>A</v>
          </cell>
          <cell r="I245" t="str">
            <v>00000041</v>
          </cell>
          <cell r="J245">
            <v>68</v>
          </cell>
          <cell r="K245">
            <v>382</v>
          </cell>
          <cell r="L245">
            <v>6076</v>
          </cell>
          <cell r="M245">
            <v>107</v>
          </cell>
          <cell r="N245">
            <v>10</v>
          </cell>
          <cell r="O245">
            <v>0</v>
          </cell>
          <cell r="P245">
            <v>107.1</v>
          </cell>
          <cell r="Q245" t="str">
            <v>0803</v>
          </cell>
          <cell r="R245" t="str">
            <v>36000</v>
          </cell>
          <cell r="S245" t="str">
            <v>200212</v>
          </cell>
          <cell r="T245" t="str">
            <v>PY42</v>
          </cell>
          <cell r="U245">
            <v>201.95</v>
          </cell>
          <cell r="V245" t="str">
            <v>LDB</v>
          </cell>
          <cell r="W245">
            <v>0</v>
          </cell>
          <cell r="X245" t="str">
            <v>SHR</v>
          </cell>
          <cell r="Y245">
            <v>4</v>
          </cell>
          <cell r="Z245">
            <v>4</v>
          </cell>
          <cell r="AA245" t="str">
            <v>PYP</v>
          </cell>
          <cell r="AB245" t="str">
            <v xml:space="preserve"> 0000026</v>
          </cell>
          <cell r="AC245" t="str">
            <v>PYL</v>
          </cell>
          <cell r="AD245" t="str">
            <v>004399</v>
          </cell>
          <cell r="AE245" t="str">
            <v>EMP</v>
          </cell>
          <cell r="AF245" t="str">
            <v>40663</v>
          </cell>
          <cell r="AG245" t="str">
            <v>JUL</v>
          </cell>
          <cell r="AH245" t="str">
            <v xml:space="preserve"> 000.00</v>
          </cell>
          <cell r="AI245" t="str">
            <v>BCH</v>
          </cell>
          <cell r="AJ245" t="str">
            <v>500</v>
          </cell>
          <cell r="AK245" t="str">
            <v>CLS</v>
          </cell>
          <cell r="AL245" t="str">
            <v>1RB8</v>
          </cell>
          <cell r="AM245" t="str">
            <v>DTA</v>
          </cell>
          <cell r="AN245" t="str">
            <v xml:space="preserve"> 00000000000.00</v>
          </cell>
          <cell r="AO245" t="str">
            <v>DTH</v>
          </cell>
          <cell r="AP245" t="str">
            <v xml:space="preserve"> 00000000000.00</v>
          </cell>
          <cell r="AV245" t="str">
            <v>000000000</v>
          </cell>
          <cell r="AW245" t="str">
            <v>000</v>
          </cell>
          <cell r="AX245" t="str">
            <v>00</v>
          </cell>
          <cell r="AY245" t="str">
            <v>0</v>
          </cell>
          <cell r="AZ245" t="str">
            <v>FPL Fibernet</v>
          </cell>
        </row>
        <row r="246">
          <cell r="A246" t="str">
            <v>107100</v>
          </cell>
          <cell r="B246" t="str">
            <v>0382</v>
          </cell>
          <cell r="C246" t="str">
            <v>06076</v>
          </cell>
          <cell r="D246" t="str">
            <v>0OTHER</v>
          </cell>
          <cell r="E246" t="str">
            <v>382000</v>
          </cell>
          <cell r="F246" t="str">
            <v>0803</v>
          </cell>
          <cell r="G246" t="str">
            <v>36000</v>
          </cell>
          <cell r="H246" t="str">
            <v>A</v>
          </cell>
          <cell r="I246" t="str">
            <v>00000041</v>
          </cell>
          <cell r="J246">
            <v>68</v>
          </cell>
          <cell r="K246">
            <v>382</v>
          </cell>
          <cell r="L246">
            <v>6076</v>
          </cell>
          <cell r="M246">
            <v>107</v>
          </cell>
          <cell r="N246">
            <v>10</v>
          </cell>
          <cell r="O246">
            <v>0</v>
          </cell>
          <cell r="P246">
            <v>107.1</v>
          </cell>
          <cell r="Q246" t="str">
            <v>0803</v>
          </cell>
          <cell r="R246" t="str">
            <v>36000</v>
          </cell>
          <cell r="S246" t="str">
            <v>200212</v>
          </cell>
          <cell r="T246" t="str">
            <v>PY42</v>
          </cell>
          <cell r="U246">
            <v>1211.7</v>
          </cell>
          <cell r="V246" t="str">
            <v>LDB</v>
          </cell>
          <cell r="W246">
            <v>0</v>
          </cell>
          <cell r="X246" t="str">
            <v>SHR</v>
          </cell>
          <cell r="Y246">
            <v>24</v>
          </cell>
          <cell r="Z246">
            <v>24</v>
          </cell>
          <cell r="AA246" t="str">
            <v>PYP</v>
          </cell>
          <cell r="AB246" t="str">
            <v xml:space="preserve"> 0000025</v>
          </cell>
          <cell r="AC246" t="str">
            <v>PYL</v>
          </cell>
          <cell r="AD246" t="str">
            <v>004399</v>
          </cell>
          <cell r="AE246" t="str">
            <v>EMP</v>
          </cell>
          <cell r="AF246" t="str">
            <v>40663</v>
          </cell>
          <cell r="AG246" t="str">
            <v>JUL</v>
          </cell>
          <cell r="AH246" t="str">
            <v xml:space="preserve"> 000.00</v>
          </cell>
          <cell r="AI246" t="str">
            <v>BCH</v>
          </cell>
          <cell r="AJ246" t="str">
            <v>500</v>
          </cell>
          <cell r="AK246" t="str">
            <v>CLS</v>
          </cell>
          <cell r="AL246" t="str">
            <v>1RB8</v>
          </cell>
          <cell r="AM246" t="str">
            <v>DTA</v>
          </cell>
          <cell r="AN246" t="str">
            <v xml:space="preserve"> 00000000000.00</v>
          </cell>
          <cell r="AO246" t="str">
            <v>DTH</v>
          </cell>
          <cell r="AP246" t="str">
            <v xml:space="preserve"> 00000000000.00</v>
          </cell>
          <cell r="AV246" t="str">
            <v>000000000</v>
          </cell>
          <cell r="AW246" t="str">
            <v>000</v>
          </cell>
          <cell r="AX246" t="str">
            <v>00</v>
          </cell>
          <cell r="AY246" t="str">
            <v>0</v>
          </cell>
          <cell r="AZ246" t="str">
            <v>FPL Fibernet</v>
          </cell>
        </row>
        <row r="247">
          <cell r="A247" t="str">
            <v>107100</v>
          </cell>
          <cell r="B247" t="str">
            <v>0385</v>
          </cell>
          <cell r="C247" t="str">
            <v>06076</v>
          </cell>
          <cell r="D247" t="str">
            <v>0ELECT</v>
          </cell>
          <cell r="E247" t="str">
            <v>385000</v>
          </cell>
          <cell r="F247" t="str">
            <v>0790</v>
          </cell>
          <cell r="G247" t="str">
            <v>65000</v>
          </cell>
          <cell r="H247" t="str">
            <v>A</v>
          </cell>
          <cell r="I247" t="str">
            <v>00000041</v>
          </cell>
          <cell r="J247">
            <v>70</v>
          </cell>
          <cell r="K247">
            <v>385</v>
          </cell>
          <cell r="L247">
            <v>6076</v>
          </cell>
          <cell r="M247">
            <v>0</v>
          </cell>
          <cell r="N247">
            <v>0</v>
          </cell>
          <cell r="O247">
            <v>0</v>
          </cell>
          <cell r="P247">
            <v>0</v>
          </cell>
          <cell r="Q247" t="str">
            <v>0790</v>
          </cell>
          <cell r="R247" t="str">
            <v>65000</v>
          </cell>
          <cell r="S247" t="str">
            <v>200212</v>
          </cell>
          <cell r="T247" t="str">
            <v>CA01</v>
          </cell>
          <cell r="U247">
            <v>-21725.54</v>
          </cell>
          <cell r="V247" t="str">
            <v>LDB</v>
          </cell>
          <cell r="W247">
            <v>0</v>
          </cell>
          <cell r="Y247">
            <v>0</v>
          </cell>
          <cell r="Z247">
            <v>0</v>
          </cell>
          <cell r="AA247" t="str">
            <v>BCH</v>
          </cell>
          <cell r="AB247" t="str">
            <v>0023</v>
          </cell>
          <cell r="AC247" t="str">
            <v>WKS</v>
          </cell>
          <cell r="AE247" t="str">
            <v>JV#</v>
          </cell>
          <cell r="AF247" t="str">
            <v>1232</v>
          </cell>
          <cell r="AG247" t="str">
            <v>FRN</v>
          </cell>
          <cell r="AH247" t="str">
            <v>6076</v>
          </cell>
          <cell r="AI247" t="str">
            <v>RP#</v>
          </cell>
          <cell r="AJ247" t="str">
            <v>000</v>
          </cell>
          <cell r="AK247" t="str">
            <v>CTL</v>
          </cell>
          <cell r="AM247" t="str">
            <v>RF#</v>
          </cell>
          <cell r="AU247" t="str">
            <v>TO PLACE IN SERVICE</v>
          </cell>
          <cell r="AZ247" t="str">
            <v>FPL Fibernet</v>
          </cell>
        </row>
        <row r="248">
          <cell r="A248" t="str">
            <v>107100</v>
          </cell>
          <cell r="B248" t="str">
            <v>0385</v>
          </cell>
          <cell r="C248" t="str">
            <v>06076</v>
          </cell>
          <cell r="D248" t="str">
            <v>0FIBER</v>
          </cell>
          <cell r="E248" t="str">
            <v>385000</v>
          </cell>
          <cell r="F248" t="str">
            <v>0618</v>
          </cell>
          <cell r="G248" t="str">
            <v>65000</v>
          </cell>
          <cell r="H248" t="str">
            <v>A</v>
          </cell>
          <cell r="I248" t="str">
            <v>00000041</v>
          </cell>
          <cell r="J248">
            <v>60</v>
          </cell>
          <cell r="K248">
            <v>385</v>
          </cell>
          <cell r="L248">
            <v>6076</v>
          </cell>
          <cell r="M248">
            <v>0</v>
          </cell>
          <cell r="N248">
            <v>0</v>
          </cell>
          <cell r="O248">
            <v>0</v>
          </cell>
          <cell r="P248">
            <v>0</v>
          </cell>
          <cell r="Q248" t="str">
            <v>0618</v>
          </cell>
          <cell r="R248" t="str">
            <v>65000</v>
          </cell>
          <cell r="S248" t="str">
            <v>200212</v>
          </cell>
          <cell r="T248" t="str">
            <v>CA01</v>
          </cell>
          <cell r="U248">
            <v>225.24</v>
          </cell>
          <cell r="V248" t="str">
            <v>LDB</v>
          </cell>
          <cell r="W248">
            <v>0</v>
          </cell>
          <cell r="Y248">
            <v>0</v>
          </cell>
          <cell r="Z248">
            <v>0</v>
          </cell>
          <cell r="AA248" t="str">
            <v>BCH</v>
          </cell>
          <cell r="AB248" t="str">
            <v>0001</v>
          </cell>
          <cell r="AC248" t="str">
            <v>WKS</v>
          </cell>
          <cell r="AE248" t="str">
            <v>JV#</v>
          </cell>
          <cell r="AF248" t="str">
            <v>122A</v>
          </cell>
          <cell r="AG248" t="str">
            <v>FRN</v>
          </cell>
          <cell r="AH248" t="str">
            <v>6076</v>
          </cell>
          <cell r="AI248" t="str">
            <v>RP#</v>
          </cell>
          <cell r="AJ248" t="str">
            <v>000</v>
          </cell>
          <cell r="AK248" t="str">
            <v>CTL</v>
          </cell>
          <cell r="AM248" t="str">
            <v>RF#</v>
          </cell>
          <cell r="AU248" t="str">
            <v>I/C-QUANTUM/K CILLA,FPL</v>
          </cell>
          <cell r="AZ248" t="str">
            <v>FPL Fibernet</v>
          </cell>
        </row>
        <row r="249">
          <cell r="A249" t="str">
            <v>107100</v>
          </cell>
          <cell r="B249" t="str">
            <v>0385</v>
          </cell>
          <cell r="C249" t="str">
            <v>06076</v>
          </cell>
          <cell r="D249" t="str">
            <v>0FIBER</v>
          </cell>
          <cell r="E249" t="str">
            <v>385000</v>
          </cell>
          <cell r="F249" t="str">
            <v>0693</v>
          </cell>
          <cell r="G249" t="str">
            <v>65000</v>
          </cell>
          <cell r="H249" t="str">
            <v>A</v>
          </cell>
          <cell r="I249" t="str">
            <v>00000041</v>
          </cell>
          <cell r="J249">
            <v>60</v>
          </cell>
          <cell r="K249">
            <v>385</v>
          </cell>
          <cell r="L249">
            <v>6076</v>
          </cell>
          <cell r="M249">
            <v>0</v>
          </cell>
          <cell r="N249">
            <v>0</v>
          </cell>
          <cell r="O249">
            <v>0</v>
          </cell>
          <cell r="P249">
            <v>0</v>
          </cell>
          <cell r="Q249" t="str">
            <v>0693</v>
          </cell>
          <cell r="R249" t="str">
            <v>65000</v>
          </cell>
          <cell r="S249" t="str">
            <v>200212</v>
          </cell>
          <cell r="T249" t="str">
            <v>CA01</v>
          </cell>
          <cell r="U249">
            <v>98.07</v>
          </cell>
          <cell r="V249" t="str">
            <v>LDB</v>
          </cell>
          <cell r="W249">
            <v>0</v>
          </cell>
          <cell r="Y249">
            <v>0</v>
          </cell>
          <cell r="Z249">
            <v>0</v>
          </cell>
          <cell r="AA249" t="str">
            <v>BCH</v>
          </cell>
          <cell r="AB249" t="str">
            <v>0001</v>
          </cell>
          <cell r="AC249" t="str">
            <v>WKS</v>
          </cell>
          <cell r="AE249" t="str">
            <v>JV#</v>
          </cell>
          <cell r="AF249" t="str">
            <v>122A</v>
          </cell>
          <cell r="AG249" t="str">
            <v>FRN</v>
          </cell>
          <cell r="AH249" t="str">
            <v>6076</v>
          </cell>
          <cell r="AI249" t="str">
            <v>RP#</v>
          </cell>
          <cell r="AJ249" t="str">
            <v>000</v>
          </cell>
          <cell r="AK249" t="str">
            <v>CTL</v>
          </cell>
          <cell r="AM249" t="str">
            <v>RF#</v>
          </cell>
          <cell r="AU249" t="str">
            <v>I/C-BEST ACCESS,FPL</v>
          </cell>
          <cell r="AZ249" t="str">
            <v>FPL Fibernet</v>
          </cell>
        </row>
        <row r="250">
          <cell r="A250" t="str">
            <v>107100</v>
          </cell>
          <cell r="B250" t="str">
            <v>0306</v>
          </cell>
          <cell r="C250" t="str">
            <v>06001</v>
          </cell>
          <cell r="D250" t="str">
            <v>0ELECT</v>
          </cell>
          <cell r="E250" t="str">
            <v>306000</v>
          </cell>
          <cell r="F250" t="str">
            <v>0790</v>
          </cell>
          <cell r="G250" t="str">
            <v>65000</v>
          </cell>
          <cell r="H250" t="str">
            <v>A</v>
          </cell>
          <cell r="I250" t="str">
            <v>00000041</v>
          </cell>
          <cell r="J250">
            <v>70</v>
          </cell>
          <cell r="K250">
            <v>306</v>
          </cell>
          <cell r="L250">
            <v>6077</v>
          </cell>
          <cell r="M250">
            <v>0</v>
          </cell>
          <cell r="N250">
            <v>0</v>
          </cell>
          <cell r="O250">
            <v>0</v>
          </cell>
          <cell r="P250">
            <v>0</v>
          </cell>
          <cell r="Q250" t="str">
            <v>0790</v>
          </cell>
          <cell r="R250" t="str">
            <v>65000</v>
          </cell>
          <cell r="S250" t="str">
            <v>200212</v>
          </cell>
          <cell r="T250" t="str">
            <v>CA01</v>
          </cell>
          <cell r="U250">
            <v>-39638.71</v>
          </cell>
          <cell r="V250" t="str">
            <v>LDB</v>
          </cell>
          <cell r="W250">
            <v>0</v>
          </cell>
          <cell r="Y250">
            <v>0</v>
          </cell>
          <cell r="Z250">
            <v>0</v>
          </cell>
          <cell r="AA250" t="str">
            <v>BCH</v>
          </cell>
          <cell r="AB250" t="str">
            <v>0023</v>
          </cell>
          <cell r="AC250" t="str">
            <v>WKS</v>
          </cell>
          <cell r="AE250" t="str">
            <v>JV#</v>
          </cell>
          <cell r="AF250" t="str">
            <v>1232</v>
          </cell>
          <cell r="AG250" t="str">
            <v>FRN</v>
          </cell>
          <cell r="AH250" t="str">
            <v>6077</v>
          </cell>
          <cell r="AI250" t="str">
            <v>RP#</v>
          </cell>
          <cell r="AJ250" t="str">
            <v>000</v>
          </cell>
          <cell r="AK250" t="str">
            <v>CTL</v>
          </cell>
          <cell r="AM250" t="str">
            <v>RF#</v>
          </cell>
          <cell r="AU250" t="str">
            <v>TO PLACE IN SERVICE</v>
          </cell>
          <cell r="AZ250" t="str">
            <v>FPL Fibernet</v>
          </cell>
        </row>
        <row r="251">
          <cell r="A251" t="str">
            <v>107100</v>
          </cell>
          <cell r="B251" t="str">
            <v>0306</v>
          </cell>
          <cell r="C251" t="str">
            <v>06001</v>
          </cell>
          <cell r="D251" t="str">
            <v>0FIBER</v>
          </cell>
          <cell r="E251" t="str">
            <v>306000</v>
          </cell>
          <cell r="F251" t="str">
            <v>0691</v>
          </cell>
          <cell r="G251" t="str">
            <v>51450</v>
          </cell>
          <cell r="H251" t="str">
            <v>A</v>
          </cell>
          <cell r="I251" t="str">
            <v>00000041</v>
          </cell>
          <cell r="J251">
            <v>60</v>
          </cell>
          <cell r="K251">
            <v>306</v>
          </cell>
          <cell r="L251">
            <v>6077</v>
          </cell>
          <cell r="M251">
            <v>0</v>
          </cell>
          <cell r="N251">
            <v>0</v>
          </cell>
          <cell r="O251">
            <v>0</v>
          </cell>
          <cell r="P251">
            <v>0</v>
          </cell>
          <cell r="Q251" t="str">
            <v>0691</v>
          </cell>
          <cell r="R251" t="str">
            <v>51450</v>
          </cell>
          <cell r="S251" t="str">
            <v>200212</v>
          </cell>
          <cell r="T251" t="str">
            <v>SA01</v>
          </cell>
          <cell r="U251">
            <v>178.18</v>
          </cell>
          <cell r="W251">
            <v>0</v>
          </cell>
          <cell r="Y251">
            <v>0</v>
          </cell>
          <cell r="Z251">
            <v>1</v>
          </cell>
          <cell r="AA251" t="str">
            <v>BCH</v>
          </cell>
          <cell r="AB251" t="str">
            <v>450002361</v>
          </cell>
          <cell r="AC251" t="str">
            <v>PO#</v>
          </cell>
          <cell r="AD251" t="str">
            <v>4500084513</v>
          </cell>
          <cell r="AE251" t="str">
            <v>S/R</v>
          </cell>
          <cell r="AF251" t="str">
            <v>337</v>
          </cell>
          <cell r="AI251" t="str">
            <v>PYN</v>
          </cell>
          <cell r="AJ251" t="str">
            <v>STEEL HECTOR &amp; DAVIS</v>
          </cell>
          <cell r="AK251" t="str">
            <v>VND</v>
          </cell>
          <cell r="AL251" t="str">
            <v>590702089</v>
          </cell>
          <cell r="AM251" t="str">
            <v>FAC</v>
          </cell>
          <cell r="AN251" t="str">
            <v>000</v>
          </cell>
          <cell r="AQ251" t="str">
            <v>NVD</v>
          </cell>
          <cell r="AR251" t="str">
            <v>2002-12-</v>
          </cell>
          <cell r="AU251" t="str">
            <v>00000000000000292106STEEL HECTOR &amp; DAVIS5000003726</v>
          </cell>
          <cell r="AV251" t="str">
            <v>WF-BATCH</v>
          </cell>
          <cell r="AW251" t="str">
            <v>000</v>
          </cell>
          <cell r="AX251" t="str">
            <v>00</v>
          </cell>
          <cell r="AY251" t="str">
            <v>0</v>
          </cell>
          <cell r="AZ251" t="str">
            <v>FPL Fibernet</v>
          </cell>
        </row>
        <row r="252">
          <cell r="A252" t="str">
            <v>107100</v>
          </cell>
          <cell r="B252" t="str">
            <v>0306</v>
          </cell>
          <cell r="C252" t="str">
            <v>06001</v>
          </cell>
          <cell r="D252" t="str">
            <v>0FIBER</v>
          </cell>
          <cell r="E252" t="str">
            <v>306000</v>
          </cell>
          <cell r="F252" t="str">
            <v>0691</v>
          </cell>
          <cell r="G252" t="str">
            <v>51450</v>
          </cell>
          <cell r="H252" t="str">
            <v>A</v>
          </cell>
          <cell r="I252" t="str">
            <v>00000041</v>
          </cell>
          <cell r="J252">
            <v>60</v>
          </cell>
          <cell r="K252">
            <v>306</v>
          </cell>
          <cell r="L252">
            <v>6077</v>
          </cell>
          <cell r="M252">
            <v>0</v>
          </cell>
          <cell r="N252">
            <v>0</v>
          </cell>
          <cell r="O252">
            <v>0</v>
          </cell>
          <cell r="P252">
            <v>0</v>
          </cell>
          <cell r="Q252" t="str">
            <v>0691</v>
          </cell>
          <cell r="R252" t="str">
            <v>51450</v>
          </cell>
          <cell r="S252" t="str">
            <v>200212</v>
          </cell>
          <cell r="T252" t="str">
            <v>SA01</v>
          </cell>
          <cell r="U252">
            <v>259.23</v>
          </cell>
          <cell r="W252">
            <v>0</v>
          </cell>
          <cell r="Y252">
            <v>0</v>
          </cell>
          <cell r="Z252">
            <v>1</v>
          </cell>
          <cell r="AA252" t="str">
            <v>BCH</v>
          </cell>
          <cell r="AB252" t="str">
            <v>450002361</v>
          </cell>
          <cell r="AC252" t="str">
            <v>PO#</v>
          </cell>
          <cell r="AD252" t="str">
            <v>4500084513</v>
          </cell>
          <cell r="AE252" t="str">
            <v>S/R</v>
          </cell>
          <cell r="AF252" t="str">
            <v>337</v>
          </cell>
          <cell r="AI252" t="str">
            <v>PYN</v>
          </cell>
          <cell r="AJ252" t="str">
            <v>STEEL HECTOR &amp; DAVIS</v>
          </cell>
          <cell r="AK252" t="str">
            <v>VND</v>
          </cell>
          <cell r="AL252" t="str">
            <v>590702089</v>
          </cell>
          <cell r="AM252" t="str">
            <v>FAC</v>
          </cell>
          <cell r="AN252" t="str">
            <v>000</v>
          </cell>
          <cell r="AQ252" t="str">
            <v>NVD</v>
          </cell>
          <cell r="AR252" t="str">
            <v>2002-12-</v>
          </cell>
          <cell r="AU252" t="str">
            <v>00000000000000290525STEEL HECTOR &amp; DAVIS5000003724</v>
          </cell>
          <cell r="AV252" t="str">
            <v>WF-BATCH</v>
          </cell>
          <cell r="AW252" t="str">
            <v>000</v>
          </cell>
          <cell r="AX252" t="str">
            <v>00</v>
          </cell>
          <cell r="AY252" t="str">
            <v>0</v>
          </cell>
          <cell r="AZ252" t="str">
            <v>FPL Fibernet</v>
          </cell>
        </row>
        <row r="253">
          <cell r="A253" t="str">
            <v>107100</v>
          </cell>
          <cell r="B253" t="str">
            <v>0306</v>
          </cell>
          <cell r="C253" t="str">
            <v>06001</v>
          </cell>
          <cell r="D253" t="str">
            <v>0FIBER</v>
          </cell>
          <cell r="E253" t="str">
            <v>306000</v>
          </cell>
          <cell r="F253" t="str">
            <v>0691</v>
          </cell>
          <cell r="G253" t="str">
            <v>52450</v>
          </cell>
          <cell r="H253" t="str">
            <v>A</v>
          </cell>
          <cell r="I253" t="str">
            <v>00000041</v>
          </cell>
          <cell r="J253">
            <v>60</v>
          </cell>
          <cell r="K253">
            <v>306</v>
          </cell>
          <cell r="L253">
            <v>6077</v>
          </cell>
          <cell r="M253">
            <v>0</v>
          </cell>
          <cell r="N253">
            <v>0</v>
          </cell>
          <cell r="O253">
            <v>0</v>
          </cell>
          <cell r="P253">
            <v>0</v>
          </cell>
          <cell r="Q253" t="str">
            <v>0691</v>
          </cell>
          <cell r="R253" t="str">
            <v>52450</v>
          </cell>
          <cell r="S253" t="str">
            <v>200212</v>
          </cell>
          <cell r="T253" t="str">
            <v>SA01</v>
          </cell>
          <cell r="U253">
            <v>30.52</v>
          </cell>
          <cell r="W253">
            <v>0</v>
          </cell>
          <cell r="Y253">
            <v>0</v>
          </cell>
          <cell r="Z253">
            <v>0</v>
          </cell>
          <cell r="AA253" t="str">
            <v>BCH</v>
          </cell>
          <cell r="AB253" t="str">
            <v>450002361</v>
          </cell>
          <cell r="AC253" t="str">
            <v>PO#</v>
          </cell>
          <cell r="AE253" t="str">
            <v>S/R</v>
          </cell>
          <cell r="AI253" t="str">
            <v>PYN</v>
          </cell>
          <cell r="AJ253" t="str">
            <v>DARBY PEELE BOWDOIN PAYNE</v>
          </cell>
          <cell r="AK253" t="str">
            <v>VND</v>
          </cell>
          <cell r="AL253" t="str">
            <v>592135453</v>
          </cell>
          <cell r="AM253" t="str">
            <v>FAC</v>
          </cell>
          <cell r="AN253" t="str">
            <v>000</v>
          </cell>
          <cell r="AQ253" t="str">
            <v>NVD</v>
          </cell>
          <cell r="AR253" t="str">
            <v>2002-12-</v>
          </cell>
          <cell r="AU253" t="str">
            <v>FPL MATTER 42892    DARBY PEELE BOWDOIN 1900003488</v>
          </cell>
          <cell r="AV253" t="str">
            <v>WF-BATCH</v>
          </cell>
          <cell r="AW253" t="str">
            <v>000</v>
          </cell>
          <cell r="AX253" t="str">
            <v>00</v>
          </cell>
          <cell r="AY253" t="str">
            <v>0</v>
          </cell>
          <cell r="AZ253" t="str">
            <v>FPL Fibernet</v>
          </cell>
        </row>
        <row r="254">
          <cell r="A254" t="str">
            <v>107100</v>
          </cell>
          <cell r="B254" t="str">
            <v>0306</v>
          </cell>
          <cell r="C254" t="str">
            <v>06001</v>
          </cell>
          <cell r="D254" t="str">
            <v>0FIBER</v>
          </cell>
          <cell r="E254" t="str">
            <v>306000</v>
          </cell>
          <cell r="F254" t="str">
            <v>0691</v>
          </cell>
          <cell r="G254" t="str">
            <v>52450</v>
          </cell>
          <cell r="H254" t="str">
            <v>A</v>
          </cell>
          <cell r="I254" t="str">
            <v>00000041</v>
          </cell>
          <cell r="J254">
            <v>60</v>
          </cell>
          <cell r="K254">
            <v>306</v>
          </cell>
          <cell r="L254">
            <v>6077</v>
          </cell>
          <cell r="M254">
            <v>0</v>
          </cell>
          <cell r="N254">
            <v>0</v>
          </cell>
          <cell r="O254">
            <v>0</v>
          </cell>
          <cell r="P254">
            <v>0</v>
          </cell>
          <cell r="Q254" t="str">
            <v>0691</v>
          </cell>
          <cell r="R254" t="str">
            <v>52450</v>
          </cell>
          <cell r="S254" t="str">
            <v>200212</v>
          </cell>
          <cell r="T254" t="str">
            <v>SA01</v>
          </cell>
          <cell r="U254">
            <v>80.42</v>
          </cell>
          <cell r="W254">
            <v>0</v>
          </cell>
          <cell r="Y254">
            <v>0</v>
          </cell>
          <cell r="Z254">
            <v>0</v>
          </cell>
          <cell r="AA254" t="str">
            <v>BCH</v>
          </cell>
          <cell r="AB254" t="str">
            <v>450002346</v>
          </cell>
          <cell r="AC254" t="str">
            <v>PO#</v>
          </cell>
          <cell r="AE254" t="str">
            <v>S/R</v>
          </cell>
          <cell r="AI254" t="str">
            <v>PYN</v>
          </cell>
          <cell r="AJ254" t="str">
            <v>DARBY PEELE BOWDOIN PAYNE</v>
          </cell>
          <cell r="AK254" t="str">
            <v>VND</v>
          </cell>
          <cell r="AL254" t="str">
            <v>592135453</v>
          </cell>
          <cell r="AM254" t="str">
            <v>FAC</v>
          </cell>
          <cell r="AN254" t="str">
            <v>000</v>
          </cell>
          <cell r="AQ254" t="str">
            <v>NVD</v>
          </cell>
          <cell r="AR254" t="str">
            <v>2002-11-</v>
          </cell>
          <cell r="AU254" t="str">
            <v>MATTER# 42892       DARBY PEELE BOWDOIN 1900003305</v>
          </cell>
          <cell r="AV254" t="str">
            <v>WF-BATCH</v>
          </cell>
          <cell r="AW254" t="str">
            <v>000</v>
          </cell>
          <cell r="AX254" t="str">
            <v>00</v>
          </cell>
          <cell r="AY254" t="str">
            <v>0</v>
          </cell>
          <cell r="AZ254" t="str">
            <v>FPL Fibernet</v>
          </cell>
        </row>
        <row r="255">
          <cell r="A255" t="str">
            <v>107100</v>
          </cell>
          <cell r="B255" t="str">
            <v>0306</v>
          </cell>
          <cell r="C255" t="str">
            <v>06001</v>
          </cell>
          <cell r="D255" t="str">
            <v>0FIBER</v>
          </cell>
          <cell r="E255" t="str">
            <v>306000</v>
          </cell>
          <cell r="F255" t="str">
            <v>0691</v>
          </cell>
          <cell r="G255" t="str">
            <v>52450</v>
          </cell>
          <cell r="H255" t="str">
            <v>A</v>
          </cell>
          <cell r="I255" t="str">
            <v>00000041</v>
          </cell>
          <cell r="J255">
            <v>60</v>
          </cell>
          <cell r="K255">
            <v>306</v>
          </cell>
          <cell r="L255">
            <v>6077</v>
          </cell>
          <cell r="M255">
            <v>0</v>
          </cell>
          <cell r="N255">
            <v>0</v>
          </cell>
          <cell r="O255">
            <v>0</v>
          </cell>
          <cell r="P255">
            <v>0</v>
          </cell>
          <cell r="Q255" t="str">
            <v>0691</v>
          </cell>
          <cell r="R255" t="str">
            <v>52450</v>
          </cell>
          <cell r="S255" t="str">
            <v>200212</v>
          </cell>
          <cell r="T255" t="str">
            <v>SA01</v>
          </cell>
          <cell r="U255">
            <v>-0.13</v>
          </cell>
          <cell r="W255">
            <v>0</v>
          </cell>
          <cell r="Y255">
            <v>0</v>
          </cell>
          <cell r="Z255">
            <v>-1</v>
          </cell>
          <cell r="AA255" t="str">
            <v>BCH</v>
          </cell>
          <cell r="AB255" t="str">
            <v>450002337</v>
          </cell>
          <cell r="AC255" t="str">
            <v>PO#</v>
          </cell>
          <cell r="AD255" t="str">
            <v>4500084513</v>
          </cell>
          <cell r="AE255" t="str">
            <v>S/R</v>
          </cell>
          <cell r="AF255" t="str">
            <v>337</v>
          </cell>
          <cell r="AI255" t="str">
            <v>PYN</v>
          </cell>
          <cell r="AJ255" t="str">
            <v>STEEL HECTOR &amp; DAVIS</v>
          </cell>
          <cell r="AK255" t="str">
            <v>VND</v>
          </cell>
          <cell r="AL255" t="str">
            <v>590702089</v>
          </cell>
          <cell r="AM255" t="str">
            <v>FAC</v>
          </cell>
          <cell r="AN255" t="str">
            <v>000</v>
          </cell>
          <cell r="AQ255" t="str">
            <v>NVD</v>
          </cell>
          <cell r="AR255" t="str">
            <v>2002-10-</v>
          </cell>
          <cell r="AU255" t="str">
            <v>STEEL HECTOR &amp; DAVISSTEEL HECTOR &amp; DAVIS0015279958</v>
          </cell>
          <cell r="AV255" t="str">
            <v>AXR0JK3</v>
          </cell>
          <cell r="AW255" t="str">
            <v>000</v>
          </cell>
          <cell r="AX255" t="str">
            <v>00</v>
          </cell>
          <cell r="AY255" t="str">
            <v>0</v>
          </cell>
          <cell r="AZ255" t="str">
            <v>FPL Fibernet</v>
          </cell>
        </row>
        <row r="256">
          <cell r="A256" t="str">
            <v>107100</v>
          </cell>
          <cell r="B256" t="str">
            <v>0306</v>
          </cell>
          <cell r="C256" t="str">
            <v>06001</v>
          </cell>
          <cell r="D256" t="str">
            <v>0FIBER</v>
          </cell>
          <cell r="E256" t="str">
            <v>306000</v>
          </cell>
          <cell r="F256" t="str">
            <v>0691</v>
          </cell>
          <cell r="G256" t="str">
            <v>65000</v>
          </cell>
          <cell r="H256" t="str">
            <v>A</v>
          </cell>
          <cell r="I256" t="str">
            <v>00000041</v>
          </cell>
          <cell r="J256">
            <v>60</v>
          </cell>
          <cell r="K256">
            <v>306</v>
          </cell>
          <cell r="L256">
            <v>6077</v>
          </cell>
          <cell r="M256">
            <v>0</v>
          </cell>
          <cell r="N256">
            <v>0</v>
          </cell>
          <cell r="O256">
            <v>0</v>
          </cell>
          <cell r="P256">
            <v>0</v>
          </cell>
          <cell r="Q256" t="str">
            <v>0691</v>
          </cell>
          <cell r="R256" t="str">
            <v>65000</v>
          </cell>
          <cell r="S256" t="str">
            <v>200212</v>
          </cell>
          <cell r="T256" t="str">
            <v>CA01</v>
          </cell>
          <cell r="U256">
            <v>9261.9</v>
          </cell>
          <cell r="V256" t="str">
            <v>LDB</v>
          </cell>
          <cell r="W256">
            <v>0</v>
          </cell>
          <cell r="Y256">
            <v>0</v>
          </cell>
          <cell r="Z256">
            <v>0</v>
          </cell>
          <cell r="AA256" t="str">
            <v>BCH</v>
          </cell>
          <cell r="AB256" t="str">
            <v>0031</v>
          </cell>
          <cell r="AC256" t="str">
            <v>WKS</v>
          </cell>
          <cell r="AE256" t="str">
            <v>JV#</v>
          </cell>
          <cell r="AF256" t="str">
            <v>1231</v>
          </cell>
          <cell r="AG256" t="str">
            <v>FRN</v>
          </cell>
          <cell r="AH256" t="str">
            <v>6077</v>
          </cell>
          <cell r="AI256" t="str">
            <v>RP#</v>
          </cell>
          <cell r="AJ256" t="str">
            <v>000</v>
          </cell>
          <cell r="AK256" t="str">
            <v>CTL</v>
          </cell>
          <cell r="AM256" t="str">
            <v>RF#</v>
          </cell>
          <cell r="AU256" t="str">
            <v>ACCRUE BOIES, SCHILLER</v>
          </cell>
          <cell r="AZ256" t="str">
            <v>FPL Fibernet</v>
          </cell>
        </row>
        <row r="257">
          <cell r="A257" t="str">
            <v>107100</v>
          </cell>
          <cell r="B257" t="str">
            <v>0382</v>
          </cell>
          <cell r="C257" t="str">
            <v>06001</v>
          </cell>
          <cell r="D257" t="str">
            <v>0OTHER</v>
          </cell>
          <cell r="E257" t="str">
            <v>382000</v>
          </cell>
          <cell r="F257" t="str">
            <v>0803</v>
          </cell>
          <cell r="G257" t="str">
            <v>36000</v>
          </cell>
          <cell r="H257" t="str">
            <v>A</v>
          </cell>
          <cell r="I257" t="str">
            <v>00000041</v>
          </cell>
          <cell r="J257">
            <v>68</v>
          </cell>
          <cell r="K257">
            <v>382</v>
          </cell>
          <cell r="L257">
            <v>6077</v>
          </cell>
          <cell r="M257">
            <v>107</v>
          </cell>
          <cell r="N257">
            <v>10</v>
          </cell>
          <cell r="O257">
            <v>0</v>
          </cell>
          <cell r="P257">
            <v>107.1</v>
          </cell>
          <cell r="Q257" t="str">
            <v>0803</v>
          </cell>
          <cell r="R257" t="str">
            <v>36000</v>
          </cell>
          <cell r="S257" t="str">
            <v>200212</v>
          </cell>
          <cell r="T257" t="str">
            <v>PY42</v>
          </cell>
          <cell r="U257">
            <v>201.95</v>
          </cell>
          <cell r="V257" t="str">
            <v>LDB</v>
          </cell>
          <cell r="W257">
            <v>0</v>
          </cell>
          <cell r="X257" t="str">
            <v>SHR</v>
          </cell>
          <cell r="Y257">
            <v>4</v>
          </cell>
          <cell r="Z257">
            <v>4</v>
          </cell>
          <cell r="AA257" t="str">
            <v>PYP</v>
          </cell>
          <cell r="AB257" t="str">
            <v xml:space="preserve"> 0000026</v>
          </cell>
          <cell r="AC257" t="str">
            <v>PYL</v>
          </cell>
          <cell r="AD257" t="str">
            <v>004399</v>
          </cell>
          <cell r="AE257" t="str">
            <v>EMP</v>
          </cell>
          <cell r="AF257" t="str">
            <v>40663</v>
          </cell>
          <cell r="AG257" t="str">
            <v>JUL</v>
          </cell>
          <cell r="AH257" t="str">
            <v xml:space="preserve"> 000.00</v>
          </cell>
          <cell r="AI257" t="str">
            <v>BCH</v>
          </cell>
          <cell r="AJ257" t="str">
            <v>500</v>
          </cell>
          <cell r="AK257" t="str">
            <v>CLS</v>
          </cell>
          <cell r="AL257" t="str">
            <v>1RB8</v>
          </cell>
          <cell r="AM257" t="str">
            <v>DTA</v>
          </cell>
          <cell r="AN257" t="str">
            <v xml:space="preserve"> 00000000000.00</v>
          </cell>
          <cell r="AO257" t="str">
            <v>DTH</v>
          </cell>
          <cell r="AP257" t="str">
            <v xml:space="preserve"> 00000000000.00</v>
          </cell>
          <cell r="AV257" t="str">
            <v>000000000</v>
          </cell>
          <cell r="AW257" t="str">
            <v>000</v>
          </cell>
          <cell r="AX257" t="str">
            <v>00</v>
          </cell>
          <cell r="AY257" t="str">
            <v>0</v>
          </cell>
          <cell r="AZ257" t="str">
            <v>FPL Fibernet</v>
          </cell>
        </row>
        <row r="258">
          <cell r="A258" t="str">
            <v>107100</v>
          </cell>
          <cell r="B258" t="str">
            <v>0382</v>
          </cell>
          <cell r="C258" t="str">
            <v>06001</v>
          </cell>
          <cell r="D258" t="str">
            <v>0OTHER</v>
          </cell>
          <cell r="E258" t="str">
            <v>382000</v>
          </cell>
          <cell r="F258" t="str">
            <v>0803</v>
          </cell>
          <cell r="G258" t="str">
            <v>36000</v>
          </cell>
          <cell r="H258" t="str">
            <v>A</v>
          </cell>
          <cell r="I258" t="str">
            <v>00000041</v>
          </cell>
          <cell r="J258">
            <v>68</v>
          </cell>
          <cell r="K258">
            <v>382</v>
          </cell>
          <cell r="L258">
            <v>6077</v>
          </cell>
          <cell r="M258">
            <v>107</v>
          </cell>
          <cell r="N258">
            <v>10</v>
          </cell>
          <cell r="O258">
            <v>0</v>
          </cell>
          <cell r="P258">
            <v>107.1</v>
          </cell>
          <cell r="Q258" t="str">
            <v>0803</v>
          </cell>
          <cell r="R258" t="str">
            <v>36000</v>
          </cell>
          <cell r="S258" t="str">
            <v>200212</v>
          </cell>
          <cell r="T258" t="str">
            <v>PY42</v>
          </cell>
          <cell r="U258">
            <v>807.8</v>
          </cell>
          <cell r="V258" t="str">
            <v>LDB</v>
          </cell>
          <cell r="W258">
            <v>0</v>
          </cell>
          <cell r="X258" t="str">
            <v>SHR</v>
          </cell>
          <cell r="Y258">
            <v>16</v>
          </cell>
          <cell r="Z258">
            <v>16</v>
          </cell>
          <cell r="AA258" t="str">
            <v>PYP</v>
          </cell>
          <cell r="AB258" t="str">
            <v xml:space="preserve"> 0000025</v>
          </cell>
          <cell r="AC258" t="str">
            <v>PYL</v>
          </cell>
          <cell r="AD258" t="str">
            <v>004399</v>
          </cell>
          <cell r="AE258" t="str">
            <v>EMP</v>
          </cell>
          <cell r="AF258" t="str">
            <v>40663</v>
          </cell>
          <cell r="AG258" t="str">
            <v>JUL</v>
          </cell>
          <cell r="AH258" t="str">
            <v xml:space="preserve"> 000.00</v>
          </cell>
          <cell r="AI258" t="str">
            <v>BCH</v>
          </cell>
          <cell r="AJ258" t="str">
            <v>500</v>
          </cell>
          <cell r="AK258" t="str">
            <v>CLS</v>
          </cell>
          <cell r="AL258" t="str">
            <v>1RB8</v>
          </cell>
          <cell r="AM258" t="str">
            <v>DTA</v>
          </cell>
          <cell r="AN258" t="str">
            <v xml:space="preserve"> 00000000000.00</v>
          </cell>
          <cell r="AO258" t="str">
            <v>DTH</v>
          </cell>
          <cell r="AP258" t="str">
            <v xml:space="preserve"> 00000000000.00</v>
          </cell>
          <cell r="AV258" t="str">
            <v>000000000</v>
          </cell>
          <cell r="AW258" t="str">
            <v>000</v>
          </cell>
          <cell r="AX258" t="str">
            <v>00</v>
          </cell>
          <cell r="AY258" t="str">
            <v>0</v>
          </cell>
          <cell r="AZ258" t="str">
            <v>FPL Fibernet</v>
          </cell>
        </row>
        <row r="259">
          <cell r="A259" t="str">
            <v>107100</v>
          </cell>
          <cell r="B259" t="str">
            <v>0312</v>
          </cell>
          <cell r="C259" t="str">
            <v>06078</v>
          </cell>
          <cell r="D259" t="str">
            <v>0FIBER</v>
          </cell>
          <cell r="E259" t="str">
            <v>312000</v>
          </cell>
          <cell r="F259" t="str">
            <v>0790</v>
          </cell>
          <cell r="G259" t="str">
            <v>65000</v>
          </cell>
          <cell r="H259" t="str">
            <v>A</v>
          </cell>
          <cell r="I259" t="str">
            <v>00000041</v>
          </cell>
          <cell r="J259">
            <v>63</v>
          </cell>
          <cell r="K259">
            <v>312</v>
          </cell>
          <cell r="L259">
            <v>6078</v>
          </cell>
          <cell r="M259">
            <v>0</v>
          </cell>
          <cell r="N259">
            <v>0</v>
          </cell>
          <cell r="O259">
            <v>0</v>
          </cell>
          <cell r="P259">
            <v>0</v>
          </cell>
          <cell r="Q259" t="str">
            <v>0790</v>
          </cell>
          <cell r="R259" t="str">
            <v>65000</v>
          </cell>
          <cell r="S259" t="str">
            <v>200212</v>
          </cell>
          <cell r="T259" t="str">
            <v>CA01</v>
          </cell>
          <cell r="U259">
            <v>-10000</v>
          </cell>
          <cell r="V259" t="str">
            <v>LDB</v>
          </cell>
          <cell r="W259">
            <v>0</v>
          </cell>
          <cell r="Y259">
            <v>0</v>
          </cell>
          <cell r="Z259">
            <v>0</v>
          </cell>
          <cell r="AA259" t="str">
            <v>BCH</v>
          </cell>
          <cell r="AB259" t="str">
            <v>0003</v>
          </cell>
          <cell r="AC259" t="str">
            <v>WKS</v>
          </cell>
          <cell r="AE259" t="str">
            <v>JV#</v>
          </cell>
          <cell r="AF259" t="str">
            <v>1232</v>
          </cell>
          <cell r="AG259" t="str">
            <v>FRN</v>
          </cell>
          <cell r="AH259" t="str">
            <v>6078</v>
          </cell>
          <cell r="AI259" t="str">
            <v>RP#</v>
          </cell>
          <cell r="AJ259" t="str">
            <v>000</v>
          </cell>
          <cell r="AK259" t="str">
            <v>CTL</v>
          </cell>
          <cell r="AM259" t="str">
            <v>RF#</v>
          </cell>
          <cell r="AU259" t="str">
            <v>AC-REV ACCRUAL OF OCT 02 CAPITA</v>
          </cell>
          <cell r="AZ259" t="str">
            <v>FPL Fibernet</v>
          </cell>
        </row>
        <row r="260">
          <cell r="A260" t="str">
            <v>107100</v>
          </cell>
          <cell r="B260" t="str">
            <v>0312</v>
          </cell>
          <cell r="C260" t="str">
            <v>06078</v>
          </cell>
          <cell r="D260" t="str">
            <v>0FIBER</v>
          </cell>
          <cell r="E260" t="str">
            <v>312000</v>
          </cell>
          <cell r="F260" t="str">
            <v>0803</v>
          </cell>
          <cell r="G260" t="str">
            <v>36000</v>
          </cell>
          <cell r="H260" t="str">
            <v>A</v>
          </cell>
          <cell r="I260" t="str">
            <v>00000041</v>
          </cell>
          <cell r="J260">
            <v>63</v>
          </cell>
          <cell r="K260">
            <v>312</v>
          </cell>
          <cell r="L260">
            <v>6078</v>
          </cell>
          <cell r="M260">
            <v>0</v>
          </cell>
          <cell r="N260">
            <v>0</v>
          </cell>
          <cell r="O260">
            <v>1</v>
          </cell>
          <cell r="P260">
            <v>1E-3</v>
          </cell>
          <cell r="Q260" t="str">
            <v>0803</v>
          </cell>
          <cell r="R260" t="str">
            <v>36000</v>
          </cell>
          <cell r="S260" t="str">
            <v>200212</v>
          </cell>
          <cell r="T260" t="str">
            <v>PY42</v>
          </cell>
          <cell r="U260">
            <v>37.81</v>
          </cell>
          <cell r="V260" t="str">
            <v>LDB</v>
          </cell>
          <cell r="W260">
            <v>0</v>
          </cell>
          <cell r="X260" t="str">
            <v>SHR</v>
          </cell>
          <cell r="Y260">
            <v>1</v>
          </cell>
          <cell r="Z260">
            <v>1</v>
          </cell>
          <cell r="AA260" t="str">
            <v>PYP</v>
          </cell>
          <cell r="AB260" t="str">
            <v xml:space="preserve"> 0000025</v>
          </cell>
          <cell r="AC260" t="str">
            <v>PYL</v>
          </cell>
          <cell r="AD260" t="str">
            <v>004399</v>
          </cell>
          <cell r="AE260" t="str">
            <v>EMP</v>
          </cell>
          <cell r="AF260" t="str">
            <v>80814</v>
          </cell>
          <cell r="AG260" t="str">
            <v>JUL</v>
          </cell>
          <cell r="AH260" t="str">
            <v xml:space="preserve"> 000.00</v>
          </cell>
          <cell r="AI260" t="str">
            <v>BCH</v>
          </cell>
          <cell r="AJ260" t="str">
            <v>500</v>
          </cell>
          <cell r="AK260" t="str">
            <v>CLS</v>
          </cell>
          <cell r="AL260" t="str">
            <v>R437</v>
          </cell>
          <cell r="AM260" t="str">
            <v>DTA</v>
          </cell>
          <cell r="AN260" t="str">
            <v xml:space="preserve"> 00000000000.00</v>
          </cell>
          <cell r="AO260" t="str">
            <v>DTH</v>
          </cell>
          <cell r="AP260" t="str">
            <v xml:space="preserve"> 00000000000.00</v>
          </cell>
          <cell r="AV260" t="str">
            <v>000000000</v>
          </cell>
          <cell r="AW260" t="str">
            <v>000</v>
          </cell>
          <cell r="AX260" t="str">
            <v>00</v>
          </cell>
          <cell r="AY260" t="str">
            <v>0</v>
          </cell>
          <cell r="AZ260" t="str">
            <v>FPL Fibernet</v>
          </cell>
        </row>
        <row r="261">
          <cell r="A261" t="str">
            <v>107100</v>
          </cell>
          <cell r="B261" t="str">
            <v>0312</v>
          </cell>
          <cell r="C261" t="str">
            <v>06078</v>
          </cell>
          <cell r="D261" t="str">
            <v>0FIBER</v>
          </cell>
          <cell r="E261" t="str">
            <v>312000</v>
          </cell>
          <cell r="F261" t="str">
            <v>0813</v>
          </cell>
          <cell r="G261" t="str">
            <v>51450</v>
          </cell>
          <cell r="H261" t="str">
            <v>A</v>
          </cell>
          <cell r="I261" t="str">
            <v>00000041</v>
          </cell>
          <cell r="J261">
            <v>63</v>
          </cell>
          <cell r="K261">
            <v>312</v>
          </cell>
          <cell r="L261">
            <v>6078</v>
          </cell>
          <cell r="M261">
            <v>0</v>
          </cell>
          <cell r="N261">
            <v>0</v>
          </cell>
          <cell r="O261">
            <v>1</v>
          </cell>
          <cell r="P261">
            <v>1E-3</v>
          </cell>
          <cell r="Q261" t="str">
            <v>0813</v>
          </cell>
          <cell r="R261" t="str">
            <v>51450</v>
          </cell>
          <cell r="S261" t="str">
            <v>200212</v>
          </cell>
          <cell r="T261" t="str">
            <v>SA01</v>
          </cell>
          <cell r="U261">
            <v>1845</v>
          </cell>
          <cell r="W261">
            <v>0</v>
          </cell>
          <cell r="Y261">
            <v>0</v>
          </cell>
          <cell r="Z261">
            <v>1</v>
          </cell>
          <cell r="AA261" t="str">
            <v>BCH</v>
          </cell>
          <cell r="AB261" t="str">
            <v>450002354</v>
          </cell>
          <cell r="AC261" t="str">
            <v>PO#</v>
          </cell>
          <cell r="AD261" t="str">
            <v>4500054250</v>
          </cell>
          <cell r="AE261" t="str">
            <v>S/R</v>
          </cell>
          <cell r="AF261" t="str">
            <v>337</v>
          </cell>
          <cell r="AI261" t="str">
            <v>PYN</v>
          </cell>
          <cell r="AJ261" t="str">
            <v>K NEX INC</v>
          </cell>
          <cell r="AK261" t="str">
            <v>VND</v>
          </cell>
          <cell r="AL261" t="str">
            <v>593648022</v>
          </cell>
          <cell r="AM261" t="str">
            <v>FAC</v>
          </cell>
          <cell r="AN261" t="str">
            <v>000</v>
          </cell>
          <cell r="AQ261" t="str">
            <v>NVD</v>
          </cell>
          <cell r="AR261" t="str">
            <v>2002-12-</v>
          </cell>
          <cell r="AU261" t="str">
            <v>INVOICE# 1114       K NEX INC           5000003655</v>
          </cell>
          <cell r="AV261" t="str">
            <v>WF-BATCH</v>
          </cell>
          <cell r="AW261" t="str">
            <v>000</v>
          </cell>
          <cell r="AX261" t="str">
            <v>00</v>
          </cell>
          <cell r="AY261" t="str">
            <v>0</v>
          </cell>
          <cell r="AZ261" t="str">
            <v>FPL Fibernet</v>
          </cell>
        </row>
        <row r="262">
          <cell r="A262" t="str">
            <v>107100</v>
          </cell>
          <cell r="B262" t="str">
            <v>0312</v>
          </cell>
          <cell r="C262" t="str">
            <v>06078</v>
          </cell>
          <cell r="D262" t="str">
            <v>0FIBER</v>
          </cell>
          <cell r="E262" t="str">
            <v>312000</v>
          </cell>
          <cell r="F262" t="str">
            <v>0813</v>
          </cell>
          <cell r="G262" t="str">
            <v>51450</v>
          </cell>
          <cell r="H262" t="str">
            <v>A</v>
          </cell>
          <cell r="I262" t="str">
            <v>00000041</v>
          </cell>
          <cell r="J262">
            <v>63</v>
          </cell>
          <cell r="K262">
            <v>312</v>
          </cell>
          <cell r="L262">
            <v>6078</v>
          </cell>
          <cell r="M262">
            <v>0</v>
          </cell>
          <cell r="N262">
            <v>0</v>
          </cell>
          <cell r="O262">
            <v>1</v>
          </cell>
          <cell r="P262">
            <v>1E-3</v>
          </cell>
          <cell r="Q262" t="str">
            <v>0813</v>
          </cell>
          <cell r="R262" t="str">
            <v>51450</v>
          </cell>
          <cell r="S262" t="str">
            <v>200212</v>
          </cell>
          <cell r="T262" t="str">
            <v>SA01</v>
          </cell>
          <cell r="U262">
            <v>3280</v>
          </cell>
          <cell r="W262">
            <v>0</v>
          </cell>
          <cell r="Y262">
            <v>0</v>
          </cell>
          <cell r="Z262">
            <v>1</v>
          </cell>
          <cell r="AA262" t="str">
            <v>BCH</v>
          </cell>
          <cell r="AB262" t="str">
            <v>450002354</v>
          </cell>
          <cell r="AC262" t="str">
            <v>PO#</v>
          </cell>
          <cell r="AD262" t="str">
            <v>4500054250</v>
          </cell>
          <cell r="AE262" t="str">
            <v>S/R</v>
          </cell>
          <cell r="AF262" t="str">
            <v>337</v>
          </cell>
          <cell r="AI262" t="str">
            <v>PYN</v>
          </cell>
          <cell r="AJ262" t="str">
            <v>K NEX INC</v>
          </cell>
          <cell r="AK262" t="str">
            <v>VND</v>
          </cell>
          <cell r="AL262" t="str">
            <v>593648022</v>
          </cell>
          <cell r="AM262" t="str">
            <v>FAC</v>
          </cell>
          <cell r="AN262" t="str">
            <v>000</v>
          </cell>
          <cell r="AQ262" t="str">
            <v>NVD</v>
          </cell>
          <cell r="AR262" t="str">
            <v>2002-12-</v>
          </cell>
          <cell r="AU262" t="str">
            <v>INVOICE# 1115       K NEX INC           5000003656</v>
          </cell>
          <cell r="AV262" t="str">
            <v>WF-BATCH</v>
          </cell>
          <cell r="AW262" t="str">
            <v>000</v>
          </cell>
          <cell r="AX262" t="str">
            <v>00</v>
          </cell>
          <cell r="AY262" t="str">
            <v>0</v>
          </cell>
          <cell r="AZ262" t="str">
            <v>FPL Fibernet</v>
          </cell>
        </row>
        <row r="263">
          <cell r="A263" t="str">
            <v>107100</v>
          </cell>
          <cell r="L263">
            <v>6078</v>
          </cell>
          <cell r="S263" t="str">
            <v>200212</v>
          </cell>
          <cell r="U263">
            <v>-5740</v>
          </cell>
        </row>
        <row r="264">
          <cell r="A264" t="str">
            <v>107100</v>
          </cell>
          <cell r="L264">
            <v>6078</v>
          </cell>
          <cell r="S264" t="str">
            <v>200212</v>
          </cell>
          <cell r="U264">
            <v>-100.61</v>
          </cell>
        </row>
        <row r="265">
          <cell r="A265">
            <v>107100</v>
          </cell>
          <cell r="L265">
            <v>6078</v>
          </cell>
          <cell r="S265" t="str">
            <v>200212</v>
          </cell>
          <cell r="U265">
            <v>16680.66</v>
          </cell>
        </row>
        <row r="266">
          <cell r="A266" t="str">
            <v>107100</v>
          </cell>
          <cell r="B266" t="str">
            <v>0312</v>
          </cell>
          <cell r="C266" t="str">
            <v>06600</v>
          </cell>
          <cell r="D266" t="str">
            <v>0FIBER</v>
          </cell>
          <cell r="E266" t="str">
            <v>312000</v>
          </cell>
          <cell r="F266" t="str">
            <v>0662</v>
          </cell>
          <cell r="G266" t="str">
            <v>65000</v>
          </cell>
          <cell r="H266" t="str">
            <v>A</v>
          </cell>
          <cell r="I266" t="str">
            <v>00000041</v>
          </cell>
          <cell r="J266">
            <v>63</v>
          </cell>
          <cell r="K266">
            <v>312</v>
          </cell>
          <cell r="L266">
            <v>6081</v>
          </cell>
          <cell r="M266">
            <v>0</v>
          </cell>
          <cell r="N266">
            <v>0</v>
          </cell>
          <cell r="O266">
            <v>0</v>
          </cell>
          <cell r="P266">
            <v>0</v>
          </cell>
          <cell r="Q266" t="str">
            <v>0662</v>
          </cell>
          <cell r="R266" t="str">
            <v>65000</v>
          </cell>
          <cell r="S266" t="str">
            <v>200212</v>
          </cell>
          <cell r="T266" t="str">
            <v>CA01</v>
          </cell>
          <cell r="U266">
            <v>999.9</v>
          </cell>
          <cell r="V266" t="str">
            <v>LDB</v>
          </cell>
          <cell r="W266">
            <v>0</v>
          </cell>
          <cell r="Y266">
            <v>0</v>
          </cell>
          <cell r="Z266">
            <v>0</v>
          </cell>
          <cell r="AA266" t="str">
            <v>BCH</v>
          </cell>
          <cell r="AB266" t="str">
            <v>0055</v>
          </cell>
          <cell r="AC266" t="str">
            <v>WKS</v>
          </cell>
          <cell r="AE266" t="str">
            <v>JV#</v>
          </cell>
          <cell r="AF266" t="str">
            <v>1232</v>
          </cell>
          <cell r="AG266" t="str">
            <v>FRN</v>
          </cell>
          <cell r="AH266" t="str">
            <v>6081</v>
          </cell>
          <cell r="AI266" t="str">
            <v>RP#</v>
          </cell>
          <cell r="AJ266" t="str">
            <v>000</v>
          </cell>
          <cell r="AK266" t="str">
            <v>CTL</v>
          </cell>
          <cell r="AM266" t="str">
            <v>RF#</v>
          </cell>
          <cell r="AU266" t="str">
            <v>GREGORY ELECTRIC</v>
          </cell>
          <cell r="AZ266" t="str">
            <v>FPL Fibernet</v>
          </cell>
        </row>
        <row r="267">
          <cell r="A267" t="str">
            <v>107100</v>
          </cell>
          <cell r="B267" t="str">
            <v>0312</v>
          </cell>
          <cell r="C267" t="str">
            <v>06600</v>
          </cell>
          <cell r="D267" t="str">
            <v>0FIBER</v>
          </cell>
          <cell r="E267" t="str">
            <v>312000</v>
          </cell>
          <cell r="F267" t="str">
            <v>0662</v>
          </cell>
          <cell r="G267" t="str">
            <v>51450</v>
          </cell>
          <cell r="H267" t="str">
            <v>A</v>
          </cell>
          <cell r="I267" t="str">
            <v>00000041</v>
          </cell>
          <cell r="J267">
            <v>60</v>
          </cell>
          <cell r="K267">
            <v>312</v>
          </cell>
          <cell r="L267">
            <v>6082</v>
          </cell>
          <cell r="M267">
            <v>0</v>
          </cell>
          <cell r="N267">
            <v>0</v>
          </cell>
          <cell r="O267">
            <v>0</v>
          </cell>
          <cell r="P267">
            <v>0</v>
          </cell>
          <cell r="Q267" t="str">
            <v>0662</v>
          </cell>
          <cell r="R267" t="str">
            <v>51450</v>
          </cell>
          <cell r="S267" t="str">
            <v>200212</v>
          </cell>
          <cell r="T267" t="str">
            <v>SA01</v>
          </cell>
          <cell r="U267">
            <v>6150</v>
          </cell>
          <cell r="W267">
            <v>0</v>
          </cell>
          <cell r="Y267">
            <v>0</v>
          </cell>
          <cell r="Z267">
            <v>1</v>
          </cell>
          <cell r="AA267" t="str">
            <v>BCH</v>
          </cell>
          <cell r="AB267" t="str">
            <v>450002361</v>
          </cell>
          <cell r="AC267" t="str">
            <v>PO#</v>
          </cell>
          <cell r="AD267" t="str">
            <v>4500054250</v>
          </cell>
          <cell r="AE267" t="str">
            <v>S/R</v>
          </cell>
          <cell r="AF267" t="str">
            <v>337</v>
          </cell>
          <cell r="AI267" t="str">
            <v>PYN</v>
          </cell>
          <cell r="AJ267" t="str">
            <v>K NEX INC</v>
          </cell>
          <cell r="AK267" t="str">
            <v>VND</v>
          </cell>
          <cell r="AL267" t="str">
            <v>593648022</v>
          </cell>
          <cell r="AM267" t="str">
            <v>FAC</v>
          </cell>
          <cell r="AN267" t="str">
            <v>000</v>
          </cell>
          <cell r="AQ267" t="str">
            <v>NVD</v>
          </cell>
          <cell r="AR267" t="str">
            <v>2002-12-</v>
          </cell>
          <cell r="AU267" t="str">
            <v>INVOICE# 1118       K NEX INC           5000003718</v>
          </cell>
          <cell r="AV267" t="str">
            <v>WF-BATCH</v>
          </cell>
          <cell r="AW267" t="str">
            <v>000</v>
          </cell>
          <cell r="AX267" t="str">
            <v>00</v>
          </cell>
          <cell r="AY267" t="str">
            <v>0</v>
          </cell>
          <cell r="AZ267" t="str">
            <v>FPL Fibernet</v>
          </cell>
        </row>
        <row r="268">
          <cell r="A268" t="str">
            <v>107100</v>
          </cell>
          <cell r="B268" t="str">
            <v>0312</v>
          </cell>
          <cell r="C268" t="str">
            <v>06600</v>
          </cell>
          <cell r="D268" t="str">
            <v>0FIBER</v>
          </cell>
          <cell r="E268" t="str">
            <v>312000</v>
          </cell>
          <cell r="F268" t="str">
            <v>0676</v>
          </cell>
          <cell r="G268" t="str">
            <v>11450</v>
          </cell>
          <cell r="H268" t="str">
            <v>A</v>
          </cell>
          <cell r="I268" t="str">
            <v>00000041</v>
          </cell>
          <cell r="J268">
            <v>60</v>
          </cell>
          <cell r="K268">
            <v>312</v>
          </cell>
          <cell r="L268">
            <v>6082</v>
          </cell>
          <cell r="M268">
            <v>0</v>
          </cell>
          <cell r="N268">
            <v>0</v>
          </cell>
          <cell r="O268">
            <v>0</v>
          </cell>
          <cell r="P268">
            <v>0</v>
          </cell>
          <cell r="Q268" t="str">
            <v>0676</v>
          </cell>
          <cell r="R268" t="str">
            <v>11450</v>
          </cell>
          <cell r="S268" t="str">
            <v>200212</v>
          </cell>
          <cell r="T268" t="str">
            <v>SA01</v>
          </cell>
          <cell r="U268">
            <v>1754.19</v>
          </cell>
          <cell r="V268" t="str">
            <v>LDB</v>
          </cell>
          <cell r="W268">
            <v>0</v>
          </cell>
          <cell r="Y268">
            <v>0</v>
          </cell>
          <cell r="Z268">
            <v>2</v>
          </cell>
          <cell r="AA268" t="str">
            <v>MS#</v>
          </cell>
          <cell r="AB268" t="str">
            <v xml:space="preserve">   998000426</v>
          </cell>
          <cell r="AC268" t="str">
            <v>BCH</v>
          </cell>
          <cell r="AD268" t="str">
            <v>012622</v>
          </cell>
          <cell r="AE268" t="str">
            <v>TML</v>
          </cell>
          <cell r="AF268" t="str">
            <v>12027</v>
          </cell>
          <cell r="AG268" t="str">
            <v>SRL</v>
          </cell>
          <cell r="AH268" t="str">
            <v>0368</v>
          </cell>
          <cell r="AI268" t="str">
            <v>DLV</v>
          </cell>
          <cell r="AJ268" t="str">
            <v>000</v>
          </cell>
          <cell r="AK268" t="str">
            <v>REL</v>
          </cell>
          <cell r="AL268" t="str">
            <v>000</v>
          </cell>
          <cell r="AM268" t="str">
            <v>LN#</v>
          </cell>
          <cell r="AO268" t="str">
            <v>UOI</v>
          </cell>
          <cell r="AP268" t="str">
            <v>EA</v>
          </cell>
          <cell r="AU268" t="str">
            <v>0</v>
          </cell>
          <cell r="AW268" t="str">
            <v>000</v>
          </cell>
          <cell r="AX268" t="str">
            <v>00</v>
          </cell>
          <cell r="AY268" t="str">
            <v>0</v>
          </cell>
          <cell r="AZ268" t="str">
            <v>FPL Fibernet</v>
          </cell>
        </row>
        <row r="269">
          <cell r="A269" t="str">
            <v>107100</v>
          </cell>
          <cell r="B269" t="str">
            <v>0312</v>
          </cell>
          <cell r="C269" t="str">
            <v>06600</v>
          </cell>
          <cell r="D269" t="str">
            <v>0FIBER</v>
          </cell>
          <cell r="E269" t="str">
            <v>312000</v>
          </cell>
          <cell r="F269" t="str">
            <v>0803</v>
          </cell>
          <cell r="G269" t="str">
            <v>36000</v>
          </cell>
          <cell r="H269" t="str">
            <v>A</v>
          </cell>
          <cell r="I269" t="str">
            <v>00000041</v>
          </cell>
          <cell r="J269">
            <v>60</v>
          </cell>
          <cell r="K269">
            <v>312</v>
          </cell>
          <cell r="L269">
            <v>6082</v>
          </cell>
          <cell r="M269">
            <v>107</v>
          </cell>
          <cell r="N269">
            <v>10</v>
          </cell>
          <cell r="O269">
            <v>0</v>
          </cell>
          <cell r="P269">
            <v>107.1</v>
          </cell>
          <cell r="Q269" t="str">
            <v>0803</v>
          </cell>
          <cell r="R269" t="str">
            <v>36000</v>
          </cell>
          <cell r="S269" t="str">
            <v>200212</v>
          </cell>
          <cell r="T269" t="str">
            <v>PY42</v>
          </cell>
          <cell r="U269">
            <v>75.63</v>
          </cell>
          <cell r="V269" t="str">
            <v>LDB</v>
          </cell>
          <cell r="W269">
            <v>0</v>
          </cell>
          <cell r="X269" t="str">
            <v>SHR</v>
          </cell>
          <cell r="Y269">
            <v>2</v>
          </cell>
          <cell r="Z269">
            <v>2</v>
          </cell>
          <cell r="AA269" t="str">
            <v>PYP</v>
          </cell>
          <cell r="AB269" t="str">
            <v xml:space="preserve"> 0000026</v>
          </cell>
          <cell r="AC269" t="str">
            <v>PYL</v>
          </cell>
          <cell r="AD269" t="str">
            <v>004399</v>
          </cell>
          <cell r="AE269" t="str">
            <v>EMP</v>
          </cell>
          <cell r="AF269" t="str">
            <v>80814</v>
          </cell>
          <cell r="AG269" t="str">
            <v>JUL</v>
          </cell>
          <cell r="AH269" t="str">
            <v xml:space="preserve"> 000.00</v>
          </cell>
          <cell r="AI269" t="str">
            <v>BCH</v>
          </cell>
          <cell r="AJ269" t="str">
            <v>500</v>
          </cell>
          <cell r="AK269" t="str">
            <v>CLS</v>
          </cell>
          <cell r="AL269" t="str">
            <v>R437</v>
          </cell>
          <cell r="AM269" t="str">
            <v>DTA</v>
          </cell>
          <cell r="AN269" t="str">
            <v xml:space="preserve"> 00000000000.00</v>
          </cell>
          <cell r="AO269" t="str">
            <v>DTH</v>
          </cell>
          <cell r="AP269" t="str">
            <v xml:space="preserve"> 00000000000.00</v>
          </cell>
          <cell r="AV269" t="str">
            <v>000000000</v>
          </cell>
          <cell r="AW269" t="str">
            <v>000</v>
          </cell>
          <cell r="AX269" t="str">
            <v>00</v>
          </cell>
          <cell r="AY269" t="str">
            <v>0</v>
          </cell>
          <cell r="AZ269" t="str">
            <v>FPL Fibernet</v>
          </cell>
        </row>
        <row r="270">
          <cell r="A270" t="str">
            <v>107100</v>
          </cell>
          <cell r="B270" t="str">
            <v>0312</v>
          </cell>
          <cell r="C270" t="str">
            <v>06600</v>
          </cell>
          <cell r="D270" t="str">
            <v>0FIBER</v>
          </cell>
          <cell r="E270" t="str">
            <v>312000</v>
          </cell>
          <cell r="F270" t="str">
            <v>0803</v>
          </cell>
          <cell r="G270" t="str">
            <v>36000</v>
          </cell>
          <cell r="H270" t="str">
            <v>A</v>
          </cell>
          <cell r="I270" t="str">
            <v>00000041</v>
          </cell>
          <cell r="J270">
            <v>60</v>
          </cell>
          <cell r="K270">
            <v>312</v>
          </cell>
          <cell r="L270">
            <v>6082</v>
          </cell>
          <cell r="M270">
            <v>107</v>
          </cell>
          <cell r="N270">
            <v>10</v>
          </cell>
          <cell r="O270">
            <v>0</v>
          </cell>
          <cell r="P270">
            <v>107.1</v>
          </cell>
          <cell r="Q270" t="str">
            <v>0803</v>
          </cell>
          <cell r="R270" t="str">
            <v>36000</v>
          </cell>
          <cell r="S270" t="str">
            <v>200212</v>
          </cell>
          <cell r="T270" t="str">
            <v>PY42</v>
          </cell>
          <cell r="U270">
            <v>109.61</v>
          </cell>
          <cell r="V270" t="str">
            <v>LDB</v>
          </cell>
          <cell r="W270">
            <v>0</v>
          </cell>
          <cell r="X270" t="str">
            <v>SHR</v>
          </cell>
          <cell r="Y270">
            <v>3</v>
          </cell>
          <cell r="Z270">
            <v>3</v>
          </cell>
          <cell r="AA270" t="str">
            <v>PYP</v>
          </cell>
          <cell r="AB270" t="str">
            <v xml:space="preserve"> 0000026</v>
          </cell>
          <cell r="AC270" t="str">
            <v>PYL</v>
          </cell>
          <cell r="AD270" t="str">
            <v>004382</v>
          </cell>
          <cell r="AE270" t="str">
            <v>EMP</v>
          </cell>
          <cell r="AF270" t="str">
            <v>90017</v>
          </cell>
          <cell r="AG270" t="str">
            <v>JUL</v>
          </cell>
          <cell r="AH270" t="str">
            <v xml:space="preserve"> 000.00</v>
          </cell>
          <cell r="AI270" t="str">
            <v>BCH</v>
          </cell>
          <cell r="AJ270" t="str">
            <v>500</v>
          </cell>
          <cell r="AK270" t="str">
            <v>CLS</v>
          </cell>
          <cell r="AL270" t="str">
            <v>R449</v>
          </cell>
          <cell r="AM270" t="str">
            <v>DTA</v>
          </cell>
          <cell r="AN270" t="str">
            <v xml:space="preserve"> 00000000000.00</v>
          </cell>
          <cell r="AO270" t="str">
            <v>DTH</v>
          </cell>
          <cell r="AP270" t="str">
            <v xml:space="preserve"> 00000000000.00</v>
          </cell>
          <cell r="AV270" t="str">
            <v>000000000</v>
          </cell>
          <cell r="AW270" t="str">
            <v>000</v>
          </cell>
          <cell r="AX270" t="str">
            <v>00</v>
          </cell>
          <cell r="AY270" t="str">
            <v>0</v>
          </cell>
          <cell r="AZ270" t="str">
            <v>FPL Fibernet</v>
          </cell>
        </row>
        <row r="271">
          <cell r="A271" t="str">
            <v>107100</v>
          </cell>
          <cell r="B271" t="str">
            <v>0312</v>
          </cell>
          <cell r="C271" t="str">
            <v>06600</v>
          </cell>
          <cell r="D271" t="str">
            <v>0FIBER</v>
          </cell>
          <cell r="E271" t="str">
            <v>312000</v>
          </cell>
          <cell r="F271" t="str">
            <v>0803</v>
          </cell>
          <cell r="G271" t="str">
            <v>36000</v>
          </cell>
          <cell r="H271" t="str">
            <v>A</v>
          </cell>
          <cell r="I271" t="str">
            <v>00000041</v>
          </cell>
          <cell r="J271">
            <v>60</v>
          </cell>
          <cell r="K271">
            <v>312</v>
          </cell>
          <cell r="L271">
            <v>6082</v>
          </cell>
          <cell r="M271">
            <v>107</v>
          </cell>
          <cell r="N271">
            <v>10</v>
          </cell>
          <cell r="O271">
            <v>0</v>
          </cell>
          <cell r="P271">
            <v>107.1</v>
          </cell>
          <cell r="Q271" t="str">
            <v>0803</v>
          </cell>
          <cell r="R271" t="str">
            <v>36000</v>
          </cell>
          <cell r="S271" t="str">
            <v>200212</v>
          </cell>
          <cell r="T271" t="str">
            <v>PY42</v>
          </cell>
          <cell r="U271">
            <v>146.15</v>
          </cell>
          <cell r="V271" t="str">
            <v>LDB</v>
          </cell>
          <cell r="W271">
            <v>0</v>
          </cell>
          <cell r="X271" t="str">
            <v>SHR</v>
          </cell>
          <cell r="Y271">
            <v>4</v>
          </cell>
          <cell r="Z271">
            <v>4</v>
          </cell>
          <cell r="AA271" t="str">
            <v>PYP</v>
          </cell>
          <cell r="AB271" t="str">
            <v xml:space="preserve"> 0000025</v>
          </cell>
          <cell r="AC271" t="str">
            <v>PYL</v>
          </cell>
          <cell r="AD271" t="str">
            <v>004382</v>
          </cell>
          <cell r="AE271" t="str">
            <v>EMP</v>
          </cell>
          <cell r="AF271" t="str">
            <v>90017</v>
          </cell>
          <cell r="AG271" t="str">
            <v>JUL</v>
          </cell>
          <cell r="AH271" t="str">
            <v xml:space="preserve"> 000.00</v>
          </cell>
          <cell r="AI271" t="str">
            <v>BCH</v>
          </cell>
          <cell r="AJ271" t="str">
            <v>500</v>
          </cell>
          <cell r="AK271" t="str">
            <v>CLS</v>
          </cell>
          <cell r="AL271" t="str">
            <v>R449</v>
          </cell>
          <cell r="AM271" t="str">
            <v>DTA</v>
          </cell>
          <cell r="AN271" t="str">
            <v xml:space="preserve"> 00000000000.00</v>
          </cell>
          <cell r="AO271" t="str">
            <v>DTH</v>
          </cell>
          <cell r="AP271" t="str">
            <v xml:space="preserve"> 00000000000.00</v>
          </cell>
          <cell r="AV271" t="str">
            <v>000000000</v>
          </cell>
          <cell r="AW271" t="str">
            <v>000</v>
          </cell>
          <cell r="AX271" t="str">
            <v>00</v>
          </cell>
          <cell r="AY271" t="str">
            <v>0</v>
          </cell>
          <cell r="AZ271" t="str">
            <v>FPL Fibernet</v>
          </cell>
        </row>
        <row r="272">
          <cell r="A272" t="str">
            <v>107100</v>
          </cell>
          <cell r="B272" t="str">
            <v>0312</v>
          </cell>
          <cell r="C272" t="str">
            <v>06600</v>
          </cell>
          <cell r="D272" t="str">
            <v>0FIBER</v>
          </cell>
          <cell r="E272" t="str">
            <v>312000</v>
          </cell>
          <cell r="F272" t="str">
            <v>0803</v>
          </cell>
          <cell r="G272" t="str">
            <v>36000</v>
          </cell>
          <cell r="H272" t="str">
            <v>A</v>
          </cell>
          <cell r="I272" t="str">
            <v>00000041</v>
          </cell>
          <cell r="J272">
            <v>60</v>
          </cell>
          <cell r="K272">
            <v>312</v>
          </cell>
          <cell r="L272">
            <v>6082</v>
          </cell>
          <cell r="M272">
            <v>107</v>
          </cell>
          <cell r="N272">
            <v>10</v>
          </cell>
          <cell r="O272">
            <v>0</v>
          </cell>
          <cell r="P272">
            <v>107.1</v>
          </cell>
          <cell r="Q272" t="str">
            <v>0803</v>
          </cell>
          <cell r="R272" t="str">
            <v>36000</v>
          </cell>
          <cell r="S272" t="str">
            <v>200212</v>
          </cell>
          <cell r="T272" t="str">
            <v>PY42</v>
          </cell>
          <cell r="U272">
            <v>189.06</v>
          </cell>
          <cell r="V272" t="str">
            <v>LDB</v>
          </cell>
          <cell r="W272">
            <v>0</v>
          </cell>
          <cell r="X272" t="str">
            <v>SHR</v>
          </cell>
          <cell r="Y272">
            <v>5</v>
          </cell>
          <cell r="Z272">
            <v>5</v>
          </cell>
          <cell r="AA272" t="str">
            <v>PYP</v>
          </cell>
          <cell r="AB272" t="str">
            <v xml:space="preserve"> 0000025</v>
          </cell>
          <cell r="AC272" t="str">
            <v>PYL</v>
          </cell>
          <cell r="AD272" t="str">
            <v>004399</v>
          </cell>
          <cell r="AE272" t="str">
            <v>EMP</v>
          </cell>
          <cell r="AF272" t="str">
            <v>80814</v>
          </cell>
          <cell r="AG272" t="str">
            <v>JUL</v>
          </cell>
          <cell r="AH272" t="str">
            <v xml:space="preserve"> 000.00</v>
          </cell>
          <cell r="AI272" t="str">
            <v>BCH</v>
          </cell>
          <cell r="AJ272" t="str">
            <v>500</v>
          </cell>
          <cell r="AK272" t="str">
            <v>CLS</v>
          </cell>
          <cell r="AL272" t="str">
            <v>R437</v>
          </cell>
          <cell r="AM272" t="str">
            <v>DTA</v>
          </cell>
          <cell r="AN272" t="str">
            <v xml:space="preserve"> 00000000000.00</v>
          </cell>
          <cell r="AO272" t="str">
            <v>DTH</v>
          </cell>
          <cell r="AP272" t="str">
            <v xml:space="preserve"> 00000000000.00</v>
          </cell>
          <cell r="AV272" t="str">
            <v>000000000</v>
          </cell>
          <cell r="AW272" t="str">
            <v>000</v>
          </cell>
          <cell r="AX272" t="str">
            <v>00</v>
          </cell>
          <cell r="AY272" t="str">
            <v>0</v>
          </cell>
          <cell r="AZ272" t="str">
            <v>FPL Fibernet</v>
          </cell>
        </row>
        <row r="273">
          <cell r="A273" t="str">
            <v>107100</v>
          </cell>
          <cell r="B273" t="str">
            <v>0385</v>
          </cell>
          <cell r="C273" t="str">
            <v>06600</v>
          </cell>
          <cell r="D273" t="str">
            <v>0FIBER</v>
          </cell>
          <cell r="E273" t="str">
            <v>385000</v>
          </cell>
          <cell r="F273" t="str">
            <v>0646</v>
          </cell>
          <cell r="G273" t="str">
            <v>52450</v>
          </cell>
          <cell r="H273" t="str">
            <v>A</v>
          </cell>
          <cell r="I273" t="str">
            <v>00000041</v>
          </cell>
          <cell r="J273">
            <v>60</v>
          </cell>
          <cell r="K273">
            <v>385</v>
          </cell>
          <cell r="L273">
            <v>6082</v>
          </cell>
          <cell r="M273">
            <v>0</v>
          </cell>
          <cell r="N273">
            <v>0</v>
          </cell>
          <cell r="O273">
            <v>0</v>
          </cell>
          <cell r="P273">
            <v>0</v>
          </cell>
          <cell r="Q273" t="str">
            <v>0646</v>
          </cell>
          <cell r="R273" t="str">
            <v>52450</v>
          </cell>
          <cell r="S273" t="str">
            <v>200212</v>
          </cell>
          <cell r="T273" t="str">
            <v>SA01</v>
          </cell>
          <cell r="U273">
            <v>106.95</v>
          </cell>
          <cell r="W273">
            <v>0</v>
          </cell>
          <cell r="Y273">
            <v>0</v>
          </cell>
          <cell r="Z273">
            <v>0</v>
          </cell>
          <cell r="AA273" t="str">
            <v>BCH</v>
          </cell>
          <cell r="AB273" t="str">
            <v>450002343</v>
          </cell>
          <cell r="AC273" t="str">
            <v>PO#</v>
          </cell>
          <cell r="AE273" t="str">
            <v>S/R</v>
          </cell>
          <cell r="AI273" t="str">
            <v>PYN</v>
          </cell>
          <cell r="AJ273" t="str">
            <v>CAJIGAS R C</v>
          </cell>
          <cell r="AK273" t="str">
            <v>VND</v>
          </cell>
          <cell r="AL273" t="str">
            <v>264370702</v>
          </cell>
          <cell r="AM273" t="str">
            <v>FAC</v>
          </cell>
          <cell r="AN273" t="str">
            <v>000</v>
          </cell>
          <cell r="AQ273" t="str">
            <v>NVD</v>
          </cell>
          <cell r="AR273" t="str">
            <v>2002-11-</v>
          </cell>
          <cell r="AU273" t="str">
            <v>R CAJIGAS MILEAGE   CAJIGAS R C         1900003288</v>
          </cell>
          <cell r="AV273" t="str">
            <v>WF-BATCH</v>
          </cell>
          <cell r="AW273" t="str">
            <v>000</v>
          </cell>
          <cell r="AX273" t="str">
            <v>00</v>
          </cell>
          <cell r="AY273" t="str">
            <v>0</v>
          </cell>
          <cell r="AZ273" t="str">
            <v>FPL Fibernet</v>
          </cell>
        </row>
        <row r="274">
          <cell r="A274" t="str">
            <v>107100</v>
          </cell>
          <cell r="B274" t="str">
            <v>0314</v>
          </cell>
          <cell r="C274" t="str">
            <v>06080</v>
          </cell>
          <cell r="D274" t="str">
            <v>0FIBER</v>
          </cell>
          <cell r="E274" t="str">
            <v>314000</v>
          </cell>
          <cell r="F274" t="str">
            <v>0790</v>
          </cell>
          <cell r="G274" t="str">
            <v>65000</v>
          </cell>
          <cell r="H274" t="str">
            <v>A</v>
          </cell>
          <cell r="I274" t="str">
            <v>00000041</v>
          </cell>
          <cell r="J274">
            <v>63</v>
          </cell>
          <cell r="K274">
            <v>314</v>
          </cell>
          <cell r="L274">
            <v>6119</v>
          </cell>
          <cell r="M274">
            <v>0</v>
          </cell>
          <cell r="N274">
            <v>0</v>
          </cell>
          <cell r="O274">
            <v>0</v>
          </cell>
          <cell r="P274">
            <v>0</v>
          </cell>
          <cell r="Q274" t="str">
            <v>0790</v>
          </cell>
          <cell r="R274" t="str">
            <v>65000</v>
          </cell>
          <cell r="S274" t="str">
            <v>200212</v>
          </cell>
          <cell r="T274" t="str">
            <v>CA01</v>
          </cell>
          <cell r="U274">
            <v>61008.63</v>
          </cell>
          <cell r="V274" t="str">
            <v>LDB</v>
          </cell>
          <cell r="W274">
            <v>0</v>
          </cell>
          <cell r="Y274">
            <v>0</v>
          </cell>
          <cell r="Z274">
            <v>0</v>
          </cell>
          <cell r="AA274" t="str">
            <v>BCH</v>
          </cell>
          <cell r="AB274" t="str">
            <v>0015</v>
          </cell>
          <cell r="AC274" t="str">
            <v>WKS</v>
          </cell>
          <cell r="AE274" t="str">
            <v>JV#</v>
          </cell>
          <cell r="AF274" t="str">
            <v>1232</v>
          </cell>
          <cell r="AG274" t="str">
            <v>FRN</v>
          </cell>
          <cell r="AH274" t="str">
            <v>6119</v>
          </cell>
          <cell r="AI274" t="str">
            <v>RP#</v>
          </cell>
          <cell r="AJ274" t="str">
            <v>000</v>
          </cell>
          <cell r="AK274" t="str">
            <v>CTL</v>
          </cell>
          <cell r="AM274" t="str">
            <v>RF#</v>
          </cell>
          <cell r="AU274" t="str">
            <v>ACCRUAL OF DEC 02 CAPITAL</v>
          </cell>
          <cell r="AZ274" t="str">
            <v>FPL Fibernet</v>
          </cell>
        </row>
        <row r="275">
          <cell r="A275" t="str">
            <v>107100</v>
          </cell>
          <cell r="B275" t="str">
            <v>0385</v>
          </cell>
          <cell r="C275" t="str">
            <v>06124</v>
          </cell>
          <cell r="D275" t="str">
            <v>0FIBER</v>
          </cell>
          <cell r="E275" t="str">
            <v>385000</v>
          </cell>
          <cell r="F275" t="str">
            <v>0803</v>
          </cell>
          <cell r="G275" t="str">
            <v>36000</v>
          </cell>
          <cell r="H275" t="str">
            <v>A</v>
          </cell>
          <cell r="I275" t="str">
            <v>00000041</v>
          </cell>
          <cell r="J275">
            <v>60</v>
          </cell>
          <cell r="K275">
            <v>385</v>
          </cell>
          <cell r="L275">
            <v>6124</v>
          </cell>
          <cell r="M275">
            <v>107</v>
          </cell>
          <cell r="N275">
            <v>10</v>
          </cell>
          <cell r="O275">
            <v>0</v>
          </cell>
          <cell r="P275">
            <v>107.1</v>
          </cell>
          <cell r="Q275" t="str">
            <v>0803</v>
          </cell>
          <cell r="R275" t="str">
            <v>36000</v>
          </cell>
          <cell r="S275" t="str">
            <v>200212</v>
          </cell>
          <cell r="T275" t="str">
            <v>PY42</v>
          </cell>
          <cell r="U275">
            <v>72.13</v>
          </cell>
          <cell r="V275" t="str">
            <v>LDB</v>
          </cell>
          <cell r="W275">
            <v>0</v>
          </cell>
          <cell r="X275" t="str">
            <v>SHR</v>
          </cell>
          <cell r="Y275">
            <v>2</v>
          </cell>
          <cell r="Z275">
            <v>2</v>
          </cell>
          <cell r="AA275" t="str">
            <v>PYP</v>
          </cell>
          <cell r="AB275" t="str">
            <v xml:space="preserve"> 0000026</v>
          </cell>
          <cell r="AC275" t="str">
            <v>PYL</v>
          </cell>
          <cell r="AD275" t="str">
            <v>004367</v>
          </cell>
          <cell r="AE275" t="str">
            <v>EMP</v>
          </cell>
          <cell r="AF275" t="str">
            <v>86996</v>
          </cell>
          <cell r="AG275" t="str">
            <v>JUL</v>
          </cell>
          <cell r="AH275" t="str">
            <v xml:space="preserve"> 000.00</v>
          </cell>
          <cell r="AI275" t="str">
            <v>BCH</v>
          </cell>
          <cell r="AJ275" t="str">
            <v>500</v>
          </cell>
          <cell r="AK275" t="str">
            <v>CLS</v>
          </cell>
          <cell r="AL275" t="str">
            <v>R234</v>
          </cell>
          <cell r="AM275" t="str">
            <v>DTA</v>
          </cell>
          <cell r="AN275" t="str">
            <v xml:space="preserve"> 00000000000.00</v>
          </cell>
          <cell r="AO275" t="str">
            <v>DTH</v>
          </cell>
          <cell r="AP275" t="str">
            <v xml:space="preserve"> 00000000000.00</v>
          </cell>
          <cell r="AV275" t="str">
            <v>000000000</v>
          </cell>
          <cell r="AW275" t="str">
            <v>000</v>
          </cell>
          <cell r="AX275" t="str">
            <v>00</v>
          </cell>
          <cell r="AY275" t="str">
            <v>0</v>
          </cell>
          <cell r="AZ275" t="str">
            <v>FPL Fibernet</v>
          </cell>
        </row>
        <row r="276">
          <cell r="A276" t="str">
            <v>107100</v>
          </cell>
          <cell r="B276" t="str">
            <v>0385</v>
          </cell>
          <cell r="C276" t="str">
            <v>06124</v>
          </cell>
          <cell r="D276" t="str">
            <v>0FIBER</v>
          </cell>
          <cell r="E276" t="str">
            <v>385000</v>
          </cell>
          <cell r="F276" t="str">
            <v>0803</v>
          </cell>
          <cell r="G276" t="str">
            <v>36000</v>
          </cell>
          <cell r="H276" t="str">
            <v>A</v>
          </cell>
          <cell r="I276" t="str">
            <v>00000041</v>
          </cell>
          <cell r="J276">
            <v>60</v>
          </cell>
          <cell r="K276">
            <v>385</v>
          </cell>
          <cell r="L276">
            <v>6124</v>
          </cell>
          <cell r="M276">
            <v>107</v>
          </cell>
          <cell r="N276">
            <v>10</v>
          </cell>
          <cell r="O276">
            <v>0</v>
          </cell>
          <cell r="P276">
            <v>107.1</v>
          </cell>
          <cell r="Q276" t="str">
            <v>0803</v>
          </cell>
          <cell r="R276" t="str">
            <v>36000</v>
          </cell>
          <cell r="S276" t="str">
            <v>200212</v>
          </cell>
          <cell r="T276" t="str">
            <v>PY42</v>
          </cell>
          <cell r="U276">
            <v>144.25</v>
          </cell>
          <cell r="V276" t="str">
            <v>LDB</v>
          </cell>
          <cell r="W276">
            <v>0</v>
          </cell>
          <cell r="X276" t="str">
            <v>SHR</v>
          </cell>
          <cell r="Y276">
            <v>4</v>
          </cell>
          <cell r="Z276">
            <v>4</v>
          </cell>
          <cell r="AA276" t="str">
            <v>PYP</v>
          </cell>
          <cell r="AB276" t="str">
            <v xml:space="preserve"> 0000025</v>
          </cell>
          <cell r="AC276" t="str">
            <v>PYL</v>
          </cell>
          <cell r="AD276" t="str">
            <v>004367</v>
          </cell>
          <cell r="AE276" t="str">
            <v>EMP</v>
          </cell>
          <cell r="AF276" t="str">
            <v>86996</v>
          </cell>
          <cell r="AG276" t="str">
            <v>JUL</v>
          </cell>
          <cell r="AH276" t="str">
            <v xml:space="preserve"> 000.00</v>
          </cell>
          <cell r="AI276" t="str">
            <v>BCH</v>
          </cell>
          <cell r="AJ276" t="str">
            <v>500</v>
          </cell>
          <cell r="AK276" t="str">
            <v>CLS</v>
          </cell>
          <cell r="AL276" t="str">
            <v>R234</v>
          </cell>
          <cell r="AM276" t="str">
            <v>DTA</v>
          </cell>
          <cell r="AN276" t="str">
            <v xml:space="preserve"> 00000000000.00</v>
          </cell>
          <cell r="AO276" t="str">
            <v>DTH</v>
          </cell>
          <cell r="AP276" t="str">
            <v xml:space="preserve"> 00000000000.00</v>
          </cell>
          <cell r="AV276" t="str">
            <v>000000000</v>
          </cell>
          <cell r="AW276" t="str">
            <v>000</v>
          </cell>
          <cell r="AX276" t="str">
            <v>00</v>
          </cell>
          <cell r="AY276" t="str">
            <v>0</v>
          </cell>
          <cell r="AZ276" t="str">
            <v>FPL Fibernet</v>
          </cell>
        </row>
        <row r="277">
          <cell r="A277" t="str">
            <v>107100</v>
          </cell>
          <cell r="B277" t="str">
            <v>0312</v>
          </cell>
          <cell r="C277" t="str">
            <v>06125</v>
          </cell>
          <cell r="D277" t="str">
            <v>0FIBER</v>
          </cell>
          <cell r="E277" t="str">
            <v>312000</v>
          </cell>
          <cell r="F277" t="str">
            <v>0662</v>
          </cell>
          <cell r="G277" t="str">
            <v>65000</v>
          </cell>
          <cell r="H277" t="str">
            <v>A</v>
          </cell>
          <cell r="I277" t="str">
            <v>00000041</v>
          </cell>
          <cell r="J277">
            <v>63</v>
          </cell>
          <cell r="K277">
            <v>312</v>
          </cell>
          <cell r="L277">
            <v>6125</v>
          </cell>
          <cell r="M277">
            <v>0</v>
          </cell>
          <cell r="N277">
            <v>0</v>
          </cell>
          <cell r="O277">
            <v>0</v>
          </cell>
          <cell r="P277">
            <v>0</v>
          </cell>
          <cell r="Q277" t="str">
            <v>0662</v>
          </cell>
          <cell r="R277" t="str">
            <v>65000</v>
          </cell>
          <cell r="S277" t="str">
            <v>200212</v>
          </cell>
          <cell r="T277" t="str">
            <v>CA01</v>
          </cell>
          <cell r="U277">
            <v>410</v>
          </cell>
          <cell r="V277" t="str">
            <v>LDB</v>
          </cell>
          <cell r="W277">
            <v>0</v>
          </cell>
          <cell r="Y277">
            <v>0</v>
          </cell>
          <cell r="Z277">
            <v>0</v>
          </cell>
          <cell r="AA277" t="str">
            <v>BCH</v>
          </cell>
          <cell r="AB277" t="str">
            <v>0055</v>
          </cell>
          <cell r="AC277" t="str">
            <v>WKS</v>
          </cell>
          <cell r="AE277" t="str">
            <v>JV#</v>
          </cell>
          <cell r="AF277" t="str">
            <v>1232</v>
          </cell>
          <cell r="AG277" t="str">
            <v>FRN</v>
          </cell>
          <cell r="AH277" t="str">
            <v>6125</v>
          </cell>
          <cell r="AI277" t="str">
            <v>RP#</v>
          </cell>
          <cell r="AJ277" t="str">
            <v>000</v>
          </cell>
          <cell r="AK277" t="str">
            <v>CTL</v>
          </cell>
          <cell r="AM277" t="str">
            <v>RF#</v>
          </cell>
          <cell r="AU277" t="str">
            <v>K NEX INC</v>
          </cell>
          <cell r="AZ277" t="str">
            <v>FPL Fibernet</v>
          </cell>
        </row>
        <row r="278">
          <cell r="A278" t="str">
            <v>107100</v>
          </cell>
          <cell r="B278" t="str">
            <v>0314</v>
          </cell>
          <cell r="C278" t="str">
            <v>06002</v>
          </cell>
          <cell r="D278" t="str">
            <v>0ELECT</v>
          </cell>
          <cell r="E278" t="str">
            <v>314000</v>
          </cell>
          <cell r="F278" t="str">
            <v>0653</v>
          </cell>
          <cell r="G278" t="str">
            <v>65000</v>
          </cell>
          <cell r="H278" t="str">
            <v>A</v>
          </cell>
          <cell r="I278" t="str">
            <v>00000041</v>
          </cell>
          <cell r="J278">
            <v>66</v>
          </cell>
          <cell r="K278">
            <v>314</v>
          </cell>
          <cell r="L278">
            <v>6128</v>
          </cell>
          <cell r="M278">
            <v>0</v>
          </cell>
          <cell r="N278">
            <v>0</v>
          </cell>
          <cell r="O278">
            <v>0</v>
          </cell>
          <cell r="P278">
            <v>0</v>
          </cell>
          <cell r="Q278" t="str">
            <v>0653</v>
          </cell>
          <cell r="R278" t="str">
            <v>65000</v>
          </cell>
          <cell r="S278" t="str">
            <v>200212</v>
          </cell>
          <cell r="T278" t="str">
            <v>CA01</v>
          </cell>
          <cell r="U278">
            <v>-2245.8200000000002</v>
          </cell>
          <cell r="V278" t="str">
            <v>LDB</v>
          </cell>
          <cell r="W278">
            <v>0</v>
          </cell>
          <cell r="Y278">
            <v>0</v>
          </cell>
          <cell r="Z278">
            <v>0</v>
          </cell>
          <cell r="AA278" t="str">
            <v>BCH</v>
          </cell>
          <cell r="AB278" t="str">
            <v>0018</v>
          </cell>
          <cell r="AC278" t="str">
            <v>WKS</v>
          </cell>
          <cell r="AE278" t="str">
            <v>JV#</v>
          </cell>
          <cell r="AF278" t="str">
            <v>1232</v>
          </cell>
          <cell r="AG278" t="str">
            <v>FRN</v>
          </cell>
          <cell r="AH278" t="str">
            <v>6128</v>
          </cell>
          <cell r="AI278" t="str">
            <v>RP#</v>
          </cell>
          <cell r="AJ278" t="str">
            <v>000</v>
          </cell>
          <cell r="AK278" t="str">
            <v>CTL</v>
          </cell>
          <cell r="AM278" t="str">
            <v>RF#</v>
          </cell>
          <cell r="AU278" t="str">
            <v>BELLSOUTH TELECOMM</v>
          </cell>
          <cell r="AZ278" t="str">
            <v>FPL Fibernet</v>
          </cell>
        </row>
        <row r="279">
          <cell r="A279" t="str">
            <v>107100</v>
          </cell>
          <cell r="B279" t="str">
            <v>0314</v>
          </cell>
          <cell r="C279" t="str">
            <v>06002</v>
          </cell>
          <cell r="D279" t="str">
            <v>0ELECT</v>
          </cell>
          <cell r="E279" t="str">
            <v>314000</v>
          </cell>
          <cell r="F279" t="str">
            <v>0653</v>
          </cell>
          <cell r="G279" t="str">
            <v>65000</v>
          </cell>
          <cell r="H279" t="str">
            <v>A</v>
          </cell>
          <cell r="I279" t="str">
            <v>00000041</v>
          </cell>
          <cell r="J279">
            <v>66</v>
          </cell>
          <cell r="K279">
            <v>314</v>
          </cell>
          <cell r="L279">
            <v>6128</v>
          </cell>
          <cell r="M279">
            <v>0</v>
          </cell>
          <cell r="N279">
            <v>0</v>
          </cell>
          <cell r="O279">
            <v>0</v>
          </cell>
          <cell r="P279">
            <v>0</v>
          </cell>
          <cell r="Q279" t="str">
            <v>0653</v>
          </cell>
          <cell r="R279" t="str">
            <v>65000</v>
          </cell>
          <cell r="S279" t="str">
            <v>200212</v>
          </cell>
          <cell r="T279" t="str">
            <v>CA01</v>
          </cell>
          <cell r="U279">
            <v>-2355.84</v>
          </cell>
          <cell r="V279" t="str">
            <v>LDB</v>
          </cell>
          <cell r="W279">
            <v>0</v>
          </cell>
          <cell r="Y279">
            <v>0</v>
          </cell>
          <cell r="Z279">
            <v>0</v>
          </cell>
          <cell r="AA279" t="str">
            <v>BCH</v>
          </cell>
          <cell r="AB279" t="str">
            <v>0018</v>
          </cell>
          <cell r="AC279" t="str">
            <v>WKS</v>
          </cell>
          <cell r="AE279" t="str">
            <v>JV#</v>
          </cell>
          <cell r="AF279" t="str">
            <v>1232</v>
          </cell>
          <cell r="AG279" t="str">
            <v>FRN</v>
          </cell>
          <cell r="AH279" t="str">
            <v>6128</v>
          </cell>
          <cell r="AI279" t="str">
            <v>RP#</v>
          </cell>
          <cell r="AJ279" t="str">
            <v>000</v>
          </cell>
          <cell r="AK279" t="str">
            <v>CTL</v>
          </cell>
          <cell r="AM279" t="str">
            <v>RF#</v>
          </cell>
          <cell r="AU279" t="str">
            <v>BELLSOUTH TELECOMM</v>
          </cell>
          <cell r="AZ279" t="str">
            <v>FPL Fibernet</v>
          </cell>
        </row>
        <row r="280">
          <cell r="A280" t="str">
            <v>107100</v>
          </cell>
          <cell r="B280" t="str">
            <v>0314</v>
          </cell>
          <cell r="C280" t="str">
            <v>06002</v>
          </cell>
          <cell r="D280" t="str">
            <v>0ELECT</v>
          </cell>
          <cell r="E280" t="str">
            <v>314000</v>
          </cell>
          <cell r="F280" t="str">
            <v>0812</v>
          </cell>
          <cell r="G280" t="str">
            <v>51450</v>
          </cell>
          <cell r="H280" t="str">
            <v>A</v>
          </cell>
          <cell r="I280" t="str">
            <v>00000041</v>
          </cell>
          <cell r="J280">
            <v>66</v>
          </cell>
          <cell r="K280">
            <v>314</v>
          </cell>
          <cell r="L280">
            <v>6128</v>
          </cell>
          <cell r="M280">
            <v>0</v>
          </cell>
          <cell r="N280">
            <v>0</v>
          </cell>
          <cell r="O280">
            <v>0</v>
          </cell>
          <cell r="P280">
            <v>0</v>
          </cell>
          <cell r="Q280" t="str">
            <v>0812</v>
          </cell>
          <cell r="R280" t="str">
            <v>51450</v>
          </cell>
          <cell r="S280" t="str">
            <v>200212</v>
          </cell>
          <cell r="T280" t="str">
            <v>SA01</v>
          </cell>
          <cell r="U280">
            <v>2361.0700000000002</v>
          </cell>
          <cell r="W280">
            <v>0</v>
          </cell>
          <cell r="Y280">
            <v>0</v>
          </cell>
          <cell r="Z280">
            <v>1</v>
          </cell>
          <cell r="AA280" t="str">
            <v>BCH</v>
          </cell>
          <cell r="AB280" t="str">
            <v>450002339</v>
          </cell>
          <cell r="AC280" t="str">
            <v>PO#</v>
          </cell>
          <cell r="AD280" t="str">
            <v>4500021286</v>
          </cell>
          <cell r="AE280" t="str">
            <v>S/R</v>
          </cell>
          <cell r="AF280" t="str">
            <v>NET</v>
          </cell>
          <cell r="AI280" t="str">
            <v>PYN</v>
          </cell>
          <cell r="AJ280" t="str">
            <v>BELLSOUTH TELECOMMUNICATI</v>
          </cell>
          <cell r="AK280" t="str">
            <v>VND</v>
          </cell>
          <cell r="AL280" t="str">
            <v>580436120</v>
          </cell>
          <cell r="AM280" t="str">
            <v>FAC</v>
          </cell>
          <cell r="AN280" t="str">
            <v>000</v>
          </cell>
          <cell r="AQ280" t="str">
            <v>NVD</v>
          </cell>
          <cell r="AR280" t="str">
            <v>2002-12-</v>
          </cell>
          <cell r="AU280" t="str">
            <v>407 C01-0021 021    BELLSOUTH TELECOMMUN5000003511</v>
          </cell>
          <cell r="AV280" t="str">
            <v>WF-BATCH</v>
          </cell>
          <cell r="AW280" t="str">
            <v>000</v>
          </cell>
          <cell r="AX280" t="str">
            <v>00</v>
          </cell>
          <cell r="AY280" t="str">
            <v>0</v>
          </cell>
          <cell r="AZ280" t="str">
            <v>FPL Fibernet</v>
          </cell>
        </row>
        <row r="281">
          <cell r="A281" t="str">
            <v>107100</v>
          </cell>
          <cell r="B281" t="str">
            <v>0314</v>
          </cell>
          <cell r="C281" t="str">
            <v>06002</v>
          </cell>
          <cell r="D281" t="str">
            <v>0FIBER</v>
          </cell>
          <cell r="E281" t="str">
            <v>314000</v>
          </cell>
          <cell r="F281" t="str">
            <v>0662</v>
          </cell>
          <cell r="G281" t="str">
            <v>51450</v>
          </cell>
          <cell r="H281" t="str">
            <v>A</v>
          </cell>
          <cell r="I281" t="str">
            <v>00000041</v>
          </cell>
          <cell r="J281">
            <v>60</v>
          </cell>
          <cell r="K281">
            <v>314</v>
          </cell>
          <cell r="L281">
            <v>6128</v>
          </cell>
          <cell r="M281">
            <v>0</v>
          </cell>
          <cell r="N281">
            <v>0</v>
          </cell>
          <cell r="O281">
            <v>0</v>
          </cell>
          <cell r="P281">
            <v>0</v>
          </cell>
          <cell r="Q281" t="str">
            <v>0662</v>
          </cell>
          <cell r="R281" t="str">
            <v>51450</v>
          </cell>
          <cell r="S281" t="str">
            <v>200212</v>
          </cell>
          <cell r="T281" t="str">
            <v>SA01</v>
          </cell>
          <cell r="U281">
            <v>25480.62</v>
          </cell>
          <cell r="W281">
            <v>0</v>
          </cell>
          <cell r="Y281">
            <v>0</v>
          </cell>
          <cell r="Z281">
            <v>1</v>
          </cell>
          <cell r="AA281" t="str">
            <v>BCH</v>
          </cell>
          <cell r="AB281" t="str">
            <v>450002350</v>
          </cell>
          <cell r="AC281" t="str">
            <v>PO#</v>
          </cell>
          <cell r="AD281" t="str">
            <v>4500060439</v>
          </cell>
          <cell r="AE281" t="str">
            <v>S/R</v>
          </cell>
          <cell r="AF281" t="str">
            <v>337</v>
          </cell>
          <cell r="AI281" t="str">
            <v>PYN</v>
          </cell>
          <cell r="AJ281" t="str">
            <v>YOUNGS COMMUNICATIONS CO</v>
          </cell>
          <cell r="AK281" t="str">
            <v>VND</v>
          </cell>
          <cell r="AL281" t="str">
            <v>591398816</v>
          </cell>
          <cell r="AM281" t="str">
            <v>FAC</v>
          </cell>
          <cell r="AN281" t="str">
            <v>000</v>
          </cell>
          <cell r="AQ281" t="str">
            <v>NVD</v>
          </cell>
          <cell r="AR281" t="str">
            <v>2002-12-</v>
          </cell>
          <cell r="AU281" t="str">
            <v>INVOICE# 6716       YOUNGS COMMUNICATION5000003586</v>
          </cell>
          <cell r="AV281" t="str">
            <v>WF-BATCH</v>
          </cell>
          <cell r="AW281" t="str">
            <v>000</v>
          </cell>
          <cell r="AX281" t="str">
            <v>00</v>
          </cell>
          <cell r="AY281" t="str">
            <v>0</v>
          </cell>
          <cell r="AZ281" t="str">
            <v>FPL Fibernet</v>
          </cell>
        </row>
        <row r="282">
          <cell r="A282" t="str">
            <v>107100</v>
          </cell>
          <cell r="B282" t="str">
            <v>0314</v>
          </cell>
          <cell r="C282" t="str">
            <v>06002</v>
          </cell>
          <cell r="D282" t="str">
            <v>0FIBER</v>
          </cell>
          <cell r="E282" t="str">
            <v>314000</v>
          </cell>
          <cell r="F282" t="str">
            <v>0790</v>
          </cell>
          <cell r="G282" t="str">
            <v>65000</v>
          </cell>
          <cell r="H282" t="str">
            <v>A</v>
          </cell>
          <cell r="I282" t="str">
            <v>00000041</v>
          </cell>
          <cell r="J282">
            <v>60</v>
          </cell>
          <cell r="K282">
            <v>314</v>
          </cell>
          <cell r="L282">
            <v>6128</v>
          </cell>
          <cell r="M282">
            <v>0</v>
          </cell>
          <cell r="N282">
            <v>0</v>
          </cell>
          <cell r="O282">
            <v>0</v>
          </cell>
          <cell r="P282">
            <v>0</v>
          </cell>
          <cell r="Q282" t="str">
            <v>0790</v>
          </cell>
          <cell r="R282" t="str">
            <v>65000</v>
          </cell>
          <cell r="S282" t="str">
            <v>200212</v>
          </cell>
          <cell r="T282" t="str">
            <v>CA01</v>
          </cell>
          <cell r="U282">
            <v>-55.47</v>
          </cell>
          <cell r="V282" t="str">
            <v>LDB</v>
          </cell>
          <cell r="W282">
            <v>0</v>
          </cell>
          <cell r="Y282">
            <v>0</v>
          </cell>
          <cell r="Z282">
            <v>0</v>
          </cell>
          <cell r="AA282" t="str">
            <v>BCH</v>
          </cell>
          <cell r="AB282" t="str">
            <v>0018</v>
          </cell>
          <cell r="AC282" t="str">
            <v>WKS</v>
          </cell>
          <cell r="AE282" t="str">
            <v>JV#</v>
          </cell>
          <cell r="AF282" t="str">
            <v>1232</v>
          </cell>
          <cell r="AG282" t="str">
            <v>FRN</v>
          </cell>
          <cell r="AH282" t="str">
            <v>6128</v>
          </cell>
          <cell r="AI282" t="str">
            <v>RP#</v>
          </cell>
          <cell r="AJ282" t="str">
            <v>000</v>
          </cell>
          <cell r="AK282" t="str">
            <v>CTL</v>
          </cell>
          <cell r="AM282" t="str">
            <v>RF#</v>
          </cell>
          <cell r="AU282" t="str">
            <v>REV OCT ENG CHARGES</v>
          </cell>
          <cell r="AZ282" t="str">
            <v>FPL Fibernet</v>
          </cell>
        </row>
        <row r="283">
          <cell r="A283" t="str">
            <v>107100</v>
          </cell>
          <cell r="B283" t="str">
            <v>0314</v>
          </cell>
          <cell r="C283" t="str">
            <v>06002</v>
          </cell>
          <cell r="D283" t="str">
            <v>0FIBER</v>
          </cell>
          <cell r="E283" t="str">
            <v>314000</v>
          </cell>
          <cell r="F283" t="str">
            <v>0790</v>
          </cell>
          <cell r="G283" t="str">
            <v>65000</v>
          </cell>
          <cell r="H283" t="str">
            <v>A</v>
          </cell>
          <cell r="I283" t="str">
            <v>00000041</v>
          </cell>
          <cell r="J283">
            <v>63</v>
          </cell>
          <cell r="K283">
            <v>314</v>
          </cell>
          <cell r="L283">
            <v>6128</v>
          </cell>
          <cell r="M283">
            <v>0</v>
          </cell>
          <cell r="N283">
            <v>0</v>
          </cell>
          <cell r="O283">
            <v>0</v>
          </cell>
          <cell r="P283">
            <v>0</v>
          </cell>
          <cell r="Q283" t="str">
            <v>0790</v>
          </cell>
          <cell r="R283" t="str">
            <v>65000</v>
          </cell>
          <cell r="S283" t="str">
            <v>200212</v>
          </cell>
          <cell r="T283" t="str">
            <v>CA01</v>
          </cell>
          <cell r="U283">
            <v>-27969</v>
          </cell>
          <cell r="V283" t="str">
            <v>LDB</v>
          </cell>
          <cell r="W283">
            <v>0</v>
          </cell>
          <cell r="Y283">
            <v>0</v>
          </cell>
          <cell r="Z283">
            <v>0</v>
          </cell>
          <cell r="AA283" t="str">
            <v>BCH</v>
          </cell>
          <cell r="AB283" t="str">
            <v>0021</v>
          </cell>
          <cell r="AC283" t="str">
            <v>WKS</v>
          </cell>
          <cell r="AE283" t="str">
            <v>JV#</v>
          </cell>
          <cell r="AF283" t="str">
            <v>1232</v>
          </cell>
          <cell r="AG283" t="str">
            <v>FRN</v>
          </cell>
          <cell r="AH283" t="str">
            <v>6128</v>
          </cell>
          <cell r="AI283" t="str">
            <v>RP#</v>
          </cell>
          <cell r="AJ283" t="str">
            <v>000</v>
          </cell>
          <cell r="AK283" t="str">
            <v>CTL</v>
          </cell>
          <cell r="AM283" t="str">
            <v>RF#</v>
          </cell>
          <cell r="AU283" t="str">
            <v>ACCRUAL OF SEP 02 CAPITAL</v>
          </cell>
          <cell r="AZ283" t="str">
            <v>FPL Fibernet</v>
          </cell>
        </row>
        <row r="284">
          <cell r="A284" t="str">
            <v>107100</v>
          </cell>
          <cell r="B284" t="str">
            <v>0385</v>
          </cell>
          <cell r="C284" t="str">
            <v>06002</v>
          </cell>
          <cell r="D284" t="str">
            <v>0FIBER</v>
          </cell>
          <cell r="E284" t="str">
            <v>385000</v>
          </cell>
          <cell r="F284" t="str">
            <v>0803</v>
          </cell>
          <cell r="G284" t="str">
            <v>30000</v>
          </cell>
          <cell r="H284" t="str">
            <v>A</v>
          </cell>
          <cell r="I284" t="str">
            <v>00000041</v>
          </cell>
          <cell r="J284">
            <v>60</v>
          </cell>
          <cell r="K284">
            <v>385</v>
          </cell>
          <cell r="L284">
            <v>6128</v>
          </cell>
          <cell r="M284">
            <v>0</v>
          </cell>
          <cell r="N284">
            <v>0</v>
          </cell>
          <cell r="O284">
            <v>0</v>
          </cell>
          <cell r="P284">
            <v>0</v>
          </cell>
          <cell r="Q284" t="str">
            <v>0803</v>
          </cell>
          <cell r="R284" t="str">
            <v>30000</v>
          </cell>
          <cell r="S284" t="str">
            <v>200212</v>
          </cell>
          <cell r="T284" t="str">
            <v>CA01</v>
          </cell>
          <cell r="U284">
            <v>-702.8</v>
          </cell>
          <cell r="W284">
            <v>0</v>
          </cell>
          <cell r="Y284">
            <v>0</v>
          </cell>
          <cell r="Z284">
            <v>0</v>
          </cell>
          <cell r="AA284" t="str">
            <v>BCH</v>
          </cell>
          <cell r="AB284" t="str">
            <v>0003</v>
          </cell>
          <cell r="AC284" t="str">
            <v>PYL</v>
          </cell>
          <cell r="AD284" t="str">
            <v>000000</v>
          </cell>
          <cell r="AZ284" t="str">
            <v>FPL Fibernet</v>
          </cell>
        </row>
        <row r="285">
          <cell r="A285" t="str">
            <v>107100</v>
          </cell>
          <cell r="B285" t="str">
            <v>0385</v>
          </cell>
          <cell r="C285" t="str">
            <v>06002</v>
          </cell>
          <cell r="D285" t="str">
            <v>0FIBER</v>
          </cell>
          <cell r="E285" t="str">
            <v>385000</v>
          </cell>
          <cell r="F285" t="str">
            <v>0803</v>
          </cell>
          <cell r="G285" t="str">
            <v>36000</v>
          </cell>
          <cell r="H285" t="str">
            <v>A</v>
          </cell>
          <cell r="I285" t="str">
            <v>00000041</v>
          </cell>
          <cell r="J285">
            <v>60</v>
          </cell>
          <cell r="K285">
            <v>385</v>
          </cell>
          <cell r="L285">
            <v>6128</v>
          </cell>
          <cell r="M285">
            <v>107</v>
          </cell>
          <cell r="N285">
            <v>10</v>
          </cell>
          <cell r="O285">
            <v>0</v>
          </cell>
          <cell r="P285">
            <v>107.1</v>
          </cell>
          <cell r="Q285" t="str">
            <v>0803</v>
          </cell>
          <cell r="R285" t="str">
            <v>36000</v>
          </cell>
          <cell r="S285" t="str">
            <v>200212</v>
          </cell>
          <cell r="T285" t="str">
            <v>PY42</v>
          </cell>
          <cell r="U285">
            <v>702.8</v>
          </cell>
          <cell r="V285" t="str">
            <v>LDB</v>
          </cell>
          <cell r="W285">
            <v>0</v>
          </cell>
          <cell r="X285" t="str">
            <v>SHR</v>
          </cell>
          <cell r="Y285">
            <v>16</v>
          </cell>
          <cell r="Z285">
            <v>16</v>
          </cell>
          <cell r="AA285" t="str">
            <v>PYP</v>
          </cell>
          <cell r="AB285" t="str">
            <v xml:space="preserve"> 0000001</v>
          </cell>
          <cell r="AC285" t="str">
            <v>PYL</v>
          </cell>
          <cell r="AD285" t="str">
            <v>003054</v>
          </cell>
          <cell r="AE285" t="str">
            <v>EMP</v>
          </cell>
          <cell r="AF285" t="str">
            <v>70702</v>
          </cell>
          <cell r="AG285" t="str">
            <v>JUL</v>
          </cell>
          <cell r="AH285" t="str">
            <v xml:space="preserve"> 000.00</v>
          </cell>
          <cell r="AI285" t="str">
            <v>BCH</v>
          </cell>
          <cell r="AJ285" t="str">
            <v>500</v>
          </cell>
          <cell r="AK285" t="str">
            <v>CLS</v>
          </cell>
          <cell r="AL285" t="str">
            <v>R513</v>
          </cell>
          <cell r="AM285" t="str">
            <v>DTA</v>
          </cell>
          <cell r="AN285" t="str">
            <v xml:space="preserve"> 00000000000.00</v>
          </cell>
          <cell r="AO285" t="str">
            <v>DTH</v>
          </cell>
          <cell r="AP285" t="str">
            <v xml:space="preserve"> 00000000000.00</v>
          </cell>
          <cell r="AV285" t="str">
            <v>000000000</v>
          </cell>
          <cell r="AW285" t="str">
            <v>000</v>
          </cell>
          <cell r="AX285" t="str">
            <v>00</v>
          </cell>
          <cell r="AY285" t="str">
            <v>0</v>
          </cell>
          <cell r="AZ285" t="str">
            <v>FPL Fibernet</v>
          </cell>
        </row>
        <row r="286">
          <cell r="A286" t="str">
            <v>107100</v>
          </cell>
          <cell r="B286" t="str">
            <v>0312</v>
          </cell>
          <cell r="C286" t="str">
            <v>06134</v>
          </cell>
          <cell r="D286" t="str">
            <v>0FIBER</v>
          </cell>
          <cell r="E286" t="str">
            <v>312000</v>
          </cell>
          <cell r="F286" t="str">
            <v>0695</v>
          </cell>
          <cell r="G286" t="str">
            <v>52450</v>
          </cell>
          <cell r="H286" t="str">
            <v>A</v>
          </cell>
          <cell r="I286" t="str">
            <v>00000041</v>
          </cell>
          <cell r="J286">
            <v>60</v>
          </cell>
          <cell r="K286">
            <v>312</v>
          </cell>
          <cell r="L286">
            <v>6134</v>
          </cell>
          <cell r="M286">
            <v>0</v>
          </cell>
          <cell r="N286">
            <v>0</v>
          </cell>
          <cell r="O286">
            <v>0</v>
          </cell>
          <cell r="P286">
            <v>0</v>
          </cell>
          <cell r="Q286" t="str">
            <v>0695</v>
          </cell>
          <cell r="R286" t="str">
            <v>52450</v>
          </cell>
          <cell r="S286" t="str">
            <v>200212</v>
          </cell>
          <cell r="T286" t="str">
            <v>SA01</v>
          </cell>
          <cell r="U286">
            <v>-600</v>
          </cell>
          <cell r="W286">
            <v>0</v>
          </cell>
          <cell r="Y286">
            <v>0</v>
          </cell>
          <cell r="Z286">
            <v>0</v>
          </cell>
          <cell r="AA286" t="str">
            <v>BCH</v>
          </cell>
          <cell r="AB286" t="str">
            <v>450002360</v>
          </cell>
          <cell r="AC286" t="str">
            <v>PO#</v>
          </cell>
          <cell r="AE286" t="str">
            <v>S/R</v>
          </cell>
          <cell r="AI286" t="str">
            <v>PYN</v>
          </cell>
          <cell r="AJ286" t="str">
            <v>SOUTH FLORIDA WATER MGMT</v>
          </cell>
          <cell r="AK286" t="str">
            <v>VND</v>
          </cell>
          <cell r="AL286" t="str">
            <v>596015290</v>
          </cell>
          <cell r="AM286" t="str">
            <v>FAC</v>
          </cell>
          <cell r="AN286" t="str">
            <v>000</v>
          </cell>
          <cell r="AQ286" t="str">
            <v>NVD</v>
          </cell>
          <cell r="AR286" t="str">
            <v>2002-02-</v>
          </cell>
          <cell r="AU286" t="str">
            <v>LITTLE RIVER/BISCAYNSOUTH FLORIDA WATER 1700000116</v>
          </cell>
          <cell r="AV286" t="str">
            <v>MPS0JFF</v>
          </cell>
          <cell r="AW286" t="str">
            <v>000</v>
          </cell>
          <cell r="AX286" t="str">
            <v>00</v>
          </cell>
          <cell r="AY286" t="str">
            <v>0</v>
          </cell>
          <cell r="AZ286" t="str">
            <v>FPL Fibernet</v>
          </cell>
        </row>
        <row r="287">
          <cell r="A287" t="str">
            <v>107100</v>
          </cell>
          <cell r="B287" t="str">
            <v>0312</v>
          </cell>
          <cell r="C287" t="str">
            <v>06134</v>
          </cell>
          <cell r="D287" t="str">
            <v>0FIBER</v>
          </cell>
          <cell r="E287" t="str">
            <v>312000</v>
          </cell>
          <cell r="F287" t="str">
            <v>0790</v>
          </cell>
          <cell r="G287" t="str">
            <v>65000</v>
          </cell>
          <cell r="H287" t="str">
            <v>A</v>
          </cell>
          <cell r="I287" t="str">
            <v>00000041</v>
          </cell>
          <cell r="J287">
            <v>63</v>
          </cell>
          <cell r="K287">
            <v>312</v>
          </cell>
          <cell r="L287">
            <v>6134</v>
          </cell>
          <cell r="M287">
            <v>0</v>
          </cell>
          <cell r="N287">
            <v>0</v>
          </cell>
          <cell r="O287">
            <v>0</v>
          </cell>
          <cell r="P287">
            <v>0</v>
          </cell>
          <cell r="Q287" t="str">
            <v>0790</v>
          </cell>
          <cell r="R287" t="str">
            <v>65000</v>
          </cell>
          <cell r="S287" t="str">
            <v>200212</v>
          </cell>
          <cell r="T287" t="str">
            <v>CA01</v>
          </cell>
          <cell r="U287">
            <v>26139</v>
          </cell>
          <cell r="V287" t="str">
            <v>LDB</v>
          </cell>
          <cell r="W287">
            <v>0</v>
          </cell>
          <cell r="Y287">
            <v>0</v>
          </cell>
          <cell r="Z287">
            <v>0</v>
          </cell>
          <cell r="AA287" t="str">
            <v>BCH</v>
          </cell>
          <cell r="AB287" t="str">
            <v>0044</v>
          </cell>
          <cell r="AC287" t="str">
            <v>WKS</v>
          </cell>
          <cell r="AE287" t="str">
            <v>JV#</v>
          </cell>
          <cell r="AF287" t="str">
            <v>1232</v>
          </cell>
          <cell r="AG287" t="str">
            <v>FRN</v>
          </cell>
          <cell r="AH287" t="str">
            <v>6134</v>
          </cell>
          <cell r="AI287" t="str">
            <v>RP#</v>
          </cell>
          <cell r="AJ287" t="str">
            <v>000</v>
          </cell>
          <cell r="AK287" t="str">
            <v>CTL</v>
          </cell>
          <cell r="AM287" t="str">
            <v>RF#</v>
          </cell>
          <cell r="AU287" t="str">
            <v>ACCRUAL OF DEC 02 CAPITAL</v>
          </cell>
          <cell r="AZ287" t="str">
            <v>FPL Fibernet</v>
          </cell>
        </row>
        <row r="288">
          <cell r="A288" t="str">
            <v>107100</v>
          </cell>
          <cell r="B288" t="str">
            <v>0385</v>
          </cell>
          <cell r="C288" t="str">
            <v>06134</v>
          </cell>
          <cell r="D288" t="str">
            <v>0FIBER</v>
          </cell>
          <cell r="E288" t="str">
            <v>385000</v>
          </cell>
          <cell r="F288" t="str">
            <v>0802</v>
          </cell>
          <cell r="G288" t="str">
            <v>31000</v>
          </cell>
          <cell r="H288" t="str">
            <v>A</v>
          </cell>
          <cell r="I288" t="str">
            <v>00000041</v>
          </cell>
          <cell r="J288">
            <v>60</v>
          </cell>
          <cell r="K288">
            <v>385</v>
          </cell>
          <cell r="L288">
            <v>6134</v>
          </cell>
          <cell r="M288">
            <v>107</v>
          </cell>
          <cell r="N288">
            <v>10</v>
          </cell>
          <cell r="O288">
            <v>0</v>
          </cell>
          <cell r="P288">
            <v>107.1</v>
          </cell>
          <cell r="Q288" t="str">
            <v>0802</v>
          </cell>
          <cell r="R288" t="str">
            <v>31000</v>
          </cell>
          <cell r="S288" t="str">
            <v>200212</v>
          </cell>
          <cell r="T288" t="str">
            <v>PY42</v>
          </cell>
          <cell r="U288">
            <v>173.1</v>
          </cell>
          <cell r="V288" t="str">
            <v>LDB</v>
          </cell>
          <cell r="W288">
            <v>0</v>
          </cell>
          <cell r="X288" t="str">
            <v>SHR</v>
          </cell>
          <cell r="Y288">
            <v>8</v>
          </cell>
          <cell r="Z288">
            <v>8</v>
          </cell>
          <cell r="AA288" t="str">
            <v>PYP</v>
          </cell>
          <cell r="AB288" t="str">
            <v xml:space="preserve"> 0000001</v>
          </cell>
          <cell r="AC288" t="str">
            <v>PYL</v>
          </cell>
          <cell r="AD288" t="str">
            <v>003054</v>
          </cell>
          <cell r="AE288" t="str">
            <v>EMP</v>
          </cell>
          <cell r="AF288" t="str">
            <v>JULIA</v>
          </cell>
          <cell r="AG288" t="str">
            <v>JUL</v>
          </cell>
          <cell r="AH288" t="str">
            <v xml:space="preserve"> 000.00</v>
          </cell>
          <cell r="AI288" t="str">
            <v>BCH</v>
          </cell>
          <cell r="AJ288" t="str">
            <v>500</v>
          </cell>
          <cell r="AK288" t="str">
            <v>CLS</v>
          </cell>
          <cell r="AL288" t="str">
            <v>1XD9</v>
          </cell>
          <cell r="AM288" t="str">
            <v>DTA</v>
          </cell>
          <cell r="AN288" t="str">
            <v xml:space="preserve"> 00000000000.00</v>
          </cell>
          <cell r="AO288" t="str">
            <v>DTH</v>
          </cell>
          <cell r="AP288" t="str">
            <v xml:space="preserve"> 00000000000.00</v>
          </cell>
          <cell r="AV288" t="str">
            <v>000000000</v>
          </cell>
          <cell r="AW288" t="str">
            <v>000</v>
          </cell>
          <cell r="AX288" t="str">
            <v>00</v>
          </cell>
          <cell r="AY288" t="str">
            <v>0</v>
          </cell>
          <cell r="AZ288" t="str">
            <v>FPL Fibernet</v>
          </cell>
        </row>
        <row r="289">
          <cell r="A289" t="str">
            <v>107100</v>
          </cell>
          <cell r="B289" t="str">
            <v>0314</v>
          </cell>
          <cell r="C289" t="str">
            <v>06135</v>
          </cell>
          <cell r="D289" t="str">
            <v>0FIBER</v>
          </cell>
          <cell r="E289" t="str">
            <v>314000</v>
          </cell>
          <cell r="F289" t="str">
            <v>0662</v>
          </cell>
          <cell r="G289" t="str">
            <v>51450</v>
          </cell>
          <cell r="H289" t="str">
            <v>A</v>
          </cell>
          <cell r="I289" t="str">
            <v>00000041</v>
          </cell>
          <cell r="J289">
            <v>63</v>
          </cell>
          <cell r="K289">
            <v>314</v>
          </cell>
          <cell r="L289">
            <v>6135</v>
          </cell>
          <cell r="M289">
            <v>0</v>
          </cell>
          <cell r="N289">
            <v>0</v>
          </cell>
          <cell r="O289">
            <v>0</v>
          </cell>
          <cell r="P289">
            <v>0</v>
          </cell>
          <cell r="Q289" t="str">
            <v>0662</v>
          </cell>
          <cell r="R289" t="str">
            <v>51450</v>
          </cell>
          <cell r="S289" t="str">
            <v>200212</v>
          </cell>
          <cell r="T289" t="str">
            <v>SA01</v>
          </cell>
          <cell r="U289">
            <v>397.75</v>
          </cell>
          <cell r="W289">
            <v>0</v>
          </cell>
          <cell r="Y289">
            <v>0</v>
          </cell>
          <cell r="Z289">
            <v>1</v>
          </cell>
          <cell r="AA289" t="str">
            <v>BCH</v>
          </cell>
          <cell r="AB289" t="str">
            <v>450002353</v>
          </cell>
          <cell r="AC289" t="str">
            <v>PO#</v>
          </cell>
          <cell r="AD289" t="str">
            <v>4500030221</v>
          </cell>
          <cell r="AE289" t="str">
            <v>S/R</v>
          </cell>
          <cell r="AF289" t="str">
            <v>NET</v>
          </cell>
          <cell r="AI289" t="str">
            <v>PYN</v>
          </cell>
          <cell r="AJ289" t="str">
            <v>W D COMMUNICATIONS INC</v>
          </cell>
          <cell r="AK289" t="str">
            <v>VND</v>
          </cell>
          <cell r="AL289" t="str">
            <v>591953252</v>
          </cell>
          <cell r="AM289" t="str">
            <v>FAC</v>
          </cell>
          <cell r="AN289" t="str">
            <v>000</v>
          </cell>
          <cell r="AQ289" t="str">
            <v>NVD</v>
          </cell>
          <cell r="AR289" t="str">
            <v>2002-12-</v>
          </cell>
          <cell r="AU289" t="str">
            <v>INVOICE# 26310      W D COMMUNICATIONS I5000003613</v>
          </cell>
          <cell r="AV289" t="str">
            <v>WF-BATCH</v>
          </cell>
          <cell r="AW289" t="str">
            <v>000</v>
          </cell>
          <cell r="AX289" t="str">
            <v>00</v>
          </cell>
          <cell r="AY289" t="str">
            <v>0</v>
          </cell>
          <cell r="AZ289" t="str">
            <v>FPL Fibernet</v>
          </cell>
        </row>
        <row r="290">
          <cell r="A290" t="str">
            <v>107100</v>
          </cell>
          <cell r="B290" t="str">
            <v>0314</v>
          </cell>
          <cell r="C290" t="str">
            <v>06135</v>
          </cell>
          <cell r="D290" t="str">
            <v>0FIBER</v>
          </cell>
          <cell r="E290" t="str">
            <v>314000</v>
          </cell>
          <cell r="F290" t="str">
            <v>0662</v>
          </cell>
          <cell r="G290" t="str">
            <v>51450</v>
          </cell>
          <cell r="H290" t="str">
            <v>A</v>
          </cell>
          <cell r="I290" t="str">
            <v>00000041</v>
          </cell>
          <cell r="J290">
            <v>63</v>
          </cell>
          <cell r="K290">
            <v>314</v>
          </cell>
          <cell r="L290">
            <v>6135</v>
          </cell>
          <cell r="M290">
            <v>0</v>
          </cell>
          <cell r="N290">
            <v>0</v>
          </cell>
          <cell r="O290">
            <v>0</v>
          </cell>
          <cell r="P290">
            <v>0</v>
          </cell>
          <cell r="Q290" t="str">
            <v>0662</v>
          </cell>
          <cell r="R290" t="str">
            <v>51450</v>
          </cell>
          <cell r="S290" t="str">
            <v>200212</v>
          </cell>
          <cell r="T290" t="str">
            <v>SA01</v>
          </cell>
          <cell r="U290">
            <v>397.75</v>
          </cell>
          <cell r="W290">
            <v>0</v>
          </cell>
          <cell r="Y290">
            <v>0</v>
          </cell>
          <cell r="Z290">
            <v>1</v>
          </cell>
          <cell r="AA290" t="str">
            <v>BCH</v>
          </cell>
          <cell r="AB290" t="str">
            <v>450002353</v>
          </cell>
          <cell r="AC290" t="str">
            <v>PO#</v>
          </cell>
          <cell r="AD290" t="str">
            <v>4500030221</v>
          </cell>
          <cell r="AE290" t="str">
            <v>S/R</v>
          </cell>
          <cell r="AF290" t="str">
            <v>NET</v>
          </cell>
          <cell r="AI290" t="str">
            <v>PYN</v>
          </cell>
          <cell r="AJ290" t="str">
            <v>W D COMMUNICATIONS INC</v>
          </cell>
          <cell r="AK290" t="str">
            <v>VND</v>
          </cell>
          <cell r="AL290" t="str">
            <v>591953252</v>
          </cell>
          <cell r="AM290" t="str">
            <v>FAC</v>
          </cell>
          <cell r="AN290" t="str">
            <v>000</v>
          </cell>
          <cell r="AQ290" t="str">
            <v>NVD</v>
          </cell>
          <cell r="AR290" t="str">
            <v>2002-12-</v>
          </cell>
          <cell r="AU290" t="str">
            <v>INVOICE# 26321      W D COMMUNICATIONS I5000003596</v>
          </cell>
          <cell r="AV290" t="str">
            <v>WF-BATCH</v>
          </cell>
          <cell r="AW290" t="str">
            <v>000</v>
          </cell>
          <cell r="AX290" t="str">
            <v>00</v>
          </cell>
          <cell r="AY290" t="str">
            <v>0</v>
          </cell>
          <cell r="AZ290" t="str">
            <v>FPL Fibernet</v>
          </cell>
        </row>
        <row r="291">
          <cell r="A291" t="str">
            <v>107100</v>
          </cell>
          <cell r="B291" t="str">
            <v>0314</v>
          </cell>
          <cell r="C291" t="str">
            <v>06135</v>
          </cell>
          <cell r="D291" t="str">
            <v>0FIBER</v>
          </cell>
          <cell r="E291" t="str">
            <v>314000</v>
          </cell>
          <cell r="F291" t="str">
            <v>0662</v>
          </cell>
          <cell r="G291" t="str">
            <v>51450</v>
          </cell>
          <cell r="H291" t="str">
            <v>A</v>
          </cell>
          <cell r="I291" t="str">
            <v>00000041</v>
          </cell>
          <cell r="J291">
            <v>63</v>
          </cell>
          <cell r="K291">
            <v>314</v>
          </cell>
          <cell r="L291">
            <v>6135</v>
          </cell>
          <cell r="M291">
            <v>0</v>
          </cell>
          <cell r="N291">
            <v>0</v>
          </cell>
          <cell r="O291">
            <v>0</v>
          </cell>
          <cell r="P291">
            <v>0</v>
          </cell>
          <cell r="Q291" t="str">
            <v>0662</v>
          </cell>
          <cell r="R291" t="str">
            <v>51450</v>
          </cell>
          <cell r="S291" t="str">
            <v>200212</v>
          </cell>
          <cell r="T291" t="str">
            <v>SA01</v>
          </cell>
          <cell r="U291">
            <v>667.75</v>
          </cell>
          <cell r="W291">
            <v>0</v>
          </cell>
          <cell r="Y291">
            <v>0</v>
          </cell>
          <cell r="Z291">
            <v>1</v>
          </cell>
          <cell r="AA291" t="str">
            <v>BCH</v>
          </cell>
          <cell r="AB291" t="str">
            <v>450002353</v>
          </cell>
          <cell r="AC291" t="str">
            <v>PO#</v>
          </cell>
          <cell r="AD291" t="str">
            <v>4500030221</v>
          </cell>
          <cell r="AE291" t="str">
            <v>S/R</v>
          </cell>
          <cell r="AF291" t="str">
            <v>NET</v>
          </cell>
          <cell r="AI291" t="str">
            <v>PYN</v>
          </cell>
          <cell r="AJ291" t="str">
            <v>W D COMMUNICATIONS INC</v>
          </cell>
          <cell r="AK291" t="str">
            <v>VND</v>
          </cell>
          <cell r="AL291" t="str">
            <v>591953252</v>
          </cell>
          <cell r="AM291" t="str">
            <v>FAC</v>
          </cell>
          <cell r="AN291" t="str">
            <v>000</v>
          </cell>
          <cell r="AQ291" t="str">
            <v>NVD</v>
          </cell>
          <cell r="AR291" t="str">
            <v>2002-12-</v>
          </cell>
          <cell r="AU291" t="str">
            <v>INVOICE# 26309      W D COMMUNICATIONS I5000003595</v>
          </cell>
          <cell r="AV291" t="str">
            <v>WF-BATCH</v>
          </cell>
          <cell r="AW291" t="str">
            <v>000</v>
          </cell>
          <cell r="AX291" t="str">
            <v>00</v>
          </cell>
          <cell r="AY291" t="str">
            <v>0</v>
          </cell>
          <cell r="AZ291" t="str">
            <v>FPL Fibernet</v>
          </cell>
        </row>
        <row r="292">
          <cell r="A292" t="str">
            <v>107100</v>
          </cell>
          <cell r="B292" t="str">
            <v>0314</v>
          </cell>
          <cell r="C292" t="str">
            <v>06135</v>
          </cell>
          <cell r="D292" t="str">
            <v>0FIBER</v>
          </cell>
          <cell r="E292" t="str">
            <v>314000</v>
          </cell>
          <cell r="F292" t="str">
            <v>0790</v>
          </cell>
          <cell r="G292" t="str">
            <v>65000</v>
          </cell>
          <cell r="H292" t="str">
            <v>A</v>
          </cell>
          <cell r="I292" t="str">
            <v>00000041</v>
          </cell>
          <cell r="J292">
            <v>9</v>
          </cell>
          <cell r="K292">
            <v>314</v>
          </cell>
          <cell r="L292">
            <v>6135</v>
          </cell>
          <cell r="M292">
            <v>0</v>
          </cell>
          <cell r="N292">
            <v>0</v>
          </cell>
          <cell r="O292">
            <v>0</v>
          </cell>
          <cell r="P292">
            <v>0</v>
          </cell>
          <cell r="Q292" t="str">
            <v>0790</v>
          </cell>
          <cell r="R292" t="str">
            <v>65000</v>
          </cell>
          <cell r="S292" t="str">
            <v>200212</v>
          </cell>
          <cell r="T292" t="str">
            <v>CA01</v>
          </cell>
          <cell r="U292">
            <v>-35629.360000000001</v>
          </cell>
          <cell r="V292" t="str">
            <v>LDB</v>
          </cell>
          <cell r="W292">
            <v>0</v>
          </cell>
          <cell r="Y292">
            <v>0</v>
          </cell>
          <cell r="Z292">
            <v>0</v>
          </cell>
          <cell r="AA292" t="str">
            <v>BCH</v>
          </cell>
          <cell r="AB292" t="str">
            <v>0023</v>
          </cell>
          <cell r="AC292" t="str">
            <v>WKS</v>
          </cell>
          <cell r="AE292" t="str">
            <v>JV#</v>
          </cell>
          <cell r="AF292" t="str">
            <v>1232</v>
          </cell>
          <cell r="AG292" t="str">
            <v>FRN</v>
          </cell>
          <cell r="AH292" t="str">
            <v>6135</v>
          </cell>
          <cell r="AI292" t="str">
            <v>RP#</v>
          </cell>
          <cell r="AJ292" t="str">
            <v>000</v>
          </cell>
          <cell r="AK292" t="str">
            <v>CTL</v>
          </cell>
          <cell r="AM292" t="str">
            <v>RF#</v>
          </cell>
          <cell r="AU292" t="str">
            <v>TO PLACE IN SERVICE</v>
          </cell>
          <cell r="AZ292" t="str">
            <v>FPL Fibernet</v>
          </cell>
        </row>
        <row r="293">
          <cell r="A293" t="str">
            <v>107100</v>
          </cell>
          <cell r="B293" t="str">
            <v>0314</v>
          </cell>
          <cell r="C293" t="str">
            <v>06135</v>
          </cell>
          <cell r="D293" t="str">
            <v>0FIBER</v>
          </cell>
          <cell r="E293" t="str">
            <v>314000</v>
          </cell>
          <cell r="F293" t="str">
            <v>0790</v>
          </cell>
          <cell r="G293" t="str">
            <v>65000</v>
          </cell>
          <cell r="H293" t="str">
            <v>A</v>
          </cell>
          <cell r="I293" t="str">
            <v>00000041</v>
          </cell>
          <cell r="J293">
            <v>9</v>
          </cell>
          <cell r="K293">
            <v>314</v>
          </cell>
          <cell r="L293">
            <v>6135</v>
          </cell>
          <cell r="M293">
            <v>0</v>
          </cell>
          <cell r="N293">
            <v>0</v>
          </cell>
          <cell r="O293">
            <v>0</v>
          </cell>
          <cell r="P293">
            <v>0</v>
          </cell>
          <cell r="Q293" t="str">
            <v>0790</v>
          </cell>
          <cell r="R293" t="str">
            <v>65000</v>
          </cell>
          <cell r="S293" t="str">
            <v>200212</v>
          </cell>
          <cell r="T293" t="str">
            <v>CA01</v>
          </cell>
          <cell r="U293">
            <v>-148197.42000000001</v>
          </cell>
          <cell r="V293" t="str">
            <v>LDB</v>
          </cell>
          <cell r="W293">
            <v>0</v>
          </cell>
          <cell r="Y293">
            <v>0</v>
          </cell>
          <cell r="Z293">
            <v>0</v>
          </cell>
          <cell r="AA293" t="str">
            <v>BCH</v>
          </cell>
          <cell r="AB293" t="str">
            <v>0023</v>
          </cell>
          <cell r="AC293" t="str">
            <v>WKS</v>
          </cell>
          <cell r="AE293" t="str">
            <v>JV#</v>
          </cell>
          <cell r="AF293" t="str">
            <v>1232</v>
          </cell>
          <cell r="AG293" t="str">
            <v>FRN</v>
          </cell>
          <cell r="AH293" t="str">
            <v>6135</v>
          </cell>
          <cell r="AI293" t="str">
            <v>RP#</v>
          </cell>
          <cell r="AJ293" t="str">
            <v>000</v>
          </cell>
          <cell r="AK293" t="str">
            <v>CTL</v>
          </cell>
          <cell r="AM293" t="str">
            <v>RF#</v>
          </cell>
          <cell r="AU293" t="str">
            <v>TO PLACE IN SERVICE</v>
          </cell>
          <cell r="AZ293" t="str">
            <v>FPL Fibernet</v>
          </cell>
        </row>
        <row r="294">
          <cell r="A294" t="str">
            <v>107100</v>
          </cell>
          <cell r="B294" t="str">
            <v>0312</v>
          </cell>
          <cell r="C294" t="str">
            <v>06080</v>
          </cell>
          <cell r="D294" t="str">
            <v>0ELECT</v>
          </cell>
          <cell r="E294" t="str">
            <v>312000</v>
          </cell>
          <cell r="F294" t="str">
            <v>0790</v>
          </cell>
          <cell r="G294" t="str">
            <v>65000</v>
          </cell>
          <cell r="H294" t="str">
            <v>A</v>
          </cell>
          <cell r="I294" t="str">
            <v>00000041</v>
          </cell>
          <cell r="J294">
            <v>65</v>
          </cell>
          <cell r="K294">
            <v>312</v>
          </cell>
          <cell r="L294">
            <v>6139</v>
          </cell>
          <cell r="M294">
            <v>0</v>
          </cell>
          <cell r="N294">
            <v>0</v>
          </cell>
          <cell r="O294">
            <v>0</v>
          </cell>
          <cell r="P294">
            <v>0</v>
          </cell>
          <cell r="Q294" t="str">
            <v>0790</v>
          </cell>
          <cell r="R294" t="str">
            <v>65000</v>
          </cell>
          <cell r="S294" t="str">
            <v>200212</v>
          </cell>
          <cell r="T294" t="str">
            <v>CA01</v>
          </cell>
          <cell r="U294">
            <v>-52989.85</v>
          </cell>
          <cell r="V294" t="str">
            <v>LDB</v>
          </cell>
          <cell r="W294">
            <v>0</v>
          </cell>
          <cell r="Y294">
            <v>0</v>
          </cell>
          <cell r="Z294">
            <v>0</v>
          </cell>
          <cell r="AA294" t="str">
            <v>BCH</v>
          </cell>
          <cell r="AB294" t="str">
            <v>0023</v>
          </cell>
          <cell r="AC294" t="str">
            <v>WKS</v>
          </cell>
          <cell r="AE294" t="str">
            <v>JV#</v>
          </cell>
          <cell r="AF294" t="str">
            <v>1232</v>
          </cell>
          <cell r="AG294" t="str">
            <v>FRN</v>
          </cell>
          <cell r="AH294" t="str">
            <v>6139</v>
          </cell>
          <cell r="AI294" t="str">
            <v>RP#</v>
          </cell>
          <cell r="AJ294" t="str">
            <v>000</v>
          </cell>
          <cell r="AK294" t="str">
            <v>CTL</v>
          </cell>
          <cell r="AM294" t="str">
            <v>RF#</v>
          </cell>
          <cell r="AU294" t="str">
            <v>TO PLACE IN SERVICE</v>
          </cell>
          <cell r="AZ294" t="str">
            <v>FPL Fibernet</v>
          </cell>
        </row>
        <row r="295">
          <cell r="A295" t="str">
            <v>107100</v>
          </cell>
          <cell r="B295" t="str">
            <v>0312</v>
          </cell>
          <cell r="C295" t="str">
            <v>06080</v>
          </cell>
          <cell r="D295" t="str">
            <v>0FIBER</v>
          </cell>
          <cell r="E295" t="str">
            <v>312000</v>
          </cell>
          <cell r="F295" t="str">
            <v>0790</v>
          </cell>
          <cell r="G295" t="str">
            <v>65000</v>
          </cell>
          <cell r="H295" t="str">
            <v>A</v>
          </cell>
          <cell r="I295" t="str">
            <v>00000041</v>
          </cell>
          <cell r="J295">
            <v>63</v>
          </cell>
          <cell r="K295">
            <v>312</v>
          </cell>
          <cell r="L295">
            <v>6139</v>
          </cell>
          <cell r="M295">
            <v>0</v>
          </cell>
          <cell r="N295">
            <v>0</v>
          </cell>
          <cell r="O295">
            <v>0</v>
          </cell>
          <cell r="P295">
            <v>0</v>
          </cell>
          <cell r="Q295" t="str">
            <v>0790</v>
          </cell>
          <cell r="R295" t="str">
            <v>65000</v>
          </cell>
          <cell r="S295" t="str">
            <v>200212</v>
          </cell>
          <cell r="T295" t="str">
            <v>CA01</v>
          </cell>
          <cell r="U295">
            <v>2000</v>
          </cell>
          <cell r="V295" t="str">
            <v>LDB</v>
          </cell>
          <cell r="W295">
            <v>0</v>
          </cell>
          <cell r="Y295">
            <v>0</v>
          </cell>
          <cell r="Z295">
            <v>0</v>
          </cell>
          <cell r="AA295" t="str">
            <v>BCH</v>
          </cell>
          <cell r="AB295" t="str">
            <v>0011</v>
          </cell>
          <cell r="AC295" t="str">
            <v>WKS</v>
          </cell>
          <cell r="AE295" t="str">
            <v>JV#</v>
          </cell>
          <cell r="AF295" t="str">
            <v>1232</v>
          </cell>
          <cell r="AG295" t="str">
            <v>FRN</v>
          </cell>
          <cell r="AH295" t="str">
            <v>6139</v>
          </cell>
          <cell r="AI295" t="str">
            <v>RP#</v>
          </cell>
          <cell r="AJ295" t="str">
            <v>000</v>
          </cell>
          <cell r="AK295" t="str">
            <v>CTL</v>
          </cell>
          <cell r="AM295" t="str">
            <v>RF#</v>
          </cell>
          <cell r="AU295" t="str">
            <v>ACCRUAL OF DEC 02 CAPITAL</v>
          </cell>
          <cell r="AZ295" t="str">
            <v>FPL Fibernet</v>
          </cell>
        </row>
        <row r="296">
          <cell r="A296" t="str">
            <v>107100</v>
          </cell>
          <cell r="B296" t="str">
            <v>0312</v>
          </cell>
          <cell r="C296" t="str">
            <v>06080</v>
          </cell>
          <cell r="D296" t="str">
            <v>0FIBER</v>
          </cell>
          <cell r="E296" t="str">
            <v>312000</v>
          </cell>
          <cell r="F296" t="str">
            <v>0803</v>
          </cell>
          <cell r="G296" t="str">
            <v>36000</v>
          </cell>
          <cell r="H296" t="str">
            <v>A</v>
          </cell>
          <cell r="I296" t="str">
            <v>00000041</v>
          </cell>
          <cell r="J296">
            <v>60</v>
          </cell>
          <cell r="K296">
            <v>312</v>
          </cell>
          <cell r="L296">
            <v>6139</v>
          </cell>
          <cell r="M296">
            <v>107</v>
          </cell>
          <cell r="N296">
            <v>10</v>
          </cell>
          <cell r="O296">
            <v>0</v>
          </cell>
          <cell r="P296">
            <v>107.1</v>
          </cell>
          <cell r="Q296" t="str">
            <v>0803</v>
          </cell>
          <cell r="R296" t="str">
            <v>36000</v>
          </cell>
          <cell r="S296" t="str">
            <v>200212</v>
          </cell>
          <cell r="T296" t="str">
            <v>PY42</v>
          </cell>
          <cell r="U296">
            <v>418.5</v>
          </cell>
          <cell r="V296" t="str">
            <v>LDB</v>
          </cell>
          <cell r="W296">
            <v>0</v>
          </cell>
          <cell r="X296" t="str">
            <v>SHR</v>
          </cell>
          <cell r="Y296">
            <v>10</v>
          </cell>
          <cell r="Z296">
            <v>10</v>
          </cell>
          <cell r="AA296" t="str">
            <v>PYP</v>
          </cell>
          <cell r="AB296" t="str">
            <v xml:space="preserve"> 0000025</v>
          </cell>
          <cell r="AC296" t="str">
            <v>PYL</v>
          </cell>
          <cell r="AD296" t="str">
            <v>004368</v>
          </cell>
          <cell r="AE296" t="str">
            <v>EMP</v>
          </cell>
          <cell r="AF296" t="str">
            <v>64529</v>
          </cell>
          <cell r="AG296" t="str">
            <v>JUL</v>
          </cell>
          <cell r="AH296" t="str">
            <v xml:space="preserve"> 000.00</v>
          </cell>
          <cell r="AI296" t="str">
            <v>BCH</v>
          </cell>
          <cell r="AJ296" t="str">
            <v>500</v>
          </cell>
          <cell r="AK296" t="str">
            <v>CLS</v>
          </cell>
          <cell r="AL296" t="str">
            <v>R436</v>
          </cell>
          <cell r="AM296" t="str">
            <v>DTA</v>
          </cell>
          <cell r="AN296" t="str">
            <v xml:space="preserve"> 00000000000.00</v>
          </cell>
          <cell r="AO296" t="str">
            <v>DTH</v>
          </cell>
          <cell r="AP296" t="str">
            <v xml:space="preserve"> 00000000000.00</v>
          </cell>
          <cell r="AV296" t="str">
            <v>000000000</v>
          </cell>
          <cell r="AW296" t="str">
            <v>000</v>
          </cell>
          <cell r="AX296" t="str">
            <v>00</v>
          </cell>
          <cell r="AY296" t="str">
            <v>0</v>
          </cell>
          <cell r="AZ296" t="str">
            <v>FPL Fibernet</v>
          </cell>
        </row>
        <row r="297">
          <cell r="A297" t="str">
            <v>107100</v>
          </cell>
          <cell r="B297" t="str">
            <v>0367</v>
          </cell>
          <cell r="C297" t="str">
            <v>06080</v>
          </cell>
          <cell r="D297" t="str">
            <v>0FIBER</v>
          </cell>
          <cell r="E297" t="str">
            <v>367000</v>
          </cell>
          <cell r="F297" t="str">
            <v>0803</v>
          </cell>
          <cell r="G297" t="str">
            <v>36000</v>
          </cell>
          <cell r="H297" t="str">
            <v>A</v>
          </cell>
          <cell r="I297" t="str">
            <v>00000041</v>
          </cell>
          <cell r="J297">
            <v>60</v>
          </cell>
          <cell r="K297">
            <v>367</v>
          </cell>
          <cell r="L297">
            <v>6139</v>
          </cell>
          <cell r="M297">
            <v>107</v>
          </cell>
          <cell r="N297">
            <v>10</v>
          </cell>
          <cell r="O297">
            <v>0</v>
          </cell>
          <cell r="P297">
            <v>107.1</v>
          </cell>
          <cell r="Q297" t="str">
            <v>0803</v>
          </cell>
          <cell r="R297" t="str">
            <v>36000</v>
          </cell>
          <cell r="S297" t="str">
            <v>200212</v>
          </cell>
          <cell r="T297" t="str">
            <v>PY42</v>
          </cell>
          <cell r="U297">
            <v>216.38</v>
          </cell>
          <cell r="V297" t="str">
            <v>LDB</v>
          </cell>
          <cell r="W297">
            <v>0</v>
          </cell>
          <cell r="X297" t="str">
            <v>SHR</v>
          </cell>
          <cell r="Y297">
            <v>6</v>
          </cell>
          <cell r="Z297">
            <v>6</v>
          </cell>
          <cell r="AA297" t="str">
            <v>PYP</v>
          </cell>
          <cell r="AB297" t="str">
            <v xml:space="preserve"> 0000025</v>
          </cell>
          <cell r="AC297" t="str">
            <v>PYL</v>
          </cell>
          <cell r="AD297" t="str">
            <v>004367</v>
          </cell>
          <cell r="AE297" t="str">
            <v>EMP</v>
          </cell>
          <cell r="AF297" t="str">
            <v>86996</v>
          </cell>
          <cell r="AG297" t="str">
            <v>JUL</v>
          </cell>
          <cell r="AH297" t="str">
            <v xml:space="preserve"> 000.00</v>
          </cell>
          <cell r="AI297" t="str">
            <v>BCH</v>
          </cell>
          <cell r="AJ297" t="str">
            <v>500</v>
          </cell>
          <cell r="AK297" t="str">
            <v>CLS</v>
          </cell>
          <cell r="AL297" t="str">
            <v>R234</v>
          </cell>
          <cell r="AM297" t="str">
            <v>DTA</v>
          </cell>
          <cell r="AN297" t="str">
            <v xml:space="preserve"> 00000000000.00</v>
          </cell>
          <cell r="AO297" t="str">
            <v>DTH</v>
          </cell>
          <cell r="AP297" t="str">
            <v xml:space="preserve"> 00000000000.00</v>
          </cell>
          <cell r="AV297" t="str">
            <v>000000000</v>
          </cell>
          <cell r="AW297" t="str">
            <v>000</v>
          </cell>
          <cell r="AX297" t="str">
            <v>00</v>
          </cell>
          <cell r="AY297" t="str">
            <v>0</v>
          </cell>
          <cell r="AZ297" t="str">
            <v>FPL Fibernet</v>
          </cell>
        </row>
        <row r="298">
          <cell r="A298" t="str">
            <v>107100</v>
          </cell>
          <cell r="B298" t="str">
            <v>0367</v>
          </cell>
          <cell r="C298" t="str">
            <v>06080</v>
          </cell>
          <cell r="D298" t="str">
            <v>0FIBER</v>
          </cell>
          <cell r="E298" t="str">
            <v>367000</v>
          </cell>
          <cell r="F298" t="str">
            <v>0803</v>
          </cell>
          <cell r="G298" t="str">
            <v>36000</v>
          </cell>
          <cell r="H298" t="str">
            <v>A</v>
          </cell>
          <cell r="I298" t="str">
            <v>00000041</v>
          </cell>
          <cell r="J298">
            <v>60</v>
          </cell>
          <cell r="K298">
            <v>367</v>
          </cell>
          <cell r="L298">
            <v>6139</v>
          </cell>
          <cell r="M298">
            <v>107</v>
          </cell>
          <cell r="N298">
            <v>10</v>
          </cell>
          <cell r="O298">
            <v>0</v>
          </cell>
          <cell r="P298">
            <v>107.1</v>
          </cell>
          <cell r="Q298" t="str">
            <v>0803</v>
          </cell>
          <cell r="R298" t="str">
            <v>36000</v>
          </cell>
          <cell r="S298" t="str">
            <v>200212</v>
          </cell>
          <cell r="T298" t="str">
            <v>PY42</v>
          </cell>
          <cell r="U298">
            <v>865.5</v>
          </cell>
          <cell r="V298" t="str">
            <v>LDB</v>
          </cell>
          <cell r="W298">
            <v>0</v>
          </cell>
          <cell r="X298" t="str">
            <v>SHR</v>
          </cell>
          <cell r="Y298">
            <v>24</v>
          </cell>
          <cell r="Z298">
            <v>24</v>
          </cell>
          <cell r="AA298" t="str">
            <v>PYP</v>
          </cell>
          <cell r="AB298" t="str">
            <v xml:space="preserve"> 0000026</v>
          </cell>
          <cell r="AC298" t="str">
            <v>PYL</v>
          </cell>
          <cell r="AD298" t="str">
            <v>004367</v>
          </cell>
          <cell r="AE298" t="str">
            <v>EMP</v>
          </cell>
          <cell r="AF298" t="str">
            <v>86996</v>
          </cell>
          <cell r="AG298" t="str">
            <v>JUL</v>
          </cell>
          <cell r="AH298" t="str">
            <v xml:space="preserve"> 000.00</v>
          </cell>
          <cell r="AI298" t="str">
            <v>BCH</v>
          </cell>
          <cell r="AJ298" t="str">
            <v>500</v>
          </cell>
          <cell r="AK298" t="str">
            <v>CLS</v>
          </cell>
          <cell r="AL298" t="str">
            <v>R234</v>
          </cell>
          <cell r="AM298" t="str">
            <v>DTA</v>
          </cell>
          <cell r="AN298" t="str">
            <v xml:space="preserve"> 00000000000.00</v>
          </cell>
          <cell r="AO298" t="str">
            <v>DTH</v>
          </cell>
          <cell r="AP298" t="str">
            <v xml:space="preserve"> 00000000000.00</v>
          </cell>
          <cell r="AV298" t="str">
            <v>000000000</v>
          </cell>
          <cell r="AW298" t="str">
            <v>000</v>
          </cell>
          <cell r="AX298" t="str">
            <v>00</v>
          </cell>
          <cell r="AY298" t="str">
            <v>0</v>
          </cell>
          <cell r="AZ298" t="str">
            <v>FPL Fibernet</v>
          </cell>
        </row>
        <row r="299">
          <cell r="A299" t="str">
            <v>107100</v>
          </cell>
          <cell r="B299" t="str">
            <v>0385</v>
          </cell>
          <cell r="C299" t="str">
            <v>06080</v>
          </cell>
          <cell r="D299" t="str">
            <v>0FIBER</v>
          </cell>
          <cell r="E299" t="str">
            <v>385000</v>
          </cell>
          <cell r="F299" t="str">
            <v>0662</v>
          </cell>
          <cell r="G299" t="str">
            <v>51450</v>
          </cell>
          <cell r="H299" t="str">
            <v>A</v>
          </cell>
          <cell r="I299" t="str">
            <v>00000041</v>
          </cell>
          <cell r="J299">
            <v>60</v>
          </cell>
          <cell r="K299">
            <v>385</v>
          </cell>
          <cell r="L299">
            <v>6139</v>
          </cell>
          <cell r="M299">
            <v>0</v>
          </cell>
          <cell r="N299">
            <v>0</v>
          </cell>
          <cell r="O299">
            <v>0</v>
          </cell>
          <cell r="P299">
            <v>0</v>
          </cell>
          <cell r="Q299" t="str">
            <v>0662</v>
          </cell>
          <cell r="R299" t="str">
            <v>51450</v>
          </cell>
          <cell r="S299" t="str">
            <v>200212</v>
          </cell>
          <cell r="T299" t="str">
            <v>SA01</v>
          </cell>
          <cell r="U299">
            <v>20045.25</v>
          </cell>
          <cell r="W299">
            <v>0</v>
          </cell>
          <cell r="Y299">
            <v>0</v>
          </cell>
          <cell r="Z299">
            <v>1</v>
          </cell>
          <cell r="AA299" t="str">
            <v>BCH</v>
          </cell>
          <cell r="AB299" t="str">
            <v>450002354</v>
          </cell>
          <cell r="AC299" t="str">
            <v>PO#</v>
          </cell>
          <cell r="AD299" t="str">
            <v>4500080535</v>
          </cell>
          <cell r="AE299" t="str">
            <v>S/R</v>
          </cell>
          <cell r="AF299" t="str">
            <v>337</v>
          </cell>
          <cell r="AI299" t="str">
            <v>PYN</v>
          </cell>
          <cell r="AJ299" t="str">
            <v>YOUNGS COMMUNICATIONS CO</v>
          </cell>
          <cell r="AK299" t="str">
            <v>VND</v>
          </cell>
          <cell r="AL299" t="str">
            <v>591398816</v>
          </cell>
          <cell r="AM299" t="str">
            <v>FAC</v>
          </cell>
          <cell r="AN299" t="str">
            <v>000</v>
          </cell>
          <cell r="AQ299" t="str">
            <v>NVD</v>
          </cell>
          <cell r="AR299" t="str">
            <v>2002-12-</v>
          </cell>
          <cell r="AU299" t="str">
            <v>INVOICE# 6718       YOUNGS COMMUNICATION5000003644</v>
          </cell>
          <cell r="AV299" t="str">
            <v>WF-BATCH</v>
          </cell>
          <cell r="AW299" t="str">
            <v>000</v>
          </cell>
          <cell r="AX299" t="str">
            <v>00</v>
          </cell>
          <cell r="AY299" t="str">
            <v>0</v>
          </cell>
          <cell r="AZ299" t="str">
            <v>FPL Fibernet</v>
          </cell>
        </row>
        <row r="300">
          <cell r="A300" t="str">
            <v>107100</v>
          </cell>
          <cell r="B300" t="str">
            <v>0385</v>
          </cell>
          <cell r="C300" t="str">
            <v>06080</v>
          </cell>
          <cell r="D300" t="str">
            <v>0FIBER</v>
          </cell>
          <cell r="E300" t="str">
            <v>385000</v>
          </cell>
          <cell r="F300" t="str">
            <v>0803</v>
          </cell>
          <cell r="G300" t="str">
            <v>36000</v>
          </cell>
          <cell r="H300" t="str">
            <v>A</v>
          </cell>
          <cell r="I300" t="str">
            <v>00000041</v>
          </cell>
          <cell r="J300">
            <v>60</v>
          </cell>
          <cell r="K300">
            <v>385</v>
          </cell>
          <cell r="L300">
            <v>6139</v>
          </cell>
          <cell r="M300">
            <v>107</v>
          </cell>
          <cell r="N300">
            <v>10</v>
          </cell>
          <cell r="O300">
            <v>0</v>
          </cell>
          <cell r="P300">
            <v>107.1</v>
          </cell>
          <cell r="Q300" t="str">
            <v>0803</v>
          </cell>
          <cell r="R300" t="str">
            <v>36000</v>
          </cell>
          <cell r="S300" t="str">
            <v>200212</v>
          </cell>
          <cell r="T300" t="str">
            <v>PY42</v>
          </cell>
          <cell r="U300">
            <v>334.8</v>
          </cell>
          <cell r="V300" t="str">
            <v>LDB</v>
          </cell>
          <cell r="W300">
            <v>0</v>
          </cell>
          <cell r="X300" t="str">
            <v>SHR</v>
          </cell>
          <cell r="Y300">
            <v>8</v>
          </cell>
          <cell r="Z300">
            <v>8</v>
          </cell>
          <cell r="AA300" t="str">
            <v>PYP</v>
          </cell>
          <cell r="AB300" t="str">
            <v xml:space="preserve"> 0000026</v>
          </cell>
          <cell r="AC300" t="str">
            <v>PYL</v>
          </cell>
          <cell r="AD300" t="str">
            <v>004368</v>
          </cell>
          <cell r="AE300" t="str">
            <v>EMP</v>
          </cell>
          <cell r="AF300" t="str">
            <v>64529</v>
          </cell>
          <cell r="AG300" t="str">
            <v>JUL</v>
          </cell>
          <cell r="AH300" t="str">
            <v xml:space="preserve"> 000.00</v>
          </cell>
          <cell r="AI300" t="str">
            <v>BCH</v>
          </cell>
          <cell r="AJ300" t="str">
            <v>500</v>
          </cell>
          <cell r="AK300" t="str">
            <v>CLS</v>
          </cell>
          <cell r="AL300" t="str">
            <v>R436</v>
          </cell>
          <cell r="AM300" t="str">
            <v>DTA</v>
          </cell>
          <cell r="AN300" t="str">
            <v xml:space="preserve"> 00000000000.00</v>
          </cell>
          <cell r="AO300" t="str">
            <v>DTH</v>
          </cell>
          <cell r="AP300" t="str">
            <v xml:space="preserve"> 00000000000.00</v>
          </cell>
          <cell r="AV300" t="str">
            <v>000000000</v>
          </cell>
          <cell r="AW300" t="str">
            <v>000</v>
          </cell>
          <cell r="AX300" t="str">
            <v>00</v>
          </cell>
          <cell r="AY300" t="str">
            <v>0</v>
          </cell>
          <cell r="AZ300" t="str">
            <v>FPL Fibernet</v>
          </cell>
        </row>
        <row r="301">
          <cell r="A301" t="str">
            <v>107100</v>
          </cell>
          <cell r="B301" t="str">
            <v>0312</v>
          </cell>
          <cell r="C301" t="str">
            <v>06997</v>
          </cell>
          <cell r="D301" t="str">
            <v>0OTHER</v>
          </cell>
          <cell r="E301" t="str">
            <v>312000</v>
          </cell>
          <cell r="F301" t="str">
            <v>0675</v>
          </cell>
          <cell r="G301" t="str">
            <v>52450</v>
          </cell>
          <cell r="H301" t="str">
            <v>A</v>
          </cell>
          <cell r="I301" t="str">
            <v>00000041</v>
          </cell>
          <cell r="J301">
            <v>65</v>
          </cell>
          <cell r="K301">
            <v>312</v>
          </cell>
          <cell r="L301">
            <v>6140</v>
          </cell>
          <cell r="M301">
            <v>398</v>
          </cell>
          <cell r="N301">
            <v>0</v>
          </cell>
          <cell r="O301">
            <v>1</v>
          </cell>
          <cell r="P301">
            <v>398.00099999999998</v>
          </cell>
          <cell r="Q301" t="str">
            <v>0675</v>
          </cell>
          <cell r="R301" t="str">
            <v>52450</v>
          </cell>
          <cell r="S301" t="str">
            <v>200212</v>
          </cell>
          <cell r="T301" t="str">
            <v>SA01</v>
          </cell>
          <cell r="U301">
            <v>304</v>
          </cell>
          <cell r="W301">
            <v>0</v>
          </cell>
          <cell r="Y301">
            <v>0</v>
          </cell>
          <cell r="Z301">
            <v>0</v>
          </cell>
          <cell r="AA301" t="str">
            <v>BCH</v>
          </cell>
          <cell r="AB301" t="str">
            <v>450002345</v>
          </cell>
          <cell r="AC301" t="str">
            <v>PO#</v>
          </cell>
          <cell r="AE301" t="str">
            <v>S/R</v>
          </cell>
          <cell r="AI301" t="str">
            <v>PYN</v>
          </cell>
          <cell r="AJ301" t="str">
            <v>INTERCONNX INC</v>
          </cell>
          <cell r="AK301" t="str">
            <v>VND</v>
          </cell>
          <cell r="AL301" t="str">
            <v>522070373</v>
          </cell>
          <cell r="AM301" t="str">
            <v>FAC</v>
          </cell>
          <cell r="AN301" t="str">
            <v>000</v>
          </cell>
          <cell r="AQ301" t="str">
            <v>NVD</v>
          </cell>
          <cell r="AR301" t="str">
            <v>2002-10-</v>
          </cell>
          <cell r="AU301" t="str">
            <v>4500096841          INTERCONNX INC      1900003304</v>
          </cell>
          <cell r="AV301" t="str">
            <v>WF-BATCH</v>
          </cell>
          <cell r="AW301" t="str">
            <v>000</v>
          </cell>
          <cell r="AX301" t="str">
            <v>00</v>
          </cell>
          <cell r="AY301" t="str">
            <v>0</v>
          </cell>
          <cell r="AZ301" t="str">
            <v>FPL Fibernet</v>
          </cell>
        </row>
        <row r="302">
          <cell r="A302" t="str">
            <v>107100</v>
          </cell>
          <cell r="B302" t="str">
            <v>0368</v>
          </cell>
          <cell r="C302" t="str">
            <v>06997</v>
          </cell>
          <cell r="D302" t="str">
            <v>0OTHER</v>
          </cell>
          <cell r="E302" t="str">
            <v>368000</v>
          </cell>
          <cell r="F302" t="str">
            <v>0813</v>
          </cell>
          <cell r="G302" t="str">
            <v>51450</v>
          </cell>
          <cell r="H302" t="str">
            <v>A</v>
          </cell>
          <cell r="I302" t="str">
            <v>00000041</v>
          </cell>
          <cell r="J302">
            <v>66</v>
          </cell>
          <cell r="K302">
            <v>368</v>
          </cell>
          <cell r="L302">
            <v>6140</v>
          </cell>
          <cell r="M302">
            <v>0</v>
          </cell>
          <cell r="N302">
            <v>0</v>
          </cell>
          <cell r="O302">
            <v>0</v>
          </cell>
          <cell r="P302">
            <v>0</v>
          </cell>
          <cell r="Q302" t="str">
            <v>0813</v>
          </cell>
          <cell r="R302" t="str">
            <v>51450</v>
          </cell>
          <cell r="S302" t="str">
            <v>200212</v>
          </cell>
          <cell r="T302" t="str">
            <v>SA01</v>
          </cell>
          <cell r="U302">
            <v>48978</v>
          </cell>
          <cell r="W302">
            <v>0</v>
          </cell>
          <cell r="Y302">
            <v>0</v>
          </cell>
          <cell r="Z302">
            <v>1</v>
          </cell>
          <cell r="AA302" t="str">
            <v>BCH</v>
          </cell>
          <cell r="AB302" t="str">
            <v>450002353</v>
          </cell>
          <cell r="AC302" t="str">
            <v>PO#</v>
          </cell>
          <cell r="AD302" t="str">
            <v>4500112616</v>
          </cell>
          <cell r="AE302" t="str">
            <v>S/R</v>
          </cell>
          <cell r="AF302" t="str">
            <v>337</v>
          </cell>
          <cell r="AI302" t="str">
            <v>PYN</v>
          </cell>
          <cell r="AJ302" t="str">
            <v>AGILENT TECHNOLOGIES</v>
          </cell>
          <cell r="AK302" t="str">
            <v>VND</v>
          </cell>
          <cell r="AL302" t="str">
            <v>770518772</v>
          </cell>
          <cell r="AM302" t="str">
            <v>FAC</v>
          </cell>
          <cell r="AN302" t="str">
            <v>000</v>
          </cell>
          <cell r="AQ302" t="str">
            <v>NVD</v>
          </cell>
          <cell r="AR302" t="str">
            <v>2002-12-</v>
          </cell>
          <cell r="AU302" t="str">
            <v>INVOICE# 1087792M   AGILENT TECHNOLOGIES5000003614</v>
          </cell>
          <cell r="AV302" t="str">
            <v>WF-BATCH</v>
          </cell>
          <cell r="AW302" t="str">
            <v>000</v>
          </cell>
          <cell r="AX302" t="str">
            <v>00</v>
          </cell>
          <cell r="AY302" t="str">
            <v>0</v>
          </cell>
          <cell r="AZ302" t="str">
            <v>FPL Fibernet</v>
          </cell>
        </row>
        <row r="303">
          <cell r="A303" t="str">
            <v>107100</v>
          </cell>
          <cell r="B303" t="str">
            <v>0399</v>
          </cell>
          <cell r="C303" t="str">
            <v>06997</v>
          </cell>
          <cell r="D303" t="str">
            <v>0OTHER</v>
          </cell>
          <cell r="E303" t="str">
            <v>399000</v>
          </cell>
          <cell r="F303" t="str">
            <v>0790</v>
          </cell>
          <cell r="G303" t="str">
            <v>65000</v>
          </cell>
          <cell r="H303" t="str">
            <v>A</v>
          </cell>
          <cell r="I303" t="str">
            <v>00000041</v>
          </cell>
          <cell r="J303">
            <v>65</v>
          </cell>
          <cell r="K303">
            <v>399</v>
          </cell>
          <cell r="L303">
            <v>6140</v>
          </cell>
          <cell r="M303">
            <v>0</v>
          </cell>
          <cell r="N303">
            <v>0</v>
          </cell>
          <cell r="O303">
            <v>0</v>
          </cell>
          <cell r="P303">
            <v>0</v>
          </cell>
          <cell r="Q303" t="str">
            <v>0790</v>
          </cell>
          <cell r="R303" t="str">
            <v>65000</v>
          </cell>
          <cell r="S303" t="str">
            <v>200212</v>
          </cell>
          <cell r="T303" t="str">
            <v>CA01</v>
          </cell>
          <cell r="U303">
            <v>-16103.15</v>
          </cell>
          <cell r="V303" t="str">
            <v>LDB</v>
          </cell>
          <cell r="W303">
            <v>0</v>
          </cell>
          <cell r="Y303">
            <v>0</v>
          </cell>
          <cell r="Z303">
            <v>0</v>
          </cell>
          <cell r="AA303" t="str">
            <v>BCH</v>
          </cell>
          <cell r="AB303" t="str">
            <v>0023</v>
          </cell>
          <cell r="AC303" t="str">
            <v>WKS</v>
          </cell>
          <cell r="AE303" t="str">
            <v>JV#</v>
          </cell>
          <cell r="AF303" t="str">
            <v>1232</v>
          </cell>
          <cell r="AG303" t="str">
            <v>FRN</v>
          </cell>
          <cell r="AH303" t="str">
            <v>6140</v>
          </cell>
          <cell r="AI303" t="str">
            <v>RP#</v>
          </cell>
          <cell r="AJ303" t="str">
            <v>000</v>
          </cell>
          <cell r="AK303" t="str">
            <v>CTL</v>
          </cell>
          <cell r="AM303" t="str">
            <v>RF#</v>
          </cell>
          <cell r="AU303" t="str">
            <v>TO PLACE IN SERVICE</v>
          </cell>
          <cell r="AZ303" t="str">
            <v>FPL Fibernet</v>
          </cell>
        </row>
        <row r="304">
          <cell r="A304" t="str">
            <v>107100</v>
          </cell>
          <cell r="B304" t="str">
            <v>0312</v>
          </cell>
          <cell r="C304" t="str">
            <v>06068</v>
          </cell>
          <cell r="D304" t="str">
            <v>0ELECT</v>
          </cell>
          <cell r="E304" t="str">
            <v>312000</v>
          </cell>
          <cell r="F304" t="str">
            <v>0790</v>
          </cell>
          <cell r="G304" t="str">
            <v>65000</v>
          </cell>
          <cell r="H304" t="str">
            <v>A</v>
          </cell>
          <cell r="I304" t="str">
            <v>00000041</v>
          </cell>
          <cell r="J304">
            <v>65</v>
          </cell>
          <cell r="K304">
            <v>312</v>
          </cell>
          <cell r="L304">
            <v>6141</v>
          </cell>
          <cell r="M304">
            <v>0</v>
          </cell>
          <cell r="N304">
            <v>0</v>
          </cell>
          <cell r="O304">
            <v>0</v>
          </cell>
          <cell r="P304">
            <v>0</v>
          </cell>
          <cell r="Q304" t="str">
            <v>0790</v>
          </cell>
          <cell r="R304" t="str">
            <v>65000</v>
          </cell>
          <cell r="S304" t="str">
            <v>200212</v>
          </cell>
          <cell r="T304" t="str">
            <v>CA01</v>
          </cell>
          <cell r="U304">
            <v>-75172.11</v>
          </cell>
          <cell r="V304" t="str">
            <v>LDB</v>
          </cell>
          <cell r="W304">
            <v>0</v>
          </cell>
          <cell r="Y304">
            <v>0</v>
          </cell>
          <cell r="Z304">
            <v>0</v>
          </cell>
          <cell r="AA304" t="str">
            <v>BCH</v>
          </cell>
          <cell r="AB304" t="str">
            <v>0023</v>
          </cell>
          <cell r="AC304" t="str">
            <v>WKS</v>
          </cell>
          <cell r="AE304" t="str">
            <v>JV#</v>
          </cell>
          <cell r="AF304" t="str">
            <v>1232</v>
          </cell>
          <cell r="AG304" t="str">
            <v>FRN</v>
          </cell>
          <cell r="AH304" t="str">
            <v>6141</v>
          </cell>
          <cell r="AI304" t="str">
            <v>RP#</v>
          </cell>
          <cell r="AJ304" t="str">
            <v>000</v>
          </cell>
          <cell r="AK304" t="str">
            <v>CTL</v>
          </cell>
          <cell r="AM304" t="str">
            <v>RF#</v>
          </cell>
          <cell r="AU304" t="str">
            <v>TO PLACE IN SERVICE</v>
          </cell>
          <cell r="AZ304" t="str">
            <v>FPL Fibernet</v>
          </cell>
        </row>
        <row r="305">
          <cell r="A305" t="str">
            <v>107100</v>
          </cell>
          <cell r="B305" t="str">
            <v>0312</v>
          </cell>
          <cell r="C305" t="str">
            <v>06068</v>
          </cell>
          <cell r="D305" t="str">
            <v>0FIBER</v>
          </cell>
          <cell r="E305" t="str">
            <v>312000</v>
          </cell>
          <cell r="F305" t="str">
            <v>0803</v>
          </cell>
          <cell r="G305" t="str">
            <v>36000</v>
          </cell>
          <cell r="H305" t="str">
            <v>A</v>
          </cell>
          <cell r="I305" t="str">
            <v>00000041</v>
          </cell>
          <cell r="J305">
            <v>60</v>
          </cell>
          <cell r="K305">
            <v>312</v>
          </cell>
          <cell r="L305">
            <v>6141</v>
          </cell>
          <cell r="M305">
            <v>107</v>
          </cell>
          <cell r="N305">
            <v>10</v>
          </cell>
          <cell r="O305">
            <v>0</v>
          </cell>
          <cell r="P305">
            <v>107.1</v>
          </cell>
          <cell r="Q305" t="str">
            <v>0803</v>
          </cell>
          <cell r="R305" t="str">
            <v>36000</v>
          </cell>
          <cell r="S305" t="str">
            <v>200212</v>
          </cell>
          <cell r="T305" t="str">
            <v>PY42</v>
          </cell>
          <cell r="U305">
            <v>83.08</v>
          </cell>
          <cell r="V305" t="str">
            <v>LDB</v>
          </cell>
          <cell r="W305">
            <v>0</v>
          </cell>
          <cell r="X305" t="str">
            <v>SHR</v>
          </cell>
          <cell r="Y305">
            <v>2</v>
          </cell>
          <cell r="Z305">
            <v>2</v>
          </cell>
          <cell r="AA305" t="str">
            <v>PYP</v>
          </cell>
          <cell r="AB305" t="str">
            <v xml:space="preserve"> 0000025</v>
          </cell>
          <cell r="AC305" t="str">
            <v>PYL</v>
          </cell>
          <cell r="AD305" t="str">
            <v>003054</v>
          </cell>
          <cell r="AE305" t="str">
            <v>EMP</v>
          </cell>
          <cell r="AF305" t="str">
            <v>16244</v>
          </cell>
          <cell r="AG305" t="str">
            <v>JUL</v>
          </cell>
          <cell r="AH305" t="str">
            <v xml:space="preserve"> 000.00</v>
          </cell>
          <cell r="AI305" t="str">
            <v>BCH</v>
          </cell>
          <cell r="AJ305" t="str">
            <v>500</v>
          </cell>
          <cell r="AK305" t="str">
            <v>CLS</v>
          </cell>
          <cell r="AL305" t="str">
            <v>R513</v>
          </cell>
          <cell r="AM305" t="str">
            <v>DTA</v>
          </cell>
          <cell r="AN305" t="str">
            <v xml:space="preserve"> 00000000000.00</v>
          </cell>
          <cell r="AO305" t="str">
            <v>DTH</v>
          </cell>
          <cell r="AP305" t="str">
            <v xml:space="preserve"> 00000000000.00</v>
          </cell>
          <cell r="AV305" t="str">
            <v>000000000</v>
          </cell>
          <cell r="AW305" t="str">
            <v>000</v>
          </cell>
          <cell r="AX305" t="str">
            <v>00</v>
          </cell>
          <cell r="AY305" t="str">
            <v>0</v>
          </cell>
          <cell r="AZ305" t="str">
            <v>FPL Fibernet</v>
          </cell>
        </row>
        <row r="306">
          <cell r="A306" t="str">
            <v>107100</v>
          </cell>
          <cell r="B306" t="str">
            <v>0312</v>
          </cell>
          <cell r="C306" t="str">
            <v>06068</v>
          </cell>
          <cell r="D306" t="str">
            <v>0OTHER</v>
          </cell>
          <cell r="E306" t="str">
            <v>312000</v>
          </cell>
          <cell r="F306" t="str">
            <v>0841</v>
          </cell>
          <cell r="G306" t="str">
            <v>51450</v>
          </cell>
          <cell r="H306" t="str">
            <v>A</v>
          </cell>
          <cell r="I306" t="str">
            <v>00000041</v>
          </cell>
          <cell r="J306">
            <v>64</v>
          </cell>
          <cell r="K306">
            <v>312</v>
          </cell>
          <cell r="L306">
            <v>6141</v>
          </cell>
          <cell r="M306">
            <v>0</v>
          </cell>
          <cell r="N306">
            <v>0</v>
          </cell>
          <cell r="O306">
            <v>0</v>
          </cell>
          <cell r="P306">
            <v>0</v>
          </cell>
          <cell r="Q306" t="str">
            <v>0841</v>
          </cell>
          <cell r="R306" t="str">
            <v>51450</v>
          </cell>
          <cell r="S306" t="str">
            <v>200212</v>
          </cell>
          <cell r="T306" t="str">
            <v>SA01</v>
          </cell>
          <cell r="U306">
            <v>826.44</v>
          </cell>
          <cell r="W306">
            <v>0</v>
          </cell>
          <cell r="Y306">
            <v>0</v>
          </cell>
          <cell r="Z306">
            <v>1</v>
          </cell>
          <cell r="AA306" t="str">
            <v>BCH</v>
          </cell>
          <cell r="AB306" t="str">
            <v>450002361</v>
          </cell>
          <cell r="AC306" t="str">
            <v>PO#</v>
          </cell>
          <cell r="AD306" t="str">
            <v>3000026612</v>
          </cell>
          <cell r="AE306" t="str">
            <v>S/R</v>
          </cell>
          <cell r="AF306" t="str">
            <v>337</v>
          </cell>
          <cell r="AI306" t="str">
            <v>PYN</v>
          </cell>
          <cell r="AJ306" t="str">
            <v>COMPUCOM SYSTEMS INC</v>
          </cell>
          <cell r="AK306" t="str">
            <v>VND</v>
          </cell>
          <cell r="AL306" t="str">
            <v>382363156</v>
          </cell>
          <cell r="AM306" t="str">
            <v>FAC</v>
          </cell>
          <cell r="AN306" t="str">
            <v>000</v>
          </cell>
          <cell r="AQ306" t="str">
            <v>NVD</v>
          </cell>
          <cell r="AR306" t="str">
            <v>2002-12-</v>
          </cell>
          <cell r="AU306" t="str">
            <v>WHATSUP GOLD V7.X W/COMPUCOM SYSTEMS INC5000003708</v>
          </cell>
          <cell r="AV306" t="str">
            <v>EPROCOMM</v>
          </cell>
          <cell r="AW306" t="str">
            <v>000</v>
          </cell>
          <cell r="AX306" t="str">
            <v>00</v>
          </cell>
          <cell r="AY306" t="str">
            <v>0</v>
          </cell>
          <cell r="AZ306" t="str">
            <v>FPL Fibernet</v>
          </cell>
        </row>
        <row r="307">
          <cell r="A307" t="str">
            <v>107100</v>
          </cell>
          <cell r="B307" t="str">
            <v>0385</v>
          </cell>
          <cell r="C307" t="str">
            <v>06068</v>
          </cell>
          <cell r="D307" t="str">
            <v>0FIBER</v>
          </cell>
          <cell r="E307" t="str">
            <v>385000</v>
          </cell>
          <cell r="F307" t="str">
            <v>0621</v>
          </cell>
          <cell r="G307" t="str">
            <v>52450</v>
          </cell>
          <cell r="H307" t="str">
            <v>A</v>
          </cell>
          <cell r="I307" t="str">
            <v>00000041</v>
          </cell>
          <cell r="J307">
            <v>60</v>
          </cell>
          <cell r="K307">
            <v>385</v>
          </cell>
          <cell r="L307">
            <v>6141</v>
          </cell>
          <cell r="M307">
            <v>0</v>
          </cell>
          <cell r="N307">
            <v>0</v>
          </cell>
          <cell r="O307">
            <v>0</v>
          </cell>
          <cell r="P307">
            <v>0</v>
          </cell>
          <cell r="Q307" t="str">
            <v>0621</v>
          </cell>
          <cell r="R307" t="str">
            <v>52450</v>
          </cell>
          <cell r="S307" t="str">
            <v>200212</v>
          </cell>
          <cell r="T307" t="str">
            <v>SA01</v>
          </cell>
          <cell r="U307">
            <v>58.97</v>
          </cell>
          <cell r="W307">
            <v>0</v>
          </cell>
          <cell r="Y307">
            <v>0</v>
          </cell>
          <cell r="Z307">
            <v>0</v>
          </cell>
          <cell r="AA307" t="str">
            <v>BCH</v>
          </cell>
          <cell r="AB307" t="str">
            <v>450002351</v>
          </cell>
          <cell r="AC307" t="str">
            <v>PO#</v>
          </cell>
          <cell r="AE307" t="str">
            <v>S/R</v>
          </cell>
          <cell r="AI307" t="str">
            <v>PYN</v>
          </cell>
          <cell r="AJ307" t="str">
            <v>BATTLES K J</v>
          </cell>
          <cell r="AK307" t="str">
            <v>VND</v>
          </cell>
          <cell r="AL307" t="str">
            <v>497709833</v>
          </cell>
          <cell r="AM307" t="str">
            <v>FAC</v>
          </cell>
          <cell r="AN307" t="str">
            <v>000</v>
          </cell>
          <cell r="AQ307" t="str">
            <v>NVD</v>
          </cell>
          <cell r="AR307" t="str">
            <v>2002-12-</v>
          </cell>
          <cell r="AU307" t="str">
            <v>FINAL EXPENSE BOOKS BATTLES K J         1900003346</v>
          </cell>
          <cell r="AV307" t="str">
            <v>WF-BATCH</v>
          </cell>
          <cell r="AW307" t="str">
            <v>000</v>
          </cell>
          <cell r="AX307" t="str">
            <v>00</v>
          </cell>
          <cell r="AY307" t="str">
            <v>0</v>
          </cell>
          <cell r="AZ307" t="str">
            <v>FPL Fibernet</v>
          </cell>
        </row>
        <row r="308">
          <cell r="A308" t="str">
            <v>107100</v>
          </cell>
          <cell r="B308" t="str">
            <v>0385</v>
          </cell>
          <cell r="C308" t="str">
            <v>06068</v>
          </cell>
          <cell r="D308" t="str">
            <v>0FIBER</v>
          </cell>
          <cell r="E308" t="str">
            <v>385000</v>
          </cell>
          <cell r="F308" t="str">
            <v>0803</v>
          </cell>
          <cell r="G308" t="str">
            <v>36000</v>
          </cell>
          <cell r="H308" t="str">
            <v>A</v>
          </cell>
          <cell r="I308" t="str">
            <v>00000041</v>
          </cell>
          <cell r="J308">
            <v>60</v>
          </cell>
          <cell r="K308">
            <v>385</v>
          </cell>
          <cell r="L308">
            <v>6141</v>
          </cell>
          <cell r="M308">
            <v>107</v>
          </cell>
          <cell r="N308">
            <v>10</v>
          </cell>
          <cell r="O308">
            <v>0</v>
          </cell>
          <cell r="P308">
            <v>107.1</v>
          </cell>
          <cell r="Q308" t="str">
            <v>0803</v>
          </cell>
          <cell r="R308" t="str">
            <v>36000</v>
          </cell>
          <cell r="S308" t="str">
            <v>200212</v>
          </cell>
          <cell r="T308" t="str">
            <v>PY42</v>
          </cell>
          <cell r="U308">
            <v>2785.6</v>
          </cell>
          <cell r="V308" t="str">
            <v>LDB</v>
          </cell>
          <cell r="W308">
            <v>0</v>
          </cell>
          <cell r="X308" t="str">
            <v>SHR</v>
          </cell>
          <cell r="Y308">
            <v>64</v>
          </cell>
          <cell r="Z308">
            <v>64</v>
          </cell>
          <cell r="AA308" t="str">
            <v>PYP</v>
          </cell>
          <cell r="AB308" t="str">
            <v xml:space="preserve"> 0000001</v>
          </cell>
          <cell r="AC308" t="str">
            <v>PYL</v>
          </cell>
          <cell r="AD308" t="str">
            <v>004308</v>
          </cell>
          <cell r="AE308" t="str">
            <v>EMP</v>
          </cell>
          <cell r="AF308" t="str">
            <v>17340</v>
          </cell>
          <cell r="AG308" t="str">
            <v>JUL</v>
          </cell>
          <cell r="AH308" t="str">
            <v xml:space="preserve"> 000.00</v>
          </cell>
          <cell r="AI308" t="str">
            <v>BCH</v>
          </cell>
          <cell r="AJ308" t="str">
            <v>500</v>
          </cell>
          <cell r="AK308" t="str">
            <v>CLS</v>
          </cell>
          <cell r="AL308" t="str">
            <v>1RCL</v>
          </cell>
          <cell r="AM308" t="str">
            <v>DTA</v>
          </cell>
          <cell r="AN308" t="str">
            <v xml:space="preserve"> 00000000000.00</v>
          </cell>
          <cell r="AO308" t="str">
            <v>DTH</v>
          </cell>
          <cell r="AP308" t="str">
            <v xml:space="preserve"> 00000000000.00</v>
          </cell>
          <cell r="AV308" t="str">
            <v>000000000</v>
          </cell>
          <cell r="AW308" t="str">
            <v>000</v>
          </cell>
          <cell r="AX308" t="str">
            <v>00</v>
          </cell>
          <cell r="AY308" t="str">
            <v>0</v>
          </cell>
          <cell r="AZ308" t="str">
            <v>FPL Fibernet</v>
          </cell>
        </row>
        <row r="309">
          <cell r="A309" t="str">
            <v>107100</v>
          </cell>
          <cell r="B309" t="str">
            <v>0385</v>
          </cell>
          <cell r="C309" t="str">
            <v>06068</v>
          </cell>
          <cell r="D309" t="str">
            <v>0FIBER</v>
          </cell>
          <cell r="E309" t="str">
            <v>385000</v>
          </cell>
          <cell r="F309" t="str">
            <v>0803</v>
          </cell>
          <cell r="G309" t="str">
            <v>36000</v>
          </cell>
          <cell r="H309" t="str">
            <v>A</v>
          </cell>
          <cell r="I309" t="str">
            <v>00000041</v>
          </cell>
          <cell r="J309">
            <v>60</v>
          </cell>
          <cell r="K309">
            <v>385</v>
          </cell>
          <cell r="L309">
            <v>6141</v>
          </cell>
          <cell r="M309">
            <v>107</v>
          </cell>
          <cell r="N309">
            <v>10</v>
          </cell>
          <cell r="O309">
            <v>0</v>
          </cell>
          <cell r="P309">
            <v>107.1</v>
          </cell>
          <cell r="Q309" t="str">
            <v>0803</v>
          </cell>
          <cell r="R309" t="str">
            <v>36000</v>
          </cell>
          <cell r="S309" t="str">
            <v>200212</v>
          </cell>
          <cell r="T309" t="str">
            <v>PY42</v>
          </cell>
          <cell r="U309">
            <v>3482</v>
          </cell>
          <cell r="V309" t="str">
            <v>LDB</v>
          </cell>
          <cell r="W309">
            <v>0</v>
          </cell>
          <cell r="X309" t="str">
            <v>SHR</v>
          </cell>
          <cell r="Y309">
            <v>80</v>
          </cell>
          <cell r="Z309">
            <v>80</v>
          </cell>
          <cell r="AA309" t="str">
            <v>PYP</v>
          </cell>
          <cell r="AB309" t="str">
            <v xml:space="preserve"> 0000025</v>
          </cell>
          <cell r="AC309" t="str">
            <v>PYL</v>
          </cell>
          <cell r="AD309" t="str">
            <v>004308</v>
          </cell>
          <cell r="AE309" t="str">
            <v>EMP</v>
          </cell>
          <cell r="AF309" t="str">
            <v>17340</v>
          </cell>
          <cell r="AG309" t="str">
            <v>JUL</v>
          </cell>
          <cell r="AH309" t="str">
            <v xml:space="preserve"> 000.00</v>
          </cell>
          <cell r="AI309" t="str">
            <v>BCH</v>
          </cell>
          <cell r="AJ309" t="str">
            <v>500</v>
          </cell>
          <cell r="AK309" t="str">
            <v>CLS</v>
          </cell>
          <cell r="AL309" t="str">
            <v>1RCL</v>
          </cell>
          <cell r="AM309" t="str">
            <v>DTA</v>
          </cell>
          <cell r="AN309" t="str">
            <v xml:space="preserve"> 00000000000.00</v>
          </cell>
          <cell r="AO309" t="str">
            <v>DTH</v>
          </cell>
          <cell r="AP309" t="str">
            <v xml:space="preserve"> 00000000000.00</v>
          </cell>
          <cell r="AV309" t="str">
            <v>000000000</v>
          </cell>
          <cell r="AW309" t="str">
            <v>000</v>
          </cell>
          <cell r="AX309" t="str">
            <v>00</v>
          </cell>
          <cell r="AY309" t="str">
            <v>0</v>
          </cell>
          <cell r="AZ309" t="str">
            <v>FPL Fibernet</v>
          </cell>
        </row>
        <row r="310">
          <cell r="A310" t="str">
            <v>107100</v>
          </cell>
          <cell r="B310" t="str">
            <v>0385</v>
          </cell>
          <cell r="C310" t="str">
            <v>06068</v>
          </cell>
          <cell r="D310" t="str">
            <v>0FIBER</v>
          </cell>
          <cell r="E310" t="str">
            <v>385000</v>
          </cell>
          <cell r="F310" t="str">
            <v>0803</v>
          </cell>
          <cell r="G310" t="str">
            <v>36000</v>
          </cell>
          <cell r="H310" t="str">
            <v>A</v>
          </cell>
          <cell r="I310" t="str">
            <v>00000041</v>
          </cell>
          <cell r="J310">
            <v>60</v>
          </cell>
          <cell r="K310">
            <v>385</v>
          </cell>
          <cell r="L310">
            <v>6141</v>
          </cell>
          <cell r="M310">
            <v>107</v>
          </cell>
          <cell r="N310">
            <v>10</v>
          </cell>
          <cell r="O310">
            <v>0</v>
          </cell>
          <cell r="P310">
            <v>107.1</v>
          </cell>
          <cell r="Q310" t="str">
            <v>0803</v>
          </cell>
          <cell r="R310" t="str">
            <v>36000</v>
          </cell>
          <cell r="S310" t="str">
            <v>200212</v>
          </cell>
          <cell r="T310" t="str">
            <v>PY42</v>
          </cell>
          <cell r="U310">
            <v>3482</v>
          </cell>
          <cell r="V310" t="str">
            <v>LDB</v>
          </cell>
          <cell r="W310">
            <v>0</v>
          </cell>
          <cell r="X310" t="str">
            <v>SHR</v>
          </cell>
          <cell r="Y310">
            <v>80</v>
          </cell>
          <cell r="Z310">
            <v>80</v>
          </cell>
          <cell r="AA310" t="str">
            <v>PYP</v>
          </cell>
          <cell r="AB310" t="str">
            <v xml:space="preserve"> 0000026</v>
          </cell>
          <cell r="AC310" t="str">
            <v>PYL</v>
          </cell>
          <cell r="AD310" t="str">
            <v>004308</v>
          </cell>
          <cell r="AE310" t="str">
            <v>EMP</v>
          </cell>
          <cell r="AF310" t="str">
            <v>17340</v>
          </cell>
          <cell r="AG310" t="str">
            <v>JUL</v>
          </cell>
          <cell r="AH310" t="str">
            <v xml:space="preserve"> 000.00</v>
          </cell>
          <cell r="AI310" t="str">
            <v>BCH</v>
          </cell>
          <cell r="AJ310" t="str">
            <v>500</v>
          </cell>
          <cell r="AK310" t="str">
            <v>CLS</v>
          </cell>
          <cell r="AL310" t="str">
            <v>1RCL</v>
          </cell>
          <cell r="AM310" t="str">
            <v>DTA</v>
          </cell>
          <cell r="AN310" t="str">
            <v xml:space="preserve"> 00000000000.00</v>
          </cell>
          <cell r="AO310" t="str">
            <v>DTH</v>
          </cell>
          <cell r="AP310" t="str">
            <v xml:space="preserve"> 00000000000.00</v>
          </cell>
          <cell r="AV310" t="str">
            <v>000000000</v>
          </cell>
          <cell r="AW310" t="str">
            <v>000</v>
          </cell>
          <cell r="AX310" t="str">
            <v>00</v>
          </cell>
          <cell r="AY310" t="str">
            <v>0</v>
          </cell>
          <cell r="AZ310" t="str">
            <v>FPL Fibernet</v>
          </cell>
        </row>
        <row r="311">
          <cell r="A311" t="str">
            <v>107100</v>
          </cell>
          <cell r="B311" t="str">
            <v>0385</v>
          </cell>
          <cell r="C311" t="str">
            <v>06068</v>
          </cell>
          <cell r="D311" t="str">
            <v>0FIBER</v>
          </cell>
          <cell r="E311" t="str">
            <v>385000</v>
          </cell>
          <cell r="F311" t="str">
            <v>0814</v>
          </cell>
          <cell r="G311" t="str">
            <v>52450</v>
          </cell>
          <cell r="H311" t="str">
            <v>A</v>
          </cell>
          <cell r="I311" t="str">
            <v>00000041</v>
          </cell>
          <cell r="J311">
            <v>60</v>
          </cell>
          <cell r="K311">
            <v>385</v>
          </cell>
          <cell r="L311">
            <v>6141</v>
          </cell>
          <cell r="M311">
            <v>0</v>
          </cell>
          <cell r="N311">
            <v>0</v>
          </cell>
          <cell r="O311">
            <v>0</v>
          </cell>
          <cell r="P311">
            <v>0</v>
          </cell>
          <cell r="Q311" t="str">
            <v>0814</v>
          </cell>
          <cell r="R311" t="str">
            <v>52450</v>
          </cell>
          <cell r="S311" t="str">
            <v>200212</v>
          </cell>
          <cell r="T311" t="str">
            <v>SA01</v>
          </cell>
          <cell r="U311">
            <v>63.47</v>
          </cell>
          <cell r="W311">
            <v>0</v>
          </cell>
          <cell r="Y311">
            <v>0</v>
          </cell>
          <cell r="Z311">
            <v>0</v>
          </cell>
          <cell r="AA311" t="str">
            <v>BCH</v>
          </cell>
          <cell r="AB311" t="str">
            <v>450002354</v>
          </cell>
          <cell r="AC311" t="str">
            <v>PO#</v>
          </cell>
          <cell r="AE311" t="str">
            <v>S/R</v>
          </cell>
          <cell r="AI311" t="str">
            <v>PYN</v>
          </cell>
          <cell r="AJ311" t="str">
            <v>FUENTES Y D</v>
          </cell>
          <cell r="AK311" t="str">
            <v>VND</v>
          </cell>
          <cell r="AL311" t="str">
            <v>458817340</v>
          </cell>
          <cell r="AM311" t="str">
            <v>FAC</v>
          </cell>
          <cell r="AN311" t="str">
            <v>000</v>
          </cell>
          <cell r="AQ311" t="str">
            <v>NVD</v>
          </cell>
          <cell r="AR311" t="str">
            <v>2002-12-</v>
          </cell>
          <cell r="AU311" t="str">
            <v>FUENTES - CELL      FUENTES Y D         1900003409</v>
          </cell>
          <cell r="AV311" t="str">
            <v>WF-BATCH</v>
          </cell>
          <cell r="AW311" t="str">
            <v>000</v>
          </cell>
          <cell r="AX311" t="str">
            <v>00</v>
          </cell>
          <cell r="AY311" t="str">
            <v>0</v>
          </cell>
          <cell r="AZ311" t="str">
            <v>FPL Fibernet</v>
          </cell>
        </row>
        <row r="312">
          <cell r="A312" t="str">
            <v>107100</v>
          </cell>
          <cell r="B312" t="str">
            <v>0385</v>
          </cell>
          <cell r="C312" t="str">
            <v>06068</v>
          </cell>
          <cell r="D312" t="str">
            <v>0OTHER</v>
          </cell>
          <cell r="E312" t="str">
            <v>385000</v>
          </cell>
          <cell r="F312" t="str">
            <v>0803</v>
          </cell>
          <cell r="G312" t="str">
            <v>36000</v>
          </cell>
          <cell r="H312" t="str">
            <v>A</v>
          </cell>
          <cell r="I312" t="str">
            <v>00000041</v>
          </cell>
          <cell r="J312">
            <v>64</v>
          </cell>
          <cell r="K312">
            <v>385</v>
          </cell>
          <cell r="L312">
            <v>6141</v>
          </cell>
          <cell r="M312">
            <v>107</v>
          </cell>
          <cell r="N312">
            <v>10</v>
          </cell>
          <cell r="O312">
            <v>0</v>
          </cell>
          <cell r="P312">
            <v>107.1</v>
          </cell>
          <cell r="Q312" t="str">
            <v>0803</v>
          </cell>
          <cell r="R312" t="str">
            <v>36000</v>
          </cell>
          <cell r="S312" t="str">
            <v>200212</v>
          </cell>
          <cell r="T312" t="str">
            <v>PY42</v>
          </cell>
          <cell r="U312">
            <v>328.3</v>
          </cell>
          <cell r="V312" t="str">
            <v>LDB</v>
          </cell>
          <cell r="W312">
            <v>0</v>
          </cell>
          <cell r="X312" t="str">
            <v>SHR</v>
          </cell>
          <cell r="Y312">
            <v>8</v>
          </cell>
          <cell r="Z312">
            <v>8</v>
          </cell>
          <cell r="AA312" t="str">
            <v>PYP</v>
          </cell>
          <cell r="AB312" t="str">
            <v xml:space="preserve"> 0000025</v>
          </cell>
          <cell r="AC312" t="str">
            <v>PYL</v>
          </cell>
          <cell r="AD312" t="str">
            <v>004399</v>
          </cell>
          <cell r="AE312" t="str">
            <v>EMP</v>
          </cell>
          <cell r="AF312" t="str">
            <v>35412</v>
          </cell>
          <cell r="AG312" t="str">
            <v>JUL</v>
          </cell>
          <cell r="AH312" t="str">
            <v xml:space="preserve"> 000.00</v>
          </cell>
          <cell r="AI312" t="str">
            <v>BCH</v>
          </cell>
          <cell r="AJ312" t="str">
            <v>500</v>
          </cell>
          <cell r="AK312" t="str">
            <v>CLS</v>
          </cell>
          <cell r="AL312" t="str">
            <v>R436</v>
          </cell>
          <cell r="AM312" t="str">
            <v>DTA</v>
          </cell>
          <cell r="AN312" t="str">
            <v xml:space="preserve"> 00000000000.00</v>
          </cell>
          <cell r="AO312" t="str">
            <v>DTH</v>
          </cell>
          <cell r="AP312" t="str">
            <v xml:space="preserve"> 00000000000.00</v>
          </cell>
          <cell r="AV312" t="str">
            <v>000000000</v>
          </cell>
          <cell r="AW312" t="str">
            <v>000</v>
          </cell>
          <cell r="AX312" t="str">
            <v>00</v>
          </cell>
          <cell r="AY312" t="str">
            <v>0</v>
          </cell>
          <cell r="AZ312" t="str">
            <v>FPL Fibernet</v>
          </cell>
        </row>
        <row r="313">
          <cell r="A313" t="str">
            <v>107100</v>
          </cell>
          <cell r="B313" t="str">
            <v>0385</v>
          </cell>
          <cell r="C313" t="str">
            <v>06068</v>
          </cell>
          <cell r="D313" t="str">
            <v>0OTHER</v>
          </cell>
          <cell r="E313" t="str">
            <v>385000</v>
          </cell>
          <cell r="F313" t="str">
            <v>0803</v>
          </cell>
          <cell r="G313" t="str">
            <v>36000</v>
          </cell>
          <cell r="H313" t="str">
            <v>A</v>
          </cell>
          <cell r="I313" t="str">
            <v>00000041</v>
          </cell>
          <cell r="J313">
            <v>64</v>
          </cell>
          <cell r="K313">
            <v>385</v>
          </cell>
          <cell r="L313">
            <v>6141</v>
          </cell>
          <cell r="M313">
            <v>107</v>
          </cell>
          <cell r="N313">
            <v>10</v>
          </cell>
          <cell r="O313">
            <v>0</v>
          </cell>
          <cell r="P313">
            <v>107.1</v>
          </cell>
          <cell r="Q313" t="str">
            <v>0803</v>
          </cell>
          <cell r="R313" t="str">
            <v>36000</v>
          </cell>
          <cell r="S313" t="str">
            <v>200212</v>
          </cell>
          <cell r="T313" t="str">
            <v>PY42</v>
          </cell>
          <cell r="U313">
            <v>328.3</v>
          </cell>
          <cell r="V313" t="str">
            <v>LDB</v>
          </cell>
          <cell r="W313">
            <v>0</v>
          </cell>
          <cell r="X313" t="str">
            <v>SHR</v>
          </cell>
          <cell r="Y313">
            <v>8</v>
          </cell>
          <cell r="Z313">
            <v>8</v>
          </cell>
          <cell r="AA313" t="str">
            <v>PYP</v>
          </cell>
          <cell r="AB313" t="str">
            <v xml:space="preserve"> 0000026</v>
          </cell>
          <cell r="AC313" t="str">
            <v>PYL</v>
          </cell>
          <cell r="AD313" t="str">
            <v>004399</v>
          </cell>
          <cell r="AE313" t="str">
            <v>EMP</v>
          </cell>
          <cell r="AF313" t="str">
            <v>35412</v>
          </cell>
          <cell r="AG313" t="str">
            <v>JUL</v>
          </cell>
          <cell r="AH313" t="str">
            <v xml:space="preserve"> 000.00</v>
          </cell>
          <cell r="AI313" t="str">
            <v>BCH</v>
          </cell>
          <cell r="AJ313" t="str">
            <v>500</v>
          </cell>
          <cell r="AK313" t="str">
            <v>CLS</v>
          </cell>
          <cell r="AL313" t="str">
            <v>R436</v>
          </cell>
          <cell r="AM313" t="str">
            <v>DTA</v>
          </cell>
          <cell r="AN313" t="str">
            <v xml:space="preserve"> 00000000000.00</v>
          </cell>
          <cell r="AO313" t="str">
            <v>DTH</v>
          </cell>
          <cell r="AP313" t="str">
            <v xml:space="preserve"> 00000000000.00</v>
          </cell>
          <cell r="AV313" t="str">
            <v>000000000</v>
          </cell>
          <cell r="AW313" t="str">
            <v>000</v>
          </cell>
          <cell r="AX313" t="str">
            <v>00</v>
          </cell>
          <cell r="AY313" t="str">
            <v>0</v>
          </cell>
          <cell r="AZ313" t="str">
            <v>FPL Fibernet</v>
          </cell>
        </row>
        <row r="314">
          <cell r="A314" t="str">
            <v>107100</v>
          </cell>
          <cell r="B314" t="str">
            <v>0306</v>
          </cell>
          <cell r="C314" t="str">
            <v>06143</v>
          </cell>
          <cell r="D314" t="str">
            <v>0FIBER</v>
          </cell>
          <cell r="E314" t="str">
            <v>306000</v>
          </cell>
          <cell r="F314" t="str">
            <v>0676</v>
          </cell>
          <cell r="G314" t="str">
            <v>65000</v>
          </cell>
          <cell r="H314" t="str">
            <v>A</v>
          </cell>
          <cell r="I314" t="str">
            <v>00000041</v>
          </cell>
          <cell r="J314">
            <v>63</v>
          </cell>
          <cell r="K314">
            <v>306</v>
          </cell>
          <cell r="L314">
            <v>6143</v>
          </cell>
          <cell r="M314">
            <v>0</v>
          </cell>
          <cell r="N314">
            <v>0</v>
          </cell>
          <cell r="O314">
            <v>0</v>
          </cell>
          <cell r="P314">
            <v>0</v>
          </cell>
          <cell r="Q314" t="str">
            <v>0676</v>
          </cell>
          <cell r="R314" t="str">
            <v>65000</v>
          </cell>
          <cell r="S314" t="str">
            <v>200212</v>
          </cell>
          <cell r="T314" t="str">
            <v>CA01</v>
          </cell>
          <cell r="U314">
            <v>227.26</v>
          </cell>
          <cell r="V314" t="str">
            <v>LDB</v>
          </cell>
          <cell r="W314">
            <v>0</v>
          </cell>
          <cell r="Y314">
            <v>0</v>
          </cell>
          <cell r="Z314">
            <v>0</v>
          </cell>
          <cell r="AA314" t="str">
            <v>BCH</v>
          </cell>
          <cell r="AB314" t="str">
            <v>0001</v>
          </cell>
          <cell r="AC314" t="str">
            <v>WKS</v>
          </cell>
          <cell r="AE314" t="str">
            <v>JV#</v>
          </cell>
          <cell r="AF314" t="str">
            <v>122A</v>
          </cell>
          <cell r="AG314" t="str">
            <v>FRN</v>
          </cell>
          <cell r="AH314" t="str">
            <v>6143</v>
          </cell>
          <cell r="AI314" t="str">
            <v>RP#</v>
          </cell>
          <cell r="AJ314" t="str">
            <v>000</v>
          </cell>
          <cell r="AK314" t="str">
            <v>CTL</v>
          </cell>
          <cell r="AM314" t="str">
            <v>RF#</v>
          </cell>
          <cell r="AU314" t="str">
            <v>I/C-M&amp;S</v>
          </cell>
          <cell r="AZ314" t="str">
            <v>FPL Fibernet</v>
          </cell>
        </row>
        <row r="315">
          <cell r="A315" t="str">
            <v>107100</v>
          </cell>
          <cell r="B315" t="str">
            <v>0306</v>
          </cell>
          <cell r="C315" t="str">
            <v>06143</v>
          </cell>
          <cell r="D315" t="str">
            <v>0FIBER</v>
          </cell>
          <cell r="E315" t="str">
            <v>306000</v>
          </cell>
          <cell r="F315" t="str">
            <v>0790</v>
          </cell>
          <cell r="G315" t="str">
            <v>65000</v>
          </cell>
          <cell r="H315" t="str">
            <v>A</v>
          </cell>
          <cell r="I315" t="str">
            <v>00000041</v>
          </cell>
          <cell r="J315">
            <v>63</v>
          </cell>
          <cell r="K315">
            <v>306</v>
          </cell>
          <cell r="L315">
            <v>6143</v>
          </cell>
          <cell r="M315">
            <v>0</v>
          </cell>
          <cell r="N315">
            <v>0</v>
          </cell>
          <cell r="O315">
            <v>0</v>
          </cell>
          <cell r="P315">
            <v>0</v>
          </cell>
          <cell r="Q315" t="str">
            <v>0790</v>
          </cell>
          <cell r="R315" t="str">
            <v>65000</v>
          </cell>
          <cell r="S315" t="str">
            <v>200212</v>
          </cell>
          <cell r="T315" t="str">
            <v>CA01</v>
          </cell>
          <cell r="U315">
            <v>-38736.300000000003</v>
          </cell>
          <cell r="V315" t="str">
            <v>LDB</v>
          </cell>
          <cell r="W315">
            <v>0</v>
          </cell>
          <cell r="Y315">
            <v>0</v>
          </cell>
          <cell r="Z315">
            <v>0</v>
          </cell>
          <cell r="AA315" t="str">
            <v>BCH</v>
          </cell>
          <cell r="AB315" t="str">
            <v>0023</v>
          </cell>
          <cell r="AC315" t="str">
            <v>WKS</v>
          </cell>
          <cell r="AE315" t="str">
            <v>JV#</v>
          </cell>
          <cell r="AF315" t="str">
            <v>1232</v>
          </cell>
          <cell r="AG315" t="str">
            <v>FRN</v>
          </cell>
          <cell r="AH315" t="str">
            <v>6143</v>
          </cell>
          <cell r="AI315" t="str">
            <v>RP#</v>
          </cell>
          <cell r="AJ315" t="str">
            <v>000</v>
          </cell>
          <cell r="AK315" t="str">
            <v>CTL</v>
          </cell>
          <cell r="AM315" t="str">
            <v>RF#</v>
          </cell>
          <cell r="AU315" t="str">
            <v>TO PLACE IN SERVICE</v>
          </cell>
          <cell r="AZ315" t="str">
            <v>FPL Fibernet</v>
          </cell>
        </row>
        <row r="316">
          <cell r="A316" t="str">
            <v>107100</v>
          </cell>
          <cell r="B316" t="str">
            <v>0306</v>
          </cell>
          <cell r="C316" t="str">
            <v>06143</v>
          </cell>
          <cell r="D316" t="str">
            <v>0FIBER</v>
          </cell>
          <cell r="E316" t="str">
            <v>306000</v>
          </cell>
          <cell r="F316" t="str">
            <v>0804</v>
          </cell>
          <cell r="G316" t="str">
            <v>65000</v>
          </cell>
          <cell r="H316" t="str">
            <v>A</v>
          </cell>
          <cell r="I316" t="str">
            <v>00000041</v>
          </cell>
          <cell r="J316">
            <v>63</v>
          </cell>
          <cell r="K316">
            <v>306</v>
          </cell>
          <cell r="L316">
            <v>6143</v>
          </cell>
          <cell r="M316">
            <v>0</v>
          </cell>
          <cell r="N316">
            <v>0</v>
          </cell>
          <cell r="O316">
            <v>0</v>
          </cell>
          <cell r="P316">
            <v>0</v>
          </cell>
          <cell r="Q316" t="str">
            <v>0804</v>
          </cell>
          <cell r="R316" t="str">
            <v>65000</v>
          </cell>
          <cell r="S316" t="str">
            <v>200212</v>
          </cell>
          <cell r="T316" t="str">
            <v>CA01</v>
          </cell>
          <cell r="U316">
            <v>928.68</v>
          </cell>
          <cell r="V316" t="str">
            <v>LDB</v>
          </cell>
          <cell r="W316">
            <v>0</v>
          </cell>
          <cell r="Y316">
            <v>0</v>
          </cell>
          <cell r="Z316">
            <v>0</v>
          </cell>
          <cell r="AA316" t="str">
            <v>BCH</v>
          </cell>
          <cell r="AB316" t="str">
            <v>0001</v>
          </cell>
          <cell r="AC316" t="str">
            <v>WKS</v>
          </cell>
          <cell r="AE316" t="str">
            <v>JV#</v>
          </cell>
          <cell r="AF316" t="str">
            <v>122A</v>
          </cell>
          <cell r="AG316" t="str">
            <v>FRN</v>
          </cell>
          <cell r="AH316" t="str">
            <v>6143</v>
          </cell>
          <cell r="AI316" t="str">
            <v>RP#</v>
          </cell>
          <cell r="AJ316" t="str">
            <v>000</v>
          </cell>
          <cell r="AK316" t="str">
            <v>CTL</v>
          </cell>
          <cell r="AM316" t="str">
            <v>RF#</v>
          </cell>
          <cell r="AU316" t="str">
            <v>I/C-OT PAY/BARG VAR,FPL</v>
          </cell>
          <cell r="AZ316" t="str">
            <v>FPL Fibernet</v>
          </cell>
        </row>
        <row r="317">
          <cell r="A317" t="str">
            <v>107100</v>
          </cell>
          <cell r="B317" t="str">
            <v>0312</v>
          </cell>
          <cell r="C317" t="str">
            <v>06997</v>
          </cell>
          <cell r="D317" t="str">
            <v>0OTHER</v>
          </cell>
          <cell r="E317" t="str">
            <v>312000</v>
          </cell>
          <cell r="F317" t="str">
            <v>0790</v>
          </cell>
          <cell r="G317" t="str">
            <v>65000</v>
          </cell>
          <cell r="H317" t="str">
            <v>A</v>
          </cell>
          <cell r="I317" t="str">
            <v>00000041</v>
          </cell>
          <cell r="J317">
            <v>65</v>
          </cell>
          <cell r="K317">
            <v>312</v>
          </cell>
          <cell r="L317">
            <v>6144</v>
          </cell>
          <cell r="M317">
            <v>0</v>
          </cell>
          <cell r="N317">
            <v>0</v>
          </cell>
          <cell r="O317">
            <v>0</v>
          </cell>
          <cell r="P317">
            <v>0</v>
          </cell>
          <cell r="Q317" t="str">
            <v>0790</v>
          </cell>
          <cell r="R317" t="str">
            <v>65000</v>
          </cell>
          <cell r="S317" t="str">
            <v>200212</v>
          </cell>
          <cell r="T317" t="str">
            <v>CA01</v>
          </cell>
          <cell r="U317">
            <v>-46374</v>
          </cell>
          <cell r="V317" t="str">
            <v>LDB</v>
          </cell>
          <cell r="W317">
            <v>0</v>
          </cell>
          <cell r="Y317">
            <v>0</v>
          </cell>
          <cell r="Z317">
            <v>0</v>
          </cell>
          <cell r="AA317" t="str">
            <v>BCH</v>
          </cell>
          <cell r="AB317" t="str">
            <v>0003</v>
          </cell>
          <cell r="AC317" t="str">
            <v>WKS</v>
          </cell>
          <cell r="AE317" t="str">
            <v>JV#</v>
          </cell>
          <cell r="AF317" t="str">
            <v>1232</v>
          </cell>
          <cell r="AG317" t="str">
            <v>FRN</v>
          </cell>
          <cell r="AH317" t="str">
            <v>6144</v>
          </cell>
          <cell r="AI317" t="str">
            <v>RP#</v>
          </cell>
          <cell r="AJ317" t="str">
            <v>000</v>
          </cell>
          <cell r="AK317" t="str">
            <v>CTL</v>
          </cell>
          <cell r="AM317" t="str">
            <v>RF#</v>
          </cell>
          <cell r="AU317" t="str">
            <v>AC-REV ACCRUAL OF OCT 02 CAPITA</v>
          </cell>
          <cell r="AZ317" t="str">
            <v>FPL Fibernet</v>
          </cell>
        </row>
        <row r="318">
          <cell r="A318" t="str">
            <v>107100</v>
          </cell>
          <cell r="B318" t="str">
            <v>0312</v>
          </cell>
          <cell r="C318" t="str">
            <v>06997</v>
          </cell>
          <cell r="D318" t="str">
            <v>0OTHER</v>
          </cell>
          <cell r="E318" t="str">
            <v>312000</v>
          </cell>
          <cell r="F318" t="str">
            <v>0813</v>
          </cell>
          <cell r="G318" t="str">
            <v>52450</v>
          </cell>
          <cell r="H318" t="str">
            <v>A</v>
          </cell>
          <cell r="I318" t="str">
            <v>00000041</v>
          </cell>
          <cell r="J318">
            <v>66</v>
          </cell>
          <cell r="K318">
            <v>312</v>
          </cell>
          <cell r="L318">
            <v>6144</v>
          </cell>
          <cell r="M318">
            <v>398</v>
          </cell>
          <cell r="N318">
            <v>0</v>
          </cell>
          <cell r="O318">
            <v>1</v>
          </cell>
          <cell r="P318">
            <v>398.00099999999998</v>
          </cell>
          <cell r="Q318" t="str">
            <v>0813</v>
          </cell>
          <cell r="R318" t="str">
            <v>52450</v>
          </cell>
          <cell r="S318" t="str">
            <v>200212</v>
          </cell>
          <cell r="T318" t="str">
            <v>SA01</v>
          </cell>
          <cell r="U318">
            <v>17.25</v>
          </cell>
          <cell r="W318">
            <v>0</v>
          </cell>
          <cell r="Y318">
            <v>0</v>
          </cell>
          <cell r="Z318">
            <v>1</v>
          </cell>
          <cell r="AA318" t="str">
            <v>BCH</v>
          </cell>
          <cell r="AB318" t="str">
            <v>450002337</v>
          </cell>
          <cell r="AC318" t="str">
            <v>PO#</v>
          </cell>
          <cell r="AD318" t="str">
            <v>4500005203</v>
          </cell>
          <cell r="AE318" t="str">
            <v>S/R</v>
          </cell>
          <cell r="AF318" t="str">
            <v>NET</v>
          </cell>
          <cell r="AI318" t="str">
            <v>PYN</v>
          </cell>
          <cell r="AJ318" t="str">
            <v>NORTEL NETWORKS USA INC</v>
          </cell>
          <cell r="AK318" t="str">
            <v>VND</v>
          </cell>
          <cell r="AL318" t="str">
            <v>770427791</v>
          </cell>
          <cell r="AM318" t="str">
            <v>FAC</v>
          </cell>
          <cell r="AN318" t="str">
            <v>000</v>
          </cell>
          <cell r="AQ318" t="str">
            <v>NVD</v>
          </cell>
          <cell r="AR318" t="str">
            <v>2002-09-</v>
          </cell>
          <cell r="AU318" t="str">
            <v>NORTEL NETWORKS USA NORTEL NETWORKS USA 0015279970</v>
          </cell>
          <cell r="AV318" t="str">
            <v>AXR0JK3</v>
          </cell>
          <cell r="AW318" t="str">
            <v>000</v>
          </cell>
          <cell r="AX318" t="str">
            <v>00</v>
          </cell>
          <cell r="AY318" t="str">
            <v>0</v>
          </cell>
          <cell r="AZ318" t="str">
            <v>FPL Fibernet</v>
          </cell>
        </row>
        <row r="319">
          <cell r="A319" t="str">
            <v>107100</v>
          </cell>
          <cell r="B319" t="str">
            <v>0312</v>
          </cell>
          <cell r="C319" t="str">
            <v>06997</v>
          </cell>
          <cell r="D319" t="str">
            <v>0OTHER</v>
          </cell>
          <cell r="E319" t="str">
            <v>312000</v>
          </cell>
          <cell r="F319" t="str">
            <v>0813</v>
          </cell>
          <cell r="G319" t="str">
            <v>52450</v>
          </cell>
          <cell r="H319" t="str">
            <v>A</v>
          </cell>
          <cell r="I319" t="str">
            <v>00000041</v>
          </cell>
          <cell r="J319">
            <v>66</v>
          </cell>
          <cell r="K319">
            <v>312</v>
          </cell>
          <cell r="L319">
            <v>6144</v>
          </cell>
          <cell r="M319">
            <v>398</v>
          </cell>
          <cell r="N319">
            <v>0</v>
          </cell>
          <cell r="O319">
            <v>1</v>
          </cell>
          <cell r="P319">
            <v>398.00099999999998</v>
          </cell>
          <cell r="Q319" t="str">
            <v>0813</v>
          </cell>
          <cell r="R319" t="str">
            <v>52450</v>
          </cell>
          <cell r="S319" t="str">
            <v>200212</v>
          </cell>
          <cell r="T319" t="str">
            <v>SA01</v>
          </cell>
          <cell r="U319">
            <v>25</v>
          </cell>
          <cell r="W319">
            <v>0</v>
          </cell>
          <cell r="Y319">
            <v>0</v>
          </cell>
          <cell r="Z319">
            <v>1</v>
          </cell>
          <cell r="AA319" t="str">
            <v>BCH</v>
          </cell>
          <cell r="AB319" t="str">
            <v>450002337</v>
          </cell>
          <cell r="AC319" t="str">
            <v>PO#</v>
          </cell>
          <cell r="AD319" t="str">
            <v>4500005203</v>
          </cell>
          <cell r="AE319" t="str">
            <v>S/R</v>
          </cell>
          <cell r="AF319" t="str">
            <v>NET</v>
          </cell>
          <cell r="AI319" t="str">
            <v>PYN</v>
          </cell>
          <cell r="AJ319" t="str">
            <v>NORTEL NETWORKS USA INC</v>
          </cell>
          <cell r="AK319" t="str">
            <v>VND</v>
          </cell>
          <cell r="AL319" t="str">
            <v>770427791</v>
          </cell>
          <cell r="AM319" t="str">
            <v>FAC</v>
          </cell>
          <cell r="AN319" t="str">
            <v>000</v>
          </cell>
          <cell r="AQ319" t="str">
            <v>NVD</v>
          </cell>
          <cell r="AR319" t="str">
            <v>2002-09-</v>
          </cell>
          <cell r="AU319" t="str">
            <v>NORTEL NETWORKS USA NORTEL NETWORKS USA 0015279968</v>
          </cell>
          <cell r="AV319" t="str">
            <v>AXR0JK3</v>
          </cell>
          <cell r="AW319" t="str">
            <v>000</v>
          </cell>
          <cell r="AX319" t="str">
            <v>00</v>
          </cell>
          <cell r="AY319" t="str">
            <v>0</v>
          </cell>
          <cell r="AZ319" t="str">
            <v>FPL Fibernet</v>
          </cell>
        </row>
        <row r="320">
          <cell r="A320" t="str">
            <v>107100</v>
          </cell>
          <cell r="B320" t="str">
            <v>0312</v>
          </cell>
          <cell r="C320" t="str">
            <v>06080</v>
          </cell>
          <cell r="D320" t="str">
            <v>0FIBER</v>
          </cell>
          <cell r="E320" t="str">
            <v>312000</v>
          </cell>
          <cell r="F320" t="str">
            <v>0803</v>
          </cell>
          <cell r="G320" t="str">
            <v>36000</v>
          </cell>
          <cell r="H320" t="str">
            <v>A</v>
          </cell>
          <cell r="I320" t="str">
            <v>00000041</v>
          </cell>
          <cell r="J320">
            <v>60</v>
          </cell>
          <cell r="K320">
            <v>312</v>
          </cell>
          <cell r="L320">
            <v>6146</v>
          </cell>
          <cell r="M320">
            <v>0</v>
          </cell>
          <cell r="N320">
            <v>0</v>
          </cell>
          <cell r="O320">
            <v>1</v>
          </cell>
          <cell r="P320">
            <v>1E-3</v>
          </cell>
          <cell r="Q320" t="str">
            <v>0803</v>
          </cell>
          <cell r="R320" t="str">
            <v>36000</v>
          </cell>
          <cell r="S320" t="str">
            <v>200212</v>
          </cell>
          <cell r="T320" t="str">
            <v>PY42</v>
          </cell>
          <cell r="U320">
            <v>113.44</v>
          </cell>
          <cell r="V320" t="str">
            <v>LDB</v>
          </cell>
          <cell r="W320">
            <v>0</v>
          </cell>
          <cell r="X320" t="str">
            <v>SHR</v>
          </cell>
          <cell r="Y320">
            <v>3</v>
          </cell>
          <cell r="Z320">
            <v>3</v>
          </cell>
          <cell r="AA320" t="str">
            <v>PYP</v>
          </cell>
          <cell r="AB320" t="str">
            <v xml:space="preserve"> 0000026</v>
          </cell>
          <cell r="AC320" t="str">
            <v>PYL</v>
          </cell>
          <cell r="AD320" t="str">
            <v>004399</v>
          </cell>
          <cell r="AE320" t="str">
            <v>EMP</v>
          </cell>
          <cell r="AF320" t="str">
            <v>80814</v>
          </cell>
          <cell r="AG320" t="str">
            <v>JUL</v>
          </cell>
          <cell r="AH320" t="str">
            <v xml:space="preserve"> 000.00</v>
          </cell>
          <cell r="AI320" t="str">
            <v>BCH</v>
          </cell>
          <cell r="AJ320" t="str">
            <v>500</v>
          </cell>
          <cell r="AK320" t="str">
            <v>CLS</v>
          </cell>
          <cell r="AL320" t="str">
            <v>R437</v>
          </cell>
          <cell r="AM320" t="str">
            <v>DTA</v>
          </cell>
          <cell r="AN320" t="str">
            <v xml:space="preserve"> 00000000000.00</v>
          </cell>
          <cell r="AO320" t="str">
            <v>DTH</v>
          </cell>
          <cell r="AP320" t="str">
            <v xml:space="preserve"> 00000000000.00</v>
          </cell>
          <cell r="AV320" t="str">
            <v>000000000</v>
          </cell>
          <cell r="AW320" t="str">
            <v>000</v>
          </cell>
          <cell r="AX320" t="str">
            <v>00</v>
          </cell>
          <cell r="AY320" t="str">
            <v>0</v>
          </cell>
          <cell r="AZ320" t="str">
            <v>FPL Fibernet</v>
          </cell>
        </row>
        <row r="321">
          <cell r="A321" t="str">
            <v>107100</v>
          </cell>
          <cell r="B321" t="str">
            <v>0312</v>
          </cell>
          <cell r="C321" t="str">
            <v>06080</v>
          </cell>
          <cell r="D321" t="str">
            <v>0FIBER</v>
          </cell>
          <cell r="E321" t="str">
            <v>312000</v>
          </cell>
          <cell r="F321" t="str">
            <v>0803</v>
          </cell>
          <cell r="G321" t="str">
            <v>36000</v>
          </cell>
          <cell r="H321" t="str">
            <v>A</v>
          </cell>
          <cell r="I321" t="str">
            <v>00000041</v>
          </cell>
          <cell r="J321">
            <v>60</v>
          </cell>
          <cell r="K321">
            <v>312</v>
          </cell>
          <cell r="L321">
            <v>6146</v>
          </cell>
          <cell r="M321">
            <v>107</v>
          </cell>
          <cell r="N321">
            <v>10</v>
          </cell>
          <cell r="O321">
            <v>0</v>
          </cell>
          <cell r="P321">
            <v>107.1</v>
          </cell>
          <cell r="Q321" t="str">
            <v>0803</v>
          </cell>
          <cell r="R321" t="str">
            <v>36000</v>
          </cell>
          <cell r="S321" t="str">
            <v>200212</v>
          </cell>
          <cell r="T321" t="str">
            <v>PY42</v>
          </cell>
          <cell r="U321">
            <v>189.06</v>
          </cell>
          <cell r="V321" t="str">
            <v>LDB</v>
          </cell>
          <cell r="W321">
            <v>0</v>
          </cell>
          <cell r="X321" t="str">
            <v>SHR</v>
          </cell>
          <cell r="Y321">
            <v>5</v>
          </cell>
          <cell r="Z321">
            <v>5</v>
          </cell>
          <cell r="AA321" t="str">
            <v>PYP</v>
          </cell>
          <cell r="AB321" t="str">
            <v xml:space="preserve"> 0000001</v>
          </cell>
          <cell r="AC321" t="str">
            <v>PYL</v>
          </cell>
          <cell r="AD321" t="str">
            <v>004399</v>
          </cell>
          <cell r="AE321" t="str">
            <v>EMP</v>
          </cell>
          <cell r="AF321" t="str">
            <v>80814</v>
          </cell>
          <cell r="AG321" t="str">
            <v>JUL</v>
          </cell>
          <cell r="AH321" t="str">
            <v xml:space="preserve"> 000.00</v>
          </cell>
          <cell r="AI321" t="str">
            <v>BCH</v>
          </cell>
          <cell r="AJ321" t="str">
            <v>500</v>
          </cell>
          <cell r="AK321" t="str">
            <v>CLS</v>
          </cell>
          <cell r="AL321" t="str">
            <v>R437</v>
          </cell>
          <cell r="AM321" t="str">
            <v>DTA</v>
          </cell>
          <cell r="AN321" t="str">
            <v xml:space="preserve"> 00000000000.00</v>
          </cell>
          <cell r="AO321" t="str">
            <v>DTH</v>
          </cell>
          <cell r="AP321" t="str">
            <v xml:space="preserve"> 00000000000.00</v>
          </cell>
          <cell r="AV321" t="str">
            <v>000000000</v>
          </cell>
          <cell r="AW321" t="str">
            <v>000</v>
          </cell>
          <cell r="AX321" t="str">
            <v>00</v>
          </cell>
          <cell r="AY321" t="str">
            <v>0</v>
          </cell>
          <cell r="AZ321" t="str">
            <v>FPL Fibernet</v>
          </cell>
        </row>
        <row r="322">
          <cell r="A322" t="str">
            <v>107100</v>
          </cell>
          <cell r="B322" t="str">
            <v>0312</v>
          </cell>
          <cell r="C322" t="str">
            <v>06080</v>
          </cell>
          <cell r="D322" t="str">
            <v>0FIBER</v>
          </cell>
          <cell r="E322" t="str">
            <v>312000</v>
          </cell>
          <cell r="F322" t="str">
            <v>0803</v>
          </cell>
          <cell r="G322" t="str">
            <v>36000</v>
          </cell>
          <cell r="H322" t="str">
            <v>A</v>
          </cell>
          <cell r="I322" t="str">
            <v>00000041</v>
          </cell>
          <cell r="J322">
            <v>63</v>
          </cell>
          <cell r="K322">
            <v>312</v>
          </cell>
          <cell r="L322">
            <v>6146</v>
          </cell>
          <cell r="M322">
            <v>107</v>
          </cell>
          <cell r="N322">
            <v>10</v>
          </cell>
          <cell r="O322">
            <v>0</v>
          </cell>
          <cell r="P322">
            <v>107.1</v>
          </cell>
          <cell r="Q322" t="str">
            <v>0803</v>
          </cell>
          <cell r="R322" t="str">
            <v>36000</v>
          </cell>
          <cell r="S322" t="str">
            <v>200212</v>
          </cell>
          <cell r="T322" t="str">
            <v>PY42</v>
          </cell>
          <cell r="U322">
            <v>113.44</v>
          </cell>
          <cell r="V322" t="str">
            <v>LDB</v>
          </cell>
          <cell r="W322">
            <v>0</v>
          </cell>
          <cell r="X322" t="str">
            <v>SHR</v>
          </cell>
          <cell r="Y322">
            <v>3</v>
          </cell>
          <cell r="Z322">
            <v>3</v>
          </cell>
          <cell r="AA322" t="str">
            <v>PYP</v>
          </cell>
          <cell r="AB322" t="str">
            <v xml:space="preserve"> 0000025</v>
          </cell>
          <cell r="AC322" t="str">
            <v>PYL</v>
          </cell>
          <cell r="AD322" t="str">
            <v>004399</v>
          </cell>
          <cell r="AE322" t="str">
            <v>EMP</v>
          </cell>
          <cell r="AF322" t="str">
            <v>80814</v>
          </cell>
          <cell r="AG322" t="str">
            <v>JUL</v>
          </cell>
          <cell r="AH322" t="str">
            <v xml:space="preserve"> 000.00</v>
          </cell>
          <cell r="AI322" t="str">
            <v>BCH</v>
          </cell>
          <cell r="AJ322" t="str">
            <v>500</v>
          </cell>
          <cell r="AK322" t="str">
            <v>CLS</v>
          </cell>
          <cell r="AL322" t="str">
            <v>R437</v>
          </cell>
          <cell r="AM322" t="str">
            <v>DTA</v>
          </cell>
          <cell r="AN322" t="str">
            <v xml:space="preserve"> 00000000000.00</v>
          </cell>
          <cell r="AO322" t="str">
            <v>DTH</v>
          </cell>
          <cell r="AP322" t="str">
            <v xml:space="preserve"> 00000000000.00</v>
          </cell>
          <cell r="AV322" t="str">
            <v>000000000</v>
          </cell>
          <cell r="AW322" t="str">
            <v>000</v>
          </cell>
          <cell r="AX322" t="str">
            <v>00</v>
          </cell>
          <cell r="AY322" t="str">
            <v>0</v>
          </cell>
          <cell r="AZ322" t="str">
            <v>FPL Fibernet</v>
          </cell>
        </row>
        <row r="323">
          <cell r="A323" t="str">
            <v>107100</v>
          </cell>
          <cell r="B323" t="str">
            <v>0312</v>
          </cell>
          <cell r="C323" t="str">
            <v>06080</v>
          </cell>
          <cell r="D323" t="str">
            <v>0FIBER</v>
          </cell>
          <cell r="E323" t="str">
            <v>312000</v>
          </cell>
          <cell r="F323" t="str">
            <v>0813</v>
          </cell>
          <cell r="G323" t="str">
            <v>51450</v>
          </cell>
          <cell r="H323" t="str">
            <v>A</v>
          </cell>
          <cell r="I323" t="str">
            <v>00000041</v>
          </cell>
          <cell r="J323">
            <v>63</v>
          </cell>
          <cell r="K323">
            <v>312</v>
          </cell>
          <cell r="L323">
            <v>6146</v>
          </cell>
          <cell r="M323">
            <v>0</v>
          </cell>
          <cell r="N323">
            <v>0</v>
          </cell>
          <cell r="O323">
            <v>0</v>
          </cell>
          <cell r="P323">
            <v>0</v>
          </cell>
          <cell r="Q323" t="str">
            <v>0813</v>
          </cell>
          <cell r="R323" t="str">
            <v>51450</v>
          </cell>
          <cell r="S323" t="str">
            <v>200212</v>
          </cell>
          <cell r="T323" t="str">
            <v>SA01</v>
          </cell>
          <cell r="U323">
            <v>410</v>
          </cell>
          <cell r="W323">
            <v>0</v>
          </cell>
          <cell r="Y323">
            <v>0</v>
          </cell>
          <cell r="Z323">
            <v>1</v>
          </cell>
          <cell r="AA323" t="str">
            <v>BCH</v>
          </cell>
          <cell r="AB323" t="str">
            <v>450002361</v>
          </cell>
          <cell r="AC323" t="str">
            <v>PO#</v>
          </cell>
          <cell r="AD323" t="str">
            <v>4500054250</v>
          </cell>
          <cell r="AE323" t="str">
            <v>S/R</v>
          </cell>
          <cell r="AF323" t="str">
            <v>337</v>
          </cell>
          <cell r="AI323" t="str">
            <v>PYN</v>
          </cell>
          <cell r="AJ323" t="str">
            <v>K NEX INC</v>
          </cell>
          <cell r="AK323" t="str">
            <v>VND</v>
          </cell>
          <cell r="AL323" t="str">
            <v>593648022</v>
          </cell>
          <cell r="AM323" t="str">
            <v>FAC</v>
          </cell>
          <cell r="AN323" t="str">
            <v>000</v>
          </cell>
          <cell r="AQ323" t="str">
            <v>NVD</v>
          </cell>
          <cell r="AR323" t="str">
            <v>2002-12-</v>
          </cell>
          <cell r="AU323" t="str">
            <v>INVOICE# 1117       K NEX INC           5000003719</v>
          </cell>
          <cell r="AV323" t="str">
            <v>WF-BATCH</v>
          </cell>
          <cell r="AW323" t="str">
            <v>000</v>
          </cell>
          <cell r="AX323" t="str">
            <v>00</v>
          </cell>
          <cell r="AY323" t="str">
            <v>0</v>
          </cell>
          <cell r="AZ323" t="str">
            <v>FPL Fibernet</v>
          </cell>
        </row>
        <row r="324">
          <cell r="A324" t="str">
            <v>107100</v>
          </cell>
          <cell r="B324" t="str">
            <v>0385</v>
          </cell>
          <cell r="C324" t="str">
            <v>06080</v>
          </cell>
          <cell r="D324" t="str">
            <v>0FIBER</v>
          </cell>
          <cell r="E324" t="str">
            <v>385000</v>
          </cell>
          <cell r="F324" t="str">
            <v>0691</v>
          </cell>
          <cell r="G324" t="str">
            <v>51450</v>
          </cell>
          <cell r="H324" t="str">
            <v>A</v>
          </cell>
          <cell r="I324" t="str">
            <v>00000041</v>
          </cell>
          <cell r="J324">
            <v>60</v>
          </cell>
          <cell r="K324">
            <v>385</v>
          </cell>
          <cell r="L324">
            <v>6146</v>
          </cell>
          <cell r="M324">
            <v>0</v>
          </cell>
          <cell r="N324">
            <v>0</v>
          </cell>
          <cell r="O324">
            <v>0</v>
          </cell>
          <cell r="P324">
            <v>0</v>
          </cell>
          <cell r="Q324" t="str">
            <v>0691</v>
          </cell>
          <cell r="R324" t="str">
            <v>51450</v>
          </cell>
          <cell r="S324" t="str">
            <v>200212</v>
          </cell>
          <cell r="T324" t="str">
            <v>SA01</v>
          </cell>
          <cell r="U324">
            <v>11857.5</v>
          </cell>
          <cell r="W324">
            <v>0</v>
          </cell>
          <cell r="Y324">
            <v>0</v>
          </cell>
          <cell r="Z324">
            <v>1</v>
          </cell>
          <cell r="AA324" t="str">
            <v>BCH</v>
          </cell>
          <cell r="AB324" t="str">
            <v>450002361</v>
          </cell>
          <cell r="AC324" t="str">
            <v>PO#</v>
          </cell>
          <cell r="AD324" t="str">
            <v>4500122942</v>
          </cell>
          <cell r="AE324" t="str">
            <v>S/R</v>
          </cell>
          <cell r="AF324" t="str">
            <v>337</v>
          </cell>
          <cell r="AI324" t="str">
            <v>PYN</v>
          </cell>
          <cell r="AJ324" t="str">
            <v>SWIDLER BERLIN SHEREFF FR</v>
          </cell>
          <cell r="AK324" t="str">
            <v>VND</v>
          </cell>
          <cell r="AL324" t="str">
            <v>132679676</v>
          </cell>
          <cell r="AM324" t="str">
            <v>FAC</v>
          </cell>
          <cell r="AN324" t="str">
            <v>000</v>
          </cell>
          <cell r="AQ324" t="str">
            <v>NVD</v>
          </cell>
          <cell r="AR324" t="str">
            <v>2002-12-</v>
          </cell>
          <cell r="AU324" t="str">
            <v>INVOICE# 227944     SWIDLER BERLIN SHERE5000003723</v>
          </cell>
          <cell r="AV324" t="str">
            <v>WF-BATCH</v>
          </cell>
          <cell r="AW324" t="str">
            <v>000</v>
          </cell>
          <cell r="AX324" t="str">
            <v>00</v>
          </cell>
          <cell r="AY324" t="str">
            <v>0</v>
          </cell>
          <cell r="AZ324" t="str">
            <v>FPL Fibernet</v>
          </cell>
        </row>
        <row r="325">
          <cell r="A325" t="str">
            <v>107100</v>
          </cell>
          <cell r="B325" t="str">
            <v>0385</v>
          </cell>
          <cell r="C325" t="str">
            <v>06080</v>
          </cell>
          <cell r="D325" t="str">
            <v>0FIBER</v>
          </cell>
          <cell r="E325" t="str">
            <v>385000</v>
          </cell>
          <cell r="F325" t="str">
            <v>0803</v>
          </cell>
          <cell r="G325" t="str">
            <v>36000</v>
          </cell>
          <cell r="H325" t="str">
            <v>A</v>
          </cell>
          <cell r="I325" t="str">
            <v>00000041</v>
          </cell>
          <cell r="J325">
            <v>60</v>
          </cell>
          <cell r="K325">
            <v>385</v>
          </cell>
          <cell r="L325">
            <v>6146</v>
          </cell>
          <cell r="M325">
            <v>107</v>
          </cell>
          <cell r="N325">
            <v>10</v>
          </cell>
          <cell r="O325">
            <v>0</v>
          </cell>
          <cell r="P325">
            <v>107.1</v>
          </cell>
          <cell r="Q325" t="str">
            <v>0803</v>
          </cell>
          <cell r="R325" t="str">
            <v>36000</v>
          </cell>
          <cell r="S325" t="str">
            <v>200212</v>
          </cell>
          <cell r="T325" t="str">
            <v>PY42</v>
          </cell>
          <cell r="U325">
            <v>502.2</v>
          </cell>
          <cell r="V325" t="str">
            <v>LDB</v>
          </cell>
          <cell r="W325">
            <v>0</v>
          </cell>
          <cell r="X325" t="str">
            <v>SHR</v>
          </cell>
          <cell r="Y325">
            <v>12</v>
          </cell>
          <cell r="Z325">
            <v>12</v>
          </cell>
          <cell r="AA325" t="str">
            <v>PYP</v>
          </cell>
          <cell r="AB325" t="str">
            <v xml:space="preserve"> 0000026</v>
          </cell>
          <cell r="AC325" t="str">
            <v>PYL</v>
          </cell>
          <cell r="AD325" t="str">
            <v>004368</v>
          </cell>
          <cell r="AE325" t="str">
            <v>EMP</v>
          </cell>
          <cell r="AF325" t="str">
            <v>64529</v>
          </cell>
          <cell r="AG325" t="str">
            <v>JUL</v>
          </cell>
          <cell r="AH325" t="str">
            <v xml:space="preserve"> 000.00</v>
          </cell>
          <cell r="AI325" t="str">
            <v>BCH</v>
          </cell>
          <cell r="AJ325" t="str">
            <v>500</v>
          </cell>
          <cell r="AK325" t="str">
            <v>CLS</v>
          </cell>
          <cell r="AL325" t="str">
            <v>R436</v>
          </cell>
          <cell r="AM325" t="str">
            <v>DTA</v>
          </cell>
          <cell r="AN325" t="str">
            <v xml:space="preserve"> 00000000000.00</v>
          </cell>
          <cell r="AO325" t="str">
            <v>DTH</v>
          </cell>
          <cell r="AP325" t="str">
            <v xml:space="preserve"> 00000000000.00</v>
          </cell>
          <cell r="AV325" t="str">
            <v>000000000</v>
          </cell>
          <cell r="AW325" t="str">
            <v>000</v>
          </cell>
          <cell r="AX325" t="str">
            <v>00</v>
          </cell>
          <cell r="AY325" t="str">
            <v>0</v>
          </cell>
          <cell r="AZ325" t="str">
            <v>FPL Fibernet</v>
          </cell>
        </row>
        <row r="326">
          <cell r="A326" t="str">
            <v>107100</v>
          </cell>
          <cell r="B326" t="str">
            <v>0385</v>
          </cell>
          <cell r="C326" t="str">
            <v>06080</v>
          </cell>
          <cell r="D326" t="str">
            <v>0FIBER</v>
          </cell>
          <cell r="E326" t="str">
            <v>385000</v>
          </cell>
          <cell r="F326" t="str">
            <v>0625</v>
          </cell>
          <cell r="G326" t="str">
            <v>52450</v>
          </cell>
          <cell r="H326" t="str">
            <v>A</v>
          </cell>
          <cell r="I326" t="str">
            <v>00000041</v>
          </cell>
          <cell r="J326">
            <v>60</v>
          </cell>
          <cell r="K326">
            <v>385</v>
          </cell>
          <cell r="L326">
            <v>6147</v>
          </cell>
          <cell r="M326">
            <v>0</v>
          </cell>
          <cell r="N326">
            <v>0</v>
          </cell>
          <cell r="O326">
            <v>0</v>
          </cell>
          <cell r="P326">
            <v>0</v>
          </cell>
          <cell r="Q326" t="str">
            <v>0625</v>
          </cell>
          <cell r="R326" t="str">
            <v>52450</v>
          </cell>
          <cell r="S326" t="str">
            <v>200212</v>
          </cell>
          <cell r="T326" t="str">
            <v>SA01</v>
          </cell>
          <cell r="U326">
            <v>11</v>
          </cell>
          <cell r="W326">
            <v>0</v>
          </cell>
          <cell r="Y326">
            <v>0</v>
          </cell>
          <cell r="Z326">
            <v>0</v>
          </cell>
          <cell r="AA326" t="str">
            <v>BCH</v>
          </cell>
          <cell r="AB326" t="str">
            <v>450002343</v>
          </cell>
          <cell r="AC326" t="str">
            <v>PO#</v>
          </cell>
          <cell r="AE326" t="str">
            <v>S/R</v>
          </cell>
          <cell r="AI326" t="str">
            <v>PYN</v>
          </cell>
          <cell r="AJ326" t="str">
            <v>CAJIGAS R C</v>
          </cell>
          <cell r="AK326" t="str">
            <v>VND</v>
          </cell>
          <cell r="AL326" t="str">
            <v>264370702</v>
          </cell>
          <cell r="AM326" t="str">
            <v>FAC</v>
          </cell>
          <cell r="AN326" t="str">
            <v>000</v>
          </cell>
          <cell r="AQ326" t="str">
            <v>NVD</v>
          </cell>
          <cell r="AR326" t="str">
            <v>2002-11-</v>
          </cell>
          <cell r="AU326" t="str">
            <v>R CAJIGAS MISC      CAJIGAS R C         1900003290</v>
          </cell>
          <cell r="AV326" t="str">
            <v>WF-BATCH</v>
          </cell>
          <cell r="AW326" t="str">
            <v>000</v>
          </cell>
          <cell r="AX326" t="str">
            <v>00</v>
          </cell>
          <cell r="AY326" t="str">
            <v>0</v>
          </cell>
          <cell r="AZ326" t="str">
            <v>FPL Fibernet</v>
          </cell>
        </row>
        <row r="327">
          <cell r="A327" t="str">
            <v>107100</v>
          </cell>
          <cell r="B327" t="str">
            <v>0385</v>
          </cell>
          <cell r="C327" t="str">
            <v>06080</v>
          </cell>
          <cell r="D327" t="str">
            <v>0FIBER</v>
          </cell>
          <cell r="E327" t="str">
            <v>385000</v>
          </cell>
          <cell r="F327" t="str">
            <v>0646</v>
          </cell>
          <cell r="G327" t="str">
            <v>52450</v>
          </cell>
          <cell r="H327" t="str">
            <v>A</v>
          </cell>
          <cell r="I327" t="str">
            <v>00000041</v>
          </cell>
          <cell r="J327">
            <v>60</v>
          </cell>
          <cell r="K327">
            <v>385</v>
          </cell>
          <cell r="L327">
            <v>6147</v>
          </cell>
          <cell r="M327">
            <v>0</v>
          </cell>
          <cell r="N327">
            <v>0</v>
          </cell>
          <cell r="O327">
            <v>0</v>
          </cell>
          <cell r="P327">
            <v>0</v>
          </cell>
          <cell r="Q327" t="str">
            <v>0646</v>
          </cell>
          <cell r="R327" t="str">
            <v>52450</v>
          </cell>
          <cell r="S327" t="str">
            <v>200212</v>
          </cell>
          <cell r="T327" t="str">
            <v>SA01</v>
          </cell>
          <cell r="U327">
            <v>96.73</v>
          </cell>
          <cell r="W327">
            <v>0</v>
          </cell>
          <cell r="Y327">
            <v>0</v>
          </cell>
          <cell r="Z327">
            <v>0</v>
          </cell>
          <cell r="AA327" t="str">
            <v>BCH</v>
          </cell>
          <cell r="AB327" t="str">
            <v>450002343</v>
          </cell>
          <cell r="AC327" t="str">
            <v>PO#</v>
          </cell>
          <cell r="AE327" t="str">
            <v>S/R</v>
          </cell>
          <cell r="AI327" t="str">
            <v>PYN</v>
          </cell>
          <cell r="AJ327" t="str">
            <v>CAJIGAS R C</v>
          </cell>
          <cell r="AK327" t="str">
            <v>VND</v>
          </cell>
          <cell r="AL327" t="str">
            <v>264370702</v>
          </cell>
          <cell r="AM327" t="str">
            <v>FAC</v>
          </cell>
          <cell r="AN327" t="str">
            <v>000</v>
          </cell>
          <cell r="AQ327" t="str">
            <v>NVD</v>
          </cell>
          <cell r="AR327" t="str">
            <v>2002-11-</v>
          </cell>
          <cell r="AU327" t="str">
            <v>R CAJIGAS MILEAGE   CAJIGAS R C         1900003290</v>
          </cell>
          <cell r="AV327" t="str">
            <v>WF-BATCH</v>
          </cell>
          <cell r="AW327" t="str">
            <v>000</v>
          </cell>
          <cell r="AX327" t="str">
            <v>00</v>
          </cell>
          <cell r="AY327" t="str">
            <v>0</v>
          </cell>
          <cell r="AZ327" t="str">
            <v>FPL Fibernet</v>
          </cell>
        </row>
        <row r="328">
          <cell r="A328" t="str">
            <v>107100</v>
          </cell>
          <cell r="B328" t="str">
            <v>0312</v>
          </cell>
          <cell r="C328" t="str">
            <v>06080</v>
          </cell>
          <cell r="D328" t="str">
            <v>0FIBER</v>
          </cell>
          <cell r="E328" t="str">
            <v>312000</v>
          </cell>
          <cell r="F328" t="str">
            <v>0662</v>
          </cell>
          <cell r="G328" t="str">
            <v>51450</v>
          </cell>
          <cell r="H328" t="str">
            <v>A</v>
          </cell>
          <cell r="I328" t="str">
            <v>00000041</v>
          </cell>
          <cell r="J328">
            <v>63</v>
          </cell>
          <cell r="K328">
            <v>312</v>
          </cell>
          <cell r="L328">
            <v>6148</v>
          </cell>
          <cell r="M328">
            <v>0</v>
          </cell>
          <cell r="N328">
            <v>0</v>
          </cell>
          <cell r="O328">
            <v>0</v>
          </cell>
          <cell r="P328">
            <v>0</v>
          </cell>
          <cell r="Q328" t="str">
            <v>0662</v>
          </cell>
          <cell r="R328" t="str">
            <v>51450</v>
          </cell>
          <cell r="S328" t="str">
            <v>200212</v>
          </cell>
          <cell r="T328" t="str">
            <v>SA01</v>
          </cell>
          <cell r="U328">
            <v>875</v>
          </cell>
          <cell r="W328">
            <v>0</v>
          </cell>
          <cell r="Y328">
            <v>0</v>
          </cell>
          <cell r="Z328">
            <v>1</v>
          </cell>
          <cell r="AA328" t="str">
            <v>BCH</v>
          </cell>
          <cell r="AB328" t="str">
            <v>450002339</v>
          </cell>
          <cell r="AC328" t="str">
            <v>PO#</v>
          </cell>
          <cell r="AD328" t="str">
            <v>4500094253</v>
          </cell>
          <cell r="AE328" t="str">
            <v>S/R</v>
          </cell>
          <cell r="AF328" t="str">
            <v>337</v>
          </cell>
          <cell r="AI328" t="str">
            <v>PYN</v>
          </cell>
          <cell r="AJ328" t="str">
            <v>YOUNGS COMMUNICATIONS CO</v>
          </cell>
          <cell r="AK328" t="str">
            <v>VND</v>
          </cell>
          <cell r="AL328" t="str">
            <v>591398816</v>
          </cell>
          <cell r="AM328" t="str">
            <v>FAC</v>
          </cell>
          <cell r="AN328" t="str">
            <v>000</v>
          </cell>
          <cell r="AQ328" t="str">
            <v>NVD</v>
          </cell>
          <cell r="AR328" t="str">
            <v>2002-12-</v>
          </cell>
          <cell r="AU328" t="str">
            <v>INVOICE# 7196       YOUNGS COMMUNICATION5000003467</v>
          </cell>
          <cell r="AV328" t="str">
            <v>WF-BATCH</v>
          </cell>
          <cell r="AW328" t="str">
            <v>000</v>
          </cell>
          <cell r="AX328" t="str">
            <v>00</v>
          </cell>
          <cell r="AY328" t="str">
            <v>0</v>
          </cell>
          <cell r="AZ328" t="str">
            <v>FPL Fibernet</v>
          </cell>
        </row>
        <row r="329">
          <cell r="A329" t="str">
            <v>107100</v>
          </cell>
          <cell r="B329" t="str">
            <v>0312</v>
          </cell>
          <cell r="C329" t="str">
            <v>06080</v>
          </cell>
          <cell r="D329" t="str">
            <v>0FIBER</v>
          </cell>
          <cell r="E329" t="str">
            <v>312000</v>
          </cell>
          <cell r="F329" t="str">
            <v>0790</v>
          </cell>
          <cell r="G329" t="str">
            <v>65000</v>
          </cell>
          <cell r="H329" t="str">
            <v>A</v>
          </cell>
          <cell r="I329" t="str">
            <v>00000041</v>
          </cell>
          <cell r="J329">
            <v>63</v>
          </cell>
          <cell r="K329">
            <v>312</v>
          </cell>
          <cell r="L329">
            <v>6148</v>
          </cell>
          <cell r="M329">
            <v>0</v>
          </cell>
          <cell r="N329">
            <v>0</v>
          </cell>
          <cell r="O329">
            <v>0</v>
          </cell>
          <cell r="P329">
            <v>0</v>
          </cell>
          <cell r="Q329" t="str">
            <v>0790</v>
          </cell>
          <cell r="R329" t="str">
            <v>65000</v>
          </cell>
          <cell r="S329" t="str">
            <v>200212</v>
          </cell>
          <cell r="T329" t="str">
            <v>CA01</v>
          </cell>
          <cell r="U329">
            <v>-22802</v>
          </cell>
          <cell r="V329" t="str">
            <v>LDB</v>
          </cell>
          <cell r="W329">
            <v>0</v>
          </cell>
          <cell r="Y329">
            <v>0</v>
          </cell>
          <cell r="Z329">
            <v>0</v>
          </cell>
          <cell r="AA329" t="str">
            <v>BCH</v>
          </cell>
          <cell r="AB329" t="str">
            <v>0004</v>
          </cell>
          <cell r="AC329" t="str">
            <v>WKS</v>
          </cell>
          <cell r="AE329" t="str">
            <v>JV#</v>
          </cell>
          <cell r="AF329" t="str">
            <v>1232</v>
          </cell>
          <cell r="AG329" t="str">
            <v>FRN</v>
          </cell>
          <cell r="AH329" t="str">
            <v>6148</v>
          </cell>
          <cell r="AI329" t="str">
            <v>RP#</v>
          </cell>
          <cell r="AJ329" t="str">
            <v>000</v>
          </cell>
          <cell r="AK329" t="str">
            <v>CTL</v>
          </cell>
          <cell r="AM329" t="str">
            <v>RF#</v>
          </cell>
          <cell r="AU329" t="str">
            <v>AC-REV ACCRUAL OF OCT 02 CAPITA</v>
          </cell>
          <cell r="AZ329" t="str">
            <v>FPL Fibernet</v>
          </cell>
        </row>
        <row r="330">
          <cell r="A330" t="str">
            <v>107100</v>
          </cell>
          <cell r="B330" t="str">
            <v>0312</v>
          </cell>
          <cell r="C330" t="str">
            <v>06080</v>
          </cell>
          <cell r="D330" t="str">
            <v>0FIBER</v>
          </cell>
          <cell r="E330" t="str">
            <v>312000</v>
          </cell>
          <cell r="F330" t="str">
            <v>0790</v>
          </cell>
          <cell r="G330" t="str">
            <v>65000</v>
          </cell>
          <cell r="H330" t="str">
            <v>A</v>
          </cell>
          <cell r="I330" t="str">
            <v>00000041</v>
          </cell>
          <cell r="J330">
            <v>63</v>
          </cell>
          <cell r="K330">
            <v>312</v>
          </cell>
          <cell r="L330">
            <v>6148</v>
          </cell>
          <cell r="M330">
            <v>0</v>
          </cell>
          <cell r="N330">
            <v>0</v>
          </cell>
          <cell r="O330">
            <v>0</v>
          </cell>
          <cell r="P330">
            <v>0</v>
          </cell>
          <cell r="Q330" t="str">
            <v>0790</v>
          </cell>
          <cell r="R330" t="str">
            <v>65000</v>
          </cell>
          <cell r="S330" t="str">
            <v>200212</v>
          </cell>
          <cell r="T330" t="str">
            <v>CA01</v>
          </cell>
          <cell r="U330">
            <v>-24889.62</v>
          </cell>
          <cell r="V330" t="str">
            <v>LDB</v>
          </cell>
          <cell r="W330">
            <v>0</v>
          </cell>
          <cell r="Y330">
            <v>0</v>
          </cell>
          <cell r="Z330">
            <v>0</v>
          </cell>
          <cell r="AA330" t="str">
            <v>BCH</v>
          </cell>
          <cell r="AB330" t="str">
            <v>0023</v>
          </cell>
          <cell r="AC330" t="str">
            <v>WKS</v>
          </cell>
          <cell r="AE330" t="str">
            <v>JV#</v>
          </cell>
          <cell r="AF330" t="str">
            <v>1232</v>
          </cell>
          <cell r="AG330" t="str">
            <v>FRN</v>
          </cell>
          <cell r="AH330" t="str">
            <v>6148</v>
          </cell>
          <cell r="AI330" t="str">
            <v>RP#</v>
          </cell>
          <cell r="AJ330" t="str">
            <v>000</v>
          </cell>
          <cell r="AK330" t="str">
            <v>CTL</v>
          </cell>
          <cell r="AM330" t="str">
            <v>RF#</v>
          </cell>
          <cell r="AU330" t="str">
            <v>TO PLACE IN SERVICE</v>
          </cell>
          <cell r="AZ330" t="str">
            <v>FPL Fibernet</v>
          </cell>
        </row>
        <row r="331">
          <cell r="A331" t="str">
            <v>107100</v>
          </cell>
          <cell r="B331" t="str">
            <v>0399</v>
          </cell>
          <cell r="C331" t="str">
            <v>06080</v>
          </cell>
          <cell r="D331" t="str">
            <v>0FIBER</v>
          </cell>
          <cell r="E331" t="str">
            <v>399000</v>
          </cell>
          <cell r="F331" t="str">
            <v>0646</v>
          </cell>
          <cell r="G331" t="str">
            <v>52450</v>
          </cell>
          <cell r="H331" t="str">
            <v>A</v>
          </cell>
          <cell r="I331" t="str">
            <v>00000041</v>
          </cell>
          <cell r="J331">
            <v>60</v>
          </cell>
          <cell r="K331">
            <v>399</v>
          </cell>
          <cell r="L331">
            <v>6148</v>
          </cell>
          <cell r="M331">
            <v>0</v>
          </cell>
          <cell r="N331">
            <v>0</v>
          </cell>
          <cell r="O331">
            <v>0</v>
          </cell>
          <cell r="P331">
            <v>0</v>
          </cell>
          <cell r="Q331" t="str">
            <v>0646</v>
          </cell>
          <cell r="R331" t="str">
            <v>52450</v>
          </cell>
          <cell r="S331" t="str">
            <v>200212</v>
          </cell>
          <cell r="T331" t="str">
            <v>SA01</v>
          </cell>
          <cell r="U331">
            <v>67.16</v>
          </cell>
          <cell r="W331">
            <v>0</v>
          </cell>
          <cell r="Y331">
            <v>0</v>
          </cell>
          <cell r="Z331">
            <v>0</v>
          </cell>
          <cell r="AA331" t="str">
            <v>BCH</v>
          </cell>
          <cell r="AB331" t="str">
            <v>450002353</v>
          </cell>
          <cell r="AC331" t="str">
            <v>PO#</v>
          </cell>
          <cell r="AE331" t="str">
            <v>S/R</v>
          </cell>
          <cell r="AI331" t="str">
            <v>PYN</v>
          </cell>
          <cell r="AJ331" t="str">
            <v>DE ZAYAS J M</v>
          </cell>
          <cell r="AK331" t="str">
            <v>VND</v>
          </cell>
          <cell r="AL331" t="str">
            <v>589128454</v>
          </cell>
          <cell r="AM331" t="str">
            <v>FAC</v>
          </cell>
          <cell r="AN331" t="str">
            <v>000</v>
          </cell>
          <cell r="AQ331" t="str">
            <v>NVD</v>
          </cell>
          <cell r="AR331" t="str">
            <v>2002-12-</v>
          </cell>
          <cell r="AU331" t="str">
            <v>J DEZAYAS MILEAGE   DE ZAYAS J M        1900003390</v>
          </cell>
          <cell r="AV331" t="str">
            <v>WF-BATCH</v>
          </cell>
          <cell r="AW331" t="str">
            <v>000</v>
          </cell>
          <cell r="AX331" t="str">
            <v>00</v>
          </cell>
          <cell r="AY331" t="str">
            <v>0</v>
          </cell>
          <cell r="AZ331" t="str">
            <v>FPL Fibernet</v>
          </cell>
        </row>
        <row r="332">
          <cell r="A332" t="str">
            <v>107100</v>
          </cell>
          <cell r="B332" t="str">
            <v>0312</v>
          </cell>
          <cell r="C332" t="str">
            <v>06080</v>
          </cell>
          <cell r="D332" t="str">
            <v>0FIBER</v>
          </cell>
          <cell r="E332" t="str">
            <v>312000</v>
          </cell>
          <cell r="F332" t="str">
            <v>0662</v>
          </cell>
          <cell r="G332" t="str">
            <v>65000</v>
          </cell>
          <cell r="H332" t="str">
            <v>A</v>
          </cell>
          <cell r="I332" t="str">
            <v>00000041</v>
          </cell>
          <cell r="J332">
            <v>63</v>
          </cell>
          <cell r="K332">
            <v>312</v>
          </cell>
          <cell r="L332">
            <v>6149</v>
          </cell>
          <cell r="M332">
            <v>0</v>
          </cell>
          <cell r="N332">
            <v>0</v>
          </cell>
          <cell r="O332">
            <v>0</v>
          </cell>
          <cell r="P332">
            <v>0</v>
          </cell>
          <cell r="Q332" t="str">
            <v>0662</v>
          </cell>
          <cell r="R332" t="str">
            <v>65000</v>
          </cell>
          <cell r="S332" t="str">
            <v>200212</v>
          </cell>
          <cell r="T332" t="str">
            <v>CA01</v>
          </cell>
          <cell r="U332">
            <v>79.3</v>
          </cell>
          <cell r="V332" t="str">
            <v>LDB</v>
          </cell>
          <cell r="W332">
            <v>0</v>
          </cell>
          <cell r="Y332">
            <v>0</v>
          </cell>
          <cell r="Z332">
            <v>0</v>
          </cell>
          <cell r="AA332" t="str">
            <v>BCH</v>
          </cell>
          <cell r="AB332" t="str">
            <v>0029</v>
          </cell>
          <cell r="AC332" t="str">
            <v>WKS</v>
          </cell>
          <cell r="AE332" t="str">
            <v>JV#</v>
          </cell>
          <cell r="AF332" t="str">
            <v>1232</v>
          </cell>
          <cell r="AG332" t="str">
            <v>FRN</v>
          </cell>
          <cell r="AH332" t="str">
            <v>6149</v>
          </cell>
          <cell r="AI332" t="str">
            <v>RP#</v>
          </cell>
          <cell r="AJ332" t="str">
            <v>000</v>
          </cell>
          <cell r="AK332" t="str">
            <v>CTL</v>
          </cell>
          <cell r="AM332" t="str">
            <v>RF#</v>
          </cell>
          <cell r="AU332" t="str">
            <v>ACCR WD COMM UNPAID INV</v>
          </cell>
          <cell r="AZ332" t="str">
            <v>FPL Fibernet</v>
          </cell>
        </row>
        <row r="333">
          <cell r="A333" t="str">
            <v>107100</v>
          </cell>
          <cell r="B333" t="str">
            <v>0312</v>
          </cell>
          <cell r="C333" t="str">
            <v>06080</v>
          </cell>
          <cell r="D333" t="str">
            <v>0FIBER</v>
          </cell>
          <cell r="E333" t="str">
            <v>312000</v>
          </cell>
          <cell r="F333" t="str">
            <v>0662</v>
          </cell>
          <cell r="G333" t="str">
            <v>65000</v>
          </cell>
          <cell r="H333" t="str">
            <v>A</v>
          </cell>
          <cell r="I333" t="str">
            <v>00000041</v>
          </cell>
          <cell r="J333">
            <v>63</v>
          </cell>
          <cell r="K333">
            <v>312</v>
          </cell>
          <cell r="L333">
            <v>6149</v>
          </cell>
          <cell r="M333">
            <v>0</v>
          </cell>
          <cell r="N333">
            <v>0</v>
          </cell>
          <cell r="O333">
            <v>0</v>
          </cell>
          <cell r="P333">
            <v>0</v>
          </cell>
          <cell r="Q333" t="str">
            <v>0662</v>
          </cell>
          <cell r="R333" t="str">
            <v>65000</v>
          </cell>
          <cell r="S333" t="str">
            <v>200212</v>
          </cell>
          <cell r="T333" t="str">
            <v>CA01</v>
          </cell>
          <cell r="U333">
            <v>79.3</v>
          </cell>
          <cell r="V333" t="str">
            <v>LDB</v>
          </cell>
          <cell r="W333">
            <v>0</v>
          </cell>
          <cell r="Y333">
            <v>0</v>
          </cell>
          <cell r="Z333">
            <v>0</v>
          </cell>
          <cell r="AA333" t="str">
            <v>BCH</v>
          </cell>
          <cell r="AB333" t="str">
            <v>0033</v>
          </cell>
          <cell r="AC333" t="str">
            <v>WKS</v>
          </cell>
          <cell r="AE333" t="str">
            <v>JV#</v>
          </cell>
          <cell r="AF333" t="str">
            <v>1232</v>
          </cell>
          <cell r="AG333" t="str">
            <v>FRN</v>
          </cell>
          <cell r="AH333" t="str">
            <v>6149</v>
          </cell>
          <cell r="AI333" t="str">
            <v>RP#</v>
          </cell>
          <cell r="AJ333" t="str">
            <v>000</v>
          </cell>
          <cell r="AK333" t="str">
            <v>CTL</v>
          </cell>
          <cell r="AM333" t="str">
            <v>RF#</v>
          </cell>
          <cell r="AU333" t="str">
            <v>ACCR WD COMM UNPAID INV</v>
          </cell>
          <cell r="AZ333" t="str">
            <v>FPL Fibernet</v>
          </cell>
        </row>
        <row r="334">
          <cell r="A334" t="str">
            <v>107100</v>
          </cell>
          <cell r="B334" t="str">
            <v>0312</v>
          </cell>
          <cell r="C334" t="str">
            <v>06080</v>
          </cell>
          <cell r="D334" t="str">
            <v>0FIBER</v>
          </cell>
          <cell r="E334" t="str">
            <v>312000</v>
          </cell>
          <cell r="F334" t="str">
            <v>0662</v>
          </cell>
          <cell r="G334" t="str">
            <v>65000</v>
          </cell>
          <cell r="H334" t="str">
            <v>A</v>
          </cell>
          <cell r="I334" t="str">
            <v>00000041</v>
          </cell>
          <cell r="J334">
            <v>63</v>
          </cell>
          <cell r="K334">
            <v>312</v>
          </cell>
          <cell r="L334">
            <v>6149</v>
          </cell>
          <cell r="M334">
            <v>0</v>
          </cell>
          <cell r="N334">
            <v>0</v>
          </cell>
          <cell r="O334">
            <v>0</v>
          </cell>
          <cell r="P334">
            <v>0</v>
          </cell>
          <cell r="Q334" t="str">
            <v>0662</v>
          </cell>
          <cell r="R334" t="str">
            <v>65000</v>
          </cell>
          <cell r="S334" t="str">
            <v>200212</v>
          </cell>
          <cell r="T334" t="str">
            <v>CA01</v>
          </cell>
          <cell r="U334">
            <v>-79.3</v>
          </cell>
          <cell r="V334" t="str">
            <v>LDB</v>
          </cell>
          <cell r="W334">
            <v>0</v>
          </cell>
          <cell r="Y334">
            <v>0</v>
          </cell>
          <cell r="Z334">
            <v>0</v>
          </cell>
          <cell r="AA334" t="str">
            <v>BCH</v>
          </cell>
          <cell r="AB334" t="str">
            <v>0034</v>
          </cell>
          <cell r="AC334" t="str">
            <v>WKS</v>
          </cell>
          <cell r="AE334" t="str">
            <v>JV#</v>
          </cell>
          <cell r="AF334" t="str">
            <v>1232</v>
          </cell>
          <cell r="AG334" t="str">
            <v>FRN</v>
          </cell>
          <cell r="AH334" t="str">
            <v>6149</v>
          </cell>
          <cell r="AI334" t="str">
            <v>RP#</v>
          </cell>
          <cell r="AJ334" t="str">
            <v>000</v>
          </cell>
          <cell r="AK334" t="str">
            <v>CTL</v>
          </cell>
          <cell r="AM334" t="str">
            <v>RF#</v>
          </cell>
          <cell r="AU334" t="str">
            <v>ACCR WD COMM UNPAID INV</v>
          </cell>
          <cell r="AZ334" t="str">
            <v>FPL Fibernet</v>
          </cell>
        </row>
        <row r="335">
          <cell r="A335" t="str">
            <v>107100</v>
          </cell>
          <cell r="B335" t="str">
            <v>0312</v>
          </cell>
          <cell r="C335" t="str">
            <v>06080</v>
          </cell>
          <cell r="D335" t="str">
            <v>0FIBER</v>
          </cell>
          <cell r="E335" t="str">
            <v>312000</v>
          </cell>
          <cell r="F335" t="str">
            <v>0790</v>
          </cell>
          <cell r="G335" t="str">
            <v>65000</v>
          </cell>
          <cell r="H335" t="str">
            <v>A</v>
          </cell>
          <cell r="I335" t="str">
            <v>00000041</v>
          </cell>
          <cell r="J335">
            <v>63</v>
          </cell>
          <cell r="K335">
            <v>312</v>
          </cell>
          <cell r="L335">
            <v>6149</v>
          </cell>
          <cell r="M335">
            <v>0</v>
          </cell>
          <cell r="N335">
            <v>0</v>
          </cell>
          <cell r="O335">
            <v>0</v>
          </cell>
          <cell r="P335">
            <v>0</v>
          </cell>
          <cell r="Q335" t="str">
            <v>0790</v>
          </cell>
          <cell r="R335" t="str">
            <v>65000</v>
          </cell>
          <cell r="S335" t="str">
            <v>200212</v>
          </cell>
          <cell r="T335" t="str">
            <v>CA01</v>
          </cell>
          <cell r="U335">
            <v>22800</v>
          </cell>
          <cell r="V335" t="str">
            <v>LDB</v>
          </cell>
          <cell r="W335">
            <v>0</v>
          </cell>
          <cell r="Y335">
            <v>0</v>
          </cell>
          <cell r="Z335">
            <v>0</v>
          </cell>
          <cell r="AA335" t="str">
            <v>BCH</v>
          </cell>
          <cell r="AB335" t="str">
            <v>0011</v>
          </cell>
          <cell r="AC335" t="str">
            <v>WKS</v>
          </cell>
          <cell r="AE335" t="str">
            <v>JV#</v>
          </cell>
          <cell r="AF335" t="str">
            <v>1232</v>
          </cell>
          <cell r="AG335" t="str">
            <v>FRN</v>
          </cell>
          <cell r="AH335" t="str">
            <v>6149</v>
          </cell>
          <cell r="AI335" t="str">
            <v>RP#</v>
          </cell>
          <cell r="AJ335" t="str">
            <v>000</v>
          </cell>
          <cell r="AK335" t="str">
            <v>CTL</v>
          </cell>
          <cell r="AM335" t="str">
            <v>RF#</v>
          </cell>
          <cell r="AU335" t="str">
            <v>ACCRUAL OF DEC 02 CAPITAL</v>
          </cell>
          <cell r="AZ335" t="str">
            <v>FPL Fibernet</v>
          </cell>
        </row>
        <row r="336">
          <cell r="A336" t="str">
            <v>107100</v>
          </cell>
          <cell r="B336" t="str">
            <v>0312</v>
          </cell>
          <cell r="C336" t="str">
            <v>06080</v>
          </cell>
          <cell r="D336" t="str">
            <v>0FIBER</v>
          </cell>
          <cell r="E336" t="str">
            <v>312000</v>
          </cell>
          <cell r="F336" t="str">
            <v>0790</v>
          </cell>
          <cell r="G336" t="str">
            <v>65000</v>
          </cell>
          <cell r="H336" t="str">
            <v>A</v>
          </cell>
          <cell r="I336" t="str">
            <v>00000041</v>
          </cell>
          <cell r="J336">
            <v>63</v>
          </cell>
          <cell r="K336">
            <v>312</v>
          </cell>
          <cell r="L336">
            <v>6149</v>
          </cell>
          <cell r="M336">
            <v>0</v>
          </cell>
          <cell r="N336">
            <v>0</v>
          </cell>
          <cell r="O336">
            <v>0</v>
          </cell>
          <cell r="P336">
            <v>0</v>
          </cell>
          <cell r="Q336" t="str">
            <v>0790</v>
          </cell>
          <cell r="R336" t="str">
            <v>65000</v>
          </cell>
          <cell r="S336" t="str">
            <v>200212</v>
          </cell>
          <cell r="T336" t="str">
            <v>CA01</v>
          </cell>
          <cell r="U336">
            <v>-22800</v>
          </cell>
          <cell r="V336" t="str">
            <v>LDB</v>
          </cell>
          <cell r="W336">
            <v>0</v>
          </cell>
          <cell r="Y336">
            <v>0</v>
          </cell>
          <cell r="Z336">
            <v>0</v>
          </cell>
          <cell r="AA336" t="str">
            <v>BCH</v>
          </cell>
          <cell r="AB336" t="str">
            <v>0042</v>
          </cell>
          <cell r="AC336" t="str">
            <v>WKS</v>
          </cell>
          <cell r="AE336" t="str">
            <v>JV#</v>
          </cell>
          <cell r="AF336" t="str">
            <v>1232</v>
          </cell>
          <cell r="AG336" t="str">
            <v>FRN</v>
          </cell>
          <cell r="AH336" t="str">
            <v>6149</v>
          </cell>
          <cell r="AI336" t="str">
            <v>RP#</v>
          </cell>
          <cell r="AJ336" t="str">
            <v>000</v>
          </cell>
          <cell r="AK336" t="str">
            <v>CTL</v>
          </cell>
          <cell r="AM336" t="str">
            <v>RF#</v>
          </cell>
          <cell r="AU336" t="str">
            <v>ACCRUAL REVERSAL OF DEC02</v>
          </cell>
          <cell r="AZ336" t="str">
            <v>FPL Fibernet</v>
          </cell>
        </row>
        <row r="337">
          <cell r="A337" t="str">
            <v>107100</v>
          </cell>
          <cell r="B337" t="str">
            <v>0312</v>
          </cell>
          <cell r="C337" t="str">
            <v>06080</v>
          </cell>
          <cell r="D337" t="str">
            <v>0FIBER</v>
          </cell>
          <cell r="E337" t="str">
            <v>312000</v>
          </cell>
          <cell r="F337" t="str">
            <v>0790</v>
          </cell>
          <cell r="G337" t="str">
            <v>65000</v>
          </cell>
          <cell r="H337" t="str">
            <v>A</v>
          </cell>
          <cell r="I337" t="str">
            <v>00000041</v>
          </cell>
          <cell r="J337">
            <v>63</v>
          </cell>
          <cell r="K337">
            <v>312</v>
          </cell>
          <cell r="L337">
            <v>6149</v>
          </cell>
          <cell r="M337">
            <v>0</v>
          </cell>
          <cell r="N337">
            <v>0</v>
          </cell>
          <cell r="O337">
            <v>0</v>
          </cell>
          <cell r="P337">
            <v>0</v>
          </cell>
          <cell r="Q337" t="str">
            <v>0790</v>
          </cell>
          <cell r="R337" t="str">
            <v>65000</v>
          </cell>
          <cell r="S337" t="str">
            <v>200212</v>
          </cell>
          <cell r="T337" t="str">
            <v>CA01</v>
          </cell>
          <cell r="U337">
            <v>-198179.7</v>
          </cell>
          <cell r="V337" t="str">
            <v>LDB</v>
          </cell>
          <cell r="W337">
            <v>0</v>
          </cell>
          <cell r="Y337">
            <v>0</v>
          </cell>
          <cell r="Z337">
            <v>0</v>
          </cell>
          <cell r="AA337" t="str">
            <v>BCH</v>
          </cell>
          <cell r="AB337" t="str">
            <v>0023</v>
          </cell>
          <cell r="AC337" t="str">
            <v>WKS</v>
          </cell>
          <cell r="AE337" t="str">
            <v>JV#</v>
          </cell>
          <cell r="AF337" t="str">
            <v>1232</v>
          </cell>
          <cell r="AG337" t="str">
            <v>FRN</v>
          </cell>
          <cell r="AH337" t="str">
            <v>6149</v>
          </cell>
          <cell r="AI337" t="str">
            <v>RP#</v>
          </cell>
          <cell r="AJ337" t="str">
            <v>000</v>
          </cell>
          <cell r="AK337" t="str">
            <v>CTL</v>
          </cell>
          <cell r="AM337" t="str">
            <v>RF#</v>
          </cell>
          <cell r="AU337" t="str">
            <v>TO PLACE IN SERVICE</v>
          </cell>
          <cell r="AZ337" t="str">
            <v>FPL Fibernet</v>
          </cell>
        </row>
        <row r="338">
          <cell r="A338" t="str">
            <v>107100</v>
          </cell>
          <cell r="B338" t="str">
            <v>0312</v>
          </cell>
          <cell r="C338" t="str">
            <v>06080</v>
          </cell>
          <cell r="D338" t="str">
            <v>0OTHER</v>
          </cell>
          <cell r="E338" t="str">
            <v>312000</v>
          </cell>
          <cell r="F338" t="str">
            <v>0790</v>
          </cell>
          <cell r="G338" t="str">
            <v>65000</v>
          </cell>
          <cell r="H338" t="str">
            <v>A</v>
          </cell>
          <cell r="I338" t="str">
            <v>00000041</v>
          </cell>
          <cell r="J338">
            <v>64</v>
          </cell>
          <cell r="K338">
            <v>312</v>
          </cell>
          <cell r="L338">
            <v>6149</v>
          </cell>
          <cell r="M338">
            <v>0</v>
          </cell>
          <cell r="N338">
            <v>0</v>
          </cell>
          <cell r="O338">
            <v>0</v>
          </cell>
          <cell r="P338">
            <v>0</v>
          </cell>
          <cell r="Q338" t="str">
            <v>0790</v>
          </cell>
          <cell r="R338" t="str">
            <v>65000</v>
          </cell>
          <cell r="S338" t="str">
            <v>200212</v>
          </cell>
          <cell r="T338" t="str">
            <v>CA01</v>
          </cell>
          <cell r="U338">
            <v>-16009</v>
          </cell>
          <cell r="V338" t="str">
            <v>LDB</v>
          </cell>
          <cell r="W338">
            <v>0</v>
          </cell>
          <cell r="Y338">
            <v>0</v>
          </cell>
          <cell r="Z338">
            <v>0</v>
          </cell>
          <cell r="AA338" t="str">
            <v>BCH</v>
          </cell>
          <cell r="AB338" t="str">
            <v>0004</v>
          </cell>
          <cell r="AC338" t="str">
            <v>WKS</v>
          </cell>
          <cell r="AE338" t="str">
            <v>JV#</v>
          </cell>
          <cell r="AF338" t="str">
            <v>1232</v>
          </cell>
          <cell r="AG338" t="str">
            <v>FRN</v>
          </cell>
          <cell r="AH338" t="str">
            <v>6149</v>
          </cell>
          <cell r="AI338" t="str">
            <v>RP#</v>
          </cell>
          <cell r="AJ338" t="str">
            <v>000</v>
          </cell>
          <cell r="AK338" t="str">
            <v>CTL</v>
          </cell>
          <cell r="AM338" t="str">
            <v>RF#</v>
          </cell>
          <cell r="AU338" t="str">
            <v>AC-REV ACCRUAL OF OCT 02 CAPITA</v>
          </cell>
          <cell r="AZ338" t="str">
            <v>FPL Fibernet</v>
          </cell>
        </row>
        <row r="339">
          <cell r="A339" t="str">
            <v>107100</v>
          </cell>
          <cell r="B339" t="str">
            <v>0313</v>
          </cell>
          <cell r="C339" t="str">
            <v>06080</v>
          </cell>
          <cell r="D339" t="str">
            <v>0FIBER</v>
          </cell>
          <cell r="E339" t="str">
            <v>313000</v>
          </cell>
          <cell r="F339" t="str">
            <v>0803</v>
          </cell>
          <cell r="G339" t="str">
            <v>36000</v>
          </cell>
          <cell r="H339" t="str">
            <v>A</v>
          </cell>
          <cell r="I339" t="str">
            <v>00000041</v>
          </cell>
          <cell r="J339">
            <v>60</v>
          </cell>
          <cell r="K339">
            <v>313</v>
          </cell>
          <cell r="L339">
            <v>6149</v>
          </cell>
          <cell r="M339">
            <v>107</v>
          </cell>
          <cell r="N339">
            <v>10</v>
          </cell>
          <cell r="O339">
            <v>0</v>
          </cell>
          <cell r="P339">
            <v>107.1</v>
          </cell>
          <cell r="Q339" t="str">
            <v>0803</v>
          </cell>
          <cell r="R339" t="str">
            <v>36000</v>
          </cell>
          <cell r="S339" t="str">
            <v>200212</v>
          </cell>
          <cell r="T339" t="str">
            <v>PY42</v>
          </cell>
          <cell r="U339">
            <v>614.25</v>
          </cell>
          <cell r="V339" t="str">
            <v>LDB</v>
          </cell>
          <cell r="W339">
            <v>0</v>
          </cell>
          <cell r="X339" t="str">
            <v>SHR</v>
          </cell>
          <cell r="Y339">
            <v>20</v>
          </cell>
          <cell r="Z339">
            <v>20</v>
          </cell>
          <cell r="AA339" t="str">
            <v>PYP</v>
          </cell>
          <cell r="AB339" t="str">
            <v xml:space="preserve"> 0000025</v>
          </cell>
          <cell r="AC339" t="str">
            <v>PYL</v>
          </cell>
          <cell r="AD339" t="str">
            <v>004340</v>
          </cell>
          <cell r="AE339" t="str">
            <v>EMP</v>
          </cell>
          <cell r="AF339" t="str">
            <v>80816</v>
          </cell>
          <cell r="AG339" t="str">
            <v>JUL</v>
          </cell>
          <cell r="AH339" t="str">
            <v xml:space="preserve"> 000.00</v>
          </cell>
          <cell r="AI339" t="str">
            <v>BCH</v>
          </cell>
          <cell r="AJ339" t="str">
            <v>500</v>
          </cell>
          <cell r="AK339" t="str">
            <v>CLS</v>
          </cell>
          <cell r="AL339" t="str">
            <v>R438</v>
          </cell>
          <cell r="AM339" t="str">
            <v>DTA</v>
          </cell>
          <cell r="AN339" t="str">
            <v xml:space="preserve"> 00000000000.00</v>
          </cell>
          <cell r="AO339" t="str">
            <v>DTH</v>
          </cell>
          <cell r="AP339" t="str">
            <v xml:space="preserve"> 00000000000.00</v>
          </cell>
          <cell r="AV339" t="str">
            <v>000000000</v>
          </cell>
          <cell r="AW339" t="str">
            <v>000</v>
          </cell>
          <cell r="AX339" t="str">
            <v>00</v>
          </cell>
          <cell r="AY339" t="str">
            <v>0</v>
          </cell>
          <cell r="AZ339" t="str">
            <v>FPL Fibernet</v>
          </cell>
        </row>
        <row r="340">
          <cell r="A340" t="str">
            <v>107100</v>
          </cell>
          <cell r="B340" t="str">
            <v>0314</v>
          </cell>
          <cell r="C340" t="str">
            <v>06080</v>
          </cell>
          <cell r="D340" t="str">
            <v>0FIBER</v>
          </cell>
          <cell r="E340" t="str">
            <v>314000</v>
          </cell>
          <cell r="F340" t="str">
            <v>0790</v>
          </cell>
          <cell r="G340" t="str">
            <v>65000</v>
          </cell>
          <cell r="H340" t="str">
            <v>A</v>
          </cell>
          <cell r="I340" t="str">
            <v>00000041</v>
          </cell>
          <cell r="J340">
            <v>63</v>
          </cell>
          <cell r="K340">
            <v>314</v>
          </cell>
          <cell r="L340">
            <v>6149</v>
          </cell>
          <cell r="M340">
            <v>0</v>
          </cell>
          <cell r="N340">
            <v>0</v>
          </cell>
          <cell r="O340">
            <v>0</v>
          </cell>
          <cell r="P340">
            <v>0</v>
          </cell>
          <cell r="Q340" t="str">
            <v>0790</v>
          </cell>
          <cell r="R340" t="str">
            <v>65000</v>
          </cell>
          <cell r="S340" t="str">
            <v>200212</v>
          </cell>
          <cell r="T340" t="str">
            <v>CA01</v>
          </cell>
          <cell r="U340">
            <v>23819.61</v>
          </cell>
          <cell r="V340" t="str">
            <v>LDB</v>
          </cell>
          <cell r="W340">
            <v>0</v>
          </cell>
          <cell r="Y340">
            <v>0</v>
          </cell>
          <cell r="Z340">
            <v>0</v>
          </cell>
          <cell r="AA340" t="str">
            <v>BCH</v>
          </cell>
          <cell r="AB340" t="str">
            <v>0015</v>
          </cell>
          <cell r="AC340" t="str">
            <v>WKS</v>
          </cell>
          <cell r="AE340" t="str">
            <v>JV#</v>
          </cell>
          <cell r="AF340" t="str">
            <v>1232</v>
          </cell>
          <cell r="AG340" t="str">
            <v>FRN</v>
          </cell>
          <cell r="AH340" t="str">
            <v>6149</v>
          </cell>
          <cell r="AI340" t="str">
            <v>RP#</v>
          </cell>
          <cell r="AJ340" t="str">
            <v>000</v>
          </cell>
          <cell r="AK340" t="str">
            <v>CTL</v>
          </cell>
          <cell r="AM340" t="str">
            <v>RF#</v>
          </cell>
          <cell r="AU340" t="str">
            <v>ACCRUAL OF DEC 02 CAPITAL</v>
          </cell>
          <cell r="AZ340" t="str">
            <v>FPL Fibernet</v>
          </cell>
        </row>
        <row r="341">
          <cell r="A341" t="str">
            <v>107100</v>
          </cell>
          <cell r="B341" t="str">
            <v>0367</v>
          </cell>
          <cell r="C341" t="str">
            <v>06080</v>
          </cell>
          <cell r="D341" t="str">
            <v>0FIBER</v>
          </cell>
          <cell r="E341" t="str">
            <v>367000</v>
          </cell>
          <cell r="F341" t="str">
            <v>0803</v>
          </cell>
          <cell r="G341" t="str">
            <v>36000</v>
          </cell>
          <cell r="H341" t="str">
            <v>A</v>
          </cell>
          <cell r="I341" t="str">
            <v>00000041</v>
          </cell>
          <cell r="J341">
            <v>60</v>
          </cell>
          <cell r="K341">
            <v>367</v>
          </cell>
          <cell r="L341">
            <v>6149</v>
          </cell>
          <cell r="M341">
            <v>107</v>
          </cell>
          <cell r="N341">
            <v>10</v>
          </cell>
          <cell r="O341">
            <v>0</v>
          </cell>
          <cell r="P341">
            <v>107.1</v>
          </cell>
          <cell r="Q341" t="str">
            <v>0803</v>
          </cell>
          <cell r="R341" t="str">
            <v>36000</v>
          </cell>
          <cell r="S341" t="str">
            <v>200212</v>
          </cell>
          <cell r="T341" t="str">
            <v>PY42</v>
          </cell>
          <cell r="U341">
            <v>695</v>
          </cell>
          <cell r="V341" t="str">
            <v>LDB</v>
          </cell>
          <cell r="W341">
            <v>0</v>
          </cell>
          <cell r="X341" t="str">
            <v>SHR</v>
          </cell>
          <cell r="Y341">
            <v>16</v>
          </cell>
          <cell r="Z341">
            <v>16</v>
          </cell>
          <cell r="AA341" t="str">
            <v>PYP</v>
          </cell>
          <cell r="AB341" t="str">
            <v xml:space="preserve"> 0000025</v>
          </cell>
          <cell r="AC341" t="str">
            <v>PYL</v>
          </cell>
          <cell r="AD341" t="str">
            <v>004367</v>
          </cell>
          <cell r="AE341" t="str">
            <v>EMP</v>
          </cell>
          <cell r="AF341" t="str">
            <v>46704</v>
          </cell>
          <cell r="AG341" t="str">
            <v>JUL</v>
          </cell>
          <cell r="AH341" t="str">
            <v xml:space="preserve"> 000.00</v>
          </cell>
          <cell r="AI341" t="str">
            <v>BCH</v>
          </cell>
          <cell r="AJ341" t="str">
            <v>500</v>
          </cell>
          <cell r="AK341" t="str">
            <v>CLS</v>
          </cell>
          <cell r="AL341" t="str">
            <v>R235</v>
          </cell>
          <cell r="AM341" t="str">
            <v>DTA</v>
          </cell>
          <cell r="AN341" t="str">
            <v xml:space="preserve"> 00000000000.00</v>
          </cell>
          <cell r="AO341" t="str">
            <v>DTH</v>
          </cell>
          <cell r="AP341" t="str">
            <v xml:space="preserve"> 00000000000.00</v>
          </cell>
          <cell r="AV341" t="str">
            <v>000000000</v>
          </cell>
          <cell r="AW341" t="str">
            <v>000</v>
          </cell>
          <cell r="AX341" t="str">
            <v>00</v>
          </cell>
          <cell r="AY341" t="str">
            <v>0</v>
          </cell>
          <cell r="AZ341" t="str">
            <v>FPL Fibernet</v>
          </cell>
        </row>
        <row r="342">
          <cell r="A342" t="str">
            <v>107100</v>
          </cell>
          <cell r="B342" t="str">
            <v>0312</v>
          </cell>
          <cell r="C342" t="str">
            <v>06080</v>
          </cell>
          <cell r="D342" t="str">
            <v>0ELECT</v>
          </cell>
          <cell r="E342" t="str">
            <v>312000</v>
          </cell>
          <cell r="F342" t="str">
            <v>0676</v>
          </cell>
          <cell r="G342" t="str">
            <v>12450</v>
          </cell>
          <cell r="H342" t="str">
            <v>A</v>
          </cell>
          <cell r="I342" t="str">
            <v>00000041</v>
          </cell>
          <cell r="J342">
            <v>65</v>
          </cell>
          <cell r="K342">
            <v>312</v>
          </cell>
          <cell r="L342">
            <v>6150</v>
          </cell>
          <cell r="M342">
            <v>398</v>
          </cell>
          <cell r="N342">
            <v>0</v>
          </cell>
          <cell r="O342">
            <v>1</v>
          </cell>
          <cell r="P342">
            <v>398.00099999999998</v>
          </cell>
          <cell r="Q342" t="str">
            <v>0676</v>
          </cell>
          <cell r="R342" t="str">
            <v>12450</v>
          </cell>
          <cell r="S342" t="str">
            <v>200212</v>
          </cell>
          <cell r="T342" t="str">
            <v>SA01</v>
          </cell>
          <cell r="U342">
            <v>-2582.39</v>
          </cell>
          <cell r="V342" t="str">
            <v>LDB</v>
          </cell>
          <cell r="W342">
            <v>0</v>
          </cell>
          <cell r="Y342">
            <v>0</v>
          </cell>
          <cell r="Z342">
            <v>-1</v>
          </cell>
          <cell r="AA342" t="str">
            <v>MS#</v>
          </cell>
          <cell r="AB342" t="str">
            <v xml:space="preserve">   998014506</v>
          </cell>
          <cell r="AC342" t="str">
            <v>BCH</v>
          </cell>
          <cell r="AD342" t="str">
            <v>012627</v>
          </cell>
          <cell r="AE342" t="str">
            <v>TML</v>
          </cell>
          <cell r="AF342" t="str">
            <v>12027</v>
          </cell>
          <cell r="AG342" t="str">
            <v>SRL</v>
          </cell>
          <cell r="AH342" t="str">
            <v>0368</v>
          </cell>
          <cell r="AI342" t="str">
            <v>DLV</v>
          </cell>
          <cell r="AJ342" t="str">
            <v>000</v>
          </cell>
          <cell r="AK342" t="str">
            <v>REL</v>
          </cell>
          <cell r="AL342" t="str">
            <v>000</v>
          </cell>
          <cell r="AM342" t="str">
            <v>LN#</v>
          </cell>
          <cell r="AO342" t="str">
            <v>UOI</v>
          </cell>
          <cell r="AP342" t="str">
            <v>EA</v>
          </cell>
          <cell r="AU342" t="str">
            <v>0</v>
          </cell>
          <cell r="AW342" t="str">
            <v>000</v>
          </cell>
          <cell r="AX342" t="str">
            <v>00</v>
          </cell>
          <cell r="AY342" t="str">
            <v>0</v>
          </cell>
          <cell r="AZ342" t="str">
            <v>FPL Fibernet</v>
          </cell>
        </row>
        <row r="343">
          <cell r="A343" t="str">
            <v>107100</v>
          </cell>
          <cell r="B343" t="str">
            <v>0312</v>
          </cell>
          <cell r="C343" t="str">
            <v>06080</v>
          </cell>
          <cell r="D343" t="str">
            <v>0ELECT</v>
          </cell>
          <cell r="E343" t="str">
            <v>312000</v>
          </cell>
          <cell r="F343" t="str">
            <v>0790</v>
          </cell>
          <cell r="G343" t="str">
            <v>65000</v>
          </cell>
          <cell r="H343" t="str">
            <v>A</v>
          </cell>
          <cell r="I343" t="str">
            <v>00000041</v>
          </cell>
          <cell r="J343">
            <v>65</v>
          </cell>
          <cell r="K343">
            <v>312</v>
          </cell>
          <cell r="L343">
            <v>6150</v>
          </cell>
          <cell r="M343">
            <v>0</v>
          </cell>
          <cell r="N343">
            <v>0</v>
          </cell>
          <cell r="O343">
            <v>0</v>
          </cell>
          <cell r="P343">
            <v>0</v>
          </cell>
          <cell r="Q343" t="str">
            <v>0790</v>
          </cell>
          <cell r="R343" t="str">
            <v>65000</v>
          </cell>
          <cell r="S343" t="str">
            <v>200212</v>
          </cell>
          <cell r="T343" t="str">
            <v>CA01</v>
          </cell>
          <cell r="U343">
            <v>-261666.87</v>
          </cell>
          <cell r="V343" t="str">
            <v>LDB</v>
          </cell>
          <cell r="W343">
            <v>0</v>
          </cell>
          <cell r="Y343">
            <v>0</v>
          </cell>
          <cell r="Z343">
            <v>0</v>
          </cell>
          <cell r="AA343" t="str">
            <v>BCH</v>
          </cell>
          <cell r="AB343" t="str">
            <v>0023</v>
          </cell>
          <cell r="AC343" t="str">
            <v>WKS</v>
          </cell>
          <cell r="AE343" t="str">
            <v>JV#</v>
          </cell>
          <cell r="AF343" t="str">
            <v>1232</v>
          </cell>
          <cell r="AG343" t="str">
            <v>FRN</v>
          </cell>
          <cell r="AH343" t="str">
            <v>6150</v>
          </cell>
          <cell r="AI343" t="str">
            <v>RP#</v>
          </cell>
          <cell r="AJ343" t="str">
            <v>000</v>
          </cell>
          <cell r="AK343" t="str">
            <v>CTL</v>
          </cell>
          <cell r="AM343" t="str">
            <v>RF#</v>
          </cell>
          <cell r="AU343" t="str">
            <v>TO PLACE IN SERVICE</v>
          </cell>
          <cell r="AZ343" t="str">
            <v>FPL Fibernet</v>
          </cell>
        </row>
        <row r="344">
          <cell r="A344" t="str">
            <v>107100</v>
          </cell>
          <cell r="B344" t="str">
            <v>0312</v>
          </cell>
          <cell r="C344" t="str">
            <v>06080</v>
          </cell>
          <cell r="D344" t="str">
            <v>0FIBER</v>
          </cell>
          <cell r="E344" t="str">
            <v>312000</v>
          </cell>
          <cell r="F344" t="str">
            <v>0790</v>
          </cell>
          <cell r="G344" t="str">
            <v>65000</v>
          </cell>
          <cell r="H344" t="str">
            <v>A</v>
          </cell>
          <cell r="I344" t="str">
            <v>00000041</v>
          </cell>
          <cell r="J344">
            <v>63</v>
          </cell>
          <cell r="K344">
            <v>312</v>
          </cell>
          <cell r="L344">
            <v>6150</v>
          </cell>
          <cell r="M344">
            <v>0</v>
          </cell>
          <cell r="N344">
            <v>0</v>
          </cell>
          <cell r="O344">
            <v>0</v>
          </cell>
          <cell r="P344">
            <v>0</v>
          </cell>
          <cell r="Q344" t="str">
            <v>0790</v>
          </cell>
          <cell r="R344" t="str">
            <v>65000</v>
          </cell>
          <cell r="S344" t="str">
            <v>200212</v>
          </cell>
          <cell r="T344" t="str">
            <v>CA01</v>
          </cell>
          <cell r="U344">
            <v>-208833.5</v>
          </cell>
          <cell r="V344" t="str">
            <v>LDB</v>
          </cell>
          <cell r="W344">
            <v>0</v>
          </cell>
          <cell r="Y344">
            <v>0</v>
          </cell>
          <cell r="Z344">
            <v>0</v>
          </cell>
          <cell r="AA344" t="str">
            <v>BCH</v>
          </cell>
          <cell r="AB344" t="str">
            <v>0023</v>
          </cell>
          <cell r="AC344" t="str">
            <v>WKS</v>
          </cell>
          <cell r="AE344" t="str">
            <v>JV#</v>
          </cell>
          <cell r="AF344" t="str">
            <v>1232</v>
          </cell>
          <cell r="AG344" t="str">
            <v>FRN</v>
          </cell>
          <cell r="AH344" t="str">
            <v>6150</v>
          </cell>
          <cell r="AI344" t="str">
            <v>RP#</v>
          </cell>
          <cell r="AJ344" t="str">
            <v>000</v>
          </cell>
          <cell r="AK344" t="str">
            <v>CTL</v>
          </cell>
          <cell r="AM344" t="str">
            <v>RF#</v>
          </cell>
          <cell r="AU344" t="str">
            <v>TO PLACE IN SERVICE</v>
          </cell>
          <cell r="AZ344" t="str">
            <v>FPL Fibernet</v>
          </cell>
        </row>
        <row r="345">
          <cell r="A345" t="str">
            <v>107100</v>
          </cell>
          <cell r="B345" t="str">
            <v>0399</v>
          </cell>
          <cell r="C345" t="str">
            <v>06080</v>
          </cell>
          <cell r="D345" t="str">
            <v>0FIBER</v>
          </cell>
          <cell r="E345" t="str">
            <v>399000</v>
          </cell>
          <cell r="F345" t="str">
            <v>0625</v>
          </cell>
          <cell r="G345" t="str">
            <v>52450</v>
          </cell>
          <cell r="H345" t="str">
            <v>A</v>
          </cell>
          <cell r="I345" t="str">
            <v>00000041</v>
          </cell>
          <cell r="J345">
            <v>60</v>
          </cell>
          <cell r="K345">
            <v>399</v>
          </cell>
          <cell r="L345">
            <v>6150</v>
          </cell>
          <cell r="M345">
            <v>0</v>
          </cell>
          <cell r="N345">
            <v>0</v>
          </cell>
          <cell r="O345">
            <v>0</v>
          </cell>
          <cell r="P345">
            <v>0</v>
          </cell>
          <cell r="Q345" t="str">
            <v>0625</v>
          </cell>
          <cell r="R345" t="str">
            <v>52450</v>
          </cell>
          <cell r="S345" t="str">
            <v>200212</v>
          </cell>
          <cell r="T345" t="str">
            <v>SA01</v>
          </cell>
          <cell r="U345">
            <v>10</v>
          </cell>
          <cell r="W345">
            <v>0</v>
          </cell>
          <cell r="Y345">
            <v>0</v>
          </cell>
          <cell r="Z345">
            <v>0</v>
          </cell>
          <cell r="AA345" t="str">
            <v>BCH</v>
          </cell>
          <cell r="AB345" t="str">
            <v>450002340</v>
          </cell>
          <cell r="AC345" t="str">
            <v>PO#</v>
          </cell>
          <cell r="AE345" t="str">
            <v>S/R</v>
          </cell>
          <cell r="AI345" t="str">
            <v>PYN</v>
          </cell>
          <cell r="AJ345" t="str">
            <v>DE ZAYAS J M</v>
          </cell>
          <cell r="AK345" t="str">
            <v>VND</v>
          </cell>
          <cell r="AL345" t="str">
            <v>589128454</v>
          </cell>
          <cell r="AM345" t="str">
            <v>FAC</v>
          </cell>
          <cell r="AN345" t="str">
            <v>000</v>
          </cell>
          <cell r="AQ345" t="str">
            <v>NVD</v>
          </cell>
          <cell r="AR345" t="str">
            <v>2002-12-</v>
          </cell>
          <cell r="AU345" t="str">
            <v>J DEZAYAS MISC      DE ZAYAS J M        1900003280</v>
          </cell>
          <cell r="AV345" t="str">
            <v>WF-BATCH</v>
          </cell>
          <cell r="AW345" t="str">
            <v>000</v>
          </cell>
          <cell r="AX345" t="str">
            <v>00</v>
          </cell>
          <cell r="AY345" t="str">
            <v>0</v>
          </cell>
          <cell r="AZ345" t="str">
            <v>FPL Fibernet</v>
          </cell>
        </row>
        <row r="346">
          <cell r="A346" t="str">
            <v>107100</v>
          </cell>
          <cell r="B346" t="str">
            <v>0399</v>
          </cell>
          <cell r="C346" t="str">
            <v>06080</v>
          </cell>
          <cell r="D346" t="str">
            <v>0FIBER</v>
          </cell>
          <cell r="E346" t="str">
            <v>399000</v>
          </cell>
          <cell r="F346" t="str">
            <v>0625</v>
          </cell>
          <cell r="G346" t="str">
            <v>52450</v>
          </cell>
          <cell r="H346" t="str">
            <v>A</v>
          </cell>
          <cell r="I346" t="str">
            <v>00000041</v>
          </cell>
          <cell r="J346">
            <v>60</v>
          </cell>
          <cell r="K346">
            <v>399</v>
          </cell>
          <cell r="L346">
            <v>6150</v>
          </cell>
          <cell r="M346">
            <v>0</v>
          </cell>
          <cell r="N346">
            <v>0</v>
          </cell>
          <cell r="O346">
            <v>0</v>
          </cell>
          <cell r="P346">
            <v>0</v>
          </cell>
          <cell r="Q346" t="str">
            <v>0625</v>
          </cell>
          <cell r="R346" t="str">
            <v>52450</v>
          </cell>
          <cell r="S346" t="str">
            <v>200212</v>
          </cell>
          <cell r="T346" t="str">
            <v>SA01</v>
          </cell>
          <cell r="U346">
            <v>10</v>
          </cell>
          <cell r="W346">
            <v>0</v>
          </cell>
          <cell r="Y346">
            <v>0</v>
          </cell>
          <cell r="Z346">
            <v>0</v>
          </cell>
          <cell r="AA346" t="str">
            <v>BCH</v>
          </cell>
          <cell r="AB346" t="str">
            <v>450002350</v>
          </cell>
          <cell r="AC346" t="str">
            <v>PO#</v>
          </cell>
          <cell r="AE346" t="str">
            <v>S/R</v>
          </cell>
          <cell r="AI346" t="str">
            <v>PYN</v>
          </cell>
          <cell r="AJ346" t="str">
            <v>DE ZAYAS J M</v>
          </cell>
          <cell r="AK346" t="str">
            <v>VND</v>
          </cell>
          <cell r="AL346" t="str">
            <v>589128454</v>
          </cell>
          <cell r="AM346" t="str">
            <v>FAC</v>
          </cell>
          <cell r="AN346" t="str">
            <v>000</v>
          </cell>
          <cell r="AQ346" t="str">
            <v>NVD</v>
          </cell>
          <cell r="AR346" t="str">
            <v>2002-12-</v>
          </cell>
          <cell r="AU346" t="str">
            <v>J DEZAYAS MISC      DE ZAYAS J M        1900003313</v>
          </cell>
          <cell r="AV346" t="str">
            <v>WF-BATCH</v>
          </cell>
          <cell r="AW346" t="str">
            <v>000</v>
          </cell>
          <cell r="AX346" t="str">
            <v>00</v>
          </cell>
          <cell r="AY346" t="str">
            <v>0</v>
          </cell>
          <cell r="AZ346" t="str">
            <v>FPL Fibernet</v>
          </cell>
        </row>
        <row r="347">
          <cell r="A347" t="str">
            <v>107100</v>
          </cell>
          <cell r="B347" t="str">
            <v>0399</v>
          </cell>
          <cell r="C347" t="str">
            <v>06080</v>
          </cell>
          <cell r="D347" t="str">
            <v>0FIBER</v>
          </cell>
          <cell r="E347" t="str">
            <v>399000</v>
          </cell>
          <cell r="F347" t="str">
            <v>0646</v>
          </cell>
          <cell r="G347" t="str">
            <v>52450</v>
          </cell>
          <cell r="H347" t="str">
            <v>A</v>
          </cell>
          <cell r="I347" t="str">
            <v>00000041</v>
          </cell>
          <cell r="J347">
            <v>60</v>
          </cell>
          <cell r="K347">
            <v>399</v>
          </cell>
          <cell r="L347">
            <v>6150</v>
          </cell>
          <cell r="M347">
            <v>0</v>
          </cell>
          <cell r="N347">
            <v>0</v>
          </cell>
          <cell r="O347">
            <v>0</v>
          </cell>
          <cell r="P347">
            <v>0</v>
          </cell>
          <cell r="Q347" t="str">
            <v>0646</v>
          </cell>
          <cell r="R347" t="str">
            <v>52450</v>
          </cell>
          <cell r="S347" t="str">
            <v>200212</v>
          </cell>
          <cell r="T347" t="str">
            <v>SA01</v>
          </cell>
          <cell r="U347">
            <v>81.760000000000005</v>
          </cell>
          <cell r="W347">
            <v>0</v>
          </cell>
          <cell r="Y347">
            <v>0</v>
          </cell>
          <cell r="Z347">
            <v>0</v>
          </cell>
          <cell r="AA347" t="str">
            <v>BCH</v>
          </cell>
          <cell r="AB347" t="str">
            <v>450002350</v>
          </cell>
          <cell r="AC347" t="str">
            <v>PO#</v>
          </cell>
          <cell r="AE347" t="str">
            <v>S/R</v>
          </cell>
          <cell r="AI347" t="str">
            <v>PYN</v>
          </cell>
          <cell r="AJ347" t="str">
            <v>DE ZAYAS J M</v>
          </cell>
          <cell r="AK347" t="str">
            <v>VND</v>
          </cell>
          <cell r="AL347" t="str">
            <v>589128454</v>
          </cell>
          <cell r="AM347" t="str">
            <v>FAC</v>
          </cell>
          <cell r="AN347" t="str">
            <v>000</v>
          </cell>
          <cell r="AQ347" t="str">
            <v>NVD</v>
          </cell>
          <cell r="AR347" t="str">
            <v>2002-12-</v>
          </cell>
          <cell r="AU347" t="str">
            <v>J DEZAYAS MILEAGE   DE ZAYAS J M        1900003313</v>
          </cell>
          <cell r="AV347" t="str">
            <v>WF-BATCH</v>
          </cell>
          <cell r="AW347" t="str">
            <v>000</v>
          </cell>
          <cell r="AX347" t="str">
            <v>00</v>
          </cell>
          <cell r="AY347" t="str">
            <v>0</v>
          </cell>
          <cell r="AZ347" t="str">
            <v>FPL Fibernet</v>
          </cell>
        </row>
        <row r="348">
          <cell r="A348" t="str">
            <v>107100</v>
          </cell>
          <cell r="B348" t="str">
            <v>0399</v>
          </cell>
          <cell r="C348" t="str">
            <v>06080</v>
          </cell>
          <cell r="D348" t="str">
            <v>0FIBER</v>
          </cell>
          <cell r="E348" t="str">
            <v>399000</v>
          </cell>
          <cell r="F348" t="str">
            <v>0646</v>
          </cell>
          <cell r="G348" t="str">
            <v>52450</v>
          </cell>
          <cell r="H348" t="str">
            <v>A</v>
          </cell>
          <cell r="I348" t="str">
            <v>00000041</v>
          </cell>
          <cell r="J348">
            <v>60</v>
          </cell>
          <cell r="K348">
            <v>399</v>
          </cell>
          <cell r="L348">
            <v>6150</v>
          </cell>
          <cell r="M348">
            <v>0</v>
          </cell>
          <cell r="N348">
            <v>0</v>
          </cell>
          <cell r="O348">
            <v>0</v>
          </cell>
          <cell r="P348">
            <v>0</v>
          </cell>
          <cell r="Q348" t="str">
            <v>0646</v>
          </cell>
          <cell r="R348" t="str">
            <v>52450</v>
          </cell>
          <cell r="S348" t="str">
            <v>200212</v>
          </cell>
          <cell r="T348" t="str">
            <v>SA01</v>
          </cell>
          <cell r="U348">
            <v>122.64</v>
          </cell>
          <cell r="W348">
            <v>0</v>
          </cell>
          <cell r="Y348">
            <v>0</v>
          </cell>
          <cell r="Z348">
            <v>0</v>
          </cell>
          <cell r="AA348" t="str">
            <v>BCH</v>
          </cell>
          <cell r="AB348" t="str">
            <v>450002340</v>
          </cell>
          <cell r="AC348" t="str">
            <v>PO#</v>
          </cell>
          <cell r="AE348" t="str">
            <v>S/R</v>
          </cell>
          <cell r="AI348" t="str">
            <v>PYN</v>
          </cell>
          <cell r="AJ348" t="str">
            <v>DE ZAYAS J M</v>
          </cell>
          <cell r="AK348" t="str">
            <v>VND</v>
          </cell>
          <cell r="AL348" t="str">
            <v>589128454</v>
          </cell>
          <cell r="AM348" t="str">
            <v>FAC</v>
          </cell>
          <cell r="AN348" t="str">
            <v>000</v>
          </cell>
          <cell r="AQ348" t="str">
            <v>NVD</v>
          </cell>
          <cell r="AR348" t="str">
            <v>2002-12-</v>
          </cell>
          <cell r="AU348" t="str">
            <v>J DEZAYAS MILEAGE   DE ZAYAS J M        1900003280</v>
          </cell>
          <cell r="AV348" t="str">
            <v>WF-BATCH</v>
          </cell>
          <cell r="AW348" t="str">
            <v>000</v>
          </cell>
          <cell r="AX348" t="str">
            <v>00</v>
          </cell>
          <cell r="AY348" t="str">
            <v>0</v>
          </cell>
          <cell r="AZ348" t="str">
            <v>FPL Fibernet</v>
          </cell>
        </row>
        <row r="349">
          <cell r="A349" t="str">
            <v>107100</v>
          </cell>
          <cell r="B349" t="str">
            <v>0399</v>
          </cell>
          <cell r="C349" t="str">
            <v>06080</v>
          </cell>
          <cell r="D349" t="str">
            <v>0FIBER</v>
          </cell>
          <cell r="E349" t="str">
            <v>399000</v>
          </cell>
          <cell r="F349" t="str">
            <v>0901</v>
          </cell>
          <cell r="G349" t="str">
            <v>52450</v>
          </cell>
          <cell r="H349" t="str">
            <v>A</v>
          </cell>
          <cell r="I349" t="str">
            <v>00000041</v>
          </cell>
          <cell r="J349">
            <v>60</v>
          </cell>
          <cell r="K349">
            <v>399</v>
          </cell>
          <cell r="L349">
            <v>6150</v>
          </cell>
          <cell r="M349">
            <v>0</v>
          </cell>
          <cell r="N349">
            <v>0</v>
          </cell>
          <cell r="O349">
            <v>0</v>
          </cell>
          <cell r="P349">
            <v>0</v>
          </cell>
          <cell r="Q349" t="str">
            <v>0901</v>
          </cell>
          <cell r="R349" t="str">
            <v>52450</v>
          </cell>
          <cell r="S349" t="str">
            <v>200212</v>
          </cell>
          <cell r="T349" t="str">
            <v>SA01</v>
          </cell>
          <cell r="U349">
            <v>37.56</v>
          </cell>
          <cell r="W349">
            <v>0</v>
          </cell>
          <cell r="Y349">
            <v>0</v>
          </cell>
          <cell r="Z349">
            <v>0</v>
          </cell>
          <cell r="AA349" t="str">
            <v>BCH</v>
          </cell>
          <cell r="AB349" t="str">
            <v>450002340</v>
          </cell>
          <cell r="AC349" t="str">
            <v>PO#</v>
          </cell>
          <cell r="AE349" t="str">
            <v>S/R</v>
          </cell>
          <cell r="AI349" t="str">
            <v>PYN</v>
          </cell>
          <cell r="AJ349" t="str">
            <v>DE ZAYAS J M</v>
          </cell>
          <cell r="AK349" t="str">
            <v>VND</v>
          </cell>
          <cell r="AL349" t="str">
            <v>589128454</v>
          </cell>
          <cell r="AM349" t="str">
            <v>FAC</v>
          </cell>
          <cell r="AN349" t="str">
            <v>000</v>
          </cell>
          <cell r="AQ349" t="str">
            <v>NVD</v>
          </cell>
          <cell r="AR349" t="str">
            <v>2002-12-</v>
          </cell>
          <cell r="AU349" t="str">
            <v>J DEZAYAS MEALS     DE ZAYAS J M        1900003280</v>
          </cell>
          <cell r="AV349" t="str">
            <v>WF-BATCH</v>
          </cell>
          <cell r="AW349" t="str">
            <v>000</v>
          </cell>
          <cell r="AX349" t="str">
            <v>00</v>
          </cell>
          <cell r="AY349" t="str">
            <v>0</v>
          </cell>
          <cell r="AZ349" t="str">
            <v>FPL Fibernet</v>
          </cell>
        </row>
        <row r="350">
          <cell r="A350" t="str">
            <v>107100</v>
          </cell>
          <cell r="B350" t="str">
            <v>0313</v>
          </cell>
          <cell r="C350" t="str">
            <v>06080</v>
          </cell>
          <cell r="D350" t="str">
            <v>0FIBER</v>
          </cell>
          <cell r="E350" t="str">
            <v>313000</v>
          </cell>
          <cell r="F350" t="str">
            <v>0790</v>
          </cell>
          <cell r="G350" t="str">
            <v>65000</v>
          </cell>
          <cell r="H350" t="str">
            <v>A</v>
          </cell>
          <cell r="I350" t="str">
            <v>00000041</v>
          </cell>
          <cell r="J350">
            <v>9</v>
          </cell>
          <cell r="K350">
            <v>313</v>
          </cell>
          <cell r="L350">
            <v>6151</v>
          </cell>
          <cell r="M350">
            <v>0</v>
          </cell>
          <cell r="N350">
            <v>0</v>
          </cell>
          <cell r="O350">
            <v>0</v>
          </cell>
          <cell r="P350">
            <v>0</v>
          </cell>
          <cell r="Q350" t="str">
            <v>0790</v>
          </cell>
          <cell r="R350" t="str">
            <v>65000</v>
          </cell>
          <cell r="S350" t="str">
            <v>200212</v>
          </cell>
          <cell r="T350" t="str">
            <v>CA01</v>
          </cell>
          <cell r="U350">
            <v>-15830.59</v>
          </cell>
          <cell r="V350" t="str">
            <v>LDB</v>
          </cell>
          <cell r="W350">
            <v>0</v>
          </cell>
          <cell r="Y350">
            <v>0</v>
          </cell>
          <cell r="Z350">
            <v>0</v>
          </cell>
          <cell r="AA350" t="str">
            <v>BCH</v>
          </cell>
          <cell r="AB350" t="str">
            <v>0023</v>
          </cell>
          <cell r="AC350" t="str">
            <v>WKS</v>
          </cell>
          <cell r="AE350" t="str">
            <v>JV#</v>
          </cell>
          <cell r="AF350" t="str">
            <v>1232</v>
          </cell>
          <cell r="AG350" t="str">
            <v>FRN</v>
          </cell>
          <cell r="AH350" t="str">
            <v>6151</v>
          </cell>
          <cell r="AI350" t="str">
            <v>RP#</v>
          </cell>
          <cell r="AJ350" t="str">
            <v>000</v>
          </cell>
          <cell r="AK350" t="str">
            <v>CTL</v>
          </cell>
          <cell r="AM350" t="str">
            <v>RF#</v>
          </cell>
          <cell r="AU350" t="str">
            <v>TO PLACE IN SERVICE</v>
          </cell>
          <cell r="AZ350" t="str">
            <v>FPL Fibernet</v>
          </cell>
        </row>
        <row r="351">
          <cell r="A351" t="str">
            <v>107100</v>
          </cell>
          <cell r="B351" t="str">
            <v>0312</v>
          </cell>
          <cell r="C351" t="str">
            <v>06080</v>
          </cell>
          <cell r="D351" t="str">
            <v>0ELECT</v>
          </cell>
          <cell r="E351" t="str">
            <v>312000</v>
          </cell>
          <cell r="F351" t="str">
            <v>0790</v>
          </cell>
          <cell r="G351" t="str">
            <v>65000</v>
          </cell>
          <cell r="H351" t="str">
            <v>A</v>
          </cell>
          <cell r="I351" t="str">
            <v>00000041</v>
          </cell>
          <cell r="J351">
            <v>65</v>
          </cell>
          <cell r="K351">
            <v>312</v>
          </cell>
          <cell r="L351">
            <v>6152</v>
          </cell>
          <cell r="M351">
            <v>0</v>
          </cell>
          <cell r="N351">
            <v>0</v>
          </cell>
          <cell r="O351">
            <v>0</v>
          </cell>
          <cell r="P351">
            <v>0</v>
          </cell>
          <cell r="Q351" t="str">
            <v>0790</v>
          </cell>
          <cell r="R351" t="str">
            <v>65000</v>
          </cell>
          <cell r="S351" t="str">
            <v>200212</v>
          </cell>
          <cell r="T351" t="str">
            <v>CA01</v>
          </cell>
          <cell r="U351">
            <v>-1811.7</v>
          </cell>
          <cell r="V351" t="str">
            <v>LDB</v>
          </cell>
          <cell r="W351">
            <v>0</v>
          </cell>
          <cell r="Y351">
            <v>0</v>
          </cell>
          <cell r="Z351">
            <v>0</v>
          </cell>
          <cell r="AA351" t="str">
            <v>BCH</v>
          </cell>
          <cell r="AB351" t="str">
            <v>0023</v>
          </cell>
          <cell r="AC351" t="str">
            <v>WKS</v>
          </cell>
          <cell r="AE351" t="str">
            <v>JV#</v>
          </cell>
          <cell r="AF351" t="str">
            <v>1232</v>
          </cell>
          <cell r="AG351" t="str">
            <v>FRN</v>
          </cell>
          <cell r="AH351" t="str">
            <v>6152</v>
          </cell>
          <cell r="AI351" t="str">
            <v>RP#</v>
          </cell>
          <cell r="AJ351" t="str">
            <v>000</v>
          </cell>
          <cell r="AK351" t="str">
            <v>CTL</v>
          </cell>
          <cell r="AM351" t="str">
            <v>RF#</v>
          </cell>
          <cell r="AU351" t="str">
            <v>TO PLACE IN SERVICE</v>
          </cell>
          <cell r="AZ351" t="str">
            <v>FPL Fibernet</v>
          </cell>
        </row>
        <row r="352">
          <cell r="A352" t="str">
            <v>107100</v>
          </cell>
          <cell r="B352" t="str">
            <v>0312</v>
          </cell>
          <cell r="C352" t="str">
            <v>06080</v>
          </cell>
          <cell r="D352" t="str">
            <v>0FIBER</v>
          </cell>
          <cell r="E352" t="str">
            <v>312000</v>
          </cell>
          <cell r="F352" t="str">
            <v>0790</v>
          </cell>
          <cell r="G352" t="str">
            <v>65000</v>
          </cell>
          <cell r="H352" t="str">
            <v>A</v>
          </cell>
          <cell r="I352" t="str">
            <v>00000041</v>
          </cell>
          <cell r="J352">
            <v>63</v>
          </cell>
          <cell r="K352">
            <v>312</v>
          </cell>
          <cell r="L352">
            <v>6152</v>
          </cell>
          <cell r="M352">
            <v>0</v>
          </cell>
          <cell r="N352">
            <v>0</v>
          </cell>
          <cell r="O352">
            <v>0</v>
          </cell>
          <cell r="P352">
            <v>0</v>
          </cell>
          <cell r="Q352" t="str">
            <v>0790</v>
          </cell>
          <cell r="R352" t="str">
            <v>65000</v>
          </cell>
          <cell r="S352" t="str">
            <v>200212</v>
          </cell>
          <cell r="T352" t="str">
            <v>CA01</v>
          </cell>
          <cell r="U352">
            <v>7000</v>
          </cell>
          <cell r="V352" t="str">
            <v>LDB</v>
          </cell>
          <cell r="W352">
            <v>0</v>
          </cell>
          <cell r="Y352">
            <v>0</v>
          </cell>
          <cell r="Z352">
            <v>0</v>
          </cell>
          <cell r="AA352" t="str">
            <v>BCH</v>
          </cell>
          <cell r="AB352" t="str">
            <v>0011</v>
          </cell>
          <cell r="AC352" t="str">
            <v>WKS</v>
          </cell>
          <cell r="AE352" t="str">
            <v>JV#</v>
          </cell>
          <cell r="AF352" t="str">
            <v>1232</v>
          </cell>
          <cell r="AG352" t="str">
            <v>FRN</v>
          </cell>
          <cell r="AH352" t="str">
            <v>6152</v>
          </cell>
          <cell r="AI352" t="str">
            <v>RP#</v>
          </cell>
          <cell r="AJ352" t="str">
            <v>000</v>
          </cell>
          <cell r="AK352" t="str">
            <v>CTL</v>
          </cell>
          <cell r="AM352" t="str">
            <v>RF#</v>
          </cell>
          <cell r="AU352" t="str">
            <v>ACCRUAL OF DEC 02 CAPITAL</v>
          </cell>
          <cell r="AZ352" t="str">
            <v>FPL Fibernet</v>
          </cell>
        </row>
        <row r="353">
          <cell r="A353" t="str">
            <v>107100</v>
          </cell>
          <cell r="B353" t="str">
            <v>0314</v>
          </cell>
          <cell r="C353" t="str">
            <v>06080</v>
          </cell>
          <cell r="D353" t="str">
            <v>0ELECT</v>
          </cell>
          <cell r="E353" t="str">
            <v>314000</v>
          </cell>
          <cell r="F353" t="str">
            <v>0675</v>
          </cell>
          <cell r="G353" t="str">
            <v>52450</v>
          </cell>
          <cell r="H353" t="str">
            <v>A</v>
          </cell>
          <cell r="I353" t="str">
            <v>00000041</v>
          </cell>
          <cell r="J353">
            <v>65</v>
          </cell>
          <cell r="K353">
            <v>314</v>
          </cell>
          <cell r="L353">
            <v>6152</v>
          </cell>
          <cell r="M353">
            <v>398</v>
          </cell>
          <cell r="N353">
            <v>0</v>
          </cell>
          <cell r="O353">
            <v>1</v>
          </cell>
          <cell r="P353">
            <v>398.00099999999998</v>
          </cell>
          <cell r="Q353" t="str">
            <v>0675</v>
          </cell>
          <cell r="R353" t="str">
            <v>52450</v>
          </cell>
          <cell r="S353" t="str">
            <v>200212</v>
          </cell>
          <cell r="T353" t="str">
            <v>SA01</v>
          </cell>
          <cell r="U353">
            <v>10</v>
          </cell>
          <cell r="W353">
            <v>0</v>
          </cell>
          <cell r="Y353">
            <v>0</v>
          </cell>
          <cell r="Z353">
            <v>0</v>
          </cell>
          <cell r="AA353" t="str">
            <v>BCH</v>
          </cell>
          <cell r="AB353" t="str">
            <v>450002345</v>
          </cell>
          <cell r="AC353" t="str">
            <v>PO#</v>
          </cell>
          <cell r="AE353" t="str">
            <v>S/R</v>
          </cell>
          <cell r="AI353" t="str">
            <v>PYN</v>
          </cell>
          <cell r="AJ353" t="str">
            <v>INTERCONNX INC</v>
          </cell>
          <cell r="AK353" t="str">
            <v>VND</v>
          </cell>
          <cell r="AL353" t="str">
            <v>522070373</v>
          </cell>
          <cell r="AM353" t="str">
            <v>FAC</v>
          </cell>
          <cell r="AN353" t="str">
            <v>000</v>
          </cell>
          <cell r="AQ353" t="str">
            <v>NVD</v>
          </cell>
          <cell r="AR353" t="str">
            <v>2002-10-</v>
          </cell>
          <cell r="AU353" t="str">
            <v>4500104775          INTERCONNX INC      1900003304</v>
          </cell>
          <cell r="AV353" t="str">
            <v>WF-BATCH</v>
          </cell>
          <cell r="AW353" t="str">
            <v>000</v>
          </cell>
          <cell r="AX353" t="str">
            <v>00</v>
          </cell>
          <cell r="AY353" t="str">
            <v>0</v>
          </cell>
          <cell r="AZ353" t="str">
            <v>FPL Fibernet</v>
          </cell>
        </row>
        <row r="354">
          <cell r="A354" t="str">
            <v>107100</v>
          </cell>
          <cell r="B354" t="str">
            <v>0312</v>
          </cell>
          <cell r="C354" t="str">
            <v>06080</v>
          </cell>
          <cell r="D354" t="str">
            <v>0ELECT</v>
          </cell>
          <cell r="E354" t="str">
            <v>312000</v>
          </cell>
          <cell r="F354" t="str">
            <v>0790</v>
          </cell>
          <cell r="G354" t="str">
            <v>65000</v>
          </cell>
          <cell r="H354" t="str">
            <v>A</v>
          </cell>
          <cell r="I354" t="str">
            <v>00000041</v>
          </cell>
          <cell r="J354">
            <v>65</v>
          </cell>
          <cell r="K354">
            <v>312</v>
          </cell>
          <cell r="L354">
            <v>6153</v>
          </cell>
          <cell r="M354">
            <v>0</v>
          </cell>
          <cell r="N354">
            <v>0</v>
          </cell>
          <cell r="O354">
            <v>0</v>
          </cell>
          <cell r="P354">
            <v>0</v>
          </cell>
          <cell r="Q354" t="str">
            <v>0790</v>
          </cell>
          <cell r="R354" t="str">
            <v>65000</v>
          </cell>
          <cell r="S354" t="str">
            <v>200212</v>
          </cell>
          <cell r="T354" t="str">
            <v>CA01</v>
          </cell>
          <cell r="U354">
            <v>-2609.06</v>
          </cell>
          <cell r="V354" t="str">
            <v>LDB</v>
          </cell>
          <cell r="W354">
            <v>0</v>
          </cell>
          <cell r="Y354">
            <v>0</v>
          </cell>
          <cell r="Z354">
            <v>0</v>
          </cell>
          <cell r="AA354" t="str">
            <v>BCH</v>
          </cell>
          <cell r="AB354" t="str">
            <v>0023</v>
          </cell>
          <cell r="AC354" t="str">
            <v>WKS</v>
          </cell>
          <cell r="AE354" t="str">
            <v>JV#</v>
          </cell>
          <cell r="AF354" t="str">
            <v>1232</v>
          </cell>
          <cell r="AG354" t="str">
            <v>FRN</v>
          </cell>
          <cell r="AH354" t="str">
            <v>6153</v>
          </cell>
          <cell r="AI354" t="str">
            <v>RP#</v>
          </cell>
          <cell r="AJ354" t="str">
            <v>000</v>
          </cell>
          <cell r="AK354" t="str">
            <v>CTL</v>
          </cell>
          <cell r="AM354" t="str">
            <v>RF#</v>
          </cell>
          <cell r="AU354" t="str">
            <v>TO PLACE IN SERVICE</v>
          </cell>
          <cell r="AZ354" t="str">
            <v>FPL Fibernet</v>
          </cell>
        </row>
        <row r="355">
          <cell r="A355" t="str">
            <v>107100</v>
          </cell>
          <cell r="B355" t="str">
            <v>0367</v>
          </cell>
          <cell r="C355" t="str">
            <v>06080</v>
          </cell>
          <cell r="D355" t="str">
            <v>0FIBER</v>
          </cell>
          <cell r="E355" t="str">
            <v>367000</v>
          </cell>
          <cell r="F355" t="str">
            <v>0803</v>
          </cell>
          <cell r="G355" t="str">
            <v>36000</v>
          </cell>
          <cell r="H355" t="str">
            <v>A</v>
          </cell>
          <cell r="I355" t="str">
            <v>00000041</v>
          </cell>
          <cell r="J355">
            <v>60</v>
          </cell>
          <cell r="K355">
            <v>367</v>
          </cell>
          <cell r="L355">
            <v>6153</v>
          </cell>
          <cell r="M355">
            <v>107</v>
          </cell>
          <cell r="N355">
            <v>10</v>
          </cell>
          <cell r="O355">
            <v>0</v>
          </cell>
          <cell r="P355">
            <v>107.1</v>
          </cell>
          <cell r="Q355" t="str">
            <v>0803</v>
          </cell>
          <cell r="R355" t="str">
            <v>36000</v>
          </cell>
          <cell r="S355" t="str">
            <v>200212</v>
          </cell>
          <cell r="T355" t="str">
            <v>PY42</v>
          </cell>
          <cell r="U355">
            <v>144.25</v>
          </cell>
          <cell r="V355" t="str">
            <v>LDB</v>
          </cell>
          <cell r="W355">
            <v>0</v>
          </cell>
          <cell r="X355" t="str">
            <v>SHR</v>
          </cell>
          <cell r="Y355">
            <v>4</v>
          </cell>
          <cell r="Z355">
            <v>4</v>
          </cell>
          <cell r="AA355" t="str">
            <v>PYP</v>
          </cell>
          <cell r="AB355" t="str">
            <v xml:space="preserve"> 0000025</v>
          </cell>
          <cell r="AC355" t="str">
            <v>PYL</v>
          </cell>
          <cell r="AD355" t="str">
            <v>004367</v>
          </cell>
          <cell r="AE355" t="str">
            <v>EMP</v>
          </cell>
          <cell r="AF355" t="str">
            <v>86996</v>
          </cell>
          <cell r="AG355" t="str">
            <v>JUL</v>
          </cell>
          <cell r="AH355" t="str">
            <v xml:space="preserve"> 000.00</v>
          </cell>
          <cell r="AI355" t="str">
            <v>BCH</v>
          </cell>
          <cell r="AJ355" t="str">
            <v>500</v>
          </cell>
          <cell r="AK355" t="str">
            <v>CLS</v>
          </cell>
          <cell r="AL355" t="str">
            <v>R234</v>
          </cell>
          <cell r="AM355" t="str">
            <v>DTA</v>
          </cell>
          <cell r="AN355" t="str">
            <v xml:space="preserve"> 00000000000.00</v>
          </cell>
          <cell r="AO355" t="str">
            <v>DTH</v>
          </cell>
          <cell r="AP355" t="str">
            <v xml:space="preserve"> 00000000000.00</v>
          </cell>
          <cell r="AV355" t="str">
            <v>000000000</v>
          </cell>
          <cell r="AW355" t="str">
            <v>000</v>
          </cell>
          <cell r="AX355" t="str">
            <v>00</v>
          </cell>
          <cell r="AY355" t="str">
            <v>0</v>
          </cell>
          <cell r="AZ355" t="str">
            <v>FPL Fibernet</v>
          </cell>
        </row>
        <row r="356">
          <cell r="A356" t="str">
            <v>107100</v>
          </cell>
          <cell r="B356" t="str">
            <v>0367</v>
          </cell>
          <cell r="C356" t="str">
            <v>06080</v>
          </cell>
          <cell r="D356" t="str">
            <v>0FIBER</v>
          </cell>
          <cell r="E356" t="str">
            <v>367000</v>
          </cell>
          <cell r="F356" t="str">
            <v>0803</v>
          </cell>
          <cell r="G356" t="str">
            <v>36000</v>
          </cell>
          <cell r="H356" t="str">
            <v>A</v>
          </cell>
          <cell r="I356" t="str">
            <v>00000041</v>
          </cell>
          <cell r="J356">
            <v>60</v>
          </cell>
          <cell r="K356">
            <v>367</v>
          </cell>
          <cell r="L356">
            <v>6153</v>
          </cell>
          <cell r="M356">
            <v>107</v>
          </cell>
          <cell r="N356">
            <v>10</v>
          </cell>
          <cell r="O356">
            <v>0</v>
          </cell>
          <cell r="P356">
            <v>107.1</v>
          </cell>
          <cell r="Q356" t="str">
            <v>0803</v>
          </cell>
          <cell r="R356" t="str">
            <v>36000</v>
          </cell>
          <cell r="S356" t="str">
            <v>200212</v>
          </cell>
          <cell r="T356" t="str">
            <v>PY42</v>
          </cell>
          <cell r="U356">
            <v>288.5</v>
          </cell>
          <cell r="V356" t="str">
            <v>LDB</v>
          </cell>
          <cell r="W356">
            <v>0</v>
          </cell>
          <cell r="X356" t="str">
            <v>SHR</v>
          </cell>
          <cell r="Y356">
            <v>8</v>
          </cell>
          <cell r="Z356">
            <v>8</v>
          </cell>
          <cell r="AA356" t="str">
            <v>PYP</v>
          </cell>
          <cell r="AB356" t="str">
            <v xml:space="preserve"> 0000026</v>
          </cell>
          <cell r="AC356" t="str">
            <v>PYL</v>
          </cell>
          <cell r="AD356" t="str">
            <v>004367</v>
          </cell>
          <cell r="AE356" t="str">
            <v>EMP</v>
          </cell>
          <cell r="AF356" t="str">
            <v>86996</v>
          </cell>
          <cell r="AG356" t="str">
            <v>JUL</v>
          </cell>
          <cell r="AH356" t="str">
            <v xml:space="preserve"> 000.00</v>
          </cell>
          <cell r="AI356" t="str">
            <v>BCH</v>
          </cell>
          <cell r="AJ356" t="str">
            <v>500</v>
          </cell>
          <cell r="AK356" t="str">
            <v>CLS</v>
          </cell>
          <cell r="AL356" t="str">
            <v>R234</v>
          </cell>
          <cell r="AM356" t="str">
            <v>DTA</v>
          </cell>
          <cell r="AN356" t="str">
            <v xml:space="preserve"> 00000000000.00</v>
          </cell>
          <cell r="AO356" t="str">
            <v>DTH</v>
          </cell>
          <cell r="AP356" t="str">
            <v xml:space="preserve"> 00000000000.00</v>
          </cell>
          <cell r="AV356" t="str">
            <v>000000000</v>
          </cell>
          <cell r="AW356" t="str">
            <v>000</v>
          </cell>
          <cell r="AX356" t="str">
            <v>00</v>
          </cell>
          <cell r="AY356" t="str">
            <v>0</v>
          </cell>
          <cell r="AZ356" t="str">
            <v>FPL Fibernet</v>
          </cell>
        </row>
        <row r="357">
          <cell r="A357" t="str">
            <v>107100</v>
          </cell>
          <cell r="B357" t="str">
            <v>0312</v>
          </cell>
          <cell r="C357" t="str">
            <v>06080</v>
          </cell>
          <cell r="D357" t="str">
            <v>0ELECT</v>
          </cell>
          <cell r="E357" t="str">
            <v>312000</v>
          </cell>
          <cell r="F357" t="str">
            <v>0790</v>
          </cell>
          <cell r="G357" t="str">
            <v>65000</v>
          </cell>
          <cell r="H357" t="str">
            <v>A</v>
          </cell>
          <cell r="I357" t="str">
            <v>00000041</v>
          </cell>
          <cell r="J357">
            <v>65</v>
          </cell>
          <cell r="K357">
            <v>312</v>
          </cell>
          <cell r="L357">
            <v>6154</v>
          </cell>
          <cell r="M357">
            <v>0</v>
          </cell>
          <cell r="N357">
            <v>0</v>
          </cell>
          <cell r="O357">
            <v>0</v>
          </cell>
          <cell r="P357">
            <v>0</v>
          </cell>
          <cell r="Q357" t="str">
            <v>0790</v>
          </cell>
          <cell r="R357" t="str">
            <v>65000</v>
          </cell>
          <cell r="S357" t="str">
            <v>200212</v>
          </cell>
          <cell r="T357" t="str">
            <v>CA01</v>
          </cell>
          <cell r="U357">
            <v>-2457.5700000000002</v>
          </cell>
          <cell r="V357" t="str">
            <v>LDB</v>
          </cell>
          <cell r="W357">
            <v>0</v>
          </cell>
          <cell r="Y357">
            <v>0</v>
          </cell>
          <cell r="Z357">
            <v>0</v>
          </cell>
          <cell r="AA357" t="str">
            <v>BCH</v>
          </cell>
          <cell r="AB357" t="str">
            <v>0023</v>
          </cell>
          <cell r="AC357" t="str">
            <v>WKS</v>
          </cell>
          <cell r="AE357" t="str">
            <v>JV#</v>
          </cell>
          <cell r="AF357" t="str">
            <v>1232</v>
          </cell>
          <cell r="AG357" t="str">
            <v>FRN</v>
          </cell>
          <cell r="AH357" t="str">
            <v>6154</v>
          </cell>
          <cell r="AI357" t="str">
            <v>RP#</v>
          </cell>
          <cell r="AJ357" t="str">
            <v>000</v>
          </cell>
          <cell r="AK357" t="str">
            <v>CTL</v>
          </cell>
          <cell r="AM357" t="str">
            <v>RF#</v>
          </cell>
          <cell r="AU357" t="str">
            <v>TO PLACE IN SERVICE</v>
          </cell>
          <cell r="AZ357" t="str">
            <v>FPL Fibernet</v>
          </cell>
        </row>
        <row r="358">
          <cell r="A358" t="str">
            <v>107100</v>
          </cell>
          <cell r="B358" t="str">
            <v>0312</v>
          </cell>
          <cell r="C358" t="str">
            <v>06080</v>
          </cell>
          <cell r="D358" t="str">
            <v>0FIBER</v>
          </cell>
          <cell r="E358" t="str">
            <v>312000</v>
          </cell>
          <cell r="F358" t="str">
            <v>0790</v>
          </cell>
          <cell r="G358" t="str">
            <v>65000</v>
          </cell>
          <cell r="H358" t="str">
            <v>A</v>
          </cell>
          <cell r="I358" t="str">
            <v>00000041</v>
          </cell>
          <cell r="J358">
            <v>63</v>
          </cell>
          <cell r="K358">
            <v>312</v>
          </cell>
          <cell r="L358">
            <v>6154</v>
          </cell>
          <cell r="M358">
            <v>0</v>
          </cell>
          <cell r="N358">
            <v>0</v>
          </cell>
          <cell r="O358">
            <v>0</v>
          </cell>
          <cell r="P358">
            <v>0</v>
          </cell>
          <cell r="Q358" t="str">
            <v>0790</v>
          </cell>
          <cell r="R358" t="str">
            <v>65000</v>
          </cell>
          <cell r="S358" t="str">
            <v>200212</v>
          </cell>
          <cell r="T358" t="str">
            <v>CA01</v>
          </cell>
          <cell r="U358">
            <v>6000</v>
          </cell>
          <cell r="V358" t="str">
            <v>LDB</v>
          </cell>
          <cell r="W358">
            <v>0</v>
          </cell>
          <cell r="Y358">
            <v>0</v>
          </cell>
          <cell r="Z358">
            <v>0</v>
          </cell>
          <cell r="AA358" t="str">
            <v>BCH</v>
          </cell>
          <cell r="AB358" t="str">
            <v>0011</v>
          </cell>
          <cell r="AC358" t="str">
            <v>WKS</v>
          </cell>
          <cell r="AE358" t="str">
            <v>JV#</v>
          </cell>
          <cell r="AF358" t="str">
            <v>1232</v>
          </cell>
          <cell r="AG358" t="str">
            <v>FRN</v>
          </cell>
          <cell r="AH358" t="str">
            <v>6154</v>
          </cell>
          <cell r="AI358" t="str">
            <v>RP#</v>
          </cell>
          <cell r="AJ358" t="str">
            <v>000</v>
          </cell>
          <cell r="AK358" t="str">
            <v>CTL</v>
          </cell>
          <cell r="AM358" t="str">
            <v>RF#</v>
          </cell>
          <cell r="AU358" t="str">
            <v>ACCRUAL OF DEC 02 CAPITAL</v>
          </cell>
          <cell r="AZ358" t="str">
            <v>FPL Fibernet</v>
          </cell>
        </row>
        <row r="359">
          <cell r="A359" t="str">
            <v>107100</v>
          </cell>
          <cell r="B359" t="str">
            <v>0385</v>
          </cell>
          <cell r="C359" t="str">
            <v>06080</v>
          </cell>
          <cell r="D359" t="str">
            <v>0FIBER</v>
          </cell>
          <cell r="E359" t="str">
            <v>385000</v>
          </cell>
          <cell r="F359" t="str">
            <v>0803</v>
          </cell>
          <cell r="G359" t="str">
            <v>36000</v>
          </cell>
          <cell r="H359" t="str">
            <v>A</v>
          </cell>
          <cell r="I359" t="str">
            <v>00000041</v>
          </cell>
          <cell r="J359">
            <v>60</v>
          </cell>
          <cell r="K359">
            <v>385</v>
          </cell>
          <cell r="L359">
            <v>6154</v>
          </cell>
          <cell r="M359">
            <v>107</v>
          </cell>
          <cell r="N359">
            <v>10</v>
          </cell>
          <cell r="O359">
            <v>0</v>
          </cell>
          <cell r="P359">
            <v>107.1</v>
          </cell>
          <cell r="Q359" t="str">
            <v>0803</v>
          </cell>
          <cell r="R359" t="str">
            <v>36000</v>
          </cell>
          <cell r="S359" t="str">
            <v>200212</v>
          </cell>
          <cell r="T359" t="str">
            <v>PY42</v>
          </cell>
          <cell r="U359">
            <v>769.25</v>
          </cell>
          <cell r="V359" t="str">
            <v>LDB</v>
          </cell>
          <cell r="W359">
            <v>0</v>
          </cell>
          <cell r="X359" t="str">
            <v>SHR</v>
          </cell>
          <cell r="Y359">
            <v>20</v>
          </cell>
          <cell r="Z359">
            <v>20</v>
          </cell>
          <cell r="AA359" t="str">
            <v>PYP</v>
          </cell>
          <cell r="AB359" t="str">
            <v xml:space="preserve"> 0000026</v>
          </cell>
          <cell r="AC359" t="str">
            <v>PYL</v>
          </cell>
          <cell r="AD359" t="str">
            <v>004367</v>
          </cell>
          <cell r="AE359" t="str">
            <v>EMP</v>
          </cell>
          <cell r="AF359" t="str">
            <v>23986</v>
          </cell>
          <cell r="AG359" t="str">
            <v>JUL</v>
          </cell>
          <cell r="AH359" t="str">
            <v xml:space="preserve"> 000.00</v>
          </cell>
          <cell r="AI359" t="str">
            <v>BCH</v>
          </cell>
          <cell r="AJ359" t="str">
            <v>500</v>
          </cell>
          <cell r="AK359" t="str">
            <v>CLS</v>
          </cell>
          <cell r="AL359" t="str">
            <v>R234</v>
          </cell>
          <cell r="AM359" t="str">
            <v>DTA</v>
          </cell>
          <cell r="AN359" t="str">
            <v xml:space="preserve"> 00000000000.00</v>
          </cell>
          <cell r="AO359" t="str">
            <v>DTH</v>
          </cell>
          <cell r="AP359" t="str">
            <v xml:space="preserve"> 00000000000.00</v>
          </cell>
          <cell r="AV359" t="str">
            <v>000000000</v>
          </cell>
          <cell r="AW359" t="str">
            <v>000</v>
          </cell>
          <cell r="AX359" t="str">
            <v>00</v>
          </cell>
          <cell r="AY359" t="str">
            <v>0</v>
          </cell>
          <cell r="AZ359" t="str">
            <v>FPL Fibernet</v>
          </cell>
        </row>
        <row r="360">
          <cell r="A360" t="str">
            <v>107100</v>
          </cell>
          <cell r="B360" t="str">
            <v>0312</v>
          </cell>
          <cell r="C360" t="str">
            <v>06080</v>
          </cell>
          <cell r="D360" t="str">
            <v>0ELECT</v>
          </cell>
          <cell r="E360" t="str">
            <v>312000</v>
          </cell>
          <cell r="F360" t="str">
            <v>0790</v>
          </cell>
          <cell r="G360" t="str">
            <v>65000</v>
          </cell>
          <cell r="H360" t="str">
            <v>A</v>
          </cell>
          <cell r="I360" t="str">
            <v>00000041</v>
          </cell>
          <cell r="J360">
            <v>65</v>
          </cell>
          <cell r="K360">
            <v>312</v>
          </cell>
          <cell r="L360">
            <v>6155</v>
          </cell>
          <cell r="M360">
            <v>0</v>
          </cell>
          <cell r="N360">
            <v>0</v>
          </cell>
          <cell r="O360">
            <v>0</v>
          </cell>
          <cell r="P360">
            <v>0</v>
          </cell>
          <cell r="Q360" t="str">
            <v>0790</v>
          </cell>
          <cell r="R360" t="str">
            <v>65000</v>
          </cell>
          <cell r="S360" t="str">
            <v>200212</v>
          </cell>
          <cell r="T360" t="str">
            <v>CA01</v>
          </cell>
          <cell r="U360">
            <v>-311.41000000000003</v>
          </cell>
          <cell r="V360" t="str">
            <v>LDB</v>
          </cell>
          <cell r="W360">
            <v>0</v>
          </cell>
          <cell r="Y360">
            <v>0</v>
          </cell>
          <cell r="Z360">
            <v>0</v>
          </cell>
          <cell r="AA360" t="str">
            <v>BCH</v>
          </cell>
          <cell r="AB360" t="str">
            <v>0023</v>
          </cell>
          <cell r="AC360" t="str">
            <v>WKS</v>
          </cell>
          <cell r="AE360" t="str">
            <v>JV#</v>
          </cell>
          <cell r="AF360" t="str">
            <v>1232</v>
          </cell>
          <cell r="AG360" t="str">
            <v>FRN</v>
          </cell>
          <cell r="AH360" t="str">
            <v>6155</v>
          </cell>
          <cell r="AI360" t="str">
            <v>RP#</v>
          </cell>
          <cell r="AJ360" t="str">
            <v>000</v>
          </cell>
          <cell r="AK360" t="str">
            <v>CTL</v>
          </cell>
          <cell r="AM360" t="str">
            <v>RF#</v>
          </cell>
          <cell r="AU360" t="str">
            <v>TO PLACE IN SERVICE</v>
          </cell>
          <cell r="AZ360" t="str">
            <v>FPL Fibernet</v>
          </cell>
        </row>
        <row r="361">
          <cell r="A361" t="str">
            <v>107100</v>
          </cell>
          <cell r="B361" t="str">
            <v>0350</v>
          </cell>
          <cell r="C361" t="str">
            <v>06068</v>
          </cell>
          <cell r="D361" t="str">
            <v>0FIBER</v>
          </cell>
          <cell r="E361" t="str">
            <v>350000</v>
          </cell>
          <cell r="F361" t="str">
            <v>0803</v>
          </cell>
          <cell r="G361" t="str">
            <v>36000</v>
          </cell>
          <cell r="H361" t="str">
            <v>A</v>
          </cell>
          <cell r="I361" t="str">
            <v>00000041</v>
          </cell>
          <cell r="J361">
            <v>60</v>
          </cell>
          <cell r="K361">
            <v>350</v>
          </cell>
          <cell r="L361">
            <v>6157</v>
          </cell>
          <cell r="M361">
            <v>107</v>
          </cell>
          <cell r="N361">
            <v>10</v>
          </cell>
          <cell r="O361">
            <v>0</v>
          </cell>
          <cell r="P361">
            <v>107.1</v>
          </cell>
          <cell r="Q361" t="str">
            <v>0803</v>
          </cell>
          <cell r="R361" t="str">
            <v>36000</v>
          </cell>
          <cell r="S361" t="str">
            <v>200212</v>
          </cell>
          <cell r="T361" t="str">
            <v>PY42</v>
          </cell>
          <cell r="U361">
            <v>801.75</v>
          </cell>
          <cell r="V361" t="str">
            <v>LDB</v>
          </cell>
          <cell r="W361">
            <v>0</v>
          </cell>
          <cell r="X361" t="str">
            <v>SHR</v>
          </cell>
          <cell r="Y361">
            <v>20</v>
          </cell>
          <cell r="Z361">
            <v>20</v>
          </cell>
          <cell r="AA361" t="str">
            <v>PYP</v>
          </cell>
          <cell r="AB361" t="str">
            <v xml:space="preserve"> 0000001</v>
          </cell>
          <cell r="AC361" t="str">
            <v>PYL</v>
          </cell>
          <cell r="AD361" t="str">
            <v>004308</v>
          </cell>
          <cell r="AE361" t="str">
            <v>EMP</v>
          </cell>
          <cell r="AF361" t="str">
            <v>45514</v>
          </cell>
          <cell r="AG361" t="str">
            <v>JUL</v>
          </cell>
          <cell r="AH361" t="str">
            <v xml:space="preserve"> 000.00</v>
          </cell>
          <cell r="AI361" t="str">
            <v>BCH</v>
          </cell>
          <cell r="AJ361" t="str">
            <v>500</v>
          </cell>
          <cell r="AK361" t="str">
            <v>CLS</v>
          </cell>
          <cell r="AL361" t="str">
            <v>1RCL</v>
          </cell>
          <cell r="AM361" t="str">
            <v>DTA</v>
          </cell>
          <cell r="AN361" t="str">
            <v xml:space="preserve"> 00000000000.00</v>
          </cell>
          <cell r="AO361" t="str">
            <v>DTH</v>
          </cell>
          <cell r="AP361" t="str">
            <v xml:space="preserve"> 00000000000.00</v>
          </cell>
          <cell r="AV361" t="str">
            <v>000000000</v>
          </cell>
          <cell r="AW361" t="str">
            <v>000</v>
          </cell>
          <cell r="AX361" t="str">
            <v>00</v>
          </cell>
          <cell r="AY361" t="str">
            <v>0</v>
          </cell>
          <cell r="AZ361" t="str">
            <v>FPL Fibernet</v>
          </cell>
        </row>
        <row r="362">
          <cell r="A362" t="str">
            <v>107100</v>
          </cell>
          <cell r="B362" t="str">
            <v>0350</v>
          </cell>
          <cell r="C362" t="str">
            <v>06068</v>
          </cell>
          <cell r="D362" t="str">
            <v>0FIBER</v>
          </cell>
          <cell r="E362" t="str">
            <v>350000</v>
          </cell>
          <cell r="F362" t="str">
            <v>0803</v>
          </cell>
          <cell r="G362" t="str">
            <v>36000</v>
          </cell>
          <cell r="H362" t="str">
            <v>A</v>
          </cell>
          <cell r="I362" t="str">
            <v>00000041</v>
          </cell>
          <cell r="J362">
            <v>60</v>
          </cell>
          <cell r="K362">
            <v>350</v>
          </cell>
          <cell r="L362">
            <v>6157</v>
          </cell>
          <cell r="M362">
            <v>107</v>
          </cell>
          <cell r="N362">
            <v>10</v>
          </cell>
          <cell r="O362">
            <v>0</v>
          </cell>
          <cell r="P362">
            <v>107.1</v>
          </cell>
          <cell r="Q362" t="str">
            <v>0803</v>
          </cell>
          <cell r="R362" t="str">
            <v>36000</v>
          </cell>
          <cell r="S362" t="str">
            <v>200212</v>
          </cell>
          <cell r="T362" t="str">
            <v>PY42</v>
          </cell>
          <cell r="U362">
            <v>1603.5</v>
          </cell>
          <cell r="V362" t="str">
            <v>LDB</v>
          </cell>
          <cell r="W362">
            <v>0</v>
          </cell>
          <cell r="X362" t="str">
            <v>SHR</v>
          </cell>
          <cell r="Y362">
            <v>40</v>
          </cell>
          <cell r="Z362">
            <v>40</v>
          </cell>
          <cell r="AA362" t="str">
            <v>PYP</v>
          </cell>
          <cell r="AB362" t="str">
            <v xml:space="preserve"> 0000025</v>
          </cell>
          <cell r="AC362" t="str">
            <v>PYL</v>
          </cell>
          <cell r="AD362" t="str">
            <v>004308</v>
          </cell>
          <cell r="AE362" t="str">
            <v>EMP</v>
          </cell>
          <cell r="AF362" t="str">
            <v>45514</v>
          </cell>
          <cell r="AG362" t="str">
            <v>JUL</v>
          </cell>
          <cell r="AH362" t="str">
            <v xml:space="preserve"> 000.00</v>
          </cell>
          <cell r="AI362" t="str">
            <v>BCH</v>
          </cell>
          <cell r="AJ362" t="str">
            <v>500</v>
          </cell>
          <cell r="AK362" t="str">
            <v>CLS</v>
          </cell>
          <cell r="AL362" t="str">
            <v>1RCL</v>
          </cell>
          <cell r="AM362" t="str">
            <v>DTA</v>
          </cell>
          <cell r="AN362" t="str">
            <v xml:space="preserve"> 00000000000.00</v>
          </cell>
          <cell r="AO362" t="str">
            <v>DTH</v>
          </cell>
          <cell r="AP362" t="str">
            <v xml:space="preserve"> 00000000000.00</v>
          </cell>
          <cell r="AV362" t="str">
            <v>000000000</v>
          </cell>
          <cell r="AW362" t="str">
            <v>000</v>
          </cell>
          <cell r="AX362" t="str">
            <v>00</v>
          </cell>
          <cell r="AY362" t="str">
            <v>0</v>
          </cell>
          <cell r="AZ362" t="str">
            <v>FPL Fibernet</v>
          </cell>
        </row>
        <row r="363">
          <cell r="A363" t="str">
            <v>107100</v>
          </cell>
          <cell r="B363" t="str">
            <v>0350</v>
          </cell>
          <cell r="C363" t="str">
            <v>06068</v>
          </cell>
          <cell r="D363" t="str">
            <v>0FIBER</v>
          </cell>
          <cell r="E363" t="str">
            <v>350000</v>
          </cell>
          <cell r="F363" t="str">
            <v>0803</v>
          </cell>
          <cell r="G363" t="str">
            <v>36000</v>
          </cell>
          <cell r="H363" t="str">
            <v>A</v>
          </cell>
          <cell r="I363" t="str">
            <v>00000041</v>
          </cell>
          <cell r="J363">
            <v>60</v>
          </cell>
          <cell r="K363">
            <v>350</v>
          </cell>
          <cell r="L363">
            <v>6157</v>
          </cell>
          <cell r="M363">
            <v>107</v>
          </cell>
          <cell r="N363">
            <v>10</v>
          </cell>
          <cell r="O363">
            <v>0</v>
          </cell>
          <cell r="P363">
            <v>107.1</v>
          </cell>
          <cell r="Q363" t="str">
            <v>0803</v>
          </cell>
          <cell r="R363" t="str">
            <v>36000</v>
          </cell>
          <cell r="S363" t="str">
            <v>200212</v>
          </cell>
          <cell r="T363" t="str">
            <v>PY42</v>
          </cell>
          <cell r="U363">
            <v>1603.5</v>
          </cell>
          <cell r="V363" t="str">
            <v>LDB</v>
          </cell>
          <cell r="W363">
            <v>0</v>
          </cell>
          <cell r="X363" t="str">
            <v>SHR</v>
          </cell>
          <cell r="Y363">
            <v>40</v>
          </cell>
          <cell r="Z363">
            <v>40</v>
          </cell>
          <cell r="AA363" t="str">
            <v>PYP</v>
          </cell>
          <cell r="AB363" t="str">
            <v xml:space="preserve"> 0000026</v>
          </cell>
          <cell r="AC363" t="str">
            <v>PYL</v>
          </cell>
          <cell r="AD363" t="str">
            <v>004308</v>
          </cell>
          <cell r="AE363" t="str">
            <v>EMP</v>
          </cell>
          <cell r="AF363" t="str">
            <v>45514</v>
          </cell>
          <cell r="AG363" t="str">
            <v>JUL</v>
          </cell>
          <cell r="AH363" t="str">
            <v xml:space="preserve"> 000.00</v>
          </cell>
          <cell r="AI363" t="str">
            <v>BCH</v>
          </cell>
          <cell r="AJ363" t="str">
            <v>500</v>
          </cell>
          <cell r="AK363" t="str">
            <v>CLS</v>
          </cell>
          <cell r="AL363" t="str">
            <v>1RCL</v>
          </cell>
          <cell r="AM363" t="str">
            <v>DTA</v>
          </cell>
          <cell r="AN363" t="str">
            <v xml:space="preserve"> 00000000000.00</v>
          </cell>
          <cell r="AO363" t="str">
            <v>DTH</v>
          </cell>
          <cell r="AP363" t="str">
            <v xml:space="preserve"> 00000000000.00</v>
          </cell>
          <cell r="AV363" t="str">
            <v>000000000</v>
          </cell>
          <cell r="AW363" t="str">
            <v>000</v>
          </cell>
          <cell r="AX363" t="str">
            <v>00</v>
          </cell>
          <cell r="AY363" t="str">
            <v>0</v>
          </cell>
          <cell r="AZ363" t="str">
            <v>FPL Fibernet</v>
          </cell>
        </row>
        <row r="364">
          <cell r="A364" t="str">
            <v>107100</v>
          </cell>
          <cell r="B364" t="str">
            <v>0350</v>
          </cell>
          <cell r="C364" t="str">
            <v>06068</v>
          </cell>
          <cell r="D364" t="str">
            <v>0OTHER</v>
          </cell>
          <cell r="E364" t="str">
            <v>350000</v>
          </cell>
          <cell r="F364" t="str">
            <v>0741</v>
          </cell>
          <cell r="G364" t="str">
            <v>51450</v>
          </cell>
          <cell r="H364" t="str">
            <v>A</v>
          </cell>
          <cell r="I364" t="str">
            <v>00000041</v>
          </cell>
          <cell r="J364">
            <v>64</v>
          </cell>
          <cell r="K364">
            <v>350</v>
          </cell>
          <cell r="L364">
            <v>6157</v>
          </cell>
          <cell r="M364">
            <v>0</v>
          </cell>
          <cell r="N364">
            <v>0</v>
          </cell>
          <cell r="O364">
            <v>0</v>
          </cell>
          <cell r="P364">
            <v>0</v>
          </cell>
          <cell r="Q364" t="str">
            <v>0741</v>
          </cell>
          <cell r="R364" t="str">
            <v>51450</v>
          </cell>
          <cell r="S364" t="str">
            <v>200212</v>
          </cell>
          <cell r="T364" t="str">
            <v>SA01</v>
          </cell>
          <cell r="U364">
            <v>16670</v>
          </cell>
          <cell r="W364">
            <v>0</v>
          </cell>
          <cell r="Y364">
            <v>0</v>
          </cell>
          <cell r="Z364">
            <v>1</v>
          </cell>
          <cell r="AA364" t="str">
            <v>BCH</v>
          </cell>
          <cell r="AB364" t="str">
            <v>450002354</v>
          </cell>
          <cell r="AC364" t="str">
            <v>PO#</v>
          </cell>
          <cell r="AD364" t="str">
            <v>4500109387</v>
          </cell>
          <cell r="AE364" t="str">
            <v>S/R</v>
          </cell>
          <cell r="AF364" t="str">
            <v>337</v>
          </cell>
          <cell r="AI364" t="str">
            <v>PYN</v>
          </cell>
          <cell r="AJ364" t="str">
            <v>COMPUTER SYSTEMS &amp; SERVIC</v>
          </cell>
          <cell r="AK364" t="str">
            <v>VND</v>
          </cell>
          <cell r="AL364" t="str">
            <v>592038261</v>
          </cell>
          <cell r="AM364" t="str">
            <v>FAC</v>
          </cell>
          <cell r="AN364" t="str">
            <v>000</v>
          </cell>
          <cell r="AQ364" t="str">
            <v>NVD</v>
          </cell>
          <cell r="AR364" t="str">
            <v>2002-12-</v>
          </cell>
          <cell r="AU364" t="str">
            <v>INVOICE# 589        COMPUTER SYSTEMS &amp; S5000003637</v>
          </cell>
          <cell r="AV364" t="str">
            <v>WF-BATCH</v>
          </cell>
          <cell r="AW364" t="str">
            <v>000</v>
          </cell>
          <cell r="AX364" t="str">
            <v>00</v>
          </cell>
          <cell r="AY364" t="str">
            <v>0</v>
          </cell>
          <cell r="AZ364" t="str">
            <v>FPL Fibernet</v>
          </cell>
        </row>
        <row r="365">
          <cell r="A365" t="str">
            <v>107100</v>
          </cell>
          <cell r="B365" t="str">
            <v>0350</v>
          </cell>
          <cell r="C365" t="str">
            <v>06068</v>
          </cell>
          <cell r="D365" t="str">
            <v>0OTHER</v>
          </cell>
          <cell r="E365" t="str">
            <v>350000</v>
          </cell>
          <cell r="F365" t="str">
            <v>0741</v>
          </cell>
          <cell r="G365" t="str">
            <v>51450</v>
          </cell>
          <cell r="H365" t="str">
            <v>A</v>
          </cell>
          <cell r="I365" t="str">
            <v>00000041</v>
          </cell>
          <cell r="J365">
            <v>64</v>
          </cell>
          <cell r="K365">
            <v>350</v>
          </cell>
          <cell r="L365">
            <v>6157</v>
          </cell>
          <cell r="M365">
            <v>0</v>
          </cell>
          <cell r="N365">
            <v>0</v>
          </cell>
          <cell r="O365">
            <v>0</v>
          </cell>
          <cell r="P365">
            <v>0</v>
          </cell>
          <cell r="Q365" t="str">
            <v>0741</v>
          </cell>
          <cell r="R365" t="str">
            <v>51450</v>
          </cell>
          <cell r="S365" t="str">
            <v>200212</v>
          </cell>
          <cell r="T365" t="str">
            <v>SA01</v>
          </cell>
          <cell r="U365">
            <v>43485</v>
          </cell>
          <cell r="W365">
            <v>0</v>
          </cell>
          <cell r="Y365">
            <v>0</v>
          </cell>
          <cell r="Z365">
            <v>1</v>
          </cell>
          <cell r="AA365" t="str">
            <v>BCH</v>
          </cell>
          <cell r="AB365" t="str">
            <v>450002354</v>
          </cell>
          <cell r="AC365" t="str">
            <v>PO#</v>
          </cell>
          <cell r="AD365" t="str">
            <v>4500109387</v>
          </cell>
          <cell r="AE365" t="str">
            <v>S/R</v>
          </cell>
          <cell r="AF365" t="str">
            <v>337</v>
          </cell>
          <cell r="AI365" t="str">
            <v>PYN</v>
          </cell>
          <cell r="AJ365" t="str">
            <v>COMPUTER SYSTEMS &amp; SERVIC</v>
          </cell>
          <cell r="AK365" t="str">
            <v>VND</v>
          </cell>
          <cell r="AL365" t="str">
            <v>592038261</v>
          </cell>
          <cell r="AM365" t="str">
            <v>FAC</v>
          </cell>
          <cell r="AN365" t="str">
            <v>000</v>
          </cell>
          <cell r="AQ365" t="str">
            <v>NVD</v>
          </cell>
          <cell r="AR365" t="str">
            <v>2002-12-</v>
          </cell>
          <cell r="AU365" t="str">
            <v>INVOICE# 593        COMPUTER SYSTEMS &amp; S5000003640</v>
          </cell>
          <cell r="AV365" t="str">
            <v>WF-BATCH</v>
          </cell>
          <cell r="AW365" t="str">
            <v>000</v>
          </cell>
          <cell r="AX365" t="str">
            <v>00</v>
          </cell>
          <cell r="AY365" t="str">
            <v>0</v>
          </cell>
          <cell r="AZ365" t="str">
            <v>FPL Fibernet</v>
          </cell>
        </row>
        <row r="366">
          <cell r="A366" t="str">
            <v>107100</v>
          </cell>
          <cell r="B366" t="str">
            <v>0350</v>
          </cell>
          <cell r="C366" t="str">
            <v>06068</v>
          </cell>
          <cell r="D366" t="str">
            <v>0OTHER</v>
          </cell>
          <cell r="E366" t="str">
            <v>350000</v>
          </cell>
          <cell r="F366" t="str">
            <v>0741</v>
          </cell>
          <cell r="G366" t="str">
            <v>51450</v>
          </cell>
          <cell r="H366" t="str">
            <v>A</v>
          </cell>
          <cell r="I366" t="str">
            <v>00000041</v>
          </cell>
          <cell r="J366">
            <v>64</v>
          </cell>
          <cell r="K366">
            <v>350</v>
          </cell>
          <cell r="L366">
            <v>6157</v>
          </cell>
          <cell r="M366">
            <v>0</v>
          </cell>
          <cell r="N366">
            <v>0</v>
          </cell>
          <cell r="O366">
            <v>0</v>
          </cell>
          <cell r="P366">
            <v>0</v>
          </cell>
          <cell r="Q366" t="str">
            <v>0741</v>
          </cell>
          <cell r="R366" t="str">
            <v>51450</v>
          </cell>
          <cell r="S366" t="str">
            <v>200212</v>
          </cell>
          <cell r="T366" t="str">
            <v>SA01</v>
          </cell>
          <cell r="U366">
            <v>103711.5</v>
          </cell>
          <cell r="W366">
            <v>0</v>
          </cell>
          <cell r="Y366">
            <v>0</v>
          </cell>
          <cell r="Z366">
            <v>1</v>
          </cell>
          <cell r="AA366" t="str">
            <v>BCH</v>
          </cell>
          <cell r="AB366" t="str">
            <v>450002354</v>
          </cell>
          <cell r="AC366" t="str">
            <v>PO#</v>
          </cell>
          <cell r="AD366" t="str">
            <v>4500109387</v>
          </cell>
          <cell r="AE366" t="str">
            <v>S/R</v>
          </cell>
          <cell r="AF366" t="str">
            <v>337</v>
          </cell>
          <cell r="AI366" t="str">
            <v>PYN</v>
          </cell>
          <cell r="AJ366" t="str">
            <v>COMPUTER SYSTEMS &amp; SERVIC</v>
          </cell>
          <cell r="AK366" t="str">
            <v>VND</v>
          </cell>
          <cell r="AL366" t="str">
            <v>592038261</v>
          </cell>
          <cell r="AM366" t="str">
            <v>FAC</v>
          </cell>
          <cell r="AN366" t="str">
            <v>000</v>
          </cell>
          <cell r="AQ366" t="str">
            <v>NVD</v>
          </cell>
          <cell r="AR366" t="str">
            <v>2002-12-</v>
          </cell>
          <cell r="AU366" t="str">
            <v>INVOICE# 590        COMPUTER SYSTEMS &amp; S5000003630</v>
          </cell>
          <cell r="AV366" t="str">
            <v>WF-BATCH</v>
          </cell>
          <cell r="AW366" t="str">
            <v>000</v>
          </cell>
          <cell r="AX366" t="str">
            <v>00</v>
          </cell>
          <cell r="AY366" t="str">
            <v>0</v>
          </cell>
          <cell r="AZ366" t="str">
            <v>FPL Fibernet</v>
          </cell>
        </row>
        <row r="367">
          <cell r="A367" t="str">
            <v>107100</v>
          </cell>
          <cell r="B367" t="str">
            <v>0350</v>
          </cell>
          <cell r="C367" t="str">
            <v>06068</v>
          </cell>
          <cell r="D367" t="str">
            <v>0OTHER</v>
          </cell>
          <cell r="E367" t="str">
            <v>350000</v>
          </cell>
          <cell r="F367" t="str">
            <v>0773</v>
          </cell>
          <cell r="G367" t="str">
            <v>51450</v>
          </cell>
          <cell r="H367" t="str">
            <v>A</v>
          </cell>
          <cell r="I367" t="str">
            <v>00000041</v>
          </cell>
          <cell r="J367">
            <v>64</v>
          </cell>
          <cell r="K367">
            <v>350</v>
          </cell>
          <cell r="L367">
            <v>6157</v>
          </cell>
          <cell r="M367">
            <v>0</v>
          </cell>
          <cell r="N367">
            <v>0</v>
          </cell>
          <cell r="O367">
            <v>0</v>
          </cell>
          <cell r="P367">
            <v>0</v>
          </cell>
          <cell r="Q367" t="str">
            <v>0773</v>
          </cell>
          <cell r="R367" t="str">
            <v>51450</v>
          </cell>
          <cell r="S367" t="str">
            <v>200212</v>
          </cell>
          <cell r="T367" t="str">
            <v>SA01</v>
          </cell>
          <cell r="U367">
            <v>3581.37</v>
          </cell>
          <cell r="W367">
            <v>0</v>
          </cell>
          <cell r="Y367">
            <v>0</v>
          </cell>
          <cell r="Z367">
            <v>1</v>
          </cell>
          <cell r="AA367" t="str">
            <v>BCH</v>
          </cell>
          <cell r="AB367" t="str">
            <v>450002354</v>
          </cell>
          <cell r="AC367" t="str">
            <v>PO#</v>
          </cell>
          <cell r="AD367" t="str">
            <v>4500109387</v>
          </cell>
          <cell r="AE367" t="str">
            <v>S/R</v>
          </cell>
          <cell r="AF367" t="str">
            <v>337</v>
          </cell>
          <cell r="AI367" t="str">
            <v>PYN</v>
          </cell>
          <cell r="AJ367" t="str">
            <v>COMPUTER SYSTEMS &amp; SERVIC</v>
          </cell>
          <cell r="AK367" t="str">
            <v>VND</v>
          </cell>
          <cell r="AL367" t="str">
            <v>592038261</v>
          </cell>
          <cell r="AM367" t="str">
            <v>FAC</v>
          </cell>
          <cell r="AN367" t="str">
            <v>000</v>
          </cell>
          <cell r="AQ367" t="str">
            <v>NVD</v>
          </cell>
          <cell r="AR367" t="str">
            <v>2002-12-</v>
          </cell>
          <cell r="AU367" t="str">
            <v>INVOICE# 597        COMPUTER SYSTEMS &amp; S5000003635</v>
          </cell>
          <cell r="AV367" t="str">
            <v>WF-BATCH</v>
          </cell>
          <cell r="AW367" t="str">
            <v>000</v>
          </cell>
          <cell r="AX367" t="str">
            <v>00</v>
          </cell>
          <cell r="AY367" t="str">
            <v>0</v>
          </cell>
          <cell r="AZ367" t="str">
            <v>FPL Fibernet</v>
          </cell>
        </row>
        <row r="368">
          <cell r="A368" t="str">
            <v>107100</v>
          </cell>
          <cell r="B368" t="str">
            <v>0350</v>
          </cell>
          <cell r="C368" t="str">
            <v>06068</v>
          </cell>
          <cell r="D368" t="str">
            <v>0OTHER</v>
          </cell>
          <cell r="E368" t="str">
            <v>350000</v>
          </cell>
          <cell r="F368" t="str">
            <v>0773</v>
          </cell>
          <cell r="G368" t="str">
            <v>51450</v>
          </cell>
          <cell r="H368" t="str">
            <v>A</v>
          </cell>
          <cell r="I368" t="str">
            <v>00000041</v>
          </cell>
          <cell r="J368">
            <v>64</v>
          </cell>
          <cell r="K368">
            <v>350</v>
          </cell>
          <cell r="L368">
            <v>6157</v>
          </cell>
          <cell r="M368">
            <v>0</v>
          </cell>
          <cell r="N368">
            <v>0</v>
          </cell>
          <cell r="O368">
            <v>0</v>
          </cell>
          <cell r="P368">
            <v>0</v>
          </cell>
          <cell r="Q368" t="str">
            <v>0773</v>
          </cell>
          <cell r="R368" t="str">
            <v>51450</v>
          </cell>
          <cell r="S368" t="str">
            <v>200212</v>
          </cell>
          <cell r="T368" t="str">
            <v>SA01</v>
          </cell>
          <cell r="U368">
            <v>4806</v>
          </cell>
          <cell r="W368">
            <v>0</v>
          </cell>
          <cell r="Y368">
            <v>0</v>
          </cell>
          <cell r="Z368">
            <v>1</v>
          </cell>
          <cell r="AA368" t="str">
            <v>BCH</v>
          </cell>
          <cell r="AB368" t="str">
            <v>450002354</v>
          </cell>
          <cell r="AC368" t="str">
            <v>PO#</v>
          </cell>
          <cell r="AD368" t="str">
            <v>4500128455</v>
          </cell>
          <cell r="AE368" t="str">
            <v>S/R</v>
          </cell>
          <cell r="AF368" t="str">
            <v>337</v>
          </cell>
          <cell r="AI368" t="str">
            <v>PYN</v>
          </cell>
          <cell r="AJ368" t="str">
            <v>ZANBAR SOLUTIONS INC</v>
          </cell>
          <cell r="AK368" t="str">
            <v>VND</v>
          </cell>
          <cell r="AL368" t="str">
            <v>651158083</v>
          </cell>
          <cell r="AM368" t="str">
            <v>FAC</v>
          </cell>
          <cell r="AN368" t="str">
            <v>000</v>
          </cell>
          <cell r="AQ368" t="str">
            <v>NVD</v>
          </cell>
          <cell r="AR368" t="str">
            <v>2002-12-</v>
          </cell>
          <cell r="AU368" t="str">
            <v>INVOICE# 57100-22   ZANBAR SOLUTIONS INC5000003636</v>
          </cell>
          <cell r="AV368" t="str">
            <v>WF-BATCH</v>
          </cell>
          <cell r="AW368" t="str">
            <v>000</v>
          </cell>
          <cell r="AX368" t="str">
            <v>00</v>
          </cell>
          <cell r="AY368" t="str">
            <v>0</v>
          </cell>
          <cell r="AZ368" t="str">
            <v>FPL Fibernet</v>
          </cell>
        </row>
        <row r="369">
          <cell r="A369" t="str">
            <v>107100</v>
          </cell>
          <cell r="B369" t="str">
            <v>0350</v>
          </cell>
          <cell r="C369" t="str">
            <v>06068</v>
          </cell>
          <cell r="D369" t="str">
            <v>0OTHER</v>
          </cell>
          <cell r="E369" t="str">
            <v>350000</v>
          </cell>
          <cell r="F369" t="str">
            <v>0773</v>
          </cell>
          <cell r="G369" t="str">
            <v>51450</v>
          </cell>
          <cell r="H369" t="str">
            <v>A</v>
          </cell>
          <cell r="I369" t="str">
            <v>00000041</v>
          </cell>
          <cell r="J369">
            <v>64</v>
          </cell>
          <cell r="K369">
            <v>350</v>
          </cell>
          <cell r="L369">
            <v>6157</v>
          </cell>
          <cell r="M369">
            <v>0</v>
          </cell>
          <cell r="N369">
            <v>0</v>
          </cell>
          <cell r="O369">
            <v>0</v>
          </cell>
          <cell r="P369">
            <v>0</v>
          </cell>
          <cell r="Q369" t="str">
            <v>0773</v>
          </cell>
          <cell r="R369" t="str">
            <v>51450</v>
          </cell>
          <cell r="S369" t="str">
            <v>200212</v>
          </cell>
          <cell r="T369" t="str">
            <v>SA01</v>
          </cell>
          <cell r="U369">
            <v>4860</v>
          </cell>
          <cell r="W369">
            <v>0</v>
          </cell>
          <cell r="Y369">
            <v>0</v>
          </cell>
          <cell r="Z369">
            <v>1</v>
          </cell>
          <cell r="AA369" t="str">
            <v>BCH</v>
          </cell>
          <cell r="AB369" t="str">
            <v>450002354</v>
          </cell>
          <cell r="AC369" t="str">
            <v>PO#</v>
          </cell>
          <cell r="AD369" t="str">
            <v>4500128455</v>
          </cell>
          <cell r="AE369" t="str">
            <v>S/R</v>
          </cell>
          <cell r="AF369" t="str">
            <v>337</v>
          </cell>
          <cell r="AI369" t="str">
            <v>PYN</v>
          </cell>
          <cell r="AJ369" t="str">
            <v>ZANBAR SOLUTIONS INC</v>
          </cell>
          <cell r="AK369" t="str">
            <v>VND</v>
          </cell>
          <cell r="AL369" t="str">
            <v>651158083</v>
          </cell>
          <cell r="AM369" t="str">
            <v>FAC</v>
          </cell>
          <cell r="AN369" t="str">
            <v>000</v>
          </cell>
          <cell r="AQ369" t="str">
            <v>NVD</v>
          </cell>
          <cell r="AR369" t="str">
            <v>2002-12-</v>
          </cell>
          <cell r="AU369" t="str">
            <v>INVOICE# 57100-25   ZANBAR SOLUTIONS INC5000003633</v>
          </cell>
          <cell r="AV369" t="str">
            <v>WF-BATCH</v>
          </cell>
          <cell r="AW369" t="str">
            <v>000</v>
          </cell>
          <cell r="AX369" t="str">
            <v>00</v>
          </cell>
          <cell r="AY369" t="str">
            <v>0</v>
          </cell>
          <cell r="AZ369" t="str">
            <v>FPL Fibernet</v>
          </cell>
        </row>
        <row r="370">
          <cell r="A370" t="str">
            <v>107100</v>
          </cell>
          <cell r="B370" t="str">
            <v>0350</v>
          </cell>
          <cell r="C370" t="str">
            <v>06068</v>
          </cell>
          <cell r="D370" t="str">
            <v>0OTHER</v>
          </cell>
          <cell r="E370" t="str">
            <v>350000</v>
          </cell>
          <cell r="F370" t="str">
            <v>0773</v>
          </cell>
          <cell r="G370" t="str">
            <v>51450</v>
          </cell>
          <cell r="H370" t="str">
            <v>A</v>
          </cell>
          <cell r="I370" t="str">
            <v>00000041</v>
          </cell>
          <cell r="J370">
            <v>64</v>
          </cell>
          <cell r="K370">
            <v>350</v>
          </cell>
          <cell r="L370">
            <v>6157</v>
          </cell>
          <cell r="M370">
            <v>0</v>
          </cell>
          <cell r="N370">
            <v>0</v>
          </cell>
          <cell r="O370">
            <v>0</v>
          </cell>
          <cell r="P370">
            <v>0</v>
          </cell>
          <cell r="Q370" t="str">
            <v>0773</v>
          </cell>
          <cell r="R370" t="str">
            <v>51450</v>
          </cell>
          <cell r="S370" t="str">
            <v>200212</v>
          </cell>
          <cell r="T370" t="str">
            <v>SA01</v>
          </cell>
          <cell r="U370">
            <v>5281.2</v>
          </cell>
          <cell r="W370">
            <v>0</v>
          </cell>
          <cell r="Y370">
            <v>0</v>
          </cell>
          <cell r="Z370">
            <v>1</v>
          </cell>
          <cell r="AA370" t="str">
            <v>BCH</v>
          </cell>
          <cell r="AB370" t="str">
            <v>450002354</v>
          </cell>
          <cell r="AC370" t="str">
            <v>PO#</v>
          </cell>
          <cell r="AD370" t="str">
            <v>4500128455</v>
          </cell>
          <cell r="AE370" t="str">
            <v>S/R</v>
          </cell>
          <cell r="AF370" t="str">
            <v>337</v>
          </cell>
          <cell r="AI370" t="str">
            <v>PYN</v>
          </cell>
          <cell r="AJ370" t="str">
            <v>ZANBAR SOLUTIONS INC</v>
          </cell>
          <cell r="AK370" t="str">
            <v>VND</v>
          </cell>
          <cell r="AL370" t="str">
            <v>651158083</v>
          </cell>
          <cell r="AM370" t="str">
            <v>FAC</v>
          </cell>
          <cell r="AN370" t="str">
            <v>000</v>
          </cell>
          <cell r="AQ370" t="str">
            <v>NVD</v>
          </cell>
          <cell r="AR370" t="str">
            <v>2002-12-</v>
          </cell>
          <cell r="AU370" t="str">
            <v>INVOICE# 57100-21   ZANBAR SOLUTIONS INC5000003631</v>
          </cell>
          <cell r="AV370" t="str">
            <v>WF-BATCH</v>
          </cell>
          <cell r="AW370" t="str">
            <v>000</v>
          </cell>
          <cell r="AX370" t="str">
            <v>00</v>
          </cell>
          <cell r="AY370" t="str">
            <v>0</v>
          </cell>
          <cell r="AZ370" t="str">
            <v>FPL Fibernet</v>
          </cell>
        </row>
        <row r="371">
          <cell r="A371" t="str">
            <v>107100</v>
          </cell>
          <cell r="B371" t="str">
            <v>0350</v>
          </cell>
          <cell r="C371" t="str">
            <v>06068</v>
          </cell>
          <cell r="D371" t="str">
            <v>0OTHER</v>
          </cell>
          <cell r="E371" t="str">
            <v>350000</v>
          </cell>
          <cell r="F371" t="str">
            <v>0773</v>
          </cell>
          <cell r="G371" t="str">
            <v>51450</v>
          </cell>
          <cell r="H371" t="str">
            <v>A</v>
          </cell>
          <cell r="I371" t="str">
            <v>00000041</v>
          </cell>
          <cell r="J371">
            <v>64</v>
          </cell>
          <cell r="K371">
            <v>350</v>
          </cell>
          <cell r="L371">
            <v>6157</v>
          </cell>
          <cell r="M371">
            <v>0</v>
          </cell>
          <cell r="N371">
            <v>0</v>
          </cell>
          <cell r="O371">
            <v>0</v>
          </cell>
          <cell r="P371">
            <v>0</v>
          </cell>
          <cell r="Q371" t="str">
            <v>0773</v>
          </cell>
          <cell r="R371" t="str">
            <v>51450</v>
          </cell>
          <cell r="S371" t="str">
            <v>200212</v>
          </cell>
          <cell r="T371" t="str">
            <v>SA01</v>
          </cell>
          <cell r="U371">
            <v>5319</v>
          </cell>
          <cell r="W371">
            <v>0</v>
          </cell>
          <cell r="Y371">
            <v>0</v>
          </cell>
          <cell r="Z371">
            <v>1</v>
          </cell>
          <cell r="AA371" t="str">
            <v>BCH</v>
          </cell>
          <cell r="AB371" t="str">
            <v>450002354</v>
          </cell>
          <cell r="AC371" t="str">
            <v>PO#</v>
          </cell>
          <cell r="AD371" t="str">
            <v>4500128455</v>
          </cell>
          <cell r="AE371" t="str">
            <v>S/R</v>
          </cell>
          <cell r="AF371" t="str">
            <v>337</v>
          </cell>
          <cell r="AI371" t="str">
            <v>PYN</v>
          </cell>
          <cell r="AJ371" t="str">
            <v>ZANBAR SOLUTIONS INC</v>
          </cell>
          <cell r="AK371" t="str">
            <v>VND</v>
          </cell>
          <cell r="AL371" t="str">
            <v>651158083</v>
          </cell>
          <cell r="AM371" t="str">
            <v>FAC</v>
          </cell>
          <cell r="AN371" t="str">
            <v>000</v>
          </cell>
          <cell r="AQ371" t="str">
            <v>NVD</v>
          </cell>
          <cell r="AR371" t="str">
            <v>2002-12-</v>
          </cell>
          <cell r="AU371" t="str">
            <v>INVOICE# 57100-26   ZANBAR SOLUTIONS INC5000003634</v>
          </cell>
          <cell r="AV371" t="str">
            <v>WF-BATCH</v>
          </cell>
          <cell r="AW371" t="str">
            <v>000</v>
          </cell>
          <cell r="AX371" t="str">
            <v>00</v>
          </cell>
          <cell r="AY371" t="str">
            <v>0</v>
          </cell>
          <cell r="AZ371" t="str">
            <v>FPL Fibernet</v>
          </cell>
        </row>
        <row r="372">
          <cell r="A372" t="str">
            <v>107100</v>
          </cell>
          <cell r="B372" t="str">
            <v>0350</v>
          </cell>
          <cell r="C372" t="str">
            <v>06068</v>
          </cell>
          <cell r="D372" t="str">
            <v>0OTHER</v>
          </cell>
          <cell r="E372" t="str">
            <v>350000</v>
          </cell>
          <cell r="F372" t="str">
            <v>0773</v>
          </cell>
          <cell r="G372" t="str">
            <v>51450</v>
          </cell>
          <cell r="H372" t="str">
            <v>A</v>
          </cell>
          <cell r="I372" t="str">
            <v>00000041</v>
          </cell>
          <cell r="J372">
            <v>64</v>
          </cell>
          <cell r="K372">
            <v>350</v>
          </cell>
          <cell r="L372">
            <v>6157</v>
          </cell>
          <cell r="M372">
            <v>0</v>
          </cell>
          <cell r="N372">
            <v>0</v>
          </cell>
          <cell r="O372">
            <v>0</v>
          </cell>
          <cell r="P372">
            <v>0</v>
          </cell>
          <cell r="Q372" t="str">
            <v>0773</v>
          </cell>
          <cell r="R372" t="str">
            <v>51450</v>
          </cell>
          <cell r="S372" t="str">
            <v>200212</v>
          </cell>
          <cell r="T372" t="str">
            <v>SA01</v>
          </cell>
          <cell r="U372">
            <v>8737.5</v>
          </cell>
          <cell r="W372">
            <v>0</v>
          </cell>
          <cell r="Y372">
            <v>0</v>
          </cell>
          <cell r="Z372">
            <v>1</v>
          </cell>
          <cell r="AA372" t="str">
            <v>BCH</v>
          </cell>
          <cell r="AB372" t="str">
            <v>450002354</v>
          </cell>
          <cell r="AC372" t="str">
            <v>PO#</v>
          </cell>
          <cell r="AD372" t="str">
            <v>4500109387</v>
          </cell>
          <cell r="AE372" t="str">
            <v>S/R</v>
          </cell>
          <cell r="AF372" t="str">
            <v>337</v>
          </cell>
          <cell r="AI372" t="str">
            <v>PYN</v>
          </cell>
          <cell r="AJ372" t="str">
            <v>COMPUTER SYSTEMS &amp; SERVIC</v>
          </cell>
          <cell r="AK372" t="str">
            <v>VND</v>
          </cell>
          <cell r="AL372" t="str">
            <v>592038261</v>
          </cell>
          <cell r="AM372" t="str">
            <v>FAC</v>
          </cell>
          <cell r="AN372" t="str">
            <v>000</v>
          </cell>
          <cell r="AQ372" t="str">
            <v>NVD</v>
          </cell>
          <cell r="AR372" t="str">
            <v>2002-12-</v>
          </cell>
          <cell r="AU372" t="str">
            <v>INVOICE# 596        COMPUTER SYSTEMS &amp; S5000003632</v>
          </cell>
          <cell r="AV372" t="str">
            <v>WF-BATCH</v>
          </cell>
          <cell r="AW372" t="str">
            <v>000</v>
          </cell>
          <cell r="AX372" t="str">
            <v>00</v>
          </cell>
          <cell r="AY372" t="str">
            <v>0</v>
          </cell>
          <cell r="AZ372" t="str">
            <v>FPL Fibernet</v>
          </cell>
        </row>
        <row r="373">
          <cell r="A373" t="str">
            <v>107100</v>
          </cell>
          <cell r="B373" t="str">
            <v>0350</v>
          </cell>
          <cell r="C373" t="str">
            <v>06068</v>
          </cell>
          <cell r="D373" t="str">
            <v>0OTHER</v>
          </cell>
          <cell r="E373" t="str">
            <v>350000</v>
          </cell>
          <cell r="F373" t="str">
            <v>0773</v>
          </cell>
          <cell r="G373" t="str">
            <v>51450</v>
          </cell>
          <cell r="H373" t="str">
            <v>A</v>
          </cell>
          <cell r="I373" t="str">
            <v>00000041</v>
          </cell>
          <cell r="J373">
            <v>64</v>
          </cell>
          <cell r="K373">
            <v>350</v>
          </cell>
          <cell r="L373">
            <v>6157</v>
          </cell>
          <cell r="M373">
            <v>0</v>
          </cell>
          <cell r="N373">
            <v>0</v>
          </cell>
          <cell r="O373">
            <v>0</v>
          </cell>
          <cell r="P373">
            <v>0</v>
          </cell>
          <cell r="Q373" t="str">
            <v>0773</v>
          </cell>
          <cell r="R373" t="str">
            <v>51450</v>
          </cell>
          <cell r="S373" t="str">
            <v>200212</v>
          </cell>
          <cell r="T373" t="str">
            <v>SA01</v>
          </cell>
          <cell r="U373">
            <v>10351.799999999999</v>
          </cell>
          <cell r="W373">
            <v>0</v>
          </cell>
          <cell r="Y373">
            <v>0</v>
          </cell>
          <cell r="Z373">
            <v>1</v>
          </cell>
          <cell r="AA373" t="str">
            <v>BCH</v>
          </cell>
          <cell r="AB373" t="str">
            <v>450002350</v>
          </cell>
          <cell r="AC373" t="str">
            <v>PO#</v>
          </cell>
          <cell r="AD373" t="str">
            <v>4500128455</v>
          </cell>
          <cell r="AE373" t="str">
            <v>S/R</v>
          </cell>
          <cell r="AF373" t="str">
            <v>337</v>
          </cell>
          <cell r="AI373" t="str">
            <v>PYN</v>
          </cell>
          <cell r="AJ373" t="str">
            <v>ZANBAR SOLUTIONS INC</v>
          </cell>
          <cell r="AK373" t="str">
            <v>VND</v>
          </cell>
          <cell r="AL373" t="str">
            <v>651158083</v>
          </cell>
          <cell r="AM373" t="str">
            <v>FAC</v>
          </cell>
          <cell r="AN373" t="str">
            <v>000</v>
          </cell>
          <cell r="AQ373" t="str">
            <v>NVD</v>
          </cell>
          <cell r="AR373" t="str">
            <v>2002-12-</v>
          </cell>
          <cell r="AU373" t="str">
            <v>INVOICE# 57100-28   ZANBAR SOLUTIONS INC5000003575</v>
          </cell>
          <cell r="AV373" t="str">
            <v>WF-BATCH</v>
          </cell>
          <cell r="AW373" t="str">
            <v>000</v>
          </cell>
          <cell r="AX373" t="str">
            <v>00</v>
          </cell>
          <cell r="AY373" t="str">
            <v>0</v>
          </cell>
          <cell r="AZ373" t="str">
            <v>FPL Fibernet</v>
          </cell>
        </row>
        <row r="374">
          <cell r="A374" t="str">
            <v>107100</v>
          </cell>
          <cell r="B374" t="str">
            <v>0350</v>
          </cell>
          <cell r="C374" t="str">
            <v>06068</v>
          </cell>
          <cell r="D374" t="str">
            <v>0OTHER</v>
          </cell>
          <cell r="E374" t="str">
            <v>350000</v>
          </cell>
          <cell r="F374" t="str">
            <v>0773</v>
          </cell>
          <cell r="G374" t="str">
            <v>51450</v>
          </cell>
          <cell r="H374" t="str">
            <v>A</v>
          </cell>
          <cell r="I374" t="str">
            <v>00000041</v>
          </cell>
          <cell r="J374">
            <v>64</v>
          </cell>
          <cell r="K374">
            <v>350</v>
          </cell>
          <cell r="L374">
            <v>6157</v>
          </cell>
          <cell r="M374">
            <v>0</v>
          </cell>
          <cell r="N374">
            <v>0</v>
          </cell>
          <cell r="O374">
            <v>0</v>
          </cell>
          <cell r="P374">
            <v>0</v>
          </cell>
          <cell r="Q374" t="str">
            <v>0773</v>
          </cell>
          <cell r="R374" t="str">
            <v>51450</v>
          </cell>
          <cell r="S374" t="str">
            <v>200212</v>
          </cell>
          <cell r="T374" t="str">
            <v>SA01</v>
          </cell>
          <cell r="U374">
            <v>16783.2</v>
          </cell>
          <cell r="W374">
            <v>0</v>
          </cell>
          <cell r="Y374">
            <v>0</v>
          </cell>
          <cell r="Z374">
            <v>1</v>
          </cell>
          <cell r="AA374" t="str">
            <v>BCH</v>
          </cell>
          <cell r="AB374" t="str">
            <v>450002354</v>
          </cell>
          <cell r="AC374" t="str">
            <v>PO#</v>
          </cell>
          <cell r="AD374" t="str">
            <v>4500128455</v>
          </cell>
          <cell r="AE374" t="str">
            <v>S/R</v>
          </cell>
          <cell r="AF374" t="str">
            <v>337</v>
          </cell>
          <cell r="AI374" t="str">
            <v>PYN</v>
          </cell>
          <cell r="AJ374" t="str">
            <v>ZANBAR SOLUTIONS INC</v>
          </cell>
          <cell r="AK374" t="str">
            <v>VND</v>
          </cell>
          <cell r="AL374" t="str">
            <v>651158083</v>
          </cell>
          <cell r="AM374" t="str">
            <v>FAC</v>
          </cell>
          <cell r="AN374" t="str">
            <v>000</v>
          </cell>
          <cell r="AQ374" t="str">
            <v>NVD</v>
          </cell>
          <cell r="AR374" t="str">
            <v>2002-12-</v>
          </cell>
          <cell r="AU374" t="str">
            <v>INVOICE# 57100-33   ZANBAR SOLUTIONS INC5000003638</v>
          </cell>
          <cell r="AV374" t="str">
            <v>WF-BATCH</v>
          </cell>
          <cell r="AW374" t="str">
            <v>000</v>
          </cell>
          <cell r="AX374" t="str">
            <v>00</v>
          </cell>
          <cell r="AY374" t="str">
            <v>0</v>
          </cell>
          <cell r="AZ374" t="str">
            <v>FPL Fibernet</v>
          </cell>
        </row>
        <row r="375">
          <cell r="A375" t="str">
            <v>107100</v>
          </cell>
          <cell r="B375" t="str">
            <v>0350</v>
          </cell>
          <cell r="C375" t="str">
            <v>06068</v>
          </cell>
          <cell r="D375" t="str">
            <v>0OTHER</v>
          </cell>
          <cell r="E375" t="str">
            <v>350000</v>
          </cell>
          <cell r="F375" t="str">
            <v>0773</v>
          </cell>
          <cell r="G375" t="str">
            <v>51450</v>
          </cell>
          <cell r="H375" t="str">
            <v>A</v>
          </cell>
          <cell r="I375" t="str">
            <v>00000041</v>
          </cell>
          <cell r="J375">
            <v>64</v>
          </cell>
          <cell r="K375">
            <v>350</v>
          </cell>
          <cell r="L375">
            <v>6157</v>
          </cell>
          <cell r="M375">
            <v>0</v>
          </cell>
          <cell r="N375">
            <v>0</v>
          </cell>
          <cell r="O375">
            <v>0</v>
          </cell>
          <cell r="P375">
            <v>0</v>
          </cell>
          <cell r="Q375" t="str">
            <v>0773</v>
          </cell>
          <cell r="R375" t="str">
            <v>51450</v>
          </cell>
          <cell r="S375" t="str">
            <v>200212</v>
          </cell>
          <cell r="T375" t="str">
            <v>SA01</v>
          </cell>
          <cell r="U375">
            <v>90000</v>
          </cell>
          <cell r="W375">
            <v>0</v>
          </cell>
          <cell r="Y375">
            <v>0</v>
          </cell>
          <cell r="Z375">
            <v>1</v>
          </cell>
          <cell r="AA375" t="str">
            <v>BCH</v>
          </cell>
          <cell r="AB375" t="str">
            <v>450002354</v>
          </cell>
          <cell r="AC375" t="str">
            <v>PO#</v>
          </cell>
          <cell r="AD375" t="str">
            <v>4500067837</v>
          </cell>
          <cell r="AE375" t="str">
            <v>S/R</v>
          </cell>
          <cell r="AF375" t="str">
            <v>337</v>
          </cell>
          <cell r="AI375" t="str">
            <v>PYN</v>
          </cell>
          <cell r="AJ375" t="str">
            <v>SSIT NORTH AMERICA INC</v>
          </cell>
          <cell r="AK375" t="str">
            <v>VND</v>
          </cell>
          <cell r="AL375" t="str">
            <v>412006962</v>
          </cell>
          <cell r="AM375" t="str">
            <v>FAC</v>
          </cell>
          <cell r="AN375" t="str">
            <v>000</v>
          </cell>
          <cell r="AQ375" t="str">
            <v>NVD</v>
          </cell>
          <cell r="AR375" t="str">
            <v>2002-12-</v>
          </cell>
          <cell r="AU375" t="str">
            <v>SALES0000000000126  SSIT NORTH AMERICA I5000003639</v>
          </cell>
          <cell r="AV375" t="str">
            <v>WF-BATCH</v>
          </cell>
          <cell r="AW375" t="str">
            <v>000</v>
          </cell>
          <cell r="AX375" t="str">
            <v>00</v>
          </cell>
          <cell r="AY375" t="str">
            <v>0</v>
          </cell>
          <cell r="AZ375" t="str">
            <v>FPL Fibernet</v>
          </cell>
        </row>
        <row r="376">
          <cell r="A376" t="str">
            <v>107100</v>
          </cell>
          <cell r="B376" t="str">
            <v>0350</v>
          </cell>
          <cell r="C376" t="str">
            <v>06068</v>
          </cell>
          <cell r="D376" t="str">
            <v>0OTHER</v>
          </cell>
          <cell r="E376" t="str">
            <v>350000</v>
          </cell>
          <cell r="F376" t="str">
            <v>0790</v>
          </cell>
          <cell r="G376" t="str">
            <v>65000</v>
          </cell>
          <cell r="H376" t="str">
            <v>A</v>
          </cell>
          <cell r="I376" t="str">
            <v>00000041</v>
          </cell>
          <cell r="J376">
            <v>64</v>
          </cell>
          <cell r="K376">
            <v>350</v>
          </cell>
          <cell r="L376">
            <v>6157</v>
          </cell>
          <cell r="M376">
            <v>0</v>
          </cell>
          <cell r="N376">
            <v>0</v>
          </cell>
          <cell r="O376">
            <v>0</v>
          </cell>
          <cell r="P376">
            <v>0</v>
          </cell>
          <cell r="Q376" t="str">
            <v>0790</v>
          </cell>
          <cell r="R376" t="str">
            <v>65000</v>
          </cell>
          <cell r="S376" t="str">
            <v>200212</v>
          </cell>
          <cell r="T376" t="str">
            <v>CA01</v>
          </cell>
          <cell r="U376">
            <v>420000</v>
          </cell>
          <cell r="V376" t="str">
            <v>LDB</v>
          </cell>
          <cell r="W376">
            <v>0</v>
          </cell>
          <cell r="Y376">
            <v>0</v>
          </cell>
          <cell r="Z376">
            <v>0</v>
          </cell>
          <cell r="AA376" t="str">
            <v>BCH</v>
          </cell>
          <cell r="AB376" t="str">
            <v>0016</v>
          </cell>
          <cell r="AC376" t="str">
            <v>WKS</v>
          </cell>
          <cell r="AE376" t="str">
            <v>JV#</v>
          </cell>
          <cell r="AF376" t="str">
            <v>1232</v>
          </cell>
          <cell r="AG376" t="str">
            <v>FRN</v>
          </cell>
          <cell r="AH376" t="str">
            <v>6157</v>
          </cell>
          <cell r="AI376" t="str">
            <v>RP#</v>
          </cell>
          <cell r="AJ376" t="str">
            <v>000</v>
          </cell>
          <cell r="AK376" t="str">
            <v>CTL</v>
          </cell>
          <cell r="AM376" t="str">
            <v>RF#</v>
          </cell>
          <cell r="AU376" t="str">
            <v>ACCRUAL OF DEC 02 CAPITAL</v>
          </cell>
          <cell r="AZ376" t="str">
            <v>FPL Fibernet</v>
          </cell>
        </row>
        <row r="377">
          <cell r="A377" t="str">
            <v>107100</v>
          </cell>
          <cell r="B377" t="str">
            <v>0350</v>
          </cell>
          <cell r="C377" t="str">
            <v>06068</v>
          </cell>
          <cell r="D377" t="str">
            <v>0OTHER</v>
          </cell>
          <cell r="E377" t="str">
            <v>350000</v>
          </cell>
          <cell r="F377" t="str">
            <v>0790</v>
          </cell>
          <cell r="G377" t="str">
            <v>65000</v>
          </cell>
          <cell r="H377" t="str">
            <v>A</v>
          </cell>
          <cell r="I377" t="str">
            <v>00000041</v>
          </cell>
          <cell r="J377">
            <v>64</v>
          </cell>
          <cell r="K377">
            <v>350</v>
          </cell>
          <cell r="L377">
            <v>6157</v>
          </cell>
          <cell r="M377">
            <v>0</v>
          </cell>
          <cell r="N377">
            <v>0</v>
          </cell>
          <cell r="O377">
            <v>0</v>
          </cell>
          <cell r="P377">
            <v>0</v>
          </cell>
          <cell r="Q377" t="str">
            <v>0790</v>
          </cell>
          <cell r="R377" t="str">
            <v>65000</v>
          </cell>
          <cell r="S377" t="str">
            <v>200212</v>
          </cell>
          <cell r="T377" t="str">
            <v>CA01</v>
          </cell>
          <cell r="U377">
            <v>420000</v>
          </cell>
          <cell r="V377" t="str">
            <v>LDB</v>
          </cell>
          <cell r="W377">
            <v>0</v>
          </cell>
          <cell r="Y377">
            <v>0</v>
          </cell>
          <cell r="Z377">
            <v>0</v>
          </cell>
          <cell r="AA377" t="str">
            <v>BCH</v>
          </cell>
          <cell r="AB377" t="str">
            <v>0020</v>
          </cell>
          <cell r="AC377" t="str">
            <v>WKS</v>
          </cell>
          <cell r="AE377" t="str">
            <v>JV#</v>
          </cell>
          <cell r="AF377" t="str">
            <v>1232</v>
          </cell>
          <cell r="AG377" t="str">
            <v>FRN</v>
          </cell>
          <cell r="AH377" t="str">
            <v>6157</v>
          </cell>
          <cell r="AI377" t="str">
            <v>RP#</v>
          </cell>
          <cell r="AJ377" t="str">
            <v>000</v>
          </cell>
          <cell r="AK377" t="str">
            <v>CTL</v>
          </cell>
          <cell r="AM377" t="str">
            <v>RF#</v>
          </cell>
          <cell r="AU377" t="str">
            <v>ACCRUAL OF DEC 02 CAPITAL</v>
          </cell>
          <cell r="AZ377" t="str">
            <v>FPL Fibernet</v>
          </cell>
        </row>
        <row r="378">
          <cell r="A378" t="str">
            <v>107100</v>
          </cell>
          <cell r="B378" t="str">
            <v>0350</v>
          </cell>
          <cell r="C378" t="str">
            <v>06068</v>
          </cell>
          <cell r="D378" t="str">
            <v>0OTHER</v>
          </cell>
          <cell r="E378" t="str">
            <v>350000</v>
          </cell>
          <cell r="F378" t="str">
            <v>0790</v>
          </cell>
          <cell r="G378" t="str">
            <v>65000</v>
          </cell>
          <cell r="H378" t="str">
            <v>A</v>
          </cell>
          <cell r="I378" t="str">
            <v>00000041</v>
          </cell>
          <cell r="J378">
            <v>64</v>
          </cell>
          <cell r="K378">
            <v>350</v>
          </cell>
          <cell r="L378">
            <v>6157</v>
          </cell>
          <cell r="M378">
            <v>0</v>
          </cell>
          <cell r="N378">
            <v>0</v>
          </cell>
          <cell r="O378">
            <v>0</v>
          </cell>
          <cell r="P378">
            <v>0</v>
          </cell>
          <cell r="Q378" t="str">
            <v>0790</v>
          </cell>
          <cell r="R378" t="str">
            <v>65000</v>
          </cell>
          <cell r="S378" t="str">
            <v>200212</v>
          </cell>
          <cell r="T378" t="str">
            <v>CA01</v>
          </cell>
          <cell r="U378">
            <v>-297406</v>
          </cell>
          <cell r="V378" t="str">
            <v>LDB</v>
          </cell>
          <cell r="W378">
            <v>0</v>
          </cell>
          <cell r="Y378">
            <v>0</v>
          </cell>
          <cell r="Z378">
            <v>0</v>
          </cell>
          <cell r="AA378" t="str">
            <v>BCH</v>
          </cell>
          <cell r="AB378" t="str">
            <v>0003</v>
          </cell>
          <cell r="AC378" t="str">
            <v>WKS</v>
          </cell>
          <cell r="AE378" t="str">
            <v>JV#</v>
          </cell>
          <cell r="AF378" t="str">
            <v>1232</v>
          </cell>
          <cell r="AG378" t="str">
            <v>FRN</v>
          </cell>
          <cell r="AH378" t="str">
            <v>6157</v>
          </cell>
          <cell r="AI378" t="str">
            <v>RP#</v>
          </cell>
          <cell r="AJ378" t="str">
            <v>000</v>
          </cell>
          <cell r="AK378" t="str">
            <v>CTL</v>
          </cell>
          <cell r="AM378" t="str">
            <v>RF#</v>
          </cell>
          <cell r="AU378" t="str">
            <v>AC-REV ACCRUAL OF OCT 02 CAPITA</v>
          </cell>
          <cell r="AZ378" t="str">
            <v>FPL Fibernet</v>
          </cell>
        </row>
        <row r="379">
          <cell r="A379" t="str">
            <v>107100</v>
          </cell>
          <cell r="B379" t="str">
            <v>0350</v>
          </cell>
          <cell r="C379" t="str">
            <v>06068</v>
          </cell>
          <cell r="D379" t="str">
            <v>0OTHER</v>
          </cell>
          <cell r="E379" t="str">
            <v>350000</v>
          </cell>
          <cell r="F379" t="str">
            <v>0790</v>
          </cell>
          <cell r="G379" t="str">
            <v>65000</v>
          </cell>
          <cell r="H379" t="str">
            <v>A</v>
          </cell>
          <cell r="I379" t="str">
            <v>00000041</v>
          </cell>
          <cell r="J379">
            <v>64</v>
          </cell>
          <cell r="K379">
            <v>350</v>
          </cell>
          <cell r="L379">
            <v>6157</v>
          </cell>
          <cell r="M379">
            <v>0</v>
          </cell>
          <cell r="N379">
            <v>0</v>
          </cell>
          <cell r="O379">
            <v>0</v>
          </cell>
          <cell r="P379">
            <v>0</v>
          </cell>
          <cell r="Q379" t="str">
            <v>0790</v>
          </cell>
          <cell r="R379" t="str">
            <v>65000</v>
          </cell>
          <cell r="S379" t="str">
            <v>200212</v>
          </cell>
          <cell r="T379" t="str">
            <v>CA01</v>
          </cell>
          <cell r="U379">
            <v>-420000</v>
          </cell>
          <cell r="V379" t="str">
            <v>LDB</v>
          </cell>
          <cell r="W379">
            <v>0</v>
          </cell>
          <cell r="Y379">
            <v>0</v>
          </cell>
          <cell r="Z379">
            <v>0</v>
          </cell>
          <cell r="AA379" t="str">
            <v>BCH</v>
          </cell>
          <cell r="AB379" t="str">
            <v>0019</v>
          </cell>
          <cell r="AC379" t="str">
            <v>WKS</v>
          </cell>
          <cell r="AE379" t="str">
            <v>JV#</v>
          </cell>
          <cell r="AF379" t="str">
            <v>1232</v>
          </cell>
          <cell r="AG379" t="str">
            <v>FRN</v>
          </cell>
          <cell r="AH379" t="str">
            <v>6157</v>
          </cell>
          <cell r="AI379" t="str">
            <v>RP#</v>
          </cell>
          <cell r="AJ379" t="str">
            <v>000</v>
          </cell>
          <cell r="AK379" t="str">
            <v>CTL</v>
          </cell>
          <cell r="AM379" t="str">
            <v>RF#</v>
          </cell>
          <cell r="AU379" t="str">
            <v>ACCRUAL OF DEC 02 CAPITAL</v>
          </cell>
          <cell r="AZ379" t="str">
            <v>FPL Fibernet</v>
          </cell>
        </row>
        <row r="380">
          <cell r="A380" t="str">
            <v>107100</v>
          </cell>
          <cell r="B380" t="str">
            <v>0350</v>
          </cell>
          <cell r="C380" t="str">
            <v>06068</v>
          </cell>
          <cell r="D380" t="str">
            <v>0OTHER</v>
          </cell>
          <cell r="E380" t="str">
            <v>350000</v>
          </cell>
          <cell r="F380" t="str">
            <v>0806</v>
          </cell>
          <cell r="G380" t="str">
            <v>36000</v>
          </cell>
          <cell r="H380" t="str">
            <v>A</v>
          </cell>
          <cell r="I380" t="str">
            <v>00000041</v>
          </cell>
          <cell r="J380">
            <v>64</v>
          </cell>
          <cell r="K380">
            <v>350</v>
          </cell>
          <cell r="L380">
            <v>6157</v>
          </cell>
          <cell r="M380">
            <v>107</v>
          </cell>
          <cell r="N380">
            <v>10</v>
          </cell>
          <cell r="O380">
            <v>0</v>
          </cell>
          <cell r="P380">
            <v>107.1</v>
          </cell>
          <cell r="Q380" t="str">
            <v>0806</v>
          </cell>
          <cell r="R380" t="str">
            <v>36000</v>
          </cell>
          <cell r="S380" t="str">
            <v>200212</v>
          </cell>
          <cell r="T380" t="str">
            <v>PY42</v>
          </cell>
          <cell r="U380">
            <v>104.25</v>
          </cell>
          <cell r="V380" t="str">
            <v>LDB</v>
          </cell>
          <cell r="W380">
            <v>0</v>
          </cell>
          <cell r="X380" t="str">
            <v>SHR</v>
          </cell>
          <cell r="Y380">
            <v>4</v>
          </cell>
          <cell r="Z380">
            <v>4</v>
          </cell>
          <cell r="AA380" t="str">
            <v>PYP</v>
          </cell>
          <cell r="AB380" t="str">
            <v xml:space="preserve"> 0000001</v>
          </cell>
          <cell r="AC380" t="str">
            <v>PYL</v>
          </cell>
          <cell r="AD380" t="str">
            <v>004335</v>
          </cell>
          <cell r="AE380" t="str">
            <v>EMP</v>
          </cell>
          <cell r="AF380" t="str">
            <v>00468</v>
          </cell>
          <cell r="AG380" t="str">
            <v>JUL</v>
          </cell>
          <cell r="AH380" t="str">
            <v xml:space="preserve"> 000.00</v>
          </cell>
          <cell r="AI380" t="str">
            <v>BCH</v>
          </cell>
          <cell r="AJ380" t="str">
            <v>500</v>
          </cell>
          <cell r="AK380" t="str">
            <v>CLS</v>
          </cell>
          <cell r="AL380" t="str">
            <v>R452</v>
          </cell>
          <cell r="AM380" t="str">
            <v>DTA</v>
          </cell>
          <cell r="AN380" t="str">
            <v xml:space="preserve"> 00000000000.00</v>
          </cell>
          <cell r="AO380" t="str">
            <v>DTH</v>
          </cell>
          <cell r="AP380" t="str">
            <v xml:space="preserve"> 00000000000.00</v>
          </cell>
          <cell r="AV380" t="str">
            <v>000000000</v>
          </cell>
          <cell r="AW380" t="str">
            <v>000</v>
          </cell>
          <cell r="AX380" t="str">
            <v>00</v>
          </cell>
          <cell r="AY380" t="str">
            <v>0</v>
          </cell>
          <cell r="AZ380" t="str">
            <v>FPL Fibernet</v>
          </cell>
        </row>
        <row r="381">
          <cell r="A381" t="str">
            <v>107100</v>
          </cell>
          <cell r="B381" t="str">
            <v>0350</v>
          </cell>
          <cell r="C381" t="str">
            <v>06068</v>
          </cell>
          <cell r="D381" t="str">
            <v>0OTHER</v>
          </cell>
          <cell r="E381" t="str">
            <v>350000</v>
          </cell>
          <cell r="F381" t="str">
            <v>0806</v>
          </cell>
          <cell r="G381" t="str">
            <v>36000</v>
          </cell>
          <cell r="H381" t="str">
            <v>A</v>
          </cell>
          <cell r="I381" t="str">
            <v>00000041</v>
          </cell>
          <cell r="J381">
            <v>64</v>
          </cell>
          <cell r="K381">
            <v>350</v>
          </cell>
          <cell r="L381">
            <v>6157</v>
          </cell>
          <cell r="M381">
            <v>107</v>
          </cell>
          <cell r="N381">
            <v>10</v>
          </cell>
          <cell r="O381">
            <v>0</v>
          </cell>
          <cell r="P381">
            <v>107.1</v>
          </cell>
          <cell r="Q381" t="str">
            <v>0806</v>
          </cell>
          <cell r="R381" t="str">
            <v>36000</v>
          </cell>
          <cell r="S381" t="str">
            <v>200212</v>
          </cell>
          <cell r="T381" t="str">
            <v>PY42</v>
          </cell>
          <cell r="U381">
            <v>147.19</v>
          </cell>
          <cell r="V381" t="str">
            <v>LDB</v>
          </cell>
          <cell r="W381">
            <v>0</v>
          </cell>
          <cell r="X381" t="str">
            <v>SHR</v>
          </cell>
          <cell r="Y381">
            <v>5</v>
          </cell>
          <cell r="Z381">
            <v>5</v>
          </cell>
          <cell r="AA381" t="str">
            <v>PYP</v>
          </cell>
          <cell r="AB381" t="str">
            <v xml:space="preserve"> 0000026</v>
          </cell>
          <cell r="AC381" t="str">
            <v>PYL</v>
          </cell>
          <cell r="AD381" t="str">
            <v>004334</v>
          </cell>
          <cell r="AE381" t="str">
            <v>EMP</v>
          </cell>
          <cell r="AF381" t="str">
            <v>93018</v>
          </cell>
          <cell r="AG381" t="str">
            <v>JUL</v>
          </cell>
          <cell r="AH381" t="str">
            <v xml:space="preserve"> 000.00</v>
          </cell>
          <cell r="AI381" t="str">
            <v>BCH</v>
          </cell>
          <cell r="AJ381" t="str">
            <v>500</v>
          </cell>
          <cell r="AK381" t="str">
            <v>CLS</v>
          </cell>
          <cell r="AL381" t="str">
            <v>R450</v>
          </cell>
          <cell r="AM381" t="str">
            <v>DTA</v>
          </cell>
          <cell r="AN381" t="str">
            <v xml:space="preserve"> 00000000000.00</v>
          </cell>
          <cell r="AO381" t="str">
            <v>DTH</v>
          </cell>
          <cell r="AP381" t="str">
            <v xml:space="preserve"> 00000000000.00</v>
          </cell>
          <cell r="AV381" t="str">
            <v>000000000</v>
          </cell>
          <cell r="AW381" t="str">
            <v>000</v>
          </cell>
          <cell r="AX381" t="str">
            <v>00</v>
          </cell>
          <cell r="AY381" t="str">
            <v>0</v>
          </cell>
          <cell r="AZ381" t="str">
            <v>FPL Fibernet</v>
          </cell>
        </row>
        <row r="382">
          <cell r="A382" t="str">
            <v>107100</v>
          </cell>
          <cell r="B382" t="str">
            <v>0350</v>
          </cell>
          <cell r="C382" t="str">
            <v>06068</v>
          </cell>
          <cell r="D382" t="str">
            <v>0OTHER</v>
          </cell>
          <cell r="E382" t="str">
            <v>350000</v>
          </cell>
          <cell r="F382" t="str">
            <v>0806</v>
          </cell>
          <cell r="G382" t="str">
            <v>36000</v>
          </cell>
          <cell r="H382" t="str">
            <v>A</v>
          </cell>
          <cell r="I382" t="str">
            <v>00000041</v>
          </cell>
          <cell r="J382">
            <v>64</v>
          </cell>
          <cell r="K382">
            <v>350</v>
          </cell>
          <cell r="L382">
            <v>6157</v>
          </cell>
          <cell r="M382">
            <v>107</v>
          </cell>
          <cell r="N382">
            <v>10</v>
          </cell>
          <cell r="O382">
            <v>0</v>
          </cell>
          <cell r="P382">
            <v>107.1</v>
          </cell>
          <cell r="Q382" t="str">
            <v>0806</v>
          </cell>
          <cell r="R382" t="str">
            <v>36000</v>
          </cell>
          <cell r="S382" t="str">
            <v>200212</v>
          </cell>
          <cell r="T382" t="str">
            <v>PY42</v>
          </cell>
          <cell r="U382">
            <v>235.64</v>
          </cell>
          <cell r="V382" t="str">
            <v>LDB</v>
          </cell>
          <cell r="W382">
            <v>0</v>
          </cell>
          <cell r="X382" t="str">
            <v>SHR</v>
          </cell>
          <cell r="Y382">
            <v>7</v>
          </cell>
          <cell r="Z382">
            <v>7</v>
          </cell>
          <cell r="AA382" t="str">
            <v>PYP</v>
          </cell>
          <cell r="AB382" t="str">
            <v xml:space="preserve"> 0000001</v>
          </cell>
          <cell r="AC382" t="str">
            <v>PYL</v>
          </cell>
          <cell r="AD382" t="str">
            <v>004335</v>
          </cell>
          <cell r="AE382" t="str">
            <v>EMP</v>
          </cell>
          <cell r="AF382" t="str">
            <v>66955</v>
          </cell>
          <cell r="AG382" t="str">
            <v>JUL</v>
          </cell>
          <cell r="AH382" t="str">
            <v xml:space="preserve"> 000.00</v>
          </cell>
          <cell r="AI382" t="str">
            <v>BCH</v>
          </cell>
          <cell r="AJ382" t="str">
            <v>500</v>
          </cell>
          <cell r="AK382" t="str">
            <v>CLS</v>
          </cell>
          <cell r="AL382" t="str">
            <v>R450</v>
          </cell>
          <cell r="AM382" t="str">
            <v>DTA</v>
          </cell>
          <cell r="AN382" t="str">
            <v xml:space="preserve"> 00000000000.00</v>
          </cell>
          <cell r="AO382" t="str">
            <v>DTH</v>
          </cell>
          <cell r="AP382" t="str">
            <v xml:space="preserve"> 00000000000.00</v>
          </cell>
          <cell r="AV382" t="str">
            <v>000000000</v>
          </cell>
          <cell r="AW382" t="str">
            <v>000</v>
          </cell>
          <cell r="AX382" t="str">
            <v>00</v>
          </cell>
          <cell r="AY382" t="str">
            <v>0</v>
          </cell>
          <cell r="AZ382" t="str">
            <v>FPL Fibernet</v>
          </cell>
        </row>
        <row r="383">
          <cell r="A383" t="str">
            <v>107100</v>
          </cell>
          <cell r="B383" t="str">
            <v>0350</v>
          </cell>
          <cell r="C383" t="str">
            <v>06068</v>
          </cell>
          <cell r="D383" t="str">
            <v>0OTHER</v>
          </cell>
          <cell r="E383" t="str">
            <v>350000</v>
          </cell>
          <cell r="F383" t="str">
            <v>0841</v>
          </cell>
          <cell r="G383" t="str">
            <v>51450</v>
          </cell>
          <cell r="H383" t="str">
            <v>A</v>
          </cell>
          <cell r="I383" t="str">
            <v>00000041</v>
          </cell>
          <cell r="J383">
            <v>64</v>
          </cell>
          <cell r="K383">
            <v>350</v>
          </cell>
          <cell r="L383">
            <v>6157</v>
          </cell>
          <cell r="M383">
            <v>0</v>
          </cell>
          <cell r="N383">
            <v>0</v>
          </cell>
          <cell r="O383">
            <v>0</v>
          </cell>
          <cell r="P383">
            <v>0</v>
          </cell>
          <cell r="Q383" t="str">
            <v>0841</v>
          </cell>
          <cell r="R383" t="str">
            <v>51450</v>
          </cell>
          <cell r="S383" t="str">
            <v>200212</v>
          </cell>
          <cell r="T383" t="str">
            <v>SA01</v>
          </cell>
          <cell r="U383">
            <v>38.340000000000003</v>
          </cell>
          <cell r="W383">
            <v>0</v>
          </cell>
          <cell r="Y383">
            <v>0</v>
          </cell>
          <cell r="Z383">
            <v>1</v>
          </cell>
          <cell r="AA383" t="str">
            <v>BCH</v>
          </cell>
          <cell r="AB383" t="str">
            <v>450002336</v>
          </cell>
          <cell r="AC383" t="str">
            <v>PO#</v>
          </cell>
          <cell r="AD383" t="str">
            <v>3000025568</v>
          </cell>
          <cell r="AE383" t="str">
            <v>S/R</v>
          </cell>
          <cell r="AF383" t="str">
            <v>337</v>
          </cell>
          <cell r="AI383" t="str">
            <v>PYN</v>
          </cell>
          <cell r="AJ383" t="str">
            <v>COMPUCOM SYSTEMS INC</v>
          </cell>
          <cell r="AK383" t="str">
            <v>VND</v>
          </cell>
          <cell r="AL383" t="str">
            <v>382363156</v>
          </cell>
          <cell r="AM383" t="str">
            <v>FAC</v>
          </cell>
          <cell r="AN383" t="str">
            <v>000</v>
          </cell>
          <cell r="AQ383" t="str">
            <v>NVD</v>
          </cell>
          <cell r="AR383" t="str">
            <v>2002-12-</v>
          </cell>
          <cell r="AU383" t="str">
            <v>LVD SCSI CABLE SINGLCOMPUCOM SYSTEMS INC5000003448</v>
          </cell>
          <cell r="AV383" t="str">
            <v>EPROCOMM</v>
          </cell>
          <cell r="AW383" t="str">
            <v>000</v>
          </cell>
          <cell r="AX383" t="str">
            <v>00</v>
          </cell>
          <cell r="AY383" t="str">
            <v>0</v>
          </cell>
          <cell r="AZ383" t="str">
            <v>FPL Fibernet</v>
          </cell>
        </row>
        <row r="384">
          <cell r="A384" t="str">
            <v>107100</v>
          </cell>
          <cell r="B384" t="str">
            <v>0350</v>
          </cell>
          <cell r="C384" t="str">
            <v>06068</v>
          </cell>
          <cell r="D384" t="str">
            <v>0OTHER</v>
          </cell>
          <cell r="E384" t="str">
            <v>350000</v>
          </cell>
          <cell r="F384" t="str">
            <v>0841</v>
          </cell>
          <cell r="G384" t="str">
            <v>51450</v>
          </cell>
          <cell r="H384" t="str">
            <v>A</v>
          </cell>
          <cell r="I384" t="str">
            <v>00000041</v>
          </cell>
          <cell r="J384">
            <v>64</v>
          </cell>
          <cell r="K384">
            <v>350</v>
          </cell>
          <cell r="L384">
            <v>6157</v>
          </cell>
          <cell r="M384">
            <v>0</v>
          </cell>
          <cell r="N384">
            <v>0</v>
          </cell>
          <cell r="O384">
            <v>0</v>
          </cell>
          <cell r="P384">
            <v>0</v>
          </cell>
          <cell r="Q384" t="str">
            <v>0841</v>
          </cell>
          <cell r="R384" t="str">
            <v>51450</v>
          </cell>
          <cell r="S384" t="str">
            <v>200212</v>
          </cell>
          <cell r="T384" t="str">
            <v>SA01</v>
          </cell>
          <cell r="U384">
            <v>483.51</v>
          </cell>
          <cell r="W384">
            <v>0</v>
          </cell>
          <cell r="Y384">
            <v>0</v>
          </cell>
          <cell r="Z384">
            <v>1</v>
          </cell>
          <cell r="AA384" t="str">
            <v>BCH</v>
          </cell>
          <cell r="AB384" t="str">
            <v>450002336</v>
          </cell>
          <cell r="AC384" t="str">
            <v>PO#</v>
          </cell>
          <cell r="AD384" t="str">
            <v>3000025568</v>
          </cell>
          <cell r="AE384" t="str">
            <v>S/R</v>
          </cell>
          <cell r="AF384" t="str">
            <v>337</v>
          </cell>
          <cell r="AI384" t="str">
            <v>PYN</v>
          </cell>
          <cell r="AJ384" t="str">
            <v>COMPUCOM SYSTEMS INC</v>
          </cell>
          <cell r="AK384" t="str">
            <v>VND</v>
          </cell>
          <cell r="AL384" t="str">
            <v>382363156</v>
          </cell>
          <cell r="AM384" t="str">
            <v>FAC</v>
          </cell>
          <cell r="AN384" t="str">
            <v>000</v>
          </cell>
          <cell r="AQ384" t="str">
            <v>NVD</v>
          </cell>
          <cell r="AR384" t="str">
            <v>2002-12-</v>
          </cell>
          <cell r="AU384" t="str">
            <v>SERVERAID 5I CONTROLCOMPUCOM SYSTEMS INC5000003448</v>
          </cell>
          <cell r="AV384" t="str">
            <v>EPROCOMM</v>
          </cell>
          <cell r="AW384" t="str">
            <v>000</v>
          </cell>
          <cell r="AX384" t="str">
            <v>00</v>
          </cell>
          <cell r="AY384" t="str">
            <v>0</v>
          </cell>
          <cell r="AZ384" t="str">
            <v>FPL Fibernet</v>
          </cell>
        </row>
        <row r="385">
          <cell r="A385" t="str">
            <v>107100</v>
          </cell>
          <cell r="B385" t="str">
            <v>0350</v>
          </cell>
          <cell r="C385" t="str">
            <v>06068</v>
          </cell>
          <cell r="D385" t="str">
            <v>0OTHER</v>
          </cell>
          <cell r="E385" t="str">
            <v>350000</v>
          </cell>
          <cell r="F385" t="str">
            <v>0841</v>
          </cell>
          <cell r="G385" t="str">
            <v>51450</v>
          </cell>
          <cell r="H385" t="str">
            <v>A</v>
          </cell>
          <cell r="I385" t="str">
            <v>00000041</v>
          </cell>
          <cell r="J385">
            <v>64</v>
          </cell>
          <cell r="K385">
            <v>350</v>
          </cell>
          <cell r="L385">
            <v>6157</v>
          </cell>
          <cell r="M385">
            <v>0</v>
          </cell>
          <cell r="N385">
            <v>0</v>
          </cell>
          <cell r="O385">
            <v>0</v>
          </cell>
          <cell r="P385">
            <v>0</v>
          </cell>
          <cell r="Q385" t="str">
            <v>0841</v>
          </cell>
          <cell r="R385" t="str">
            <v>51450</v>
          </cell>
          <cell r="S385" t="str">
            <v>200212</v>
          </cell>
          <cell r="T385" t="str">
            <v>SA01</v>
          </cell>
          <cell r="U385">
            <v>1543.19</v>
          </cell>
          <cell r="W385">
            <v>0</v>
          </cell>
          <cell r="Y385">
            <v>0</v>
          </cell>
          <cell r="Z385">
            <v>48</v>
          </cell>
          <cell r="AA385" t="str">
            <v>BCH</v>
          </cell>
          <cell r="AB385" t="str">
            <v>450002338</v>
          </cell>
          <cell r="AC385" t="str">
            <v>PO#</v>
          </cell>
          <cell r="AD385" t="str">
            <v>3000025030</v>
          </cell>
          <cell r="AE385" t="str">
            <v>S/R</v>
          </cell>
          <cell r="AF385" t="str">
            <v>337</v>
          </cell>
          <cell r="AI385" t="str">
            <v>PYN</v>
          </cell>
          <cell r="AJ385" t="str">
            <v>COMPUCOM SYSTEMS INC</v>
          </cell>
          <cell r="AK385" t="str">
            <v>VND</v>
          </cell>
          <cell r="AL385" t="str">
            <v>382363156</v>
          </cell>
          <cell r="AM385" t="str">
            <v>FAC</v>
          </cell>
          <cell r="AN385" t="str">
            <v>000</v>
          </cell>
          <cell r="AQ385" t="str">
            <v>NVD</v>
          </cell>
          <cell r="AR385" t="str">
            <v>2002-12-</v>
          </cell>
          <cell r="AU385" t="str">
            <v>128MB MEMORY FOR IBMCOMPUCOM SYSTEMS INC5000003456</v>
          </cell>
          <cell r="AV385" t="str">
            <v>EPROCOMM</v>
          </cell>
          <cell r="AW385" t="str">
            <v>000</v>
          </cell>
          <cell r="AX385" t="str">
            <v>00</v>
          </cell>
          <cell r="AY385" t="str">
            <v>0</v>
          </cell>
          <cell r="AZ385" t="str">
            <v>FPL Fibernet</v>
          </cell>
        </row>
        <row r="386">
          <cell r="A386" t="str">
            <v>107100</v>
          </cell>
          <cell r="B386" t="str">
            <v>0350</v>
          </cell>
          <cell r="C386" t="str">
            <v>06068</v>
          </cell>
          <cell r="D386" t="str">
            <v>0OTHER</v>
          </cell>
          <cell r="E386" t="str">
            <v>350000</v>
          </cell>
          <cell r="F386" t="str">
            <v>0841</v>
          </cell>
          <cell r="G386" t="str">
            <v>52450</v>
          </cell>
          <cell r="H386" t="str">
            <v>A</v>
          </cell>
          <cell r="I386" t="str">
            <v>00000041</v>
          </cell>
          <cell r="J386">
            <v>64</v>
          </cell>
          <cell r="K386">
            <v>350</v>
          </cell>
          <cell r="L386">
            <v>6157</v>
          </cell>
          <cell r="M386">
            <v>0</v>
          </cell>
          <cell r="N386">
            <v>0</v>
          </cell>
          <cell r="O386">
            <v>0</v>
          </cell>
          <cell r="P386">
            <v>0</v>
          </cell>
          <cell r="Q386" t="str">
            <v>0841</v>
          </cell>
          <cell r="R386" t="str">
            <v>52450</v>
          </cell>
          <cell r="S386" t="str">
            <v>200212</v>
          </cell>
          <cell r="T386" t="str">
            <v>SA01</v>
          </cell>
          <cell r="U386">
            <v>17.739999999999998</v>
          </cell>
          <cell r="W386">
            <v>0</v>
          </cell>
          <cell r="Y386">
            <v>0</v>
          </cell>
          <cell r="Z386">
            <v>1</v>
          </cell>
          <cell r="AA386" t="str">
            <v>BCH</v>
          </cell>
          <cell r="AB386" t="str">
            <v>450002337</v>
          </cell>
          <cell r="AC386" t="str">
            <v>PO#</v>
          </cell>
          <cell r="AD386" t="str">
            <v>3000025568</v>
          </cell>
          <cell r="AE386" t="str">
            <v>S/R</v>
          </cell>
          <cell r="AF386" t="str">
            <v>337</v>
          </cell>
          <cell r="AI386" t="str">
            <v>PYN</v>
          </cell>
          <cell r="AJ386" t="str">
            <v>COMPUCOM SYSTEMS INC</v>
          </cell>
          <cell r="AK386" t="str">
            <v>VND</v>
          </cell>
          <cell r="AL386" t="str">
            <v>382363156</v>
          </cell>
          <cell r="AM386" t="str">
            <v>FAC</v>
          </cell>
          <cell r="AN386" t="str">
            <v>000</v>
          </cell>
          <cell r="AQ386" t="str">
            <v>NVD</v>
          </cell>
          <cell r="AR386" t="str">
            <v>2002-11-</v>
          </cell>
          <cell r="AU386" t="str">
            <v>COMPUCOM SYSTEMS INCCOMPUCOM SYSTEMS INC0015278971</v>
          </cell>
          <cell r="AV386" t="str">
            <v>JGW0IOX</v>
          </cell>
          <cell r="AW386" t="str">
            <v>000</v>
          </cell>
          <cell r="AX386" t="str">
            <v>00</v>
          </cell>
          <cell r="AY386" t="str">
            <v>0</v>
          </cell>
          <cell r="AZ386" t="str">
            <v>FPL Fibernet</v>
          </cell>
        </row>
        <row r="387">
          <cell r="A387" t="str">
            <v>107100</v>
          </cell>
          <cell r="B387" t="str">
            <v>0312</v>
          </cell>
          <cell r="C387" t="str">
            <v>06080</v>
          </cell>
          <cell r="D387" t="str">
            <v>0ELECT</v>
          </cell>
          <cell r="E387" t="str">
            <v>312000</v>
          </cell>
          <cell r="F387" t="str">
            <v>0790</v>
          </cell>
          <cell r="G387" t="str">
            <v>65000</v>
          </cell>
          <cell r="H387" t="str">
            <v>A</v>
          </cell>
          <cell r="I387" t="str">
            <v>00000041</v>
          </cell>
          <cell r="J387">
            <v>65</v>
          </cell>
          <cell r="K387">
            <v>312</v>
          </cell>
          <cell r="L387">
            <v>6158</v>
          </cell>
          <cell r="M387">
            <v>0</v>
          </cell>
          <cell r="N387">
            <v>0</v>
          </cell>
          <cell r="O387">
            <v>0</v>
          </cell>
          <cell r="P387">
            <v>0</v>
          </cell>
          <cell r="Q387" t="str">
            <v>0790</v>
          </cell>
          <cell r="R387" t="str">
            <v>65000</v>
          </cell>
          <cell r="S387" t="str">
            <v>200212</v>
          </cell>
          <cell r="T387" t="str">
            <v>CA01</v>
          </cell>
          <cell r="U387">
            <v>-96062.81</v>
          </cell>
          <cell r="V387" t="str">
            <v>LDB</v>
          </cell>
          <cell r="W387">
            <v>0</v>
          </cell>
          <cell r="Y387">
            <v>0</v>
          </cell>
          <cell r="Z387">
            <v>0</v>
          </cell>
          <cell r="AA387" t="str">
            <v>BCH</v>
          </cell>
          <cell r="AB387" t="str">
            <v>0023</v>
          </cell>
          <cell r="AC387" t="str">
            <v>WKS</v>
          </cell>
          <cell r="AE387" t="str">
            <v>JV#</v>
          </cell>
          <cell r="AF387" t="str">
            <v>1232</v>
          </cell>
          <cell r="AG387" t="str">
            <v>FRN</v>
          </cell>
          <cell r="AH387" t="str">
            <v>6158</v>
          </cell>
          <cell r="AI387" t="str">
            <v>RP#</v>
          </cell>
          <cell r="AJ387" t="str">
            <v>000</v>
          </cell>
          <cell r="AK387" t="str">
            <v>CTL</v>
          </cell>
          <cell r="AM387" t="str">
            <v>RF#</v>
          </cell>
          <cell r="AU387" t="str">
            <v>TO PLACE IN SERVICE</v>
          </cell>
          <cell r="AZ387" t="str">
            <v>FPL Fibernet</v>
          </cell>
        </row>
        <row r="388">
          <cell r="A388" t="str">
            <v>107100</v>
          </cell>
          <cell r="B388" t="str">
            <v>0312</v>
          </cell>
          <cell r="C388" t="str">
            <v>06080</v>
          </cell>
          <cell r="D388" t="str">
            <v>0ELECT</v>
          </cell>
          <cell r="E388" t="str">
            <v>312000</v>
          </cell>
          <cell r="F388" t="str">
            <v>0803</v>
          </cell>
          <cell r="G388" t="str">
            <v>36000</v>
          </cell>
          <cell r="H388" t="str">
            <v>A</v>
          </cell>
          <cell r="I388" t="str">
            <v>00000041</v>
          </cell>
          <cell r="J388">
            <v>67</v>
          </cell>
          <cell r="K388">
            <v>312</v>
          </cell>
          <cell r="L388">
            <v>6158</v>
          </cell>
          <cell r="M388">
            <v>107</v>
          </cell>
          <cell r="N388">
            <v>10</v>
          </cell>
          <cell r="O388">
            <v>0</v>
          </cell>
          <cell r="P388">
            <v>107.1</v>
          </cell>
          <cell r="Q388" t="str">
            <v>0803</v>
          </cell>
          <cell r="R388" t="str">
            <v>36000</v>
          </cell>
          <cell r="S388" t="str">
            <v>200212</v>
          </cell>
          <cell r="T388" t="str">
            <v>PY42</v>
          </cell>
          <cell r="U388">
            <v>88.45</v>
          </cell>
          <cell r="V388" t="str">
            <v>LDB</v>
          </cell>
          <cell r="W388">
            <v>0</v>
          </cell>
          <cell r="X388" t="str">
            <v>SHR</v>
          </cell>
          <cell r="Y388">
            <v>4</v>
          </cell>
          <cell r="Z388">
            <v>4</v>
          </cell>
          <cell r="AA388" t="str">
            <v>PYP</v>
          </cell>
          <cell r="AB388" t="str">
            <v xml:space="preserve"> 0000025</v>
          </cell>
          <cell r="AC388" t="str">
            <v>PYL</v>
          </cell>
          <cell r="AD388" t="str">
            <v>004340</v>
          </cell>
          <cell r="AE388" t="str">
            <v>EMP</v>
          </cell>
          <cell r="AF388" t="str">
            <v>96483</v>
          </cell>
          <cell r="AG388" t="str">
            <v>JUL</v>
          </cell>
          <cell r="AH388" t="str">
            <v xml:space="preserve"> 000.00</v>
          </cell>
          <cell r="AI388" t="str">
            <v>BCH</v>
          </cell>
          <cell r="AJ388" t="str">
            <v>500</v>
          </cell>
          <cell r="AK388" t="str">
            <v>CLS</v>
          </cell>
          <cell r="AL388" t="str">
            <v>R453</v>
          </cell>
          <cell r="AM388" t="str">
            <v>DTA</v>
          </cell>
          <cell r="AN388" t="str">
            <v xml:space="preserve"> 00000000000.00</v>
          </cell>
          <cell r="AO388" t="str">
            <v>DTH</v>
          </cell>
          <cell r="AP388" t="str">
            <v xml:space="preserve"> 00000000000.00</v>
          </cell>
          <cell r="AV388" t="str">
            <v>000000000</v>
          </cell>
          <cell r="AW388" t="str">
            <v>000</v>
          </cell>
          <cell r="AX388" t="str">
            <v>00</v>
          </cell>
          <cell r="AY388" t="str">
            <v>0</v>
          </cell>
          <cell r="AZ388" t="str">
            <v>FPL Fibernet</v>
          </cell>
        </row>
        <row r="389">
          <cell r="A389" t="str">
            <v>107100</v>
          </cell>
          <cell r="B389" t="str">
            <v>0312</v>
          </cell>
          <cell r="C389" t="str">
            <v>06080</v>
          </cell>
          <cell r="D389" t="str">
            <v>0ELECT</v>
          </cell>
          <cell r="E389" t="str">
            <v>312000</v>
          </cell>
          <cell r="F389" t="str">
            <v>0812</v>
          </cell>
          <cell r="G389" t="str">
            <v>51450</v>
          </cell>
          <cell r="H389" t="str">
            <v>A</v>
          </cell>
          <cell r="I389" t="str">
            <v>00000041</v>
          </cell>
          <cell r="J389">
            <v>67</v>
          </cell>
          <cell r="K389">
            <v>312</v>
          </cell>
          <cell r="L389">
            <v>6158</v>
          </cell>
          <cell r="M389">
            <v>0</v>
          </cell>
          <cell r="N389">
            <v>0</v>
          </cell>
          <cell r="O389">
            <v>0</v>
          </cell>
          <cell r="P389">
            <v>0</v>
          </cell>
          <cell r="Q389" t="str">
            <v>0812</v>
          </cell>
          <cell r="R389" t="str">
            <v>51450</v>
          </cell>
          <cell r="S389" t="str">
            <v>200212</v>
          </cell>
          <cell r="T389" t="str">
            <v>SA01</v>
          </cell>
          <cell r="U389">
            <v>3134.32</v>
          </cell>
          <cell r="W389">
            <v>0</v>
          </cell>
          <cell r="Y389">
            <v>0</v>
          </cell>
          <cell r="Z389">
            <v>1</v>
          </cell>
          <cell r="AA389" t="str">
            <v>BCH</v>
          </cell>
          <cell r="AB389" t="str">
            <v>450002339</v>
          </cell>
          <cell r="AC389" t="str">
            <v>PO#</v>
          </cell>
          <cell r="AD389" t="str">
            <v>4500021286</v>
          </cell>
          <cell r="AE389" t="str">
            <v>S/R</v>
          </cell>
          <cell r="AF389" t="str">
            <v>NET</v>
          </cell>
          <cell r="AI389" t="str">
            <v>PYN</v>
          </cell>
          <cell r="AJ389" t="str">
            <v>BELLSOUTH TELECOMMUNICATI</v>
          </cell>
          <cell r="AK389" t="str">
            <v>VND</v>
          </cell>
          <cell r="AL389" t="str">
            <v>580436120</v>
          </cell>
          <cell r="AM389" t="str">
            <v>FAC</v>
          </cell>
          <cell r="AN389" t="str">
            <v>000</v>
          </cell>
          <cell r="AQ389" t="str">
            <v>NVD</v>
          </cell>
          <cell r="AR389" t="str">
            <v>2002-12-</v>
          </cell>
          <cell r="AU389" t="str">
            <v>305 C01-0701 701    BELLSOUTH TELECOMMUN5000003504</v>
          </cell>
          <cell r="AV389" t="str">
            <v>WF-BATCH</v>
          </cell>
          <cell r="AW389" t="str">
            <v>000</v>
          </cell>
          <cell r="AX389" t="str">
            <v>00</v>
          </cell>
          <cell r="AY389" t="str">
            <v>0</v>
          </cell>
          <cell r="AZ389" t="str">
            <v>FPL Fibernet</v>
          </cell>
        </row>
        <row r="390">
          <cell r="A390" t="str">
            <v>107100</v>
          </cell>
          <cell r="B390" t="str">
            <v>0312</v>
          </cell>
          <cell r="C390" t="str">
            <v>06080</v>
          </cell>
          <cell r="D390" t="str">
            <v>0FIBER</v>
          </cell>
          <cell r="E390" t="str">
            <v>312000</v>
          </cell>
          <cell r="F390" t="str">
            <v>0790</v>
          </cell>
          <cell r="G390" t="str">
            <v>65000</v>
          </cell>
          <cell r="H390" t="str">
            <v>A</v>
          </cell>
          <cell r="I390" t="str">
            <v>00000041</v>
          </cell>
          <cell r="J390">
            <v>63</v>
          </cell>
          <cell r="K390">
            <v>312</v>
          </cell>
          <cell r="L390">
            <v>6158</v>
          </cell>
          <cell r="M390">
            <v>0</v>
          </cell>
          <cell r="N390">
            <v>0</v>
          </cell>
          <cell r="O390">
            <v>0</v>
          </cell>
          <cell r="P390">
            <v>0</v>
          </cell>
          <cell r="Q390" t="str">
            <v>0790</v>
          </cell>
          <cell r="R390" t="str">
            <v>65000</v>
          </cell>
          <cell r="S390" t="str">
            <v>200212</v>
          </cell>
          <cell r="T390" t="str">
            <v>CA01</v>
          </cell>
          <cell r="U390">
            <v>80553</v>
          </cell>
          <cell r="V390" t="str">
            <v>LDB</v>
          </cell>
          <cell r="W390">
            <v>0</v>
          </cell>
          <cell r="Y390">
            <v>0</v>
          </cell>
          <cell r="Z390">
            <v>0</v>
          </cell>
          <cell r="AA390" t="str">
            <v>BCH</v>
          </cell>
          <cell r="AB390" t="str">
            <v>0011</v>
          </cell>
          <cell r="AC390" t="str">
            <v>WKS</v>
          </cell>
          <cell r="AE390" t="str">
            <v>JV#</v>
          </cell>
          <cell r="AF390" t="str">
            <v>1232</v>
          </cell>
          <cell r="AG390" t="str">
            <v>FRN</v>
          </cell>
          <cell r="AH390" t="str">
            <v>6158</v>
          </cell>
          <cell r="AI390" t="str">
            <v>RP#</v>
          </cell>
          <cell r="AJ390" t="str">
            <v>000</v>
          </cell>
          <cell r="AK390" t="str">
            <v>CTL</v>
          </cell>
          <cell r="AM390" t="str">
            <v>RF#</v>
          </cell>
          <cell r="AU390" t="str">
            <v>ACCRUAL OF DEC 02 CAPITAL</v>
          </cell>
          <cell r="AZ390" t="str">
            <v>FPL Fibernet</v>
          </cell>
        </row>
        <row r="391">
          <cell r="A391" t="str">
            <v>107100</v>
          </cell>
          <cell r="B391" t="str">
            <v>0314</v>
          </cell>
          <cell r="C391" t="str">
            <v>06080</v>
          </cell>
          <cell r="D391" t="str">
            <v>0ELECT</v>
          </cell>
          <cell r="E391" t="str">
            <v>314000</v>
          </cell>
          <cell r="F391" t="str">
            <v>0675</v>
          </cell>
          <cell r="G391" t="str">
            <v>52450</v>
          </cell>
          <cell r="H391" t="str">
            <v>A</v>
          </cell>
          <cell r="I391" t="str">
            <v>00000041</v>
          </cell>
          <cell r="J391">
            <v>65</v>
          </cell>
          <cell r="K391">
            <v>314</v>
          </cell>
          <cell r="L391">
            <v>6158</v>
          </cell>
          <cell r="M391">
            <v>398</v>
          </cell>
          <cell r="N391">
            <v>0</v>
          </cell>
          <cell r="O391">
            <v>1</v>
          </cell>
          <cell r="P391">
            <v>398.00099999999998</v>
          </cell>
          <cell r="Q391" t="str">
            <v>0675</v>
          </cell>
          <cell r="R391" t="str">
            <v>52450</v>
          </cell>
          <cell r="S391" t="str">
            <v>200212</v>
          </cell>
          <cell r="T391" t="str">
            <v>SA01</v>
          </cell>
          <cell r="U391">
            <v>130</v>
          </cell>
          <cell r="W391">
            <v>0</v>
          </cell>
          <cell r="Y391">
            <v>0</v>
          </cell>
          <cell r="Z391">
            <v>0</v>
          </cell>
          <cell r="AA391" t="str">
            <v>BCH</v>
          </cell>
          <cell r="AB391" t="str">
            <v>450002345</v>
          </cell>
          <cell r="AC391" t="str">
            <v>PO#</v>
          </cell>
          <cell r="AE391" t="str">
            <v>S/R</v>
          </cell>
          <cell r="AI391" t="str">
            <v>PYN</v>
          </cell>
          <cell r="AJ391" t="str">
            <v>INTERCONNX INC</v>
          </cell>
          <cell r="AK391" t="str">
            <v>VND</v>
          </cell>
          <cell r="AL391" t="str">
            <v>522070373</v>
          </cell>
          <cell r="AM391" t="str">
            <v>FAC</v>
          </cell>
          <cell r="AN391" t="str">
            <v>000</v>
          </cell>
          <cell r="AQ391" t="str">
            <v>NVD</v>
          </cell>
          <cell r="AR391" t="str">
            <v>2002-10-</v>
          </cell>
          <cell r="AU391" t="str">
            <v>95907,96820,115887  INTERCONNX INC      1900003304</v>
          </cell>
          <cell r="AV391" t="str">
            <v>WF-BATCH</v>
          </cell>
          <cell r="AW391" t="str">
            <v>000</v>
          </cell>
          <cell r="AX391" t="str">
            <v>00</v>
          </cell>
          <cell r="AY391" t="str">
            <v>0</v>
          </cell>
          <cell r="AZ391" t="str">
            <v>FPL Fibernet</v>
          </cell>
        </row>
        <row r="392">
          <cell r="A392" t="str">
            <v>107100</v>
          </cell>
          <cell r="B392" t="str">
            <v>0314</v>
          </cell>
          <cell r="C392" t="str">
            <v>06080</v>
          </cell>
          <cell r="D392" t="str">
            <v>0ELECT</v>
          </cell>
          <cell r="E392" t="str">
            <v>314000</v>
          </cell>
          <cell r="F392" t="str">
            <v>0676</v>
          </cell>
          <cell r="G392" t="str">
            <v>11450</v>
          </cell>
          <cell r="H392" t="str">
            <v>A</v>
          </cell>
          <cell r="I392" t="str">
            <v>00000041</v>
          </cell>
          <cell r="J392">
            <v>65</v>
          </cell>
          <cell r="K392">
            <v>314</v>
          </cell>
          <cell r="L392">
            <v>6158</v>
          </cell>
          <cell r="M392">
            <v>398</v>
          </cell>
          <cell r="N392">
            <v>0</v>
          </cell>
          <cell r="O392">
            <v>1</v>
          </cell>
          <cell r="P392">
            <v>398.00099999999998</v>
          </cell>
          <cell r="Q392" t="str">
            <v>0676</v>
          </cell>
          <cell r="R392" t="str">
            <v>11450</v>
          </cell>
          <cell r="S392" t="str">
            <v>200212</v>
          </cell>
          <cell r="T392" t="str">
            <v>SA01</v>
          </cell>
          <cell r="U392">
            <v>678.51</v>
          </cell>
          <cell r="V392" t="str">
            <v>LDB</v>
          </cell>
          <cell r="W392">
            <v>0</v>
          </cell>
          <cell r="Y392">
            <v>0</v>
          </cell>
          <cell r="Z392">
            <v>1</v>
          </cell>
          <cell r="AA392" t="str">
            <v>MS#</v>
          </cell>
          <cell r="AB392" t="str">
            <v xml:space="preserve">   998014266</v>
          </cell>
          <cell r="AC392" t="str">
            <v>BCH</v>
          </cell>
          <cell r="AD392" t="str">
            <v>013386</v>
          </cell>
          <cell r="AE392" t="str">
            <v>TML</v>
          </cell>
          <cell r="AF392" t="str">
            <v>12016</v>
          </cell>
          <cell r="AG392" t="str">
            <v>SRL</v>
          </cell>
          <cell r="AH392" t="str">
            <v>0368</v>
          </cell>
          <cell r="AI392" t="str">
            <v>DLV</v>
          </cell>
          <cell r="AJ392" t="str">
            <v>000</v>
          </cell>
          <cell r="AK392" t="str">
            <v>REL</v>
          </cell>
          <cell r="AL392" t="str">
            <v>000</v>
          </cell>
          <cell r="AM392" t="str">
            <v>LN#</v>
          </cell>
          <cell r="AO392" t="str">
            <v>UOI</v>
          </cell>
          <cell r="AP392" t="str">
            <v>EA</v>
          </cell>
          <cell r="AU392" t="str">
            <v>0</v>
          </cell>
          <cell r="AW392" t="str">
            <v>000</v>
          </cell>
          <cell r="AX392" t="str">
            <v>00</v>
          </cell>
          <cell r="AY392" t="str">
            <v>0</v>
          </cell>
          <cell r="AZ392" t="str">
            <v>FPL Fibernet</v>
          </cell>
        </row>
        <row r="393">
          <cell r="A393" t="str">
            <v>107100</v>
          </cell>
          <cell r="B393" t="str">
            <v>0367</v>
          </cell>
          <cell r="C393" t="str">
            <v>06080</v>
          </cell>
          <cell r="D393" t="str">
            <v>0FIBER</v>
          </cell>
          <cell r="E393" t="str">
            <v>367000</v>
          </cell>
          <cell r="F393" t="str">
            <v>0803</v>
          </cell>
          <cell r="G393" t="str">
            <v>36000</v>
          </cell>
          <cell r="H393" t="str">
            <v>A</v>
          </cell>
          <cell r="I393" t="str">
            <v>00000041</v>
          </cell>
          <cell r="J393">
            <v>60</v>
          </cell>
          <cell r="K393">
            <v>367</v>
          </cell>
          <cell r="L393">
            <v>6158</v>
          </cell>
          <cell r="M393">
            <v>107</v>
          </cell>
          <cell r="N393">
            <v>10</v>
          </cell>
          <cell r="O393">
            <v>0</v>
          </cell>
          <cell r="P393">
            <v>107.1</v>
          </cell>
          <cell r="Q393" t="str">
            <v>0803</v>
          </cell>
          <cell r="R393" t="str">
            <v>36000</v>
          </cell>
          <cell r="S393" t="str">
            <v>200212</v>
          </cell>
          <cell r="T393" t="str">
            <v>PY42</v>
          </cell>
          <cell r="U393">
            <v>615.4</v>
          </cell>
          <cell r="V393" t="str">
            <v>LDB</v>
          </cell>
          <cell r="W393">
            <v>0</v>
          </cell>
          <cell r="X393" t="str">
            <v>SHR</v>
          </cell>
          <cell r="Y393">
            <v>16</v>
          </cell>
          <cell r="Z393">
            <v>16</v>
          </cell>
          <cell r="AA393" t="str">
            <v>PYP</v>
          </cell>
          <cell r="AB393" t="str">
            <v xml:space="preserve"> 0000026</v>
          </cell>
          <cell r="AC393" t="str">
            <v>PYL</v>
          </cell>
          <cell r="AD393" t="str">
            <v>004367</v>
          </cell>
          <cell r="AE393" t="str">
            <v>EMP</v>
          </cell>
          <cell r="AF393" t="str">
            <v>23986</v>
          </cell>
          <cell r="AG393" t="str">
            <v>JUL</v>
          </cell>
          <cell r="AH393" t="str">
            <v xml:space="preserve"> 000.00</v>
          </cell>
          <cell r="AI393" t="str">
            <v>BCH</v>
          </cell>
          <cell r="AJ393" t="str">
            <v>500</v>
          </cell>
          <cell r="AK393" t="str">
            <v>CLS</v>
          </cell>
          <cell r="AL393" t="str">
            <v>R234</v>
          </cell>
          <cell r="AM393" t="str">
            <v>DTA</v>
          </cell>
          <cell r="AN393" t="str">
            <v xml:space="preserve"> 00000000000.00</v>
          </cell>
          <cell r="AO393" t="str">
            <v>DTH</v>
          </cell>
          <cell r="AP393" t="str">
            <v xml:space="preserve"> 00000000000.00</v>
          </cell>
          <cell r="AV393" t="str">
            <v>000000000</v>
          </cell>
          <cell r="AW393" t="str">
            <v>000</v>
          </cell>
          <cell r="AX393" t="str">
            <v>00</v>
          </cell>
          <cell r="AY393" t="str">
            <v>0</v>
          </cell>
          <cell r="AZ393" t="str">
            <v>FPL Fibernet</v>
          </cell>
        </row>
        <row r="394">
          <cell r="A394" t="str">
            <v>107100</v>
          </cell>
          <cell r="B394" t="str">
            <v>0312</v>
          </cell>
          <cell r="C394" t="str">
            <v>06600</v>
          </cell>
          <cell r="D394" t="str">
            <v>0FIBER</v>
          </cell>
          <cell r="E394" t="str">
            <v>312000</v>
          </cell>
          <cell r="F394" t="str">
            <v>0790</v>
          </cell>
          <cell r="G394" t="str">
            <v>65000</v>
          </cell>
          <cell r="H394" t="str">
            <v>A</v>
          </cell>
          <cell r="I394" t="str">
            <v>00000041</v>
          </cell>
          <cell r="J394">
            <v>63</v>
          </cell>
          <cell r="K394">
            <v>312</v>
          </cell>
          <cell r="L394">
            <v>6159</v>
          </cell>
          <cell r="M394">
            <v>0</v>
          </cell>
          <cell r="N394">
            <v>0</v>
          </cell>
          <cell r="O394">
            <v>0</v>
          </cell>
          <cell r="P394">
            <v>0</v>
          </cell>
          <cell r="Q394" t="str">
            <v>0790</v>
          </cell>
          <cell r="R394" t="str">
            <v>65000</v>
          </cell>
          <cell r="S394" t="str">
            <v>200212</v>
          </cell>
          <cell r="T394" t="str">
            <v>CA01</v>
          </cell>
          <cell r="U394">
            <v>-16258.11</v>
          </cell>
          <cell r="V394" t="str">
            <v>LDB</v>
          </cell>
          <cell r="W394">
            <v>0</v>
          </cell>
          <cell r="Y394">
            <v>0</v>
          </cell>
          <cell r="Z394">
            <v>0</v>
          </cell>
          <cell r="AA394" t="str">
            <v>BCH</v>
          </cell>
          <cell r="AB394" t="str">
            <v>0023</v>
          </cell>
          <cell r="AC394" t="str">
            <v>WKS</v>
          </cell>
          <cell r="AE394" t="str">
            <v>JV#</v>
          </cell>
          <cell r="AF394" t="str">
            <v>1232</v>
          </cell>
          <cell r="AG394" t="str">
            <v>FRN</v>
          </cell>
          <cell r="AH394" t="str">
            <v>6159</v>
          </cell>
          <cell r="AI394" t="str">
            <v>RP#</v>
          </cell>
          <cell r="AJ394" t="str">
            <v>000</v>
          </cell>
          <cell r="AK394" t="str">
            <v>CTL</v>
          </cell>
          <cell r="AM394" t="str">
            <v>RF#</v>
          </cell>
          <cell r="AU394" t="str">
            <v>TO PLACE IN SERVICE</v>
          </cell>
          <cell r="AZ394" t="str">
            <v>FPL Fibernet</v>
          </cell>
        </row>
        <row r="395">
          <cell r="A395" t="str">
            <v>107100</v>
          </cell>
          <cell r="B395" t="str">
            <v>0312</v>
          </cell>
          <cell r="C395" t="str">
            <v>06080</v>
          </cell>
          <cell r="D395" t="str">
            <v>0ELECT</v>
          </cell>
          <cell r="E395" t="str">
            <v>312000</v>
          </cell>
          <cell r="F395" t="str">
            <v>0790</v>
          </cell>
          <cell r="G395" t="str">
            <v>65000</v>
          </cell>
          <cell r="H395" t="str">
            <v>A</v>
          </cell>
          <cell r="I395" t="str">
            <v>00000041</v>
          </cell>
          <cell r="J395">
            <v>65</v>
          </cell>
          <cell r="K395">
            <v>312</v>
          </cell>
          <cell r="L395">
            <v>6160</v>
          </cell>
          <cell r="M395">
            <v>0</v>
          </cell>
          <cell r="N395">
            <v>0</v>
          </cell>
          <cell r="O395">
            <v>0</v>
          </cell>
          <cell r="P395">
            <v>0</v>
          </cell>
          <cell r="Q395" t="str">
            <v>0790</v>
          </cell>
          <cell r="R395" t="str">
            <v>65000</v>
          </cell>
          <cell r="S395" t="str">
            <v>200212</v>
          </cell>
          <cell r="T395" t="str">
            <v>CA01</v>
          </cell>
          <cell r="U395">
            <v>-8540.5499999999993</v>
          </cell>
          <cell r="V395" t="str">
            <v>LDB</v>
          </cell>
          <cell r="W395">
            <v>0</v>
          </cell>
          <cell r="Y395">
            <v>0</v>
          </cell>
          <cell r="Z395">
            <v>0</v>
          </cell>
          <cell r="AA395" t="str">
            <v>BCH</v>
          </cell>
          <cell r="AB395" t="str">
            <v>0023</v>
          </cell>
          <cell r="AC395" t="str">
            <v>WKS</v>
          </cell>
          <cell r="AE395" t="str">
            <v>JV#</v>
          </cell>
          <cell r="AF395" t="str">
            <v>1232</v>
          </cell>
          <cell r="AG395" t="str">
            <v>FRN</v>
          </cell>
          <cell r="AH395" t="str">
            <v>6160</v>
          </cell>
          <cell r="AI395" t="str">
            <v>RP#</v>
          </cell>
          <cell r="AJ395" t="str">
            <v>000</v>
          </cell>
          <cell r="AK395" t="str">
            <v>CTL</v>
          </cell>
          <cell r="AM395" t="str">
            <v>RF#</v>
          </cell>
          <cell r="AU395" t="str">
            <v>TO PLACE IN SERVICE</v>
          </cell>
          <cell r="AZ395" t="str">
            <v>FPL Fibernet</v>
          </cell>
        </row>
        <row r="396">
          <cell r="A396" t="str">
            <v>107100</v>
          </cell>
          <cell r="B396" t="str">
            <v>0312</v>
          </cell>
          <cell r="C396" t="str">
            <v>06075</v>
          </cell>
          <cell r="D396" t="str">
            <v>0ELECT</v>
          </cell>
          <cell r="E396" t="str">
            <v>312000</v>
          </cell>
          <cell r="F396" t="str">
            <v>0675</v>
          </cell>
          <cell r="G396" t="str">
            <v>52450</v>
          </cell>
          <cell r="H396" t="str">
            <v>A</v>
          </cell>
          <cell r="I396" t="str">
            <v>00000041</v>
          </cell>
          <cell r="J396">
            <v>65</v>
          </cell>
          <cell r="K396">
            <v>312</v>
          </cell>
          <cell r="L396">
            <v>6161</v>
          </cell>
          <cell r="M396">
            <v>398</v>
          </cell>
          <cell r="N396">
            <v>0</v>
          </cell>
          <cell r="O396">
            <v>1</v>
          </cell>
          <cell r="P396">
            <v>398.00099999999998</v>
          </cell>
          <cell r="Q396" t="str">
            <v>0675</v>
          </cell>
          <cell r="R396" t="str">
            <v>52450</v>
          </cell>
          <cell r="S396" t="str">
            <v>200212</v>
          </cell>
          <cell r="T396" t="str">
            <v>SA01</v>
          </cell>
          <cell r="U396">
            <v>254</v>
          </cell>
          <cell r="W396">
            <v>0</v>
          </cell>
          <cell r="Y396">
            <v>0</v>
          </cell>
          <cell r="Z396">
            <v>0</v>
          </cell>
          <cell r="AA396" t="str">
            <v>BCH</v>
          </cell>
          <cell r="AB396" t="str">
            <v>450002345</v>
          </cell>
          <cell r="AC396" t="str">
            <v>PO#</v>
          </cell>
          <cell r="AE396" t="str">
            <v>S/R</v>
          </cell>
          <cell r="AI396" t="str">
            <v>PYN</v>
          </cell>
          <cell r="AJ396" t="str">
            <v>INTERCONNX INC</v>
          </cell>
          <cell r="AK396" t="str">
            <v>VND</v>
          </cell>
          <cell r="AL396" t="str">
            <v>522070373</v>
          </cell>
          <cell r="AM396" t="str">
            <v>FAC</v>
          </cell>
          <cell r="AN396" t="str">
            <v>000</v>
          </cell>
          <cell r="AQ396" t="str">
            <v>NVD</v>
          </cell>
          <cell r="AR396" t="str">
            <v>2002-10-</v>
          </cell>
          <cell r="AU396" t="str">
            <v>4500098551          INTERCONNX INC      1900003304</v>
          </cell>
          <cell r="AV396" t="str">
            <v>WF-BATCH</v>
          </cell>
          <cell r="AW396" t="str">
            <v>000</v>
          </cell>
          <cell r="AX396" t="str">
            <v>00</v>
          </cell>
          <cell r="AY396" t="str">
            <v>0</v>
          </cell>
          <cell r="AZ396" t="str">
            <v>FPL Fibernet</v>
          </cell>
        </row>
        <row r="397">
          <cell r="A397" t="str">
            <v>107100</v>
          </cell>
          <cell r="B397" t="str">
            <v>0312</v>
          </cell>
          <cell r="C397" t="str">
            <v>06075</v>
          </cell>
          <cell r="D397" t="str">
            <v>0ELECT</v>
          </cell>
          <cell r="E397" t="str">
            <v>312000</v>
          </cell>
          <cell r="F397" t="str">
            <v>0790</v>
          </cell>
          <cell r="G397" t="str">
            <v>65000</v>
          </cell>
          <cell r="H397" t="str">
            <v>A</v>
          </cell>
          <cell r="I397" t="str">
            <v>00000041</v>
          </cell>
          <cell r="J397">
            <v>65</v>
          </cell>
          <cell r="K397">
            <v>312</v>
          </cell>
          <cell r="L397">
            <v>6161</v>
          </cell>
          <cell r="M397">
            <v>0</v>
          </cell>
          <cell r="N397">
            <v>0</v>
          </cell>
          <cell r="O397">
            <v>0</v>
          </cell>
          <cell r="P397">
            <v>0</v>
          </cell>
          <cell r="Q397" t="str">
            <v>0790</v>
          </cell>
          <cell r="R397" t="str">
            <v>65000</v>
          </cell>
          <cell r="S397" t="str">
            <v>200212</v>
          </cell>
          <cell r="T397" t="str">
            <v>CA01</v>
          </cell>
          <cell r="U397">
            <v>-177398</v>
          </cell>
          <cell r="V397" t="str">
            <v>LDB</v>
          </cell>
          <cell r="W397">
            <v>0</v>
          </cell>
          <cell r="Y397">
            <v>0</v>
          </cell>
          <cell r="Z397">
            <v>0</v>
          </cell>
          <cell r="AA397" t="str">
            <v>BCH</v>
          </cell>
          <cell r="AB397" t="str">
            <v>0003</v>
          </cell>
          <cell r="AC397" t="str">
            <v>WKS</v>
          </cell>
          <cell r="AE397" t="str">
            <v>JV#</v>
          </cell>
          <cell r="AF397" t="str">
            <v>1232</v>
          </cell>
          <cell r="AG397" t="str">
            <v>FRN</v>
          </cell>
          <cell r="AH397" t="str">
            <v>6161</v>
          </cell>
          <cell r="AI397" t="str">
            <v>RP#</v>
          </cell>
          <cell r="AJ397" t="str">
            <v>000</v>
          </cell>
          <cell r="AK397" t="str">
            <v>CTL</v>
          </cell>
          <cell r="AM397" t="str">
            <v>RF#</v>
          </cell>
          <cell r="AU397" t="str">
            <v>AC-REV ACCRUAL OF OCT 02 CAPITA</v>
          </cell>
          <cell r="AZ397" t="str">
            <v>FPL Fibernet</v>
          </cell>
        </row>
        <row r="398">
          <cell r="A398" t="str">
            <v>107100</v>
          </cell>
          <cell r="B398" t="str">
            <v>0312</v>
          </cell>
          <cell r="C398" t="str">
            <v>06075</v>
          </cell>
          <cell r="D398" t="str">
            <v>0FIBER</v>
          </cell>
          <cell r="E398" t="str">
            <v>312000</v>
          </cell>
          <cell r="F398" t="str">
            <v>0662</v>
          </cell>
          <cell r="G398" t="str">
            <v>51450</v>
          </cell>
          <cell r="H398" t="str">
            <v>A</v>
          </cell>
          <cell r="I398" t="str">
            <v>00000041</v>
          </cell>
          <cell r="J398">
            <v>63</v>
          </cell>
          <cell r="K398">
            <v>312</v>
          </cell>
          <cell r="L398">
            <v>6161</v>
          </cell>
          <cell r="M398">
            <v>0</v>
          </cell>
          <cell r="N398">
            <v>0</v>
          </cell>
          <cell r="O398">
            <v>0</v>
          </cell>
          <cell r="P398">
            <v>0</v>
          </cell>
          <cell r="Q398" t="str">
            <v>0662</v>
          </cell>
          <cell r="R398" t="str">
            <v>51450</v>
          </cell>
          <cell r="S398" t="str">
            <v>200212</v>
          </cell>
          <cell r="T398" t="str">
            <v>SA01</v>
          </cell>
          <cell r="U398">
            <v>79950</v>
          </cell>
          <cell r="W398">
            <v>0</v>
          </cell>
          <cell r="Y398">
            <v>0</v>
          </cell>
          <cell r="Z398">
            <v>1</v>
          </cell>
          <cell r="AA398" t="str">
            <v>BCH</v>
          </cell>
          <cell r="AB398" t="str">
            <v>450002354</v>
          </cell>
          <cell r="AC398" t="str">
            <v>PO#</v>
          </cell>
          <cell r="AD398" t="str">
            <v>4500073502</v>
          </cell>
          <cell r="AE398" t="str">
            <v>S/R</v>
          </cell>
          <cell r="AF398" t="str">
            <v>337</v>
          </cell>
          <cell r="AI398" t="str">
            <v>PYN</v>
          </cell>
          <cell r="AJ398" t="str">
            <v>NETWORK CONSTRUCTION CORP</v>
          </cell>
          <cell r="AK398" t="str">
            <v>VND</v>
          </cell>
          <cell r="AL398" t="str">
            <v>592565890</v>
          </cell>
          <cell r="AM398" t="str">
            <v>FAC</v>
          </cell>
          <cell r="AN398" t="str">
            <v>000</v>
          </cell>
          <cell r="AQ398" t="str">
            <v>NVD</v>
          </cell>
          <cell r="AR398" t="str">
            <v>2002-12-</v>
          </cell>
          <cell r="AU398" t="str">
            <v>APLLICATION# 4373-1 NETWORK CONSTRUCTION5000003647</v>
          </cell>
          <cell r="AV398" t="str">
            <v>WF-BATCH</v>
          </cell>
          <cell r="AW398" t="str">
            <v>000</v>
          </cell>
          <cell r="AX398" t="str">
            <v>00</v>
          </cell>
          <cell r="AY398" t="str">
            <v>0</v>
          </cell>
          <cell r="AZ398" t="str">
            <v>FPL Fibernet</v>
          </cell>
        </row>
        <row r="399">
          <cell r="A399" t="str">
            <v>107100</v>
          </cell>
          <cell r="B399" t="str">
            <v>0312</v>
          </cell>
          <cell r="C399" t="str">
            <v>06075</v>
          </cell>
          <cell r="D399" t="str">
            <v>0FIBER</v>
          </cell>
          <cell r="E399" t="str">
            <v>312000</v>
          </cell>
          <cell r="F399" t="str">
            <v>0790</v>
          </cell>
          <cell r="G399" t="str">
            <v>65000</v>
          </cell>
          <cell r="H399" t="str">
            <v>A</v>
          </cell>
          <cell r="I399" t="str">
            <v>00000041</v>
          </cell>
          <cell r="J399">
            <v>63</v>
          </cell>
          <cell r="K399">
            <v>312</v>
          </cell>
          <cell r="L399">
            <v>6161</v>
          </cell>
          <cell r="M399">
            <v>0</v>
          </cell>
          <cell r="N399">
            <v>0</v>
          </cell>
          <cell r="O399">
            <v>0</v>
          </cell>
          <cell r="P399">
            <v>0</v>
          </cell>
          <cell r="Q399" t="str">
            <v>0790</v>
          </cell>
          <cell r="R399" t="str">
            <v>65000</v>
          </cell>
          <cell r="S399" t="str">
            <v>200212</v>
          </cell>
          <cell r="T399" t="str">
            <v>CA01</v>
          </cell>
          <cell r="U399">
            <v>47050</v>
          </cell>
          <cell r="V399" t="str">
            <v>LDB</v>
          </cell>
          <cell r="W399">
            <v>0</v>
          </cell>
          <cell r="Y399">
            <v>0</v>
          </cell>
          <cell r="Z399">
            <v>0</v>
          </cell>
          <cell r="AA399" t="str">
            <v>BCH</v>
          </cell>
          <cell r="AB399" t="str">
            <v>0011</v>
          </cell>
          <cell r="AC399" t="str">
            <v>WKS</v>
          </cell>
          <cell r="AE399" t="str">
            <v>JV#</v>
          </cell>
          <cell r="AF399" t="str">
            <v>1232</v>
          </cell>
          <cell r="AG399" t="str">
            <v>FRN</v>
          </cell>
          <cell r="AH399" t="str">
            <v>6161</v>
          </cell>
          <cell r="AI399" t="str">
            <v>RP#</v>
          </cell>
          <cell r="AJ399" t="str">
            <v>000</v>
          </cell>
          <cell r="AK399" t="str">
            <v>CTL</v>
          </cell>
          <cell r="AM399" t="str">
            <v>RF#</v>
          </cell>
          <cell r="AU399" t="str">
            <v>ACCRUAL OF DEC 02 CAPITAL</v>
          </cell>
          <cell r="AZ399" t="str">
            <v>FPL Fibernet</v>
          </cell>
        </row>
        <row r="400">
          <cell r="A400" t="str">
            <v>107100</v>
          </cell>
          <cell r="B400" t="str">
            <v>0312</v>
          </cell>
          <cell r="C400" t="str">
            <v>06075</v>
          </cell>
          <cell r="D400" t="str">
            <v>0FIBER</v>
          </cell>
          <cell r="E400" t="str">
            <v>312000</v>
          </cell>
          <cell r="F400" t="str">
            <v>0803</v>
          </cell>
          <cell r="G400" t="str">
            <v>36000</v>
          </cell>
          <cell r="H400" t="str">
            <v>A</v>
          </cell>
          <cell r="I400" t="str">
            <v>00000041</v>
          </cell>
          <cell r="J400">
            <v>60</v>
          </cell>
          <cell r="K400">
            <v>312</v>
          </cell>
          <cell r="L400">
            <v>6161</v>
          </cell>
          <cell r="M400">
            <v>107</v>
          </cell>
          <cell r="N400">
            <v>10</v>
          </cell>
          <cell r="O400">
            <v>0</v>
          </cell>
          <cell r="P400">
            <v>107.1</v>
          </cell>
          <cell r="Q400" t="str">
            <v>0803</v>
          </cell>
          <cell r="R400" t="str">
            <v>36000</v>
          </cell>
          <cell r="S400" t="str">
            <v>200212</v>
          </cell>
          <cell r="T400" t="str">
            <v>PY42</v>
          </cell>
          <cell r="U400">
            <v>302.93</v>
          </cell>
          <cell r="V400" t="str">
            <v>LDB</v>
          </cell>
          <cell r="W400">
            <v>0</v>
          </cell>
          <cell r="X400" t="str">
            <v>SHR</v>
          </cell>
          <cell r="Y400">
            <v>6</v>
          </cell>
          <cell r="Z400">
            <v>6</v>
          </cell>
          <cell r="AA400" t="str">
            <v>PYP</v>
          </cell>
          <cell r="AB400" t="str">
            <v xml:space="preserve"> 0000026</v>
          </cell>
          <cell r="AC400" t="str">
            <v>PYL</v>
          </cell>
          <cell r="AD400" t="str">
            <v>004399</v>
          </cell>
          <cell r="AE400" t="str">
            <v>EMP</v>
          </cell>
          <cell r="AF400" t="str">
            <v>40663</v>
          </cell>
          <cell r="AG400" t="str">
            <v>JUL</v>
          </cell>
          <cell r="AH400" t="str">
            <v xml:space="preserve"> 000.00</v>
          </cell>
          <cell r="AI400" t="str">
            <v>BCH</v>
          </cell>
          <cell r="AJ400" t="str">
            <v>500</v>
          </cell>
          <cell r="AK400" t="str">
            <v>CLS</v>
          </cell>
          <cell r="AL400" t="str">
            <v>1RB8</v>
          </cell>
          <cell r="AM400" t="str">
            <v>DTA</v>
          </cell>
          <cell r="AN400" t="str">
            <v xml:space="preserve"> 00000000000.00</v>
          </cell>
          <cell r="AO400" t="str">
            <v>DTH</v>
          </cell>
          <cell r="AP400" t="str">
            <v xml:space="preserve"> 00000000000.00</v>
          </cell>
          <cell r="AV400" t="str">
            <v>000000000</v>
          </cell>
          <cell r="AW400" t="str">
            <v>000</v>
          </cell>
          <cell r="AX400" t="str">
            <v>00</v>
          </cell>
          <cell r="AY400" t="str">
            <v>0</v>
          </cell>
          <cell r="AZ400" t="str">
            <v>FPL Fibernet</v>
          </cell>
        </row>
        <row r="401">
          <cell r="A401" t="str">
            <v>107100</v>
          </cell>
          <cell r="B401" t="str">
            <v>0312</v>
          </cell>
          <cell r="C401" t="str">
            <v>06075</v>
          </cell>
          <cell r="D401" t="str">
            <v>0FIBER</v>
          </cell>
          <cell r="E401" t="str">
            <v>312000</v>
          </cell>
          <cell r="F401" t="str">
            <v>0803</v>
          </cell>
          <cell r="G401" t="str">
            <v>36000</v>
          </cell>
          <cell r="H401" t="str">
            <v>A</v>
          </cell>
          <cell r="I401" t="str">
            <v>00000041</v>
          </cell>
          <cell r="J401">
            <v>60</v>
          </cell>
          <cell r="K401">
            <v>312</v>
          </cell>
          <cell r="L401">
            <v>6161</v>
          </cell>
          <cell r="M401">
            <v>107</v>
          </cell>
          <cell r="N401">
            <v>10</v>
          </cell>
          <cell r="O401">
            <v>0</v>
          </cell>
          <cell r="P401">
            <v>107.1</v>
          </cell>
          <cell r="Q401" t="str">
            <v>0803</v>
          </cell>
          <cell r="R401" t="str">
            <v>36000</v>
          </cell>
          <cell r="S401" t="str">
            <v>200212</v>
          </cell>
          <cell r="T401" t="str">
            <v>PY42</v>
          </cell>
          <cell r="U401">
            <v>403.9</v>
          </cell>
          <cell r="V401" t="str">
            <v>LDB</v>
          </cell>
          <cell r="W401">
            <v>0</v>
          </cell>
          <cell r="X401" t="str">
            <v>SHR</v>
          </cell>
          <cell r="Y401">
            <v>8</v>
          </cell>
          <cell r="Z401">
            <v>8</v>
          </cell>
          <cell r="AA401" t="str">
            <v>PYP</v>
          </cell>
          <cell r="AB401" t="str">
            <v xml:space="preserve"> 0000001</v>
          </cell>
          <cell r="AC401" t="str">
            <v>PYL</v>
          </cell>
          <cell r="AD401" t="str">
            <v>004399</v>
          </cell>
          <cell r="AE401" t="str">
            <v>EMP</v>
          </cell>
          <cell r="AF401" t="str">
            <v>40663</v>
          </cell>
          <cell r="AG401" t="str">
            <v>JUL</v>
          </cell>
          <cell r="AH401" t="str">
            <v xml:space="preserve"> 000.00</v>
          </cell>
          <cell r="AI401" t="str">
            <v>BCH</v>
          </cell>
          <cell r="AJ401" t="str">
            <v>500</v>
          </cell>
          <cell r="AK401" t="str">
            <v>CLS</v>
          </cell>
          <cell r="AL401" t="str">
            <v>1RB8</v>
          </cell>
          <cell r="AM401" t="str">
            <v>DTA</v>
          </cell>
          <cell r="AN401" t="str">
            <v xml:space="preserve"> 00000000000.00</v>
          </cell>
          <cell r="AO401" t="str">
            <v>DTH</v>
          </cell>
          <cell r="AP401" t="str">
            <v xml:space="preserve"> 00000000000.00</v>
          </cell>
          <cell r="AV401" t="str">
            <v>000000000</v>
          </cell>
          <cell r="AW401" t="str">
            <v>000</v>
          </cell>
          <cell r="AX401" t="str">
            <v>00</v>
          </cell>
          <cell r="AY401" t="str">
            <v>0</v>
          </cell>
          <cell r="AZ401" t="str">
            <v>FPL Fibernet</v>
          </cell>
        </row>
        <row r="402">
          <cell r="A402" t="str">
            <v>107100</v>
          </cell>
          <cell r="B402" t="str">
            <v>0312</v>
          </cell>
          <cell r="C402" t="str">
            <v>06080</v>
          </cell>
          <cell r="D402" t="str">
            <v>0FIBER</v>
          </cell>
          <cell r="E402" t="str">
            <v>312000</v>
          </cell>
          <cell r="F402" t="str">
            <v>0803</v>
          </cell>
          <cell r="G402" t="str">
            <v>36000</v>
          </cell>
          <cell r="H402" t="str">
            <v>A</v>
          </cell>
          <cell r="I402" t="str">
            <v>00000041</v>
          </cell>
          <cell r="J402">
            <v>60</v>
          </cell>
          <cell r="K402">
            <v>312</v>
          </cell>
          <cell r="L402">
            <v>6162</v>
          </cell>
          <cell r="M402">
            <v>107</v>
          </cell>
          <cell r="N402">
            <v>10</v>
          </cell>
          <cell r="O402">
            <v>0</v>
          </cell>
          <cell r="P402">
            <v>107.1</v>
          </cell>
          <cell r="Q402" t="str">
            <v>0803</v>
          </cell>
          <cell r="R402" t="str">
            <v>36000</v>
          </cell>
          <cell r="S402" t="str">
            <v>200212</v>
          </cell>
          <cell r="T402" t="str">
            <v>PY42</v>
          </cell>
          <cell r="U402">
            <v>115.2</v>
          </cell>
          <cell r="V402" t="str">
            <v>LDB</v>
          </cell>
          <cell r="W402">
            <v>0</v>
          </cell>
          <cell r="X402" t="str">
            <v>SHR</v>
          </cell>
          <cell r="Y402">
            <v>4</v>
          </cell>
          <cell r="Z402">
            <v>4</v>
          </cell>
          <cell r="AA402" t="str">
            <v>PYP</v>
          </cell>
          <cell r="AB402" t="str">
            <v xml:space="preserve"> 0000025</v>
          </cell>
          <cell r="AC402" t="str">
            <v>PYL</v>
          </cell>
          <cell r="AD402" t="str">
            <v>004385</v>
          </cell>
          <cell r="AE402" t="str">
            <v>EMP</v>
          </cell>
          <cell r="AF402" t="str">
            <v>01612</v>
          </cell>
          <cell r="AG402" t="str">
            <v>JUL</v>
          </cell>
          <cell r="AH402" t="str">
            <v xml:space="preserve"> 000.00</v>
          </cell>
          <cell r="AI402" t="str">
            <v>BCH</v>
          </cell>
          <cell r="AJ402" t="str">
            <v>500</v>
          </cell>
          <cell r="AK402" t="str">
            <v>CLS</v>
          </cell>
          <cell r="AL402" t="str">
            <v>R433</v>
          </cell>
          <cell r="AM402" t="str">
            <v>DTA</v>
          </cell>
          <cell r="AN402" t="str">
            <v xml:space="preserve"> 00000000000.00</v>
          </cell>
          <cell r="AO402" t="str">
            <v>DTH</v>
          </cell>
          <cell r="AP402" t="str">
            <v xml:space="preserve"> 00000000000.00</v>
          </cell>
          <cell r="AV402" t="str">
            <v>000000000</v>
          </cell>
          <cell r="AW402" t="str">
            <v>000</v>
          </cell>
          <cell r="AX402" t="str">
            <v>00</v>
          </cell>
          <cell r="AY402" t="str">
            <v>0</v>
          </cell>
          <cell r="AZ402" t="str">
            <v>FPL Fibernet</v>
          </cell>
        </row>
        <row r="403">
          <cell r="A403" t="str">
            <v>107100</v>
          </cell>
          <cell r="B403" t="str">
            <v>0312</v>
          </cell>
          <cell r="C403" t="str">
            <v>06080</v>
          </cell>
          <cell r="D403" t="str">
            <v>0FIBER</v>
          </cell>
          <cell r="E403" t="str">
            <v>312000</v>
          </cell>
          <cell r="F403" t="str">
            <v>0803</v>
          </cell>
          <cell r="G403" t="str">
            <v>36000</v>
          </cell>
          <cell r="H403" t="str">
            <v>A</v>
          </cell>
          <cell r="I403" t="str">
            <v>00000041</v>
          </cell>
          <cell r="J403">
            <v>60</v>
          </cell>
          <cell r="K403">
            <v>312</v>
          </cell>
          <cell r="L403">
            <v>6162</v>
          </cell>
          <cell r="M403">
            <v>107</v>
          </cell>
          <cell r="N403">
            <v>10</v>
          </cell>
          <cell r="O403">
            <v>0</v>
          </cell>
          <cell r="P403">
            <v>107.1</v>
          </cell>
          <cell r="Q403" t="str">
            <v>0803</v>
          </cell>
          <cell r="R403" t="str">
            <v>36000</v>
          </cell>
          <cell r="S403" t="str">
            <v>200212</v>
          </cell>
          <cell r="T403" t="str">
            <v>PY42</v>
          </cell>
          <cell r="U403">
            <v>146.15</v>
          </cell>
          <cell r="V403" t="str">
            <v>LDB</v>
          </cell>
          <cell r="W403">
            <v>0</v>
          </cell>
          <cell r="X403" t="str">
            <v>SHR</v>
          </cell>
          <cell r="Y403">
            <v>4</v>
          </cell>
          <cell r="Z403">
            <v>4</v>
          </cell>
          <cell r="AA403" t="str">
            <v>PYP</v>
          </cell>
          <cell r="AB403" t="str">
            <v xml:space="preserve"> 0000025</v>
          </cell>
          <cell r="AC403" t="str">
            <v>PYL</v>
          </cell>
          <cell r="AD403" t="str">
            <v>004382</v>
          </cell>
          <cell r="AE403" t="str">
            <v>EMP</v>
          </cell>
          <cell r="AF403" t="str">
            <v>90017</v>
          </cell>
          <cell r="AG403" t="str">
            <v>JUL</v>
          </cell>
          <cell r="AH403" t="str">
            <v xml:space="preserve"> 000.00</v>
          </cell>
          <cell r="AI403" t="str">
            <v>BCH</v>
          </cell>
          <cell r="AJ403" t="str">
            <v>500</v>
          </cell>
          <cell r="AK403" t="str">
            <v>CLS</v>
          </cell>
          <cell r="AL403" t="str">
            <v>R449</v>
          </cell>
          <cell r="AM403" t="str">
            <v>DTA</v>
          </cell>
          <cell r="AN403" t="str">
            <v xml:space="preserve"> 00000000000.00</v>
          </cell>
          <cell r="AO403" t="str">
            <v>DTH</v>
          </cell>
          <cell r="AP403" t="str">
            <v xml:space="preserve"> 00000000000.00</v>
          </cell>
          <cell r="AV403" t="str">
            <v>000000000</v>
          </cell>
          <cell r="AW403" t="str">
            <v>000</v>
          </cell>
          <cell r="AX403" t="str">
            <v>00</v>
          </cell>
          <cell r="AY403" t="str">
            <v>0</v>
          </cell>
          <cell r="AZ403" t="str">
            <v>FPL Fibernet</v>
          </cell>
        </row>
        <row r="404">
          <cell r="A404" t="str">
            <v>107100</v>
          </cell>
          <cell r="B404" t="str">
            <v>0312</v>
          </cell>
          <cell r="C404" t="str">
            <v>06080</v>
          </cell>
          <cell r="D404" t="str">
            <v>0FIBER</v>
          </cell>
          <cell r="E404" t="str">
            <v>312000</v>
          </cell>
          <cell r="F404" t="str">
            <v>0803</v>
          </cell>
          <cell r="G404" t="str">
            <v>36000</v>
          </cell>
          <cell r="H404" t="str">
            <v>A</v>
          </cell>
          <cell r="I404" t="str">
            <v>00000041</v>
          </cell>
          <cell r="J404">
            <v>60</v>
          </cell>
          <cell r="K404">
            <v>312</v>
          </cell>
          <cell r="L404">
            <v>6162</v>
          </cell>
          <cell r="M404">
            <v>107</v>
          </cell>
          <cell r="N404">
            <v>10</v>
          </cell>
          <cell r="O404">
            <v>0</v>
          </cell>
          <cell r="P404">
            <v>107.1</v>
          </cell>
          <cell r="Q404" t="str">
            <v>0803</v>
          </cell>
          <cell r="R404" t="str">
            <v>36000</v>
          </cell>
          <cell r="S404" t="str">
            <v>200212</v>
          </cell>
          <cell r="T404" t="str">
            <v>PY42</v>
          </cell>
          <cell r="U404">
            <v>365.38</v>
          </cell>
          <cell r="V404" t="str">
            <v>LDB</v>
          </cell>
          <cell r="W404">
            <v>0</v>
          </cell>
          <cell r="X404" t="str">
            <v>SHR</v>
          </cell>
          <cell r="Y404">
            <v>10</v>
          </cell>
          <cell r="Z404">
            <v>10</v>
          </cell>
          <cell r="AA404" t="str">
            <v>PYP</v>
          </cell>
          <cell r="AB404" t="str">
            <v xml:space="preserve"> 0000026</v>
          </cell>
          <cell r="AC404" t="str">
            <v>PYL</v>
          </cell>
          <cell r="AD404" t="str">
            <v>004382</v>
          </cell>
          <cell r="AE404" t="str">
            <v>EMP</v>
          </cell>
          <cell r="AF404" t="str">
            <v>90017</v>
          </cell>
          <cell r="AG404" t="str">
            <v>JUL</v>
          </cell>
          <cell r="AH404" t="str">
            <v xml:space="preserve"> 000.00</v>
          </cell>
          <cell r="AI404" t="str">
            <v>BCH</v>
          </cell>
          <cell r="AJ404" t="str">
            <v>500</v>
          </cell>
          <cell r="AK404" t="str">
            <v>CLS</v>
          </cell>
          <cell r="AL404" t="str">
            <v>R449</v>
          </cell>
          <cell r="AM404" t="str">
            <v>DTA</v>
          </cell>
          <cell r="AN404" t="str">
            <v xml:space="preserve"> 00000000000.00</v>
          </cell>
          <cell r="AO404" t="str">
            <v>DTH</v>
          </cell>
          <cell r="AP404" t="str">
            <v xml:space="preserve"> 00000000000.00</v>
          </cell>
          <cell r="AV404" t="str">
            <v>000000000</v>
          </cell>
          <cell r="AW404" t="str">
            <v>000</v>
          </cell>
          <cell r="AX404" t="str">
            <v>00</v>
          </cell>
          <cell r="AY404" t="str">
            <v>0</v>
          </cell>
          <cell r="AZ404" t="str">
            <v>FPL Fibernet</v>
          </cell>
        </row>
        <row r="405">
          <cell r="A405" t="str">
            <v>107100</v>
          </cell>
          <cell r="B405" t="str">
            <v>0314</v>
          </cell>
          <cell r="C405" t="str">
            <v>06080</v>
          </cell>
          <cell r="D405" t="str">
            <v>0ELECT</v>
          </cell>
          <cell r="E405" t="str">
            <v>314000</v>
          </cell>
          <cell r="F405" t="str">
            <v>0812</v>
          </cell>
          <cell r="G405" t="str">
            <v>51450</v>
          </cell>
          <cell r="H405" t="str">
            <v>A</v>
          </cell>
          <cell r="I405" t="str">
            <v>00000041</v>
          </cell>
          <cell r="J405">
            <v>67</v>
          </cell>
          <cell r="K405">
            <v>314</v>
          </cell>
          <cell r="L405">
            <v>6162</v>
          </cell>
          <cell r="M405">
            <v>0</v>
          </cell>
          <cell r="N405">
            <v>0</v>
          </cell>
          <cell r="O405">
            <v>0</v>
          </cell>
          <cell r="P405">
            <v>0</v>
          </cell>
          <cell r="Q405" t="str">
            <v>0812</v>
          </cell>
          <cell r="R405" t="str">
            <v>51450</v>
          </cell>
          <cell r="S405" t="str">
            <v>200212</v>
          </cell>
          <cell r="T405" t="str">
            <v>SA01</v>
          </cell>
          <cell r="U405">
            <v>570.16999999999996</v>
          </cell>
          <cell r="W405">
            <v>0</v>
          </cell>
          <cell r="Y405">
            <v>0</v>
          </cell>
          <cell r="Z405">
            <v>1</v>
          </cell>
          <cell r="AA405" t="str">
            <v>BCH</v>
          </cell>
          <cell r="AB405" t="str">
            <v>450002339</v>
          </cell>
          <cell r="AC405" t="str">
            <v>PO#</v>
          </cell>
          <cell r="AD405" t="str">
            <v>4500021286</v>
          </cell>
          <cell r="AE405" t="str">
            <v>S/R</v>
          </cell>
          <cell r="AF405" t="str">
            <v>NET</v>
          </cell>
          <cell r="AI405" t="str">
            <v>PYN</v>
          </cell>
          <cell r="AJ405" t="str">
            <v>BELLSOUTH TELECOMMUNICATI</v>
          </cell>
          <cell r="AK405" t="str">
            <v>VND</v>
          </cell>
          <cell r="AL405" t="str">
            <v>580436120</v>
          </cell>
          <cell r="AM405" t="str">
            <v>FAC</v>
          </cell>
          <cell r="AN405" t="str">
            <v>000</v>
          </cell>
          <cell r="AQ405" t="str">
            <v>NVD</v>
          </cell>
          <cell r="AR405" t="str">
            <v>2002-12-</v>
          </cell>
          <cell r="AU405" t="str">
            <v>305 C01-0109 109    BELLSOUTH TELECOMMUN5000003505</v>
          </cell>
          <cell r="AV405" t="str">
            <v>WF-BATCH</v>
          </cell>
          <cell r="AW405" t="str">
            <v>000</v>
          </cell>
          <cell r="AX405" t="str">
            <v>00</v>
          </cell>
          <cell r="AY405" t="str">
            <v>0</v>
          </cell>
          <cell r="AZ405" t="str">
            <v>FPL Fibernet</v>
          </cell>
        </row>
        <row r="406">
          <cell r="A406" t="str">
            <v>107100</v>
          </cell>
          <cell r="B406" t="str">
            <v>0312</v>
          </cell>
          <cell r="C406" t="str">
            <v>06080</v>
          </cell>
          <cell r="D406" t="str">
            <v>0ELECT</v>
          </cell>
          <cell r="E406" t="str">
            <v>312000</v>
          </cell>
          <cell r="F406" t="str">
            <v>0675</v>
          </cell>
          <cell r="G406" t="str">
            <v>52450</v>
          </cell>
          <cell r="H406" t="str">
            <v>A</v>
          </cell>
          <cell r="I406" t="str">
            <v>00000041</v>
          </cell>
          <cell r="J406">
            <v>65</v>
          </cell>
          <cell r="K406">
            <v>312</v>
          </cell>
          <cell r="L406">
            <v>6163</v>
          </cell>
          <cell r="M406">
            <v>398</v>
          </cell>
          <cell r="N406">
            <v>0</v>
          </cell>
          <cell r="O406">
            <v>1</v>
          </cell>
          <cell r="P406">
            <v>398.00099999999998</v>
          </cell>
          <cell r="Q406" t="str">
            <v>0675</v>
          </cell>
          <cell r="R406" t="str">
            <v>52450</v>
          </cell>
          <cell r="S406" t="str">
            <v>200212</v>
          </cell>
          <cell r="T406" t="str">
            <v>SA01</v>
          </cell>
          <cell r="U406">
            <v>7.75</v>
          </cell>
          <cell r="W406">
            <v>0</v>
          </cell>
          <cell r="Y406">
            <v>0</v>
          </cell>
          <cell r="Z406">
            <v>0</v>
          </cell>
          <cell r="AA406" t="str">
            <v>BCH</v>
          </cell>
          <cell r="AB406" t="str">
            <v>450002345</v>
          </cell>
          <cell r="AC406" t="str">
            <v>PO#</v>
          </cell>
          <cell r="AE406" t="str">
            <v>S/R</v>
          </cell>
          <cell r="AI406" t="str">
            <v>PYN</v>
          </cell>
          <cell r="AJ406" t="str">
            <v>INTERCONNX INC</v>
          </cell>
          <cell r="AK406" t="str">
            <v>VND</v>
          </cell>
          <cell r="AL406" t="str">
            <v>522070373</v>
          </cell>
          <cell r="AM406" t="str">
            <v>FAC</v>
          </cell>
          <cell r="AN406" t="str">
            <v>000</v>
          </cell>
          <cell r="AQ406" t="str">
            <v>NVD</v>
          </cell>
          <cell r="AR406" t="str">
            <v>2002-10-</v>
          </cell>
          <cell r="AU406" t="str">
            <v>4500102309          INTERCONNX INC      1900003304</v>
          </cell>
          <cell r="AV406" t="str">
            <v>WF-BATCH</v>
          </cell>
          <cell r="AW406" t="str">
            <v>000</v>
          </cell>
          <cell r="AX406" t="str">
            <v>00</v>
          </cell>
          <cell r="AY406" t="str">
            <v>0</v>
          </cell>
          <cell r="AZ406" t="str">
            <v>FPL Fibernet</v>
          </cell>
        </row>
        <row r="407">
          <cell r="A407" t="str">
            <v>107100</v>
          </cell>
          <cell r="B407" t="str">
            <v>0312</v>
          </cell>
          <cell r="C407" t="str">
            <v>06080</v>
          </cell>
          <cell r="D407" t="str">
            <v>0FIBER</v>
          </cell>
          <cell r="E407" t="str">
            <v>312000</v>
          </cell>
          <cell r="F407" t="str">
            <v>0803</v>
          </cell>
          <cell r="G407" t="str">
            <v>36000</v>
          </cell>
          <cell r="H407" t="str">
            <v>A</v>
          </cell>
          <cell r="I407" t="str">
            <v>00000041</v>
          </cell>
          <cell r="J407">
            <v>60</v>
          </cell>
          <cell r="K407">
            <v>312</v>
          </cell>
          <cell r="L407">
            <v>6163</v>
          </cell>
          <cell r="M407">
            <v>107</v>
          </cell>
          <cell r="N407">
            <v>10</v>
          </cell>
          <cell r="O407">
            <v>0</v>
          </cell>
          <cell r="P407">
            <v>107.1</v>
          </cell>
          <cell r="Q407" t="str">
            <v>0803</v>
          </cell>
          <cell r="R407" t="str">
            <v>36000</v>
          </cell>
          <cell r="S407" t="str">
            <v>200212</v>
          </cell>
          <cell r="T407" t="str">
            <v>PY42</v>
          </cell>
          <cell r="U407">
            <v>208.43</v>
          </cell>
          <cell r="V407" t="str">
            <v>LDB</v>
          </cell>
          <cell r="W407">
            <v>0</v>
          </cell>
          <cell r="X407" t="str">
            <v>SHR</v>
          </cell>
          <cell r="Y407">
            <v>6</v>
          </cell>
          <cell r="Z407">
            <v>6</v>
          </cell>
          <cell r="AA407" t="str">
            <v>PYP</v>
          </cell>
          <cell r="AB407" t="str">
            <v xml:space="preserve"> 0000001</v>
          </cell>
          <cell r="AC407" t="str">
            <v>PYL</v>
          </cell>
          <cell r="AD407" t="str">
            <v>004399</v>
          </cell>
          <cell r="AE407" t="str">
            <v>EMP</v>
          </cell>
          <cell r="AF407" t="str">
            <v>27026</v>
          </cell>
          <cell r="AG407" t="str">
            <v>JUL</v>
          </cell>
          <cell r="AH407" t="str">
            <v xml:space="preserve"> 000.00</v>
          </cell>
          <cell r="AI407" t="str">
            <v>BCH</v>
          </cell>
          <cell r="AJ407" t="str">
            <v>500</v>
          </cell>
          <cell r="AK407" t="str">
            <v>CLS</v>
          </cell>
          <cell r="AL407" t="str">
            <v>R445</v>
          </cell>
          <cell r="AM407" t="str">
            <v>DTA</v>
          </cell>
          <cell r="AN407" t="str">
            <v xml:space="preserve"> 00000000000.00</v>
          </cell>
          <cell r="AO407" t="str">
            <v>DTH</v>
          </cell>
          <cell r="AP407" t="str">
            <v xml:space="preserve"> 00000000000.00</v>
          </cell>
          <cell r="AV407" t="str">
            <v>000000000</v>
          </cell>
          <cell r="AW407" t="str">
            <v>000</v>
          </cell>
          <cell r="AX407" t="str">
            <v>00</v>
          </cell>
          <cell r="AY407" t="str">
            <v>0</v>
          </cell>
          <cell r="AZ407" t="str">
            <v>FPL Fibernet</v>
          </cell>
        </row>
        <row r="408">
          <cell r="A408" t="str">
            <v>107100</v>
          </cell>
          <cell r="B408" t="str">
            <v>0312</v>
          </cell>
          <cell r="C408" t="str">
            <v>06080</v>
          </cell>
          <cell r="D408" t="str">
            <v>0FIBER</v>
          </cell>
          <cell r="E408" t="str">
            <v>312000</v>
          </cell>
          <cell r="F408" t="str">
            <v>0803</v>
          </cell>
          <cell r="G408" t="str">
            <v>36000</v>
          </cell>
          <cell r="H408" t="str">
            <v>A</v>
          </cell>
          <cell r="I408" t="str">
            <v>00000041</v>
          </cell>
          <cell r="J408">
            <v>60</v>
          </cell>
          <cell r="K408">
            <v>312</v>
          </cell>
          <cell r="L408">
            <v>6163</v>
          </cell>
          <cell r="M408">
            <v>107</v>
          </cell>
          <cell r="N408">
            <v>10</v>
          </cell>
          <cell r="O408">
            <v>0</v>
          </cell>
          <cell r="P408">
            <v>107.1</v>
          </cell>
          <cell r="Q408" t="str">
            <v>0803</v>
          </cell>
          <cell r="R408" t="str">
            <v>36000</v>
          </cell>
          <cell r="S408" t="str">
            <v>200212</v>
          </cell>
          <cell r="T408" t="str">
            <v>PY42</v>
          </cell>
          <cell r="U408">
            <v>285.8</v>
          </cell>
          <cell r="V408" t="str">
            <v>LDB</v>
          </cell>
          <cell r="W408">
            <v>0</v>
          </cell>
          <cell r="X408" t="str">
            <v>SHR</v>
          </cell>
          <cell r="Y408">
            <v>8</v>
          </cell>
          <cell r="Z408">
            <v>8</v>
          </cell>
          <cell r="AA408" t="str">
            <v>PYP</v>
          </cell>
          <cell r="AB408" t="str">
            <v xml:space="preserve"> 0000026</v>
          </cell>
          <cell r="AC408" t="str">
            <v>PYL</v>
          </cell>
          <cell r="AD408" t="str">
            <v>004366</v>
          </cell>
          <cell r="AE408" t="str">
            <v>EMP</v>
          </cell>
          <cell r="AF408" t="str">
            <v>97355</v>
          </cell>
          <cell r="AG408" t="str">
            <v>JUL</v>
          </cell>
          <cell r="AH408" t="str">
            <v xml:space="preserve"> 000.00</v>
          </cell>
          <cell r="AI408" t="str">
            <v>BCH</v>
          </cell>
          <cell r="AJ408" t="str">
            <v>500</v>
          </cell>
          <cell r="AK408" t="str">
            <v>CLS</v>
          </cell>
          <cell r="AL408" t="str">
            <v>R431</v>
          </cell>
          <cell r="AM408" t="str">
            <v>DTA</v>
          </cell>
          <cell r="AN408" t="str">
            <v xml:space="preserve"> 00000000000.00</v>
          </cell>
          <cell r="AO408" t="str">
            <v>DTH</v>
          </cell>
          <cell r="AP408" t="str">
            <v xml:space="preserve"> 00000000000.00</v>
          </cell>
          <cell r="AV408" t="str">
            <v>000000000</v>
          </cell>
          <cell r="AW408" t="str">
            <v>000</v>
          </cell>
          <cell r="AX408" t="str">
            <v>00</v>
          </cell>
          <cell r="AY408" t="str">
            <v>0</v>
          </cell>
          <cell r="AZ408" t="str">
            <v>FPL Fibernet</v>
          </cell>
        </row>
        <row r="409">
          <cell r="A409" t="str">
            <v>107100</v>
          </cell>
          <cell r="B409" t="str">
            <v>0312</v>
          </cell>
          <cell r="C409" t="str">
            <v>06080</v>
          </cell>
          <cell r="D409" t="str">
            <v>0FIBER</v>
          </cell>
          <cell r="E409" t="str">
            <v>312000</v>
          </cell>
          <cell r="F409" t="str">
            <v>0662</v>
          </cell>
          <cell r="G409" t="str">
            <v>65000</v>
          </cell>
          <cell r="H409" t="str">
            <v>A</v>
          </cell>
          <cell r="I409" t="str">
            <v>00000041</v>
          </cell>
          <cell r="J409">
            <v>63</v>
          </cell>
          <cell r="K409">
            <v>312</v>
          </cell>
          <cell r="L409">
            <v>6164</v>
          </cell>
          <cell r="M409">
            <v>0</v>
          </cell>
          <cell r="N409">
            <v>0</v>
          </cell>
          <cell r="O409">
            <v>0</v>
          </cell>
          <cell r="P409">
            <v>0</v>
          </cell>
          <cell r="Q409" t="str">
            <v>0662</v>
          </cell>
          <cell r="R409" t="str">
            <v>65000</v>
          </cell>
          <cell r="S409" t="str">
            <v>200212</v>
          </cell>
          <cell r="T409" t="str">
            <v>CA01</v>
          </cell>
          <cell r="U409">
            <v>1268.8</v>
          </cell>
          <cell r="V409" t="str">
            <v>LDB</v>
          </cell>
          <cell r="W409">
            <v>0</v>
          </cell>
          <cell r="Y409">
            <v>0</v>
          </cell>
          <cell r="Z409">
            <v>0</v>
          </cell>
          <cell r="AA409" t="str">
            <v>BCH</v>
          </cell>
          <cell r="AB409" t="str">
            <v>0029</v>
          </cell>
          <cell r="AC409" t="str">
            <v>WKS</v>
          </cell>
          <cell r="AE409" t="str">
            <v>JV#</v>
          </cell>
          <cell r="AF409" t="str">
            <v>1232</v>
          </cell>
          <cell r="AG409" t="str">
            <v>FRN</v>
          </cell>
          <cell r="AH409" t="str">
            <v>6164</v>
          </cell>
          <cell r="AI409" t="str">
            <v>RP#</v>
          </cell>
          <cell r="AJ409" t="str">
            <v>000</v>
          </cell>
          <cell r="AK409" t="str">
            <v>CTL</v>
          </cell>
          <cell r="AM409" t="str">
            <v>RF#</v>
          </cell>
          <cell r="AU409" t="str">
            <v>ACCR WD COMM UNPAID INV</v>
          </cell>
          <cell r="AZ409" t="str">
            <v>FPL Fibernet</v>
          </cell>
        </row>
        <row r="410">
          <cell r="A410" t="str">
            <v>107100</v>
          </cell>
          <cell r="B410" t="str">
            <v>0312</v>
          </cell>
          <cell r="C410" t="str">
            <v>06080</v>
          </cell>
          <cell r="D410" t="str">
            <v>0FIBER</v>
          </cell>
          <cell r="E410" t="str">
            <v>312000</v>
          </cell>
          <cell r="F410" t="str">
            <v>0662</v>
          </cell>
          <cell r="G410" t="str">
            <v>65000</v>
          </cell>
          <cell r="H410" t="str">
            <v>A</v>
          </cell>
          <cell r="I410" t="str">
            <v>00000041</v>
          </cell>
          <cell r="J410">
            <v>63</v>
          </cell>
          <cell r="K410">
            <v>312</v>
          </cell>
          <cell r="L410">
            <v>6164</v>
          </cell>
          <cell r="M410">
            <v>0</v>
          </cell>
          <cell r="N410">
            <v>0</v>
          </cell>
          <cell r="O410">
            <v>0</v>
          </cell>
          <cell r="P410">
            <v>0</v>
          </cell>
          <cell r="Q410" t="str">
            <v>0662</v>
          </cell>
          <cell r="R410" t="str">
            <v>65000</v>
          </cell>
          <cell r="S410" t="str">
            <v>200212</v>
          </cell>
          <cell r="T410" t="str">
            <v>CA01</v>
          </cell>
          <cell r="U410">
            <v>1268.8</v>
          </cell>
          <cell r="V410" t="str">
            <v>LDB</v>
          </cell>
          <cell r="W410">
            <v>0</v>
          </cell>
          <cell r="Y410">
            <v>0</v>
          </cell>
          <cell r="Z410">
            <v>0</v>
          </cell>
          <cell r="AA410" t="str">
            <v>BCH</v>
          </cell>
          <cell r="AB410" t="str">
            <v>0033</v>
          </cell>
          <cell r="AC410" t="str">
            <v>WKS</v>
          </cell>
          <cell r="AE410" t="str">
            <v>JV#</v>
          </cell>
          <cell r="AF410" t="str">
            <v>1232</v>
          </cell>
          <cell r="AG410" t="str">
            <v>FRN</v>
          </cell>
          <cell r="AH410" t="str">
            <v>6164</v>
          </cell>
          <cell r="AI410" t="str">
            <v>RP#</v>
          </cell>
          <cell r="AJ410" t="str">
            <v>000</v>
          </cell>
          <cell r="AK410" t="str">
            <v>CTL</v>
          </cell>
          <cell r="AM410" t="str">
            <v>RF#</v>
          </cell>
          <cell r="AU410" t="str">
            <v>ACCR WD COMM UNPAID INV</v>
          </cell>
          <cell r="AZ410" t="str">
            <v>FPL Fibernet</v>
          </cell>
        </row>
        <row r="411">
          <cell r="A411" t="str">
            <v>107100</v>
          </cell>
          <cell r="B411" t="str">
            <v>0312</v>
          </cell>
          <cell r="C411" t="str">
            <v>06080</v>
          </cell>
          <cell r="D411" t="str">
            <v>0FIBER</v>
          </cell>
          <cell r="E411" t="str">
            <v>312000</v>
          </cell>
          <cell r="F411" t="str">
            <v>0662</v>
          </cell>
          <cell r="G411" t="str">
            <v>65000</v>
          </cell>
          <cell r="H411" t="str">
            <v>A</v>
          </cell>
          <cell r="I411" t="str">
            <v>00000041</v>
          </cell>
          <cell r="J411">
            <v>63</v>
          </cell>
          <cell r="K411">
            <v>312</v>
          </cell>
          <cell r="L411">
            <v>6164</v>
          </cell>
          <cell r="M411">
            <v>0</v>
          </cell>
          <cell r="N411">
            <v>0</v>
          </cell>
          <cell r="O411">
            <v>0</v>
          </cell>
          <cell r="P411">
            <v>0</v>
          </cell>
          <cell r="Q411" t="str">
            <v>0662</v>
          </cell>
          <cell r="R411" t="str">
            <v>65000</v>
          </cell>
          <cell r="S411" t="str">
            <v>200212</v>
          </cell>
          <cell r="T411" t="str">
            <v>CA01</v>
          </cell>
          <cell r="U411">
            <v>-1268.8</v>
          </cell>
          <cell r="V411" t="str">
            <v>LDB</v>
          </cell>
          <cell r="W411">
            <v>0</v>
          </cell>
          <cell r="Y411">
            <v>0</v>
          </cell>
          <cell r="Z411">
            <v>0</v>
          </cell>
          <cell r="AA411" t="str">
            <v>BCH</v>
          </cell>
          <cell r="AB411" t="str">
            <v>0034</v>
          </cell>
          <cell r="AC411" t="str">
            <v>WKS</v>
          </cell>
          <cell r="AE411" t="str">
            <v>JV#</v>
          </cell>
          <cell r="AF411" t="str">
            <v>1232</v>
          </cell>
          <cell r="AG411" t="str">
            <v>FRN</v>
          </cell>
          <cell r="AH411" t="str">
            <v>6164</v>
          </cell>
          <cell r="AI411" t="str">
            <v>RP#</v>
          </cell>
          <cell r="AJ411" t="str">
            <v>000</v>
          </cell>
          <cell r="AK411" t="str">
            <v>CTL</v>
          </cell>
          <cell r="AM411" t="str">
            <v>RF#</v>
          </cell>
          <cell r="AU411" t="str">
            <v>ACCR WD COMM UNPAID INV</v>
          </cell>
          <cell r="AZ411" t="str">
            <v>FPL Fibernet</v>
          </cell>
        </row>
        <row r="412">
          <cell r="A412" t="str">
            <v>107100</v>
          </cell>
          <cell r="B412" t="str">
            <v>0312</v>
          </cell>
          <cell r="C412" t="str">
            <v>06080</v>
          </cell>
          <cell r="D412" t="str">
            <v>0FIBER</v>
          </cell>
          <cell r="E412" t="str">
            <v>312000</v>
          </cell>
          <cell r="F412" t="str">
            <v>0790</v>
          </cell>
          <cell r="G412" t="str">
            <v>65000</v>
          </cell>
          <cell r="H412" t="str">
            <v>A</v>
          </cell>
          <cell r="I412" t="str">
            <v>00000041</v>
          </cell>
          <cell r="J412">
            <v>63</v>
          </cell>
          <cell r="K412">
            <v>312</v>
          </cell>
          <cell r="L412">
            <v>6164</v>
          </cell>
          <cell r="M412">
            <v>0</v>
          </cell>
          <cell r="N412">
            <v>0</v>
          </cell>
          <cell r="O412">
            <v>0</v>
          </cell>
          <cell r="P412">
            <v>0</v>
          </cell>
          <cell r="Q412" t="str">
            <v>0790</v>
          </cell>
          <cell r="R412" t="str">
            <v>65000</v>
          </cell>
          <cell r="S412" t="str">
            <v>200212</v>
          </cell>
          <cell r="T412" t="str">
            <v>CA01</v>
          </cell>
          <cell r="U412">
            <v>66732</v>
          </cell>
          <cell r="V412" t="str">
            <v>LDB</v>
          </cell>
          <cell r="W412">
            <v>0</v>
          </cell>
          <cell r="Y412">
            <v>0</v>
          </cell>
          <cell r="Z412">
            <v>0</v>
          </cell>
          <cell r="AA412" t="str">
            <v>BCH</v>
          </cell>
          <cell r="AB412" t="str">
            <v>0011</v>
          </cell>
          <cell r="AC412" t="str">
            <v>WKS</v>
          </cell>
          <cell r="AE412" t="str">
            <v>JV#</v>
          </cell>
          <cell r="AF412" t="str">
            <v>1232</v>
          </cell>
          <cell r="AG412" t="str">
            <v>FRN</v>
          </cell>
          <cell r="AH412" t="str">
            <v>6164</v>
          </cell>
          <cell r="AI412" t="str">
            <v>RP#</v>
          </cell>
          <cell r="AJ412" t="str">
            <v>000</v>
          </cell>
          <cell r="AK412" t="str">
            <v>CTL</v>
          </cell>
          <cell r="AM412" t="str">
            <v>RF#</v>
          </cell>
          <cell r="AU412" t="str">
            <v>ACCRUAL OF OCT 02 CAPITAL</v>
          </cell>
          <cell r="AZ412" t="str">
            <v>FPL Fibernet</v>
          </cell>
        </row>
        <row r="413">
          <cell r="A413" t="str">
            <v>107100</v>
          </cell>
          <cell r="B413" t="str">
            <v>0312</v>
          </cell>
          <cell r="C413" t="str">
            <v>06080</v>
          </cell>
          <cell r="D413" t="str">
            <v>0FIBER</v>
          </cell>
          <cell r="E413" t="str">
            <v>312000</v>
          </cell>
          <cell r="F413" t="str">
            <v>0790</v>
          </cell>
          <cell r="G413" t="str">
            <v>65000</v>
          </cell>
          <cell r="H413" t="str">
            <v>A</v>
          </cell>
          <cell r="I413" t="str">
            <v>00000041</v>
          </cell>
          <cell r="J413">
            <v>63</v>
          </cell>
          <cell r="K413">
            <v>312</v>
          </cell>
          <cell r="L413">
            <v>6164</v>
          </cell>
          <cell r="M413">
            <v>0</v>
          </cell>
          <cell r="N413">
            <v>0</v>
          </cell>
          <cell r="O413">
            <v>0</v>
          </cell>
          <cell r="P413">
            <v>0</v>
          </cell>
          <cell r="Q413" t="str">
            <v>0790</v>
          </cell>
          <cell r="R413" t="str">
            <v>65000</v>
          </cell>
          <cell r="S413" t="str">
            <v>200212</v>
          </cell>
          <cell r="T413" t="str">
            <v>CA01</v>
          </cell>
          <cell r="U413">
            <v>-23044.39</v>
          </cell>
          <cell r="V413" t="str">
            <v>LDB</v>
          </cell>
          <cell r="W413">
            <v>0</v>
          </cell>
          <cell r="Y413">
            <v>0</v>
          </cell>
          <cell r="Z413">
            <v>0</v>
          </cell>
          <cell r="AA413" t="str">
            <v>BCH</v>
          </cell>
          <cell r="AB413" t="str">
            <v>0023</v>
          </cell>
          <cell r="AC413" t="str">
            <v>WKS</v>
          </cell>
          <cell r="AE413" t="str">
            <v>JV#</v>
          </cell>
          <cell r="AF413" t="str">
            <v>1232</v>
          </cell>
          <cell r="AG413" t="str">
            <v>FRN</v>
          </cell>
          <cell r="AH413" t="str">
            <v>6164</v>
          </cell>
          <cell r="AI413" t="str">
            <v>RP#</v>
          </cell>
          <cell r="AJ413" t="str">
            <v>000</v>
          </cell>
          <cell r="AK413" t="str">
            <v>CTL</v>
          </cell>
          <cell r="AM413" t="str">
            <v>RF#</v>
          </cell>
          <cell r="AU413" t="str">
            <v>TO PLACE IN SERVICE</v>
          </cell>
          <cell r="AZ413" t="str">
            <v>FPL Fibernet</v>
          </cell>
        </row>
        <row r="414">
          <cell r="A414" t="str">
            <v>107100</v>
          </cell>
          <cell r="B414" t="str">
            <v>0312</v>
          </cell>
          <cell r="C414" t="str">
            <v>06080</v>
          </cell>
          <cell r="D414" t="str">
            <v>0FIBER</v>
          </cell>
          <cell r="E414" t="str">
            <v>312000</v>
          </cell>
          <cell r="F414" t="str">
            <v>0803</v>
          </cell>
          <cell r="G414" t="str">
            <v>36000</v>
          </cell>
          <cell r="H414" t="str">
            <v>A</v>
          </cell>
          <cell r="I414" t="str">
            <v>00000041</v>
          </cell>
          <cell r="J414">
            <v>60</v>
          </cell>
          <cell r="K414">
            <v>312</v>
          </cell>
          <cell r="L414">
            <v>6164</v>
          </cell>
          <cell r="M414">
            <v>107</v>
          </cell>
          <cell r="N414">
            <v>10</v>
          </cell>
          <cell r="O414">
            <v>0</v>
          </cell>
          <cell r="P414">
            <v>107.1</v>
          </cell>
          <cell r="Q414" t="str">
            <v>0803</v>
          </cell>
          <cell r="R414" t="str">
            <v>36000</v>
          </cell>
          <cell r="S414" t="str">
            <v>200212</v>
          </cell>
          <cell r="T414" t="str">
            <v>PY42</v>
          </cell>
          <cell r="U414">
            <v>285.8</v>
          </cell>
          <cell r="V414" t="str">
            <v>LDB</v>
          </cell>
          <cell r="W414">
            <v>0</v>
          </cell>
          <cell r="X414" t="str">
            <v>SHR</v>
          </cell>
          <cell r="Y414">
            <v>8</v>
          </cell>
          <cell r="Z414">
            <v>8</v>
          </cell>
          <cell r="AA414" t="str">
            <v>PYP</v>
          </cell>
          <cell r="AB414" t="str">
            <v xml:space="preserve"> 0000026</v>
          </cell>
          <cell r="AC414" t="str">
            <v>PYL</v>
          </cell>
          <cell r="AD414" t="str">
            <v>004366</v>
          </cell>
          <cell r="AE414" t="str">
            <v>EMP</v>
          </cell>
          <cell r="AF414" t="str">
            <v>97355</v>
          </cell>
          <cell r="AG414" t="str">
            <v>JUL</v>
          </cell>
          <cell r="AH414" t="str">
            <v xml:space="preserve"> 000.00</v>
          </cell>
          <cell r="AI414" t="str">
            <v>BCH</v>
          </cell>
          <cell r="AJ414" t="str">
            <v>500</v>
          </cell>
          <cell r="AK414" t="str">
            <v>CLS</v>
          </cell>
          <cell r="AL414" t="str">
            <v>R431</v>
          </cell>
          <cell r="AM414" t="str">
            <v>DTA</v>
          </cell>
          <cell r="AN414" t="str">
            <v xml:space="preserve"> 00000000000.00</v>
          </cell>
          <cell r="AO414" t="str">
            <v>DTH</v>
          </cell>
          <cell r="AP414" t="str">
            <v xml:space="preserve"> 00000000000.00</v>
          </cell>
          <cell r="AV414" t="str">
            <v>000000000</v>
          </cell>
          <cell r="AW414" t="str">
            <v>000</v>
          </cell>
          <cell r="AX414" t="str">
            <v>00</v>
          </cell>
          <cell r="AY414" t="str">
            <v>0</v>
          </cell>
          <cell r="AZ414" t="str">
            <v>FPL Fibernet</v>
          </cell>
        </row>
        <row r="415">
          <cell r="A415" t="str">
            <v>107100</v>
          </cell>
          <cell r="B415" t="str">
            <v>0312</v>
          </cell>
          <cell r="C415" t="str">
            <v>06080</v>
          </cell>
          <cell r="D415" t="str">
            <v>0FIBER</v>
          </cell>
          <cell r="E415" t="str">
            <v>312000</v>
          </cell>
          <cell r="F415" t="str">
            <v>0790</v>
          </cell>
          <cell r="G415" t="str">
            <v>65000</v>
          </cell>
          <cell r="H415" t="str">
            <v>A</v>
          </cell>
          <cell r="I415" t="str">
            <v>00000041</v>
          </cell>
          <cell r="J415">
            <v>63</v>
          </cell>
          <cell r="K415">
            <v>312</v>
          </cell>
          <cell r="L415">
            <v>6166</v>
          </cell>
          <cell r="M415">
            <v>0</v>
          </cell>
          <cell r="N415">
            <v>0</v>
          </cell>
          <cell r="O415">
            <v>0</v>
          </cell>
          <cell r="P415">
            <v>0</v>
          </cell>
          <cell r="Q415" t="str">
            <v>0790</v>
          </cell>
          <cell r="R415" t="str">
            <v>65000</v>
          </cell>
          <cell r="S415" t="str">
            <v>200212</v>
          </cell>
          <cell r="T415" t="str">
            <v>CA01</v>
          </cell>
          <cell r="U415">
            <v>-411.45</v>
          </cell>
          <cell r="V415" t="str">
            <v>LDB</v>
          </cell>
          <cell r="W415">
            <v>0</v>
          </cell>
          <cell r="Y415">
            <v>0</v>
          </cell>
          <cell r="Z415">
            <v>0</v>
          </cell>
          <cell r="AA415" t="str">
            <v>BCH</v>
          </cell>
          <cell r="AB415" t="str">
            <v>0023</v>
          </cell>
          <cell r="AC415" t="str">
            <v>WKS</v>
          </cell>
          <cell r="AE415" t="str">
            <v>JV#</v>
          </cell>
          <cell r="AF415" t="str">
            <v>1232</v>
          </cell>
          <cell r="AG415" t="str">
            <v>FRN</v>
          </cell>
          <cell r="AH415" t="str">
            <v>6166</v>
          </cell>
          <cell r="AI415" t="str">
            <v>RP#</v>
          </cell>
          <cell r="AJ415" t="str">
            <v>000</v>
          </cell>
          <cell r="AK415" t="str">
            <v>CTL</v>
          </cell>
          <cell r="AM415" t="str">
            <v>RF#</v>
          </cell>
          <cell r="AU415" t="str">
            <v>TO PLACE IN SERVICE</v>
          </cell>
          <cell r="AZ415" t="str">
            <v>FPL Fibernet</v>
          </cell>
        </row>
        <row r="416">
          <cell r="A416" t="str">
            <v>107100</v>
          </cell>
          <cell r="B416" t="str">
            <v>0314</v>
          </cell>
          <cell r="C416" t="str">
            <v>06080</v>
          </cell>
          <cell r="D416" t="str">
            <v>0ELECT</v>
          </cell>
          <cell r="E416" t="str">
            <v>314000</v>
          </cell>
          <cell r="F416" t="str">
            <v>0790</v>
          </cell>
          <cell r="G416" t="str">
            <v>65000</v>
          </cell>
          <cell r="H416" t="str">
            <v>A</v>
          </cell>
          <cell r="I416" t="str">
            <v>00000041</v>
          </cell>
          <cell r="J416">
            <v>65</v>
          </cell>
          <cell r="K416">
            <v>314</v>
          </cell>
          <cell r="L416">
            <v>6170</v>
          </cell>
          <cell r="M416">
            <v>0</v>
          </cell>
          <cell r="N416">
            <v>0</v>
          </cell>
          <cell r="O416">
            <v>0</v>
          </cell>
          <cell r="P416">
            <v>0</v>
          </cell>
          <cell r="Q416" t="str">
            <v>0790</v>
          </cell>
          <cell r="R416" t="str">
            <v>65000</v>
          </cell>
          <cell r="S416" t="str">
            <v>200212</v>
          </cell>
          <cell r="T416" t="str">
            <v>CA01</v>
          </cell>
          <cell r="U416">
            <v>-47666.86</v>
          </cell>
          <cell r="V416" t="str">
            <v>LDB</v>
          </cell>
          <cell r="W416">
            <v>0</v>
          </cell>
          <cell r="Y416">
            <v>0</v>
          </cell>
          <cell r="Z416">
            <v>0</v>
          </cell>
          <cell r="AA416" t="str">
            <v>BCH</v>
          </cell>
          <cell r="AB416" t="str">
            <v>0023</v>
          </cell>
          <cell r="AC416" t="str">
            <v>WKS</v>
          </cell>
          <cell r="AE416" t="str">
            <v>JV#</v>
          </cell>
          <cell r="AF416" t="str">
            <v>1232</v>
          </cell>
          <cell r="AG416" t="str">
            <v>FRN</v>
          </cell>
          <cell r="AH416" t="str">
            <v>6170</v>
          </cell>
          <cell r="AI416" t="str">
            <v>RP#</v>
          </cell>
          <cell r="AJ416" t="str">
            <v>000</v>
          </cell>
          <cell r="AK416" t="str">
            <v>CTL</v>
          </cell>
          <cell r="AM416" t="str">
            <v>RF#</v>
          </cell>
          <cell r="AU416" t="str">
            <v>TO PLACE IN SERVICE</v>
          </cell>
          <cell r="AZ416" t="str">
            <v>FPL Fibernet</v>
          </cell>
        </row>
        <row r="417">
          <cell r="A417" t="str">
            <v>107100</v>
          </cell>
          <cell r="B417" t="str">
            <v>0385</v>
          </cell>
          <cell r="C417" t="str">
            <v>06080</v>
          </cell>
          <cell r="D417" t="str">
            <v>0FIBER</v>
          </cell>
          <cell r="E417" t="str">
            <v>385000</v>
          </cell>
          <cell r="F417" t="str">
            <v>0646</v>
          </cell>
          <cell r="G417" t="str">
            <v>52450</v>
          </cell>
          <cell r="H417" t="str">
            <v>A</v>
          </cell>
          <cell r="I417" t="str">
            <v>00000041</v>
          </cell>
          <cell r="J417">
            <v>60</v>
          </cell>
          <cell r="K417">
            <v>385</v>
          </cell>
          <cell r="L417">
            <v>6170</v>
          </cell>
          <cell r="M417">
            <v>0</v>
          </cell>
          <cell r="N417">
            <v>0</v>
          </cell>
          <cell r="O417">
            <v>0</v>
          </cell>
          <cell r="P417">
            <v>0</v>
          </cell>
          <cell r="Q417" t="str">
            <v>0646</v>
          </cell>
          <cell r="R417" t="str">
            <v>52450</v>
          </cell>
          <cell r="S417" t="str">
            <v>200212</v>
          </cell>
          <cell r="T417" t="str">
            <v>SA01</v>
          </cell>
          <cell r="U417">
            <v>275.20999999999998</v>
          </cell>
          <cell r="W417">
            <v>0</v>
          </cell>
          <cell r="Y417">
            <v>0</v>
          </cell>
          <cell r="Z417">
            <v>0</v>
          </cell>
          <cell r="AA417" t="str">
            <v>BCH</v>
          </cell>
          <cell r="AB417" t="str">
            <v>450002350</v>
          </cell>
          <cell r="AC417" t="str">
            <v>PO#</v>
          </cell>
          <cell r="AE417" t="str">
            <v>S/R</v>
          </cell>
          <cell r="AI417" t="str">
            <v>PYN</v>
          </cell>
          <cell r="AJ417" t="str">
            <v>DE ZAYAS J M</v>
          </cell>
          <cell r="AK417" t="str">
            <v>VND</v>
          </cell>
          <cell r="AL417" t="str">
            <v>589128454</v>
          </cell>
          <cell r="AM417" t="str">
            <v>FAC</v>
          </cell>
          <cell r="AN417" t="str">
            <v>000</v>
          </cell>
          <cell r="AQ417" t="str">
            <v>NVD</v>
          </cell>
          <cell r="AR417" t="str">
            <v>2002-12-</v>
          </cell>
          <cell r="AU417" t="str">
            <v>J DEZAYAS MILEAGE   DE ZAYAS J M        1900003315</v>
          </cell>
          <cell r="AV417" t="str">
            <v>WF-BATCH</v>
          </cell>
          <cell r="AW417" t="str">
            <v>000</v>
          </cell>
          <cell r="AX417" t="str">
            <v>00</v>
          </cell>
          <cell r="AY417" t="str">
            <v>0</v>
          </cell>
          <cell r="AZ417" t="str">
            <v>FPL Fibernet</v>
          </cell>
        </row>
        <row r="418">
          <cell r="A418" t="str">
            <v>107100</v>
          </cell>
          <cell r="B418" t="str">
            <v>0385</v>
          </cell>
          <cell r="C418" t="str">
            <v>06080</v>
          </cell>
          <cell r="D418" t="str">
            <v>0FIBER</v>
          </cell>
          <cell r="E418" t="str">
            <v>385000</v>
          </cell>
          <cell r="F418" t="str">
            <v>0901</v>
          </cell>
          <cell r="G418" t="str">
            <v>52450</v>
          </cell>
          <cell r="H418" t="str">
            <v>A</v>
          </cell>
          <cell r="I418" t="str">
            <v>00000041</v>
          </cell>
          <cell r="J418">
            <v>60</v>
          </cell>
          <cell r="K418">
            <v>385</v>
          </cell>
          <cell r="L418">
            <v>6170</v>
          </cell>
          <cell r="M418">
            <v>0</v>
          </cell>
          <cell r="N418">
            <v>0</v>
          </cell>
          <cell r="O418">
            <v>0</v>
          </cell>
          <cell r="P418">
            <v>0</v>
          </cell>
          <cell r="Q418" t="str">
            <v>0901</v>
          </cell>
          <cell r="R418" t="str">
            <v>52450</v>
          </cell>
          <cell r="S418" t="str">
            <v>200212</v>
          </cell>
          <cell r="T418" t="str">
            <v>SA01</v>
          </cell>
          <cell r="U418">
            <v>26</v>
          </cell>
          <cell r="W418">
            <v>0</v>
          </cell>
          <cell r="Y418">
            <v>0</v>
          </cell>
          <cell r="Z418">
            <v>0</v>
          </cell>
          <cell r="AA418" t="str">
            <v>BCH</v>
          </cell>
          <cell r="AB418" t="str">
            <v>450002350</v>
          </cell>
          <cell r="AC418" t="str">
            <v>PO#</v>
          </cell>
          <cell r="AE418" t="str">
            <v>S/R</v>
          </cell>
          <cell r="AI418" t="str">
            <v>PYN</v>
          </cell>
          <cell r="AJ418" t="str">
            <v>DE ZAYAS J M</v>
          </cell>
          <cell r="AK418" t="str">
            <v>VND</v>
          </cell>
          <cell r="AL418" t="str">
            <v>589128454</v>
          </cell>
          <cell r="AM418" t="str">
            <v>FAC</v>
          </cell>
          <cell r="AN418" t="str">
            <v>000</v>
          </cell>
          <cell r="AQ418" t="str">
            <v>NVD</v>
          </cell>
          <cell r="AR418" t="str">
            <v>2002-12-</v>
          </cell>
          <cell r="AU418" t="str">
            <v>J DEZAYAS MEALS     DE ZAYAS J M        1900003315</v>
          </cell>
          <cell r="AV418" t="str">
            <v>WF-BATCH</v>
          </cell>
          <cell r="AW418" t="str">
            <v>000</v>
          </cell>
          <cell r="AX418" t="str">
            <v>00</v>
          </cell>
          <cell r="AY418" t="str">
            <v>0</v>
          </cell>
          <cell r="AZ418" t="str">
            <v>FPL Fibernet</v>
          </cell>
        </row>
        <row r="419">
          <cell r="A419" t="str">
            <v>107100</v>
          </cell>
          <cell r="B419" t="str">
            <v>0312</v>
          </cell>
          <cell r="C419" t="str">
            <v>06075</v>
          </cell>
          <cell r="D419" t="str">
            <v>0FIBER</v>
          </cell>
          <cell r="E419" t="str">
            <v>312000</v>
          </cell>
          <cell r="F419" t="str">
            <v>0790</v>
          </cell>
          <cell r="G419" t="str">
            <v>65000</v>
          </cell>
          <cell r="H419" t="str">
            <v>A</v>
          </cell>
          <cell r="I419" t="str">
            <v>00000041</v>
          </cell>
          <cell r="J419">
            <v>63</v>
          </cell>
          <cell r="K419">
            <v>312</v>
          </cell>
          <cell r="L419">
            <v>6171</v>
          </cell>
          <cell r="M419">
            <v>0</v>
          </cell>
          <cell r="N419">
            <v>0</v>
          </cell>
          <cell r="O419">
            <v>0</v>
          </cell>
          <cell r="P419">
            <v>0</v>
          </cell>
          <cell r="Q419" t="str">
            <v>0790</v>
          </cell>
          <cell r="R419" t="str">
            <v>65000</v>
          </cell>
          <cell r="S419" t="str">
            <v>200212</v>
          </cell>
          <cell r="T419" t="str">
            <v>CA01</v>
          </cell>
          <cell r="U419">
            <v>2983.47</v>
          </cell>
          <cell r="V419" t="str">
            <v>LDB</v>
          </cell>
          <cell r="W419">
            <v>0</v>
          </cell>
          <cell r="Y419">
            <v>0</v>
          </cell>
          <cell r="Z419">
            <v>0</v>
          </cell>
          <cell r="AA419" t="str">
            <v>BCH</v>
          </cell>
          <cell r="AB419" t="str">
            <v>0015</v>
          </cell>
          <cell r="AC419" t="str">
            <v>WKS</v>
          </cell>
          <cell r="AE419" t="str">
            <v>JV#</v>
          </cell>
          <cell r="AF419" t="str">
            <v>1232</v>
          </cell>
          <cell r="AG419" t="str">
            <v>FRN</v>
          </cell>
          <cell r="AH419" t="str">
            <v>6171</v>
          </cell>
          <cell r="AI419" t="str">
            <v>RP#</v>
          </cell>
          <cell r="AJ419" t="str">
            <v>000</v>
          </cell>
          <cell r="AK419" t="str">
            <v>CTL</v>
          </cell>
          <cell r="AM419" t="str">
            <v>RF#</v>
          </cell>
          <cell r="AU419" t="str">
            <v>ACCRUAL OF DEC 02 CAPITAL</v>
          </cell>
          <cell r="AZ419" t="str">
            <v>FPL Fibernet</v>
          </cell>
        </row>
        <row r="420">
          <cell r="A420" t="str">
            <v>107100</v>
          </cell>
          <cell r="B420" t="str">
            <v>0385</v>
          </cell>
          <cell r="C420" t="str">
            <v>06075</v>
          </cell>
          <cell r="D420" t="str">
            <v>0FIBER</v>
          </cell>
          <cell r="E420" t="str">
            <v>385000</v>
          </cell>
          <cell r="F420" t="str">
            <v>0625</v>
          </cell>
          <cell r="G420" t="str">
            <v>52450</v>
          </cell>
          <cell r="H420" t="str">
            <v>A</v>
          </cell>
          <cell r="I420" t="str">
            <v>00000041</v>
          </cell>
          <cell r="J420">
            <v>60</v>
          </cell>
          <cell r="K420">
            <v>385</v>
          </cell>
          <cell r="L420">
            <v>6171</v>
          </cell>
          <cell r="M420">
            <v>0</v>
          </cell>
          <cell r="N420">
            <v>0</v>
          </cell>
          <cell r="O420">
            <v>0</v>
          </cell>
          <cell r="P420">
            <v>0</v>
          </cell>
          <cell r="Q420" t="str">
            <v>0625</v>
          </cell>
          <cell r="R420" t="str">
            <v>52450</v>
          </cell>
          <cell r="S420" t="str">
            <v>200212</v>
          </cell>
          <cell r="T420" t="str">
            <v>SA01</v>
          </cell>
          <cell r="U420">
            <v>1.5</v>
          </cell>
          <cell r="W420">
            <v>0</v>
          </cell>
          <cell r="Y420">
            <v>0</v>
          </cell>
          <cell r="Z420">
            <v>0</v>
          </cell>
          <cell r="AA420" t="str">
            <v>BCH</v>
          </cell>
          <cell r="AB420" t="str">
            <v>450002343</v>
          </cell>
          <cell r="AC420" t="str">
            <v>PO#</v>
          </cell>
          <cell r="AE420" t="str">
            <v>S/R</v>
          </cell>
          <cell r="AI420" t="str">
            <v>PYN</v>
          </cell>
          <cell r="AJ420" t="str">
            <v>WINSLOW D B</v>
          </cell>
          <cell r="AK420" t="str">
            <v>VND</v>
          </cell>
          <cell r="AL420" t="str">
            <v>063446869</v>
          </cell>
          <cell r="AM420" t="str">
            <v>FAC</v>
          </cell>
          <cell r="AN420" t="str">
            <v>000</v>
          </cell>
          <cell r="AQ420" t="str">
            <v>NVD</v>
          </cell>
          <cell r="AR420" t="str">
            <v>2002-12-</v>
          </cell>
          <cell r="AU420" t="str">
            <v>D WINSLOW MISC      WINSLOW D B         1900003294</v>
          </cell>
          <cell r="AV420" t="str">
            <v>WF-BATCH</v>
          </cell>
          <cell r="AW420" t="str">
            <v>000</v>
          </cell>
          <cell r="AX420" t="str">
            <v>00</v>
          </cell>
          <cell r="AY420" t="str">
            <v>0</v>
          </cell>
          <cell r="AZ420" t="str">
            <v>FPL Fibernet</v>
          </cell>
        </row>
        <row r="421">
          <cell r="A421" t="str">
            <v>107100</v>
          </cell>
          <cell r="B421" t="str">
            <v>0385</v>
          </cell>
          <cell r="C421" t="str">
            <v>06075</v>
          </cell>
          <cell r="D421" t="str">
            <v>0FIBER</v>
          </cell>
          <cell r="E421" t="str">
            <v>385000</v>
          </cell>
          <cell r="F421" t="str">
            <v>0646</v>
          </cell>
          <cell r="G421" t="str">
            <v>52450</v>
          </cell>
          <cell r="H421" t="str">
            <v>A</v>
          </cell>
          <cell r="I421" t="str">
            <v>00000041</v>
          </cell>
          <cell r="J421">
            <v>60</v>
          </cell>
          <cell r="K421">
            <v>385</v>
          </cell>
          <cell r="L421">
            <v>6171</v>
          </cell>
          <cell r="M421">
            <v>0</v>
          </cell>
          <cell r="N421">
            <v>0</v>
          </cell>
          <cell r="O421">
            <v>0</v>
          </cell>
          <cell r="P421">
            <v>0</v>
          </cell>
          <cell r="Q421" t="str">
            <v>0646</v>
          </cell>
          <cell r="R421" t="str">
            <v>52450</v>
          </cell>
          <cell r="S421" t="str">
            <v>200212</v>
          </cell>
          <cell r="T421" t="str">
            <v>SA01</v>
          </cell>
          <cell r="U421">
            <v>14.6</v>
          </cell>
          <cell r="W421">
            <v>0</v>
          </cell>
          <cell r="Y421">
            <v>0</v>
          </cell>
          <cell r="Z421">
            <v>0</v>
          </cell>
          <cell r="AA421" t="str">
            <v>BCH</v>
          </cell>
          <cell r="AB421" t="str">
            <v>450002343</v>
          </cell>
          <cell r="AC421" t="str">
            <v>PO#</v>
          </cell>
          <cell r="AE421" t="str">
            <v>S/R</v>
          </cell>
          <cell r="AI421" t="str">
            <v>PYN</v>
          </cell>
          <cell r="AJ421" t="str">
            <v>WINSLOW D B</v>
          </cell>
          <cell r="AK421" t="str">
            <v>VND</v>
          </cell>
          <cell r="AL421" t="str">
            <v>063446869</v>
          </cell>
          <cell r="AM421" t="str">
            <v>FAC</v>
          </cell>
          <cell r="AN421" t="str">
            <v>000</v>
          </cell>
          <cell r="AQ421" t="str">
            <v>NVD</v>
          </cell>
          <cell r="AR421" t="str">
            <v>2002-12-</v>
          </cell>
          <cell r="AU421" t="str">
            <v>D WINSLOW MILEAGE   WINSLOW D B         1900003294</v>
          </cell>
          <cell r="AV421" t="str">
            <v>WF-BATCH</v>
          </cell>
          <cell r="AW421" t="str">
            <v>000</v>
          </cell>
          <cell r="AX421" t="str">
            <v>00</v>
          </cell>
          <cell r="AY421" t="str">
            <v>0</v>
          </cell>
          <cell r="AZ421" t="str">
            <v>FPL Fibernet</v>
          </cell>
        </row>
        <row r="422">
          <cell r="A422" t="str">
            <v>107100</v>
          </cell>
          <cell r="B422" t="str">
            <v>0312</v>
          </cell>
          <cell r="C422" t="str">
            <v>06080</v>
          </cell>
          <cell r="D422" t="str">
            <v>0ELECT</v>
          </cell>
          <cell r="E422" t="str">
            <v>312000</v>
          </cell>
          <cell r="F422" t="str">
            <v>0813</v>
          </cell>
          <cell r="G422" t="str">
            <v>50000</v>
          </cell>
          <cell r="H422" t="str">
            <v>A</v>
          </cell>
          <cell r="I422" t="str">
            <v>00000041</v>
          </cell>
          <cell r="J422">
            <v>66</v>
          </cell>
          <cell r="K422">
            <v>312</v>
          </cell>
          <cell r="L422">
            <v>6172</v>
          </cell>
          <cell r="M422">
            <v>0</v>
          </cell>
          <cell r="N422">
            <v>0</v>
          </cell>
          <cell r="O422">
            <v>1</v>
          </cell>
          <cell r="P422">
            <v>1E-3</v>
          </cell>
          <cell r="Q422" t="str">
            <v>0813</v>
          </cell>
          <cell r="R422" t="str">
            <v>50000</v>
          </cell>
          <cell r="S422" t="str">
            <v>200212</v>
          </cell>
          <cell r="T422" t="str">
            <v>CA01</v>
          </cell>
          <cell r="U422">
            <v>13281</v>
          </cell>
          <cell r="W422">
            <v>0</v>
          </cell>
          <cell r="Y422">
            <v>0</v>
          </cell>
          <cell r="Z422">
            <v>0</v>
          </cell>
          <cell r="AA422" t="str">
            <v>BCH</v>
          </cell>
          <cell r="AB422" t="str">
            <v>0020002</v>
          </cell>
          <cell r="AI422" t="str">
            <v>CV#</v>
          </cell>
          <cell r="AJ422" t="str">
            <v>9998</v>
          </cell>
          <cell r="AQ422" t="str">
            <v>NVD</v>
          </cell>
          <cell r="AU422" t="str">
            <v>ADC TELECOMMUNICATIONS</v>
          </cell>
          <cell r="AZ422" t="str">
            <v>FPL Fibernet</v>
          </cell>
        </row>
        <row r="423">
          <cell r="A423" t="str">
            <v>107100</v>
          </cell>
          <cell r="B423" t="str">
            <v>0312</v>
          </cell>
          <cell r="C423" t="str">
            <v>06080</v>
          </cell>
          <cell r="D423" t="str">
            <v>0ELECT</v>
          </cell>
          <cell r="E423" t="str">
            <v>312000</v>
          </cell>
          <cell r="F423" t="str">
            <v>0675</v>
          </cell>
          <cell r="G423" t="str">
            <v>52450</v>
          </cell>
          <cell r="H423" t="str">
            <v>A</v>
          </cell>
          <cell r="I423" t="str">
            <v>00000041</v>
          </cell>
          <cell r="J423">
            <v>65</v>
          </cell>
          <cell r="K423">
            <v>312</v>
          </cell>
          <cell r="L423">
            <v>6173</v>
          </cell>
          <cell r="M423">
            <v>398</v>
          </cell>
          <cell r="N423">
            <v>0</v>
          </cell>
          <cell r="O423">
            <v>1</v>
          </cell>
          <cell r="P423">
            <v>398.00099999999998</v>
          </cell>
          <cell r="Q423" t="str">
            <v>0675</v>
          </cell>
          <cell r="R423" t="str">
            <v>52450</v>
          </cell>
          <cell r="S423" t="str">
            <v>200212</v>
          </cell>
          <cell r="T423" t="str">
            <v>SA01</v>
          </cell>
          <cell r="U423">
            <v>58.43</v>
          </cell>
          <cell r="W423">
            <v>0</v>
          </cell>
          <cell r="Y423">
            <v>0</v>
          </cell>
          <cell r="Z423">
            <v>0</v>
          </cell>
          <cell r="AA423" t="str">
            <v>BCH</v>
          </cell>
          <cell r="AB423" t="str">
            <v>450002343</v>
          </cell>
          <cell r="AC423" t="str">
            <v>PO#</v>
          </cell>
          <cell r="AE423" t="str">
            <v>S/R</v>
          </cell>
          <cell r="AI423" t="str">
            <v>PYN</v>
          </cell>
          <cell r="AJ423" t="str">
            <v>FEDERAL EXPRESS CORP</v>
          </cell>
          <cell r="AK423" t="str">
            <v>VND</v>
          </cell>
          <cell r="AL423" t="str">
            <v>710427007</v>
          </cell>
          <cell r="AM423" t="str">
            <v>FAC</v>
          </cell>
          <cell r="AN423" t="str">
            <v>000</v>
          </cell>
          <cell r="AQ423" t="str">
            <v>NVD</v>
          </cell>
          <cell r="AR423" t="str">
            <v>2002-09-</v>
          </cell>
          <cell r="AU423" t="str">
            <v>5-086-72525         FEDERAL EXPRESS CORP1900003298</v>
          </cell>
          <cell r="AV423" t="str">
            <v>WF-BATCH</v>
          </cell>
          <cell r="AW423" t="str">
            <v>000</v>
          </cell>
          <cell r="AX423" t="str">
            <v>00</v>
          </cell>
          <cell r="AY423" t="str">
            <v>0</v>
          </cell>
          <cell r="AZ423" t="str">
            <v>FPL Fibernet</v>
          </cell>
        </row>
        <row r="424">
          <cell r="A424" t="str">
            <v>107100</v>
          </cell>
          <cell r="B424" t="str">
            <v>0312</v>
          </cell>
          <cell r="C424" t="str">
            <v>06080</v>
          </cell>
          <cell r="D424" t="str">
            <v>0ELECT</v>
          </cell>
          <cell r="E424" t="str">
            <v>312000</v>
          </cell>
          <cell r="F424" t="str">
            <v>0790</v>
          </cell>
          <cell r="G424" t="str">
            <v>65000</v>
          </cell>
          <cell r="H424" t="str">
            <v>A</v>
          </cell>
          <cell r="I424" t="str">
            <v>00000041</v>
          </cell>
          <cell r="J424">
            <v>65</v>
          </cell>
          <cell r="K424">
            <v>312</v>
          </cell>
          <cell r="L424">
            <v>6173</v>
          </cell>
          <cell r="M424">
            <v>0</v>
          </cell>
          <cell r="N424">
            <v>0</v>
          </cell>
          <cell r="O424">
            <v>0</v>
          </cell>
          <cell r="P424">
            <v>0</v>
          </cell>
          <cell r="Q424" t="str">
            <v>0790</v>
          </cell>
          <cell r="R424" t="str">
            <v>65000</v>
          </cell>
          <cell r="S424" t="str">
            <v>200212</v>
          </cell>
          <cell r="T424" t="str">
            <v>CA01</v>
          </cell>
          <cell r="U424">
            <v>-294437.18</v>
          </cell>
          <cell r="V424" t="str">
            <v>LDB</v>
          </cell>
          <cell r="W424">
            <v>0</v>
          </cell>
          <cell r="Y424">
            <v>0</v>
          </cell>
          <cell r="Z424">
            <v>0</v>
          </cell>
          <cell r="AA424" t="str">
            <v>BCH</v>
          </cell>
          <cell r="AB424" t="str">
            <v>0023</v>
          </cell>
          <cell r="AC424" t="str">
            <v>WKS</v>
          </cell>
          <cell r="AE424" t="str">
            <v>JV#</v>
          </cell>
          <cell r="AF424" t="str">
            <v>1232</v>
          </cell>
          <cell r="AG424" t="str">
            <v>FRN</v>
          </cell>
          <cell r="AH424" t="str">
            <v>6173</v>
          </cell>
          <cell r="AI424" t="str">
            <v>RP#</v>
          </cell>
          <cell r="AJ424" t="str">
            <v>000</v>
          </cell>
          <cell r="AK424" t="str">
            <v>CTL</v>
          </cell>
          <cell r="AM424" t="str">
            <v>RF#</v>
          </cell>
          <cell r="AU424" t="str">
            <v>TO PLACE IN SERVICE</v>
          </cell>
          <cell r="AZ424" t="str">
            <v>FPL Fibernet</v>
          </cell>
        </row>
        <row r="425">
          <cell r="A425" t="str">
            <v>107100</v>
          </cell>
          <cell r="B425" t="str">
            <v>0312</v>
          </cell>
          <cell r="C425" t="str">
            <v>06080</v>
          </cell>
          <cell r="D425" t="str">
            <v>0FIBER</v>
          </cell>
          <cell r="E425" t="str">
            <v>312000</v>
          </cell>
          <cell r="F425" t="str">
            <v>0790</v>
          </cell>
          <cell r="G425" t="str">
            <v>65000</v>
          </cell>
          <cell r="H425" t="str">
            <v>A</v>
          </cell>
          <cell r="I425" t="str">
            <v>00000041</v>
          </cell>
          <cell r="J425">
            <v>63</v>
          </cell>
          <cell r="K425">
            <v>312</v>
          </cell>
          <cell r="L425">
            <v>6173</v>
          </cell>
          <cell r="M425">
            <v>0</v>
          </cell>
          <cell r="N425">
            <v>0</v>
          </cell>
          <cell r="O425">
            <v>0</v>
          </cell>
          <cell r="P425">
            <v>0</v>
          </cell>
          <cell r="Q425" t="str">
            <v>0790</v>
          </cell>
          <cell r="R425" t="str">
            <v>65000</v>
          </cell>
          <cell r="S425" t="str">
            <v>200212</v>
          </cell>
          <cell r="T425" t="str">
            <v>CA01</v>
          </cell>
          <cell r="U425">
            <v>-5330</v>
          </cell>
          <cell r="V425" t="str">
            <v>LDB</v>
          </cell>
          <cell r="W425">
            <v>0</v>
          </cell>
          <cell r="Y425">
            <v>0</v>
          </cell>
          <cell r="Z425">
            <v>0</v>
          </cell>
          <cell r="AA425" t="str">
            <v>BCH</v>
          </cell>
          <cell r="AB425" t="str">
            <v>0023</v>
          </cell>
          <cell r="AC425" t="str">
            <v>WKS</v>
          </cell>
          <cell r="AE425" t="str">
            <v>JV#</v>
          </cell>
          <cell r="AF425" t="str">
            <v>1232</v>
          </cell>
          <cell r="AG425" t="str">
            <v>FRN</v>
          </cell>
          <cell r="AH425" t="str">
            <v>6173</v>
          </cell>
          <cell r="AI425" t="str">
            <v>RP#</v>
          </cell>
          <cell r="AJ425" t="str">
            <v>000</v>
          </cell>
          <cell r="AK425" t="str">
            <v>CTL</v>
          </cell>
          <cell r="AM425" t="str">
            <v>RF#</v>
          </cell>
          <cell r="AU425" t="str">
            <v>TO PLACE IN SERVICE</v>
          </cell>
          <cell r="AZ425" t="str">
            <v>FPL Fibernet</v>
          </cell>
        </row>
        <row r="426">
          <cell r="A426" t="str">
            <v>107100</v>
          </cell>
          <cell r="B426" t="str">
            <v>0312</v>
          </cell>
          <cell r="C426" t="str">
            <v>06080</v>
          </cell>
          <cell r="D426" t="str">
            <v>0ELECT</v>
          </cell>
          <cell r="E426" t="str">
            <v>312000</v>
          </cell>
          <cell r="F426" t="str">
            <v>0675</v>
          </cell>
          <cell r="G426" t="str">
            <v>52450</v>
          </cell>
          <cell r="H426" t="str">
            <v>A</v>
          </cell>
          <cell r="I426" t="str">
            <v>00000041</v>
          </cell>
          <cell r="J426">
            <v>65</v>
          </cell>
          <cell r="K426">
            <v>312</v>
          </cell>
          <cell r="L426">
            <v>6174</v>
          </cell>
          <cell r="M426">
            <v>398</v>
          </cell>
          <cell r="N426">
            <v>0</v>
          </cell>
          <cell r="O426">
            <v>1</v>
          </cell>
          <cell r="P426">
            <v>398.00099999999998</v>
          </cell>
          <cell r="Q426" t="str">
            <v>0675</v>
          </cell>
          <cell r="R426" t="str">
            <v>52450</v>
          </cell>
          <cell r="S426" t="str">
            <v>200212</v>
          </cell>
          <cell r="T426" t="str">
            <v>SA01</v>
          </cell>
          <cell r="U426">
            <v>3.43</v>
          </cell>
          <cell r="W426">
            <v>0</v>
          </cell>
          <cell r="Y426">
            <v>0</v>
          </cell>
          <cell r="Z426">
            <v>0</v>
          </cell>
          <cell r="AA426" t="str">
            <v>BCH</v>
          </cell>
          <cell r="AB426" t="str">
            <v>450002346</v>
          </cell>
          <cell r="AC426" t="str">
            <v>PO#</v>
          </cell>
          <cell r="AE426" t="str">
            <v>S/R</v>
          </cell>
          <cell r="AI426" t="str">
            <v>PYN</v>
          </cell>
          <cell r="AJ426" t="str">
            <v>UNITED PARCEL SVC OF AMER</v>
          </cell>
          <cell r="AK426" t="str">
            <v>VND</v>
          </cell>
          <cell r="AL426" t="str">
            <v>362407381</v>
          </cell>
          <cell r="AM426" t="str">
            <v>FAC</v>
          </cell>
          <cell r="AN426" t="str">
            <v>000</v>
          </cell>
          <cell r="AQ426" t="str">
            <v>NVD</v>
          </cell>
          <cell r="AR426" t="str">
            <v>2002-10-</v>
          </cell>
          <cell r="AU426" t="str">
            <v>0000R454V3422       UNITED PARCEL SVC OF1900003308</v>
          </cell>
          <cell r="AV426" t="str">
            <v>WF-BATCH</v>
          </cell>
          <cell r="AW426" t="str">
            <v>000</v>
          </cell>
          <cell r="AX426" t="str">
            <v>00</v>
          </cell>
          <cell r="AY426" t="str">
            <v>0</v>
          </cell>
          <cell r="AZ426" t="str">
            <v>FPL Fibernet</v>
          </cell>
        </row>
        <row r="427">
          <cell r="A427" t="str">
            <v>107100</v>
          </cell>
          <cell r="B427" t="str">
            <v>0312</v>
          </cell>
          <cell r="C427" t="str">
            <v>06080</v>
          </cell>
          <cell r="D427" t="str">
            <v>0ELECT</v>
          </cell>
          <cell r="E427" t="str">
            <v>312000</v>
          </cell>
          <cell r="F427" t="str">
            <v>0676</v>
          </cell>
          <cell r="G427" t="str">
            <v>12450</v>
          </cell>
          <cell r="H427" t="str">
            <v>A</v>
          </cell>
          <cell r="I427" t="str">
            <v>00000041</v>
          </cell>
          <cell r="J427">
            <v>65</v>
          </cell>
          <cell r="K427">
            <v>312</v>
          </cell>
          <cell r="L427">
            <v>6174</v>
          </cell>
          <cell r="M427">
            <v>398</v>
          </cell>
          <cell r="N427">
            <v>0</v>
          </cell>
          <cell r="O427">
            <v>1</v>
          </cell>
          <cell r="P427">
            <v>398.00099999999998</v>
          </cell>
          <cell r="Q427" t="str">
            <v>0676</v>
          </cell>
          <cell r="R427" t="str">
            <v>12450</v>
          </cell>
          <cell r="S427" t="str">
            <v>200212</v>
          </cell>
          <cell r="T427" t="str">
            <v>SA01</v>
          </cell>
          <cell r="U427">
            <v>-4446.7</v>
          </cell>
          <cell r="V427" t="str">
            <v>LDB</v>
          </cell>
          <cell r="W427">
            <v>0</v>
          </cell>
          <cell r="Y427">
            <v>0</v>
          </cell>
          <cell r="Z427">
            <v>-2</v>
          </cell>
          <cell r="AA427" t="str">
            <v>MS#</v>
          </cell>
          <cell r="AB427" t="str">
            <v xml:space="preserve">   998014621</v>
          </cell>
          <cell r="AC427" t="str">
            <v>BCH</v>
          </cell>
          <cell r="AD427" t="str">
            <v>013520</v>
          </cell>
          <cell r="AE427" t="str">
            <v>TML</v>
          </cell>
          <cell r="AF427" t="str">
            <v>12023</v>
          </cell>
          <cell r="AG427" t="str">
            <v>SRL</v>
          </cell>
          <cell r="AH427" t="str">
            <v>0368</v>
          </cell>
          <cell r="AI427" t="str">
            <v>DLV</v>
          </cell>
          <cell r="AJ427" t="str">
            <v>000</v>
          </cell>
          <cell r="AK427" t="str">
            <v>REL</v>
          </cell>
          <cell r="AL427" t="str">
            <v>000</v>
          </cell>
          <cell r="AM427" t="str">
            <v>LN#</v>
          </cell>
          <cell r="AO427" t="str">
            <v>UOI</v>
          </cell>
          <cell r="AP427" t="str">
            <v>EA</v>
          </cell>
          <cell r="AU427" t="str">
            <v>0</v>
          </cell>
          <cell r="AW427" t="str">
            <v>000</v>
          </cell>
          <cell r="AX427" t="str">
            <v>00</v>
          </cell>
          <cell r="AY427" t="str">
            <v>0</v>
          </cell>
          <cell r="AZ427" t="str">
            <v>FPL Fibernet</v>
          </cell>
        </row>
        <row r="428">
          <cell r="A428" t="str">
            <v>107100</v>
          </cell>
          <cell r="B428" t="str">
            <v>0312</v>
          </cell>
          <cell r="C428" t="str">
            <v>06080</v>
          </cell>
          <cell r="D428" t="str">
            <v>0ELECT</v>
          </cell>
          <cell r="E428" t="str">
            <v>312000</v>
          </cell>
          <cell r="F428" t="str">
            <v>0676</v>
          </cell>
          <cell r="G428" t="str">
            <v>12450</v>
          </cell>
          <cell r="H428" t="str">
            <v>A</v>
          </cell>
          <cell r="I428" t="str">
            <v>00000041</v>
          </cell>
          <cell r="J428">
            <v>65</v>
          </cell>
          <cell r="K428">
            <v>312</v>
          </cell>
          <cell r="L428">
            <v>6174</v>
          </cell>
          <cell r="M428">
            <v>398</v>
          </cell>
          <cell r="N428">
            <v>0</v>
          </cell>
          <cell r="O428">
            <v>1</v>
          </cell>
          <cell r="P428">
            <v>398.00099999999998</v>
          </cell>
          <cell r="Q428" t="str">
            <v>0676</v>
          </cell>
          <cell r="R428" t="str">
            <v>12450</v>
          </cell>
          <cell r="S428" t="str">
            <v>200212</v>
          </cell>
          <cell r="T428" t="str">
            <v>SA01</v>
          </cell>
          <cell r="U428">
            <v>-13699.92</v>
          </cell>
          <cell r="V428" t="str">
            <v>LDB</v>
          </cell>
          <cell r="W428">
            <v>0</v>
          </cell>
          <cell r="Y428">
            <v>0</v>
          </cell>
          <cell r="Z428">
            <v>-2</v>
          </cell>
          <cell r="AA428" t="str">
            <v>MS#</v>
          </cell>
          <cell r="AB428" t="str">
            <v xml:space="preserve">   998014514</v>
          </cell>
          <cell r="AC428" t="str">
            <v>BCH</v>
          </cell>
          <cell r="AD428" t="str">
            <v>017207</v>
          </cell>
          <cell r="AE428" t="str">
            <v>TML</v>
          </cell>
          <cell r="AF428" t="str">
            <v>12018</v>
          </cell>
          <cell r="AG428" t="str">
            <v>SRL</v>
          </cell>
          <cell r="AH428" t="str">
            <v>0368</v>
          </cell>
          <cell r="AI428" t="str">
            <v>DLV</v>
          </cell>
          <cell r="AJ428" t="str">
            <v>000</v>
          </cell>
          <cell r="AK428" t="str">
            <v>REL</v>
          </cell>
          <cell r="AL428" t="str">
            <v>000</v>
          </cell>
          <cell r="AM428" t="str">
            <v>LN#</v>
          </cell>
          <cell r="AO428" t="str">
            <v>UOI</v>
          </cell>
          <cell r="AP428" t="str">
            <v>EA</v>
          </cell>
          <cell r="AU428" t="str">
            <v>0</v>
          </cell>
          <cell r="AW428" t="str">
            <v>000</v>
          </cell>
          <cell r="AX428" t="str">
            <v>00</v>
          </cell>
          <cell r="AY428" t="str">
            <v>0</v>
          </cell>
          <cell r="AZ428" t="str">
            <v>FPL Fibernet</v>
          </cell>
        </row>
        <row r="429">
          <cell r="A429" t="str">
            <v>107100</v>
          </cell>
          <cell r="B429" t="str">
            <v>0312</v>
          </cell>
          <cell r="C429" t="str">
            <v>06080</v>
          </cell>
          <cell r="D429" t="str">
            <v>0ELECT</v>
          </cell>
          <cell r="E429" t="str">
            <v>312000</v>
          </cell>
          <cell r="F429" t="str">
            <v>0790</v>
          </cell>
          <cell r="G429" t="str">
            <v>65000</v>
          </cell>
          <cell r="H429" t="str">
            <v>A</v>
          </cell>
          <cell r="I429" t="str">
            <v>00000041</v>
          </cell>
          <cell r="J429">
            <v>70</v>
          </cell>
          <cell r="K429">
            <v>312</v>
          </cell>
          <cell r="L429">
            <v>6174</v>
          </cell>
          <cell r="M429">
            <v>0</v>
          </cell>
          <cell r="N429">
            <v>0</v>
          </cell>
          <cell r="O429">
            <v>0</v>
          </cell>
          <cell r="P429">
            <v>0</v>
          </cell>
          <cell r="Q429" t="str">
            <v>0790</v>
          </cell>
          <cell r="R429" t="str">
            <v>65000</v>
          </cell>
          <cell r="S429" t="str">
            <v>200212</v>
          </cell>
          <cell r="T429" t="str">
            <v>CA01</v>
          </cell>
          <cell r="U429">
            <v>-40007.129999999997</v>
          </cell>
          <cell r="V429" t="str">
            <v>LDB</v>
          </cell>
          <cell r="W429">
            <v>0</v>
          </cell>
          <cell r="Y429">
            <v>0</v>
          </cell>
          <cell r="Z429">
            <v>0</v>
          </cell>
          <cell r="AA429" t="str">
            <v>BCH</v>
          </cell>
          <cell r="AB429" t="str">
            <v>0023</v>
          </cell>
          <cell r="AC429" t="str">
            <v>WKS</v>
          </cell>
          <cell r="AE429" t="str">
            <v>JV#</v>
          </cell>
          <cell r="AF429" t="str">
            <v>1232</v>
          </cell>
          <cell r="AG429" t="str">
            <v>FRN</v>
          </cell>
          <cell r="AH429" t="str">
            <v>6174</v>
          </cell>
          <cell r="AI429" t="str">
            <v>RP#</v>
          </cell>
          <cell r="AJ429" t="str">
            <v>000</v>
          </cell>
          <cell r="AK429" t="str">
            <v>CTL</v>
          </cell>
          <cell r="AM429" t="str">
            <v>RF#</v>
          </cell>
          <cell r="AU429" t="str">
            <v>TO PLACE IN SERVICE</v>
          </cell>
          <cell r="AZ429" t="str">
            <v>FPL Fibernet</v>
          </cell>
        </row>
        <row r="430">
          <cell r="A430" t="str">
            <v>107100</v>
          </cell>
          <cell r="B430" t="str">
            <v>0312</v>
          </cell>
          <cell r="C430" t="str">
            <v>06080</v>
          </cell>
          <cell r="D430" t="str">
            <v>0ELECT</v>
          </cell>
          <cell r="E430" t="str">
            <v>312000</v>
          </cell>
          <cell r="F430" t="str">
            <v>0790</v>
          </cell>
          <cell r="G430" t="str">
            <v>65000</v>
          </cell>
          <cell r="H430" t="str">
            <v>A</v>
          </cell>
          <cell r="I430" t="str">
            <v>00000041</v>
          </cell>
          <cell r="J430">
            <v>70</v>
          </cell>
          <cell r="K430">
            <v>312</v>
          </cell>
          <cell r="L430">
            <v>6174</v>
          </cell>
          <cell r="M430">
            <v>0</v>
          </cell>
          <cell r="N430">
            <v>0</v>
          </cell>
          <cell r="O430">
            <v>0</v>
          </cell>
          <cell r="P430">
            <v>0</v>
          </cell>
          <cell r="Q430" t="str">
            <v>0790</v>
          </cell>
          <cell r="R430" t="str">
            <v>65000</v>
          </cell>
          <cell r="S430" t="str">
            <v>200212</v>
          </cell>
          <cell r="T430" t="str">
            <v>CA01</v>
          </cell>
          <cell r="U430">
            <v>-62815.72</v>
          </cell>
          <cell r="V430" t="str">
            <v>LDB</v>
          </cell>
          <cell r="W430">
            <v>0</v>
          </cell>
          <cell r="Y430">
            <v>0</v>
          </cell>
          <cell r="Z430">
            <v>0</v>
          </cell>
          <cell r="AA430" t="str">
            <v>BCH</v>
          </cell>
          <cell r="AB430" t="str">
            <v>0023</v>
          </cell>
          <cell r="AC430" t="str">
            <v>WKS</v>
          </cell>
          <cell r="AE430" t="str">
            <v>JV#</v>
          </cell>
          <cell r="AF430" t="str">
            <v>1232</v>
          </cell>
          <cell r="AG430" t="str">
            <v>FRN</v>
          </cell>
          <cell r="AH430" t="str">
            <v>6174</v>
          </cell>
          <cell r="AI430" t="str">
            <v>RP#</v>
          </cell>
          <cell r="AJ430" t="str">
            <v>000</v>
          </cell>
          <cell r="AK430" t="str">
            <v>CTL</v>
          </cell>
          <cell r="AM430" t="str">
            <v>RF#</v>
          </cell>
          <cell r="AU430" t="str">
            <v>TO PLACE IN SERVICE</v>
          </cell>
          <cell r="AZ430" t="str">
            <v>FPL Fibernet</v>
          </cell>
        </row>
        <row r="431">
          <cell r="A431" t="str">
            <v>107100</v>
          </cell>
          <cell r="B431" t="str">
            <v>0312</v>
          </cell>
          <cell r="C431" t="str">
            <v>06080</v>
          </cell>
          <cell r="D431" t="str">
            <v>0ELECT</v>
          </cell>
          <cell r="E431" t="str">
            <v>312000</v>
          </cell>
          <cell r="F431" t="str">
            <v>0803</v>
          </cell>
          <cell r="G431" t="str">
            <v>36000</v>
          </cell>
          <cell r="H431" t="str">
            <v>A</v>
          </cell>
          <cell r="I431" t="str">
            <v>00000041</v>
          </cell>
          <cell r="J431">
            <v>66</v>
          </cell>
          <cell r="K431">
            <v>312</v>
          </cell>
          <cell r="L431">
            <v>6174</v>
          </cell>
          <cell r="M431">
            <v>107</v>
          </cell>
          <cell r="N431">
            <v>10</v>
          </cell>
          <cell r="O431">
            <v>0</v>
          </cell>
          <cell r="P431">
            <v>107.1</v>
          </cell>
          <cell r="Q431" t="str">
            <v>0803</v>
          </cell>
          <cell r="R431" t="str">
            <v>36000</v>
          </cell>
          <cell r="S431" t="str">
            <v>200212</v>
          </cell>
          <cell r="T431" t="str">
            <v>PY42</v>
          </cell>
          <cell r="U431">
            <v>285.8</v>
          </cell>
          <cell r="V431" t="str">
            <v>LDB</v>
          </cell>
          <cell r="W431">
            <v>0</v>
          </cell>
          <cell r="X431" t="str">
            <v>SHR</v>
          </cell>
          <cell r="Y431">
            <v>8</v>
          </cell>
          <cell r="Z431">
            <v>8</v>
          </cell>
          <cell r="AA431" t="str">
            <v>PYP</v>
          </cell>
          <cell r="AB431" t="str">
            <v xml:space="preserve"> 0000026</v>
          </cell>
          <cell r="AC431" t="str">
            <v>PYL</v>
          </cell>
          <cell r="AD431" t="str">
            <v>004366</v>
          </cell>
          <cell r="AE431" t="str">
            <v>EMP</v>
          </cell>
          <cell r="AF431" t="str">
            <v>96418</v>
          </cell>
          <cell r="AG431" t="str">
            <v>JUL</v>
          </cell>
          <cell r="AH431" t="str">
            <v xml:space="preserve"> 000.00</v>
          </cell>
          <cell r="AI431" t="str">
            <v>BCH</v>
          </cell>
          <cell r="AJ431" t="str">
            <v>500</v>
          </cell>
          <cell r="AK431" t="str">
            <v>CLS</v>
          </cell>
          <cell r="AL431" t="str">
            <v>R431</v>
          </cell>
          <cell r="AM431" t="str">
            <v>DTA</v>
          </cell>
          <cell r="AN431" t="str">
            <v xml:space="preserve"> 00000000000.00</v>
          </cell>
          <cell r="AO431" t="str">
            <v>DTH</v>
          </cell>
          <cell r="AP431" t="str">
            <v xml:space="preserve"> 00000000000.00</v>
          </cell>
          <cell r="AV431" t="str">
            <v>000000000</v>
          </cell>
          <cell r="AW431" t="str">
            <v>000</v>
          </cell>
          <cell r="AX431" t="str">
            <v>00</v>
          </cell>
          <cell r="AY431" t="str">
            <v>0</v>
          </cell>
          <cell r="AZ431" t="str">
            <v>FPL Fibernet</v>
          </cell>
        </row>
        <row r="432">
          <cell r="A432" t="str">
            <v>107100</v>
          </cell>
          <cell r="B432" t="str">
            <v>0312</v>
          </cell>
          <cell r="C432" t="str">
            <v>06080</v>
          </cell>
          <cell r="D432" t="str">
            <v>0ELECT</v>
          </cell>
          <cell r="E432" t="str">
            <v>312000</v>
          </cell>
          <cell r="F432" t="str">
            <v>0812</v>
          </cell>
          <cell r="G432" t="str">
            <v>51450</v>
          </cell>
          <cell r="H432" t="str">
            <v>A</v>
          </cell>
          <cell r="I432" t="str">
            <v>00000041</v>
          </cell>
          <cell r="J432">
            <v>67</v>
          </cell>
          <cell r="K432">
            <v>312</v>
          </cell>
          <cell r="L432">
            <v>6174</v>
          </cell>
          <cell r="M432">
            <v>0</v>
          </cell>
          <cell r="N432">
            <v>0</v>
          </cell>
          <cell r="O432">
            <v>0</v>
          </cell>
          <cell r="P432">
            <v>0</v>
          </cell>
          <cell r="Q432" t="str">
            <v>0812</v>
          </cell>
          <cell r="R432" t="str">
            <v>51450</v>
          </cell>
          <cell r="S432" t="str">
            <v>200212</v>
          </cell>
          <cell r="T432" t="str">
            <v>SA01</v>
          </cell>
          <cell r="U432">
            <v>4603.47</v>
          </cell>
          <cell r="W432">
            <v>0</v>
          </cell>
          <cell r="Y432">
            <v>0</v>
          </cell>
          <cell r="Z432">
            <v>1</v>
          </cell>
          <cell r="AA432" t="str">
            <v>BCH</v>
          </cell>
          <cell r="AB432" t="str">
            <v>450002354</v>
          </cell>
          <cell r="AC432" t="str">
            <v>PO#</v>
          </cell>
          <cell r="AD432" t="str">
            <v>4500021286</v>
          </cell>
          <cell r="AE432" t="str">
            <v>S/R</v>
          </cell>
          <cell r="AF432" t="str">
            <v>NET</v>
          </cell>
          <cell r="AI432" t="str">
            <v>PYN</v>
          </cell>
          <cell r="AJ432" t="str">
            <v>BELLSOUTH TELECOMMUNICATI</v>
          </cell>
          <cell r="AK432" t="str">
            <v>VND</v>
          </cell>
          <cell r="AL432" t="str">
            <v>580436120</v>
          </cell>
          <cell r="AM432" t="str">
            <v>FAC</v>
          </cell>
          <cell r="AN432" t="str">
            <v>000</v>
          </cell>
          <cell r="AQ432" t="str">
            <v>NVD</v>
          </cell>
          <cell r="AR432" t="str">
            <v>2002-12-</v>
          </cell>
          <cell r="AU432" t="str">
            <v>305 C01-0446 446    BELLSOUTH TELECOMMUN5000003674</v>
          </cell>
          <cell r="AV432" t="str">
            <v>WF-BATCH</v>
          </cell>
          <cell r="AW432" t="str">
            <v>000</v>
          </cell>
          <cell r="AX432" t="str">
            <v>00</v>
          </cell>
          <cell r="AY432" t="str">
            <v>0</v>
          </cell>
          <cell r="AZ432" t="str">
            <v>FPL Fibernet</v>
          </cell>
        </row>
        <row r="433">
          <cell r="A433" t="str">
            <v>107100</v>
          </cell>
          <cell r="B433" t="str">
            <v>0312</v>
          </cell>
          <cell r="C433" t="str">
            <v>06080</v>
          </cell>
          <cell r="D433" t="str">
            <v>0FIBER</v>
          </cell>
          <cell r="E433" t="str">
            <v>312000</v>
          </cell>
          <cell r="F433" t="str">
            <v>0646</v>
          </cell>
          <cell r="G433" t="str">
            <v>52450</v>
          </cell>
          <cell r="H433" t="str">
            <v>A</v>
          </cell>
          <cell r="I433" t="str">
            <v>00000041</v>
          </cell>
          <cell r="J433">
            <v>60</v>
          </cell>
          <cell r="K433">
            <v>312</v>
          </cell>
          <cell r="L433">
            <v>6174</v>
          </cell>
          <cell r="M433">
            <v>0</v>
          </cell>
          <cell r="N433">
            <v>0</v>
          </cell>
          <cell r="O433">
            <v>0</v>
          </cell>
          <cell r="P433">
            <v>0</v>
          </cell>
          <cell r="Q433" t="str">
            <v>0646</v>
          </cell>
          <cell r="R433" t="str">
            <v>52450</v>
          </cell>
          <cell r="S433" t="str">
            <v>200212</v>
          </cell>
          <cell r="T433" t="str">
            <v>SA01</v>
          </cell>
          <cell r="U433">
            <v>8.4</v>
          </cell>
          <cell r="W433">
            <v>0</v>
          </cell>
          <cell r="Y433">
            <v>0</v>
          </cell>
          <cell r="Z433">
            <v>0</v>
          </cell>
          <cell r="AA433" t="str">
            <v>BCH</v>
          </cell>
          <cell r="AB433" t="str">
            <v>450002350</v>
          </cell>
          <cell r="AC433" t="str">
            <v>PO#</v>
          </cell>
          <cell r="AE433" t="str">
            <v>S/R</v>
          </cell>
          <cell r="AI433" t="str">
            <v>PYN</v>
          </cell>
          <cell r="AJ433" t="str">
            <v>DE ZAYAS J M</v>
          </cell>
          <cell r="AK433" t="str">
            <v>VND</v>
          </cell>
          <cell r="AL433" t="str">
            <v>589128454</v>
          </cell>
          <cell r="AM433" t="str">
            <v>FAC</v>
          </cell>
          <cell r="AN433" t="str">
            <v>000</v>
          </cell>
          <cell r="AQ433" t="str">
            <v>NVD</v>
          </cell>
          <cell r="AR433" t="str">
            <v>2002-12-</v>
          </cell>
          <cell r="AU433" t="str">
            <v>J DEZAYAS MILEAGE   DE ZAYAS J M        1900003314</v>
          </cell>
          <cell r="AV433" t="str">
            <v>WF-BATCH</v>
          </cell>
          <cell r="AW433" t="str">
            <v>000</v>
          </cell>
          <cell r="AX433" t="str">
            <v>00</v>
          </cell>
          <cell r="AY433" t="str">
            <v>0</v>
          </cell>
          <cell r="AZ433" t="str">
            <v>FPL Fibernet</v>
          </cell>
        </row>
        <row r="434">
          <cell r="A434" t="str">
            <v>107100</v>
          </cell>
          <cell r="B434" t="str">
            <v>0312</v>
          </cell>
          <cell r="C434" t="str">
            <v>06080</v>
          </cell>
          <cell r="D434" t="str">
            <v>0FIBER</v>
          </cell>
          <cell r="E434" t="str">
            <v>312000</v>
          </cell>
          <cell r="F434" t="str">
            <v>0646</v>
          </cell>
          <cell r="G434" t="str">
            <v>52450</v>
          </cell>
          <cell r="H434" t="str">
            <v>A</v>
          </cell>
          <cell r="I434" t="str">
            <v>00000041</v>
          </cell>
          <cell r="J434">
            <v>60</v>
          </cell>
          <cell r="K434">
            <v>312</v>
          </cell>
          <cell r="L434">
            <v>6174</v>
          </cell>
          <cell r="M434">
            <v>0</v>
          </cell>
          <cell r="N434">
            <v>0</v>
          </cell>
          <cell r="O434">
            <v>0</v>
          </cell>
          <cell r="P434">
            <v>0</v>
          </cell>
          <cell r="Q434" t="str">
            <v>0646</v>
          </cell>
          <cell r="R434" t="str">
            <v>52450</v>
          </cell>
          <cell r="S434" t="str">
            <v>200212</v>
          </cell>
          <cell r="T434" t="str">
            <v>SA01</v>
          </cell>
          <cell r="U434">
            <v>177.39</v>
          </cell>
          <cell r="W434">
            <v>0</v>
          </cell>
          <cell r="Y434">
            <v>0</v>
          </cell>
          <cell r="Z434">
            <v>0</v>
          </cell>
          <cell r="AA434" t="str">
            <v>BCH</v>
          </cell>
          <cell r="AB434" t="str">
            <v>450002353</v>
          </cell>
          <cell r="AC434" t="str">
            <v>PO#</v>
          </cell>
          <cell r="AE434" t="str">
            <v>S/R</v>
          </cell>
          <cell r="AI434" t="str">
            <v>PYN</v>
          </cell>
          <cell r="AJ434" t="str">
            <v>DE ZAYAS J M</v>
          </cell>
          <cell r="AK434" t="str">
            <v>VND</v>
          </cell>
          <cell r="AL434" t="str">
            <v>589128454</v>
          </cell>
          <cell r="AM434" t="str">
            <v>FAC</v>
          </cell>
          <cell r="AN434" t="str">
            <v>000</v>
          </cell>
          <cell r="AQ434" t="str">
            <v>NVD</v>
          </cell>
          <cell r="AR434" t="str">
            <v>2002-12-</v>
          </cell>
          <cell r="AU434" t="str">
            <v>J DEZAYAS MILEAGE   DE ZAYAS J M        1900003389</v>
          </cell>
          <cell r="AV434" t="str">
            <v>WF-BATCH</v>
          </cell>
          <cell r="AW434" t="str">
            <v>000</v>
          </cell>
          <cell r="AX434" t="str">
            <v>00</v>
          </cell>
          <cell r="AY434" t="str">
            <v>0</v>
          </cell>
          <cell r="AZ434" t="str">
            <v>FPL Fibernet</v>
          </cell>
        </row>
        <row r="435">
          <cell r="A435" t="str">
            <v>107100</v>
          </cell>
          <cell r="B435" t="str">
            <v>0312</v>
          </cell>
          <cell r="C435" t="str">
            <v>06080</v>
          </cell>
          <cell r="D435" t="str">
            <v>0FIBER</v>
          </cell>
          <cell r="E435" t="str">
            <v>312000</v>
          </cell>
          <cell r="F435" t="str">
            <v>0790</v>
          </cell>
          <cell r="G435" t="str">
            <v>65000</v>
          </cell>
          <cell r="H435" t="str">
            <v>A</v>
          </cell>
          <cell r="I435" t="str">
            <v>00000041</v>
          </cell>
          <cell r="J435">
            <v>63</v>
          </cell>
          <cell r="K435">
            <v>312</v>
          </cell>
          <cell r="L435">
            <v>6174</v>
          </cell>
          <cell r="M435">
            <v>0</v>
          </cell>
          <cell r="N435">
            <v>0</v>
          </cell>
          <cell r="O435">
            <v>0</v>
          </cell>
          <cell r="P435">
            <v>0</v>
          </cell>
          <cell r="Q435" t="str">
            <v>0790</v>
          </cell>
          <cell r="R435" t="str">
            <v>65000</v>
          </cell>
          <cell r="S435" t="str">
            <v>200212</v>
          </cell>
          <cell r="T435" t="str">
            <v>CA01</v>
          </cell>
          <cell r="U435">
            <v>13126</v>
          </cell>
          <cell r="V435" t="str">
            <v>LDB</v>
          </cell>
          <cell r="W435">
            <v>0</v>
          </cell>
          <cell r="Y435">
            <v>0</v>
          </cell>
          <cell r="Z435">
            <v>0</v>
          </cell>
          <cell r="AA435" t="str">
            <v>BCH</v>
          </cell>
          <cell r="AB435" t="str">
            <v>0011</v>
          </cell>
          <cell r="AC435" t="str">
            <v>WKS</v>
          </cell>
          <cell r="AE435" t="str">
            <v>JV#</v>
          </cell>
          <cell r="AF435" t="str">
            <v>1232</v>
          </cell>
          <cell r="AG435" t="str">
            <v>FRN</v>
          </cell>
          <cell r="AH435" t="str">
            <v>6174</v>
          </cell>
          <cell r="AI435" t="str">
            <v>RP#</v>
          </cell>
          <cell r="AJ435" t="str">
            <v>000</v>
          </cell>
          <cell r="AK435" t="str">
            <v>CTL</v>
          </cell>
          <cell r="AM435" t="str">
            <v>RF#</v>
          </cell>
          <cell r="AU435" t="str">
            <v>ACCRUAL OF OCT 02 CAPITAL</v>
          </cell>
          <cell r="AZ435" t="str">
            <v>FPL Fibernet</v>
          </cell>
        </row>
        <row r="436">
          <cell r="A436" t="str">
            <v>107100</v>
          </cell>
          <cell r="B436" t="str">
            <v>0312</v>
          </cell>
          <cell r="C436" t="str">
            <v>06080</v>
          </cell>
          <cell r="D436" t="str">
            <v>0FIBER</v>
          </cell>
          <cell r="E436" t="str">
            <v>312000</v>
          </cell>
          <cell r="F436" t="str">
            <v>0813</v>
          </cell>
          <cell r="G436" t="str">
            <v>51450</v>
          </cell>
          <cell r="H436" t="str">
            <v>A</v>
          </cell>
          <cell r="I436" t="str">
            <v>00000041</v>
          </cell>
          <cell r="J436">
            <v>63</v>
          </cell>
          <cell r="K436">
            <v>312</v>
          </cell>
          <cell r="L436">
            <v>6174</v>
          </cell>
          <cell r="M436">
            <v>0</v>
          </cell>
          <cell r="N436">
            <v>0</v>
          </cell>
          <cell r="O436">
            <v>0</v>
          </cell>
          <cell r="P436">
            <v>0</v>
          </cell>
          <cell r="Q436" t="str">
            <v>0813</v>
          </cell>
          <cell r="R436" t="str">
            <v>51450</v>
          </cell>
          <cell r="S436" t="str">
            <v>200212</v>
          </cell>
          <cell r="T436" t="str">
            <v>SA01</v>
          </cell>
          <cell r="U436">
            <v>205</v>
          </cell>
          <cell r="W436">
            <v>0</v>
          </cell>
          <cell r="Y436">
            <v>0</v>
          </cell>
          <cell r="Z436">
            <v>1</v>
          </cell>
          <cell r="AA436" t="str">
            <v>BCH</v>
          </cell>
          <cell r="AB436" t="str">
            <v>450002354</v>
          </cell>
          <cell r="AC436" t="str">
            <v>PO#</v>
          </cell>
          <cell r="AD436" t="str">
            <v>4500054250</v>
          </cell>
          <cell r="AE436" t="str">
            <v>S/R</v>
          </cell>
          <cell r="AF436" t="str">
            <v>337</v>
          </cell>
          <cell r="AI436" t="str">
            <v>PYN</v>
          </cell>
          <cell r="AJ436" t="str">
            <v>K NEX INC</v>
          </cell>
          <cell r="AK436" t="str">
            <v>VND</v>
          </cell>
          <cell r="AL436" t="str">
            <v>593648022</v>
          </cell>
          <cell r="AM436" t="str">
            <v>FAC</v>
          </cell>
          <cell r="AN436" t="str">
            <v>000</v>
          </cell>
          <cell r="AQ436" t="str">
            <v>NVD</v>
          </cell>
          <cell r="AR436" t="str">
            <v>2002-12-</v>
          </cell>
          <cell r="AU436" t="str">
            <v>INVOICE# 1114       K NEX INC           5000003655</v>
          </cell>
          <cell r="AV436" t="str">
            <v>WF-BATCH</v>
          </cell>
          <cell r="AW436" t="str">
            <v>000</v>
          </cell>
          <cell r="AX436" t="str">
            <v>00</v>
          </cell>
          <cell r="AY436" t="str">
            <v>0</v>
          </cell>
          <cell r="AZ436" t="str">
            <v>FPL Fibernet</v>
          </cell>
        </row>
        <row r="437">
          <cell r="A437" t="str">
            <v>107100</v>
          </cell>
          <cell r="B437" t="str">
            <v>0312</v>
          </cell>
          <cell r="C437" t="str">
            <v>06080</v>
          </cell>
          <cell r="D437" t="str">
            <v>0FIBER</v>
          </cell>
          <cell r="E437" t="str">
            <v>312000</v>
          </cell>
          <cell r="F437" t="str">
            <v>0901</v>
          </cell>
          <cell r="G437" t="str">
            <v>52450</v>
          </cell>
          <cell r="H437" t="str">
            <v>A</v>
          </cell>
          <cell r="I437" t="str">
            <v>00000041</v>
          </cell>
          <cell r="J437">
            <v>60</v>
          </cell>
          <cell r="K437">
            <v>312</v>
          </cell>
          <cell r="L437">
            <v>6174</v>
          </cell>
          <cell r="M437">
            <v>0</v>
          </cell>
          <cell r="N437">
            <v>0</v>
          </cell>
          <cell r="O437">
            <v>0</v>
          </cell>
          <cell r="P437">
            <v>0</v>
          </cell>
          <cell r="Q437" t="str">
            <v>0901</v>
          </cell>
          <cell r="R437" t="str">
            <v>52450</v>
          </cell>
          <cell r="S437" t="str">
            <v>200212</v>
          </cell>
          <cell r="T437" t="str">
            <v>SA01</v>
          </cell>
          <cell r="U437">
            <v>13.02</v>
          </cell>
          <cell r="W437">
            <v>0</v>
          </cell>
          <cell r="Y437">
            <v>0</v>
          </cell>
          <cell r="Z437">
            <v>0</v>
          </cell>
          <cell r="AA437" t="str">
            <v>BCH</v>
          </cell>
          <cell r="AB437" t="str">
            <v>450002353</v>
          </cell>
          <cell r="AC437" t="str">
            <v>PO#</v>
          </cell>
          <cell r="AE437" t="str">
            <v>S/R</v>
          </cell>
          <cell r="AI437" t="str">
            <v>PYN</v>
          </cell>
          <cell r="AJ437" t="str">
            <v>DE ZAYAS J M</v>
          </cell>
          <cell r="AK437" t="str">
            <v>VND</v>
          </cell>
          <cell r="AL437" t="str">
            <v>589128454</v>
          </cell>
          <cell r="AM437" t="str">
            <v>FAC</v>
          </cell>
          <cell r="AN437" t="str">
            <v>000</v>
          </cell>
          <cell r="AQ437" t="str">
            <v>NVD</v>
          </cell>
          <cell r="AR437" t="str">
            <v>2002-12-</v>
          </cell>
          <cell r="AU437" t="str">
            <v>J DEZAYAS MEALS     DE ZAYAS J M        1900003389</v>
          </cell>
          <cell r="AV437" t="str">
            <v>WF-BATCH</v>
          </cell>
          <cell r="AW437" t="str">
            <v>000</v>
          </cell>
          <cell r="AX437" t="str">
            <v>00</v>
          </cell>
          <cell r="AY437" t="str">
            <v>0</v>
          </cell>
          <cell r="AZ437" t="str">
            <v>FPL Fibernet</v>
          </cell>
        </row>
        <row r="438">
          <cell r="A438" t="str">
            <v>107100</v>
          </cell>
          <cell r="B438" t="str">
            <v>0314</v>
          </cell>
          <cell r="C438" t="str">
            <v>06075</v>
          </cell>
          <cell r="D438" t="str">
            <v>0FIBER</v>
          </cell>
          <cell r="E438" t="str">
            <v>314000</v>
          </cell>
          <cell r="F438" t="str">
            <v>0662</v>
          </cell>
          <cell r="G438" t="str">
            <v>51450</v>
          </cell>
          <cell r="H438" t="str">
            <v>A</v>
          </cell>
          <cell r="I438" t="str">
            <v>00000041</v>
          </cell>
          <cell r="J438">
            <v>63</v>
          </cell>
          <cell r="K438">
            <v>314</v>
          </cell>
          <cell r="L438">
            <v>6175</v>
          </cell>
          <cell r="M438">
            <v>0</v>
          </cell>
          <cell r="N438">
            <v>0</v>
          </cell>
          <cell r="O438">
            <v>0</v>
          </cell>
          <cell r="P438">
            <v>0</v>
          </cell>
          <cell r="Q438" t="str">
            <v>0662</v>
          </cell>
          <cell r="R438" t="str">
            <v>51450</v>
          </cell>
          <cell r="S438" t="str">
            <v>200212</v>
          </cell>
          <cell r="T438" t="str">
            <v>SA01</v>
          </cell>
          <cell r="U438">
            <v>2746.5</v>
          </cell>
          <cell r="W438">
            <v>0</v>
          </cell>
          <cell r="Y438">
            <v>0</v>
          </cell>
          <cell r="Z438">
            <v>1</v>
          </cell>
          <cell r="AA438" t="str">
            <v>BCH</v>
          </cell>
          <cell r="AB438" t="str">
            <v>450002354</v>
          </cell>
          <cell r="AC438" t="str">
            <v>PO#</v>
          </cell>
          <cell r="AD438" t="str">
            <v>4500030221</v>
          </cell>
          <cell r="AE438" t="str">
            <v>S/R</v>
          </cell>
          <cell r="AF438" t="str">
            <v>NET</v>
          </cell>
          <cell r="AI438" t="str">
            <v>PYN</v>
          </cell>
          <cell r="AJ438" t="str">
            <v>W D COMMUNICATIONS INC</v>
          </cell>
          <cell r="AK438" t="str">
            <v>VND</v>
          </cell>
          <cell r="AL438" t="str">
            <v>591953252</v>
          </cell>
          <cell r="AM438" t="str">
            <v>FAC</v>
          </cell>
          <cell r="AN438" t="str">
            <v>000</v>
          </cell>
          <cell r="AQ438" t="str">
            <v>NVD</v>
          </cell>
          <cell r="AR438" t="str">
            <v>2002-12-</v>
          </cell>
          <cell r="AU438" t="str">
            <v>INVOICE# 26809      W D COMMUNICATIONS I5000003657</v>
          </cell>
          <cell r="AV438" t="str">
            <v>WF-BATCH</v>
          </cell>
          <cell r="AW438" t="str">
            <v>000</v>
          </cell>
          <cell r="AX438" t="str">
            <v>00</v>
          </cell>
          <cell r="AY438" t="str">
            <v>0</v>
          </cell>
          <cell r="AZ438" t="str">
            <v>FPL Fibernet</v>
          </cell>
        </row>
        <row r="439">
          <cell r="A439" t="str">
            <v>107100</v>
          </cell>
          <cell r="B439" t="str">
            <v>0314</v>
          </cell>
          <cell r="C439" t="str">
            <v>06075</v>
          </cell>
          <cell r="D439" t="str">
            <v>0FIBER</v>
          </cell>
          <cell r="E439" t="str">
            <v>314000</v>
          </cell>
          <cell r="F439" t="str">
            <v>0662</v>
          </cell>
          <cell r="G439" t="str">
            <v>52450</v>
          </cell>
          <cell r="H439" t="str">
            <v>A</v>
          </cell>
          <cell r="I439" t="str">
            <v>00000041</v>
          </cell>
          <cell r="J439">
            <v>63</v>
          </cell>
          <cell r="K439">
            <v>314</v>
          </cell>
          <cell r="L439">
            <v>6175</v>
          </cell>
          <cell r="M439">
            <v>0</v>
          </cell>
          <cell r="N439">
            <v>0</v>
          </cell>
          <cell r="O439">
            <v>0</v>
          </cell>
          <cell r="P439">
            <v>0</v>
          </cell>
          <cell r="Q439" t="str">
            <v>0662</v>
          </cell>
          <cell r="R439" t="str">
            <v>52450</v>
          </cell>
          <cell r="S439" t="str">
            <v>200212</v>
          </cell>
          <cell r="T439" t="str">
            <v>SA01</v>
          </cell>
          <cell r="U439">
            <v>460.63</v>
          </cell>
          <cell r="W439">
            <v>0</v>
          </cell>
          <cell r="Y439">
            <v>0</v>
          </cell>
          <cell r="Z439">
            <v>0</v>
          </cell>
          <cell r="AA439" t="str">
            <v>BCH</v>
          </cell>
          <cell r="AB439" t="str">
            <v>450002337</v>
          </cell>
          <cell r="AC439" t="str">
            <v>PO#</v>
          </cell>
          <cell r="AE439" t="str">
            <v>S/R</v>
          </cell>
          <cell r="AI439" t="str">
            <v>PYN</v>
          </cell>
          <cell r="AJ439" t="str">
            <v>BELLSOUTH TELECOMMUNICATI</v>
          </cell>
          <cell r="AK439" t="str">
            <v>VND</v>
          </cell>
          <cell r="AL439" t="str">
            <v>580436120</v>
          </cell>
          <cell r="AM439" t="str">
            <v>FAC</v>
          </cell>
          <cell r="AN439" t="str">
            <v>000</v>
          </cell>
          <cell r="AQ439" t="str">
            <v>NVD</v>
          </cell>
          <cell r="AR439" t="str">
            <v>2002-11-</v>
          </cell>
          <cell r="AU439" t="str">
            <v>2F095003F           BELLSOUTH TELECOMMUN1900003262</v>
          </cell>
          <cell r="AV439" t="str">
            <v>WF-BATCH</v>
          </cell>
          <cell r="AW439" t="str">
            <v>000</v>
          </cell>
          <cell r="AX439" t="str">
            <v>00</v>
          </cell>
          <cell r="AY439" t="str">
            <v>0</v>
          </cell>
          <cell r="AZ439" t="str">
            <v>FPL Fibernet</v>
          </cell>
        </row>
        <row r="440">
          <cell r="A440" t="str">
            <v>107100</v>
          </cell>
          <cell r="B440" t="str">
            <v>0314</v>
          </cell>
          <cell r="C440" t="str">
            <v>06075</v>
          </cell>
          <cell r="D440" t="str">
            <v>0FIBER</v>
          </cell>
          <cell r="E440" t="str">
            <v>314000</v>
          </cell>
          <cell r="F440" t="str">
            <v>0803</v>
          </cell>
          <cell r="G440" t="str">
            <v>36000</v>
          </cell>
          <cell r="H440" t="str">
            <v>A</v>
          </cell>
          <cell r="I440" t="str">
            <v>00000041</v>
          </cell>
          <cell r="J440">
            <v>60</v>
          </cell>
          <cell r="K440">
            <v>314</v>
          </cell>
          <cell r="L440">
            <v>6175</v>
          </cell>
          <cell r="M440">
            <v>107</v>
          </cell>
          <cell r="N440">
            <v>10</v>
          </cell>
          <cell r="O440">
            <v>0</v>
          </cell>
          <cell r="P440">
            <v>107.1</v>
          </cell>
          <cell r="Q440" t="str">
            <v>0803</v>
          </cell>
          <cell r="R440" t="str">
            <v>36000</v>
          </cell>
          <cell r="S440" t="str">
            <v>200212</v>
          </cell>
          <cell r="T440" t="str">
            <v>PY42</v>
          </cell>
          <cell r="U440">
            <v>172.13</v>
          </cell>
          <cell r="V440" t="str">
            <v>LDB</v>
          </cell>
          <cell r="W440">
            <v>0</v>
          </cell>
          <cell r="X440" t="str">
            <v>SHR</v>
          </cell>
          <cell r="Y440">
            <v>5</v>
          </cell>
          <cell r="Z440">
            <v>5</v>
          </cell>
          <cell r="AA440" t="str">
            <v>PYP</v>
          </cell>
          <cell r="AB440" t="str">
            <v xml:space="preserve"> 0000026</v>
          </cell>
          <cell r="AC440" t="str">
            <v>PYL</v>
          </cell>
          <cell r="AD440" t="str">
            <v>004368</v>
          </cell>
          <cell r="AE440" t="str">
            <v>EMP</v>
          </cell>
          <cell r="AF440" t="str">
            <v>13648</v>
          </cell>
          <cell r="AG440" t="str">
            <v>JUL</v>
          </cell>
          <cell r="AH440" t="str">
            <v xml:space="preserve"> 000.00</v>
          </cell>
          <cell r="AI440" t="str">
            <v>BCH</v>
          </cell>
          <cell r="AJ440" t="str">
            <v>500</v>
          </cell>
          <cell r="AK440" t="str">
            <v>CLS</v>
          </cell>
          <cell r="AL440" t="str">
            <v>R445</v>
          </cell>
          <cell r="AM440" t="str">
            <v>DTA</v>
          </cell>
          <cell r="AN440" t="str">
            <v xml:space="preserve"> 00000000000.00</v>
          </cell>
          <cell r="AO440" t="str">
            <v>DTH</v>
          </cell>
          <cell r="AP440" t="str">
            <v xml:space="preserve"> 00000000000.00</v>
          </cell>
          <cell r="AV440" t="str">
            <v>000000000</v>
          </cell>
          <cell r="AW440" t="str">
            <v>000</v>
          </cell>
          <cell r="AX440" t="str">
            <v>00</v>
          </cell>
          <cell r="AY440" t="str">
            <v>0</v>
          </cell>
          <cell r="AZ440" t="str">
            <v>FPL Fibernet</v>
          </cell>
        </row>
        <row r="441">
          <cell r="A441" t="str">
            <v>107100</v>
          </cell>
          <cell r="B441" t="str">
            <v>0335</v>
          </cell>
          <cell r="C441" t="str">
            <v>06075</v>
          </cell>
          <cell r="D441" t="str">
            <v>0FIBER</v>
          </cell>
          <cell r="E441" t="str">
            <v>335000</v>
          </cell>
          <cell r="F441" t="str">
            <v>0675</v>
          </cell>
          <cell r="G441" t="str">
            <v>52450</v>
          </cell>
          <cell r="H441" t="str">
            <v>A</v>
          </cell>
          <cell r="I441" t="str">
            <v>00000041</v>
          </cell>
          <cell r="J441">
            <v>62</v>
          </cell>
          <cell r="K441">
            <v>335</v>
          </cell>
          <cell r="L441">
            <v>6175</v>
          </cell>
          <cell r="M441">
            <v>0</v>
          </cell>
          <cell r="N441">
            <v>0</v>
          </cell>
          <cell r="O441">
            <v>0</v>
          </cell>
          <cell r="P441">
            <v>0</v>
          </cell>
          <cell r="Q441" t="str">
            <v>0675</v>
          </cell>
          <cell r="R441" t="str">
            <v>52450</v>
          </cell>
          <cell r="S441" t="str">
            <v>200212</v>
          </cell>
          <cell r="T441" t="str">
            <v>SA01</v>
          </cell>
          <cell r="U441">
            <v>5.0999999999999996</v>
          </cell>
          <cell r="W441">
            <v>0</v>
          </cell>
          <cell r="Y441">
            <v>0</v>
          </cell>
          <cell r="Z441">
            <v>0</v>
          </cell>
          <cell r="AA441" t="str">
            <v>BCH</v>
          </cell>
          <cell r="AB441" t="str">
            <v>450002346</v>
          </cell>
          <cell r="AC441" t="str">
            <v>PO#</v>
          </cell>
          <cell r="AE441" t="str">
            <v>S/R</v>
          </cell>
          <cell r="AI441" t="str">
            <v>PYN</v>
          </cell>
          <cell r="AJ441" t="str">
            <v>UNITED PARCEL SVC OF AMER</v>
          </cell>
          <cell r="AK441" t="str">
            <v>VND</v>
          </cell>
          <cell r="AL441" t="str">
            <v>362407381</v>
          </cell>
          <cell r="AM441" t="str">
            <v>FAC</v>
          </cell>
          <cell r="AN441" t="str">
            <v>000</v>
          </cell>
          <cell r="AQ441" t="str">
            <v>NVD</v>
          </cell>
          <cell r="AR441" t="str">
            <v>2002-10-</v>
          </cell>
          <cell r="AU441" t="str">
            <v>0000R454V3422       UNITED PARCEL SVC OF1900003308</v>
          </cell>
          <cell r="AV441" t="str">
            <v>WF-BATCH</v>
          </cell>
          <cell r="AW441" t="str">
            <v>000</v>
          </cell>
          <cell r="AX441" t="str">
            <v>00</v>
          </cell>
          <cell r="AY441" t="str">
            <v>0</v>
          </cell>
          <cell r="AZ441" t="str">
            <v>FPL Fibernet</v>
          </cell>
        </row>
        <row r="442">
          <cell r="A442" t="str">
            <v>107100</v>
          </cell>
          <cell r="B442" t="str">
            <v>0335</v>
          </cell>
          <cell r="C442" t="str">
            <v>06075</v>
          </cell>
          <cell r="D442" t="str">
            <v>0FIBER</v>
          </cell>
          <cell r="E442" t="str">
            <v>335000</v>
          </cell>
          <cell r="F442" t="str">
            <v>0676</v>
          </cell>
          <cell r="G442" t="str">
            <v>11450</v>
          </cell>
          <cell r="H442" t="str">
            <v>A</v>
          </cell>
          <cell r="I442" t="str">
            <v>00000041</v>
          </cell>
          <cell r="J442">
            <v>62</v>
          </cell>
          <cell r="K442">
            <v>335</v>
          </cell>
          <cell r="L442">
            <v>6175</v>
          </cell>
          <cell r="M442">
            <v>0</v>
          </cell>
          <cell r="N442">
            <v>0</v>
          </cell>
          <cell r="O442">
            <v>0</v>
          </cell>
          <cell r="P442">
            <v>0</v>
          </cell>
          <cell r="Q442" t="str">
            <v>0676</v>
          </cell>
          <cell r="R442" t="str">
            <v>11450</v>
          </cell>
          <cell r="S442" t="str">
            <v>200212</v>
          </cell>
          <cell r="T442" t="str">
            <v>SA01</v>
          </cell>
          <cell r="U442">
            <v>714.39</v>
          </cell>
          <cell r="V442" t="str">
            <v>LDB</v>
          </cell>
          <cell r="W442">
            <v>0</v>
          </cell>
          <cell r="Y442">
            <v>0</v>
          </cell>
          <cell r="Z442">
            <v>1</v>
          </cell>
          <cell r="AA442" t="str">
            <v>MS#</v>
          </cell>
          <cell r="AB442" t="str">
            <v xml:space="preserve">   998000427</v>
          </cell>
          <cell r="AC442" t="str">
            <v>BCH</v>
          </cell>
          <cell r="AD442" t="str">
            <v>012373</v>
          </cell>
          <cell r="AE442" t="str">
            <v>TML</v>
          </cell>
          <cell r="AF442" t="str">
            <v>12026</v>
          </cell>
          <cell r="AG442" t="str">
            <v>SRL</v>
          </cell>
          <cell r="AH442" t="str">
            <v>0368</v>
          </cell>
          <cell r="AI442" t="str">
            <v>DLV</v>
          </cell>
          <cell r="AJ442" t="str">
            <v>000</v>
          </cell>
          <cell r="AK442" t="str">
            <v>REL</v>
          </cell>
          <cell r="AL442" t="str">
            <v>000</v>
          </cell>
          <cell r="AM442" t="str">
            <v>LN#</v>
          </cell>
          <cell r="AO442" t="str">
            <v>UOI</v>
          </cell>
          <cell r="AP442" t="str">
            <v>EA</v>
          </cell>
          <cell r="AU442" t="str">
            <v>0</v>
          </cell>
          <cell r="AW442" t="str">
            <v>000</v>
          </cell>
          <cell r="AX442" t="str">
            <v>00</v>
          </cell>
          <cell r="AY442" t="str">
            <v>0</v>
          </cell>
          <cell r="AZ442" t="str">
            <v>FPL Fibernet</v>
          </cell>
        </row>
        <row r="443">
          <cell r="A443" t="str">
            <v>107100</v>
          </cell>
          <cell r="B443" t="str">
            <v>0312</v>
          </cell>
          <cell r="C443" t="str">
            <v>06080</v>
          </cell>
          <cell r="D443" t="str">
            <v>0ELECT</v>
          </cell>
          <cell r="E443" t="str">
            <v>312000</v>
          </cell>
          <cell r="F443" t="str">
            <v>0675</v>
          </cell>
          <cell r="G443" t="str">
            <v>52450</v>
          </cell>
          <cell r="H443" t="str">
            <v>A</v>
          </cell>
          <cell r="I443" t="str">
            <v>00000041</v>
          </cell>
          <cell r="J443">
            <v>65</v>
          </cell>
          <cell r="K443">
            <v>312</v>
          </cell>
          <cell r="L443">
            <v>6177</v>
          </cell>
          <cell r="M443">
            <v>398</v>
          </cell>
          <cell r="N443">
            <v>0</v>
          </cell>
          <cell r="O443">
            <v>1</v>
          </cell>
          <cell r="P443">
            <v>398.00099999999998</v>
          </cell>
          <cell r="Q443" t="str">
            <v>0675</v>
          </cell>
          <cell r="R443" t="str">
            <v>52450</v>
          </cell>
          <cell r="S443" t="str">
            <v>200212</v>
          </cell>
          <cell r="T443" t="str">
            <v>SA01</v>
          </cell>
          <cell r="U443">
            <v>5.71</v>
          </cell>
          <cell r="W443">
            <v>0</v>
          </cell>
          <cell r="Y443">
            <v>0</v>
          </cell>
          <cell r="Z443">
            <v>0</v>
          </cell>
          <cell r="AA443" t="str">
            <v>BCH</v>
          </cell>
          <cell r="AB443" t="str">
            <v>450002346</v>
          </cell>
          <cell r="AC443" t="str">
            <v>PO#</v>
          </cell>
          <cell r="AE443" t="str">
            <v>S/R</v>
          </cell>
          <cell r="AI443" t="str">
            <v>PYN</v>
          </cell>
          <cell r="AJ443" t="str">
            <v>UNITED PARCEL SVC OF AMER</v>
          </cell>
          <cell r="AK443" t="str">
            <v>VND</v>
          </cell>
          <cell r="AL443" t="str">
            <v>362407381</v>
          </cell>
          <cell r="AM443" t="str">
            <v>FAC</v>
          </cell>
          <cell r="AN443" t="str">
            <v>000</v>
          </cell>
          <cell r="AQ443" t="str">
            <v>NVD</v>
          </cell>
          <cell r="AR443" t="str">
            <v>2002-10-</v>
          </cell>
          <cell r="AU443" t="str">
            <v>0000R454V3422       UNITED PARCEL SVC OF1900003308</v>
          </cell>
          <cell r="AV443" t="str">
            <v>WF-BATCH</v>
          </cell>
          <cell r="AW443" t="str">
            <v>000</v>
          </cell>
          <cell r="AX443" t="str">
            <v>00</v>
          </cell>
          <cell r="AY443" t="str">
            <v>0</v>
          </cell>
          <cell r="AZ443" t="str">
            <v>FPL Fibernet</v>
          </cell>
        </row>
        <row r="444">
          <cell r="A444" t="str">
            <v>107100</v>
          </cell>
          <cell r="B444" t="str">
            <v>0312</v>
          </cell>
          <cell r="C444" t="str">
            <v>06080</v>
          </cell>
          <cell r="D444" t="str">
            <v>0ELECT</v>
          </cell>
          <cell r="E444" t="str">
            <v>312000</v>
          </cell>
          <cell r="F444" t="str">
            <v>0676</v>
          </cell>
          <cell r="G444" t="str">
            <v>12450</v>
          </cell>
          <cell r="H444" t="str">
            <v>A</v>
          </cell>
          <cell r="I444" t="str">
            <v>00000041</v>
          </cell>
          <cell r="J444">
            <v>65</v>
          </cell>
          <cell r="K444">
            <v>312</v>
          </cell>
          <cell r="L444">
            <v>6177</v>
          </cell>
          <cell r="M444">
            <v>398</v>
          </cell>
          <cell r="N444">
            <v>0</v>
          </cell>
          <cell r="O444">
            <v>1</v>
          </cell>
          <cell r="P444">
            <v>398.00099999999998</v>
          </cell>
          <cell r="Q444" t="str">
            <v>0676</v>
          </cell>
          <cell r="R444" t="str">
            <v>12450</v>
          </cell>
          <cell r="S444" t="str">
            <v>200212</v>
          </cell>
          <cell r="T444" t="str">
            <v>SA01</v>
          </cell>
          <cell r="U444">
            <v>-799.64</v>
          </cell>
          <cell r="V444" t="str">
            <v>LDB</v>
          </cell>
          <cell r="W444">
            <v>0</v>
          </cell>
          <cell r="Y444">
            <v>0</v>
          </cell>
          <cell r="Z444">
            <v>-2</v>
          </cell>
          <cell r="AA444" t="str">
            <v>MS#</v>
          </cell>
          <cell r="AB444" t="str">
            <v xml:space="preserve">   998003502</v>
          </cell>
          <cell r="AC444" t="str">
            <v>BCH</v>
          </cell>
          <cell r="AD444" t="str">
            <v>016804</v>
          </cell>
          <cell r="AE444" t="str">
            <v>TML</v>
          </cell>
          <cell r="AF444" t="str">
            <v>12010</v>
          </cell>
          <cell r="AG444" t="str">
            <v>SRL</v>
          </cell>
          <cell r="AH444" t="str">
            <v>0368</v>
          </cell>
          <cell r="AI444" t="str">
            <v>DLV</v>
          </cell>
          <cell r="AJ444" t="str">
            <v>000</v>
          </cell>
          <cell r="AK444" t="str">
            <v>REL</v>
          </cell>
          <cell r="AL444" t="str">
            <v>000</v>
          </cell>
          <cell r="AM444" t="str">
            <v>LN#</v>
          </cell>
          <cell r="AO444" t="str">
            <v>UOI</v>
          </cell>
          <cell r="AP444" t="str">
            <v>EA</v>
          </cell>
          <cell r="AU444" t="str">
            <v>0</v>
          </cell>
          <cell r="AW444" t="str">
            <v>000</v>
          </cell>
          <cell r="AX444" t="str">
            <v>00</v>
          </cell>
          <cell r="AY444" t="str">
            <v>0</v>
          </cell>
          <cell r="AZ444" t="str">
            <v>FPL Fibernet</v>
          </cell>
        </row>
        <row r="445">
          <cell r="A445" t="str">
            <v>107100</v>
          </cell>
          <cell r="B445" t="str">
            <v>0312</v>
          </cell>
          <cell r="C445" t="str">
            <v>06080</v>
          </cell>
          <cell r="D445" t="str">
            <v>0ELECT</v>
          </cell>
          <cell r="E445" t="str">
            <v>312000</v>
          </cell>
          <cell r="F445" t="str">
            <v>0676</v>
          </cell>
          <cell r="G445" t="str">
            <v>12450</v>
          </cell>
          <cell r="H445" t="str">
            <v>A</v>
          </cell>
          <cell r="I445" t="str">
            <v>00000041</v>
          </cell>
          <cell r="J445">
            <v>65</v>
          </cell>
          <cell r="K445">
            <v>312</v>
          </cell>
          <cell r="L445">
            <v>6177</v>
          </cell>
          <cell r="M445">
            <v>398</v>
          </cell>
          <cell r="N445">
            <v>0</v>
          </cell>
          <cell r="O445">
            <v>1</v>
          </cell>
          <cell r="P445">
            <v>398.00099999999998</v>
          </cell>
          <cell r="Q445" t="str">
            <v>0676</v>
          </cell>
          <cell r="R445" t="str">
            <v>12450</v>
          </cell>
          <cell r="S445" t="str">
            <v>200212</v>
          </cell>
          <cell r="T445" t="str">
            <v>SA01</v>
          </cell>
          <cell r="U445">
            <v>-1591.92</v>
          </cell>
          <cell r="V445" t="str">
            <v>LDB</v>
          </cell>
          <cell r="W445">
            <v>0</v>
          </cell>
          <cell r="Y445">
            <v>0</v>
          </cell>
          <cell r="Z445">
            <v>-12</v>
          </cell>
          <cell r="AA445" t="str">
            <v>MS#</v>
          </cell>
          <cell r="AB445" t="str">
            <v xml:space="preserve">   998003509</v>
          </cell>
          <cell r="AC445" t="str">
            <v>BCH</v>
          </cell>
          <cell r="AD445" t="str">
            <v>016804</v>
          </cell>
          <cell r="AE445" t="str">
            <v>TML</v>
          </cell>
          <cell r="AF445" t="str">
            <v>12010</v>
          </cell>
          <cell r="AG445" t="str">
            <v>SRL</v>
          </cell>
          <cell r="AH445" t="str">
            <v>0368</v>
          </cell>
          <cell r="AI445" t="str">
            <v>DLV</v>
          </cell>
          <cell r="AJ445" t="str">
            <v>000</v>
          </cell>
          <cell r="AK445" t="str">
            <v>REL</v>
          </cell>
          <cell r="AL445" t="str">
            <v>000</v>
          </cell>
          <cell r="AM445" t="str">
            <v>LN#</v>
          </cell>
          <cell r="AO445" t="str">
            <v>UOI</v>
          </cell>
          <cell r="AP445" t="str">
            <v>EA</v>
          </cell>
          <cell r="AU445" t="str">
            <v>0</v>
          </cell>
          <cell r="AW445" t="str">
            <v>000</v>
          </cell>
          <cell r="AX445" t="str">
            <v>00</v>
          </cell>
          <cell r="AY445" t="str">
            <v>0</v>
          </cell>
          <cell r="AZ445" t="str">
            <v>FPL Fibernet</v>
          </cell>
        </row>
        <row r="446">
          <cell r="A446" t="str">
            <v>107100</v>
          </cell>
          <cell r="B446" t="str">
            <v>0312</v>
          </cell>
          <cell r="C446" t="str">
            <v>06080</v>
          </cell>
          <cell r="D446" t="str">
            <v>0ELECT</v>
          </cell>
          <cell r="E446" t="str">
            <v>312000</v>
          </cell>
          <cell r="F446" t="str">
            <v>0676</v>
          </cell>
          <cell r="G446" t="str">
            <v>12450</v>
          </cell>
          <cell r="H446" t="str">
            <v>A</v>
          </cell>
          <cell r="I446" t="str">
            <v>00000041</v>
          </cell>
          <cell r="J446">
            <v>65</v>
          </cell>
          <cell r="K446">
            <v>312</v>
          </cell>
          <cell r="L446">
            <v>6177</v>
          </cell>
          <cell r="M446">
            <v>398</v>
          </cell>
          <cell r="N446">
            <v>0</v>
          </cell>
          <cell r="O446">
            <v>1</v>
          </cell>
          <cell r="P446">
            <v>398.00099999999998</v>
          </cell>
          <cell r="Q446" t="str">
            <v>0676</v>
          </cell>
          <cell r="R446" t="str">
            <v>12450</v>
          </cell>
          <cell r="S446" t="str">
            <v>200212</v>
          </cell>
          <cell r="T446" t="str">
            <v>SA01</v>
          </cell>
          <cell r="U446">
            <v>-2497.6799999999998</v>
          </cell>
          <cell r="V446" t="str">
            <v>LDB</v>
          </cell>
          <cell r="W446">
            <v>0</v>
          </cell>
          <cell r="Y446">
            <v>0</v>
          </cell>
          <cell r="Z446">
            <v>-8</v>
          </cell>
          <cell r="AA446" t="str">
            <v>MS#</v>
          </cell>
          <cell r="AB446" t="str">
            <v xml:space="preserve">   998014267</v>
          </cell>
          <cell r="AC446" t="str">
            <v>BCH</v>
          </cell>
          <cell r="AD446" t="str">
            <v>016804</v>
          </cell>
          <cell r="AE446" t="str">
            <v>TML</v>
          </cell>
          <cell r="AF446" t="str">
            <v>12010</v>
          </cell>
          <cell r="AG446" t="str">
            <v>SRL</v>
          </cell>
          <cell r="AH446" t="str">
            <v>0368</v>
          </cell>
          <cell r="AI446" t="str">
            <v>DLV</v>
          </cell>
          <cell r="AJ446" t="str">
            <v>000</v>
          </cell>
          <cell r="AK446" t="str">
            <v>REL</v>
          </cell>
          <cell r="AL446" t="str">
            <v>000</v>
          </cell>
          <cell r="AM446" t="str">
            <v>LN#</v>
          </cell>
          <cell r="AO446" t="str">
            <v>UOI</v>
          </cell>
          <cell r="AP446" t="str">
            <v>EA</v>
          </cell>
          <cell r="AU446" t="str">
            <v>0</v>
          </cell>
          <cell r="AW446" t="str">
            <v>000</v>
          </cell>
          <cell r="AX446" t="str">
            <v>00</v>
          </cell>
          <cell r="AY446" t="str">
            <v>0</v>
          </cell>
          <cell r="AZ446" t="str">
            <v>FPL Fibernet</v>
          </cell>
        </row>
        <row r="447">
          <cell r="A447" t="str">
            <v>107100</v>
          </cell>
          <cell r="B447" t="str">
            <v>0312</v>
          </cell>
          <cell r="C447" t="str">
            <v>06080</v>
          </cell>
          <cell r="D447" t="str">
            <v>0ELECT</v>
          </cell>
          <cell r="E447" t="str">
            <v>312000</v>
          </cell>
          <cell r="F447" t="str">
            <v>0790</v>
          </cell>
          <cell r="G447" t="str">
            <v>65000</v>
          </cell>
          <cell r="H447" t="str">
            <v>A</v>
          </cell>
          <cell r="I447" t="str">
            <v>00000041</v>
          </cell>
          <cell r="J447">
            <v>65</v>
          </cell>
          <cell r="K447">
            <v>312</v>
          </cell>
          <cell r="L447">
            <v>6177</v>
          </cell>
          <cell r="M447">
            <v>0</v>
          </cell>
          <cell r="N447">
            <v>0</v>
          </cell>
          <cell r="O447">
            <v>0</v>
          </cell>
          <cell r="P447">
            <v>0</v>
          </cell>
          <cell r="Q447" t="str">
            <v>0790</v>
          </cell>
          <cell r="R447" t="str">
            <v>65000</v>
          </cell>
          <cell r="S447" t="str">
            <v>200212</v>
          </cell>
          <cell r="T447" t="str">
            <v>CA01</v>
          </cell>
          <cell r="U447">
            <v>14500</v>
          </cell>
          <cell r="V447" t="str">
            <v>LDB</v>
          </cell>
          <cell r="W447">
            <v>0</v>
          </cell>
          <cell r="Y447">
            <v>0</v>
          </cell>
          <cell r="Z447">
            <v>0</v>
          </cell>
          <cell r="AA447" t="str">
            <v>BCH</v>
          </cell>
          <cell r="AB447" t="str">
            <v>0011</v>
          </cell>
          <cell r="AC447" t="str">
            <v>WKS</v>
          </cell>
          <cell r="AE447" t="str">
            <v>JV#</v>
          </cell>
          <cell r="AF447" t="str">
            <v>1232</v>
          </cell>
          <cell r="AG447" t="str">
            <v>FRN</v>
          </cell>
          <cell r="AH447" t="str">
            <v>6177</v>
          </cell>
          <cell r="AI447" t="str">
            <v>RP#</v>
          </cell>
          <cell r="AJ447" t="str">
            <v>000</v>
          </cell>
          <cell r="AK447" t="str">
            <v>CTL</v>
          </cell>
          <cell r="AM447" t="str">
            <v>RF#</v>
          </cell>
          <cell r="AU447" t="str">
            <v>ACCRUAL OF OCT 02 CAPITAL</v>
          </cell>
          <cell r="AZ447" t="str">
            <v>FPL Fibernet</v>
          </cell>
        </row>
        <row r="448">
          <cell r="A448" t="str">
            <v>107100</v>
          </cell>
          <cell r="B448" t="str">
            <v>0312</v>
          </cell>
          <cell r="C448" t="str">
            <v>06080</v>
          </cell>
          <cell r="D448" t="str">
            <v>0ELECT</v>
          </cell>
          <cell r="E448" t="str">
            <v>312000</v>
          </cell>
          <cell r="F448" t="str">
            <v>0790</v>
          </cell>
          <cell r="G448" t="str">
            <v>65000</v>
          </cell>
          <cell r="H448" t="str">
            <v>A</v>
          </cell>
          <cell r="I448" t="str">
            <v>00000041</v>
          </cell>
          <cell r="J448">
            <v>65</v>
          </cell>
          <cell r="K448">
            <v>312</v>
          </cell>
          <cell r="L448">
            <v>6177</v>
          </cell>
          <cell r="M448">
            <v>0</v>
          </cell>
          <cell r="N448">
            <v>0</v>
          </cell>
          <cell r="O448">
            <v>0</v>
          </cell>
          <cell r="P448">
            <v>0</v>
          </cell>
          <cell r="Q448" t="str">
            <v>0790</v>
          </cell>
          <cell r="R448" t="str">
            <v>65000</v>
          </cell>
          <cell r="S448" t="str">
            <v>200212</v>
          </cell>
          <cell r="T448" t="str">
            <v>CA01</v>
          </cell>
          <cell r="U448">
            <v>-14500</v>
          </cell>
          <cell r="V448" t="str">
            <v>LDB</v>
          </cell>
          <cell r="W448">
            <v>0</v>
          </cell>
          <cell r="Y448">
            <v>0</v>
          </cell>
          <cell r="Z448">
            <v>0</v>
          </cell>
          <cell r="AA448" t="str">
            <v>BCH</v>
          </cell>
          <cell r="AB448" t="str">
            <v>0042</v>
          </cell>
          <cell r="AC448" t="str">
            <v>WKS</v>
          </cell>
          <cell r="AE448" t="str">
            <v>JV#</v>
          </cell>
          <cell r="AF448" t="str">
            <v>1232</v>
          </cell>
          <cell r="AG448" t="str">
            <v>FRN</v>
          </cell>
          <cell r="AH448" t="str">
            <v>6177</v>
          </cell>
          <cell r="AI448" t="str">
            <v>RP#</v>
          </cell>
          <cell r="AJ448" t="str">
            <v>000</v>
          </cell>
          <cell r="AK448" t="str">
            <v>CTL</v>
          </cell>
          <cell r="AM448" t="str">
            <v>RF#</v>
          </cell>
          <cell r="AU448" t="str">
            <v>ACCRUAL REVERSAL OF DEC02</v>
          </cell>
          <cell r="AZ448" t="str">
            <v>FPL Fibernet</v>
          </cell>
        </row>
        <row r="449">
          <cell r="A449" t="str">
            <v>107100</v>
          </cell>
          <cell r="B449" t="str">
            <v>0312</v>
          </cell>
          <cell r="C449" t="str">
            <v>06080</v>
          </cell>
          <cell r="D449" t="str">
            <v>0ELECT</v>
          </cell>
          <cell r="E449" t="str">
            <v>312000</v>
          </cell>
          <cell r="F449" t="str">
            <v>0790</v>
          </cell>
          <cell r="G449" t="str">
            <v>65000</v>
          </cell>
          <cell r="H449" t="str">
            <v>A</v>
          </cell>
          <cell r="I449" t="str">
            <v>00000041</v>
          </cell>
          <cell r="J449">
            <v>70</v>
          </cell>
          <cell r="K449">
            <v>312</v>
          </cell>
          <cell r="L449">
            <v>6177</v>
          </cell>
          <cell r="M449">
            <v>0</v>
          </cell>
          <cell r="N449">
            <v>0</v>
          </cell>
          <cell r="O449">
            <v>0</v>
          </cell>
          <cell r="P449">
            <v>0</v>
          </cell>
          <cell r="Q449" t="str">
            <v>0790</v>
          </cell>
          <cell r="R449" t="str">
            <v>65000</v>
          </cell>
          <cell r="S449" t="str">
            <v>200212</v>
          </cell>
          <cell r="T449" t="str">
            <v>CA01</v>
          </cell>
          <cell r="U449">
            <v>-170913.63</v>
          </cell>
          <cell r="V449" t="str">
            <v>LDB</v>
          </cell>
          <cell r="W449">
            <v>0</v>
          </cell>
          <cell r="Y449">
            <v>0</v>
          </cell>
          <cell r="Z449">
            <v>0</v>
          </cell>
          <cell r="AA449" t="str">
            <v>BCH</v>
          </cell>
          <cell r="AB449" t="str">
            <v>0023</v>
          </cell>
          <cell r="AC449" t="str">
            <v>WKS</v>
          </cell>
          <cell r="AE449" t="str">
            <v>JV#</v>
          </cell>
          <cell r="AF449" t="str">
            <v>1232</v>
          </cell>
          <cell r="AG449" t="str">
            <v>FRN</v>
          </cell>
          <cell r="AH449" t="str">
            <v>6177</v>
          </cell>
          <cell r="AI449" t="str">
            <v>RP#</v>
          </cell>
          <cell r="AJ449" t="str">
            <v>000</v>
          </cell>
          <cell r="AK449" t="str">
            <v>CTL</v>
          </cell>
          <cell r="AM449" t="str">
            <v>RF#</v>
          </cell>
          <cell r="AU449" t="str">
            <v>TO PLACE IN SERVICE</v>
          </cell>
          <cell r="AZ449" t="str">
            <v>FPL Fibernet</v>
          </cell>
        </row>
        <row r="450">
          <cell r="A450" t="str">
            <v>107100</v>
          </cell>
          <cell r="B450" t="str">
            <v>0312</v>
          </cell>
          <cell r="C450" t="str">
            <v>06080</v>
          </cell>
          <cell r="D450" t="str">
            <v>0ELECT</v>
          </cell>
          <cell r="E450" t="str">
            <v>312000</v>
          </cell>
          <cell r="F450" t="str">
            <v>0803</v>
          </cell>
          <cell r="G450" t="str">
            <v>36000</v>
          </cell>
          <cell r="H450" t="str">
            <v>A</v>
          </cell>
          <cell r="I450" t="str">
            <v>00000041</v>
          </cell>
          <cell r="J450">
            <v>65</v>
          </cell>
          <cell r="K450">
            <v>312</v>
          </cell>
          <cell r="L450">
            <v>6177</v>
          </cell>
          <cell r="M450">
            <v>107</v>
          </cell>
          <cell r="N450">
            <v>10</v>
          </cell>
          <cell r="O450">
            <v>0</v>
          </cell>
          <cell r="P450">
            <v>107.1</v>
          </cell>
          <cell r="Q450" t="str">
            <v>0803</v>
          </cell>
          <cell r="R450" t="str">
            <v>36000</v>
          </cell>
          <cell r="S450" t="str">
            <v>200212</v>
          </cell>
          <cell r="T450" t="str">
            <v>PY42</v>
          </cell>
          <cell r="U450">
            <v>951.3</v>
          </cell>
          <cell r="V450" t="str">
            <v>LDB</v>
          </cell>
          <cell r="W450">
            <v>0</v>
          </cell>
          <cell r="X450" t="str">
            <v>SHR</v>
          </cell>
          <cell r="Y450">
            <v>28</v>
          </cell>
          <cell r="Z450">
            <v>28</v>
          </cell>
          <cell r="AA450" t="str">
            <v>PYP</v>
          </cell>
          <cell r="AB450" t="str">
            <v xml:space="preserve"> 0000026</v>
          </cell>
          <cell r="AC450" t="str">
            <v>PYL</v>
          </cell>
          <cell r="AD450" t="str">
            <v>004366</v>
          </cell>
          <cell r="AE450" t="str">
            <v>EMP</v>
          </cell>
          <cell r="AF450" t="str">
            <v>36745</v>
          </cell>
          <cell r="AG450" t="str">
            <v>JUL</v>
          </cell>
          <cell r="AH450" t="str">
            <v xml:space="preserve"> 000.00</v>
          </cell>
          <cell r="AI450" t="str">
            <v>BCH</v>
          </cell>
          <cell r="AJ450" t="str">
            <v>500</v>
          </cell>
          <cell r="AK450" t="str">
            <v>CLS</v>
          </cell>
          <cell r="AL450" t="str">
            <v>R432</v>
          </cell>
          <cell r="AM450" t="str">
            <v>DTA</v>
          </cell>
          <cell r="AN450" t="str">
            <v xml:space="preserve"> 00000000000.00</v>
          </cell>
          <cell r="AO450" t="str">
            <v>DTH</v>
          </cell>
          <cell r="AP450" t="str">
            <v xml:space="preserve"> 00000000000.00</v>
          </cell>
          <cell r="AV450" t="str">
            <v>000000000</v>
          </cell>
          <cell r="AW450" t="str">
            <v>000</v>
          </cell>
          <cell r="AX450" t="str">
            <v>00</v>
          </cell>
          <cell r="AY450" t="str">
            <v>0</v>
          </cell>
          <cell r="AZ450" t="str">
            <v>FPL Fibernet</v>
          </cell>
        </row>
        <row r="451">
          <cell r="A451" t="str">
            <v>107100</v>
          </cell>
          <cell r="B451" t="str">
            <v>0312</v>
          </cell>
          <cell r="C451" t="str">
            <v>06080</v>
          </cell>
          <cell r="D451" t="str">
            <v>0FIBER</v>
          </cell>
          <cell r="E451" t="str">
            <v>312000</v>
          </cell>
          <cell r="F451" t="str">
            <v>0662</v>
          </cell>
          <cell r="G451" t="str">
            <v>51450</v>
          </cell>
          <cell r="H451" t="str">
            <v>A</v>
          </cell>
          <cell r="I451" t="str">
            <v>00000041</v>
          </cell>
          <cell r="J451">
            <v>66</v>
          </cell>
          <cell r="K451">
            <v>312</v>
          </cell>
          <cell r="L451">
            <v>6177</v>
          </cell>
          <cell r="M451">
            <v>398</v>
          </cell>
          <cell r="N451">
            <v>0</v>
          </cell>
          <cell r="O451">
            <v>1</v>
          </cell>
          <cell r="P451">
            <v>398.00099999999998</v>
          </cell>
          <cell r="Q451" t="str">
            <v>0662</v>
          </cell>
          <cell r="R451" t="str">
            <v>51450</v>
          </cell>
          <cell r="S451" t="str">
            <v>200212</v>
          </cell>
          <cell r="T451" t="str">
            <v>SA01</v>
          </cell>
          <cell r="U451">
            <v>12325</v>
          </cell>
          <cell r="W451">
            <v>0</v>
          </cell>
          <cell r="Y451">
            <v>0</v>
          </cell>
          <cell r="Z451">
            <v>1</v>
          </cell>
          <cell r="AA451" t="str">
            <v>BCH</v>
          </cell>
          <cell r="AB451" t="str">
            <v>450002361</v>
          </cell>
          <cell r="AC451" t="str">
            <v>PO#</v>
          </cell>
          <cell r="AD451" t="str">
            <v>4500125619</v>
          </cell>
          <cell r="AE451" t="str">
            <v>S/R</v>
          </cell>
          <cell r="AF451" t="str">
            <v>337</v>
          </cell>
          <cell r="AI451" t="str">
            <v>PYN</v>
          </cell>
          <cell r="AJ451" t="str">
            <v>SYNCHRONET INC</v>
          </cell>
          <cell r="AK451" t="str">
            <v>VND</v>
          </cell>
          <cell r="AL451" t="str">
            <v>582523899</v>
          </cell>
          <cell r="AM451" t="str">
            <v>FAC</v>
          </cell>
          <cell r="AN451" t="str">
            <v>000</v>
          </cell>
          <cell r="AQ451" t="str">
            <v>NVD</v>
          </cell>
          <cell r="AR451" t="str">
            <v>2002-12-</v>
          </cell>
          <cell r="AU451" t="str">
            <v>INVOICE# FPL2233A   SYNCHRONET INC      5000003710</v>
          </cell>
          <cell r="AV451" t="str">
            <v>WF-BATCH</v>
          </cell>
          <cell r="AW451" t="str">
            <v>000</v>
          </cell>
          <cell r="AX451" t="str">
            <v>00</v>
          </cell>
          <cell r="AY451" t="str">
            <v>0</v>
          </cell>
          <cell r="AZ451" t="str">
            <v>FPL Fibernet</v>
          </cell>
        </row>
        <row r="452">
          <cell r="A452" t="str">
            <v>107100</v>
          </cell>
          <cell r="B452" t="str">
            <v>0312</v>
          </cell>
          <cell r="C452" t="str">
            <v>06080</v>
          </cell>
          <cell r="D452" t="str">
            <v>0FIBER</v>
          </cell>
          <cell r="E452" t="str">
            <v>312000</v>
          </cell>
          <cell r="F452" t="str">
            <v>0803</v>
          </cell>
          <cell r="G452" t="str">
            <v>36000</v>
          </cell>
          <cell r="H452" t="str">
            <v>A</v>
          </cell>
          <cell r="I452" t="str">
            <v>00000041</v>
          </cell>
          <cell r="J452">
            <v>60</v>
          </cell>
          <cell r="K452">
            <v>312</v>
          </cell>
          <cell r="L452">
            <v>6177</v>
          </cell>
          <cell r="M452">
            <v>107</v>
          </cell>
          <cell r="N452">
            <v>10</v>
          </cell>
          <cell r="O452">
            <v>0</v>
          </cell>
          <cell r="P452">
            <v>107.1</v>
          </cell>
          <cell r="Q452" t="str">
            <v>0803</v>
          </cell>
          <cell r="R452" t="str">
            <v>36000</v>
          </cell>
          <cell r="S452" t="str">
            <v>200212</v>
          </cell>
          <cell r="T452" t="str">
            <v>PY42</v>
          </cell>
          <cell r="U452">
            <v>124.61</v>
          </cell>
          <cell r="V452" t="str">
            <v>LDB</v>
          </cell>
          <cell r="W452">
            <v>0</v>
          </cell>
          <cell r="X452" t="str">
            <v>SHR</v>
          </cell>
          <cell r="Y452">
            <v>3</v>
          </cell>
          <cell r="Z452">
            <v>3</v>
          </cell>
          <cell r="AA452" t="str">
            <v>PYP</v>
          </cell>
          <cell r="AB452" t="str">
            <v xml:space="preserve"> 0000025</v>
          </cell>
          <cell r="AC452" t="str">
            <v>PYL</v>
          </cell>
          <cell r="AD452" t="str">
            <v>003054</v>
          </cell>
          <cell r="AE452" t="str">
            <v>EMP</v>
          </cell>
          <cell r="AF452" t="str">
            <v>16244</v>
          </cell>
          <cell r="AG452" t="str">
            <v>JUL</v>
          </cell>
          <cell r="AH452" t="str">
            <v xml:space="preserve"> 000.00</v>
          </cell>
          <cell r="AI452" t="str">
            <v>BCH</v>
          </cell>
          <cell r="AJ452" t="str">
            <v>500</v>
          </cell>
          <cell r="AK452" t="str">
            <v>CLS</v>
          </cell>
          <cell r="AL452" t="str">
            <v>R513</v>
          </cell>
          <cell r="AM452" t="str">
            <v>DTA</v>
          </cell>
          <cell r="AN452" t="str">
            <v xml:space="preserve"> 00000000000.00</v>
          </cell>
          <cell r="AO452" t="str">
            <v>DTH</v>
          </cell>
          <cell r="AP452" t="str">
            <v xml:space="preserve"> 00000000000.00</v>
          </cell>
          <cell r="AV452" t="str">
            <v>000000000</v>
          </cell>
          <cell r="AW452" t="str">
            <v>000</v>
          </cell>
          <cell r="AX452" t="str">
            <v>00</v>
          </cell>
          <cell r="AY452" t="str">
            <v>0</v>
          </cell>
          <cell r="AZ452" t="str">
            <v>FPL Fibernet</v>
          </cell>
        </row>
        <row r="453">
          <cell r="A453" t="str">
            <v>107100</v>
          </cell>
          <cell r="B453" t="str">
            <v>0312</v>
          </cell>
          <cell r="C453" t="str">
            <v>06080</v>
          </cell>
          <cell r="D453" t="str">
            <v>0FIBER</v>
          </cell>
          <cell r="E453" t="str">
            <v>312000</v>
          </cell>
          <cell r="F453" t="str">
            <v>0803</v>
          </cell>
          <cell r="G453" t="str">
            <v>36000</v>
          </cell>
          <cell r="H453" t="str">
            <v>A</v>
          </cell>
          <cell r="I453" t="str">
            <v>00000041</v>
          </cell>
          <cell r="J453">
            <v>60</v>
          </cell>
          <cell r="K453">
            <v>312</v>
          </cell>
          <cell r="L453">
            <v>6177</v>
          </cell>
          <cell r="M453">
            <v>107</v>
          </cell>
          <cell r="N453">
            <v>10</v>
          </cell>
          <cell r="O453">
            <v>0</v>
          </cell>
          <cell r="P453">
            <v>107.1</v>
          </cell>
          <cell r="Q453" t="str">
            <v>0803</v>
          </cell>
          <cell r="R453" t="str">
            <v>36000</v>
          </cell>
          <cell r="S453" t="str">
            <v>200212</v>
          </cell>
          <cell r="T453" t="str">
            <v>PY42</v>
          </cell>
          <cell r="U453">
            <v>124.61</v>
          </cell>
          <cell r="V453" t="str">
            <v>LDB</v>
          </cell>
          <cell r="W453">
            <v>0</v>
          </cell>
          <cell r="X453" t="str">
            <v>SHR</v>
          </cell>
          <cell r="Y453">
            <v>3</v>
          </cell>
          <cell r="Z453">
            <v>3</v>
          </cell>
          <cell r="AA453" t="str">
            <v>PYP</v>
          </cell>
          <cell r="AB453" t="str">
            <v xml:space="preserve"> 0000026</v>
          </cell>
          <cell r="AC453" t="str">
            <v>PYL</v>
          </cell>
          <cell r="AD453" t="str">
            <v>003054</v>
          </cell>
          <cell r="AE453" t="str">
            <v>EMP</v>
          </cell>
          <cell r="AF453" t="str">
            <v>16244</v>
          </cell>
          <cell r="AG453" t="str">
            <v>JUL</v>
          </cell>
          <cell r="AH453" t="str">
            <v xml:space="preserve"> 000.00</v>
          </cell>
          <cell r="AI453" t="str">
            <v>BCH</v>
          </cell>
          <cell r="AJ453" t="str">
            <v>500</v>
          </cell>
          <cell r="AK453" t="str">
            <v>CLS</v>
          </cell>
          <cell r="AL453" t="str">
            <v>R513</v>
          </cell>
          <cell r="AM453" t="str">
            <v>DTA</v>
          </cell>
          <cell r="AN453" t="str">
            <v xml:space="preserve"> 00000000000.00</v>
          </cell>
          <cell r="AO453" t="str">
            <v>DTH</v>
          </cell>
          <cell r="AP453" t="str">
            <v xml:space="preserve"> 00000000000.00</v>
          </cell>
          <cell r="AV453" t="str">
            <v>000000000</v>
          </cell>
          <cell r="AW453" t="str">
            <v>000</v>
          </cell>
          <cell r="AX453" t="str">
            <v>00</v>
          </cell>
          <cell r="AY453" t="str">
            <v>0</v>
          </cell>
          <cell r="AZ453" t="str">
            <v>FPL Fibernet</v>
          </cell>
        </row>
        <row r="454">
          <cell r="A454" t="str">
            <v>107100</v>
          </cell>
          <cell r="B454" t="str">
            <v>0312</v>
          </cell>
          <cell r="C454" t="str">
            <v>06080</v>
          </cell>
          <cell r="D454" t="str">
            <v>0FIBER</v>
          </cell>
          <cell r="E454" t="str">
            <v>312000</v>
          </cell>
          <cell r="F454" t="str">
            <v>0813</v>
          </cell>
          <cell r="G454" t="str">
            <v>50000</v>
          </cell>
          <cell r="H454" t="str">
            <v>A</v>
          </cell>
          <cell r="I454" t="str">
            <v>00000041</v>
          </cell>
          <cell r="J454">
            <v>66</v>
          </cell>
          <cell r="K454">
            <v>312</v>
          </cell>
          <cell r="L454">
            <v>6177</v>
          </cell>
          <cell r="M454">
            <v>0</v>
          </cell>
          <cell r="N454">
            <v>0</v>
          </cell>
          <cell r="O454">
            <v>1</v>
          </cell>
          <cell r="P454">
            <v>1E-3</v>
          </cell>
          <cell r="Q454" t="str">
            <v>0813</v>
          </cell>
          <cell r="R454" t="str">
            <v>50000</v>
          </cell>
          <cell r="S454" t="str">
            <v>200212</v>
          </cell>
          <cell r="T454" t="str">
            <v>CA01</v>
          </cell>
          <cell r="U454">
            <v>-13281</v>
          </cell>
          <cell r="W454">
            <v>0</v>
          </cell>
          <cell r="Y454">
            <v>0</v>
          </cell>
          <cell r="Z454">
            <v>0</v>
          </cell>
          <cell r="AA454" t="str">
            <v>BCH</v>
          </cell>
          <cell r="AB454" t="str">
            <v>0020002</v>
          </cell>
          <cell r="AI454" t="str">
            <v>CV#</v>
          </cell>
          <cell r="AJ454" t="str">
            <v>9998</v>
          </cell>
          <cell r="AQ454" t="str">
            <v>NVD</v>
          </cell>
          <cell r="AU454" t="str">
            <v>ADC TELECOMMUNICATIONS</v>
          </cell>
          <cell r="AZ454" t="str">
            <v>FPL Fibernet</v>
          </cell>
        </row>
        <row r="455">
          <cell r="A455" t="str">
            <v>107100</v>
          </cell>
          <cell r="B455" t="str">
            <v>0312</v>
          </cell>
          <cell r="C455" t="str">
            <v>06080</v>
          </cell>
          <cell r="D455" t="str">
            <v>0FIBER</v>
          </cell>
          <cell r="E455" t="str">
            <v>312000</v>
          </cell>
          <cell r="F455" t="str">
            <v>0813</v>
          </cell>
          <cell r="G455" t="str">
            <v>51450</v>
          </cell>
          <cell r="H455" t="str">
            <v>A</v>
          </cell>
          <cell r="I455" t="str">
            <v>00000041</v>
          </cell>
          <cell r="J455">
            <v>66</v>
          </cell>
          <cell r="K455">
            <v>312</v>
          </cell>
          <cell r="L455">
            <v>6177</v>
          </cell>
          <cell r="M455">
            <v>398</v>
          </cell>
          <cell r="N455">
            <v>0</v>
          </cell>
          <cell r="O455">
            <v>1</v>
          </cell>
          <cell r="P455">
            <v>398.00099999999998</v>
          </cell>
          <cell r="Q455" t="str">
            <v>0813</v>
          </cell>
          <cell r="R455" t="str">
            <v>51450</v>
          </cell>
          <cell r="S455" t="str">
            <v>200212</v>
          </cell>
          <cell r="T455" t="str">
            <v>SA01</v>
          </cell>
          <cell r="U455">
            <v>1435</v>
          </cell>
          <cell r="W455">
            <v>0</v>
          </cell>
          <cell r="Y455">
            <v>0</v>
          </cell>
          <cell r="Z455">
            <v>1</v>
          </cell>
          <cell r="AA455" t="str">
            <v>BCH</v>
          </cell>
          <cell r="AB455" t="str">
            <v>450002354</v>
          </cell>
          <cell r="AC455" t="str">
            <v>PO#</v>
          </cell>
          <cell r="AD455" t="str">
            <v>4500054250</v>
          </cell>
          <cell r="AE455" t="str">
            <v>S/R</v>
          </cell>
          <cell r="AF455" t="str">
            <v>337</v>
          </cell>
          <cell r="AI455" t="str">
            <v>PYN</v>
          </cell>
          <cell r="AJ455" t="str">
            <v>K NEX INC</v>
          </cell>
          <cell r="AK455" t="str">
            <v>VND</v>
          </cell>
          <cell r="AL455" t="str">
            <v>593648022</v>
          </cell>
          <cell r="AM455" t="str">
            <v>FAC</v>
          </cell>
          <cell r="AN455" t="str">
            <v>000</v>
          </cell>
          <cell r="AQ455" t="str">
            <v>NVD</v>
          </cell>
          <cell r="AR455" t="str">
            <v>2002-12-</v>
          </cell>
          <cell r="AU455" t="str">
            <v>INVOICE# 1114       K NEX INC           5000003655</v>
          </cell>
          <cell r="AV455" t="str">
            <v>WF-BATCH</v>
          </cell>
          <cell r="AW455" t="str">
            <v>000</v>
          </cell>
          <cell r="AX455" t="str">
            <v>00</v>
          </cell>
          <cell r="AY455" t="str">
            <v>0</v>
          </cell>
          <cell r="AZ455" t="str">
            <v>FPL Fibernet</v>
          </cell>
        </row>
        <row r="456">
          <cell r="A456" t="str">
            <v>107100</v>
          </cell>
          <cell r="B456" t="str">
            <v>0312</v>
          </cell>
          <cell r="C456" t="str">
            <v>06080</v>
          </cell>
          <cell r="D456" t="str">
            <v>0FIBER</v>
          </cell>
          <cell r="E456" t="str">
            <v>312000</v>
          </cell>
          <cell r="F456" t="str">
            <v>0813</v>
          </cell>
          <cell r="G456" t="str">
            <v>52450</v>
          </cell>
          <cell r="H456" t="str">
            <v>A</v>
          </cell>
          <cell r="I456" t="str">
            <v>00000041</v>
          </cell>
          <cell r="J456">
            <v>66</v>
          </cell>
          <cell r="K456">
            <v>312</v>
          </cell>
          <cell r="L456">
            <v>6177</v>
          </cell>
          <cell r="M456">
            <v>0</v>
          </cell>
          <cell r="N456">
            <v>0</v>
          </cell>
          <cell r="O456">
            <v>1</v>
          </cell>
          <cell r="P456">
            <v>1E-3</v>
          </cell>
          <cell r="Q456" t="str">
            <v>0813</v>
          </cell>
          <cell r="R456" t="str">
            <v>52450</v>
          </cell>
          <cell r="S456" t="str">
            <v>200212</v>
          </cell>
          <cell r="T456" t="str">
            <v>SA01</v>
          </cell>
          <cell r="U456">
            <v>-203.67</v>
          </cell>
          <cell r="W456">
            <v>0</v>
          </cell>
          <cell r="Y456">
            <v>0</v>
          </cell>
          <cell r="Z456">
            <v>-1</v>
          </cell>
          <cell r="AA456" t="str">
            <v>BCH</v>
          </cell>
          <cell r="AB456" t="str">
            <v>450002337</v>
          </cell>
          <cell r="AC456" t="str">
            <v>PO#</v>
          </cell>
          <cell r="AD456" t="str">
            <v>4500116202</v>
          </cell>
          <cell r="AE456" t="str">
            <v>S/R</v>
          </cell>
          <cell r="AF456" t="str">
            <v>337</v>
          </cell>
          <cell r="AI456" t="str">
            <v>PYN</v>
          </cell>
          <cell r="AJ456" t="str">
            <v>ADC TELECOMMUNICATIONS SA</v>
          </cell>
          <cell r="AK456" t="str">
            <v>VND</v>
          </cell>
          <cell r="AL456" t="str">
            <v>411903605</v>
          </cell>
          <cell r="AM456" t="str">
            <v>FAC</v>
          </cell>
          <cell r="AN456" t="str">
            <v>000</v>
          </cell>
          <cell r="AQ456" t="str">
            <v>NVD</v>
          </cell>
          <cell r="AR456" t="str">
            <v>2002-11-</v>
          </cell>
          <cell r="AU456" t="str">
            <v>ADC TELECOMMUNICATIOADC TELECOMMUNICATIO0015279957</v>
          </cell>
          <cell r="AV456" t="str">
            <v>AXR0JK3</v>
          </cell>
          <cell r="AW456" t="str">
            <v>000</v>
          </cell>
          <cell r="AX456" t="str">
            <v>00</v>
          </cell>
          <cell r="AY456" t="str">
            <v>0</v>
          </cell>
          <cell r="AZ456" t="str">
            <v>FPL Fibernet</v>
          </cell>
        </row>
        <row r="457">
          <cell r="A457" t="str">
            <v>107100</v>
          </cell>
          <cell r="B457" t="str">
            <v>0312</v>
          </cell>
          <cell r="C457" t="str">
            <v>06080</v>
          </cell>
          <cell r="D457" t="str">
            <v>0FIBER</v>
          </cell>
          <cell r="E457" t="str">
            <v>312000</v>
          </cell>
          <cell r="F457" t="str">
            <v>0803</v>
          </cell>
          <cell r="G457" t="str">
            <v>36000</v>
          </cell>
          <cell r="H457" t="str">
            <v>A</v>
          </cell>
          <cell r="I457" t="str">
            <v>00000041</v>
          </cell>
          <cell r="J457">
            <v>60</v>
          </cell>
          <cell r="K457">
            <v>312</v>
          </cell>
          <cell r="L457">
            <v>6178</v>
          </cell>
          <cell r="M457">
            <v>107</v>
          </cell>
          <cell r="N457">
            <v>10</v>
          </cell>
          <cell r="O457">
            <v>0</v>
          </cell>
          <cell r="P457">
            <v>107.1</v>
          </cell>
          <cell r="Q457" t="str">
            <v>0803</v>
          </cell>
          <cell r="R457" t="str">
            <v>36000</v>
          </cell>
          <cell r="S457" t="str">
            <v>200212</v>
          </cell>
          <cell r="T457" t="str">
            <v>PY42</v>
          </cell>
          <cell r="U457">
            <v>154.79</v>
          </cell>
          <cell r="V457" t="str">
            <v>LDB</v>
          </cell>
          <cell r="W457">
            <v>0</v>
          </cell>
          <cell r="X457" t="str">
            <v>SHR</v>
          </cell>
          <cell r="Y457">
            <v>7</v>
          </cell>
          <cell r="Z457">
            <v>7</v>
          </cell>
          <cell r="AA457" t="str">
            <v>PYP</v>
          </cell>
          <cell r="AB457" t="str">
            <v xml:space="preserve"> 0000025</v>
          </cell>
          <cell r="AC457" t="str">
            <v>PYL</v>
          </cell>
          <cell r="AD457" t="str">
            <v>004340</v>
          </cell>
          <cell r="AE457" t="str">
            <v>EMP</v>
          </cell>
          <cell r="AF457" t="str">
            <v>96483</v>
          </cell>
          <cell r="AG457" t="str">
            <v>JUL</v>
          </cell>
          <cell r="AH457" t="str">
            <v xml:space="preserve"> 000.00</v>
          </cell>
          <cell r="AI457" t="str">
            <v>BCH</v>
          </cell>
          <cell r="AJ457" t="str">
            <v>500</v>
          </cell>
          <cell r="AK457" t="str">
            <v>CLS</v>
          </cell>
          <cell r="AL457" t="str">
            <v>R453</v>
          </cell>
          <cell r="AM457" t="str">
            <v>DTA</v>
          </cell>
          <cell r="AN457" t="str">
            <v xml:space="preserve"> 00000000000.00</v>
          </cell>
          <cell r="AO457" t="str">
            <v>DTH</v>
          </cell>
          <cell r="AP457" t="str">
            <v xml:space="preserve"> 00000000000.00</v>
          </cell>
          <cell r="AV457" t="str">
            <v>000000000</v>
          </cell>
          <cell r="AW457" t="str">
            <v>000</v>
          </cell>
          <cell r="AX457" t="str">
            <v>00</v>
          </cell>
          <cell r="AY457" t="str">
            <v>0</v>
          </cell>
          <cell r="AZ457" t="str">
            <v>FPL Fibernet</v>
          </cell>
        </row>
        <row r="458">
          <cell r="A458" t="str">
            <v>107100</v>
          </cell>
          <cell r="B458" t="str">
            <v>0312</v>
          </cell>
          <cell r="C458" t="str">
            <v>06080</v>
          </cell>
          <cell r="D458" t="str">
            <v>0FIBER</v>
          </cell>
          <cell r="E458" t="str">
            <v>312000</v>
          </cell>
          <cell r="F458" t="str">
            <v>0803</v>
          </cell>
          <cell r="G458" t="str">
            <v>36000</v>
          </cell>
          <cell r="H458" t="str">
            <v>A</v>
          </cell>
          <cell r="I458" t="str">
            <v>00000041</v>
          </cell>
          <cell r="J458">
            <v>60</v>
          </cell>
          <cell r="K458">
            <v>312</v>
          </cell>
          <cell r="L458">
            <v>6178</v>
          </cell>
          <cell r="M458">
            <v>107</v>
          </cell>
          <cell r="N458">
            <v>10</v>
          </cell>
          <cell r="O458">
            <v>0</v>
          </cell>
          <cell r="P458">
            <v>107.1</v>
          </cell>
          <cell r="Q458" t="str">
            <v>0803</v>
          </cell>
          <cell r="R458" t="str">
            <v>36000</v>
          </cell>
          <cell r="S458" t="str">
            <v>200212</v>
          </cell>
          <cell r="T458" t="str">
            <v>PY42</v>
          </cell>
          <cell r="U458">
            <v>334.8</v>
          </cell>
          <cell r="V458" t="str">
            <v>LDB</v>
          </cell>
          <cell r="W458">
            <v>0</v>
          </cell>
          <cell r="X458" t="str">
            <v>SHR</v>
          </cell>
          <cell r="Y458">
            <v>8</v>
          </cell>
          <cell r="Z458">
            <v>8</v>
          </cell>
          <cell r="AA458" t="str">
            <v>PYP</v>
          </cell>
          <cell r="AB458" t="str">
            <v xml:space="preserve"> 0000025</v>
          </cell>
          <cell r="AC458" t="str">
            <v>PYL</v>
          </cell>
          <cell r="AD458" t="str">
            <v>004368</v>
          </cell>
          <cell r="AE458" t="str">
            <v>EMP</v>
          </cell>
          <cell r="AF458" t="str">
            <v>64529</v>
          </cell>
          <cell r="AG458" t="str">
            <v>JUL</v>
          </cell>
          <cell r="AH458" t="str">
            <v xml:space="preserve"> 000.00</v>
          </cell>
          <cell r="AI458" t="str">
            <v>BCH</v>
          </cell>
          <cell r="AJ458" t="str">
            <v>500</v>
          </cell>
          <cell r="AK458" t="str">
            <v>CLS</v>
          </cell>
          <cell r="AL458" t="str">
            <v>R436</v>
          </cell>
          <cell r="AM458" t="str">
            <v>DTA</v>
          </cell>
          <cell r="AN458" t="str">
            <v xml:space="preserve"> 00000000000.00</v>
          </cell>
          <cell r="AO458" t="str">
            <v>DTH</v>
          </cell>
          <cell r="AP458" t="str">
            <v xml:space="preserve"> 00000000000.00</v>
          </cell>
          <cell r="AV458" t="str">
            <v>000000000</v>
          </cell>
          <cell r="AW458" t="str">
            <v>000</v>
          </cell>
          <cell r="AX458" t="str">
            <v>00</v>
          </cell>
          <cell r="AY458" t="str">
            <v>0</v>
          </cell>
          <cell r="AZ458" t="str">
            <v>FPL Fibernet</v>
          </cell>
        </row>
        <row r="459">
          <cell r="A459" t="str">
            <v>107100</v>
          </cell>
          <cell r="B459" t="str">
            <v>0312</v>
          </cell>
          <cell r="C459" t="str">
            <v>06080</v>
          </cell>
          <cell r="D459" t="str">
            <v>0FIBER</v>
          </cell>
          <cell r="E459" t="str">
            <v>312000</v>
          </cell>
          <cell r="F459" t="str">
            <v>0803</v>
          </cell>
          <cell r="G459" t="str">
            <v>36000</v>
          </cell>
          <cell r="H459" t="str">
            <v>A</v>
          </cell>
          <cell r="I459" t="str">
            <v>00000041</v>
          </cell>
          <cell r="J459">
            <v>60</v>
          </cell>
          <cell r="K459">
            <v>312</v>
          </cell>
          <cell r="L459">
            <v>6178</v>
          </cell>
          <cell r="M459">
            <v>107</v>
          </cell>
          <cell r="N459">
            <v>10</v>
          </cell>
          <cell r="O459">
            <v>0</v>
          </cell>
          <cell r="P459">
            <v>107.1</v>
          </cell>
          <cell r="Q459" t="str">
            <v>0803</v>
          </cell>
          <cell r="R459" t="str">
            <v>36000</v>
          </cell>
          <cell r="S459" t="str">
            <v>200212</v>
          </cell>
          <cell r="T459" t="str">
            <v>PY42</v>
          </cell>
          <cell r="U459">
            <v>502.2</v>
          </cell>
          <cell r="V459" t="str">
            <v>LDB</v>
          </cell>
          <cell r="W459">
            <v>0</v>
          </cell>
          <cell r="X459" t="str">
            <v>SHR</v>
          </cell>
          <cell r="Y459">
            <v>12</v>
          </cell>
          <cell r="Z459">
            <v>12</v>
          </cell>
          <cell r="AA459" t="str">
            <v>PYP</v>
          </cell>
          <cell r="AB459" t="str">
            <v xml:space="preserve"> 0000026</v>
          </cell>
          <cell r="AC459" t="str">
            <v>PYL</v>
          </cell>
          <cell r="AD459" t="str">
            <v>004368</v>
          </cell>
          <cell r="AE459" t="str">
            <v>EMP</v>
          </cell>
          <cell r="AF459" t="str">
            <v>64529</v>
          </cell>
          <cell r="AG459" t="str">
            <v>JUL</v>
          </cell>
          <cell r="AH459" t="str">
            <v xml:space="preserve"> 000.00</v>
          </cell>
          <cell r="AI459" t="str">
            <v>BCH</v>
          </cell>
          <cell r="AJ459" t="str">
            <v>500</v>
          </cell>
          <cell r="AK459" t="str">
            <v>CLS</v>
          </cell>
          <cell r="AL459" t="str">
            <v>R436</v>
          </cell>
          <cell r="AM459" t="str">
            <v>DTA</v>
          </cell>
          <cell r="AN459" t="str">
            <v xml:space="preserve"> 00000000000.00</v>
          </cell>
          <cell r="AO459" t="str">
            <v>DTH</v>
          </cell>
          <cell r="AP459" t="str">
            <v xml:space="preserve"> 00000000000.00</v>
          </cell>
          <cell r="AV459" t="str">
            <v>000000000</v>
          </cell>
          <cell r="AW459" t="str">
            <v>000</v>
          </cell>
          <cell r="AX459" t="str">
            <v>00</v>
          </cell>
          <cell r="AY459" t="str">
            <v>0</v>
          </cell>
          <cell r="AZ459" t="str">
            <v>FPL Fibernet</v>
          </cell>
        </row>
        <row r="460">
          <cell r="A460" t="str">
            <v>107100</v>
          </cell>
          <cell r="B460" t="str">
            <v>0314</v>
          </cell>
          <cell r="C460" t="str">
            <v>06080</v>
          </cell>
          <cell r="D460" t="str">
            <v>0FIBER</v>
          </cell>
          <cell r="E460" t="str">
            <v>314000</v>
          </cell>
          <cell r="F460" t="str">
            <v>0803</v>
          </cell>
          <cell r="G460" t="str">
            <v>36000</v>
          </cell>
          <cell r="H460" t="str">
            <v>A</v>
          </cell>
          <cell r="I460" t="str">
            <v>00000041</v>
          </cell>
          <cell r="J460">
            <v>60</v>
          </cell>
          <cell r="K460">
            <v>314</v>
          </cell>
          <cell r="L460">
            <v>6179</v>
          </cell>
          <cell r="M460">
            <v>107</v>
          </cell>
          <cell r="N460">
            <v>10</v>
          </cell>
          <cell r="O460">
            <v>0</v>
          </cell>
          <cell r="P460">
            <v>107.1</v>
          </cell>
          <cell r="Q460" t="str">
            <v>0803</v>
          </cell>
          <cell r="R460" t="str">
            <v>36000</v>
          </cell>
          <cell r="S460" t="str">
            <v>200212</v>
          </cell>
          <cell r="T460" t="str">
            <v>PY42</v>
          </cell>
          <cell r="U460">
            <v>265.35000000000002</v>
          </cell>
          <cell r="V460" t="str">
            <v>LDB</v>
          </cell>
          <cell r="W460">
            <v>0</v>
          </cell>
          <cell r="X460" t="str">
            <v>SHR</v>
          </cell>
          <cell r="Y460">
            <v>12</v>
          </cell>
          <cell r="Z460">
            <v>12</v>
          </cell>
          <cell r="AA460" t="str">
            <v>PYP</v>
          </cell>
          <cell r="AB460" t="str">
            <v xml:space="preserve"> 0000026</v>
          </cell>
          <cell r="AC460" t="str">
            <v>PYL</v>
          </cell>
          <cell r="AD460" t="str">
            <v>004340</v>
          </cell>
          <cell r="AE460" t="str">
            <v>EMP</v>
          </cell>
          <cell r="AF460" t="str">
            <v>96483</v>
          </cell>
          <cell r="AG460" t="str">
            <v>JUL</v>
          </cell>
          <cell r="AH460" t="str">
            <v xml:space="preserve"> 000.00</v>
          </cell>
          <cell r="AI460" t="str">
            <v>BCH</v>
          </cell>
          <cell r="AJ460" t="str">
            <v>500</v>
          </cell>
          <cell r="AK460" t="str">
            <v>CLS</v>
          </cell>
          <cell r="AL460" t="str">
            <v>R453</v>
          </cell>
          <cell r="AM460" t="str">
            <v>DTA</v>
          </cell>
          <cell r="AN460" t="str">
            <v xml:space="preserve"> 00000000000.00</v>
          </cell>
          <cell r="AO460" t="str">
            <v>DTH</v>
          </cell>
          <cell r="AP460" t="str">
            <v xml:space="preserve"> 00000000000.00</v>
          </cell>
          <cell r="AV460" t="str">
            <v>000000000</v>
          </cell>
          <cell r="AW460" t="str">
            <v>000</v>
          </cell>
          <cell r="AX460" t="str">
            <v>00</v>
          </cell>
          <cell r="AY460" t="str">
            <v>0</v>
          </cell>
          <cell r="AZ460" t="str">
            <v>FPL Fibernet</v>
          </cell>
        </row>
        <row r="461">
          <cell r="A461" t="str">
            <v>107100</v>
          </cell>
          <cell r="B461" t="str">
            <v>0312</v>
          </cell>
          <cell r="C461" t="str">
            <v>06080</v>
          </cell>
          <cell r="D461" t="str">
            <v>0ELECT</v>
          </cell>
          <cell r="E461" t="str">
            <v>312000</v>
          </cell>
          <cell r="F461" t="str">
            <v>0790</v>
          </cell>
          <cell r="G461" t="str">
            <v>65000</v>
          </cell>
          <cell r="H461" t="str">
            <v>A</v>
          </cell>
          <cell r="I461" t="str">
            <v>00000041</v>
          </cell>
          <cell r="J461">
            <v>65</v>
          </cell>
          <cell r="K461">
            <v>312</v>
          </cell>
          <cell r="L461">
            <v>6180</v>
          </cell>
          <cell r="M461">
            <v>0</v>
          </cell>
          <cell r="N461">
            <v>0</v>
          </cell>
          <cell r="O461">
            <v>0</v>
          </cell>
          <cell r="P461">
            <v>0</v>
          </cell>
          <cell r="Q461" t="str">
            <v>0790</v>
          </cell>
          <cell r="R461" t="str">
            <v>65000</v>
          </cell>
          <cell r="S461" t="str">
            <v>200212</v>
          </cell>
          <cell r="T461" t="str">
            <v>CA01</v>
          </cell>
          <cell r="U461">
            <v>4600</v>
          </cell>
          <cell r="V461" t="str">
            <v>LDB</v>
          </cell>
          <cell r="W461">
            <v>0</v>
          </cell>
          <cell r="Y461">
            <v>0</v>
          </cell>
          <cell r="Z461">
            <v>0</v>
          </cell>
          <cell r="AA461" t="str">
            <v>BCH</v>
          </cell>
          <cell r="AB461" t="str">
            <v>0011</v>
          </cell>
          <cell r="AC461" t="str">
            <v>WKS</v>
          </cell>
          <cell r="AE461" t="str">
            <v>JV#</v>
          </cell>
          <cell r="AF461" t="str">
            <v>1232</v>
          </cell>
          <cell r="AG461" t="str">
            <v>FRN</v>
          </cell>
          <cell r="AH461" t="str">
            <v>6180</v>
          </cell>
          <cell r="AI461" t="str">
            <v>RP#</v>
          </cell>
          <cell r="AJ461" t="str">
            <v>000</v>
          </cell>
          <cell r="AK461" t="str">
            <v>CTL</v>
          </cell>
          <cell r="AM461" t="str">
            <v>RF#</v>
          </cell>
          <cell r="AU461" t="str">
            <v>ACCRUAL OF OCT 02 CAPITAL</v>
          </cell>
          <cell r="AZ461" t="str">
            <v>FPL Fibernet</v>
          </cell>
        </row>
        <row r="462">
          <cell r="A462" t="str">
            <v>107100</v>
          </cell>
          <cell r="B462" t="str">
            <v>0312</v>
          </cell>
          <cell r="C462" t="str">
            <v>06080</v>
          </cell>
          <cell r="D462" t="str">
            <v>0FIBER</v>
          </cell>
          <cell r="E462" t="str">
            <v>312000</v>
          </cell>
          <cell r="F462" t="str">
            <v>0803</v>
          </cell>
          <cell r="G462" t="str">
            <v>36000</v>
          </cell>
          <cell r="H462" t="str">
            <v>A</v>
          </cell>
          <cell r="I462" t="str">
            <v>00000041</v>
          </cell>
          <cell r="J462">
            <v>60</v>
          </cell>
          <cell r="K462">
            <v>312</v>
          </cell>
          <cell r="L462">
            <v>6180</v>
          </cell>
          <cell r="M462">
            <v>107</v>
          </cell>
          <cell r="N462">
            <v>10</v>
          </cell>
          <cell r="O462">
            <v>0</v>
          </cell>
          <cell r="P462">
            <v>107.1</v>
          </cell>
          <cell r="Q462" t="str">
            <v>0803</v>
          </cell>
          <cell r="R462" t="str">
            <v>36000</v>
          </cell>
          <cell r="S462" t="str">
            <v>200212</v>
          </cell>
          <cell r="T462" t="str">
            <v>PY42</v>
          </cell>
          <cell r="U462">
            <v>115.2</v>
          </cell>
          <cell r="V462" t="str">
            <v>LDB</v>
          </cell>
          <cell r="W462">
            <v>0</v>
          </cell>
          <cell r="X462" t="str">
            <v>SHR</v>
          </cell>
          <cell r="Y462">
            <v>4</v>
          </cell>
          <cell r="Z462">
            <v>4</v>
          </cell>
          <cell r="AA462" t="str">
            <v>PYP</v>
          </cell>
          <cell r="AB462" t="str">
            <v xml:space="preserve"> 0000025</v>
          </cell>
          <cell r="AC462" t="str">
            <v>PYL</v>
          </cell>
          <cell r="AD462" t="str">
            <v>004385</v>
          </cell>
          <cell r="AE462" t="str">
            <v>EMP</v>
          </cell>
          <cell r="AF462" t="str">
            <v>01612</v>
          </cell>
          <cell r="AG462" t="str">
            <v>JUL</v>
          </cell>
          <cell r="AH462" t="str">
            <v xml:space="preserve"> 000.00</v>
          </cell>
          <cell r="AI462" t="str">
            <v>BCH</v>
          </cell>
          <cell r="AJ462" t="str">
            <v>500</v>
          </cell>
          <cell r="AK462" t="str">
            <v>CLS</v>
          </cell>
          <cell r="AL462" t="str">
            <v>R433</v>
          </cell>
          <cell r="AM462" t="str">
            <v>DTA</v>
          </cell>
          <cell r="AN462" t="str">
            <v xml:space="preserve"> 00000000000.00</v>
          </cell>
          <cell r="AO462" t="str">
            <v>DTH</v>
          </cell>
          <cell r="AP462" t="str">
            <v xml:space="preserve"> 00000000000.00</v>
          </cell>
          <cell r="AV462" t="str">
            <v>000000000</v>
          </cell>
          <cell r="AW462" t="str">
            <v>000</v>
          </cell>
          <cell r="AX462" t="str">
            <v>00</v>
          </cell>
          <cell r="AY462" t="str">
            <v>0</v>
          </cell>
          <cell r="AZ462" t="str">
            <v>FPL Fibernet</v>
          </cell>
        </row>
        <row r="463">
          <cell r="A463" t="str">
            <v>107100</v>
          </cell>
          <cell r="B463" t="str">
            <v>0312</v>
          </cell>
          <cell r="C463" t="str">
            <v>06080</v>
          </cell>
          <cell r="D463" t="str">
            <v>0FIBER</v>
          </cell>
          <cell r="E463" t="str">
            <v>312000</v>
          </cell>
          <cell r="F463" t="str">
            <v>0803</v>
          </cell>
          <cell r="G463" t="str">
            <v>36000</v>
          </cell>
          <cell r="H463" t="str">
            <v>A</v>
          </cell>
          <cell r="I463" t="str">
            <v>00000041</v>
          </cell>
          <cell r="J463">
            <v>60</v>
          </cell>
          <cell r="K463">
            <v>312</v>
          </cell>
          <cell r="L463">
            <v>6180</v>
          </cell>
          <cell r="M463">
            <v>107</v>
          </cell>
          <cell r="N463">
            <v>10</v>
          </cell>
          <cell r="O463">
            <v>0</v>
          </cell>
          <cell r="P463">
            <v>107.1</v>
          </cell>
          <cell r="Q463" t="str">
            <v>0803</v>
          </cell>
          <cell r="R463" t="str">
            <v>36000</v>
          </cell>
          <cell r="S463" t="str">
            <v>200212</v>
          </cell>
          <cell r="T463" t="str">
            <v>PY42</v>
          </cell>
          <cell r="U463">
            <v>207.69</v>
          </cell>
          <cell r="V463" t="str">
            <v>LDB</v>
          </cell>
          <cell r="W463">
            <v>0</v>
          </cell>
          <cell r="X463" t="str">
            <v>SHR</v>
          </cell>
          <cell r="Y463">
            <v>5</v>
          </cell>
          <cell r="Z463">
            <v>5</v>
          </cell>
          <cell r="AA463" t="str">
            <v>PYP</v>
          </cell>
          <cell r="AB463" t="str">
            <v xml:space="preserve"> 0000001</v>
          </cell>
          <cell r="AC463" t="str">
            <v>PYL</v>
          </cell>
          <cell r="AD463" t="str">
            <v>003054</v>
          </cell>
          <cell r="AE463" t="str">
            <v>EMP</v>
          </cell>
          <cell r="AF463" t="str">
            <v>16244</v>
          </cell>
          <cell r="AG463" t="str">
            <v>JUL</v>
          </cell>
          <cell r="AH463" t="str">
            <v xml:space="preserve"> 000.00</v>
          </cell>
          <cell r="AI463" t="str">
            <v>BCH</v>
          </cell>
          <cell r="AJ463" t="str">
            <v>500</v>
          </cell>
          <cell r="AK463" t="str">
            <v>CLS</v>
          </cell>
          <cell r="AL463" t="str">
            <v>R513</v>
          </cell>
          <cell r="AM463" t="str">
            <v>DTA</v>
          </cell>
          <cell r="AN463" t="str">
            <v xml:space="preserve"> 00000000000.00</v>
          </cell>
          <cell r="AO463" t="str">
            <v>DTH</v>
          </cell>
          <cell r="AP463" t="str">
            <v xml:space="preserve"> 00000000000.00</v>
          </cell>
          <cell r="AV463" t="str">
            <v>000000000</v>
          </cell>
          <cell r="AW463" t="str">
            <v>000</v>
          </cell>
          <cell r="AX463" t="str">
            <v>00</v>
          </cell>
          <cell r="AY463" t="str">
            <v>0</v>
          </cell>
          <cell r="AZ463" t="str">
            <v>FPL Fibernet</v>
          </cell>
        </row>
        <row r="464">
          <cell r="A464" t="str">
            <v>107100</v>
          </cell>
          <cell r="B464" t="str">
            <v>0312</v>
          </cell>
          <cell r="C464" t="str">
            <v>06080</v>
          </cell>
          <cell r="D464" t="str">
            <v>0FIBER</v>
          </cell>
          <cell r="E464" t="str">
            <v>312000</v>
          </cell>
          <cell r="F464" t="str">
            <v>0803</v>
          </cell>
          <cell r="G464" t="str">
            <v>36000</v>
          </cell>
          <cell r="H464" t="str">
            <v>A</v>
          </cell>
          <cell r="I464" t="str">
            <v>00000041</v>
          </cell>
          <cell r="J464">
            <v>60</v>
          </cell>
          <cell r="K464">
            <v>312</v>
          </cell>
          <cell r="L464">
            <v>6180</v>
          </cell>
          <cell r="M464">
            <v>107</v>
          </cell>
          <cell r="N464">
            <v>10</v>
          </cell>
          <cell r="O464">
            <v>0</v>
          </cell>
          <cell r="P464">
            <v>107.1</v>
          </cell>
          <cell r="Q464" t="str">
            <v>0803</v>
          </cell>
          <cell r="R464" t="str">
            <v>36000</v>
          </cell>
          <cell r="S464" t="str">
            <v>200212</v>
          </cell>
          <cell r="T464" t="str">
            <v>PY42</v>
          </cell>
          <cell r="U464">
            <v>669.6</v>
          </cell>
          <cell r="V464" t="str">
            <v>LDB</v>
          </cell>
          <cell r="W464">
            <v>0</v>
          </cell>
          <cell r="X464" t="str">
            <v>SHR</v>
          </cell>
          <cell r="Y464">
            <v>16</v>
          </cell>
          <cell r="Z464">
            <v>16</v>
          </cell>
          <cell r="AA464" t="str">
            <v>PYP</v>
          </cell>
          <cell r="AB464" t="str">
            <v xml:space="preserve"> 0000026</v>
          </cell>
          <cell r="AC464" t="str">
            <v>PYL</v>
          </cell>
          <cell r="AD464" t="str">
            <v>004368</v>
          </cell>
          <cell r="AE464" t="str">
            <v>EMP</v>
          </cell>
          <cell r="AF464" t="str">
            <v>64529</v>
          </cell>
          <cell r="AG464" t="str">
            <v>JUL</v>
          </cell>
          <cell r="AH464" t="str">
            <v xml:space="preserve"> 000.00</v>
          </cell>
          <cell r="AI464" t="str">
            <v>BCH</v>
          </cell>
          <cell r="AJ464" t="str">
            <v>500</v>
          </cell>
          <cell r="AK464" t="str">
            <v>CLS</v>
          </cell>
          <cell r="AL464" t="str">
            <v>R436</v>
          </cell>
          <cell r="AM464" t="str">
            <v>DTA</v>
          </cell>
          <cell r="AN464" t="str">
            <v xml:space="preserve"> 00000000000.00</v>
          </cell>
          <cell r="AO464" t="str">
            <v>DTH</v>
          </cell>
          <cell r="AP464" t="str">
            <v xml:space="preserve"> 00000000000.00</v>
          </cell>
          <cell r="AV464" t="str">
            <v>000000000</v>
          </cell>
          <cell r="AW464" t="str">
            <v>000</v>
          </cell>
          <cell r="AX464" t="str">
            <v>00</v>
          </cell>
          <cell r="AY464" t="str">
            <v>0</v>
          </cell>
          <cell r="AZ464" t="str">
            <v>FPL Fibernet</v>
          </cell>
        </row>
        <row r="465">
          <cell r="A465" t="str">
            <v>107100</v>
          </cell>
          <cell r="B465" t="str">
            <v>0366</v>
          </cell>
          <cell r="C465" t="str">
            <v>06080</v>
          </cell>
          <cell r="D465" t="str">
            <v>0FIBER</v>
          </cell>
          <cell r="E465" t="str">
            <v>385000</v>
          </cell>
          <cell r="F465" t="str">
            <v>0803</v>
          </cell>
          <cell r="G465" t="str">
            <v>36000</v>
          </cell>
          <cell r="H465" t="str">
            <v>A</v>
          </cell>
          <cell r="I465" t="str">
            <v>00000041</v>
          </cell>
          <cell r="J465">
            <v>60</v>
          </cell>
          <cell r="K465">
            <v>366</v>
          </cell>
          <cell r="L465">
            <v>6180</v>
          </cell>
          <cell r="M465">
            <v>107</v>
          </cell>
          <cell r="N465">
            <v>10</v>
          </cell>
          <cell r="O465">
            <v>0</v>
          </cell>
          <cell r="P465">
            <v>107.1</v>
          </cell>
          <cell r="Q465" t="str">
            <v>0803</v>
          </cell>
          <cell r="R465" t="str">
            <v>36000</v>
          </cell>
          <cell r="S465" t="str">
            <v>200212</v>
          </cell>
          <cell r="T465" t="str">
            <v>PY42</v>
          </cell>
          <cell r="U465">
            <v>418.5</v>
          </cell>
          <cell r="V465" t="str">
            <v>LDB</v>
          </cell>
          <cell r="W465">
            <v>0</v>
          </cell>
          <cell r="X465" t="str">
            <v>SHR</v>
          </cell>
          <cell r="Y465">
            <v>10</v>
          </cell>
          <cell r="Z465">
            <v>10</v>
          </cell>
          <cell r="AA465" t="str">
            <v>PYP</v>
          </cell>
          <cell r="AB465" t="str">
            <v xml:space="preserve"> 0000025</v>
          </cell>
          <cell r="AC465" t="str">
            <v>PYL</v>
          </cell>
          <cell r="AD465" t="str">
            <v>004368</v>
          </cell>
          <cell r="AE465" t="str">
            <v>EMP</v>
          </cell>
          <cell r="AF465" t="str">
            <v>64529</v>
          </cell>
          <cell r="AG465" t="str">
            <v>JUL</v>
          </cell>
          <cell r="AH465" t="str">
            <v xml:space="preserve"> 000.00</v>
          </cell>
          <cell r="AI465" t="str">
            <v>BCH</v>
          </cell>
          <cell r="AJ465" t="str">
            <v>500</v>
          </cell>
          <cell r="AK465" t="str">
            <v>CLS</v>
          </cell>
          <cell r="AL465" t="str">
            <v>R436</v>
          </cell>
          <cell r="AM465" t="str">
            <v>DTA</v>
          </cell>
          <cell r="AN465" t="str">
            <v xml:space="preserve"> 00000000000.00</v>
          </cell>
          <cell r="AO465" t="str">
            <v>DTH</v>
          </cell>
          <cell r="AP465" t="str">
            <v xml:space="preserve"> 00000000000.00</v>
          </cell>
          <cell r="AV465" t="str">
            <v>000000000</v>
          </cell>
          <cell r="AW465" t="str">
            <v>000</v>
          </cell>
          <cell r="AX465" t="str">
            <v>00</v>
          </cell>
          <cell r="AY465" t="str">
            <v>0</v>
          </cell>
          <cell r="AZ465" t="str">
            <v>FPL Fibernet</v>
          </cell>
        </row>
        <row r="466">
          <cell r="A466" t="str">
            <v>107100</v>
          </cell>
          <cell r="B466" t="str">
            <v>0312</v>
          </cell>
          <cell r="C466" t="str">
            <v>06080</v>
          </cell>
          <cell r="D466" t="str">
            <v>0ELECT</v>
          </cell>
          <cell r="E466" t="str">
            <v>312000</v>
          </cell>
          <cell r="F466" t="str">
            <v>0676</v>
          </cell>
          <cell r="G466" t="str">
            <v>11450</v>
          </cell>
          <cell r="H466" t="str">
            <v>A</v>
          </cell>
          <cell r="I466" t="str">
            <v>00000041</v>
          </cell>
          <cell r="J466">
            <v>65</v>
          </cell>
          <cell r="K466">
            <v>312</v>
          </cell>
          <cell r="L466">
            <v>6181</v>
          </cell>
          <cell r="M466">
            <v>398</v>
          </cell>
          <cell r="N466">
            <v>0</v>
          </cell>
          <cell r="O466">
            <v>1</v>
          </cell>
          <cell r="P466">
            <v>398.00099999999998</v>
          </cell>
          <cell r="Q466" t="str">
            <v>0676</v>
          </cell>
          <cell r="R466" t="str">
            <v>11450</v>
          </cell>
          <cell r="S466" t="str">
            <v>200212</v>
          </cell>
          <cell r="T466" t="str">
            <v>SA01</v>
          </cell>
          <cell r="U466">
            <v>2.04</v>
          </cell>
          <cell r="V466" t="str">
            <v>LDB</v>
          </cell>
          <cell r="W466">
            <v>0</v>
          </cell>
          <cell r="Y466">
            <v>0</v>
          </cell>
          <cell r="Z466">
            <v>1</v>
          </cell>
          <cell r="AA466" t="str">
            <v>MS#</v>
          </cell>
          <cell r="AB466" t="str">
            <v xml:space="preserve">   998014607</v>
          </cell>
          <cell r="AC466" t="str">
            <v>BCH</v>
          </cell>
          <cell r="AD466" t="str">
            <v>018722</v>
          </cell>
          <cell r="AE466" t="str">
            <v>TML</v>
          </cell>
          <cell r="AF466" t="str">
            <v>12017</v>
          </cell>
          <cell r="AG466" t="str">
            <v>SRL</v>
          </cell>
          <cell r="AH466" t="str">
            <v>0350</v>
          </cell>
          <cell r="AI466" t="str">
            <v>DLV</v>
          </cell>
          <cell r="AJ466" t="str">
            <v>000</v>
          </cell>
          <cell r="AK466" t="str">
            <v>REL</v>
          </cell>
          <cell r="AL466" t="str">
            <v>000</v>
          </cell>
          <cell r="AM466" t="str">
            <v>LN#</v>
          </cell>
          <cell r="AO466" t="str">
            <v>UOI</v>
          </cell>
          <cell r="AP466" t="str">
            <v>EA</v>
          </cell>
          <cell r="AU466" t="str">
            <v>0</v>
          </cell>
          <cell r="AW466" t="str">
            <v>000</v>
          </cell>
          <cell r="AX466" t="str">
            <v>00</v>
          </cell>
          <cell r="AY466" t="str">
            <v>0</v>
          </cell>
          <cell r="AZ466" t="str">
            <v>FPL Fibernet</v>
          </cell>
        </row>
        <row r="467">
          <cell r="A467" t="str">
            <v>107100</v>
          </cell>
          <cell r="B467" t="str">
            <v>0312</v>
          </cell>
          <cell r="C467" t="str">
            <v>06080</v>
          </cell>
          <cell r="D467" t="str">
            <v>0ELECT</v>
          </cell>
          <cell r="E467" t="str">
            <v>312000</v>
          </cell>
          <cell r="F467" t="str">
            <v>0676</v>
          </cell>
          <cell r="G467" t="str">
            <v>11450</v>
          </cell>
          <cell r="H467" t="str">
            <v>A</v>
          </cell>
          <cell r="I467" t="str">
            <v>00000041</v>
          </cell>
          <cell r="J467">
            <v>65</v>
          </cell>
          <cell r="K467">
            <v>312</v>
          </cell>
          <cell r="L467">
            <v>6181</v>
          </cell>
          <cell r="M467">
            <v>398</v>
          </cell>
          <cell r="N467">
            <v>0</v>
          </cell>
          <cell r="O467">
            <v>1</v>
          </cell>
          <cell r="P467">
            <v>398.00099999999998</v>
          </cell>
          <cell r="Q467" t="str">
            <v>0676</v>
          </cell>
          <cell r="R467" t="str">
            <v>11450</v>
          </cell>
          <cell r="S467" t="str">
            <v>200212</v>
          </cell>
          <cell r="T467" t="str">
            <v>SA01</v>
          </cell>
          <cell r="U467">
            <v>2.88</v>
          </cell>
          <cell r="V467" t="str">
            <v>LDB</v>
          </cell>
          <cell r="W467">
            <v>0</v>
          </cell>
          <cell r="Y467">
            <v>0</v>
          </cell>
          <cell r="Z467">
            <v>1</v>
          </cell>
          <cell r="AA467" t="str">
            <v>MS#</v>
          </cell>
          <cell r="AB467" t="str">
            <v xml:space="preserve">   998014606</v>
          </cell>
          <cell r="AC467" t="str">
            <v>BCH</v>
          </cell>
          <cell r="AD467" t="str">
            <v>018722</v>
          </cell>
          <cell r="AE467" t="str">
            <v>TML</v>
          </cell>
          <cell r="AF467" t="str">
            <v>12017</v>
          </cell>
          <cell r="AG467" t="str">
            <v>SRL</v>
          </cell>
          <cell r="AH467" t="str">
            <v>0350</v>
          </cell>
          <cell r="AI467" t="str">
            <v>DLV</v>
          </cell>
          <cell r="AJ467" t="str">
            <v>000</v>
          </cell>
          <cell r="AK467" t="str">
            <v>REL</v>
          </cell>
          <cell r="AL467" t="str">
            <v>000</v>
          </cell>
          <cell r="AM467" t="str">
            <v>LN#</v>
          </cell>
          <cell r="AO467" t="str">
            <v>UOI</v>
          </cell>
          <cell r="AP467" t="str">
            <v>EA</v>
          </cell>
          <cell r="AU467" t="str">
            <v>0</v>
          </cell>
          <cell r="AW467" t="str">
            <v>000</v>
          </cell>
          <cell r="AX467" t="str">
            <v>00</v>
          </cell>
          <cell r="AY467" t="str">
            <v>0</v>
          </cell>
          <cell r="AZ467" t="str">
            <v>FPL Fibernet</v>
          </cell>
        </row>
        <row r="468">
          <cell r="A468" t="str">
            <v>107100</v>
          </cell>
          <cell r="B468" t="str">
            <v>0312</v>
          </cell>
          <cell r="C468" t="str">
            <v>06080</v>
          </cell>
          <cell r="D468" t="str">
            <v>0ELECT</v>
          </cell>
          <cell r="E468" t="str">
            <v>312000</v>
          </cell>
          <cell r="F468" t="str">
            <v>0676</v>
          </cell>
          <cell r="G468" t="str">
            <v>11450</v>
          </cell>
          <cell r="H468" t="str">
            <v>A</v>
          </cell>
          <cell r="I468" t="str">
            <v>00000041</v>
          </cell>
          <cell r="J468">
            <v>65</v>
          </cell>
          <cell r="K468">
            <v>312</v>
          </cell>
          <cell r="L468">
            <v>6181</v>
          </cell>
          <cell r="M468">
            <v>398</v>
          </cell>
          <cell r="N468">
            <v>0</v>
          </cell>
          <cell r="O468">
            <v>1</v>
          </cell>
          <cell r="P468">
            <v>398.00099999999998</v>
          </cell>
          <cell r="Q468" t="str">
            <v>0676</v>
          </cell>
          <cell r="R468" t="str">
            <v>11450</v>
          </cell>
          <cell r="S468" t="str">
            <v>200212</v>
          </cell>
          <cell r="T468" t="str">
            <v>SA01</v>
          </cell>
          <cell r="U468">
            <v>14.84</v>
          </cell>
          <cell r="V468" t="str">
            <v>LDB</v>
          </cell>
          <cell r="W468">
            <v>0</v>
          </cell>
          <cell r="Y468">
            <v>0</v>
          </cell>
          <cell r="Z468">
            <v>2</v>
          </cell>
          <cell r="AA468" t="str">
            <v>MS#</v>
          </cell>
          <cell r="AB468" t="str">
            <v xml:space="preserve">   998012288</v>
          </cell>
          <cell r="AC468" t="str">
            <v>BCH</v>
          </cell>
          <cell r="AD468" t="str">
            <v>018721</v>
          </cell>
          <cell r="AE468" t="str">
            <v>TML</v>
          </cell>
          <cell r="AF468" t="str">
            <v>12017</v>
          </cell>
          <cell r="AG468" t="str">
            <v>SRL</v>
          </cell>
          <cell r="AH468" t="str">
            <v>0368</v>
          </cell>
          <cell r="AI468" t="str">
            <v>DLV</v>
          </cell>
          <cell r="AJ468" t="str">
            <v>000</v>
          </cell>
          <cell r="AK468" t="str">
            <v>REL</v>
          </cell>
          <cell r="AL468" t="str">
            <v>000</v>
          </cell>
          <cell r="AM468" t="str">
            <v>LN#</v>
          </cell>
          <cell r="AO468" t="str">
            <v>UOI</v>
          </cell>
          <cell r="AP468" t="str">
            <v>EA</v>
          </cell>
          <cell r="AU468" t="str">
            <v>0</v>
          </cell>
          <cell r="AW468" t="str">
            <v>000</v>
          </cell>
          <cell r="AX468" t="str">
            <v>00</v>
          </cell>
          <cell r="AY468" t="str">
            <v>0</v>
          </cell>
          <cell r="AZ468" t="str">
            <v>FPL Fibernet</v>
          </cell>
        </row>
        <row r="469">
          <cell r="A469" t="str">
            <v>107100</v>
          </cell>
          <cell r="B469" t="str">
            <v>0312</v>
          </cell>
          <cell r="C469" t="str">
            <v>06080</v>
          </cell>
          <cell r="D469" t="str">
            <v>0ELECT</v>
          </cell>
          <cell r="E469" t="str">
            <v>312000</v>
          </cell>
          <cell r="F469" t="str">
            <v>0676</v>
          </cell>
          <cell r="G469" t="str">
            <v>11450</v>
          </cell>
          <cell r="H469" t="str">
            <v>A</v>
          </cell>
          <cell r="I469" t="str">
            <v>00000041</v>
          </cell>
          <cell r="J469">
            <v>65</v>
          </cell>
          <cell r="K469">
            <v>312</v>
          </cell>
          <cell r="L469">
            <v>6181</v>
          </cell>
          <cell r="M469">
            <v>398</v>
          </cell>
          <cell r="N469">
            <v>0</v>
          </cell>
          <cell r="O469">
            <v>1</v>
          </cell>
          <cell r="P469">
            <v>398.00099999999998</v>
          </cell>
          <cell r="Q469" t="str">
            <v>0676</v>
          </cell>
          <cell r="R469" t="str">
            <v>11450</v>
          </cell>
          <cell r="S469" t="str">
            <v>200212</v>
          </cell>
          <cell r="T469" t="str">
            <v>SA01</v>
          </cell>
          <cell r="U469">
            <v>16.97</v>
          </cell>
          <cell r="V469" t="str">
            <v>LDB</v>
          </cell>
          <cell r="W469">
            <v>0</v>
          </cell>
          <cell r="Y469">
            <v>0</v>
          </cell>
          <cell r="Z469">
            <v>1</v>
          </cell>
          <cell r="AA469" t="str">
            <v>MS#</v>
          </cell>
          <cell r="AB469" t="str">
            <v xml:space="preserve">   998014517</v>
          </cell>
          <cell r="AC469" t="str">
            <v>BCH</v>
          </cell>
          <cell r="AD469" t="str">
            <v>018722</v>
          </cell>
          <cell r="AE469" t="str">
            <v>TML</v>
          </cell>
          <cell r="AF469" t="str">
            <v>12017</v>
          </cell>
          <cell r="AG469" t="str">
            <v>SRL</v>
          </cell>
          <cell r="AH469" t="str">
            <v>0350</v>
          </cell>
          <cell r="AI469" t="str">
            <v>DLV</v>
          </cell>
          <cell r="AJ469" t="str">
            <v>000</v>
          </cell>
          <cell r="AK469" t="str">
            <v>REL</v>
          </cell>
          <cell r="AL469" t="str">
            <v>000</v>
          </cell>
          <cell r="AM469" t="str">
            <v>LN#</v>
          </cell>
          <cell r="AO469" t="str">
            <v>UOI</v>
          </cell>
          <cell r="AP469" t="str">
            <v>EA</v>
          </cell>
          <cell r="AU469" t="str">
            <v>0</v>
          </cell>
          <cell r="AW469" t="str">
            <v>000</v>
          </cell>
          <cell r="AX469" t="str">
            <v>00</v>
          </cell>
          <cell r="AY469" t="str">
            <v>0</v>
          </cell>
          <cell r="AZ469" t="str">
            <v>FPL Fibernet</v>
          </cell>
        </row>
        <row r="470">
          <cell r="A470" t="str">
            <v>107100</v>
          </cell>
          <cell r="B470" t="str">
            <v>0312</v>
          </cell>
          <cell r="C470" t="str">
            <v>06080</v>
          </cell>
          <cell r="D470" t="str">
            <v>0ELECT</v>
          </cell>
          <cell r="E470" t="str">
            <v>312000</v>
          </cell>
          <cell r="F470" t="str">
            <v>0676</v>
          </cell>
          <cell r="G470" t="str">
            <v>11450</v>
          </cell>
          <cell r="H470" t="str">
            <v>A</v>
          </cell>
          <cell r="I470" t="str">
            <v>00000041</v>
          </cell>
          <cell r="J470">
            <v>65</v>
          </cell>
          <cell r="K470">
            <v>312</v>
          </cell>
          <cell r="L470">
            <v>6181</v>
          </cell>
          <cell r="M470">
            <v>398</v>
          </cell>
          <cell r="N470">
            <v>0</v>
          </cell>
          <cell r="O470">
            <v>1</v>
          </cell>
          <cell r="P470">
            <v>398.00099999999998</v>
          </cell>
          <cell r="Q470" t="str">
            <v>0676</v>
          </cell>
          <cell r="R470" t="str">
            <v>11450</v>
          </cell>
          <cell r="S470" t="str">
            <v>200212</v>
          </cell>
          <cell r="T470" t="str">
            <v>SA01</v>
          </cell>
          <cell r="U470">
            <v>19.48</v>
          </cell>
          <cell r="V470" t="str">
            <v>LDB</v>
          </cell>
          <cell r="W470">
            <v>0</v>
          </cell>
          <cell r="Y470">
            <v>0</v>
          </cell>
          <cell r="Z470">
            <v>2</v>
          </cell>
          <cell r="AA470" t="str">
            <v>MS#</v>
          </cell>
          <cell r="AB470" t="str">
            <v xml:space="preserve">   998014037</v>
          </cell>
          <cell r="AC470" t="str">
            <v>BCH</v>
          </cell>
          <cell r="AD470" t="str">
            <v>018726</v>
          </cell>
          <cell r="AE470" t="str">
            <v>TML</v>
          </cell>
          <cell r="AF470" t="str">
            <v>12017</v>
          </cell>
          <cell r="AG470" t="str">
            <v>SRL</v>
          </cell>
          <cell r="AH470" t="str">
            <v>0350</v>
          </cell>
          <cell r="AI470" t="str">
            <v>DLV</v>
          </cell>
          <cell r="AJ470" t="str">
            <v>000</v>
          </cell>
          <cell r="AK470" t="str">
            <v>REL</v>
          </cell>
          <cell r="AL470" t="str">
            <v>000</v>
          </cell>
          <cell r="AM470" t="str">
            <v>LN#</v>
          </cell>
          <cell r="AO470" t="str">
            <v>UOI</v>
          </cell>
          <cell r="AP470" t="str">
            <v>EA</v>
          </cell>
          <cell r="AU470" t="str">
            <v>0</v>
          </cell>
          <cell r="AW470" t="str">
            <v>000</v>
          </cell>
          <cell r="AX470" t="str">
            <v>00</v>
          </cell>
          <cell r="AY470" t="str">
            <v>0</v>
          </cell>
          <cell r="AZ470" t="str">
            <v>FPL Fibernet</v>
          </cell>
        </row>
        <row r="471">
          <cell r="A471" t="str">
            <v>107100</v>
          </cell>
          <cell r="B471" t="str">
            <v>0312</v>
          </cell>
          <cell r="C471" t="str">
            <v>06080</v>
          </cell>
          <cell r="D471" t="str">
            <v>0ELECT</v>
          </cell>
          <cell r="E471" t="str">
            <v>312000</v>
          </cell>
          <cell r="F471" t="str">
            <v>0676</v>
          </cell>
          <cell r="G471" t="str">
            <v>11450</v>
          </cell>
          <cell r="H471" t="str">
            <v>A</v>
          </cell>
          <cell r="I471" t="str">
            <v>00000041</v>
          </cell>
          <cell r="J471">
            <v>65</v>
          </cell>
          <cell r="K471">
            <v>312</v>
          </cell>
          <cell r="L471">
            <v>6181</v>
          </cell>
          <cell r="M471">
            <v>398</v>
          </cell>
          <cell r="N471">
            <v>0</v>
          </cell>
          <cell r="O471">
            <v>1</v>
          </cell>
          <cell r="P471">
            <v>398.00099999999998</v>
          </cell>
          <cell r="Q471" t="str">
            <v>0676</v>
          </cell>
          <cell r="R471" t="str">
            <v>11450</v>
          </cell>
          <cell r="S471" t="str">
            <v>200212</v>
          </cell>
          <cell r="T471" t="str">
            <v>SA01</v>
          </cell>
          <cell r="U471">
            <v>30.22</v>
          </cell>
          <cell r="V471" t="str">
            <v>LDB</v>
          </cell>
          <cell r="W471">
            <v>0</v>
          </cell>
          <cell r="Y471">
            <v>0</v>
          </cell>
          <cell r="Z471">
            <v>2</v>
          </cell>
          <cell r="AA471" t="str">
            <v>MS#</v>
          </cell>
          <cell r="AB471" t="str">
            <v xml:space="preserve">   998000157</v>
          </cell>
          <cell r="AC471" t="str">
            <v>BCH</v>
          </cell>
          <cell r="AD471" t="str">
            <v>013388</v>
          </cell>
          <cell r="AE471" t="str">
            <v>TML</v>
          </cell>
          <cell r="AF471" t="str">
            <v>12016</v>
          </cell>
          <cell r="AG471" t="str">
            <v>SRL</v>
          </cell>
          <cell r="AH471" t="str">
            <v>0368</v>
          </cell>
          <cell r="AI471" t="str">
            <v>DLV</v>
          </cell>
          <cell r="AJ471" t="str">
            <v>000</v>
          </cell>
          <cell r="AK471" t="str">
            <v>REL</v>
          </cell>
          <cell r="AL471" t="str">
            <v>000</v>
          </cell>
          <cell r="AM471" t="str">
            <v>LN#</v>
          </cell>
          <cell r="AO471" t="str">
            <v>UOI</v>
          </cell>
          <cell r="AP471" t="str">
            <v>EA</v>
          </cell>
          <cell r="AU471" t="str">
            <v>0</v>
          </cell>
          <cell r="AW471" t="str">
            <v>000</v>
          </cell>
          <cell r="AX471" t="str">
            <v>00</v>
          </cell>
          <cell r="AY471" t="str">
            <v>0</v>
          </cell>
          <cell r="AZ471" t="str">
            <v>FPL Fibernet</v>
          </cell>
        </row>
        <row r="472">
          <cell r="A472" t="str">
            <v>107100</v>
          </cell>
          <cell r="B472" t="str">
            <v>0312</v>
          </cell>
          <cell r="C472" t="str">
            <v>06080</v>
          </cell>
          <cell r="D472" t="str">
            <v>0ELECT</v>
          </cell>
          <cell r="E472" t="str">
            <v>312000</v>
          </cell>
          <cell r="F472" t="str">
            <v>0676</v>
          </cell>
          <cell r="G472" t="str">
            <v>11450</v>
          </cell>
          <cell r="H472" t="str">
            <v>A</v>
          </cell>
          <cell r="I472" t="str">
            <v>00000041</v>
          </cell>
          <cell r="J472">
            <v>65</v>
          </cell>
          <cell r="K472">
            <v>312</v>
          </cell>
          <cell r="L472">
            <v>6181</v>
          </cell>
          <cell r="M472">
            <v>398</v>
          </cell>
          <cell r="N472">
            <v>0</v>
          </cell>
          <cell r="O472">
            <v>1</v>
          </cell>
          <cell r="P472">
            <v>398.00099999999998</v>
          </cell>
          <cell r="Q472" t="str">
            <v>0676</v>
          </cell>
          <cell r="R472" t="str">
            <v>11450</v>
          </cell>
          <cell r="S472" t="str">
            <v>200212</v>
          </cell>
          <cell r="T472" t="str">
            <v>SA01</v>
          </cell>
          <cell r="U472">
            <v>33.5</v>
          </cell>
          <cell r="V472" t="str">
            <v>LDB</v>
          </cell>
          <cell r="W472">
            <v>0</v>
          </cell>
          <cell r="Y472">
            <v>0</v>
          </cell>
          <cell r="Z472">
            <v>2</v>
          </cell>
          <cell r="AA472" t="str">
            <v>MS#</v>
          </cell>
          <cell r="AB472" t="str">
            <v xml:space="preserve">   998000155</v>
          </cell>
          <cell r="AC472" t="str">
            <v>BCH</v>
          </cell>
          <cell r="AD472" t="str">
            <v>013388</v>
          </cell>
          <cell r="AE472" t="str">
            <v>TML</v>
          </cell>
          <cell r="AF472" t="str">
            <v>12016</v>
          </cell>
          <cell r="AG472" t="str">
            <v>SRL</v>
          </cell>
          <cell r="AH472" t="str">
            <v>0368</v>
          </cell>
          <cell r="AI472" t="str">
            <v>DLV</v>
          </cell>
          <cell r="AJ472" t="str">
            <v>000</v>
          </cell>
          <cell r="AK472" t="str">
            <v>REL</v>
          </cell>
          <cell r="AL472" t="str">
            <v>000</v>
          </cell>
          <cell r="AM472" t="str">
            <v>LN#</v>
          </cell>
          <cell r="AO472" t="str">
            <v>UOI</v>
          </cell>
          <cell r="AP472" t="str">
            <v>EA</v>
          </cell>
          <cell r="AU472" t="str">
            <v>0</v>
          </cell>
          <cell r="AW472" t="str">
            <v>000</v>
          </cell>
          <cell r="AX472" t="str">
            <v>00</v>
          </cell>
          <cell r="AY472" t="str">
            <v>0</v>
          </cell>
          <cell r="AZ472" t="str">
            <v>FPL Fibernet</v>
          </cell>
        </row>
        <row r="473">
          <cell r="A473" t="str">
            <v>107100</v>
          </cell>
          <cell r="B473" t="str">
            <v>0312</v>
          </cell>
          <cell r="C473" t="str">
            <v>06080</v>
          </cell>
          <cell r="D473" t="str">
            <v>0ELECT</v>
          </cell>
          <cell r="E473" t="str">
            <v>312000</v>
          </cell>
          <cell r="F473" t="str">
            <v>0676</v>
          </cell>
          <cell r="G473" t="str">
            <v>11450</v>
          </cell>
          <cell r="H473" t="str">
            <v>A</v>
          </cell>
          <cell r="I473" t="str">
            <v>00000041</v>
          </cell>
          <cell r="J473">
            <v>65</v>
          </cell>
          <cell r="K473">
            <v>312</v>
          </cell>
          <cell r="L473">
            <v>6181</v>
          </cell>
          <cell r="M473">
            <v>398</v>
          </cell>
          <cell r="N473">
            <v>0</v>
          </cell>
          <cell r="O473">
            <v>1</v>
          </cell>
          <cell r="P473">
            <v>398.00099999999998</v>
          </cell>
          <cell r="Q473" t="str">
            <v>0676</v>
          </cell>
          <cell r="R473" t="str">
            <v>11450</v>
          </cell>
          <cell r="S473" t="str">
            <v>200212</v>
          </cell>
          <cell r="T473" t="str">
            <v>SA01</v>
          </cell>
          <cell r="U473">
            <v>35.68</v>
          </cell>
          <cell r="V473" t="str">
            <v>LDB</v>
          </cell>
          <cell r="W473">
            <v>0</v>
          </cell>
          <cell r="Y473">
            <v>0</v>
          </cell>
          <cell r="Z473">
            <v>4</v>
          </cell>
          <cell r="AA473" t="str">
            <v>MS#</v>
          </cell>
          <cell r="AB473" t="str">
            <v xml:space="preserve">   998000167</v>
          </cell>
          <cell r="AC473" t="str">
            <v>BCH</v>
          </cell>
          <cell r="AD473" t="str">
            <v>013388</v>
          </cell>
          <cell r="AE473" t="str">
            <v>TML</v>
          </cell>
          <cell r="AF473" t="str">
            <v>12016</v>
          </cell>
          <cell r="AG473" t="str">
            <v>SRL</v>
          </cell>
          <cell r="AH473" t="str">
            <v>0368</v>
          </cell>
          <cell r="AI473" t="str">
            <v>DLV</v>
          </cell>
          <cell r="AJ473" t="str">
            <v>000</v>
          </cell>
          <cell r="AK473" t="str">
            <v>REL</v>
          </cell>
          <cell r="AL473" t="str">
            <v>000</v>
          </cell>
          <cell r="AM473" t="str">
            <v>LN#</v>
          </cell>
          <cell r="AO473" t="str">
            <v>UOI</v>
          </cell>
          <cell r="AP473" t="str">
            <v>EA</v>
          </cell>
          <cell r="AU473" t="str">
            <v>0</v>
          </cell>
          <cell r="AW473" t="str">
            <v>000</v>
          </cell>
          <cell r="AX473" t="str">
            <v>00</v>
          </cell>
          <cell r="AY473" t="str">
            <v>0</v>
          </cell>
          <cell r="AZ473" t="str">
            <v>FPL Fibernet</v>
          </cell>
        </row>
        <row r="474">
          <cell r="A474" t="str">
            <v>107100</v>
          </cell>
          <cell r="B474" t="str">
            <v>0312</v>
          </cell>
          <cell r="C474" t="str">
            <v>06080</v>
          </cell>
          <cell r="D474" t="str">
            <v>0ELECT</v>
          </cell>
          <cell r="E474" t="str">
            <v>312000</v>
          </cell>
          <cell r="F474" t="str">
            <v>0676</v>
          </cell>
          <cell r="G474" t="str">
            <v>11450</v>
          </cell>
          <cell r="H474" t="str">
            <v>A</v>
          </cell>
          <cell r="I474" t="str">
            <v>00000041</v>
          </cell>
          <cell r="J474">
            <v>65</v>
          </cell>
          <cell r="K474">
            <v>312</v>
          </cell>
          <cell r="L474">
            <v>6181</v>
          </cell>
          <cell r="M474">
            <v>398</v>
          </cell>
          <cell r="N474">
            <v>0</v>
          </cell>
          <cell r="O474">
            <v>1</v>
          </cell>
          <cell r="P474">
            <v>398.00099999999998</v>
          </cell>
          <cell r="Q474" t="str">
            <v>0676</v>
          </cell>
          <cell r="R474" t="str">
            <v>11450</v>
          </cell>
          <cell r="S474" t="str">
            <v>200212</v>
          </cell>
          <cell r="T474" t="str">
            <v>SA01</v>
          </cell>
          <cell r="U474">
            <v>46</v>
          </cell>
          <cell r="V474" t="str">
            <v>LDB</v>
          </cell>
          <cell r="W474">
            <v>0</v>
          </cell>
          <cell r="Y474">
            <v>0</v>
          </cell>
          <cell r="Z474">
            <v>100</v>
          </cell>
          <cell r="AA474" t="str">
            <v>MS#</v>
          </cell>
          <cell r="AB474" t="str">
            <v xml:space="preserve">   998000141</v>
          </cell>
          <cell r="AC474" t="str">
            <v>BCH</v>
          </cell>
          <cell r="AD474" t="str">
            <v>018721</v>
          </cell>
          <cell r="AE474" t="str">
            <v>TML</v>
          </cell>
          <cell r="AF474" t="str">
            <v>12017</v>
          </cell>
          <cell r="AG474" t="str">
            <v>SRL</v>
          </cell>
          <cell r="AH474" t="str">
            <v>0368</v>
          </cell>
          <cell r="AI474" t="str">
            <v>DLV</v>
          </cell>
          <cell r="AJ474" t="str">
            <v>000</v>
          </cell>
          <cell r="AK474" t="str">
            <v>REL</v>
          </cell>
          <cell r="AL474" t="str">
            <v>000</v>
          </cell>
          <cell r="AM474" t="str">
            <v>LN#</v>
          </cell>
          <cell r="AO474" t="str">
            <v>UOI</v>
          </cell>
          <cell r="AP474" t="str">
            <v>FT</v>
          </cell>
          <cell r="AU474" t="str">
            <v>0</v>
          </cell>
          <cell r="AW474" t="str">
            <v>000</v>
          </cell>
          <cell r="AX474" t="str">
            <v>00</v>
          </cell>
          <cell r="AY474" t="str">
            <v>0</v>
          </cell>
          <cell r="AZ474" t="str">
            <v>FPL Fibernet</v>
          </cell>
        </row>
        <row r="475">
          <cell r="A475" t="str">
            <v>107100</v>
          </cell>
          <cell r="B475" t="str">
            <v>0312</v>
          </cell>
          <cell r="C475" t="str">
            <v>06080</v>
          </cell>
          <cell r="D475" t="str">
            <v>0ELECT</v>
          </cell>
          <cell r="E475" t="str">
            <v>312000</v>
          </cell>
          <cell r="F475" t="str">
            <v>0676</v>
          </cell>
          <cell r="G475" t="str">
            <v>11450</v>
          </cell>
          <cell r="H475" t="str">
            <v>A</v>
          </cell>
          <cell r="I475" t="str">
            <v>00000041</v>
          </cell>
          <cell r="J475">
            <v>65</v>
          </cell>
          <cell r="K475">
            <v>312</v>
          </cell>
          <cell r="L475">
            <v>6181</v>
          </cell>
          <cell r="M475">
            <v>398</v>
          </cell>
          <cell r="N475">
            <v>0</v>
          </cell>
          <cell r="O475">
            <v>1</v>
          </cell>
          <cell r="P475">
            <v>398.00099999999998</v>
          </cell>
          <cell r="Q475" t="str">
            <v>0676</v>
          </cell>
          <cell r="R475" t="str">
            <v>11450</v>
          </cell>
          <cell r="S475" t="str">
            <v>200212</v>
          </cell>
          <cell r="T475" t="str">
            <v>SA01</v>
          </cell>
          <cell r="U475">
            <v>48</v>
          </cell>
          <cell r="V475" t="str">
            <v>LDB</v>
          </cell>
          <cell r="W475">
            <v>0</v>
          </cell>
          <cell r="Y475">
            <v>0</v>
          </cell>
          <cell r="Z475">
            <v>2</v>
          </cell>
          <cell r="AA475" t="str">
            <v>MS#</v>
          </cell>
          <cell r="AB475" t="str">
            <v xml:space="preserve">   998000170</v>
          </cell>
          <cell r="AC475" t="str">
            <v>BCH</v>
          </cell>
          <cell r="AD475" t="str">
            <v>013388</v>
          </cell>
          <cell r="AE475" t="str">
            <v>TML</v>
          </cell>
          <cell r="AF475" t="str">
            <v>12016</v>
          </cell>
          <cell r="AG475" t="str">
            <v>SRL</v>
          </cell>
          <cell r="AH475" t="str">
            <v>0368</v>
          </cell>
          <cell r="AI475" t="str">
            <v>DLV</v>
          </cell>
          <cell r="AJ475" t="str">
            <v>000</v>
          </cell>
          <cell r="AK475" t="str">
            <v>REL</v>
          </cell>
          <cell r="AL475" t="str">
            <v>000</v>
          </cell>
          <cell r="AM475" t="str">
            <v>LN#</v>
          </cell>
          <cell r="AO475" t="str">
            <v>UOI</v>
          </cell>
          <cell r="AP475" t="str">
            <v>EA</v>
          </cell>
          <cell r="AU475" t="str">
            <v>0</v>
          </cell>
          <cell r="AW475" t="str">
            <v>000</v>
          </cell>
          <cell r="AX475" t="str">
            <v>00</v>
          </cell>
          <cell r="AY475" t="str">
            <v>0</v>
          </cell>
          <cell r="AZ475" t="str">
            <v>FPL Fibernet</v>
          </cell>
        </row>
        <row r="476">
          <cell r="A476" t="str">
            <v>107100</v>
          </cell>
          <cell r="B476" t="str">
            <v>0312</v>
          </cell>
          <cell r="C476" t="str">
            <v>06080</v>
          </cell>
          <cell r="D476" t="str">
            <v>0ELECT</v>
          </cell>
          <cell r="E476" t="str">
            <v>312000</v>
          </cell>
          <cell r="F476" t="str">
            <v>0676</v>
          </cell>
          <cell r="G476" t="str">
            <v>11450</v>
          </cell>
          <cell r="H476" t="str">
            <v>A</v>
          </cell>
          <cell r="I476" t="str">
            <v>00000041</v>
          </cell>
          <cell r="J476">
            <v>65</v>
          </cell>
          <cell r="K476">
            <v>312</v>
          </cell>
          <cell r="L476">
            <v>6181</v>
          </cell>
          <cell r="M476">
            <v>398</v>
          </cell>
          <cell r="N476">
            <v>0</v>
          </cell>
          <cell r="O476">
            <v>1</v>
          </cell>
          <cell r="P476">
            <v>398.00099999999998</v>
          </cell>
          <cell r="Q476" t="str">
            <v>0676</v>
          </cell>
          <cell r="R476" t="str">
            <v>11450</v>
          </cell>
          <cell r="S476" t="str">
            <v>200212</v>
          </cell>
          <cell r="T476" t="str">
            <v>SA01</v>
          </cell>
          <cell r="U476">
            <v>50.58</v>
          </cell>
          <cell r="V476" t="str">
            <v>LDB</v>
          </cell>
          <cell r="W476">
            <v>0</v>
          </cell>
          <cell r="Y476">
            <v>0</v>
          </cell>
          <cell r="Z476">
            <v>2</v>
          </cell>
          <cell r="AA476" t="str">
            <v>MS#</v>
          </cell>
          <cell r="AB476" t="str">
            <v xml:space="preserve">   998000204</v>
          </cell>
          <cell r="AC476" t="str">
            <v>BCH</v>
          </cell>
          <cell r="AD476" t="str">
            <v>013388</v>
          </cell>
          <cell r="AE476" t="str">
            <v>TML</v>
          </cell>
          <cell r="AF476" t="str">
            <v>12016</v>
          </cell>
          <cell r="AG476" t="str">
            <v>SRL</v>
          </cell>
          <cell r="AH476" t="str">
            <v>0368</v>
          </cell>
          <cell r="AI476" t="str">
            <v>DLV</v>
          </cell>
          <cell r="AJ476" t="str">
            <v>000</v>
          </cell>
          <cell r="AK476" t="str">
            <v>REL</v>
          </cell>
          <cell r="AL476" t="str">
            <v>000</v>
          </cell>
          <cell r="AM476" t="str">
            <v>LN#</v>
          </cell>
          <cell r="AO476" t="str">
            <v>UOI</v>
          </cell>
          <cell r="AP476" t="str">
            <v>EA</v>
          </cell>
          <cell r="AU476" t="str">
            <v>0</v>
          </cell>
          <cell r="AW476" t="str">
            <v>000</v>
          </cell>
          <cell r="AX476" t="str">
            <v>00</v>
          </cell>
          <cell r="AY476" t="str">
            <v>0</v>
          </cell>
          <cell r="AZ476" t="str">
            <v>FPL Fibernet</v>
          </cell>
        </row>
        <row r="477">
          <cell r="A477" t="str">
            <v>107100</v>
          </cell>
          <cell r="B477" t="str">
            <v>0312</v>
          </cell>
          <cell r="C477" t="str">
            <v>06080</v>
          </cell>
          <cell r="D477" t="str">
            <v>0ELECT</v>
          </cell>
          <cell r="E477" t="str">
            <v>312000</v>
          </cell>
          <cell r="F477" t="str">
            <v>0676</v>
          </cell>
          <cell r="G477" t="str">
            <v>11450</v>
          </cell>
          <cell r="H477" t="str">
            <v>A</v>
          </cell>
          <cell r="I477" t="str">
            <v>00000041</v>
          </cell>
          <cell r="J477">
            <v>65</v>
          </cell>
          <cell r="K477">
            <v>312</v>
          </cell>
          <cell r="L477">
            <v>6181</v>
          </cell>
          <cell r="M477">
            <v>398</v>
          </cell>
          <cell r="N477">
            <v>0</v>
          </cell>
          <cell r="O477">
            <v>1</v>
          </cell>
          <cell r="P477">
            <v>398.00099999999998</v>
          </cell>
          <cell r="Q477" t="str">
            <v>0676</v>
          </cell>
          <cell r="R477" t="str">
            <v>11450</v>
          </cell>
          <cell r="S477" t="str">
            <v>200212</v>
          </cell>
          <cell r="T477" t="str">
            <v>SA01</v>
          </cell>
          <cell r="U477">
            <v>57.94</v>
          </cell>
          <cell r="V477" t="str">
            <v>LDB</v>
          </cell>
          <cell r="W477">
            <v>0</v>
          </cell>
          <cell r="Y477">
            <v>0</v>
          </cell>
          <cell r="Z477">
            <v>2</v>
          </cell>
          <cell r="AA477" t="str">
            <v>MS#</v>
          </cell>
          <cell r="AB477" t="str">
            <v xml:space="preserve">   998014540</v>
          </cell>
          <cell r="AC477" t="str">
            <v>BCH</v>
          </cell>
          <cell r="AD477" t="str">
            <v>018721</v>
          </cell>
          <cell r="AE477" t="str">
            <v>TML</v>
          </cell>
          <cell r="AF477" t="str">
            <v>12017</v>
          </cell>
          <cell r="AG477" t="str">
            <v>SRL</v>
          </cell>
          <cell r="AH477" t="str">
            <v>0368</v>
          </cell>
          <cell r="AI477" t="str">
            <v>DLV</v>
          </cell>
          <cell r="AJ477" t="str">
            <v>000</v>
          </cell>
          <cell r="AK477" t="str">
            <v>REL</v>
          </cell>
          <cell r="AL477" t="str">
            <v>000</v>
          </cell>
          <cell r="AM477" t="str">
            <v>LN#</v>
          </cell>
          <cell r="AO477" t="str">
            <v>UOI</v>
          </cell>
          <cell r="AP477" t="str">
            <v>EA</v>
          </cell>
          <cell r="AU477" t="str">
            <v>0</v>
          </cell>
          <cell r="AW477" t="str">
            <v>000</v>
          </cell>
          <cell r="AX477" t="str">
            <v>00</v>
          </cell>
          <cell r="AY477" t="str">
            <v>0</v>
          </cell>
          <cell r="AZ477" t="str">
            <v>FPL Fibernet</v>
          </cell>
        </row>
        <row r="478">
          <cell r="A478" t="str">
            <v>107100</v>
          </cell>
          <cell r="B478" t="str">
            <v>0312</v>
          </cell>
          <cell r="C478" t="str">
            <v>06080</v>
          </cell>
          <cell r="D478" t="str">
            <v>0ELECT</v>
          </cell>
          <cell r="E478" t="str">
            <v>312000</v>
          </cell>
          <cell r="F478" t="str">
            <v>0676</v>
          </cell>
          <cell r="G478" t="str">
            <v>11450</v>
          </cell>
          <cell r="H478" t="str">
            <v>A</v>
          </cell>
          <cell r="I478" t="str">
            <v>00000041</v>
          </cell>
          <cell r="J478">
            <v>65</v>
          </cell>
          <cell r="K478">
            <v>312</v>
          </cell>
          <cell r="L478">
            <v>6181</v>
          </cell>
          <cell r="M478">
            <v>398</v>
          </cell>
          <cell r="N478">
            <v>0</v>
          </cell>
          <cell r="O478">
            <v>1</v>
          </cell>
          <cell r="P478">
            <v>398.00099999999998</v>
          </cell>
          <cell r="Q478" t="str">
            <v>0676</v>
          </cell>
          <cell r="R478" t="str">
            <v>11450</v>
          </cell>
          <cell r="S478" t="str">
            <v>200212</v>
          </cell>
          <cell r="T478" t="str">
            <v>SA01</v>
          </cell>
          <cell r="U478">
            <v>57.94</v>
          </cell>
          <cell r="V478" t="str">
            <v>LDB</v>
          </cell>
          <cell r="W478">
            <v>0</v>
          </cell>
          <cell r="Y478">
            <v>0</v>
          </cell>
          <cell r="Z478">
            <v>2</v>
          </cell>
          <cell r="AA478" t="str">
            <v>MS#</v>
          </cell>
          <cell r="AB478" t="str">
            <v xml:space="preserve">   998014540</v>
          </cell>
          <cell r="AC478" t="str">
            <v>BCH</v>
          </cell>
          <cell r="AD478" t="str">
            <v>018725</v>
          </cell>
          <cell r="AE478" t="str">
            <v>TML</v>
          </cell>
          <cell r="AF478" t="str">
            <v>12017</v>
          </cell>
          <cell r="AG478" t="str">
            <v>SRL</v>
          </cell>
          <cell r="AH478" t="str">
            <v>0368</v>
          </cell>
          <cell r="AI478" t="str">
            <v>DLV</v>
          </cell>
          <cell r="AJ478" t="str">
            <v>000</v>
          </cell>
          <cell r="AK478" t="str">
            <v>REL</v>
          </cell>
          <cell r="AL478" t="str">
            <v>000</v>
          </cell>
          <cell r="AM478" t="str">
            <v>LN#</v>
          </cell>
          <cell r="AO478" t="str">
            <v>UOI</v>
          </cell>
          <cell r="AP478" t="str">
            <v>EA</v>
          </cell>
          <cell r="AU478" t="str">
            <v>0</v>
          </cell>
          <cell r="AW478" t="str">
            <v>000</v>
          </cell>
          <cell r="AX478" t="str">
            <v>00</v>
          </cell>
          <cell r="AY478" t="str">
            <v>0</v>
          </cell>
          <cell r="AZ478" t="str">
            <v>FPL Fibernet</v>
          </cell>
        </row>
        <row r="479">
          <cell r="A479" t="str">
            <v>107100</v>
          </cell>
          <cell r="B479" t="str">
            <v>0312</v>
          </cell>
          <cell r="C479" t="str">
            <v>06080</v>
          </cell>
          <cell r="D479" t="str">
            <v>0ELECT</v>
          </cell>
          <cell r="E479" t="str">
            <v>312000</v>
          </cell>
          <cell r="F479" t="str">
            <v>0676</v>
          </cell>
          <cell r="G479" t="str">
            <v>11450</v>
          </cell>
          <cell r="H479" t="str">
            <v>A</v>
          </cell>
          <cell r="I479" t="str">
            <v>00000041</v>
          </cell>
          <cell r="J479">
            <v>65</v>
          </cell>
          <cell r="K479">
            <v>312</v>
          </cell>
          <cell r="L479">
            <v>6181</v>
          </cell>
          <cell r="M479">
            <v>398</v>
          </cell>
          <cell r="N479">
            <v>0</v>
          </cell>
          <cell r="O479">
            <v>1</v>
          </cell>
          <cell r="P479">
            <v>398.00099999999998</v>
          </cell>
          <cell r="Q479" t="str">
            <v>0676</v>
          </cell>
          <cell r="R479" t="str">
            <v>11450</v>
          </cell>
          <cell r="S479" t="str">
            <v>200212</v>
          </cell>
          <cell r="T479" t="str">
            <v>SA01</v>
          </cell>
          <cell r="U479">
            <v>62.75</v>
          </cell>
          <cell r="V479" t="str">
            <v>LDB</v>
          </cell>
          <cell r="W479">
            <v>0</v>
          </cell>
          <cell r="Y479">
            <v>0</v>
          </cell>
          <cell r="Z479">
            <v>1</v>
          </cell>
          <cell r="AA479" t="str">
            <v>MS#</v>
          </cell>
          <cell r="AB479" t="str">
            <v xml:space="preserve">   998014502</v>
          </cell>
          <cell r="AC479" t="str">
            <v>BCH</v>
          </cell>
          <cell r="AD479" t="str">
            <v>018722</v>
          </cell>
          <cell r="AE479" t="str">
            <v>TML</v>
          </cell>
          <cell r="AF479" t="str">
            <v>12017</v>
          </cell>
          <cell r="AG479" t="str">
            <v>SRL</v>
          </cell>
          <cell r="AH479" t="str">
            <v>0350</v>
          </cell>
          <cell r="AI479" t="str">
            <v>DLV</v>
          </cell>
          <cell r="AJ479" t="str">
            <v>000</v>
          </cell>
          <cell r="AK479" t="str">
            <v>REL</v>
          </cell>
          <cell r="AL479" t="str">
            <v>000</v>
          </cell>
          <cell r="AM479" t="str">
            <v>LN#</v>
          </cell>
          <cell r="AO479" t="str">
            <v>UOI</v>
          </cell>
          <cell r="AP479" t="str">
            <v>EA</v>
          </cell>
          <cell r="AU479" t="str">
            <v>0</v>
          </cell>
          <cell r="AW479" t="str">
            <v>000</v>
          </cell>
          <cell r="AX479" t="str">
            <v>00</v>
          </cell>
          <cell r="AY479" t="str">
            <v>0</v>
          </cell>
          <cell r="AZ479" t="str">
            <v>FPL Fibernet</v>
          </cell>
        </row>
        <row r="480">
          <cell r="A480" t="str">
            <v>107100</v>
          </cell>
          <cell r="B480" t="str">
            <v>0312</v>
          </cell>
          <cell r="C480" t="str">
            <v>06080</v>
          </cell>
          <cell r="D480" t="str">
            <v>0ELECT</v>
          </cell>
          <cell r="E480" t="str">
            <v>312000</v>
          </cell>
          <cell r="F480" t="str">
            <v>0676</v>
          </cell>
          <cell r="G480" t="str">
            <v>11450</v>
          </cell>
          <cell r="H480" t="str">
            <v>A</v>
          </cell>
          <cell r="I480" t="str">
            <v>00000041</v>
          </cell>
          <cell r="J480">
            <v>65</v>
          </cell>
          <cell r="K480">
            <v>312</v>
          </cell>
          <cell r="L480">
            <v>6181</v>
          </cell>
          <cell r="M480">
            <v>398</v>
          </cell>
          <cell r="N480">
            <v>0</v>
          </cell>
          <cell r="O480">
            <v>1</v>
          </cell>
          <cell r="P480">
            <v>398.00099999999998</v>
          </cell>
          <cell r="Q480" t="str">
            <v>0676</v>
          </cell>
          <cell r="R480" t="str">
            <v>11450</v>
          </cell>
          <cell r="S480" t="str">
            <v>200212</v>
          </cell>
          <cell r="T480" t="str">
            <v>SA01</v>
          </cell>
          <cell r="U480">
            <v>63.25</v>
          </cell>
          <cell r="V480" t="str">
            <v>LDB</v>
          </cell>
          <cell r="W480">
            <v>0</v>
          </cell>
          <cell r="Y480">
            <v>0</v>
          </cell>
          <cell r="Z480">
            <v>1</v>
          </cell>
          <cell r="AA480" t="str">
            <v>MS#</v>
          </cell>
          <cell r="AB480" t="str">
            <v xml:space="preserve">   998014695</v>
          </cell>
          <cell r="AC480" t="str">
            <v>BCH</v>
          </cell>
          <cell r="AD480" t="str">
            <v>018721</v>
          </cell>
          <cell r="AE480" t="str">
            <v>TML</v>
          </cell>
          <cell r="AF480" t="str">
            <v>12017</v>
          </cell>
          <cell r="AG480" t="str">
            <v>SRL</v>
          </cell>
          <cell r="AH480" t="str">
            <v>0368</v>
          </cell>
          <cell r="AI480" t="str">
            <v>DLV</v>
          </cell>
          <cell r="AJ480" t="str">
            <v>000</v>
          </cell>
          <cell r="AK480" t="str">
            <v>REL</v>
          </cell>
          <cell r="AL480" t="str">
            <v>000</v>
          </cell>
          <cell r="AM480" t="str">
            <v>LN#</v>
          </cell>
          <cell r="AO480" t="str">
            <v>UOI</v>
          </cell>
          <cell r="AP480" t="str">
            <v>FT</v>
          </cell>
          <cell r="AU480" t="str">
            <v>0</v>
          </cell>
          <cell r="AW480" t="str">
            <v>000</v>
          </cell>
          <cell r="AX480" t="str">
            <v>00</v>
          </cell>
          <cell r="AY480" t="str">
            <v>0</v>
          </cell>
          <cell r="AZ480" t="str">
            <v>FPL Fibernet</v>
          </cell>
        </row>
        <row r="481">
          <cell r="A481" t="str">
            <v>107100</v>
          </cell>
          <cell r="B481" t="str">
            <v>0312</v>
          </cell>
          <cell r="C481" t="str">
            <v>06080</v>
          </cell>
          <cell r="D481" t="str">
            <v>0ELECT</v>
          </cell>
          <cell r="E481" t="str">
            <v>312000</v>
          </cell>
          <cell r="F481" t="str">
            <v>0676</v>
          </cell>
          <cell r="G481" t="str">
            <v>11450</v>
          </cell>
          <cell r="H481" t="str">
            <v>A</v>
          </cell>
          <cell r="I481" t="str">
            <v>00000041</v>
          </cell>
          <cell r="J481">
            <v>65</v>
          </cell>
          <cell r="K481">
            <v>312</v>
          </cell>
          <cell r="L481">
            <v>6181</v>
          </cell>
          <cell r="M481">
            <v>398</v>
          </cell>
          <cell r="N481">
            <v>0</v>
          </cell>
          <cell r="O481">
            <v>1</v>
          </cell>
          <cell r="P481">
            <v>398.00099999999998</v>
          </cell>
          <cell r="Q481" t="str">
            <v>0676</v>
          </cell>
          <cell r="R481" t="str">
            <v>11450</v>
          </cell>
          <cell r="S481" t="str">
            <v>200212</v>
          </cell>
          <cell r="T481" t="str">
            <v>SA01</v>
          </cell>
          <cell r="U481">
            <v>66</v>
          </cell>
          <cell r="V481" t="str">
            <v>LDB</v>
          </cell>
          <cell r="W481">
            <v>0</v>
          </cell>
          <cell r="Y481">
            <v>0</v>
          </cell>
          <cell r="Z481">
            <v>100</v>
          </cell>
          <cell r="AA481" t="str">
            <v>MS#</v>
          </cell>
          <cell r="AB481" t="str">
            <v xml:space="preserve">   998000144</v>
          </cell>
          <cell r="AC481" t="str">
            <v>BCH</v>
          </cell>
          <cell r="AD481" t="str">
            <v>018721</v>
          </cell>
          <cell r="AE481" t="str">
            <v>TML</v>
          </cell>
          <cell r="AF481" t="str">
            <v>12017</v>
          </cell>
          <cell r="AG481" t="str">
            <v>SRL</v>
          </cell>
          <cell r="AH481" t="str">
            <v>0368</v>
          </cell>
          <cell r="AI481" t="str">
            <v>DLV</v>
          </cell>
          <cell r="AJ481" t="str">
            <v>000</v>
          </cell>
          <cell r="AK481" t="str">
            <v>REL</v>
          </cell>
          <cell r="AL481" t="str">
            <v>000</v>
          </cell>
          <cell r="AM481" t="str">
            <v>LN#</v>
          </cell>
          <cell r="AO481" t="str">
            <v>UOI</v>
          </cell>
          <cell r="AP481" t="str">
            <v>FT</v>
          </cell>
          <cell r="AU481" t="str">
            <v>0</v>
          </cell>
          <cell r="AW481" t="str">
            <v>000</v>
          </cell>
          <cell r="AX481" t="str">
            <v>00</v>
          </cell>
          <cell r="AY481" t="str">
            <v>0</v>
          </cell>
          <cell r="AZ481" t="str">
            <v>FPL Fibernet</v>
          </cell>
        </row>
        <row r="482">
          <cell r="A482" t="str">
            <v>107100</v>
          </cell>
          <cell r="B482" t="str">
            <v>0312</v>
          </cell>
          <cell r="C482" t="str">
            <v>06080</v>
          </cell>
          <cell r="D482" t="str">
            <v>0ELECT</v>
          </cell>
          <cell r="E482" t="str">
            <v>312000</v>
          </cell>
          <cell r="F482" t="str">
            <v>0676</v>
          </cell>
          <cell r="G482" t="str">
            <v>11450</v>
          </cell>
          <cell r="H482" t="str">
            <v>A</v>
          </cell>
          <cell r="I482" t="str">
            <v>00000041</v>
          </cell>
          <cell r="J482">
            <v>65</v>
          </cell>
          <cell r="K482">
            <v>312</v>
          </cell>
          <cell r="L482">
            <v>6181</v>
          </cell>
          <cell r="M482">
            <v>398</v>
          </cell>
          <cell r="N482">
            <v>0</v>
          </cell>
          <cell r="O482">
            <v>1</v>
          </cell>
          <cell r="P482">
            <v>398.00099999999998</v>
          </cell>
          <cell r="Q482" t="str">
            <v>0676</v>
          </cell>
          <cell r="R482" t="str">
            <v>11450</v>
          </cell>
          <cell r="S482" t="str">
            <v>200212</v>
          </cell>
          <cell r="T482" t="str">
            <v>SA01</v>
          </cell>
          <cell r="U482">
            <v>71.69</v>
          </cell>
          <cell r="V482" t="str">
            <v>LDB</v>
          </cell>
          <cell r="W482">
            <v>0</v>
          </cell>
          <cell r="Y482">
            <v>0</v>
          </cell>
          <cell r="Z482">
            <v>4</v>
          </cell>
          <cell r="AA482" t="str">
            <v>MS#</v>
          </cell>
          <cell r="AB482" t="str">
            <v xml:space="preserve">   998000152</v>
          </cell>
          <cell r="AC482" t="str">
            <v>BCH</v>
          </cell>
          <cell r="AD482" t="str">
            <v>013388</v>
          </cell>
          <cell r="AE482" t="str">
            <v>TML</v>
          </cell>
          <cell r="AF482" t="str">
            <v>12016</v>
          </cell>
          <cell r="AG482" t="str">
            <v>SRL</v>
          </cell>
          <cell r="AH482" t="str">
            <v>0368</v>
          </cell>
          <cell r="AI482" t="str">
            <v>DLV</v>
          </cell>
          <cell r="AJ482" t="str">
            <v>000</v>
          </cell>
          <cell r="AK482" t="str">
            <v>REL</v>
          </cell>
          <cell r="AL482" t="str">
            <v>000</v>
          </cell>
          <cell r="AM482" t="str">
            <v>LN#</v>
          </cell>
          <cell r="AO482" t="str">
            <v>UOI</v>
          </cell>
          <cell r="AP482" t="str">
            <v>EA</v>
          </cell>
          <cell r="AU482" t="str">
            <v>0</v>
          </cell>
          <cell r="AW482" t="str">
            <v>000</v>
          </cell>
          <cell r="AX482" t="str">
            <v>00</v>
          </cell>
          <cell r="AY482" t="str">
            <v>0</v>
          </cell>
          <cell r="AZ482" t="str">
            <v>FPL Fibernet</v>
          </cell>
        </row>
        <row r="483">
          <cell r="A483" t="str">
            <v>107100</v>
          </cell>
          <cell r="B483" t="str">
            <v>0312</v>
          </cell>
          <cell r="C483" t="str">
            <v>06080</v>
          </cell>
          <cell r="D483" t="str">
            <v>0ELECT</v>
          </cell>
          <cell r="E483" t="str">
            <v>312000</v>
          </cell>
          <cell r="F483" t="str">
            <v>0676</v>
          </cell>
          <cell r="G483" t="str">
            <v>11450</v>
          </cell>
          <cell r="H483" t="str">
            <v>A</v>
          </cell>
          <cell r="I483" t="str">
            <v>00000041</v>
          </cell>
          <cell r="J483">
            <v>65</v>
          </cell>
          <cell r="K483">
            <v>312</v>
          </cell>
          <cell r="L483">
            <v>6181</v>
          </cell>
          <cell r="M483">
            <v>398</v>
          </cell>
          <cell r="N483">
            <v>0</v>
          </cell>
          <cell r="O483">
            <v>1</v>
          </cell>
          <cell r="P483">
            <v>398.00099999999998</v>
          </cell>
          <cell r="Q483" t="str">
            <v>0676</v>
          </cell>
          <cell r="R483" t="str">
            <v>11450</v>
          </cell>
          <cell r="S483" t="str">
            <v>200212</v>
          </cell>
          <cell r="T483" t="str">
            <v>SA01</v>
          </cell>
          <cell r="U483">
            <v>80.52</v>
          </cell>
          <cell r="V483" t="str">
            <v>LDB</v>
          </cell>
          <cell r="W483">
            <v>0</v>
          </cell>
          <cell r="Y483">
            <v>0</v>
          </cell>
          <cell r="Z483">
            <v>9</v>
          </cell>
          <cell r="AA483" t="str">
            <v>MS#</v>
          </cell>
          <cell r="AB483" t="str">
            <v xml:space="preserve">   998000497</v>
          </cell>
          <cell r="AC483" t="str">
            <v>BCH</v>
          </cell>
          <cell r="AD483" t="str">
            <v>012355</v>
          </cell>
          <cell r="AE483" t="str">
            <v>TML</v>
          </cell>
          <cell r="AF483" t="str">
            <v>12026</v>
          </cell>
          <cell r="AG483" t="str">
            <v>SRL</v>
          </cell>
          <cell r="AH483" t="str">
            <v>0368</v>
          </cell>
          <cell r="AI483" t="str">
            <v>DLV</v>
          </cell>
          <cell r="AJ483" t="str">
            <v>000</v>
          </cell>
          <cell r="AK483" t="str">
            <v>REL</v>
          </cell>
          <cell r="AL483" t="str">
            <v>000</v>
          </cell>
          <cell r="AM483" t="str">
            <v>LN#</v>
          </cell>
          <cell r="AO483" t="str">
            <v>UOI</v>
          </cell>
          <cell r="AP483" t="str">
            <v>EA</v>
          </cell>
          <cell r="AU483" t="str">
            <v>0</v>
          </cell>
          <cell r="AW483" t="str">
            <v>000</v>
          </cell>
          <cell r="AX483" t="str">
            <v>00</v>
          </cell>
          <cell r="AY483" t="str">
            <v>0</v>
          </cell>
          <cell r="AZ483" t="str">
            <v>FPL Fibernet</v>
          </cell>
        </row>
        <row r="484">
          <cell r="A484" t="str">
            <v>107100</v>
          </cell>
          <cell r="B484" t="str">
            <v>0312</v>
          </cell>
          <cell r="C484" t="str">
            <v>06080</v>
          </cell>
          <cell r="D484" t="str">
            <v>0ELECT</v>
          </cell>
          <cell r="E484" t="str">
            <v>312000</v>
          </cell>
          <cell r="F484" t="str">
            <v>0676</v>
          </cell>
          <cell r="G484" t="str">
            <v>11450</v>
          </cell>
          <cell r="H484" t="str">
            <v>A</v>
          </cell>
          <cell r="I484" t="str">
            <v>00000041</v>
          </cell>
          <cell r="J484">
            <v>65</v>
          </cell>
          <cell r="K484">
            <v>312</v>
          </cell>
          <cell r="L484">
            <v>6181</v>
          </cell>
          <cell r="M484">
            <v>398</v>
          </cell>
          <cell r="N484">
            <v>0</v>
          </cell>
          <cell r="O484">
            <v>1</v>
          </cell>
          <cell r="P484">
            <v>398.00099999999998</v>
          </cell>
          <cell r="Q484" t="str">
            <v>0676</v>
          </cell>
          <cell r="R484" t="str">
            <v>11450</v>
          </cell>
          <cell r="S484" t="str">
            <v>200212</v>
          </cell>
          <cell r="T484" t="str">
            <v>SA01</v>
          </cell>
          <cell r="U484">
            <v>85.5</v>
          </cell>
          <cell r="V484" t="str">
            <v>LDB</v>
          </cell>
          <cell r="W484">
            <v>0</v>
          </cell>
          <cell r="Y484">
            <v>0</v>
          </cell>
          <cell r="Z484">
            <v>75</v>
          </cell>
          <cell r="AA484" t="str">
            <v>MS#</v>
          </cell>
          <cell r="AB484" t="str">
            <v xml:space="preserve">   998014677</v>
          </cell>
          <cell r="AC484" t="str">
            <v>BCH</v>
          </cell>
          <cell r="AD484" t="str">
            <v>018721</v>
          </cell>
          <cell r="AE484" t="str">
            <v>TML</v>
          </cell>
          <cell r="AF484" t="str">
            <v>12017</v>
          </cell>
          <cell r="AG484" t="str">
            <v>SRL</v>
          </cell>
          <cell r="AH484" t="str">
            <v>0368</v>
          </cell>
          <cell r="AI484" t="str">
            <v>DLV</v>
          </cell>
          <cell r="AJ484" t="str">
            <v>000</v>
          </cell>
          <cell r="AK484" t="str">
            <v>REL</v>
          </cell>
          <cell r="AL484" t="str">
            <v>000</v>
          </cell>
          <cell r="AM484" t="str">
            <v>LN#</v>
          </cell>
          <cell r="AO484" t="str">
            <v>UOI</v>
          </cell>
          <cell r="AP484" t="str">
            <v>FT</v>
          </cell>
          <cell r="AU484" t="str">
            <v>0</v>
          </cell>
          <cell r="AW484" t="str">
            <v>000</v>
          </cell>
          <cell r="AX484" t="str">
            <v>00</v>
          </cell>
          <cell r="AY484" t="str">
            <v>0</v>
          </cell>
          <cell r="AZ484" t="str">
            <v>FPL Fibernet</v>
          </cell>
        </row>
        <row r="485">
          <cell r="A485" t="str">
            <v>107100</v>
          </cell>
          <cell r="B485" t="str">
            <v>0312</v>
          </cell>
          <cell r="C485" t="str">
            <v>06080</v>
          </cell>
          <cell r="D485" t="str">
            <v>0ELECT</v>
          </cell>
          <cell r="E485" t="str">
            <v>312000</v>
          </cell>
          <cell r="F485" t="str">
            <v>0676</v>
          </cell>
          <cell r="G485" t="str">
            <v>11450</v>
          </cell>
          <cell r="H485" t="str">
            <v>A</v>
          </cell>
          <cell r="I485" t="str">
            <v>00000041</v>
          </cell>
          <cell r="J485">
            <v>65</v>
          </cell>
          <cell r="K485">
            <v>312</v>
          </cell>
          <cell r="L485">
            <v>6181</v>
          </cell>
          <cell r="M485">
            <v>398</v>
          </cell>
          <cell r="N485">
            <v>0</v>
          </cell>
          <cell r="O485">
            <v>1</v>
          </cell>
          <cell r="P485">
            <v>398.00099999999998</v>
          </cell>
          <cell r="Q485" t="str">
            <v>0676</v>
          </cell>
          <cell r="R485" t="str">
            <v>11450</v>
          </cell>
          <cell r="S485" t="str">
            <v>200212</v>
          </cell>
          <cell r="T485" t="str">
            <v>SA01</v>
          </cell>
          <cell r="U485">
            <v>98.05</v>
          </cell>
          <cell r="V485" t="str">
            <v>LDB</v>
          </cell>
          <cell r="W485">
            <v>0</v>
          </cell>
          <cell r="Y485">
            <v>0</v>
          </cell>
          <cell r="Z485">
            <v>50</v>
          </cell>
          <cell r="AA485" t="str">
            <v>MS#</v>
          </cell>
          <cell r="AB485" t="str">
            <v xml:space="preserve">   998000502</v>
          </cell>
          <cell r="AC485" t="str">
            <v>BCH</v>
          </cell>
          <cell r="AD485" t="str">
            <v>012356</v>
          </cell>
          <cell r="AE485" t="str">
            <v>TML</v>
          </cell>
          <cell r="AF485" t="str">
            <v>12026</v>
          </cell>
          <cell r="AG485" t="str">
            <v>SRL</v>
          </cell>
          <cell r="AH485" t="str">
            <v>0368</v>
          </cell>
          <cell r="AI485" t="str">
            <v>DLV</v>
          </cell>
          <cell r="AJ485" t="str">
            <v>000</v>
          </cell>
          <cell r="AK485" t="str">
            <v>REL</v>
          </cell>
          <cell r="AL485" t="str">
            <v>000</v>
          </cell>
          <cell r="AM485" t="str">
            <v>LN#</v>
          </cell>
          <cell r="AO485" t="str">
            <v>UOI</v>
          </cell>
          <cell r="AP485" t="str">
            <v>EA</v>
          </cell>
          <cell r="AU485" t="str">
            <v>0</v>
          </cell>
          <cell r="AW485" t="str">
            <v>000</v>
          </cell>
          <cell r="AX485" t="str">
            <v>00</v>
          </cell>
          <cell r="AY485" t="str">
            <v>0</v>
          </cell>
          <cell r="AZ485" t="str">
            <v>FPL Fibernet</v>
          </cell>
        </row>
        <row r="486">
          <cell r="A486" t="str">
            <v>107100</v>
          </cell>
          <cell r="B486" t="str">
            <v>0312</v>
          </cell>
          <cell r="C486" t="str">
            <v>06080</v>
          </cell>
          <cell r="D486" t="str">
            <v>0ELECT</v>
          </cell>
          <cell r="E486" t="str">
            <v>312000</v>
          </cell>
          <cell r="F486" t="str">
            <v>0676</v>
          </cell>
          <cell r="G486" t="str">
            <v>11450</v>
          </cell>
          <cell r="H486" t="str">
            <v>A</v>
          </cell>
          <cell r="I486" t="str">
            <v>00000041</v>
          </cell>
          <cell r="J486">
            <v>65</v>
          </cell>
          <cell r="K486">
            <v>312</v>
          </cell>
          <cell r="L486">
            <v>6181</v>
          </cell>
          <cell r="M486">
            <v>398</v>
          </cell>
          <cell r="N486">
            <v>0</v>
          </cell>
          <cell r="O486">
            <v>1</v>
          </cell>
          <cell r="P486">
            <v>398.00099999999998</v>
          </cell>
          <cell r="Q486" t="str">
            <v>0676</v>
          </cell>
          <cell r="R486" t="str">
            <v>11450</v>
          </cell>
          <cell r="S486" t="str">
            <v>200212</v>
          </cell>
          <cell r="T486" t="str">
            <v>SA01</v>
          </cell>
          <cell r="U486">
            <v>98.05</v>
          </cell>
          <cell r="V486" t="str">
            <v>LDB</v>
          </cell>
          <cell r="W486">
            <v>0</v>
          </cell>
          <cell r="Y486">
            <v>0</v>
          </cell>
          <cell r="Z486">
            <v>50</v>
          </cell>
          <cell r="AA486" t="str">
            <v>MS#</v>
          </cell>
          <cell r="AB486" t="str">
            <v xml:space="preserve">   998000502</v>
          </cell>
          <cell r="AC486" t="str">
            <v>BCH</v>
          </cell>
          <cell r="AD486" t="str">
            <v>018725</v>
          </cell>
          <cell r="AE486" t="str">
            <v>TML</v>
          </cell>
          <cell r="AF486" t="str">
            <v>12017</v>
          </cell>
          <cell r="AG486" t="str">
            <v>SRL</v>
          </cell>
          <cell r="AH486" t="str">
            <v>0368</v>
          </cell>
          <cell r="AI486" t="str">
            <v>DLV</v>
          </cell>
          <cell r="AJ486" t="str">
            <v>000</v>
          </cell>
          <cell r="AK486" t="str">
            <v>REL</v>
          </cell>
          <cell r="AL486" t="str">
            <v>000</v>
          </cell>
          <cell r="AM486" t="str">
            <v>LN#</v>
          </cell>
          <cell r="AO486" t="str">
            <v>UOI</v>
          </cell>
          <cell r="AP486" t="str">
            <v>EA</v>
          </cell>
          <cell r="AU486" t="str">
            <v>0</v>
          </cell>
          <cell r="AW486" t="str">
            <v>000</v>
          </cell>
          <cell r="AX486" t="str">
            <v>00</v>
          </cell>
          <cell r="AY486" t="str">
            <v>0</v>
          </cell>
          <cell r="AZ486" t="str">
            <v>FPL Fibernet</v>
          </cell>
        </row>
        <row r="487">
          <cell r="A487" t="str">
            <v>107100</v>
          </cell>
          <cell r="B487" t="str">
            <v>0312</v>
          </cell>
          <cell r="C487" t="str">
            <v>06080</v>
          </cell>
          <cell r="D487" t="str">
            <v>0ELECT</v>
          </cell>
          <cell r="E487" t="str">
            <v>312000</v>
          </cell>
          <cell r="F487" t="str">
            <v>0676</v>
          </cell>
          <cell r="G487" t="str">
            <v>11450</v>
          </cell>
          <cell r="H487" t="str">
            <v>A</v>
          </cell>
          <cell r="I487" t="str">
            <v>00000041</v>
          </cell>
          <cell r="J487">
            <v>65</v>
          </cell>
          <cell r="K487">
            <v>312</v>
          </cell>
          <cell r="L487">
            <v>6181</v>
          </cell>
          <cell r="M487">
            <v>398</v>
          </cell>
          <cell r="N487">
            <v>0</v>
          </cell>
          <cell r="O487">
            <v>1</v>
          </cell>
          <cell r="P487">
            <v>398.00099999999998</v>
          </cell>
          <cell r="Q487" t="str">
            <v>0676</v>
          </cell>
          <cell r="R487" t="str">
            <v>11450</v>
          </cell>
          <cell r="S487" t="str">
            <v>200212</v>
          </cell>
          <cell r="T487" t="str">
            <v>SA01</v>
          </cell>
          <cell r="U487">
            <v>121.11</v>
          </cell>
          <cell r="V487" t="str">
            <v>LDB</v>
          </cell>
          <cell r="W487">
            <v>0</v>
          </cell>
          <cell r="Y487">
            <v>0</v>
          </cell>
          <cell r="Z487">
            <v>1</v>
          </cell>
          <cell r="AA487" t="str">
            <v>MS#</v>
          </cell>
          <cell r="AB487" t="str">
            <v xml:space="preserve">   998000519</v>
          </cell>
          <cell r="AC487" t="str">
            <v>BCH</v>
          </cell>
          <cell r="AD487" t="str">
            <v>018721</v>
          </cell>
          <cell r="AE487" t="str">
            <v>TML</v>
          </cell>
          <cell r="AF487" t="str">
            <v>12017</v>
          </cell>
          <cell r="AG487" t="str">
            <v>SRL</v>
          </cell>
          <cell r="AH487" t="str">
            <v>0368</v>
          </cell>
          <cell r="AI487" t="str">
            <v>DLV</v>
          </cell>
          <cell r="AJ487" t="str">
            <v>000</v>
          </cell>
          <cell r="AK487" t="str">
            <v>REL</v>
          </cell>
          <cell r="AL487" t="str">
            <v>000</v>
          </cell>
          <cell r="AM487" t="str">
            <v>LN#</v>
          </cell>
          <cell r="AO487" t="str">
            <v>UOI</v>
          </cell>
          <cell r="AP487" t="str">
            <v>EA</v>
          </cell>
          <cell r="AU487" t="str">
            <v>0</v>
          </cell>
          <cell r="AW487" t="str">
            <v>000</v>
          </cell>
          <cell r="AX487" t="str">
            <v>00</v>
          </cell>
          <cell r="AY487" t="str">
            <v>0</v>
          </cell>
          <cell r="AZ487" t="str">
            <v>FPL Fibernet</v>
          </cell>
        </row>
        <row r="488">
          <cell r="A488" t="str">
            <v>107100</v>
          </cell>
          <cell r="B488" t="str">
            <v>0312</v>
          </cell>
          <cell r="C488" t="str">
            <v>06080</v>
          </cell>
          <cell r="D488" t="str">
            <v>0ELECT</v>
          </cell>
          <cell r="E488" t="str">
            <v>312000</v>
          </cell>
          <cell r="F488" t="str">
            <v>0676</v>
          </cell>
          <cell r="G488" t="str">
            <v>11450</v>
          </cell>
          <cell r="H488" t="str">
            <v>A</v>
          </cell>
          <cell r="I488" t="str">
            <v>00000041</v>
          </cell>
          <cell r="J488">
            <v>65</v>
          </cell>
          <cell r="K488">
            <v>312</v>
          </cell>
          <cell r="L488">
            <v>6181</v>
          </cell>
          <cell r="M488">
            <v>398</v>
          </cell>
          <cell r="N488">
            <v>0</v>
          </cell>
          <cell r="O488">
            <v>1</v>
          </cell>
          <cell r="P488">
            <v>398.00099999999998</v>
          </cell>
          <cell r="Q488" t="str">
            <v>0676</v>
          </cell>
          <cell r="R488" t="str">
            <v>11450</v>
          </cell>
          <cell r="S488" t="str">
            <v>200212</v>
          </cell>
          <cell r="T488" t="str">
            <v>SA01</v>
          </cell>
          <cell r="U488">
            <v>125.4</v>
          </cell>
          <cell r="V488" t="str">
            <v>LDB</v>
          </cell>
          <cell r="W488">
            <v>0</v>
          </cell>
          <cell r="Y488">
            <v>0</v>
          </cell>
          <cell r="Z488">
            <v>4</v>
          </cell>
          <cell r="AA488" t="str">
            <v>MS#</v>
          </cell>
          <cell r="AB488" t="str">
            <v xml:space="preserve">   998014145</v>
          </cell>
          <cell r="AC488" t="str">
            <v>BCH</v>
          </cell>
          <cell r="AD488" t="str">
            <v>018722</v>
          </cell>
          <cell r="AE488" t="str">
            <v>TML</v>
          </cell>
          <cell r="AF488" t="str">
            <v>12017</v>
          </cell>
          <cell r="AG488" t="str">
            <v>SRL</v>
          </cell>
          <cell r="AH488" t="str">
            <v>0350</v>
          </cell>
          <cell r="AI488" t="str">
            <v>DLV</v>
          </cell>
          <cell r="AJ488" t="str">
            <v>000</v>
          </cell>
          <cell r="AK488" t="str">
            <v>REL</v>
          </cell>
          <cell r="AL488" t="str">
            <v>000</v>
          </cell>
          <cell r="AM488" t="str">
            <v>LN#</v>
          </cell>
          <cell r="AO488" t="str">
            <v>UOI</v>
          </cell>
          <cell r="AP488" t="str">
            <v>EA</v>
          </cell>
          <cell r="AU488" t="str">
            <v>0</v>
          </cell>
          <cell r="AW488" t="str">
            <v>000</v>
          </cell>
          <cell r="AX488" t="str">
            <v>00</v>
          </cell>
          <cell r="AY488" t="str">
            <v>0</v>
          </cell>
          <cell r="AZ488" t="str">
            <v>FPL Fibernet</v>
          </cell>
        </row>
        <row r="489">
          <cell r="A489" t="str">
            <v>107100</v>
          </cell>
          <cell r="B489" t="str">
            <v>0312</v>
          </cell>
          <cell r="C489" t="str">
            <v>06080</v>
          </cell>
          <cell r="D489" t="str">
            <v>0ELECT</v>
          </cell>
          <cell r="E489" t="str">
            <v>312000</v>
          </cell>
          <cell r="F489" t="str">
            <v>0676</v>
          </cell>
          <cell r="G489" t="str">
            <v>11450</v>
          </cell>
          <cell r="H489" t="str">
            <v>A</v>
          </cell>
          <cell r="I489" t="str">
            <v>00000041</v>
          </cell>
          <cell r="J489">
            <v>65</v>
          </cell>
          <cell r="K489">
            <v>312</v>
          </cell>
          <cell r="L489">
            <v>6181</v>
          </cell>
          <cell r="M489">
            <v>398</v>
          </cell>
          <cell r="N489">
            <v>0</v>
          </cell>
          <cell r="O489">
            <v>1</v>
          </cell>
          <cell r="P489">
            <v>398.00099999999998</v>
          </cell>
          <cell r="Q489" t="str">
            <v>0676</v>
          </cell>
          <cell r="R489" t="str">
            <v>11450</v>
          </cell>
          <cell r="S489" t="str">
            <v>200212</v>
          </cell>
          <cell r="T489" t="str">
            <v>SA01</v>
          </cell>
          <cell r="U489">
            <v>125.4</v>
          </cell>
          <cell r="V489" t="str">
            <v>LDB</v>
          </cell>
          <cell r="W489">
            <v>0</v>
          </cell>
          <cell r="Y489">
            <v>0</v>
          </cell>
          <cell r="Z489">
            <v>4</v>
          </cell>
          <cell r="AA489" t="str">
            <v>MS#</v>
          </cell>
          <cell r="AB489" t="str">
            <v xml:space="preserve">   998014145</v>
          </cell>
          <cell r="AC489" t="str">
            <v>BCH</v>
          </cell>
          <cell r="AD489" t="str">
            <v>018726</v>
          </cell>
          <cell r="AE489" t="str">
            <v>TML</v>
          </cell>
          <cell r="AF489" t="str">
            <v>12017</v>
          </cell>
          <cell r="AG489" t="str">
            <v>SRL</v>
          </cell>
          <cell r="AH489" t="str">
            <v>0350</v>
          </cell>
          <cell r="AI489" t="str">
            <v>DLV</v>
          </cell>
          <cell r="AJ489" t="str">
            <v>000</v>
          </cell>
          <cell r="AK489" t="str">
            <v>REL</v>
          </cell>
          <cell r="AL489" t="str">
            <v>000</v>
          </cell>
          <cell r="AM489" t="str">
            <v>LN#</v>
          </cell>
          <cell r="AO489" t="str">
            <v>UOI</v>
          </cell>
          <cell r="AP489" t="str">
            <v>EA</v>
          </cell>
          <cell r="AU489" t="str">
            <v>0</v>
          </cell>
          <cell r="AW489" t="str">
            <v>000</v>
          </cell>
          <cell r="AX489" t="str">
            <v>00</v>
          </cell>
          <cell r="AY489" t="str">
            <v>0</v>
          </cell>
          <cell r="AZ489" t="str">
            <v>FPL Fibernet</v>
          </cell>
        </row>
        <row r="490">
          <cell r="A490" t="str">
            <v>107100</v>
          </cell>
          <cell r="B490" t="str">
            <v>0312</v>
          </cell>
          <cell r="C490" t="str">
            <v>06080</v>
          </cell>
          <cell r="D490" t="str">
            <v>0ELECT</v>
          </cell>
          <cell r="E490" t="str">
            <v>312000</v>
          </cell>
          <cell r="F490" t="str">
            <v>0676</v>
          </cell>
          <cell r="G490" t="str">
            <v>11450</v>
          </cell>
          <cell r="H490" t="str">
            <v>A</v>
          </cell>
          <cell r="I490" t="str">
            <v>00000041</v>
          </cell>
          <cell r="J490">
            <v>65</v>
          </cell>
          <cell r="K490">
            <v>312</v>
          </cell>
          <cell r="L490">
            <v>6181</v>
          </cell>
          <cell r="M490">
            <v>398</v>
          </cell>
          <cell r="N490">
            <v>0</v>
          </cell>
          <cell r="O490">
            <v>1</v>
          </cell>
          <cell r="P490">
            <v>398.00099999999998</v>
          </cell>
          <cell r="Q490" t="str">
            <v>0676</v>
          </cell>
          <cell r="R490" t="str">
            <v>11450</v>
          </cell>
          <cell r="S490" t="str">
            <v>200212</v>
          </cell>
          <cell r="T490" t="str">
            <v>SA01</v>
          </cell>
          <cell r="U490">
            <v>139.4</v>
          </cell>
          <cell r="V490" t="str">
            <v>LDB</v>
          </cell>
          <cell r="W490">
            <v>0</v>
          </cell>
          <cell r="Y490">
            <v>0</v>
          </cell>
          <cell r="Z490">
            <v>2</v>
          </cell>
          <cell r="AA490" t="str">
            <v>MS#</v>
          </cell>
          <cell r="AB490" t="str">
            <v xml:space="preserve">   998000154</v>
          </cell>
          <cell r="AC490" t="str">
            <v>BCH</v>
          </cell>
          <cell r="AD490" t="str">
            <v>013388</v>
          </cell>
          <cell r="AE490" t="str">
            <v>TML</v>
          </cell>
          <cell r="AF490" t="str">
            <v>12016</v>
          </cell>
          <cell r="AG490" t="str">
            <v>SRL</v>
          </cell>
          <cell r="AH490" t="str">
            <v>0368</v>
          </cell>
          <cell r="AI490" t="str">
            <v>DLV</v>
          </cell>
          <cell r="AJ490" t="str">
            <v>000</v>
          </cell>
          <cell r="AK490" t="str">
            <v>REL</v>
          </cell>
          <cell r="AL490" t="str">
            <v>000</v>
          </cell>
          <cell r="AM490" t="str">
            <v>LN#</v>
          </cell>
          <cell r="AO490" t="str">
            <v>UOI</v>
          </cell>
          <cell r="AP490" t="str">
            <v>EA</v>
          </cell>
          <cell r="AU490" t="str">
            <v>0</v>
          </cell>
          <cell r="AW490" t="str">
            <v>000</v>
          </cell>
          <cell r="AX490" t="str">
            <v>00</v>
          </cell>
          <cell r="AY490" t="str">
            <v>0</v>
          </cell>
          <cell r="AZ490" t="str">
            <v>FPL Fibernet</v>
          </cell>
        </row>
        <row r="491">
          <cell r="A491" t="str">
            <v>107100</v>
          </cell>
          <cell r="B491" t="str">
            <v>0312</v>
          </cell>
          <cell r="C491" t="str">
            <v>06080</v>
          </cell>
          <cell r="D491" t="str">
            <v>0ELECT</v>
          </cell>
          <cell r="E491" t="str">
            <v>312000</v>
          </cell>
          <cell r="F491" t="str">
            <v>0676</v>
          </cell>
          <cell r="G491" t="str">
            <v>11450</v>
          </cell>
          <cell r="H491" t="str">
            <v>A</v>
          </cell>
          <cell r="I491" t="str">
            <v>00000041</v>
          </cell>
          <cell r="J491">
            <v>65</v>
          </cell>
          <cell r="K491">
            <v>312</v>
          </cell>
          <cell r="L491">
            <v>6181</v>
          </cell>
          <cell r="M491">
            <v>398</v>
          </cell>
          <cell r="N491">
            <v>0</v>
          </cell>
          <cell r="O491">
            <v>1</v>
          </cell>
          <cell r="P491">
            <v>398.00099999999998</v>
          </cell>
          <cell r="Q491" t="str">
            <v>0676</v>
          </cell>
          <cell r="R491" t="str">
            <v>11450</v>
          </cell>
          <cell r="S491" t="str">
            <v>200212</v>
          </cell>
          <cell r="T491" t="str">
            <v>SA01</v>
          </cell>
          <cell r="U491">
            <v>143</v>
          </cell>
          <cell r="V491" t="str">
            <v>LDB</v>
          </cell>
          <cell r="W491">
            <v>0</v>
          </cell>
          <cell r="Y491">
            <v>0</v>
          </cell>
          <cell r="Z491">
            <v>4</v>
          </cell>
          <cell r="AA491" t="str">
            <v>MS#</v>
          </cell>
          <cell r="AB491" t="str">
            <v xml:space="preserve">   998014654</v>
          </cell>
          <cell r="AC491" t="str">
            <v>BCH</v>
          </cell>
          <cell r="AD491" t="str">
            <v>018721</v>
          </cell>
          <cell r="AE491" t="str">
            <v>TML</v>
          </cell>
          <cell r="AF491" t="str">
            <v>12017</v>
          </cell>
          <cell r="AG491" t="str">
            <v>SRL</v>
          </cell>
          <cell r="AH491" t="str">
            <v>0368</v>
          </cell>
          <cell r="AI491" t="str">
            <v>DLV</v>
          </cell>
          <cell r="AJ491" t="str">
            <v>000</v>
          </cell>
          <cell r="AK491" t="str">
            <v>REL</v>
          </cell>
          <cell r="AL491" t="str">
            <v>000</v>
          </cell>
          <cell r="AM491" t="str">
            <v>LN#</v>
          </cell>
          <cell r="AO491" t="str">
            <v>UOI</v>
          </cell>
          <cell r="AP491" t="str">
            <v>EA</v>
          </cell>
          <cell r="AU491" t="str">
            <v>0</v>
          </cell>
          <cell r="AW491" t="str">
            <v>000</v>
          </cell>
          <cell r="AX491" t="str">
            <v>00</v>
          </cell>
          <cell r="AY491" t="str">
            <v>0</v>
          </cell>
          <cell r="AZ491" t="str">
            <v>FPL Fibernet</v>
          </cell>
        </row>
        <row r="492">
          <cell r="A492" t="str">
            <v>107100</v>
          </cell>
          <cell r="B492" t="str">
            <v>0312</v>
          </cell>
          <cell r="C492" t="str">
            <v>06080</v>
          </cell>
          <cell r="D492" t="str">
            <v>0ELECT</v>
          </cell>
          <cell r="E492" t="str">
            <v>312000</v>
          </cell>
          <cell r="F492" t="str">
            <v>0676</v>
          </cell>
          <cell r="G492" t="str">
            <v>11450</v>
          </cell>
          <cell r="H492" t="str">
            <v>A</v>
          </cell>
          <cell r="I492" t="str">
            <v>00000041</v>
          </cell>
          <cell r="J492">
            <v>65</v>
          </cell>
          <cell r="K492">
            <v>312</v>
          </cell>
          <cell r="L492">
            <v>6181</v>
          </cell>
          <cell r="M492">
            <v>398</v>
          </cell>
          <cell r="N492">
            <v>0</v>
          </cell>
          <cell r="O492">
            <v>1</v>
          </cell>
          <cell r="P492">
            <v>398.00099999999998</v>
          </cell>
          <cell r="Q492" t="str">
            <v>0676</v>
          </cell>
          <cell r="R492" t="str">
            <v>11450</v>
          </cell>
          <cell r="S492" t="str">
            <v>200212</v>
          </cell>
          <cell r="T492" t="str">
            <v>SA01</v>
          </cell>
          <cell r="U492">
            <v>143</v>
          </cell>
          <cell r="V492" t="str">
            <v>LDB</v>
          </cell>
          <cell r="W492">
            <v>0</v>
          </cell>
          <cell r="Y492">
            <v>0</v>
          </cell>
          <cell r="Z492">
            <v>4</v>
          </cell>
          <cell r="AA492" t="str">
            <v>MS#</v>
          </cell>
          <cell r="AB492" t="str">
            <v xml:space="preserve">   998014654</v>
          </cell>
          <cell r="AC492" t="str">
            <v>BCH</v>
          </cell>
          <cell r="AD492" t="str">
            <v>018725</v>
          </cell>
          <cell r="AE492" t="str">
            <v>TML</v>
          </cell>
          <cell r="AF492" t="str">
            <v>12017</v>
          </cell>
          <cell r="AG492" t="str">
            <v>SRL</v>
          </cell>
          <cell r="AH492" t="str">
            <v>0368</v>
          </cell>
          <cell r="AI492" t="str">
            <v>DLV</v>
          </cell>
          <cell r="AJ492" t="str">
            <v>000</v>
          </cell>
          <cell r="AK492" t="str">
            <v>REL</v>
          </cell>
          <cell r="AL492" t="str">
            <v>000</v>
          </cell>
          <cell r="AM492" t="str">
            <v>LN#</v>
          </cell>
          <cell r="AO492" t="str">
            <v>UOI</v>
          </cell>
          <cell r="AP492" t="str">
            <v>EA</v>
          </cell>
          <cell r="AU492" t="str">
            <v>0</v>
          </cell>
          <cell r="AW492" t="str">
            <v>000</v>
          </cell>
          <cell r="AX492" t="str">
            <v>00</v>
          </cell>
          <cell r="AY492" t="str">
            <v>0</v>
          </cell>
          <cell r="AZ492" t="str">
            <v>FPL Fibernet</v>
          </cell>
        </row>
        <row r="493">
          <cell r="A493" t="str">
            <v>107100</v>
          </cell>
          <cell r="B493" t="str">
            <v>0312</v>
          </cell>
          <cell r="C493" t="str">
            <v>06080</v>
          </cell>
          <cell r="D493" t="str">
            <v>0ELECT</v>
          </cell>
          <cell r="E493" t="str">
            <v>312000</v>
          </cell>
          <cell r="F493" t="str">
            <v>0676</v>
          </cell>
          <cell r="G493" t="str">
            <v>11450</v>
          </cell>
          <cell r="H493" t="str">
            <v>A</v>
          </cell>
          <cell r="I493" t="str">
            <v>00000041</v>
          </cell>
          <cell r="J493">
            <v>65</v>
          </cell>
          <cell r="K493">
            <v>312</v>
          </cell>
          <cell r="L493">
            <v>6181</v>
          </cell>
          <cell r="M493">
            <v>398</v>
          </cell>
          <cell r="N493">
            <v>0</v>
          </cell>
          <cell r="O493">
            <v>1</v>
          </cell>
          <cell r="P493">
            <v>398.00099999999998</v>
          </cell>
          <cell r="Q493" t="str">
            <v>0676</v>
          </cell>
          <cell r="R493" t="str">
            <v>11450</v>
          </cell>
          <cell r="S493" t="str">
            <v>200212</v>
          </cell>
          <cell r="T493" t="str">
            <v>SA01</v>
          </cell>
          <cell r="U493">
            <v>146.07</v>
          </cell>
          <cell r="V493" t="str">
            <v>LDB</v>
          </cell>
          <cell r="W493">
            <v>0</v>
          </cell>
          <cell r="Y493">
            <v>0</v>
          </cell>
          <cell r="Z493">
            <v>2</v>
          </cell>
          <cell r="AA493" t="str">
            <v>MS#</v>
          </cell>
          <cell r="AB493" t="str">
            <v xml:space="preserve">   998000172</v>
          </cell>
          <cell r="AC493" t="str">
            <v>BCH</v>
          </cell>
          <cell r="AD493" t="str">
            <v>013388</v>
          </cell>
          <cell r="AE493" t="str">
            <v>TML</v>
          </cell>
          <cell r="AF493" t="str">
            <v>12016</v>
          </cell>
          <cell r="AG493" t="str">
            <v>SRL</v>
          </cell>
          <cell r="AH493" t="str">
            <v>0368</v>
          </cell>
          <cell r="AI493" t="str">
            <v>DLV</v>
          </cell>
          <cell r="AJ493" t="str">
            <v>000</v>
          </cell>
          <cell r="AK493" t="str">
            <v>REL</v>
          </cell>
          <cell r="AL493" t="str">
            <v>000</v>
          </cell>
          <cell r="AM493" t="str">
            <v>LN#</v>
          </cell>
          <cell r="AO493" t="str">
            <v>UOI</v>
          </cell>
          <cell r="AP493" t="str">
            <v>EA</v>
          </cell>
          <cell r="AU493" t="str">
            <v>0</v>
          </cell>
          <cell r="AW493" t="str">
            <v>000</v>
          </cell>
          <cell r="AX493" t="str">
            <v>00</v>
          </cell>
          <cell r="AY493" t="str">
            <v>0</v>
          </cell>
          <cell r="AZ493" t="str">
            <v>FPL Fibernet</v>
          </cell>
        </row>
        <row r="494">
          <cell r="A494" t="str">
            <v>107100</v>
          </cell>
          <cell r="B494" t="str">
            <v>0312</v>
          </cell>
          <cell r="C494" t="str">
            <v>06080</v>
          </cell>
          <cell r="D494" t="str">
            <v>0ELECT</v>
          </cell>
          <cell r="E494" t="str">
            <v>312000</v>
          </cell>
          <cell r="F494" t="str">
            <v>0676</v>
          </cell>
          <cell r="G494" t="str">
            <v>11450</v>
          </cell>
          <cell r="H494" t="str">
            <v>A</v>
          </cell>
          <cell r="I494" t="str">
            <v>00000041</v>
          </cell>
          <cell r="J494">
            <v>65</v>
          </cell>
          <cell r="K494">
            <v>312</v>
          </cell>
          <cell r="L494">
            <v>6181</v>
          </cell>
          <cell r="M494">
            <v>398</v>
          </cell>
          <cell r="N494">
            <v>0</v>
          </cell>
          <cell r="O494">
            <v>1</v>
          </cell>
          <cell r="P494">
            <v>398.00099999999998</v>
          </cell>
          <cell r="Q494" t="str">
            <v>0676</v>
          </cell>
          <cell r="R494" t="str">
            <v>11450</v>
          </cell>
          <cell r="S494" t="str">
            <v>200212</v>
          </cell>
          <cell r="T494" t="str">
            <v>SA01</v>
          </cell>
          <cell r="U494">
            <v>147.69999999999999</v>
          </cell>
          <cell r="V494" t="str">
            <v>LDB</v>
          </cell>
          <cell r="W494">
            <v>0</v>
          </cell>
          <cell r="Y494">
            <v>0</v>
          </cell>
          <cell r="Z494">
            <v>2</v>
          </cell>
          <cell r="AA494" t="str">
            <v>MS#</v>
          </cell>
          <cell r="AB494" t="str">
            <v xml:space="preserve">   998000171</v>
          </cell>
          <cell r="AC494" t="str">
            <v>BCH</v>
          </cell>
          <cell r="AD494" t="str">
            <v>013388</v>
          </cell>
          <cell r="AE494" t="str">
            <v>TML</v>
          </cell>
          <cell r="AF494" t="str">
            <v>12016</v>
          </cell>
          <cell r="AG494" t="str">
            <v>SRL</v>
          </cell>
          <cell r="AH494" t="str">
            <v>0368</v>
          </cell>
          <cell r="AI494" t="str">
            <v>DLV</v>
          </cell>
          <cell r="AJ494" t="str">
            <v>000</v>
          </cell>
          <cell r="AK494" t="str">
            <v>REL</v>
          </cell>
          <cell r="AL494" t="str">
            <v>000</v>
          </cell>
          <cell r="AM494" t="str">
            <v>LN#</v>
          </cell>
          <cell r="AO494" t="str">
            <v>UOI</v>
          </cell>
          <cell r="AP494" t="str">
            <v>EA</v>
          </cell>
          <cell r="AU494" t="str">
            <v>0</v>
          </cell>
          <cell r="AW494" t="str">
            <v>000</v>
          </cell>
          <cell r="AX494" t="str">
            <v>00</v>
          </cell>
          <cell r="AY494" t="str">
            <v>0</v>
          </cell>
          <cell r="AZ494" t="str">
            <v>FPL Fibernet</v>
          </cell>
        </row>
        <row r="495">
          <cell r="A495" t="str">
            <v>107100</v>
          </cell>
          <cell r="B495" t="str">
            <v>0312</v>
          </cell>
          <cell r="C495" t="str">
            <v>06080</v>
          </cell>
          <cell r="D495" t="str">
            <v>0ELECT</v>
          </cell>
          <cell r="E495" t="str">
            <v>312000</v>
          </cell>
          <cell r="F495" t="str">
            <v>0676</v>
          </cell>
          <cell r="G495" t="str">
            <v>11450</v>
          </cell>
          <cell r="H495" t="str">
            <v>A</v>
          </cell>
          <cell r="I495" t="str">
            <v>00000041</v>
          </cell>
          <cell r="J495">
            <v>65</v>
          </cell>
          <cell r="K495">
            <v>312</v>
          </cell>
          <cell r="L495">
            <v>6181</v>
          </cell>
          <cell r="M495">
            <v>398</v>
          </cell>
          <cell r="N495">
            <v>0</v>
          </cell>
          <cell r="O495">
            <v>1</v>
          </cell>
          <cell r="P495">
            <v>398.00099999999998</v>
          </cell>
          <cell r="Q495" t="str">
            <v>0676</v>
          </cell>
          <cell r="R495" t="str">
            <v>11450</v>
          </cell>
          <cell r="S495" t="str">
            <v>200212</v>
          </cell>
          <cell r="T495" t="str">
            <v>SA01</v>
          </cell>
          <cell r="U495">
            <v>194.88</v>
          </cell>
          <cell r="V495" t="str">
            <v>LDB</v>
          </cell>
          <cell r="W495">
            <v>0</v>
          </cell>
          <cell r="Y495">
            <v>0</v>
          </cell>
          <cell r="Z495">
            <v>1</v>
          </cell>
          <cell r="AA495" t="str">
            <v>MS#</v>
          </cell>
          <cell r="AB495" t="str">
            <v xml:space="preserve">   998014037</v>
          </cell>
          <cell r="AC495" t="str">
            <v>BCH</v>
          </cell>
          <cell r="AD495" t="str">
            <v>018722</v>
          </cell>
          <cell r="AE495" t="str">
            <v>TML</v>
          </cell>
          <cell r="AF495" t="str">
            <v>12017</v>
          </cell>
          <cell r="AG495" t="str">
            <v>SRL</v>
          </cell>
          <cell r="AH495" t="str">
            <v>0368</v>
          </cell>
          <cell r="AI495" t="str">
            <v>DLV</v>
          </cell>
          <cell r="AJ495" t="str">
            <v>000</v>
          </cell>
          <cell r="AK495" t="str">
            <v>REL</v>
          </cell>
          <cell r="AL495" t="str">
            <v>000</v>
          </cell>
          <cell r="AM495" t="str">
            <v>LN#</v>
          </cell>
          <cell r="AO495" t="str">
            <v>UOI</v>
          </cell>
          <cell r="AP495" t="str">
            <v>EA</v>
          </cell>
          <cell r="AU495" t="str">
            <v>0</v>
          </cell>
          <cell r="AW495" t="str">
            <v>000</v>
          </cell>
          <cell r="AX495" t="str">
            <v>00</v>
          </cell>
          <cell r="AY495" t="str">
            <v>0</v>
          </cell>
          <cell r="AZ495" t="str">
            <v>FPL Fibernet</v>
          </cell>
        </row>
        <row r="496">
          <cell r="A496" t="str">
            <v>107100</v>
          </cell>
          <cell r="B496" t="str">
            <v>0312</v>
          </cell>
          <cell r="C496" t="str">
            <v>06080</v>
          </cell>
          <cell r="D496" t="str">
            <v>0ELECT</v>
          </cell>
          <cell r="E496" t="str">
            <v>312000</v>
          </cell>
          <cell r="F496" t="str">
            <v>0676</v>
          </cell>
          <cell r="G496" t="str">
            <v>11450</v>
          </cell>
          <cell r="H496" t="str">
            <v>A</v>
          </cell>
          <cell r="I496" t="str">
            <v>00000041</v>
          </cell>
          <cell r="J496">
            <v>65</v>
          </cell>
          <cell r="K496">
            <v>312</v>
          </cell>
          <cell r="L496">
            <v>6181</v>
          </cell>
          <cell r="M496">
            <v>398</v>
          </cell>
          <cell r="N496">
            <v>0</v>
          </cell>
          <cell r="O496">
            <v>1</v>
          </cell>
          <cell r="P496">
            <v>398.00099999999998</v>
          </cell>
          <cell r="Q496" t="str">
            <v>0676</v>
          </cell>
          <cell r="R496" t="str">
            <v>11450</v>
          </cell>
          <cell r="S496" t="str">
            <v>200212</v>
          </cell>
          <cell r="T496" t="str">
            <v>SA01</v>
          </cell>
          <cell r="U496">
            <v>196.1</v>
          </cell>
          <cell r="V496" t="str">
            <v>LDB</v>
          </cell>
          <cell r="W496">
            <v>0</v>
          </cell>
          <cell r="Y496">
            <v>0</v>
          </cell>
          <cell r="Z496">
            <v>100</v>
          </cell>
          <cell r="AA496" t="str">
            <v>MS#</v>
          </cell>
          <cell r="AB496" t="str">
            <v xml:space="preserve">   998000502</v>
          </cell>
          <cell r="AC496" t="str">
            <v>BCH</v>
          </cell>
          <cell r="AD496" t="str">
            <v>012355</v>
          </cell>
          <cell r="AE496" t="str">
            <v>TML</v>
          </cell>
          <cell r="AF496" t="str">
            <v>12026</v>
          </cell>
          <cell r="AG496" t="str">
            <v>SRL</v>
          </cell>
          <cell r="AH496" t="str">
            <v>0368</v>
          </cell>
          <cell r="AI496" t="str">
            <v>DLV</v>
          </cell>
          <cell r="AJ496" t="str">
            <v>000</v>
          </cell>
          <cell r="AK496" t="str">
            <v>REL</v>
          </cell>
          <cell r="AL496" t="str">
            <v>000</v>
          </cell>
          <cell r="AM496" t="str">
            <v>LN#</v>
          </cell>
          <cell r="AO496" t="str">
            <v>UOI</v>
          </cell>
          <cell r="AP496" t="str">
            <v>EA</v>
          </cell>
          <cell r="AU496" t="str">
            <v>0</v>
          </cell>
          <cell r="AW496" t="str">
            <v>000</v>
          </cell>
          <cell r="AX496" t="str">
            <v>00</v>
          </cell>
          <cell r="AY496" t="str">
            <v>0</v>
          </cell>
          <cell r="AZ496" t="str">
            <v>FPL Fibernet</v>
          </cell>
        </row>
        <row r="497">
          <cell r="A497" t="str">
            <v>107100</v>
          </cell>
          <cell r="B497" t="str">
            <v>0312</v>
          </cell>
          <cell r="C497" t="str">
            <v>06080</v>
          </cell>
          <cell r="D497" t="str">
            <v>0ELECT</v>
          </cell>
          <cell r="E497" t="str">
            <v>312000</v>
          </cell>
          <cell r="F497" t="str">
            <v>0676</v>
          </cell>
          <cell r="G497" t="str">
            <v>11450</v>
          </cell>
          <cell r="H497" t="str">
            <v>A</v>
          </cell>
          <cell r="I497" t="str">
            <v>00000041</v>
          </cell>
          <cell r="J497">
            <v>65</v>
          </cell>
          <cell r="K497">
            <v>312</v>
          </cell>
          <cell r="L497">
            <v>6181</v>
          </cell>
          <cell r="M497">
            <v>398</v>
          </cell>
          <cell r="N497">
            <v>0</v>
          </cell>
          <cell r="O497">
            <v>1</v>
          </cell>
          <cell r="P497">
            <v>398.00099999999998</v>
          </cell>
          <cell r="Q497" t="str">
            <v>0676</v>
          </cell>
          <cell r="R497" t="str">
            <v>11450</v>
          </cell>
          <cell r="S497" t="str">
            <v>200212</v>
          </cell>
          <cell r="T497" t="str">
            <v>SA01</v>
          </cell>
          <cell r="U497">
            <v>211.5</v>
          </cell>
          <cell r="V497" t="str">
            <v>LDB</v>
          </cell>
          <cell r="W497">
            <v>0</v>
          </cell>
          <cell r="Y497">
            <v>0</v>
          </cell>
          <cell r="Z497">
            <v>150</v>
          </cell>
          <cell r="AA497" t="str">
            <v>MS#</v>
          </cell>
          <cell r="AB497" t="str">
            <v xml:space="preserve">   998000092</v>
          </cell>
          <cell r="AC497" t="str">
            <v>BCH</v>
          </cell>
          <cell r="AD497" t="str">
            <v>018725</v>
          </cell>
          <cell r="AE497" t="str">
            <v>TML</v>
          </cell>
          <cell r="AF497" t="str">
            <v>12017</v>
          </cell>
          <cell r="AG497" t="str">
            <v>SRL</v>
          </cell>
          <cell r="AH497" t="str">
            <v>0368</v>
          </cell>
          <cell r="AI497" t="str">
            <v>DLV</v>
          </cell>
          <cell r="AJ497" t="str">
            <v>000</v>
          </cell>
          <cell r="AK497" t="str">
            <v>REL</v>
          </cell>
          <cell r="AL497" t="str">
            <v>000</v>
          </cell>
          <cell r="AM497" t="str">
            <v>LN#</v>
          </cell>
          <cell r="AO497" t="str">
            <v>UOI</v>
          </cell>
          <cell r="AP497" t="str">
            <v>FT</v>
          </cell>
          <cell r="AU497" t="str">
            <v>0</v>
          </cell>
          <cell r="AW497" t="str">
            <v>000</v>
          </cell>
          <cell r="AX497" t="str">
            <v>00</v>
          </cell>
          <cell r="AY497" t="str">
            <v>0</v>
          </cell>
          <cell r="AZ497" t="str">
            <v>FPL Fibernet</v>
          </cell>
        </row>
        <row r="498">
          <cell r="A498" t="str">
            <v>107100</v>
          </cell>
          <cell r="B498" t="str">
            <v>0312</v>
          </cell>
          <cell r="C498" t="str">
            <v>06080</v>
          </cell>
          <cell r="D498" t="str">
            <v>0ELECT</v>
          </cell>
          <cell r="E498" t="str">
            <v>312000</v>
          </cell>
          <cell r="F498" t="str">
            <v>0676</v>
          </cell>
          <cell r="G498" t="str">
            <v>11450</v>
          </cell>
          <cell r="H498" t="str">
            <v>A</v>
          </cell>
          <cell r="I498" t="str">
            <v>00000041</v>
          </cell>
          <cell r="J498">
            <v>65</v>
          </cell>
          <cell r="K498">
            <v>312</v>
          </cell>
          <cell r="L498">
            <v>6181</v>
          </cell>
          <cell r="M498">
            <v>398</v>
          </cell>
          <cell r="N498">
            <v>0</v>
          </cell>
          <cell r="O498">
            <v>1</v>
          </cell>
          <cell r="P498">
            <v>398.00099999999998</v>
          </cell>
          <cell r="Q498" t="str">
            <v>0676</v>
          </cell>
          <cell r="R498" t="str">
            <v>11450</v>
          </cell>
          <cell r="S498" t="str">
            <v>200212</v>
          </cell>
          <cell r="T498" t="str">
            <v>SA01</v>
          </cell>
          <cell r="U498">
            <v>352.5</v>
          </cell>
          <cell r="V498" t="str">
            <v>LDB</v>
          </cell>
          <cell r="W498">
            <v>0</v>
          </cell>
          <cell r="Y498">
            <v>0</v>
          </cell>
          <cell r="Z498">
            <v>250</v>
          </cell>
          <cell r="AA498" t="str">
            <v>MS#</v>
          </cell>
          <cell r="AB498" t="str">
            <v xml:space="preserve">   998000092</v>
          </cell>
          <cell r="AC498" t="str">
            <v>BCH</v>
          </cell>
          <cell r="AD498" t="str">
            <v>018721</v>
          </cell>
          <cell r="AE498" t="str">
            <v>TML</v>
          </cell>
          <cell r="AF498" t="str">
            <v>12017</v>
          </cell>
          <cell r="AG498" t="str">
            <v>SRL</v>
          </cell>
          <cell r="AH498" t="str">
            <v>0368</v>
          </cell>
          <cell r="AI498" t="str">
            <v>DLV</v>
          </cell>
          <cell r="AJ498" t="str">
            <v>000</v>
          </cell>
          <cell r="AK498" t="str">
            <v>REL</v>
          </cell>
          <cell r="AL498" t="str">
            <v>000</v>
          </cell>
          <cell r="AM498" t="str">
            <v>LN#</v>
          </cell>
          <cell r="AO498" t="str">
            <v>UOI</v>
          </cell>
          <cell r="AP498" t="str">
            <v>FT</v>
          </cell>
          <cell r="AU498" t="str">
            <v>0</v>
          </cell>
          <cell r="AW498" t="str">
            <v>000</v>
          </cell>
          <cell r="AX498" t="str">
            <v>00</v>
          </cell>
          <cell r="AY498" t="str">
            <v>0</v>
          </cell>
          <cell r="AZ498" t="str">
            <v>FPL Fibernet</v>
          </cell>
        </row>
        <row r="499">
          <cell r="A499" t="str">
            <v>107100</v>
          </cell>
          <cell r="B499" t="str">
            <v>0312</v>
          </cell>
          <cell r="C499" t="str">
            <v>06080</v>
          </cell>
          <cell r="D499" t="str">
            <v>0ELECT</v>
          </cell>
          <cell r="E499" t="str">
            <v>312000</v>
          </cell>
          <cell r="F499" t="str">
            <v>0676</v>
          </cell>
          <cell r="G499" t="str">
            <v>11450</v>
          </cell>
          <cell r="H499" t="str">
            <v>A</v>
          </cell>
          <cell r="I499" t="str">
            <v>00000041</v>
          </cell>
          <cell r="J499">
            <v>65</v>
          </cell>
          <cell r="K499">
            <v>312</v>
          </cell>
          <cell r="L499">
            <v>6181</v>
          </cell>
          <cell r="M499">
            <v>398</v>
          </cell>
          <cell r="N499">
            <v>0</v>
          </cell>
          <cell r="O499">
            <v>1</v>
          </cell>
          <cell r="P499">
            <v>398.00099999999998</v>
          </cell>
          <cell r="Q499" t="str">
            <v>0676</v>
          </cell>
          <cell r="R499" t="str">
            <v>11450</v>
          </cell>
          <cell r="S499" t="str">
            <v>200212</v>
          </cell>
          <cell r="T499" t="str">
            <v>SA01</v>
          </cell>
          <cell r="U499">
            <v>374.07</v>
          </cell>
          <cell r="V499" t="str">
            <v>LDB</v>
          </cell>
          <cell r="W499">
            <v>0</v>
          </cell>
          <cell r="Y499">
            <v>0</v>
          </cell>
          <cell r="Z499">
            <v>1</v>
          </cell>
          <cell r="AA499" t="str">
            <v>MS#</v>
          </cell>
          <cell r="AB499" t="str">
            <v xml:space="preserve">   998003502</v>
          </cell>
          <cell r="AC499" t="str">
            <v>BCH</v>
          </cell>
          <cell r="AD499" t="str">
            <v>012355</v>
          </cell>
          <cell r="AE499" t="str">
            <v>TML</v>
          </cell>
          <cell r="AF499" t="str">
            <v>12026</v>
          </cell>
          <cell r="AG499" t="str">
            <v>SRL</v>
          </cell>
          <cell r="AH499" t="str">
            <v>0368</v>
          </cell>
          <cell r="AI499" t="str">
            <v>DLV</v>
          </cell>
          <cell r="AJ499" t="str">
            <v>000</v>
          </cell>
          <cell r="AK499" t="str">
            <v>REL</v>
          </cell>
          <cell r="AL499" t="str">
            <v>000</v>
          </cell>
          <cell r="AM499" t="str">
            <v>LN#</v>
          </cell>
          <cell r="AO499" t="str">
            <v>UOI</v>
          </cell>
          <cell r="AP499" t="str">
            <v>EA</v>
          </cell>
          <cell r="AU499" t="str">
            <v>0</v>
          </cell>
          <cell r="AW499" t="str">
            <v>000</v>
          </cell>
          <cell r="AX499" t="str">
            <v>00</v>
          </cell>
          <cell r="AY499" t="str">
            <v>0</v>
          </cell>
          <cell r="AZ499" t="str">
            <v>FPL Fibernet</v>
          </cell>
        </row>
        <row r="500">
          <cell r="A500" t="str">
            <v>107100</v>
          </cell>
          <cell r="B500" t="str">
            <v>0312</v>
          </cell>
          <cell r="C500" t="str">
            <v>06080</v>
          </cell>
          <cell r="D500" t="str">
            <v>0ELECT</v>
          </cell>
          <cell r="E500" t="str">
            <v>312000</v>
          </cell>
          <cell r="F500" t="str">
            <v>0676</v>
          </cell>
          <cell r="G500" t="str">
            <v>11450</v>
          </cell>
          <cell r="H500" t="str">
            <v>A</v>
          </cell>
          <cell r="I500" t="str">
            <v>00000041</v>
          </cell>
          <cell r="J500">
            <v>65</v>
          </cell>
          <cell r="K500">
            <v>312</v>
          </cell>
          <cell r="L500">
            <v>6181</v>
          </cell>
          <cell r="M500">
            <v>398</v>
          </cell>
          <cell r="N500">
            <v>0</v>
          </cell>
          <cell r="O500">
            <v>1</v>
          </cell>
          <cell r="P500">
            <v>398.00099999999998</v>
          </cell>
          <cell r="Q500" t="str">
            <v>0676</v>
          </cell>
          <cell r="R500" t="str">
            <v>11450</v>
          </cell>
          <cell r="S500" t="str">
            <v>200212</v>
          </cell>
          <cell r="T500" t="str">
            <v>SA01</v>
          </cell>
          <cell r="U500">
            <v>399.82</v>
          </cell>
          <cell r="V500" t="str">
            <v>LDB</v>
          </cell>
          <cell r="W500">
            <v>0</v>
          </cell>
          <cell r="Y500">
            <v>0</v>
          </cell>
          <cell r="Z500">
            <v>1</v>
          </cell>
          <cell r="AA500" t="str">
            <v>MS#</v>
          </cell>
          <cell r="AB500" t="str">
            <v xml:space="preserve">   998003502</v>
          </cell>
          <cell r="AC500" t="str">
            <v>BCH</v>
          </cell>
          <cell r="AD500" t="str">
            <v>018722</v>
          </cell>
          <cell r="AE500" t="str">
            <v>TML</v>
          </cell>
          <cell r="AF500" t="str">
            <v>12017</v>
          </cell>
          <cell r="AG500" t="str">
            <v>SRL</v>
          </cell>
          <cell r="AH500" t="str">
            <v>0368</v>
          </cell>
          <cell r="AI500" t="str">
            <v>DLV</v>
          </cell>
          <cell r="AJ500" t="str">
            <v>000</v>
          </cell>
          <cell r="AK500" t="str">
            <v>REL</v>
          </cell>
          <cell r="AL500" t="str">
            <v>000</v>
          </cell>
          <cell r="AM500" t="str">
            <v>LN#</v>
          </cell>
          <cell r="AO500" t="str">
            <v>UOI</v>
          </cell>
          <cell r="AP500" t="str">
            <v>EA</v>
          </cell>
          <cell r="AU500" t="str">
            <v>0</v>
          </cell>
          <cell r="AW500" t="str">
            <v>000</v>
          </cell>
          <cell r="AX500" t="str">
            <v>00</v>
          </cell>
          <cell r="AY500" t="str">
            <v>0</v>
          </cell>
          <cell r="AZ500" t="str">
            <v>FPL Fibernet</v>
          </cell>
        </row>
        <row r="501">
          <cell r="A501" t="str">
            <v>107100</v>
          </cell>
          <cell r="B501" t="str">
            <v>0312</v>
          </cell>
          <cell r="C501" t="str">
            <v>06080</v>
          </cell>
          <cell r="D501" t="str">
            <v>0ELECT</v>
          </cell>
          <cell r="E501" t="str">
            <v>312000</v>
          </cell>
          <cell r="F501" t="str">
            <v>0676</v>
          </cell>
          <cell r="G501" t="str">
            <v>11450</v>
          </cell>
          <cell r="H501" t="str">
            <v>A</v>
          </cell>
          <cell r="I501" t="str">
            <v>00000041</v>
          </cell>
          <cell r="J501">
            <v>65</v>
          </cell>
          <cell r="K501">
            <v>312</v>
          </cell>
          <cell r="L501">
            <v>6181</v>
          </cell>
          <cell r="M501">
            <v>398</v>
          </cell>
          <cell r="N501">
            <v>0</v>
          </cell>
          <cell r="O501">
            <v>1</v>
          </cell>
          <cell r="P501">
            <v>398.00099999999998</v>
          </cell>
          <cell r="Q501" t="str">
            <v>0676</v>
          </cell>
          <cell r="R501" t="str">
            <v>11450</v>
          </cell>
          <cell r="S501" t="str">
            <v>200212</v>
          </cell>
          <cell r="T501" t="str">
            <v>SA01</v>
          </cell>
          <cell r="U501">
            <v>795.96</v>
          </cell>
          <cell r="V501" t="str">
            <v>LDB</v>
          </cell>
          <cell r="W501">
            <v>0</v>
          </cell>
          <cell r="Y501">
            <v>0</v>
          </cell>
          <cell r="Z501">
            <v>6</v>
          </cell>
          <cell r="AA501" t="str">
            <v>MS#</v>
          </cell>
          <cell r="AB501" t="str">
            <v xml:space="preserve">   998003509</v>
          </cell>
          <cell r="AC501" t="str">
            <v>BCH</v>
          </cell>
          <cell r="AD501" t="str">
            <v>018722</v>
          </cell>
          <cell r="AE501" t="str">
            <v>TML</v>
          </cell>
          <cell r="AF501" t="str">
            <v>12017</v>
          </cell>
          <cell r="AG501" t="str">
            <v>SRL</v>
          </cell>
          <cell r="AH501" t="str">
            <v>0368</v>
          </cell>
          <cell r="AI501" t="str">
            <v>DLV</v>
          </cell>
          <cell r="AJ501" t="str">
            <v>000</v>
          </cell>
          <cell r="AK501" t="str">
            <v>REL</v>
          </cell>
          <cell r="AL501" t="str">
            <v>000</v>
          </cell>
          <cell r="AM501" t="str">
            <v>LN#</v>
          </cell>
          <cell r="AO501" t="str">
            <v>UOI</v>
          </cell>
          <cell r="AP501" t="str">
            <v>EA</v>
          </cell>
          <cell r="AU501" t="str">
            <v>0</v>
          </cell>
          <cell r="AW501" t="str">
            <v>000</v>
          </cell>
          <cell r="AX501" t="str">
            <v>00</v>
          </cell>
          <cell r="AY501" t="str">
            <v>0</v>
          </cell>
          <cell r="AZ501" t="str">
            <v>FPL Fibernet</v>
          </cell>
        </row>
        <row r="502">
          <cell r="A502" t="str">
            <v>107100</v>
          </cell>
          <cell r="B502" t="str">
            <v>0312</v>
          </cell>
          <cell r="C502" t="str">
            <v>06080</v>
          </cell>
          <cell r="D502" t="str">
            <v>0ELECT</v>
          </cell>
          <cell r="E502" t="str">
            <v>312000</v>
          </cell>
          <cell r="F502" t="str">
            <v>0676</v>
          </cell>
          <cell r="G502" t="str">
            <v>11450</v>
          </cell>
          <cell r="H502" t="str">
            <v>A</v>
          </cell>
          <cell r="I502" t="str">
            <v>00000041</v>
          </cell>
          <cell r="J502">
            <v>65</v>
          </cell>
          <cell r="K502">
            <v>312</v>
          </cell>
          <cell r="L502">
            <v>6181</v>
          </cell>
          <cell r="M502">
            <v>398</v>
          </cell>
          <cell r="N502">
            <v>0</v>
          </cell>
          <cell r="O502">
            <v>1</v>
          </cell>
          <cell r="P502">
            <v>398.00099999999998</v>
          </cell>
          <cell r="Q502" t="str">
            <v>0676</v>
          </cell>
          <cell r="R502" t="str">
            <v>11450</v>
          </cell>
          <cell r="S502" t="str">
            <v>200212</v>
          </cell>
          <cell r="T502" t="str">
            <v>SA01</v>
          </cell>
          <cell r="U502">
            <v>5164.7700000000004</v>
          </cell>
          <cell r="V502" t="str">
            <v>LDB</v>
          </cell>
          <cell r="W502">
            <v>0</v>
          </cell>
          <cell r="Y502">
            <v>0</v>
          </cell>
          <cell r="Z502">
            <v>2</v>
          </cell>
          <cell r="AA502" t="str">
            <v>MS#</v>
          </cell>
          <cell r="AB502" t="str">
            <v xml:space="preserve">   998014506</v>
          </cell>
          <cell r="AC502" t="str">
            <v>BCH</v>
          </cell>
          <cell r="AD502" t="str">
            <v>018725</v>
          </cell>
          <cell r="AE502" t="str">
            <v>TML</v>
          </cell>
          <cell r="AF502" t="str">
            <v>12017</v>
          </cell>
          <cell r="AG502" t="str">
            <v>SRL</v>
          </cell>
          <cell r="AH502" t="str">
            <v>0368</v>
          </cell>
          <cell r="AI502" t="str">
            <v>DLV</v>
          </cell>
          <cell r="AJ502" t="str">
            <v>000</v>
          </cell>
          <cell r="AK502" t="str">
            <v>REL</v>
          </cell>
          <cell r="AL502" t="str">
            <v>000</v>
          </cell>
          <cell r="AM502" t="str">
            <v>LN#</v>
          </cell>
          <cell r="AO502" t="str">
            <v>UOI</v>
          </cell>
          <cell r="AP502" t="str">
            <v>EA</v>
          </cell>
          <cell r="AU502" t="str">
            <v>0</v>
          </cell>
          <cell r="AW502" t="str">
            <v>000</v>
          </cell>
          <cell r="AX502" t="str">
            <v>00</v>
          </cell>
          <cell r="AY502" t="str">
            <v>0</v>
          </cell>
          <cell r="AZ502" t="str">
            <v>FPL Fibernet</v>
          </cell>
        </row>
        <row r="503">
          <cell r="A503" t="str">
            <v>107100</v>
          </cell>
          <cell r="B503" t="str">
            <v>0312</v>
          </cell>
          <cell r="C503" t="str">
            <v>06080</v>
          </cell>
          <cell r="D503" t="str">
            <v>0ELECT</v>
          </cell>
          <cell r="E503" t="str">
            <v>312000</v>
          </cell>
          <cell r="F503" t="str">
            <v>0676</v>
          </cell>
          <cell r="G503" t="str">
            <v>11450</v>
          </cell>
          <cell r="H503" t="str">
            <v>A</v>
          </cell>
          <cell r="I503" t="str">
            <v>00000041</v>
          </cell>
          <cell r="J503">
            <v>65</v>
          </cell>
          <cell r="K503">
            <v>312</v>
          </cell>
          <cell r="L503">
            <v>6181</v>
          </cell>
          <cell r="M503">
            <v>398</v>
          </cell>
          <cell r="N503">
            <v>0</v>
          </cell>
          <cell r="O503">
            <v>1</v>
          </cell>
          <cell r="P503">
            <v>398.00099999999998</v>
          </cell>
          <cell r="Q503" t="str">
            <v>0676</v>
          </cell>
          <cell r="R503" t="str">
            <v>11450</v>
          </cell>
          <cell r="S503" t="str">
            <v>200212</v>
          </cell>
          <cell r="T503" t="str">
            <v>SA01</v>
          </cell>
          <cell r="U503">
            <v>36995.040000000001</v>
          </cell>
          <cell r="V503" t="str">
            <v>LDB</v>
          </cell>
          <cell r="W503">
            <v>0</v>
          </cell>
          <cell r="Y503">
            <v>0</v>
          </cell>
          <cell r="Z503">
            <v>2</v>
          </cell>
          <cell r="AA503" t="str">
            <v>MS#</v>
          </cell>
          <cell r="AB503" t="str">
            <v xml:space="preserve">   998014357</v>
          </cell>
          <cell r="AC503" t="str">
            <v>BCH</v>
          </cell>
          <cell r="AD503" t="str">
            <v>018721</v>
          </cell>
          <cell r="AE503" t="str">
            <v>TML</v>
          </cell>
          <cell r="AF503" t="str">
            <v>12017</v>
          </cell>
          <cell r="AG503" t="str">
            <v>SRL</v>
          </cell>
          <cell r="AH503" t="str">
            <v>0368</v>
          </cell>
          <cell r="AI503" t="str">
            <v>DLV</v>
          </cell>
          <cell r="AJ503" t="str">
            <v>000</v>
          </cell>
          <cell r="AK503" t="str">
            <v>REL</v>
          </cell>
          <cell r="AL503" t="str">
            <v>000</v>
          </cell>
          <cell r="AM503" t="str">
            <v>LN#</v>
          </cell>
          <cell r="AO503" t="str">
            <v>UOI</v>
          </cell>
          <cell r="AP503" t="str">
            <v>EA</v>
          </cell>
          <cell r="AU503" t="str">
            <v>0</v>
          </cell>
          <cell r="AW503" t="str">
            <v>000</v>
          </cell>
          <cell r="AX503" t="str">
            <v>00</v>
          </cell>
          <cell r="AY503" t="str">
            <v>0</v>
          </cell>
          <cell r="AZ503" t="str">
            <v>FPL Fibernet</v>
          </cell>
        </row>
        <row r="504">
          <cell r="A504" t="str">
            <v>107100</v>
          </cell>
          <cell r="B504" t="str">
            <v>0312</v>
          </cell>
          <cell r="C504" t="str">
            <v>06080</v>
          </cell>
          <cell r="D504" t="str">
            <v>0ELECT</v>
          </cell>
          <cell r="E504" t="str">
            <v>312000</v>
          </cell>
          <cell r="F504" t="str">
            <v>0676</v>
          </cell>
          <cell r="G504" t="str">
            <v>11450</v>
          </cell>
          <cell r="H504" t="str">
            <v>A</v>
          </cell>
          <cell r="I504" t="str">
            <v>00000041</v>
          </cell>
          <cell r="J504">
            <v>65</v>
          </cell>
          <cell r="K504">
            <v>312</v>
          </cell>
          <cell r="L504">
            <v>6181</v>
          </cell>
          <cell r="M504">
            <v>398</v>
          </cell>
          <cell r="N504">
            <v>0</v>
          </cell>
          <cell r="O504">
            <v>1</v>
          </cell>
          <cell r="P504">
            <v>398.00099999999998</v>
          </cell>
          <cell r="Q504" t="str">
            <v>0676</v>
          </cell>
          <cell r="R504" t="str">
            <v>11450</v>
          </cell>
          <cell r="S504" t="str">
            <v>200212</v>
          </cell>
          <cell r="T504" t="str">
            <v>SA01</v>
          </cell>
          <cell r="U504">
            <v>36995.040000000001</v>
          </cell>
          <cell r="V504" t="str">
            <v>LDB</v>
          </cell>
          <cell r="W504">
            <v>0</v>
          </cell>
          <cell r="Y504">
            <v>0</v>
          </cell>
          <cell r="Z504">
            <v>2</v>
          </cell>
          <cell r="AA504" t="str">
            <v>MS#</v>
          </cell>
          <cell r="AB504" t="str">
            <v xml:space="preserve">   998014357</v>
          </cell>
          <cell r="AC504" t="str">
            <v>BCH</v>
          </cell>
          <cell r="AD504" t="str">
            <v>018725</v>
          </cell>
          <cell r="AE504" t="str">
            <v>TML</v>
          </cell>
          <cell r="AF504" t="str">
            <v>12017</v>
          </cell>
          <cell r="AG504" t="str">
            <v>SRL</v>
          </cell>
          <cell r="AH504" t="str">
            <v>0368</v>
          </cell>
          <cell r="AI504" t="str">
            <v>DLV</v>
          </cell>
          <cell r="AJ504" t="str">
            <v>000</v>
          </cell>
          <cell r="AK504" t="str">
            <v>REL</v>
          </cell>
          <cell r="AL504" t="str">
            <v>000</v>
          </cell>
          <cell r="AM504" t="str">
            <v>LN#</v>
          </cell>
          <cell r="AO504" t="str">
            <v>UOI</v>
          </cell>
          <cell r="AP504" t="str">
            <v>EA</v>
          </cell>
          <cell r="AU504" t="str">
            <v>0</v>
          </cell>
          <cell r="AW504" t="str">
            <v>000</v>
          </cell>
          <cell r="AX504" t="str">
            <v>00</v>
          </cell>
          <cell r="AY504" t="str">
            <v>0</v>
          </cell>
          <cell r="AZ504" t="str">
            <v>FPL Fibernet</v>
          </cell>
        </row>
        <row r="505">
          <cell r="A505" t="str">
            <v>107100</v>
          </cell>
          <cell r="B505" t="str">
            <v>0312</v>
          </cell>
          <cell r="C505" t="str">
            <v>06080</v>
          </cell>
          <cell r="D505" t="str">
            <v>0ELECT</v>
          </cell>
          <cell r="E505" t="str">
            <v>312000</v>
          </cell>
          <cell r="F505" t="str">
            <v>0676</v>
          </cell>
          <cell r="G505" t="str">
            <v>12450</v>
          </cell>
          <cell r="H505" t="str">
            <v>A</v>
          </cell>
          <cell r="I505" t="str">
            <v>00000041</v>
          </cell>
          <cell r="J505">
            <v>65</v>
          </cell>
          <cell r="K505">
            <v>312</v>
          </cell>
          <cell r="L505">
            <v>6181</v>
          </cell>
          <cell r="M505">
            <v>398</v>
          </cell>
          <cell r="N505">
            <v>0</v>
          </cell>
          <cell r="O505">
            <v>1</v>
          </cell>
          <cell r="P505">
            <v>398.00099999999998</v>
          </cell>
          <cell r="Q505" t="str">
            <v>0676</v>
          </cell>
          <cell r="R505" t="str">
            <v>12450</v>
          </cell>
          <cell r="S505" t="str">
            <v>200212</v>
          </cell>
          <cell r="T505" t="str">
            <v>SA01</v>
          </cell>
          <cell r="U505">
            <v>9.74</v>
          </cell>
          <cell r="V505" t="str">
            <v>LDB</v>
          </cell>
          <cell r="W505">
            <v>0</v>
          </cell>
          <cell r="Y505">
            <v>0</v>
          </cell>
          <cell r="Z505">
            <v>1</v>
          </cell>
          <cell r="AA505" t="str">
            <v>MS#</v>
          </cell>
          <cell r="AB505" t="str">
            <v xml:space="preserve">   998014037</v>
          </cell>
          <cell r="AC505" t="str">
            <v>BCH</v>
          </cell>
          <cell r="AD505" t="str">
            <v>018724</v>
          </cell>
          <cell r="AE505" t="str">
            <v>TML</v>
          </cell>
          <cell r="AF505" t="str">
            <v>12017</v>
          </cell>
          <cell r="AG505" t="str">
            <v>SRL</v>
          </cell>
          <cell r="AH505" t="str">
            <v>0350</v>
          </cell>
          <cell r="AI505" t="str">
            <v>DLV</v>
          </cell>
          <cell r="AJ505" t="str">
            <v>000</v>
          </cell>
          <cell r="AK505" t="str">
            <v>REL</v>
          </cell>
          <cell r="AL505" t="str">
            <v>000</v>
          </cell>
          <cell r="AM505" t="str">
            <v>LN#</v>
          </cell>
          <cell r="AO505" t="str">
            <v>UOI</v>
          </cell>
          <cell r="AP505" t="str">
            <v>EA</v>
          </cell>
          <cell r="AU505" t="str">
            <v>0</v>
          </cell>
          <cell r="AW505" t="str">
            <v>000</v>
          </cell>
          <cell r="AX505" t="str">
            <v>00</v>
          </cell>
          <cell r="AY505" t="str">
            <v>0</v>
          </cell>
          <cell r="AZ505" t="str">
            <v>FPL Fibernet</v>
          </cell>
        </row>
        <row r="506">
          <cell r="A506" t="str">
            <v>107100</v>
          </cell>
          <cell r="B506" t="str">
            <v>0312</v>
          </cell>
          <cell r="C506" t="str">
            <v>06080</v>
          </cell>
          <cell r="D506" t="str">
            <v>0ELECT</v>
          </cell>
          <cell r="E506" t="str">
            <v>312000</v>
          </cell>
          <cell r="F506" t="str">
            <v>0676</v>
          </cell>
          <cell r="G506" t="str">
            <v>12450</v>
          </cell>
          <cell r="H506" t="str">
            <v>A</v>
          </cell>
          <cell r="I506" t="str">
            <v>00000041</v>
          </cell>
          <cell r="J506">
            <v>65</v>
          </cell>
          <cell r="K506">
            <v>312</v>
          </cell>
          <cell r="L506">
            <v>6181</v>
          </cell>
          <cell r="M506">
            <v>398</v>
          </cell>
          <cell r="N506">
            <v>0</v>
          </cell>
          <cell r="O506">
            <v>1</v>
          </cell>
          <cell r="P506">
            <v>398.00099999999998</v>
          </cell>
          <cell r="Q506" t="str">
            <v>0676</v>
          </cell>
          <cell r="R506" t="str">
            <v>12450</v>
          </cell>
          <cell r="S506" t="str">
            <v>200212</v>
          </cell>
          <cell r="T506" t="str">
            <v>SA01</v>
          </cell>
          <cell r="U506">
            <v>399.82</v>
          </cell>
          <cell r="V506" t="str">
            <v>LDB</v>
          </cell>
          <cell r="W506">
            <v>0</v>
          </cell>
          <cell r="Y506">
            <v>0</v>
          </cell>
          <cell r="Z506">
            <v>1</v>
          </cell>
          <cell r="AA506" t="str">
            <v>MS#</v>
          </cell>
          <cell r="AB506" t="str">
            <v xml:space="preserve">   998003502</v>
          </cell>
          <cell r="AC506" t="str">
            <v>BCH</v>
          </cell>
          <cell r="AD506" t="str">
            <v>018724</v>
          </cell>
          <cell r="AE506" t="str">
            <v>TML</v>
          </cell>
          <cell r="AF506" t="str">
            <v>12017</v>
          </cell>
          <cell r="AG506" t="str">
            <v>SRL</v>
          </cell>
          <cell r="AH506" t="str">
            <v>0368</v>
          </cell>
          <cell r="AI506" t="str">
            <v>DLV</v>
          </cell>
          <cell r="AJ506" t="str">
            <v>000</v>
          </cell>
          <cell r="AK506" t="str">
            <v>REL</v>
          </cell>
          <cell r="AL506" t="str">
            <v>000</v>
          </cell>
          <cell r="AM506" t="str">
            <v>LN#</v>
          </cell>
          <cell r="AO506" t="str">
            <v>UOI</v>
          </cell>
          <cell r="AP506" t="str">
            <v>EA</v>
          </cell>
          <cell r="AU506" t="str">
            <v>0</v>
          </cell>
          <cell r="AW506" t="str">
            <v>000</v>
          </cell>
          <cell r="AX506" t="str">
            <v>00</v>
          </cell>
          <cell r="AY506" t="str">
            <v>0</v>
          </cell>
          <cell r="AZ506" t="str">
            <v>FPL Fibernet</v>
          </cell>
        </row>
        <row r="507">
          <cell r="A507" t="str">
            <v>107100</v>
          </cell>
          <cell r="B507" t="str">
            <v>0312</v>
          </cell>
          <cell r="C507" t="str">
            <v>06080</v>
          </cell>
          <cell r="D507" t="str">
            <v>0ELECT</v>
          </cell>
          <cell r="E507" t="str">
            <v>312000</v>
          </cell>
          <cell r="F507" t="str">
            <v>0676</v>
          </cell>
          <cell r="G507" t="str">
            <v>12450</v>
          </cell>
          <cell r="H507" t="str">
            <v>A</v>
          </cell>
          <cell r="I507" t="str">
            <v>00000041</v>
          </cell>
          <cell r="J507">
            <v>65</v>
          </cell>
          <cell r="K507">
            <v>312</v>
          </cell>
          <cell r="L507">
            <v>6181</v>
          </cell>
          <cell r="M507">
            <v>398</v>
          </cell>
          <cell r="N507">
            <v>0</v>
          </cell>
          <cell r="O507">
            <v>1</v>
          </cell>
          <cell r="P507">
            <v>398.00099999999998</v>
          </cell>
          <cell r="Q507" t="str">
            <v>0676</v>
          </cell>
          <cell r="R507" t="str">
            <v>12450</v>
          </cell>
          <cell r="S507" t="str">
            <v>200212</v>
          </cell>
          <cell r="T507" t="str">
            <v>SA01</v>
          </cell>
          <cell r="U507">
            <v>795.96</v>
          </cell>
          <cell r="V507" t="str">
            <v>LDB</v>
          </cell>
          <cell r="W507">
            <v>0</v>
          </cell>
          <cell r="Y507">
            <v>0</v>
          </cell>
          <cell r="Z507">
            <v>6</v>
          </cell>
          <cell r="AA507" t="str">
            <v>MS#</v>
          </cell>
          <cell r="AB507" t="str">
            <v xml:space="preserve">   998003509</v>
          </cell>
          <cell r="AC507" t="str">
            <v>BCH</v>
          </cell>
          <cell r="AD507" t="str">
            <v>018724</v>
          </cell>
          <cell r="AE507" t="str">
            <v>TML</v>
          </cell>
          <cell r="AF507" t="str">
            <v>12017</v>
          </cell>
          <cell r="AG507" t="str">
            <v>SRL</v>
          </cell>
          <cell r="AH507" t="str">
            <v>0368</v>
          </cell>
          <cell r="AI507" t="str">
            <v>DLV</v>
          </cell>
          <cell r="AJ507" t="str">
            <v>000</v>
          </cell>
          <cell r="AK507" t="str">
            <v>REL</v>
          </cell>
          <cell r="AL507" t="str">
            <v>000</v>
          </cell>
          <cell r="AM507" t="str">
            <v>LN#</v>
          </cell>
          <cell r="AO507" t="str">
            <v>UOI</v>
          </cell>
          <cell r="AP507" t="str">
            <v>EA</v>
          </cell>
          <cell r="AU507" t="str">
            <v>0</v>
          </cell>
          <cell r="AW507" t="str">
            <v>000</v>
          </cell>
          <cell r="AX507" t="str">
            <v>00</v>
          </cell>
          <cell r="AY507" t="str">
            <v>0</v>
          </cell>
          <cell r="AZ507" t="str">
            <v>FPL Fibernet</v>
          </cell>
        </row>
        <row r="508">
          <cell r="A508" t="str">
            <v>107100</v>
          </cell>
          <cell r="B508" t="str">
            <v>0312</v>
          </cell>
          <cell r="C508" t="str">
            <v>06080</v>
          </cell>
          <cell r="D508" t="str">
            <v>0ELECT</v>
          </cell>
          <cell r="E508" t="str">
            <v>312000</v>
          </cell>
          <cell r="F508" t="str">
            <v>0676</v>
          </cell>
          <cell r="G508" t="str">
            <v>12450</v>
          </cell>
          <cell r="H508" t="str">
            <v>A</v>
          </cell>
          <cell r="I508" t="str">
            <v>00000041</v>
          </cell>
          <cell r="J508">
            <v>65</v>
          </cell>
          <cell r="K508">
            <v>312</v>
          </cell>
          <cell r="L508">
            <v>6181</v>
          </cell>
          <cell r="M508">
            <v>398</v>
          </cell>
          <cell r="N508">
            <v>0</v>
          </cell>
          <cell r="O508">
            <v>1</v>
          </cell>
          <cell r="P508">
            <v>398.00099999999998</v>
          </cell>
          <cell r="Q508" t="str">
            <v>0676</v>
          </cell>
          <cell r="R508" t="str">
            <v>12450</v>
          </cell>
          <cell r="S508" t="str">
            <v>200212</v>
          </cell>
          <cell r="T508" t="str">
            <v>SA01</v>
          </cell>
          <cell r="U508">
            <v>-194.88</v>
          </cell>
          <cell r="V508" t="str">
            <v>LDB</v>
          </cell>
          <cell r="W508">
            <v>0</v>
          </cell>
          <cell r="Y508">
            <v>0</v>
          </cell>
          <cell r="Z508">
            <v>-1</v>
          </cell>
          <cell r="AA508" t="str">
            <v>MS#</v>
          </cell>
          <cell r="AB508" t="str">
            <v xml:space="preserve">   998014037</v>
          </cell>
          <cell r="AC508" t="str">
            <v>BCH</v>
          </cell>
          <cell r="AD508" t="str">
            <v>018723</v>
          </cell>
          <cell r="AE508" t="str">
            <v>TML</v>
          </cell>
          <cell r="AF508" t="str">
            <v>12017</v>
          </cell>
          <cell r="AG508" t="str">
            <v>SRL</v>
          </cell>
          <cell r="AH508" t="str">
            <v>0368</v>
          </cell>
          <cell r="AI508" t="str">
            <v>DLV</v>
          </cell>
          <cell r="AJ508" t="str">
            <v>000</v>
          </cell>
          <cell r="AK508" t="str">
            <v>REL</v>
          </cell>
          <cell r="AL508" t="str">
            <v>000</v>
          </cell>
          <cell r="AM508" t="str">
            <v>LN#</v>
          </cell>
          <cell r="AO508" t="str">
            <v>UOI</v>
          </cell>
          <cell r="AP508" t="str">
            <v>EA</v>
          </cell>
          <cell r="AU508" t="str">
            <v>0</v>
          </cell>
          <cell r="AW508" t="str">
            <v>000</v>
          </cell>
          <cell r="AX508" t="str">
            <v>00</v>
          </cell>
          <cell r="AY508" t="str">
            <v>0</v>
          </cell>
          <cell r="AZ508" t="str">
            <v>FPL Fibernet</v>
          </cell>
        </row>
        <row r="509">
          <cell r="A509" t="str">
            <v>107100</v>
          </cell>
          <cell r="B509" t="str">
            <v>0312</v>
          </cell>
          <cell r="C509" t="str">
            <v>06080</v>
          </cell>
          <cell r="D509" t="str">
            <v>0ELECT</v>
          </cell>
          <cell r="E509" t="str">
            <v>312000</v>
          </cell>
          <cell r="F509" t="str">
            <v>0676</v>
          </cell>
          <cell r="G509" t="str">
            <v>12450</v>
          </cell>
          <cell r="H509" t="str">
            <v>A</v>
          </cell>
          <cell r="I509" t="str">
            <v>00000041</v>
          </cell>
          <cell r="J509">
            <v>65</v>
          </cell>
          <cell r="K509">
            <v>312</v>
          </cell>
          <cell r="L509">
            <v>6181</v>
          </cell>
          <cell r="M509">
            <v>398</v>
          </cell>
          <cell r="N509">
            <v>0</v>
          </cell>
          <cell r="O509">
            <v>1</v>
          </cell>
          <cell r="P509">
            <v>398.00099999999998</v>
          </cell>
          <cell r="Q509" t="str">
            <v>0676</v>
          </cell>
          <cell r="R509" t="str">
            <v>12450</v>
          </cell>
          <cell r="S509" t="str">
            <v>200212</v>
          </cell>
          <cell r="T509" t="str">
            <v>SA01</v>
          </cell>
          <cell r="U509">
            <v>-399.82</v>
          </cell>
          <cell r="V509" t="str">
            <v>LDB</v>
          </cell>
          <cell r="W509">
            <v>0</v>
          </cell>
          <cell r="Y509">
            <v>0</v>
          </cell>
          <cell r="Z509">
            <v>-1</v>
          </cell>
          <cell r="AA509" t="str">
            <v>MS#</v>
          </cell>
          <cell r="AB509" t="str">
            <v xml:space="preserve">   998003502</v>
          </cell>
          <cell r="AC509" t="str">
            <v>BCH</v>
          </cell>
          <cell r="AD509" t="str">
            <v>018723</v>
          </cell>
          <cell r="AE509" t="str">
            <v>TML</v>
          </cell>
          <cell r="AF509" t="str">
            <v>12017</v>
          </cell>
          <cell r="AG509" t="str">
            <v>SRL</v>
          </cell>
          <cell r="AH509" t="str">
            <v>0368</v>
          </cell>
          <cell r="AI509" t="str">
            <v>DLV</v>
          </cell>
          <cell r="AJ509" t="str">
            <v>000</v>
          </cell>
          <cell r="AK509" t="str">
            <v>REL</v>
          </cell>
          <cell r="AL509" t="str">
            <v>000</v>
          </cell>
          <cell r="AM509" t="str">
            <v>LN#</v>
          </cell>
          <cell r="AO509" t="str">
            <v>UOI</v>
          </cell>
          <cell r="AP509" t="str">
            <v>EA</v>
          </cell>
          <cell r="AU509" t="str">
            <v>0</v>
          </cell>
          <cell r="AW509" t="str">
            <v>000</v>
          </cell>
          <cell r="AX509" t="str">
            <v>00</v>
          </cell>
          <cell r="AY509" t="str">
            <v>0</v>
          </cell>
          <cell r="AZ509" t="str">
            <v>FPL Fibernet</v>
          </cell>
        </row>
        <row r="510">
          <cell r="A510" t="str">
            <v>107100</v>
          </cell>
          <cell r="B510" t="str">
            <v>0312</v>
          </cell>
          <cell r="C510" t="str">
            <v>06080</v>
          </cell>
          <cell r="D510" t="str">
            <v>0ELECT</v>
          </cell>
          <cell r="E510" t="str">
            <v>312000</v>
          </cell>
          <cell r="F510" t="str">
            <v>0676</v>
          </cell>
          <cell r="G510" t="str">
            <v>12450</v>
          </cell>
          <cell r="H510" t="str">
            <v>A</v>
          </cell>
          <cell r="I510" t="str">
            <v>00000041</v>
          </cell>
          <cell r="J510">
            <v>65</v>
          </cell>
          <cell r="K510">
            <v>312</v>
          </cell>
          <cell r="L510">
            <v>6181</v>
          </cell>
          <cell r="M510">
            <v>398</v>
          </cell>
          <cell r="N510">
            <v>0</v>
          </cell>
          <cell r="O510">
            <v>1</v>
          </cell>
          <cell r="P510">
            <v>398.00099999999998</v>
          </cell>
          <cell r="Q510" t="str">
            <v>0676</v>
          </cell>
          <cell r="R510" t="str">
            <v>12450</v>
          </cell>
          <cell r="S510" t="str">
            <v>200212</v>
          </cell>
          <cell r="T510" t="str">
            <v>SA01</v>
          </cell>
          <cell r="U510">
            <v>-795.96</v>
          </cell>
          <cell r="V510" t="str">
            <v>LDB</v>
          </cell>
          <cell r="W510">
            <v>0</v>
          </cell>
          <cell r="Y510">
            <v>0</v>
          </cell>
          <cell r="Z510">
            <v>-6</v>
          </cell>
          <cell r="AA510" t="str">
            <v>MS#</v>
          </cell>
          <cell r="AB510" t="str">
            <v xml:space="preserve">   998003509</v>
          </cell>
          <cell r="AC510" t="str">
            <v>BCH</v>
          </cell>
          <cell r="AD510" t="str">
            <v>018723</v>
          </cell>
          <cell r="AE510" t="str">
            <v>TML</v>
          </cell>
          <cell r="AF510" t="str">
            <v>12017</v>
          </cell>
          <cell r="AG510" t="str">
            <v>SRL</v>
          </cell>
          <cell r="AH510" t="str">
            <v>0368</v>
          </cell>
          <cell r="AI510" t="str">
            <v>DLV</v>
          </cell>
          <cell r="AJ510" t="str">
            <v>000</v>
          </cell>
          <cell r="AK510" t="str">
            <v>REL</v>
          </cell>
          <cell r="AL510" t="str">
            <v>000</v>
          </cell>
          <cell r="AM510" t="str">
            <v>LN#</v>
          </cell>
          <cell r="AO510" t="str">
            <v>UOI</v>
          </cell>
          <cell r="AP510" t="str">
            <v>EA</v>
          </cell>
          <cell r="AU510" t="str">
            <v>0</v>
          </cell>
          <cell r="AW510" t="str">
            <v>000</v>
          </cell>
          <cell r="AX510" t="str">
            <v>00</v>
          </cell>
          <cell r="AY510" t="str">
            <v>0</v>
          </cell>
          <cell r="AZ510" t="str">
            <v>FPL Fibernet</v>
          </cell>
        </row>
        <row r="511">
          <cell r="A511" t="str">
            <v>107100</v>
          </cell>
          <cell r="B511" t="str">
            <v>0312</v>
          </cell>
          <cell r="C511" t="str">
            <v>06080</v>
          </cell>
          <cell r="D511" t="str">
            <v>0ELECT</v>
          </cell>
          <cell r="E511" t="str">
            <v>312000</v>
          </cell>
          <cell r="F511" t="str">
            <v>0676</v>
          </cell>
          <cell r="G511" t="str">
            <v>12450</v>
          </cell>
          <cell r="H511" t="str">
            <v>A</v>
          </cell>
          <cell r="I511" t="str">
            <v>00000041</v>
          </cell>
          <cell r="J511">
            <v>65</v>
          </cell>
          <cell r="K511">
            <v>312</v>
          </cell>
          <cell r="L511">
            <v>6181</v>
          </cell>
          <cell r="M511">
            <v>398</v>
          </cell>
          <cell r="N511">
            <v>0</v>
          </cell>
          <cell r="O511">
            <v>1</v>
          </cell>
          <cell r="P511">
            <v>398.00099999999998</v>
          </cell>
          <cell r="Q511" t="str">
            <v>0676</v>
          </cell>
          <cell r="R511" t="str">
            <v>12450</v>
          </cell>
          <cell r="S511" t="str">
            <v>200212</v>
          </cell>
          <cell r="T511" t="str">
            <v>SA01</v>
          </cell>
          <cell r="U511">
            <v>-795.96</v>
          </cell>
          <cell r="V511" t="str">
            <v>LDB</v>
          </cell>
          <cell r="W511">
            <v>0</v>
          </cell>
          <cell r="Y511">
            <v>0</v>
          </cell>
          <cell r="Z511">
            <v>-6</v>
          </cell>
          <cell r="AA511" t="str">
            <v>MS#</v>
          </cell>
          <cell r="AB511" t="str">
            <v xml:space="preserve">   998003509</v>
          </cell>
          <cell r="AC511" t="str">
            <v>BCH</v>
          </cell>
          <cell r="AD511" t="str">
            <v>018727</v>
          </cell>
          <cell r="AE511" t="str">
            <v>TML</v>
          </cell>
          <cell r="AF511" t="str">
            <v>12017</v>
          </cell>
          <cell r="AG511" t="str">
            <v>SRL</v>
          </cell>
          <cell r="AH511" t="str">
            <v>0368</v>
          </cell>
          <cell r="AI511" t="str">
            <v>DLV</v>
          </cell>
          <cell r="AJ511" t="str">
            <v>000</v>
          </cell>
          <cell r="AK511" t="str">
            <v>REL</v>
          </cell>
          <cell r="AL511" t="str">
            <v>000</v>
          </cell>
          <cell r="AM511" t="str">
            <v>LN#</v>
          </cell>
          <cell r="AO511" t="str">
            <v>UOI</v>
          </cell>
          <cell r="AP511" t="str">
            <v>EA</v>
          </cell>
          <cell r="AU511" t="str">
            <v>0</v>
          </cell>
          <cell r="AW511" t="str">
            <v>000</v>
          </cell>
          <cell r="AX511" t="str">
            <v>00</v>
          </cell>
          <cell r="AY511" t="str">
            <v>0</v>
          </cell>
          <cell r="AZ511" t="str">
            <v>FPL Fibernet</v>
          </cell>
        </row>
        <row r="512">
          <cell r="A512" t="str">
            <v>107100</v>
          </cell>
          <cell r="B512" t="str">
            <v>0312</v>
          </cell>
          <cell r="C512" t="str">
            <v>06080</v>
          </cell>
          <cell r="D512" t="str">
            <v>0ELECT</v>
          </cell>
          <cell r="E512" t="str">
            <v>312000</v>
          </cell>
          <cell r="F512" t="str">
            <v>0790</v>
          </cell>
          <cell r="G512" t="str">
            <v>65000</v>
          </cell>
          <cell r="H512" t="str">
            <v>A</v>
          </cell>
          <cell r="I512" t="str">
            <v>00000041</v>
          </cell>
          <cell r="J512">
            <v>65</v>
          </cell>
          <cell r="K512">
            <v>312</v>
          </cell>
          <cell r="L512">
            <v>6181</v>
          </cell>
          <cell r="M512">
            <v>0</v>
          </cell>
          <cell r="N512">
            <v>0</v>
          </cell>
          <cell r="O512">
            <v>0</v>
          </cell>
          <cell r="P512">
            <v>0</v>
          </cell>
          <cell r="Q512" t="str">
            <v>0790</v>
          </cell>
          <cell r="R512" t="str">
            <v>65000</v>
          </cell>
          <cell r="S512" t="str">
            <v>200212</v>
          </cell>
          <cell r="T512" t="str">
            <v>CA01</v>
          </cell>
          <cell r="U512">
            <v>12200</v>
          </cell>
          <cell r="V512" t="str">
            <v>LDB</v>
          </cell>
          <cell r="W512">
            <v>0</v>
          </cell>
          <cell r="Y512">
            <v>0</v>
          </cell>
          <cell r="Z512">
            <v>0</v>
          </cell>
          <cell r="AA512" t="str">
            <v>BCH</v>
          </cell>
          <cell r="AB512" t="str">
            <v>0011</v>
          </cell>
          <cell r="AC512" t="str">
            <v>WKS</v>
          </cell>
          <cell r="AE512" t="str">
            <v>JV#</v>
          </cell>
          <cell r="AF512" t="str">
            <v>1232</v>
          </cell>
          <cell r="AG512" t="str">
            <v>FRN</v>
          </cell>
          <cell r="AH512" t="str">
            <v>6181</v>
          </cell>
          <cell r="AI512" t="str">
            <v>RP#</v>
          </cell>
          <cell r="AJ512" t="str">
            <v>000</v>
          </cell>
          <cell r="AK512" t="str">
            <v>CTL</v>
          </cell>
          <cell r="AM512" t="str">
            <v>RF#</v>
          </cell>
          <cell r="AU512" t="str">
            <v>ACCRUAL OF OCT 02 CAPITAL</v>
          </cell>
          <cell r="AZ512" t="str">
            <v>FPL Fibernet</v>
          </cell>
        </row>
        <row r="513">
          <cell r="A513" t="str">
            <v>107100</v>
          </cell>
          <cell r="B513" t="str">
            <v>0312</v>
          </cell>
          <cell r="C513" t="str">
            <v>06080</v>
          </cell>
          <cell r="D513" t="str">
            <v>0ELECT</v>
          </cell>
          <cell r="E513" t="str">
            <v>312000</v>
          </cell>
          <cell r="F513" t="str">
            <v>0803</v>
          </cell>
          <cell r="G513" t="str">
            <v>36000</v>
          </cell>
          <cell r="H513" t="str">
            <v>A</v>
          </cell>
          <cell r="I513" t="str">
            <v>00000041</v>
          </cell>
          <cell r="J513">
            <v>65</v>
          </cell>
          <cell r="K513">
            <v>312</v>
          </cell>
          <cell r="L513">
            <v>6181</v>
          </cell>
          <cell r="M513">
            <v>107</v>
          </cell>
          <cell r="N513">
            <v>10</v>
          </cell>
          <cell r="O513">
            <v>0</v>
          </cell>
          <cell r="P513">
            <v>107.1</v>
          </cell>
          <cell r="Q513" t="str">
            <v>0803</v>
          </cell>
          <cell r="R513" t="str">
            <v>36000</v>
          </cell>
          <cell r="S513" t="str">
            <v>200212</v>
          </cell>
          <cell r="T513" t="str">
            <v>PY42</v>
          </cell>
          <cell r="U513">
            <v>1875</v>
          </cell>
          <cell r="V513" t="str">
            <v>LDB</v>
          </cell>
          <cell r="W513">
            <v>0</v>
          </cell>
          <cell r="X513" t="str">
            <v>SHR</v>
          </cell>
          <cell r="Y513">
            <v>60</v>
          </cell>
          <cell r="Z513">
            <v>60</v>
          </cell>
          <cell r="AA513" t="str">
            <v>PYP</v>
          </cell>
          <cell r="AB513" t="str">
            <v xml:space="preserve"> 0000026</v>
          </cell>
          <cell r="AC513" t="str">
            <v>PYL</v>
          </cell>
          <cell r="AD513" t="str">
            <v>004366</v>
          </cell>
          <cell r="AE513" t="str">
            <v>EMP</v>
          </cell>
          <cell r="AF513" t="str">
            <v>49098</v>
          </cell>
          <cell r="AG513" t="str">
            <v>JUL</v>
          </cell>
          <cell r="AH513" t="str">
            <v xml:space="preserve"> 000.00</v>
          </cell>
          <cell r="AI513" t="str">
            <v>BCH</v>
          </cell>
          <cell r="AJ513" t="str">
            <v>500</v>
          </cell>
          <cell r="AK513" t="str">
            <v>CLS</v>
          </cell>
          <cell r="AL513" t="str">
            <v>R450</v>
          </cell>
          <cell r="AM513" t="str">
            <v>DTA</v>
          </cell>
          <cell r="AN513" t="str">
            <v xml:space="preserve"> 00000000000.00</v>
          </cell>
          <cell r="AO513" t="str">
            <v>DTH</v>
          </cell>
          <cell r="AP513" t="str">
            <v xml:space="preserve"> 00000000000.00</v>
          </cell>
          <cell r="AV513" t="str">
            <v>000000000</v>
          </cell>
          <cell r="AW513" t="str">
            <v>000</v>
          </cell>
          <cell r="AX513" t="str">
            <v>00</v>
          </cell>
          <cell r="AY513" t="str">
            <v>0</v>
          </cell>
          <cell r="AZ513" t="str">
            <v>FPL Fibernet</v>
          </cell>
        </row>
        <row r="514">
          <cell r="A514" t="str">
            <v>107100</v>
          </cell>
          <cell r="B514" t="str">
            <v>0312</v>
          </cell>
          <cell r="C514" t="str">
            <v>06080</v>
          </cell>
          <cell r="D514" t="str">
            <v>0FIBER</v>
          </cell>
          <cell r="E514" t="str">
            <v>312000</v>
          </cell>
          <cell r="F514" t="str">
            <v>0803</v>
          </cell>
          <cell r="G514" t="str">
            <v>36000</v>
          </cell>
          <cell r="H514" t="str">
            <v>A</v>
          </cell>
          <cell r="I514" t="str">
            <v>00000041</v>
          </cell>
          <cell r="J514">
            <v>60</v>
          </cell>
          <cell r="K514">
            <v>312</v>
          </cell>
          <cell r="L514">
            <v>6181</v>
          </cell>
          <cell r="M514">
            <v>107</v>
          </cell>
          <cell r="N514">
            <v>10</v>
          </cell>
          <cell r="O514">
            <v>0</v>
          </cell>
          <cell r="P514">
            <v>107.1</v>
          </cell>
          <cell r="Q514" t="str">
            <v>0803</v>
          </cell>
          <cell r="R514" t="str">
            <v>36000</v>
          </cell>
          <cell r="S514" t="str">
            <v>200212</v>
          </cell>
          <cell r="T514" t="str">
            <v>PY42</v>
          </cell>
          <cell r="U514">
            <v>373.84</v>
          </cell>
          <cell r="V514" t="str">
            <v>LDB</v>
          </cell>
          <cell r="W514">
            <v>0</v>
          </cell>
          <cell r="X514" t="str">
            <v>SHR</v>
          </cell>
          <cell r="Y514">
            <v>9</v>
          </cell>
          <cell r="Z514">
            <v>9</v>
          </cell>
          <cell r="AA514" t="str">
            <v>PYP</v>
          </cell>
          <cell r="AB514" t="str">
            <v xml:space="preserve"> 0000026</v>
          </cell>
          <cell r="AC514" t="str">
            <v>PYL</v>
          </cell>
          <cell r="AD514" t="str">
            <v>003054</v>
          </cell>
          <cell r="AE514" t="str">
            <v>EMP</v>
          </cell>
          <cell r="AF514" t="str">
            <v>16244</v>
          </cell>
          <cell r="AG514" t="str">
            <v>JUL</v>
          </cell>
          <cell r="AH514" t="str">
            <v xml:space="preserve"> 000.00</v>
          </cell>
          <cell r="AI514" t="str">
            <v>BCH</v>
          </cell>
          <cell r="AJ514" t="str">
            <v>500</v>
          </cell>
          <cell r="AK514" t="str">
            <v>CLS</v>
          </cell>
          <cell r="AL514" t="str">
            <v>R513</v>
          </cell>
          <cell r="AM514" t="str">
            <v>DTA</v>
          </cell>
          <cell r="AN514" t="str">
            <v xml:space="preserve"> 00000000000.00</v>
          </cell>
          <cell r="AO514" t="str">
            <v>DTH</v>
          </cell>
          <cell r="AP514" t="str">
            <v xml:space="preserve"> 00000000000.00</v>
          </cell>
          <cell r="AV514" t="str">
            <v>000000000</v>
          </cell>
          <cell r="AW514" t="str">
            <v>000</v>
          </cell>
          <cell r="AX514" t="str">
            <v>00</v>
          </cell>
          <cell r="AY514" t="str">
            <v>0</v>
          </cell>
          <cell r="AZ514" t="str">
            <v>FPL Fibernet</v>
          </cell>
        </row>
        <row r="515">
          <cell r="A515" t="str">
            <v>107100</v>
          </cell>
          <cell r="B515" t="str">
            <v>0312</v>
          </cell>
          <cell r="C515" t="str">
            <v>06080</v>
          </cell>
          <cell r="D515" t="str">
            <v>0ELECT</v>
          </cell>
          <cell r="E515" t="str">
            <v>312000</v>
          </cell>
          <cell r="F515" t="str">
            <v>0676</v>
          </cell>
          <cell r="G515" t="str">
            <v>11450</v>
          </cell>
          <cell r="H515" t="str">
            <v>A</v>
          </cell>
          <cell r="I515" t="str">
            <v>00000041</v>
          </cell>
          <cell r="J515">
            <v>65</v>
          </cell>
          <cell r="K515">
            <v>312</v>
          </cell>
          <cell r="L515">
            <v>6182</v>
          </cell>
          <cell r="M515">
            <v>398</v>
          </cell>
          <cell r="N515">
            <v>0</v>
          </cell>
          <cell r="O515">
            <v>1</v>
          </cell>
          <cell r="P515">
            <v>398.00099999999998</v>
          </cell>
          <cell r="Q515" t="str">
            <v>0676</v>
          </cell>
          <cell r="R515" t="str">
            <v>11450</v>
          </cell>
          <cell r="S515" t="str">
            <v>200212</v>
          </cell>
          <cell r="T515" t="str">
            <v>SA01</v>
          </cell>
          <cell r="U515">
            <v>13699.92</v>
          </cell>
          <cell r="V515" t="str">
            <v>LDB</v>
          </cell>
          <cell r="W515">
            <v>0</v>
          </cell>
          <cell r="Y515">
            <v>0</v>
          </cell>
          <cell r="Z515">
            <v>2</v>
          </cell>
          <cell r="AA515" t="str">
            <v>MS#</v>
          </cell>
          <cell r="AB515" t="str">
            <v xml:space="preserve">   998014514</v>
          </cell>
          <cell r="AC515" t="str">
            <v>BCH</v>
          </cell>
          <cell r="AD515" t="str">
            <v>017208</v>
          </cell>
          <cell r="AE515" t="str">
            <v>TML</v>
          </cell>
          <cell r="AF515" t="str">
            <v>12018</v>
          </cell>
          <cell r="AG515" t="str">
            <v>SRL</v>
          </cell>
          <cell r="AH515" t="str">
            <v>0368</v>
          </cell>
          <cell r="AI515" t="str">
            <v>DLV</v>
          </cell>
          <cell r="AJ515" t="str">
            <v>000</v>
          </cell>
          <cell r="AK515" t="str">
            <v>REL</v>
          </cell>
          <cell r="AL515" t="str">
            <v>000</v>
          </cell>
          <cell r="AM515" t="str">
            <v>LN#</v>
          </cell>
          <cell r="AO515" t="str">
            <v>UOI</v>
          </cell>
          <cell r="AP515" t="str">
            <v>EA</v>
          </cell>
          <cell r="AU515" t="str">
            <v>0</v>
          </cell>
          <cell r="AW515" t="str">
            <v>000</v>
          </cell>
          <cell r="AX515" t="str">
            <v>00</v>
          </cell>
          <cell r="AY515" t="str">
            <v>0</v>
          </cell>
          <cell r="AZ515" t="str">
            <v>FPL Fibernet</v>
          </cell>
        </row>
        <row r="516">
          <cell r="A516" t="str">
            <v>107100</v>
          </cell>
          <cell r="B516" t="str">
            <v>0312</v>
          </cell>
          <cell r="C516" t="str">
            <v>06080</v>
          </cell>
          <cell r="D516" t="str">
            <v>0ELECT</v>
          </cell>
          <cell r="E516" t="str">
            <v>312000</v>
          </cell>
          <cell r="F516" t="str">
            <v>0803</v>
          </cell>
          <cell r="G516" t="str">
            <v>36000</v>
          </cell>
          <cell r="H516" t="str">
            <v>A</v>
          </cell>
          <cell r="I516" t="str">
            <v>00000041</v>
          </cell>
          <cell r="J516">
            <v>65</v>
          </cell>
          <cell r="K516">
            <v>312</v>
          </cell>
          <cell r="L516">
            <v>6182</v>
          </cell>
          <cell r="M516">
            <v>107</v>
          </cell>
          <cell r="N516">
            <v>10</v>
          </cell>
          <cell r="O516">
            <v>0</v>
          </cell>
          <cell r="P516">
            <v>107.1</v>
          </cell>
          <cell r="Q516" t="str">
            <v>0803</v>
          </cell>
          <cell r="R516" t="str">
            <v>36000</v>
          </cell>
          <cell r="S516" t="str">
            <v>200212</v>
          </cell>
          <cell r="T516" t="str">
            <v>PY42</v>
          </cell>
          <cell r="U516">
            <v>625</v>
          </cell>
          <cell r="V516" t="str">
            <v>LDB</v>
          </cell>
          <cell r="W516">
            <v>0</v>
          </cell>
          <cell r="X516" t="str">
            <v>SHR</v>
          </cell>
          <cell r="Y516">
            <v>20</v>
          </cell>
          <cell r="Z516">
            <v>20</v>
          </cell>
          <cell r="AA516" t="str">
            <v>PYP</v>
          </cell>
          <cell r="AB516" t="str">
            <v xml:space="preserve"> 0000026</v>
          </cell>
          <cell r="AC516" t="str">
            <v>PYL</v>
          </cell>
          <cell r="AD516" t="str">
            <v>004366</v>
          </cell>
          <cell r="AE516" t="str">
            <v>EMP</v>
          </cell>
          <cell r="AF516" t="str">
            <v>49098</v>
          </cell>
          <cell r="AG516" t="str">
            <v>JUL</v>
          </cell>
          <cell r="AH516" t="str">
            <v xml:space="preserve"> 000.00</v>
          </cell>
          <cell r="AI516" t="str">
            <v>BCH</v>
          </cell>
          <cell r="AJ516" t="str">
            <v>500</v>
          </cell>
          <cell r="AK516" t="str">
            <v>CLS</v>
          </cell>
          <cell r="AL516" t="str">
            <v>R450</v>
          </cell>
          <cell r="AM516" t="str">
            <v>DTA</v>
          </cell>
          <cell r="AN516" t="str">
            <v xml:space="preserve"> 00000000000.00</v>
          </cell>
          <cell r="AO516" t="str">
            <v>DTH</v>
          </cell>
          <cell r="AP516" t="str">
            <v xml:space="preserve"> 00000000000.00</v>
          </cell>
          <cell r="AV516" t="str">
            <v>000000000</v>
          </cell>
          <cell r="AW516" t="str">
            <v>000</v>
          </cell>
          <cell r="AX516" t="str">
            <v>00</v>
          </cell>
          <cell r="AY516" t="str">
            <v>0</v>
          </cell>
          <cell r="AZ516" t="str">
            <v>FPL Fibernet</v>
          </cell>
        </row>
        <row r="517">
          <cell r="A517" t="str">
            <v>107100</v>
          </cell>
          <cell r="B517" t="str">
            <v>0312</v>
          </cell>
          <cell r="C517" t="str">
            <v>06080</v>
          </cell>
          <cell r="D517" t="str">
            <v>0ELECT</v>
          </cell>
          <cell r="E517" t="str">
            <v>312000</v>
          </cell>
          <cell r="F517" t="str">
            <v>0803</v>
          </cell>
          <cell r="G517" t="str">
            <v>36000</v>
          </cell>
          <cell r="H517" t="str">
            <v>A</v>
          </cell>
          <cell r="I517" t="str">
            <v>00000041</v>
          </cell>
          <cell r="J517">
            <v>65</v>
          </cell>
          <cell r="K517">
            <v>312</v>
          </cell>
          <cell r="L517">
            <v>6182</v>
          </cell>
          <cell r="M517">
            <v>107</v>
          </cell>
          <cell r="N517">
            <v>10</v>
          </cell>
          <cell r="O517">
            <v>0</v>
          </cell>
          <cell r="P517">
            <v>107.1</v>
          </cell>
          <cell r="Q517" t="str">
            <v>0803</v>
          </cell>
          <cell r="R517" t="str">
            <v>36000</v>
          </cell>
          <cell r="S517" t="str">
            <v>200212</v>
          </cell>
          <cell r="T517" t="str">
            <v>PY42</v>
          </cell>
          <cell r="U517">
            <v>1031.25</v>
          </cell>
          <cell r="V517" t="str">
            <v>LDB</v>
          </cell>
          <cell r="W517">
            <v>0</v>
          </cell>
          <cell r="X517" t="str">
            <v>SHR</v>
          </cell>
          <cell r="Y517">
            <v>33</v>
          </cell>
          <cell r="Z517">
            <v>33</v>
          </cell>
          <cell r="AA517" t="str">
            <v>PYP</v>
          </cell>
          <cell r="AB517" t="str">
            <v xml:space="preserve"> 0000001</v>
          </cell>
          <cell r="AC517" t="str">
            <v>PYL</v>
          </cell>
          <cell r="AD517" t="str">
            <v>004366</v>
          </cell>
          <cell r="AE517" t="str">
            <v>EMP</v>
          </cell>
          <cell r="AF517" t="str">
            <v>49098</v>
          </cell>
          <cell r="AG517" t="str">
            <v>JUL</v>
          </cell>
          <cell r="AH517" t="str">
            <v xml:space="preserve"> 000.00</v>
          </cell>
          <cell r="AI517" t="str">
            <v>BCH</v>
          </cell>
          <cell r="AJ517" t="str">
            <v>500</v>
          </cell>
          <cell r="AK517" t="str">
            <v>CLS</v>
          </cell>
          <cell r="AL517" t="str">
            <v>R450</v>
          </cell>
          <cell r="AM517" t="str">
            <v>DTA</v>
          </cell>
          <cell r="AN517" t="str">
            <v xml:space="preserve"> 00000000000.00</v>
          </cell>
          <cell r="AO517" t="str">
            <v>DTH</v>
          </cell>
          <cell r="AP517" t="str">
            <v xml:space="preserve"> 00000000000.00</v>
          </cell>
          <cell r="AV517" t="str">
            <v>000000000</v>
          </cell>
          <cell r="AW517" t="str">
            <v>000</v>
          </cell>
          <cell r="AX517" t="str">
            <v>00</v>
          </cell>
          <cell r="AY517" t="str">
            <v>0</v>
          </cell>
          <cell r="AZ517" t="str">
            <v>FPL Fibernet</v>
          </cell>
        </row>
        <row r="518">
          <cell r="A518" t="str">
            <v>107100</v>
          </cell>
          <cell r="B518" t="str">
            <v>0312</v>
          </cell>
          <cell r="C518" t="str">
            <v>06080</v>
          </cell>
          <cell r="D518" t="str">
            <v>0ELECT</v>
          </cell>
          <cell r="E518" t="str">
            <v>312000</v>
          </cell>
          <cell r="F518" t="str">
            <v>0812</v>
          </cell>
          <cell r="G518" t="str">
            <v>51450</v>
          </cell>
          <cell r="H518" t="str">
            <v>A</v>
          </cell>
          <cell r="I518" t="str">
            <v>00000041</v>
          </cell>
          <cell r="J518">
            <v>67</v>
          </cell>
          <cell r="K518">
            <v>312</v>
          </cell>
          <cell r="L518">
            <v>6182</v>
          </cell>
          <cell r="M518">
            <v>0</v>
          </cell>
          <cell r="N518">
            <v>0</v>
          </cell>
          <cell r="O518">
            <v>0</v>
          </cell>
          <cell r="P518">
            <v>0</v>
          </cell>
          <cell r="Q518" t="str">
            <v>0812</v>
          </cell>
          <cell r="R518" t="str">
            <v>51450</v>
          </cell>
          <cell r="S518" t="str">
            <v>200212</v>
          </cell>
          <cell r="T518" t="str">
            <v>SA01</v>
          </cell>
          <cell r="U518">
            <v>6268.64</v>
          </cell>
          <cell r="W518">
            <v>0</v>
          </cell>
          <cell r="Y518">
            <v>0</v>
          </cell>
          <cell r="Z518">
            <v>1</v>
          </cell>
          <cell r="AA518" t="str">
            <v>BCH</v>
          </cell>
          <cell r="AB518" t="str">
            <v>450002354</v>
          </cell>
          <cell r="AC518" t="str">
            <v>PO#</v>
          </cell>
          <cell r="AD518" t="str">
            <v>4500021286</v>
          </cell>
          <cell r="AE518" t="str">
            <v>S/R</v>
          </cell>
          <cell r="AF518" t="str">
            <v>NET</v>
          </cell>
          <cell r="AI518" t="str">
            <v>PYN</v>
          </cell>
          <cell r="AJ518" t="str">
            <v>BELLSOUTH TELECOMMUNICATI</v>
          </cell>
          <cell r="AK518" t="str">
            <v>VND</v>
          </cell>
          <cell r="AL518" t="str">
            <v>580436120</v>
          </cell>
          <cell r="AM518" t="str">
            <v>FAC</v>
          </cell>
          <cell r="AN518" t="str">
            <v>000</v>
          </cell>
          <cell r="AQ518" t="str">
            <v>NVD</v>
          </cell>
          <cell r="AR518" t="str">
            <v>2002-12-</v>
          </cell>
          <cell r="AU518" t="str">
            <v>954 C01-0249 249PLUSBELLSOUTH TELECOMMUN5000003667</v>
          </cell>
          <cell r="AV518" t="str">
            <v>WF-BATCH</v>
          </cell>
          <cell r="AW518" t="str">
            <v>000</v>
          </cell>
          <cell r="AX518" t="str">
            <v>00</v>
          </cell>
          <cell r="AY518" t="str">
            <v>0</v>
          </cell>
          <cell r="AZ518" t="str">
            <v>FPL Fibernet</v>
          </cell>
        </row>
        <row r="519">
          <cell r="A519" t="str">
            <v>107100</v>
          </cell>
          <cell r="B519" t="str">
            <v>0312</v>
          </cell>
          <cell r="C519" t="str">
            <v>06080</v>
          </cell>
          <cell r="D519" t="str">
            <v>0FIBER</v>
          </cell>
          <cell r="E519" t="str">
            <v>312000</v>
          </cell>
          <cell r="F519" t="str">
            <v>0803</v>
          </cell>
          <cell r="G519" t="str">
            <v>36000</v>
          </cell>
          <cell r="H519" t="str">
            <v>A</v>
          </cell>
          <cell r="I519" t="str">
            <v>00000041</v>
          </cell>
          <cell r="J519">
            <v>60</v>
          </cell>
          <cell r="K519">
            <v>312</v>
          </cell>
          <cell r="L519">
            <v>6182</v>
          </cell>
          <cell r="M519">
            <v>107</v>
          </cell>
          <cell r="N519">
            <v>10</v>
          </cell>
          <cell r="O519">
            <v>0</v>
          </cell>
          <cell r="P519">
            <v>107.1</v>
          </cell>
          <cell r="Q519" t="str">
            <v>0803</v>
          </cell>
          <cell r="R519" t="str">
            <v>36000</v>
          </cell>
          <cell r="S519" t="str">
            <v>200212</v>
          </cell>
          <cell r="T519" t="str">
            <v>PY42</v>
          </cell>
          <cell r="U519">
            <v>207.69</v>
          </cell>
          <cell r="V519" t="str">
            <v>LDB</v>
          </cell>
          <cell r="W519">
            <v>0</v>
          </cell>
          <cell r="X519" t="str">
            <v>SHR</v>
          </cell>
          <cell r="Y519">
            <v>5</v>
          </cell>
          <cell r="Z519">
            <v>5</v>
          </cell>
          <cell r="AA519" t="str">
            <v>PYP</v>
          </cell>
          <cell r="AB519" t="str">
            <v xml:space="preserve"> 0000001</v>
          </cell>
          <cell r="AC519" t="str">
            <v>PYL</v>
          </cell>
          <cell r="AD519" t="str">
            <v>003054</v>
          </cell>
          <cell r="AE519" t="str">
            <v>EMP</v>
          </cell>
          <cell r="AF519" t="str">
            <v>16244</v>
          </cell>
          <cell r="AG519" t="str">
            <v>JUL</v>
          </cell>
          <cell r="AH519" t="str">
            <v xml:space="preserve"> 000.00</v>
          </cell>
          <cell r="AI519" t="str">
            <v>BCH</v>
          </cell>
          <cell r="AJ519" t="str">
            <v>500</v>
          </cell>
          <cell r="AK519" t="str">
            <v>CLS</v>
          </cell>
          <cell r="AL519" t="str">
            <v>R513</v>
          </cell>
          <cell r="AM519" t="str">
            <v>DTA</v>
          </cell>
          <cell r="AN519" t="str">
            <v xml:space="preserve"> 00000000000.00</v>
          </cell>
          <cell r="AO519" t="str">
            <v>DTH</v>
          </cell>
          <cell r="AP519" t="str">
            <v xml:space="preserve"> 00000000000.00</v>
          </cell>
          <cell r="AV519" t="str">
            <v>000000000</v>
          </cell>
          <cell r="AW519" t="str">
            <v>000</v>
          </cell>
          <cell r="AX519" t="str">
            <v>00</v>
          </cell>
          <cell r="AY519" t="str">
            <v>0</v>
          </cell>
          <cell r="AZ519" t="str">
            <v>FPL Fibernet</v>
          </cell>
        </row>
        <row r="520">
          <cell r="A520" t="str">
            <v>107100</v>
          </cell>
          <cell r="B520" t="str">
            <v>0312</v>
          </cell>
          <cell r="C520" t="str">
            <v>06080</v>
          </cell>
          <cell r="D520" t="str">
            <v>0FIBER</v>
          </cell>
          <cell r="E520" t="str">
            <v>312000</v>
          </cell>
          <cell r="F520" t="str">
            <v>0803</v>
          </cell>
          <cell r="G520" t="str">
            <v>36000</v>
          </cell>
          <cell r="H520" t="str">
            <v>A</v>
          </cell>
          <cell r="I520" t="str">
            <v>00000041</v>
          </cell>
          <cell r="J520">
            <v>60</v>
          </cell>
          <cell r="K520">
            <v>312</v>
          </cell>
          <cell r="L520">
            <v>6182</v>
          </cell>
          <cell r="M520">
            <v>107</v>
          </cell>
          <cell r="N520">
            <v>10</v>
          </cell>
          <cell r="O520">
            <v>0</v>
          </cell>
          <cell r="P520">
            <v>107.1</v>
          </cell>
          <cell r="Q520" t="str">
            <v>0803</v>
          </cell>
          <cell r="R520" t="str">
            <v>36000</v>
          </cell>
          <cell r="S520" t="str">
            <v>200212</v>
          </cell>
          <cell r="T520" t="str">
            <v>PY42</v>
          </cell>
          <cell r="U520">
            <v>221.13</v>
          </cell>
          <cell r="V520" t="str">
            <v>LDB</v>
          </cell>
          <cell r="W520">
            <v>0</v>
          </cell>
          <cell r="X520" t="str">
            <v>SHR</v>
          </cell>
          <cell r="Y520">
            <v>10</v>
          </cell>
          <cell r="Z520">
            <v>10</v>
          </cell>
          <cell r="AA520" t="str">
            <v>PYP</v>
          </cell>
          <cell r="AB520" t="str">
            <v xml:space="preserve"> 0000025</v>
          </cell>
          <cell r="AC520" t="str">
            <v>PYL</v>
          </cell>
          <cell r="AD520" t="str">
            <v>004340</v>
          </cell>
          <cell r="AE520" t="str">
            <v>EMP</v>
          </cell>
          <cell r="AF520" t="str">
            <v>96483</v>
          </cell>
          <cell r="AG520" t="str">
            <v>JUL</v>
          </cell>
          <cell r="AH520" t="str">
            <v xml:space="preserve"> 000.00</v>
          </cell>
          <cell r="AI520" t="str">
            <v>BCH</v>
          </cell>
          <cell r="AJ520" t="str">
            <v>500</v>
          </cell>
          <cell r="AK520" t="str">
            <v>CLS</v>
          </cell>
          <cell r="AL520" t="str">
            <v>R453</v>
          </cell>
          <cell r="AM520" t="str">
            <v>DTA</v>
          </cell>
          <cell r="AN520" t="str">
            <v xml:space="preserve"> 00000000000.00</v>
          </cell>
          <cell r="AO520" t="str">
            <v>DTH</v>
          </cell>
          <cell r="AP520" t="str">
            <v xml:space="preserve"> 00000000000.00</v>
          </cell>
          <cell r="AV520" t="str">
            <v>000000000</v>
          </cell>
          <cell r="AW520" t="str">
            <v>000</v>
          </cell>
          <cell r="AX520" t="str">
            <v>00</v>
          </cell>
          <cell r="AY520" t="str">
            <v>0</v>
          </cell>
          <cell r="AZ520" t="str">
            <v>FPL Fibernet</v>
          </cell>
        </row>
        <row r="521">
          <cell r="A521" t="str">
            <v>107100</v>
          </cell>
          <cell r="B521" t="str">
            <v>0312</v>
          </cell>
          <cell r="C521" t="str">
            <v>06075</v>
          </cell>
          <cell r="D521" t="str">
            <v>0FIBER</v>
          </cell>
          <cell r="E521" t="str">
            <v>312000</v>
          </cell>
          <cell r="F521" t="str">
            <v>0790</v>
          </cell>
          <cell r="G521" t="str">
            <v>65000</v>
          </cell>
          <cell r="H521" t="str">
            <v>A</v>
          </cell>
          <cell r="I521" t="str">
            <v>00000041</v>
          </cell>
          <cell r="J521">
            <v>63</v>
          </cell>
          <cell r="K521">
            <v>312</v>
          </cell>
          <cell r="L521">
            <v>6183</v>
          </cell>
          <cell r="M521">
            <v>0</v>
          </cell>
          <cell r="N521">
            <v>0</v>
          </cell>
          <cell r="O521">
            <v>0</v>
          </cell>
          <cell r="P521">
            <v>0</v>
          </cell>
          <cell r="Q521" t="str">
            <v>0790</v>
          </cell>
          <cell r="R521" t="str">
            <v>65000</v>
          </cell>
          <cell r="S521" t="str">
            <v>200212</v>
          </cell>
          <cell r="T521" t="str">
            <v>CA01</v>
          </cell>
          <cell r="U521">
            <v>171289</v>
          </cell>
          <cell r="V521" t="str">
            <v>LDB</v>
          </cell>
          <cell r="W521">
            <v>0</v>
          </cell>
          <cell r="Y521">
            <v>0</v>
          </cell>
          <cell r="Z521">
            <v>0</v>
          </cell>
          <cell r="AA521" t="str">
            <v>BCH</v>
          </cell>
          <cell r="AB521" t="str">
            <v>0044</v>
          </cell>
          <cell r="AC521" t="str">
            <v>WKS</v>
          </cell>
          <cell r="AE521" t="str">
            <v>JV#</v>
          </cell>
          <cell r="AF521" t="str">
            <v>1232</v>
          </cell>
          <cell r="AG521" t="str">
            <v>FRN</v>
          </cell>
          <cell r="AH521" t="str">
            <v>6183</v>
          </cell>
          <cell r="AI521" t="str">
            <v>RP#</v>
          </cell>
          <cell r="AJ521" t="str">
            <v>000</v>
          </cell>
          <cell r="AK521" t="str">
            <v>CTL</v>
          </cell>
          <cell r="AM521" t="str">
            <v>RF#</v>
          </cell>
          <cell r="AU521" t="str">
            <v>ACCRUAL OF DEC 02 CAPITAL</v>
          </cell>
          <cell r="AZ521" t="str">
            <v>FPL Fibernet</v>
          </cell>
        </row>
        <row r="522">
          <cell r="A522" t="str">
            <v>107100</v>
          </cell>
          <cell r="B522" t="str">
            <v>0312</v>
          </cell>
          <cell r="C522" t="str">
            <v>06075</v>
          </cell>
          <cell r="D522" t="str">
            <v>0FIBER</v>
          </cell>
          <cell r="E522" t="str">
            <v>312000</v>
          </cell>
          <cell r="F522" t="str">
            <v>0790</v>
          </cell>
          <cell r="G522" t="str">
            <v>65000</v>
          </cell>
          <cell r="H522" t="str">
            <v>A</v>
          </cell>
          <cell r="I522" t="str">
            <v>00000041</v>
          </cell>
          <cell r="J522">
            <v>63</v>
          </cell>
          <cell r="K522">
            <v>312</v>
          </cell>
          <cell r="L522">
            <v>6183</v>
          </cell>
          <cell r="M522">
            <v>0</v>
          </cell>
          <cell r="N522">
            <v>0</v>
          </cell>
          <cell r="O522">
            <v>0</v>
          </cell>
          <cell r="P522">
            <v>0</v>
          </cell>
          <cell r="Q522" t="str">
            <v>0790</v>
          </cell>
          <cell r="R522" t="str">
            <v>65000</v>
          </cell>
          <cell r="S522" t="str">
            <v>200212</v>
          </cell>
          <cell r="T522" t="str">
            <v>CA01</v>
          </cell>
          <cell r="U522">
            <v>197233</v>
          </cell>
          <cell r="V522" t="str">
            <v>LDB</v>
          </cell>
          <cell r="W522">
            <v>0</v>
          </cell>
          <cell r="Y522">
            <v>0</v>
          </cell>
          <cell r="Z522">
            <v>0</v>
          </cell>
          <cell r="AA522" t="str">
            <v>BCH</v>
          </cell>
          <cell r="AB522" t="str">
            <v>0014</v>
          </cell>
          <cell r="AC522" t="str">
            <v>WKS</v>
          </cell>
          <cell r="AE522" t="str">
            <v>JV#</v>
          </cell>
          <cell r="AF522" t="str">
            <v>1232</v>
          </cell>
          <cell r="AG522" t="str">
            <v>FRN</v>
          </cell>
          <cell r="AH522" t="str">
            <v>6183</v>
          </cell>
          <cell r="AI522" t="str">
            <v>RP#</v>
          </cell>
          <cell r="AJ522" t="str">
            <v>000</v>
          </cell>
          <cell r="AK522" t="str">
            <v>CTL</v>
          </cell>
          <cell r="AM522" t="str">
            <v>RF#</v>
          </cell>
          <cell r="AU522" t="str">
            <v>ACCRUAL OF DEC 02 CAPITAL</v>
          </cell>
          <cell r="AZ522" t="str">
            <v>FPL Fibernet</v>
          </cell>
        </row>
        <row r="523">
          <cell r="A523" t="str">
            <v>107100</v>
          </cell>
          <cell r="B523" t="str">
            <v>0312</v>
          </cell>
          <cell r="C523" t="str">
            <v>06075</v>
          </cell>
          <cell r="D523" t="str">
            <v>0FIBER</v>
          </cell>
          <cell r="E523" t="str">
            <v>312000</v>
          </cell>
          <cell r="F523" t="str">
            <v>0790</v>
          </cell>
          <cell r="G523" t="str">
            <v>65000</v>
          </cell>
          <cell r="H523" t="str">
            <v>A</v>
          </cell>
          <cell r="I523" t="str">
            <v>00000041</v>
          </cell>
          <cell r="J523">
            <v>63</v>
          </cell>
          <cell r="K523">
            <v>312</v>
          </cell>
          <cell r="L523">
            <v>6183</v>
          </cell>
          <cell r="M523">
            <v>0</v>
          </cell>
          <cell r="N523">
            <v>0</v>
          </cell>
          <cell r="O523">
            <v>0</v>
          </cell>
          <cell r="P523">
            <v>0</v>
          </cell>
          <cell r="Q523" t="str">
            <v>0790</v>
          </cell>
          <cell r="R523" t="str">
            <v>65000</v>
          </cell>
          <cell r="S523" t="str">
            <v>200212</v>
          </cell>
          <cell r="T523" t="str">
            <v>CA01</v>
          </cell>
          <cell r="U523">
            <v>-197233</v>
          </cell>
          <cell r="V523" t="str">
            <v>LDB</v>
          </cell>
          <cell r="W523">
            <v>0</v>
          </cell>
          <cell r="Y523">
            <v>0</v>
          </cell>
          <cell r="Z523">
            <v>0</v>
          </cell>
          <cell r="AA523" t="str">
            <v>BCH</v>
          </cell>
          <cell r="AB523" t="str">
            <v>0047</v>
          </cell>
          <cell r="AC523" t="str">
            <v>WKS</v>
          </cell>
          <cell r="AE523" t="str">
            <v>JV#</v>
          </cell>
          <cell r="AF523" t="str">
            <v>1232</v>
          </cell>
          <cell r="AG523" t="str">
            <v>FRN</v>
          </cell>
          <cell r="AH523" t="str">
            <v>6183</v>
          </cell>
          <cell r="AI523" t="str">
            <v>RP#</v>
          </cell>
          <cell r="AJ523" t="str">
            <v>000</v>
          </cell>
          <cell r="AK523" t="str">
            <v>CTL</v>
          </cell>
          <cell r="AM523" t="str">
            <v>RF#</v>
          </cell>
          <cell r="AU523" t="str">
            <v>ACCR REVERSAL OF DEC 02</v>
          </cell>
          <cell r="AZ523" t="str">
            <v>FPL Fibernet</v>
          </cell>
        </row>
        <row r="524">
          <cell r="A524" t="str">
            <v>107100</v>
          </cell>
          <cell r="B524" t="str">
            <v>0385</v>
          </cell>
          <cell r="C524" t="str">
            <v>06075</v>
          </cell>
          <cell r="D524" t="str">
            <v>0FIBER</v>
          </cell>
          <cell r="E524" t="str">
            <v>385000</v>
          </cell>
          <cell r="F524" t="str">
            <v>0662</v>
          </cell>
          <cell r="G524" t="str">
            <v>65000</v>
          </cell>
          <cell r="H524" t="str">
            <v>A</v>
          </cell>
          <cell r="I524" t="str">
            <v>00000041</v>
          </cell>
          <cell r="J524">
            <v>63</v>
          </cell>
          <cell r="K524">
            <v>385</v>
          </cell>
          <cell r="L524">
            <v>6183</v>
          </cell>
          <cell r="M524">
            <v>0</v>
          </cell>
          <cell r="N524">
            <v>0</v>
          </cell>
          <cell r="O524">
            <v>0</v>
          </cell>
          <cell r="P524">
            <v>0</v>
          </cell>
          <cell r="Q524" t="str">
            <v>0662</v>
          </cell>
          <cell r="R524" t="str">
            <v>65000</v>
          </cell>
          <cell r="S524" t="str">
            <v>200212</v>
          </cell>
          <cell r="T524" t="str">
            <v>CA01</v>
          </cell>
          <cell r="U524">
            <v>17524.14</v>
          </cell>
          <cell r="V524" t="str">
            <v>LDB</v>
          </cell>
          <cell r="W524">
            <v>0</v>
          </cell>
          <cell r="Y524">
            <v>0</v>
          </cell>
          <cell r="Z524">
            <v>0</v>
          </cell>
          <cell r="AA524" t="str">
            <v>BCH</v>
          </cell>
          <cell r="AB524" t="str">
            <v>0029</v>
          </cell>
          <cell r="AC524" t="str">
            <v>WKS</v>
          </cell>
          <cell r="AE524" t="str">
            <v>JV#</v>
          </cell>
          <cell r="AF524" t="str">
            <v>1232</v>
          </cell>
          <cell r="AG524" t="str">
            <v>FRN</v>
          </cell>
          <cell r="AH524" t="str">
            <v>6183</v>
          </cell>
          <cell r="AI524" t="str">
            <v>RP#</v>
          </cell>
          <cell r="AJ524" t="str">
            <v>000</v>
          </cell>
          <cell r="AK524" t="str">
            <v>CTL</v>
          </cell>
          <cell r="AM524" t="str">
            <v>RF#</v>
          </cell>
          <cell r="AU524" t="str">
            <v>ACCR WD COMM UNPAID INV</v>
          </cell>
          <cell r="AZ524" t="str">
            <v>FPL Fibernet</v>
          </cell>
        </row>
        <row r="525">
          <cell r="A525" t="str">
            <v>107100</v>
          </cell>
          <cell r="B525" t="str">
            <v>0385</v>
          </cell>
          <cell r="C525" t="str">
            <v>06075</v>
          </cell>
          <cell r="D525" t="str">
            <v>0FIBER</v>
          </cell>
          <cell r="E525" t="str">
            <v>385000</v>
          </cell>
          <cell r="F525" t="str">
            <v>0662</v>
          </cell>
          <cell r="G525" t="str">
            <v>65000</v>
          </cell>
          <cell r="H525" t="str">
            <v>A</v>
          </cell>
          <cell r="I525" t="str">
            <v>00000041</v>
          </cell>
          <cell r="J525">
            <v>63</v>
          </cell>
          <cell r="K525">
            <v>385</v>
          </cell>
          <cell r="L525">
            <v>6183</v>
          </cell>
          <cell r="M525">
            <v>0</v>
          </cell>
          <cell r="N525">
            <v>0</v>
          </cell>
          <cell r="O525">
            <v>0</v>
          </cell>
          <cell r="P525">
            <v>0</v>
          </cell>
          <cell r="Q525" t="str">
            <v>0662</v>
          </cell>
          <cell r="R525" t="str">
            <v>65000</v>
          </cell>
          <cell r="S525" t="str">
            <v>200212</v>
          </cell>
          <cell r="T525" t="str">
            <v>CA01</v>
          </cell>
          <cell r="U525">
            <v>17524.14</v>
          </cell>
          <cell r="V525" t="str">
            <v>LDB</v>
          </cell>
          <cell r="W525">
            <v>0</v>
          </cell>
          <cell r="Y525">
            <v>0</v>
          </cell>
          <cell r="Z525">
            <v>0</v>
          </cell>
          <cell r="AA525" t="str">
            <v>BCH</v>
          </cell>
          <cell r="AB525" t="str">
            <v>0033</v>
          </cell>
          <cell r="AC525" t="str">
            <v>WKS</v>
          </cell>
          <cell r="AE525" t="str">
            <v>JV#</v>
          </cell>
          <cell r="AF525" t="str">
            <v>1232</v>
          </cell>
          <cell r="AG525" t="str">
            <v>FRN</v>
          </cell>
          <cell r="AH525" t="str">
            <v>6183</v>
          </cell>
          <cell r="AI525" t="str">
            <v>RP#</v>
          </cell>
          <cell r="AJ525" t="str">
            <v>000</v>
          </cell>
          <cell r="AK525" t="str">
            <v>CTL</v>
          </cell>
          <cell r="AM525" t="str">
            <v>RF#</v>
          </cell>
          <cell r="AU525" t="str">
            <v>ACCR WD COMM UNPAID INV</v>
          </cell>
          <cell r="AZ525" t="str">
            <v>FPL Fibernet</v>
          </cell>
        </row>
        <row r="526">
          <cell r="A526" t="str">
            <v>107100</v>
          </cell>
          <cell r="B526" t="str">
            <v>0385</v>
          </cell>
          <cell r="C526" t="str">
            <v>06075</v>
          </cell>
          <cell r="D526" t="str">
            <v>0FIBER</v>
          </cell>
          <cell r="E526" t="str">
            <v>385000</v>
          </cell>
          <cell r="F526" t="str">
            <v>0662</v>
          </cell>
          <cell r="G526" t="str">
            <v>65000</v>
          </cell>
          <cell r="H526" t="str">
            <v>A</v>
          </cell>
          <cell r="I526" t="str">
            <v>00000041</v>
          </cell>
          <cell r="J526">
            <v>63</v>
          </cell>
          <cell r="K526">
            <v>385</v>
          </cell>
          <cell r="L526">
            <v>6183</v>
          </cell>
          <cell r="M526">
            <v>0</v>
          </cell>
          <cell r="N526">
            <v>0</v>
          </cell>
          <cell r="O526">
            <v>0</v>
          </cell>
          <cell r="P526">
            <v>0</v>
          </cell>
          <cell r="Q526" t="str">
            <v>0662</v>
          </cell>
          <cell r="R526" t="str">
            <v>65000</v>
          </cell>
          <cell r="S526" t="str">
            <v>200212</v>
          </cell>
          <cell r="T526" t="str">
            <v>CA01</v>
          </cell>
          <cell r="U526">
            <v>-17524.14</v>
          </cell>
          <cell r="V526" t="str">
            <v>LDB</v>
          </cell>
          <cell r="W526">
            <v>0</v>
          </cell>
          <cell r="Y526">
            <v>0</v>
          </cell>
          <cell r="Z526">
            <v>0</v>
          </cell>
          <cell r="AA526" t="str">
            <v>BCH</v>
          </cell>
          <cell r="AB526" t="str">
            <v>0034</v>
          </cell>
          <cell r="AC526" t="str">
            <v>WKS</v>
          </cell>
          <cell r="AE526" t="str">
            <v>JV#</v>
          </cell>
          <cell r="AF526" t="str">
            <v>1232</v>
          </cell>
          <cell r="AG526" t="str">
            <v>FRN</v>
          </cell>
          <cell r="AH526" t="str">
            <v>6183</v>
          </cell>
          <cell r="AI526" t="str">
            <v>RP#</v>
          </cell>
          <cell r="AJ526" t="str">
            <v>000</v>
          </cell>
          <cell r="AK526" t="str">
            <v>CTL</v>
          </cell>
          <cell r="AM526" t="str">
            <v>RF#</v>
          </cell>
          <cell r="AU526" t="str">
            <v>ACCR WD COMM UNPAID INV</v>
          </cell>
          <cell r="AZ526" t="str">
            <v>FPL Fibernet</v>
          </cell>
        </row>
        <row r="527">
          <cell r="A527" t="str">
            <v>107100</v>
          </cell>
          <cell r="B527" t="str">
            <v>0312</v>
          </cell>
          <cell r="C527" t="str">
            <v>06080</v>
          </cell>
          <cell r="D527" t="str">
            <v>0ELECT</v>
          </cell>
          <cell r="E527" t="str">
            <v>312000</v>
          </cell>
          <cell r="F527" t="str">
            <v>0676</v>
          </cell>
          <cell r="G527" t="str">
            <v>11450</v>
          </cell>
          <cell r="H527" t="str">
            <v>A</v>
          </cell>
          <cell r="I527" t="str">
            <v>00000041</v>
          </cell>
          <cell r="J527">
            <v>65</v>
          </cell>
          <cell r="K527">
            <v>312</v>
          </cell>
          <cell r="L527">
            <v>6184</v>
          </cell>
          <cell r="M527">
            <v>398</v>
          </cell>
          <cell r="N527">
            <v>0</v>
          </cell>
          <cell r="O527">
            <v>1</v>
          </cell>
          <cell r="P527">
            <v>398.00099999999998</v>
          </cell>
          <cell r="Q527" t="str">
            <v>0676</v>
          </cell>
          <cell r="R527" t="str">
            <v>11450</v>
          </cell>
          <cell r="S527" t="str">
            <v>200212</v>
          </cell>
          <cell r="T527" t="str">
            <v>SA01</v>
          </cell>
          <cell r="U527">
            <v>2</v>
          </cell>
          <cell r="V527" t="str">
            <v>LDB</v>
          </cell>
          <cell r="W527">
            <v>0</v>
          </cell>
          <cell r="Y527">
            <v>0</v>
          </cell>
          <cell r="Z527">
            <v>2</v>
          </cell>
          <cell r="AA527" t="str">
            <v>MS#</v>
          </cell>
          <cell r="AB527" t="str">
            <v xml:space="preserve">   998001569</v>
          </cell>
          <cell r="AC527" t="str">
            <v>BCH</v>
          </cell>
          <cell r="AD527" t="str">
            <v>012360</v>
          </cell>
          <cell r="AE527" t="str">
            <v>TML</v>
          </cell>
          <cell r="AF527" t="str">
            <v>12026</v>
          </cell>
          <cell r="AG527" t="str">
            <v>SRL</v>
          </cell>
          <cell r="AH527" t="str">
            <v>0368</v>
          </cell>
          <cell r="AI527" t="str">
            <v>DLV</v>
          </cell>
          <cell r="AJ527" t="str">
            <v>000</v>
          </cell>
          <cell r="AK527" t="str">
            <v>REL</v>
          </cell>
          <cell r="AL527" t="str">
            <v>000</v>
          </cell>
          <cell r="AM527" t="str">
            <v>LN#</v>
          </cell>
          <cell r="AO527" t="str">
            <v>UOI</v>
          </cell>
          <cell r="AP527" t="str">
            <v>EA</v>
          </cell>
          <cell r="AU527" t="str">
            <v>0</v>
          </cell>
          <cell r="AW527" t="str">
            <v>000</v>
          </cell>
          <cell r="AX527" t="str">
            <v>00</v>
          </cell>
          <cell r="AY527" t="str">
            <v>0</v>
          </cell>
          <cell r="AZ527" t="str">
            <v>FPL Fibernet</v>
          </cell>
        </row>
        <row r="528">
          <cell r="A528" t="str">
            <v>107100</v>
          </cell>
          <cell r="B528" t="str">
            <v>0312</v>
          </cell>
          <cell r="C528" t="str">
            <v>06080</v>
          </cell>
          <cell r="D528" t="str">
            <v>0ELECT</v>
          </cell>
          <cell r="E528" t="str">
            <v>312000</v>
          </cell>
          <cell r="F528" t="str">
            <v>0676</v>
          </cell>
          <cell r="G528" t="str">
            <v>11450</v>
          </cell>
          <cell r="H528" t="str">
            <v>A</v>
          </cell>
          <cell r="I528" t="str">
            <v>00000041</v>
          </cell>
          <cell r="J528">
            <v>65</v>
          </cell>
          <cell r="K528">
            <v>312</v>
          </cell>
          <cell r="L528">
            <v>6184</v>
          </cell>
          <cell r="M528">
            <v>398</v>
          </cell>
          <cell r="N528">
            <v>0</v>
          </cell>
          <cell r="O528">
            <v>1</v>
          </cell>
          <cell r="P528">
            <v>398.00099999999998</v>
          </cell>
          <cell r="Q528" t="str">
            <v>0676</v>
          </cell>
          <cell r="R528" t="str">
            <v>11450</v>
          </cell>
          <cell r="S528" t="str">
            <v>200212</v>
          </cell>
          <cell r="T528" t="str">
            <v>SA01</v>
          </cell>
          <cell r="U528">
            <v>2</v>
          </cell>
          <cell r="V528" t="str">
            <v>LDB</v>
          </cell>
          <cell r="W528">
            <v>0</v>
          </cell>
          <cell r="Y528">
            <v>0</v>
          </cell>
          <cell r="Z528">
            <v>2</v>
          </cell>
          <cell r="AA528" t="str">
            <v>MS#</v>
          </cell>
          <cell r="AB528" t="str">
            <v xml:space="preserve">   998001732</v>
          </cell>
          <cell r="AC528" t="str">
            <v>BCH</v>
          </cell>
          <cell r="AD528" t="str">
            <v>012360</v>
          </cell>
          <cell r="AE528" t="str">
            <v>TML</v>
          </cell>
          <cell r="AF528" t="str">
            <v>12026</v>
          </cell>
          <cell r="AG528" t="str">
            <v>SRL</v>
          </cell>
          <cell r="AH528" t="str">
            <v>0368</v>
          </cell>
          <cell r="AI528" t="str">
            <v>DLV</v>
          </cell>
          <cell r="AJ528" t="str">
            <v>000</v>
          </cell>
          <cell r="AK528" t="str">
            <v>REL</v>
          </cell>
          <cell r="AL528" t="str">
            <v>000</v>
          </cell>
          <cell r="AM528" t="str">
            <v>LN#</v>
          </cell>
          <cell r="AO528" t="str">
            <v>UOI</v>
          </cell>
          <cell r="AP528" t="str">
            <v>EA</v>
          </cell>
          <cell r="AU528" t="str">
            <v>0</v>
          </cell>
          <cell r="AW528" t="str">
            <v>000</v>
          </cell>
          <cell r="AX528" t="str">
            <v>00</v>
          </cell>
          <cell r="AY528" t="str">
            <v>0</v>
          </cell>
          <cell r="AZ528" t="str">
            <v>FPL Fibernet</v>
          </cell>
        </row>
        <row r="529">
          <cell r="A529" t="str">
            <v>107100</v>
          </cell>
          <cell r="B529" t="str">
            <v>0312</v>
          </cell>
          <cell r="C529" t="str">
            <v>06080</v>
          </cell>
          <cell r="D529" t="str">
            <v>0ELECT</v>
          </cell>
          <cell r="E529" t="str">
            <v>312000</v>
          </cell>
          <cell r="F529" t="str">
            <v>0676</v>
          </cell>
          <cell r="G529" t="str">
            <v>11450</v>
          </cell>
          <cell r="H529" t="str">
            <v>A</v>
          </cell>
          <cell r="I529" t="str">
            <v>00000041</v>
          </cell>
          <cell r="J529">
            <v>65</v>
          </cell>
          <cell r="K529">
            <v>312</v>
          </cell>
          <cell r="L529">
            <v>6184</v>
          </cell>
          <cell r="M529">
            <v>398</v>
          </cell>
          <cell r="N529">
            <v>0</v>
          </cell>
          <cell r="O529">
            <v>1</v>
          </cell>
          <cell r="P529">
            <v>398.00099999999998</v>
          </cell>
          <cell r="Q529" t="str">
            <v>0676</v>
          </cell>
          <cell r="R529" t="str">
            <v>11450</v>
          </cell>
          <cell r="S529" t="str">
            <v>200212</v>
          </cell>
          <cell r="T529" t="str">
            <v>SA01</v>
          </cell>
          <cell r="U529">
            <v>2.88</v>
          </cell>
          <cell r="V529" t="str">
            <v>LDB</v>
          </cell>
          <cell r="W529">
            <v>0</v>
          </cell>
          <cell r="Y529">
            <v>0</v>
          </cell>
          <cell r="Z529">
            <v>1</v>
          </cell>
          <cell r="AA529" t="str">
            <v>MS#</v>
          </cell>
          <cell r="AB529" t="str">
            <v xml:space="preserve">   998014606</v>
          </cell>
          <cell r="AC529" t="str">
            <v>BCH</v>
          </cell>
          <cell r="AD529" t="str">
            <v>012364</v>
          </cell>
          <cell r="AE529" t="str">
            <v>TML</v>
          </cell>
          <cell r="AF529" t="str">
            <v>12026</v>
          </cell>
          <cell r="AG529" t="str">
            <v>SRL</v>
          </cell>
          <cell r="AH529" t="str">
            <v>0350</v>
          </cell>
          <cell r="AI529" t="str">
            <v>DLV</v>
          </cell>
          <cell r="AJ529" t="str">
            <v>000</v>
          </cell>
          <cell r="AK529" t="str">
            <v>REL</v>
          </cell>
          <cell r="AL529" t="str">
            <v>000</v>
          </cell>
          <cell r="AM529" t="str">
            <v>LN#</v>
          </cell>
          <cell r="AO529" t="str">
            <v>UOI</v>
          </cell>
          <cell r="AP529" t="str">
            <v>EA</v>
          </cell>
          <cell r="AU529" t="str">
            <v>0</v>
          </cell>
          <cell r="AW529" t="str">
            <v>000</v>
          </cell>
          <cell r="AX529" t="str">
            <v>00</v>
          </cell>
          <cell r="AY529" t="str">
            <v>0</v>
          </cell>
          <cell r="AZ529" t="str">
            <v>FPL Fibernet</v>
          </cell>
        </row>
        <row r="530">
          <cell r="A530" t="str">
            <v>107100</v>
          </cell>
          <cell r="B530" t="str">
            <v>0312</v>
          </cell>
          <cell r="C530" t="str">
            <v>06080</v>
          </cell>
          <cell r="D530" t="str">
            <v>0ELECT</v>
          </cell>
          <cell r="E530" t="str">
            <v>312000</v>
          </cell>
          <cell r="F530" t="str">
            <v>0676</v>
          </cell>
          <cell r="G530" t="str">
            <v>11450</v>
          </cell>
          <cell r="H530" t="str">
            <v>A</v>
          </cell>
          <cell r="I530" t="str">
            <v>00000041</v>
          </cell>
          <cell r="J530">
            <v>65</v>
          </cell>
          <cell r="K530">
            <v>312</v>
          </cell>
          <cell r="L530">
            <v>6184</v>
          </cell>
          <cell r="M530">
            <v>398</v>
          </cell>
          <cell r="N530">
            <v>0</v>
          </cell>
          <cell r="O530">
            <v>1</v>
          </cell>
          <cell r="P530">
            <v>398.00099999999998</v>
          </cell>
          <cell r="Q530" t="str">
            <v>0676</v>
          </cell>
          <cell r="R530" t="str">
            <v>11450</v>
          </cell>
          <cell r="S530" t="str">
            <v>200212</v>
          </cell>
          <cell r="T530" t="str">
            <v>SA01</v>
          </cell>
          <cell r="U530">
            <v>4.08</v>
          </cell>
          <cell r="V530" t="str">
            <v>LDB</v>
          </cell>
          <cell r="W530">
            <v>0</v>
          </cell>
          <cell r="Y530">
            <v>0</v>
          </cell>
          <cell r="Z530">
            <v>2</v>
          </cell>
          <cell r="AA530" t="str">
            <v>MS#</v>
          </cell>
          <cell r="AB530" t="str">
            <v xml:space="preserve">   998014607</v>
          </cell>
          <cell r="AC530" t="str">
            <v>BCH</v>
          </cell>
          <cell r="AD530" t="str">
            <v>012364</v>
          </cell>
          <cell r="AE530" t="str">
            <v>TML</v>
          </cell>
          <cell r="AF530" t="str">
            <v>12026</v>
          </cell>
          <cell r="AG530" t="str">
            <v>SRL</v>
          </cell>
          <cell r="AH530" t="str">
            <v>0350</v>
          </cell>
          <cell r="AI530" t="str">
            <v>DLV</v>
          </cell>
          <cell r="AJ530" t="str">
            <v>000</v>
          </cell>
          <cell r="AK530" t="str">
            <v>REL</v>
          </cell>
          <cell r="AL530" t="str">
            <v>000</v>
          </cell>
          <cell r="AM530" t="str">
            <v>LN#</v>
          </cell>
          <cell r="AO530" t="str">
            <v>UOI</v>
          </cell>
          <cell r="AP530" t="str">
            <v>EA</v>
          </cell>
          <cell r="AU530" t="str">
            <v>0</v>
          </cell>
          <cell r="AW530" t="str">
            <v>000</v>
          </cell>
          <cell r="AX530" t="str">
            <v>00</v>
          </cell>
          <cell r="AY530" t="str">
            <v>0</v>
          </cell>
          <cell r="AZ530" t="str">
            <v>FPL Fibernet</v>
          </cell>
        </row>
        <row r="531">
          <cell r="A531" t="str">
            <v>107100</v>
          </cell>
          <cell r="B531" t="str">
            <v>0312</v>
          </cell>
          <cell r="C531" t="str">
            <v>06080</v>
          </cell>
          <cell r="D531" t="str">
            <v>0ELECT</v>
          </cell>
          <cell r="E531" t="str">
            <v>312000</v>
          </cell>
          <cell r="F531" t="str">
            <v>0676</v>
          </cell>
          <cell r="G531" t="str">
            <v>11450</v>
          </cell>
          <cell r="H531" t="str">
            <v>A</v>
          </cell>
          <cell r="I531" t="str">
            <v>00000041</v>
          </cell>
          <cell r="J531">
            <v>65</v>
          </cell>
          <cell r="K531">
            <v>312</v>
          </cell>
          <cell r="L531">
            <v>6184</v>
          </cell>
          <cell r="M531">
            <v>398</v>
          </cell>
          <cell r="N531">
            <v>0</v>
          </cell>
          <cell r="O531">
            <v>1</v>
          </cell>
          <cell r="P531">
            <v>398.00099999999998</v>
          </cell>
          <cell r="Q531" t="str">
            <v>0676</v>
          </cell>
          <cell r="R531" t="str">
            <v>11450</v>
          </cell>
          <cell r="S531" t="str">
            <v>200212</v>
          </cell>
          <cell r="T531" t="str">
            <v>SA01</v>
          </cell>
          <cell r="U531">
            <v>9.52</v>
          </cell>
          <cell r="V531" t="str">
            <v>LDB</v>
          </cell>
          <cell r="W531">
            <v>0</v>
          </cell>
          <cell r="Y531">
            <v>0</v>
          </cell>
          <cell r="Z531">
            <v>2</v>
          </cell>
          <cell r="AA531" t="str">
            <v>MS#</v>
          </cell>
          <cell r="AB531" t="str">
            <v xml:space="preserve">   998014114</v>
          </cell>
          <cell r="AC531" t="str">
            <v>BCH</v>
          </cell>
          <cell r="AD531" t="str">
            <v>012361</v>
          </cell>
          <cell r="AE531" t="str">
            <v>TML</v>
          </cell>
          <cell r="AF531" t="str">
            <v>12026</v>
          </cell>
          <cell r="AG531" t="str">
            <v>SRL</v>
          </cell>
          <cell r="AH531" t="str">
            <v>0350</v>
          </cell>
          <cell r="AI531" t="str">
            <v>DLV</v>
          </cell>
          <cell r="AJ531" t="str">
            <v>000</v>
          </cell>
          <cell r="AK531" t="str">
            <v>REL</v>
          </cell>
          <cell r="AL531" t="str">
            <v>000</v>
          </cell>
          <cell r="AM531" t="str">
            <v>LN#</v>
          </cell>
          <cell r="AO531" t="str">
            <v>UOI</v>
          </cell>
          <cell r="AP531" t="str">
            <v>EA</v>
          </cell>
          <cell r="AU531" t="str">
            <v>0</v>
          </cell>
          <cell r="AW531" t="str">
            <v>000</v>
          </cell>
          <cell r="AX531" t="str">
            <v>00</v>
          </cell>
          <cell r="AY531" t="str">
            <v>0</v>
          </cell>
          <cell r="AZ531" t="str">
            <v>FPL Fibernet</v>
          </cell>
        </row>
        <row r="532">
          <cell r="A532" t="str">
            <v>107100</v>
          </cell>
          <cell r="B532" t="str">
            <v>0312</v>
          </cell>
          <cell r="C532" t="str">
            <v>06080</v>
          </cell>
          <cell r="D532" t="str">
            <v>0ELECT</v>
          </cell>
          <cell r="E532" t="str">
            <v>312000</v>
          </cell>
          <cell r="F532" t="str">
            <v>0676</v>
          </cell>
          <cell r="G532" t="str">
            <v>11450</v>
          </cell>
          <cell r="H532" t="str">
            <v>A</v>
          </cell>
          <cell r="I532" t="str">
            <v>00000041</v>
          </cell>
          <cell r="J532">
            <v>65</v>
          </cell>
          <cell r="K532">
            <v>312</v>
          </cell>
          <cell r="L532">
            <v>6184</v>
          </cell>
          <cell r="M532">
            <v>398</v>
          </cell>
          <cell r="N532">
            <v>0</v>
          </cell>
          <cell r="O532">
            <v>1</v>
          </cell>
          <cell r="P532">
            <v>398.00099999999998</v>
          </cell>
          <cell r="Q532" t="str">
            <v>0676</v>
          </cell>
          <cell r="R532" t="str">
            <v>11450</v>
          </cell>
          <cell r="S532" t="str">
            <v>200212</v>
          </cell>
          <cell r="T532" t="str">
            <v>SA01</v>
          </cell>
          <cell r="U532">
            <v>9.52</v>
          </cell>
          <cell r="V532" t="str">
            <v>LDB</v>
          </cell>
          <cell r="W532">
            <v>0</v>
          </cell>
          <cell r="Y532">
            <v>0</v>
          </cell>
          <cell r="Z532">
            <v>2</v>
          </cell>
          <cell r="AA532" t="str">
            <v>MS#</v>
          </cell>
          <cell r="AB532" t="str">
            <v xml:space="preserve">   998014114</v>
          </cell>
          <cell r="AC532" t="str">
            <v>BCH</v>
          </cell>
          <cell r="AD532" t="str">
            <v>012364</v>
          </cell>
          <cell r="AE532" t="str">
            <v>TML</v>
          </cell>
          <cell r="AF532" t="str">
            <v>12026</v>
          </cell>
          <cell r="AG532" t="str">
            <v>SRL</v>
          </cell>
          <cell r="AH532" t="str">
            <v>0350</v>
          </cell>
          <cell r="AI532" t="str">
            <v>DLV</v>
          </cell>
          <cell r="AJ532" t="str">
            <v>000</v>
          </cell>
          <cell r="AK532" t="str">
            <v>REL</v>
          </cell>
          <cell r="AL532" t="str">
            <v>000</v>
          </cell>
          <cell r="AM532" t="str">
            <v>LN#</v>
          </cell>
          <cell r="AO532" t="str">
            <v>UOI</v>
          </cell>
          <cell r="AP532" t="str">
            <v>EA</v>
          </cell>
          <cell r="AU532" t="str">
            <v>0</v>
          </cell>
          <cell r="AW532" t="str">
            <v>000</v>
          </cell>
          <cell r="AX532" t="str">
            <v>00</v>
          </cell>
          <cell r="AY532" t="str">
            <v>0</v>
          </cell>
          <cell r="AZ532" t="str">
            <v>FPL Fibernet</v>
          </cell>
        </row>
        <row r="533">
          <cell r="A533" t="str">
            <v>107100</v>
          </cell>
          <cell r="B533" t="str">
            <v>0312</v>
          </cell>
          <cell r="C533" t="str">
            <v>06080</v>
          </cell>
          <cell r="D533" t="str">
            <v>0ELECT</v>
          </cell>
          <cell r="E533" t="str">
            <v>312000</v>
          </cell>
          <cell r="F533" t="str">
            <v>0676</v>
          </cell>
          <cell r="G533" t="str">
            <v>11450</v>
          </cell>
          <cell r="H533" t="str">
            <v>A</v>
          </cell>
          <cell r="I533" t="str">
            <v>00000041</v>
          </cell>
          <cell r="J533">
            <v>65</v>
          </cell>
          <cell r="K533">
            <v>312</v>
          </cell>
          <cell r="L533">
            <v>6184</v>
          </cell>
          <cell r="M533">
            <v>398</v>
          </cell>
          <cell r="N533">
            <v>0</v>
          </cell>
          <cell r="O533">
            <v>1</v>
          </cell>
          <cell r="P533">
            <v>398.00099999999998</v>
          </cell>
          <cell r="Q533" t="str">
            <v>0676</v>
          </cell>
          <cell r="R533" t="str">
            <v>11450</v>
          </cell>
          <cell r="S533" t="str">
            <v>200212</v>
          </cell>
          <cell r="T533" t="str">
            <v>SA01</v>
          </cell>
          <cell r="U533">
            <v>13.94</v>
          </cell>
          <cell r="V533" t="str">
            <v>LDB</v>
          </cell>
          <cell r="W533">
            <v>0</v>
          </cell>
          <cell r="Y533">
            <v>0</v>
          </cell>
          <cell r="Z533">
            <v>1</v>
          </cell>
          <cell r="AA533" t="str">
            <v>MS#</v>
          </cell>
          <cell r="AB533" t="str">
            <v xml:space="preserve">   998014284</v>
          </cell>
          <cell r="AC533" t="str">
            <v>BCH</v>
          </cell>
          <cell r="AD533" t="str">
            <v>012361</v>
          </cell>
          <cell r="AE533" t="str">
            <v>TML</v>
          </cell>
          <cell r="AF533" t="str">
            <v>12026</v>
          </cell>
          <cell r="AG533" t="str">
            <v>SRL</v>
          </cell>
          <cell r="AH533" t="str">
            <v>0350</v>
          </cell>
          <cell r="AI533" t="str">
            <v>DLV</v>
          </cell>
          <cell r="AJ533" t="str">
            <v>000</v>
          </cell>
          <cell r="AK533" t="str">
            <v>REL</v>
          </cell>
          <cell r="AL533" t="str">
            <v>000</v>
          </cell>
          <cell r="AM533" t="str">
            <v>LN#</v>
          </cell>
          <cell r="AO533" t="str">
            <v>UOI</v>
          </cell>
          <cell r="AP533" t="str">
            <v>EA</v>
          </cell>
          <cell r="AU533" t="str">
            <v>0</v>
          </cell>
          <cell r="AW533" t="str">
            <v>000</v>
          </cell>
          <cell r="AX533" t="str">
            <v>00</v>
          </cell>
          <cell r="AY533" t="str">
            <v>0</v>
          </cell>
          <cell r="AZ533" t="str">
            <v>FPL Fibernet</v>
          </cell>
        </row>
        <row r="534">
          <cell r="A534" t="str">
            <v>107100</v>
          </cell>
          <cell r="B534" t="str">
            <v>0312</v>
          </cell>
          <cell r="C534" t="str">
            <v>06080</v>
          </cell>
          <cell r="D534" t="str">
            <v>0ELECT</v>
          </cell>
          <cell r="E534" t="str">
            <v>312000</v>
          </cell>
          <cell r="F534" t="str">
            <v>0676</v>
          </cell>
          <cell r="G534" t="str">
            <v>11450</v>
          </cell>
          <cell r="H534" t="str">
            <v>A</v>
          </cell>
          <cell r="I534" t="str">
            <v>00000041</v>
          </cell>
          <cell r="J534">
            <v>65</v>
          </cell>
          <cell r="K534">
            <v>312</v>
          </cell>
          <cell r="L534">
            <v>6184</v>
          </cell>
          <cell r="M534">
            <v>398</v>
          </cell>
          <cell r="N534">
            <v>0</v>
          </cell>
          <cell r="O534">
            <v>1</v>
          </cell>
          <cell r="P534">
            <v>398.00099999999998</v>
          </cell>
          <cell r="Q534" t="str">
            <v>0676</v>
          </cell>
          <cell r="R534" t="str">
            <v>11450</v>
          </cell>
          <cell r="S534" t="str">
            <v>200212</v>
          </cell>
          <cell r="T534" t="str">
            <v>SA01</v>
          </cell>
          <cell r="U534">
            <v>24</v>
          </cell>
          <cell r="V534" t="str">
            <v>LDB</v>
          </cell>
          <cell r="W534">
            <v>0</v>
          </cell>
          <cell r="Y534">
            <v>0</v>
          </cell>
          <cell r="Z534">
            <v>1</v>
          </cell>
          <cell r="AA534" t="str">
            <v>MS#</v>
          </cell>
          <cell r="AB534" t="str">
            <v xml:space="preserve">   998000170</v>
          </cell>
          <cell r="AC534" t="str">
            <v>BCH</v>
          </cell>
          <cell r="AD534" t="str">
            <v>012363</v>
          </cell>
          <cell r="AE534" t="str">
            <v>TML</v>
          </cell>
          <cell r="AF534" t="str">
            <v>12026</v>
          </cell>
          <cell r="AG534" t="str">
            <v>SRL</v>
          </cell>
          <cell r="AH534" t="str">
            <v>0368</v>
          </cell>
          <cell r="AI534" t="str">
            <v>DLV</v>
          </cell>
          <cell r="AJ534" t="str">
            <v>000</v>
          </cell>
          <cell r="AK534" t="str">
            <v>REL</v>
          </cell>
          <cell r="AL534" t="str">
            <v>000</v>
          </cell>
          <cell r="AM534" t="str">
            <v>LN#</v>
          </cell>
          <cell r="AO534" t="str">
            <v>UOI</v>
          </cell>
          <cell r="AP534" t="str">
            <v>EA</v>
          </cell>
          <cell r="AU534" t="str">
            <v>0</v>
          </cell>
          <cell r="AW534" t="str">
            <v>000</v>
          </cell>
          <cell r="AX534" t="str">
            <v>00</v>
          </cell>
          <cell r="AY534" t="str">
            <v>0</v>
          </cell>
          <cell r="AZ534" t="str">
            <v>FPL Fibernet</v>
          </cell>
        </row>
        <row r="535">
          <cell r="A535" t="str">
            <v>107100</v>
          </cell>
          <cell r="B535" t="str">
            <v>0312</v>
          </cell>
          <cell r="C535" t="str">
            <v>06080</v>
          </cell>
          <cell r="D535" t="str">
            <v>0ELECT</v>
          </cell>
          <cell r="E535" t="str">
            <v>312000</v>
          </cell>
          <cell r="F535" t="str">
            <v>0676</v>
          </cell>
          <cell r="G535" t="str">
            <v>11450</v>
          </cell>
          <cell r="H535" t="str">
            <v>A</v>
          </cell>
          <cell r="I535" t="str">
            <v>00000041</v>
          </cell>
          <cell r="J535">
            <v>65</v>
          </cell>
          <cell r="K535">
            <v>312</v>
          </cell>
          <cell r="L535">
            <v>6184</v>
          </cell>
          <cell r="M535">
            <v>398</v>
          </cell>
          <cell r="N535">
            <v>0</v>
          </cell>
          <cell r="O535">
            <v>1</v>
          </cell>
          <cell r="P535">
            <v>398.00099999999998</v>
          </cell>
          <cell r="Q535" t="str">
            <v>0676</v>
          </cell>
          <cell r="R535" t="str">
            <v>11450</v>
          </cell>
          <cell r="S535" t="str">
            <v>200212</v>
          </cell>
          <cell r="T535" t="str">
            <v>SA01</v>
          </cell>
          <cell r="U535">
            <v>24.85</v>
          </cell>
          <cell r="V535" t="str">
            <v>LDB</v>
          </cell>
          <cell r="W535">
            <v>0</v>
          </cell>
          <cell r="Y535">
            <v>0</v>
          </cell>
          <cell r="Z535">
            <v>2</v>
          </cell>
          <cell r="AA535" t="str">
            <v>MS#</v>
          </cell>
          <cell r="AB535" t="str">
            <v xml:space="preserve">   998000189</v>
          </cell>
          <cell r="AC535" t="str">
            <v>BCH</v>
          </cell>
          <cell r="AD535" t="str">
            <v>012363</v>
          </cell>
          <cell r="AE535" t="str">
            <v>TML</v>
          </cell>
          <cell r="AF535" t="str">
            <v>12026</v>
          </cell>
          <cell r="AG535" t="str">
            <v>SRL</v>
          </cell>
          <cell r="AH535" t="str">
            <v>0368</v>
          </cell>
          <cell r="AI535" t="str">
            <v>DLV</v>
          </cell>
          <cell r="AJ535" t="str">
            <v>000</v>
          </cell>
          <cell r="AK535" t="str">
            <v>REL</v>
          </cell>
          <cell r="AL535" t="str">
            <v>000</v>
          </cell>
          <cell r="AM535" t="str">
            <v>LN#</v>
          </cell>
          <cell r="AO535" t="str">
            <v>UOI</v>
          </cell>
          <cell r="AP535" t="str">
            <v>EA</v>
          </cell>
          <cell r="AU535" t="str">
            <v>0</v>
          </cell>
          <cell r="AW535" t="str">
            <v>000</v>
          </cell>
          <cell r="AX535" t="str">
            <v>00</v>
          </cell>
          <cell r="AY535" t="str">
            <v>0</v>
          </cell>
          <cell r="AZ535" t="str">
            <v>FPL Fibernet</v>
          </cell>
        </row>
        <row r="536">
          <cell r="A536" t="str">
            <v>107100</v>
          </cell>
          <cell r="B536" t="str">
            <v>0312</v>
          </cell>
          <cell r="C536" t="str">
            <v>06080</v>
          </cell>
          <cell r="D536" t="str">
            <v>0ELECT</v>
          </cell>
          <cell r="E536" t="str">
            <v>312000</v>
          </cell>
          <cell r="F536" t="str">
            <v>0676</v>
          </cell>
          <cell r="G536" t="str">
            <v>11450</v>
          </cell>
          <cell r="H536" t="str">
            <v>A</v>
          </cell>
          <cell r="I536" t="str">
            <v>00000041</v>
          </cell>
          <cell r="J536">
            <v>65</v>
          </cell>
          <cell r="K536">
            <v>312</v>
          </cell>
          <cell r="L536">
            <v>6184</v>
          </cell>
          <cell r="M536">
            <v>398</v>
          </cell>
          <cell r="N536">
            <v>0</v>
          </cell>
          <cell r="O536">
            <v>1</v>
          </cell>
          <cell r="P536">
            <v>398.00099999999998</v>
          </cell>
          <cell r="Q536" t="str">
            <v>0676</v>
          </cell>
          <cell r="R536" t="str">
            <v>11450</v>
          </cell>
          <cell r="S536" t="str">
            <v>200212</v>
          </cell>
          <cell r="T536" t="str">
            <v>SA01</v>
          </cell>
          <cell r="U536">
            <v>27.88</v>
          </cell>
          <cell r="V536" t="str">
            <v>LDB</v>
          </cell>
          <cell r="W536">
            <v>0</v>
          </cell>
          <cell r="Y536">
            <v>0</v>
          </cell>
          <cell r="Z536">
            <v>2</v>
          </cell>
          <cell r="AA536" t="str">
            <v>MS#</v>
          </cell>
          <cell r="AB536" t="str">
            <v xml:space="preserve">   998014284</v>
          </cell>
          <cell r="AC536" t="str">
            <v>BCH</v>
          </cell>
          <cell r="AD536" t="str">
            <v>012364</v>
          </cell>
          <cell r="AE536" t="str">
            <v>TML</v>
          </cell>
          <cell r="AF536" t="str">
            <v>12026</v>
          </cell>
          <cell r="AG536" t="str">
            <v>SRL</v>
          </cell>
          <cell r="AH536" t="str">
            <v>0350</v>
          </cell>
          <cell r="AI536" t="str">
            <v>DLV</v>
          </cell>
          <cell r="AJ536" t="str">
            <v>000</v>
          </cell>
          <cell r="AK536" t="str">
            <v>REL</v>
          </cell>
          <cell r="AL536" t="str">
            <v>000</v>
          </cell>
          <cell r="AM536" t="str">
            <v>LN#</v>
          </cell>
          <cell r="AO536" t="str">
            <v>UOI</v>
          </cell>
          <cell r="AP536" t="str">
            <v>EA</v>
          </cell>
          <cell r="AU536" t="str">
            <v>0</v>
          </cell>
          <cell r="AW536" t="str">
            <v>000</v>
          </cell>
          <cell r="AX536" t="str">
            <v>00</v>
          </cell>
          <cell r="AY536" t="str">
            <v>0</v>
          </cell>
          <cell r="AZ536" t="str">
            <v>FPL Fibernet</v>
          </cell>
        </row>
        <row r="537">
          <cell r="A537" t="str">
            <v>107100</v>
          </cell>
          <cell r="B537" t="str">
            <v>0312</v>
          </cell>
          <cell r="C537" t="str">
            <v>06080</v>
          </cell>
          <cell r="D537" t="str">
            <v>0ELECT</v>
          </cell>
          <cell r="E537" t="str">
            <v>312000</v>
          </cell>
          <cell r="F537" t="str">
            <v>0676</v>
          </cell>
          <cell r="G537" t="str">
            <v>11450</v>
          </cell>
          <cell r="H537" t="str">
            <v>A</v>
          </cell>
          <cell r="I537" t="str">
            <v>00000041</v>
          </cell>
          <cell r="J537">
            <v>65</v>
          </cell>
          <cell r="K537">
            <v>312</v>
          </cell>
          <cell r="L537">
            <v>6184</v>
          </cell>
          <cell r="M537">
            <v>398</v>
          </cell>
          <cell r="N537">
            <v>0</v>
          </cell>
          <cell r="O537">
            <v>1</v>
          </cell>
          <cell r="P537">
            <v>398.00099999999998</v>
          </cell>
          <cell r="Q537" t="str">
            <v>0676</v>
          </cell>
          <cell r="R537" t="str">
            <v>11450</v>
          </cell>
          <cell r="S537" t="str">
            <v>200212</v>
          </cell>
          <cell r="T537" t="str">
            <v>SA01</v>
          </cell>
          <cell r="U537">
            <v>33.94</v>
          </cell>
          <cell r="V537" t="str">
            <v>LDB</v>
          </cell>
          <cell r="W537">
            <v>0</v>
          </cell>
          <cell r="Y537">
            <v>0</v>
          </cell>
          <cell r="Z537">
            <v>2</v>
          </cell>
          <cell r="AA537" t="str">
            <v>MS#</v>
          </cell>
          <cell r="AB537" t="str">
            <v xml:space="preserve">   998014517</v>
          </cell>
          <cell r="AC537" t="str">
            <v>BCH</v>
          </cell>
          <cell r="AD537" t="str">
            <v>012364</v>
          </cell>
          <cell r="AE537" t="str">
            <v>TML</v>
          </cell>
          <cell r="AF537" t="str">
            <v>12026</v>
          </cell>
          <cell r="AG537" t="str">
            <v>SRL</v>
          </cell>
          <cell r="AH537" t="str">
            <v>0350</v>
          </cell>
          <cell r="AI537" t="str">
            <v>DLV</v>
          </cell>
          <cell r="AJ537" t="str">
            <v>000</v>
          </cell>
          <cell r="AK537" t="str">
            <v>REL</v>
          </cell>
          <cell r="AL537" t="str">
            <v>000</v>
          </cell>
          <cell r="AM537" t="str">
            <v>LN#</v>
          </cell>
          <cell r="AO537" t="str">
            <v>UOI</v>
          </cell>
          <cell r="AP537" t="str">
            <v>EA</v>
          </cell>
          <cell r="AU537" t="str">
            <v>0</v>
          </cell>
          <cell r="AW537" t="str">
            <v>000</v>
          </cell>
          <cell r="AX537" t="str">
            <v>00</v>
          </cell>
          <cell r="AY537" t="str">
            <v>0</v>
          </cell>
          <cell r="AZ537" t="str">
            <v>FPL Fibernet</v>
          </cell>
        </row>
        <row r="538">
          <cell r="A538" t="str">
            <v>107100</v>
          </cell>
          <cell r="B538" t="str">
            <v>0312</v>
          </cell>
          <cell r="C538" t="str">
            <v>06080</v>
          </cell>
          <cell r="D538" t="str">
            <v>0ELECT</v>
          </cell>
          <cell r="E538" t="str">
            <v>312000</v>
          </cell>
          <cell r="F538" t="str">
            <v>0676</v>
          </cell>
          <cell r="G538" t="str">
            <v>11450</v>
          </cell>
          <cell r="H538" t="str">
            <v>A</v>
          </cell>
          <cell r="I538" t="str">
            <v>00000041</v>
          </cell>
          <cell r="J538">
            <v>65</v>
          </cell>
          <cell r="K538">
            <v>312</v>
          </cell>
          <cell r="L538">
            <v>6184</v>
          </cell>
          <cell r="M538">
            <v>398</v>
          </cell>
          <cell r="N538">
            <v>0</v>
          </cell>
          <cell r="O538">
            <v>1</v>
          </cell>
          <cell r="P538">
            <v>398.00099999999998</v>
          </cell>
          <cell r="Q538" t="str">
            <v>0676</v>
          </cell>
          <cell r="R538" t="str">
            <v>11450</v>
          </cell>
          <cell r="S538" t="str">
            <v>200212</v>
          </cell>
          <cell r="T538" t="str">
            <v>SA01</v>
          </cell>
          <cell r="U538">
            <v>35.68</v>
          </cell>
          <cell r="V538" t="str">
            <v>LDB</v>
          </cell>
          <cell r="W538">
            <v>0</v>
          </cell>
          <cell r="Y538">
            <v>0</v>
          </cell>
          <cell r="Z538">
            <v>4</v>
          </cell>
          <cell r="AA538" t="str">
            <v>MS#</v>
          </cell>
          <cell r="AB538" t="str">
            <v xml:space="preserve">   998000167</v>
          </cell>
          <cell r="AC538" t="str">
            <v>BCH</v>
          </cell>
          <cell r="AD538" t="str">
            <v>012363</v>
          </cell>
          <cell r="AE538" t="str">
            <v>TML</v>
          </cell>
          <cell r="AF538" t="str">
            <v>12026</v>
          </cell>
          <cell r="AG538" t="str">
            <v>SRL</v>
          </cell>
          <cell r="AH538" t="str">
            <v>0368</v>
          </cell>
          <cell r="AI538" t="str">
            <v>DLV</v>
          </cell>
          <cell r="AJ538" t="str">
            <v>000</v>
          </cell>
          <cell r="AK538" t="str">
            <v>REL</v>
          </cell>
          <cell r="AL538" t="str">
            <v>000</v>
          </cell>
          <cell r="AM538" t="str">
            <v>LN#</v>
          </cell>
          <cell r="AO538" t="str">
            <v>UOI</v>
          </cell>
          <cell r="AP538" t="str">
            <v>EA</v>
          </cell>
          <cell r="AU538" t="str">
            <v>0</v>
          </cell>
          <cell r="AW538" t="str">
            <v>000</v>
          </cell>
          <cell r="AX538" t="str">
            <v>00</v>
          </cell>
          <cell r="AY538" t="str">
            <v>0</v>
          </cell>
          <cell r="AZ538" t="str">
            <v>FPL Fibernet</v>
          </cell>
        </row>
        <row r="539">
          <cell r="A539" t="str">
            <v>107100</v>
          </cell>
          <cell r="B539" t="str">
            <v>0312</v>
          </cell>
          <cell r="C539" t="str">
            <v>06080</v>
          </cell>
          <cell r="D539" t="str">
            <v>0ELECT</v>
          </cell>
          <cell r="E539" t="str">
            <v>312000</v>
          </cell>
          <cell r="F539" t="str">
            <v>0676</v>
          </cell>
          <cell r="G539" t="str">
            <v>11450</v>
          </cell>
          <cell r="H539" t="str">
            <v>A</v>
          </cell>
          <cell r="I539" t="str">
            <v>00000041</v>
          </cell>
          <cell r="J539">
            <v>65</v>
          </cell>
          <cell r="K539">
            <v>312</v>
          </cell>
          <cell r="L539">
            <v>6184</v>
          </cell>
          <cell r="M539">
            <v>398</v>
          </cell>
          <cell r="N539">
            <v>0</v>
          </cell>
          <cell r="O539">
            <v>1</v>
          </cell>
          <cell r="P539">
            <v>398.00099999999998</v>
          </cell>
          <cell r="Q539" t="str">
            <v>0676</v>
          </cell>
          <cell r="R539" t="str">
            <v>11450</v>
          </cell>
          <cell r="S539" t="str">
            <v>200212</v>
          </cell>
          <cell r="T539" t="str">
            <v>SA01</v>
          </cell>
          <cell r="U539">
            <v>36.799999999999997</v>
          </cell>
          <cell r="V539" t="str">
            <v>LDB</v>
          </cell>
          <cell r="W539">
            <v>0</v>
          </cell>
          <cell r="Y539">
            <v>0</v>
          </cell>
          <cell r="Z539">
            <v>80</v>
          </cell>
          <cell r="AA539" t="str">
            <v>MS#</v>
          </cell>
          <cell r="AB539" t="str">
            <v xml:space="preserve">   998000141</v>
          </cell>
          <cell r="AC539" t="str">
            <v>BCH</v>
          </cell>
          <cell r="AD539" t="str">
            <v>012363</v>
          </cell>
          <cell r="AE539" t="str">
            <v>TML</v>
          </cell>
          <cell r="AF539" t="str">
            <v>12026</v>
          </cell>
          <cell r="AG539" t="str">
            <v>SRL</v>
          </cell>
          <cell r="AH539" t="str">
            <v>0368</v>
          </cell>
          <cell r="AI539" t="str">
            <v>DLV</v>
          </cell>
          <cell r="AJ539" t="str">
            <v>000</v>
          </cell>
          <cell r="AK539" t="str">
            <v>REL</v>
          </cell>
          <cell r="AL539" t="str">
            <v>000</v>
          </cell>
          <cell r="AM539" t="str">
            <v>LN#</v>
          </cell>
          <cell r="AO539" t="str">
            <v>UOI</v>
          </cell>
          <cell r="AP539" t="str">
            <v>FT</v>
          </cell>
          <cell r="AU539" t="str">
            <v>0</v>
          </cell>
          <cell r="AW539" t="str">
            <v>000</v>
          </cell>
          <cell r="AX539" t="str">
            <v>00</v>
          </cell>
          <cell r="AY539" t="str">
            <v>0</v>
          </cell>
          <cell r="AZ539" t="str">
            <v>FPL Fibernet</v>
          </cell>
        </row>
        <row r="540">
          <cell r="A540" t="str">
            <v>107100</v>
          </cell>
          <cell r="B540" t="str">
            <v>0312</v>
          </cell>
          <cell r="C540" t="str">
            <v>06080</v>
          </cell>
          <cell r="D540" t="str">
            <v>0ELECT</v>
          </cell>
          <cell r="E540" t="str">
            <v>312000</v>
          </cell>
          <cell r="F540" t="str">
            <v>0676</v>
          </cell>
          <cell r="G540" t="str">
            <v>11450</v>
          </cell>
          <cell r="H540" t="str">
            <v>A</v>
          </cell>
          <cell r="I540" t="str">
            <v>00000041</v>
          </cell>
          <cell r="J540">
            <v>65</v>
          </cell>
          <cell r="K540">
            <v>312</v>
          </cell>
          <cell r="L540">
            <v>6184</v>
          </cell>
          <cell r="M540">
            <v>398</v>
          </cell>
          <cell r="N540">
            <v>0</v>
          </cell>
          <cell r="O540">
            <v>1</v>
          </cell>
          <cell r="P540">
            <v>398.00099999999998</v>
          </cell>
          <cell r="Q540" t="str">
            <v>0676</v>
          </cell>
          <cell r="R540" t="str">
            <v>11450</v>
          </cell>
          <cell r="S540" t="str">
            <v>200212</v>
          </cell>
          <cell r="T540" t="str">
            <v>SA01</v>
          </cell>
          <cell r="U540">
            <v>62.75</v>
          </cell>
          <cell r="V540" t="str">
            <v>LDB</v>
          </cell>
          <cell r="W540">
            <v>0</v>
          </cell>
          <cell r="Y540">
            <v>0</v>
          </cell>
          <cell r="Z540">
            <v>1</v>
          </cell>
          <cell r="AA540" t="str">
            <v>MS#</v>
          </cell>
          <cell r="AB540" t="str">
            <v xml:space="preserve">   998014502</v>
          </cell>
          <cell r="AC540" t="str">
            <v>BCH</v>
          </cell>
          <cell r="AD540" t="str">
            <v>012364</v>
          </cell>
          <cell r="AE540" t="str">
            <v>TML</v>
          </cell>
          <cell r="AF540" t="str">
            <v>12026</v>
          </cell>
          <cell r="AG540" t="str">
            <v>SRL</v>
          </cell>
          <cell r="AH540" t="str">
            <v>0350</v>
          </cell>
          <cell r="AI540" t="str">
            <v>DLV</v>
          </cell>
          <cell r="AJ540" t="str">
            <v>000</v>
          </cell>
          <cell r="AK540" t="str">
            <v>REL</v>
          </cell>
          <cell r="AL540" t="str">
            <v>000</v>
          </cell>
          <cell r="AM540" t="str">
            <v>LN#</v>
          </cell>
          <cell r="AO540" t="str">
            <v>UOI</v>
          </cell>
          <cell r="AP540" t="str">
            <v>EA</v>
          </cell>
          <cell r="AU540" t="str">
            <v>0</v>
          </cell>
          <cell r="AW540" t="str">
            <v>000</v>
          </cell>
          <cell r="AX540" t="str">
            <v>00</v>
          </cell>
          <cell r="AY540" t="str">
            <v>0</v>
          </cell>
          <cell r="AZ540" t="str">
            <v>FPL Fibernet</v>
          </cell>
        </row>
        <row r="541">
          <cell r="A541" t="str">
            <v>107100</v>
          </cell>
          <cell r="B541" t="str">
            <v>0312</v>
          </cell>
          <cell r="C541" t="str">
            <v>06080</v>
          </cell>
          <cell r="D541" t="str">
            <v>0ELECT</v>
          </cell>
          <cell r="E541" t="str">
            <v>312000</v>
          </cell>
          <cell r="F541" t="str">
            <v>0676</v>
          </cell>
          <cell r="G541" t="str">
            <v>11450</v>
          </cell>
          <cell r="H541" t="str">
            <v>A</v>
          </cell>
          <cell r="I541" t="str">
            <v>00000041</v>
          </cell>
          <cell r="J541">
            <v>65</v>
          </cell>
          <cell r="K541">
            <v>312</v>
          </cell>
          <cell r="L541">
            <v>6184</v>
          </cell>
          <cell r="M541">
            <v>398</v>
          </cell>
          <cell r="N541">
            <v>0</v>
          </cell>
          <cell r="O541">
            <v>1</v>
          </cell>
          <cell r="P541">
            <v>398.00099999999998</v>
          </cell>
          <cell r="Q541" t="str">
            <v>0676</v>
          </cell>
          <cell r="R541" t="str">
            <v>11450</v>
          </cell>
          <cell r="S541" t="str">
            <v>200212</v>
          </cell>
          <cell r="T541" t="str">
            <v>SA01</v>
          </cell>
          <cell r="U541">
            <v>73.040000000000006</v>
          </cell>
          <cell r="V541" t="str">
            <v>LDB</v>
          </cell>
          <cell r="W541">
            <v>0</v>
          </cell>
          <cell r="Y541">
            <v>0</v>
          </cell>
          <cell r="Z541">
            <v>1</v>
          </cell>
          <cell r="AA541" t="str">
            <v>MS#</v>
          </cell>
          <cell r="AB541" t="str">
            <v xml:space="preserve">   998000172</v>
          </cell>
          <cell r="AC541" t="str">
            <v>BCH</v>
          </cell>
          <cell r="AD541" t="str">
            <v>012363</v>
          </cell>
          <cell r="AE541" t="str">
            <v>TML</v>
          </cell>
          <cell r="AF541" t="str">
            <v>12026</v>
          </cell>
          <cell r="AG541" t="str">
            <v>SRL</v>
          </cell>
          <cell r="AH541" t="str">
            <v>0368</v>
          </cell>
          <cell r="AI541" t="str">
            <v>DLV</v>
          </cell>
          <cell r="AJ541" t="str">
            <v>000</v>
          </cell>
          <cell r="AK541" t="str">
            <v>REL</v>
          </cell>
          <cell r="AL541" t="str">
            <v>000</v>
          </cell>
          <cell r="AM541" t="str">
            <v>LN#</v>
          </cell>
          <cell r="AO541" t="str">
            <v>UOI</v>
          </cell>
          <cell r="AP541" t="str">
            <v>EA</v>
          </cell>
          <cell r="AU541" t="str">
            <v>0</v>
          </cell>
          <cell r="AW541" t="str">
            <v>000</v>
          </cell>
          <cell r="AX541" t="str">
            <v>00</v>
          </cell>
          <cell r="AY541" t="str">
            <v>0</v>
          </cell>
          <cell r="AZ541" t="str">
            <v>FPL Fibernet</v>
          </cell>
        </row>
        <row r="542">
          <cell r="A542" t="str">
            <v>107100</v>
          </cell>
          <cell r="B542" t="str">
            <v>0312</v>
          </cell>
          <cell r="C542" t="str">
            <v>06080</v>
          </cell>
          <cell r="D542" t="str">
            <v>0ELECT</v>
          </cell>
          <cell r="E542" t="str">
            <v>312000</v>
          </cell>
          <cell r="F542" t="str">
            <v>0676</v>
          </cell>
          <cell r="G542" t="str">
            <v>11450</v>
          </cell>
          <cell r="H542" t="str">
            <v>A</v>
          </cell>
          <cell r="I542" t="str">
            <v>00000041</v>
          </cell>
          <cell r="J542">
            <v>65</v>
          </cell>
          <cell r="K542">
            <v>312</v>
          </cell>
          <cell r="L542">
            <v>6184</v>
          </cell>
          <cell r="M542">
            <v>398</v>
          </cell>
          <cell r="N542">
            <v>0</v>
          </cell>
          <cell r="O542">
            <v>1</v>
          </cell>
          <cell r="P542">
            <v>398.00099999999998</v>
          </cell>
          <cell r="Q542" t="str">
            <v>0676</v>
          </cell>
          <cell r="R542" t="str">
            <v>11450</v>
          </cell>
          <cell r="S542" t="str">
            <v>200212</v>
          </cell>
          <cell r="T542" t="str">
            <v>SA01</v>
          </cell>
          <cell r="U542">
            <v>73.53</v>
          </cell>
          <cell r="V542" t="str">
            <v>LDB</v>
          </cell>
          <cell r="W542">
            <v>0</v>
          </cell>
          <cell r="Y542">
            <v>0</v>
          </cell>
          <cell r="Z542">
            <v>1</v>
          </cell>
          <cell r="AA542" t="str">
            <v>MS#</v>
          </cell>
          <cell r="AB542" t="str">
            <v xml:space="preserve">   998014105</v>
          </cell>
          <cell r="AC542" t="str">
            <v>BCH</v>
          </cell>
          <cell r="AD542" t="str">
            <v>012360</v>
          </cell>
          <cell r="AE542" t="str">
            <v>TML</v>
          </cell>
          <cell r="AF542" t="str">
            <v>12026</v>
          </cell>
          <cell r="AG542" t="str">
            <v>SRL</v>
          </cell>
          <cell r="AH542" t="str">
            <v>0368</v>
          </cell>
          <cell r="AI542" t="str">
            <v>DLV</v>
          </cell>
          <cell r="AJ542" t="str">
            <v>000</v>
          </cell>
          <cell r="AK542" t="str">
            <v>REL</v>
          </cell>
          <cell r="AL542" t="str">
            <v>000</v>
          </cell>
          <cell r="AM542" t="str">
            <v>LN#</v>
          </cell>
          <cell r="AO542" t="str">
            <v>UOI</v>
          </cell>
          <cell r="AP542" t="str">
            <v>EA</v>
          </cell>
          <cell r="AU542" t="str">
            <v>0</v>
          </cell>
          <cell r="AW542" t="str">
            <v>000</v>
          </cell>
          <cell r="AX542" t="str">
            <v>00</v>
          </cell>
          <cell r="AY542" t="str">
            <v>0</v>
          </cell>
          <cell r="AZ542" t="str">
            <v>FPL Fibernet</v>
          </cell>
        </row>
        <row r="543">
          <cell r="A543" t="str">
            <v>107100</v>
          </cell>
          <cell r="B543" t="str">
            <v>0312</v>
          </cell>
          <cell r="C543" t="str">
            <v>06080</v>
          </cell>
          <cell r="D543" t="str">
            <v>0ELECT</v>
          </cell>
          <cell r="E543" t="str">
            <v>312000</v>
          </cell>
          <cell r="F543" t="str">
            <v>0676</v>
          </cell>
          <cell r="G543" t="str">
            <v>11450</v>
          </cell>
          <cell r="H543" t="str">
            <v>A</v>
          </cell>
          <cell r="I543" t="str">
            <v>00000041</v>
          </cell>
          <cell r="J543">
            <v>65</v>
          </cell>
          <cell r="K543">
            <v>312</v>
          </cell>
          <cell r="L543">
            <v>6184</v>
          </cell>
          <cell r="M543">
            <v>398</v>
          </cell>
          <cell r="N543">
            <v>0</v>
          </cell>
          <cell r="O543">
            <v>1</v>
          </cell>
          <cell r="P543">
            <v>398.00099999999998</v>
          </cell>
          <cell r="Q543" t="str">
            <v>0676</v>
          </cell>
          <cell r="R543" t="str">
            <v>11450</v>
          </cell>
          <cell r="S543" t="str">
            <v>200212</v>
          </cell>
          <cell r="T543" t="str">
            <v>SA01</v>
          </cell>
          <cell r="U543">
            <v>83.2</v>
          </cell>
          <cell r="V543" t="str">
            <v>LDB</v>
          </cell>
          <cell r="W543">
            <v>0</v>
          </cell>
          <cell r="Y543">
            <v>0</v>
          </cell>
          <cell r="Z543">
            <v>4</v>
          </cell>
          <cell r="AA543" t="str">
            <v>MS#</v>
          </cell>
          <cell r="AB543" t="str">
            <v xml:space="preserve">   998003028</v>
          </cell>
          <cell r="AC543" t="str">
            <v>BCH</v>
          </cell>
          <cell r="AD543" t="str">
            <v>012635</v>
          </cell>
          <cell r="AE543" t="str">
            <v>TML</v>
          </cell>
          <cell r="AF543" t="str">
            <v>12027</v>
          </cell>
          <cell r="AG543" t="str">
            <v>SRL</v>
          </cell>
          <cell r="AH543" t="str">
            <v>0368</v>
          </cell>
          <cell r="AI543" t="str">
            <v>DLV</v>
          </cell>
          <cell r="AJ543" t="str">
            <v>000</v>
          </cell>
          <cell r="AK543" t="str">
            <v>REL</v>
          </cell>
          <cell r="AL543" t="str">
            <v>000</v>
          </cell>
          <cell r="AM543" t="str">
            <v>LN#</v>
          </cell>
          <cell r="AO543" t="str">
            <v>UOI</v>
          </cell>
          <cell r="AP543" t="str">
            <v>EA</v>
          </cell>
          <cell r="AU543" t="str">
            <v>0</v>
          </cell>
          <cell r="AW543" t="str">
            <v>000</v>
          </cell>
          <cell r="AX543" t="str">
            <v>00</v>
          </cell>
          <cell r="AY543" t="str">
            <v>0</v>
          </cell>
          <cell r="AZ543" t="str">
            <v>FPL Fibernet</v>
          </cell>
        </row>
        <row r="544">
          <cell r="A544" t="str">
            <v>107100</v>
          </cell>
          <cell r="B544" t="str">
            <v>0312</v>
          </cell>
          <cell r="C544" t="str">
            <v>06080</v>
          </cell>
          <cell r="D544" t="str">
            <v>0ELECT</v>
          </cell>
          <cell r="E544" t="str">
            <v>312000</v>
          </cell>
          <cell r="F544" t="str">
            <v>0676</v>
          </cell>
          <cell r="G544" t="str">
            <v>11450</v>
          </cell>
          <cell r="H544" t="str">
            <v>A</v>
          </cell>
          <cell r="I544" t="str">
            <v>00000041</v>
          </cell>
          <cell r="J544">
            <v>65</v>
          </cell>
          <cell r="K544">
            <v>312</v>
          </cell>
          <cell r="L544">
            <v>6184</v>
          </cell>
          <cell r="M544">
            <v>398</v>
          </cell>
          <cell r="N544">
            <v>0</v>
          </cell>
          <cell r="O544">
            <v>1</v>
          </cell>
          <cell r="P544">
            <v>398.00099999999998</v>
          </cell>
          <cell r="Q544" t="str">
            <v>0676</v>
          </cell>
          <cell r="R544" t="str">
            <v>11450</v>
          </cell>
          <cell r="S544" t="str">
            <v>200212</v>
          </cell>
          <cell r="T544" t="str">
            <v>SA01</v>
          </cell>
          <cell r="U544">
            <v>92</v>
          </cell>
          <cell r="V544" t="str">
            <v>LDB</v>
          </cell>
          <cell r="W544">
            <v>0</v>
          </cell>
          <cell r="Y544">
            <v>0</v>
          </cell>
          <cell r="Z544">
            <v>5</v>
          </cell>
          <cell r="AA544" t="str">
            <v>MS#</v>
          </cell>
          <cell r="AB544" t="str">
            <v xml:space="preserve">   998000199</v>
          </cell>
          <cell r="AC544" t="str">
            <v>BCH</v>
          </cell>
          <cell r="AD544" t="str">
            <v>012363</v>
          </cell>
          <cell r="AE544" t="str">
            <v>TML</v>
          </cell>
          <cell r="AF544" t="str">
            <v>12026</v>
          </cell>
          <cell r="AG544" t="str">
            <v>SRL</v>
          </cell>
          <cell r="AH544" t="str">
            <v>0368</v>
          </cell>
          <cell r="AI544" t="str">
            <v>DLV</v>
          </cell>
          <cell r="AJ544" t="str">
            <v>000</v>
          </cell>
          <cell r="AK544" t="str">
            <v>REL</v>
          </cell>
          <cell r="AL544" t="str">
            <v>000</v>
          </cell>
          <cell r="AM544" t="str">
            <v>LN#</v>
          </cell>
          <cell r="AO544" t="str">
            <v>UOI</v>
          </cell>
          <cell r="AP544" t="str">
            <v>EA</v>
          </cell>
          <cell r="AU544" t="str">
            <v>0</v>
          </cell>
          <cell r="AW544" t="str">
            <v>000</v>
          </cell>
          <cell r="AX544" t="str">
            <v>00</v>
          </cell>
          <cell r="AY544" t="str">
            <v>0</v>
          </cell>
          <cell r="AZ544" t="str">
            <v>FPL Fibernet</v>
          </cell>
        </row>
        <row r="545">
          <cell r="A545" t="str">
            <v>107100</v>
          </cell>
          <cell r="B545" t="str">
            <v>0312</v>
          </cell>
          <cell r="C545" t="str">
            <v>06080</v>
          </cell>
          <cell r="D545" t="str">
            <v>0ELECT</v>
          </cell>
          <cell r="E545" t="str">
            <v>312000</v>
          </cell>
          <cell r="F545" t="str">
            <v>0676</v>
          </cell>
          <cell r="G545" t="str">
            <v>11450</v>
          </cell>
          <cell r="H545" t="str">
            <v>A</v>
          </cell>
          <cell r="I545" t="str">
            <v>00000041</v>
          </cell>
          <cell r="J545">
            <v>65</v>
          </cell>
          <cell r="K545">
            <v>312</v>
          </cell>
          <cell r="L545">
            <v>6184</v>
          </cell>
          <cell r="M545">
            <v>398</v>
          </cell>
          <cell r="N545">
            <v>0</v>
          </cell>
          <cell r="O545">
            <v>1</v>
          </cell>
          <cell r="P545">
            <v>398.00099999999998</v>
          </cell>
          <cell r="Q545" t="str">
            <v>0676</v>
          </cell>
          <cell r="R545" t="str">
            <v>11450</v>
          </cell>
          <cell r="S545" t="str">
            <v>200212</v>
          </cell>
          <cell r="T545" t="str">
            <v>SA01</v>
          </cell>
          <cell r="U545">
            <v>135.24</v>
          </cell>
          <cell r="V545" t="str">
            <v>LDB</v>
          </cell>
          <cell r="W545">
            <v>0</v>
          </cell>
          <cell r="Y545">
            <v>0</v>
          </cell>
          <cell r="Z545">
            <v>69</v>
          </cell>
          <cell r="AA545" t="str">
            <v>MS#</v>
          </cell>
          <cell r="AB545" t="str">
            <v xml:space="preserve">   998000502</v>
          </cell>
          <cell r="AC545" t="str">
            <v>BCH</v>
          </cell>
          <cell r="AD545" t="str">
            <v>012363</v>
          </cell>
          <cell r="AE545" t="str">
            <v>TML</v>
          </cell>
          <cell r="AF545" t="str">
            <v>12026</v>
          </cell>
          <cell r="AG545" t="str">
            <v>SRL</v>
          </cell>
          <cell r="AH545" t="str">
            <v>0368</v>
          </cell>
          <cell r="AI545" t="str">
            <v>DLV</v>
          </cell>
          <cell r="AJ545" t="str">
            <v>000</v>
          </cell>
          <cell r="AK545" t="str">
            <v>REL</v>
          </cell>
          <cell r="AL545" t="str">
            <v>000</v>
          </cell>
          <cell r="AM545" t="str">
            <v>LN#</v>
          </cell>
          <cell r="AO545" t="str">
            <v>UOI</v>
          </cell>
          <cell r="AP545" t="str">
            <v>EA</v>
          </cell>
          <cell r="AU545" t="str">
            <v>0</v>
          </cell>
          <cell r="AW545" t="str">
            <v>000</v>
          </cell>
          <cell r="AX545" t="str">
            <v>00</v>
          </cell>
          <cell r="AY545" t="str">
            <v>0</v>
          </cell>
          <cell r="AZ545" t="str">
            <v>FPL Fibernet</v>
          </cell>
        </row>
        <row r="546">
          <cell r="A546" t="str">
            <v>107100</v>
          </cell>
          <cell r="B546" t="str">
            <v>0312</v>
          </cell>
          <cell r="C546" t="str">
            <v>06080</v>
          </cell>
          <cell r="D546" t="str">
            <v>0ELECT</v>
          </cell>
          <cell r="E546" t="str">
            <v>312000</v>
          </cell>
          <cell r="F546" t="str">
            <v>0676</v>
          </cell>
          <cell r="G546" t="str">
            <v>11450</v>
          </cell>
          <cell r="H546" t="str">
            <v>A</v>
          </cell>
          <cell r="I546" t="str">
            <v>00000041</v>
          </cell>
          <cell r="J546">
            <v>65</v>
          </cell>
          <cell r="K546">
            <v>312</v>
          </cell>
          <cell r="L546">
            <v>6184</v>
          </cell>
          <cell r="M546">
            <v>398</v>
          </cell>
          <cell r="N546">
            <v>0</v>
          </cell>
          <cell r="O546">
            <v>1</v>
          </cell>
          <cell r="P546">
            <v>398.00099999999998</v>
          </cell>
          <cell r="Q546" t="str">
            <v>0676</v>
          </cell>
          <cell r="R546" t="str">
            <v>11450</v>
          </cell>
          <cell r="S546" t="str">
            <v>200212</v>
          </cell>
          <cell r="T546" t="str">
            <v>SA01</v>
          </cell>
          <cell r="U546">
            <v>221.55</v>
          </cell>
          <cell r="V546" t="str">
            <v>LDB</v>
          </cell>
          <cell r="W546">
            <v>0</v>
          </cell>
          <cell r="Y546">
            <v>0</v>
          </cell>
          <cell r="Z546">
            <v>3</v>
          </cell>
          <cell r="AA546" t="str">
            <v>MS#</v>
          </cell>
          <cell r="AB546" t="str">
            <v xml:space="preserve">   998000171</v>
          </cell>
          <cell r="AC546" t="str">
            <v>BCH</v>
          </cell>
          <cell r="AD546" t="str">
            <v>012363</v>
          </cell>
          <cell r="AE546" t="str">
            <v>TML</v>
          </cell>
          <cell r="AF546" t="str">
            <v>12026</v>
          </cell>
          <cell r="AG546" t="str">
            <v>SRL</v>
          </cell>
          <cell r="AH546" t="str">
            <v>0368</v>
          </cell>
          <cell r="AI546" t="str">
            <v>DLV</v>
          </cell>
          <cell r="AJ546" t="str">
            <v>000</v>
          </cell>
          <cell r="AK546" t="str">
            <v>REL</v>
          </cell>
          <cell r="AL546" t="str">
            <v>000</v>
          </cell>
          <cell r="AM546" t="str">
            <v>LN#</v>
          </cell>
          <cell r="AO546" t="str">
            <v>UOI</v>
          </cell>
          <cell r="AP546" t="str">
            <v>EA</v>
          </cell>
          <cell r="AU546" t="str">
            <v>0</v>
          </cell>
          <cell r="AW546" t="str">
            <v>000</v>
          </cell>
          <cell r="AX546" t="str">
            <v>00</v>
          </cell>
          <cell r="AY546" t="str">
            <v>0</v>
          </cell>
          <cell r="AZ546" t="str">
            <v>FPL Fibernet</v>
          </cell>
        </row>
        <row r="547">
          <cell r="A547" t="str">
            <v>107100</v>
          </cell>
          <cell r="B547" t="str">
            <v>0312</v>
          </cell>
          <cell r="C547" t="str">
            <v>06080</v>
          </cell>
          <cell r="D547" t="str">
            <v>0ELECT</v>
          </cell>
          <cell r="E547" t="str">
            <v>312000</v>
          </cell>
          <cell r="F547" t="str">
            <v>0676</v>
          </cell>
          <cell r="G547" t="str">
            <v>11450</v>
          </cell>
          <cell r="H547" t="str">
            <v>A</v>
          </cell>
          <cell r="I547" t="str">
            <v>00000041</v>
          </cell>
          <cell r="J547">
            <v>65</v>
          </cell>
          <cell r="K547">
            <v>312</v>
          </cell>
          <cell r="L547">
            <v>6184</v>
          </cell>
          <cell r="M547">
            <v>398</v>
          </cell>
          <cell r="N547">
            <v>0</v>
          </cell>
          <cell r="O547">
            <v>1</v>
          </cell>
          <cell r="P547">
            <v>398.00099999999998</v>
          </cell>
          <cell r="Q547" t="str">
            <v>0676</v>
          </cell>
          <cell r="R547" t="str">
            <v>11450</v>
          </cell>
          <cell r="S547" t="str">
            <v>200212</v>
          </cell>
          <cell r="T547" t="str">
            <v>SA01</v>
          </cell>
          <cell r="U547">
            <v>392.2</v>
          </cell>
          <cell r="V547" t="str">
            <v>LDB</v>
          </cell>
          <cell r="W547">
            <v>0</v>
          </cell>
          <cell r="Y547">
            <v>0</v>
          </cell>
          <cell r="Z547">
            <v>200</v>
          </cell>
          <cell r="AA547" t="str">
            <v>MS#</v>
          </cell>
          <cell r="AB547" t="str">
            <v xml:space="preserve">   998000502</v>
          </cell>
          <cell r="AC547" t="str">
            <v>BCH</v>
          </cell>
          <cell r="AD547" t="str">
            <v>012360</v>
          </cell>
          <cell r="AE547" t="str">
            <v>TML</v>
          </cell>
          <cell r="AF547" t="str">
            <v>12026</v>
          </cell>
          <cell r="AG547" t="str">
            <v>SRL</v>
          </cell>
          <cell r="AH547" t="str">
            <v>0368</v>
          </cell>
          <cell r="AI547" t="str">
            <v>DLV</v>
          </cell>
          <cell r="AJ547" t="str">
            <v>000</v>
          </cell>
          <cell r="AK547" t="str">
            <v>REL</v>
          </cell>
          <cell r="AL547" t="str">
            <v>000</v>
          </cell>
          <cell r="AM547" t="str">
            <v>LN#</v>
          </cell>
          <cell r="AO547" t="str">
            <v>UOI</v>
          </cell>
          <cell r="AP547" t="str">
            <v>EA</v>
          </cell>
          <cell r="AU547" t="str">
            <v>0</v>
          </cell>
          <cell r="AW547" t="str">
            <v>000</v>
          </cell>
          <cell r="AX547" t="str">
            <v>00</v>
          </cell>
          <cell r="AY547" t="str">
            <v>0</v>
          </cell>
          <cell r="AZ547" t="str">
            <v>FPL Fibernet</v>
          </cell>
        </row>
        <row r="548">
          <cell r="A548" t="str">
            <v>107100</v>
          </cell>
          <cell r="B548" t="str">
            <v>0312</v>
          </cell>
          <cell r="C548" t="str">
            <v>06080</v>
          </cell>
          <cell r="D548" t="str">
            <v>0ELECT</v>
          </cell>
          <cell r="E548" t="str">
            <v>312000</v>
          </cell>
          <cell r="F548" t="str">
            <v>0676</v>
          </cell>
          <cell r="G548" t="str">
            <v>11450</v>
          </cell>
          <cell r="H548" t="str">
            <v>A</v>
          </cell>
          <cell r="I548" t="str">
            <v>00000041</v>
          </cell>
          <cell r="J548">
            <v>65</v>
          </cell>
          <cell r="K548">
            <v>312</v>
          </cell>
          <cell r="L548">
            <v>6184</v>
          </cell>
          <cell r="M548">
            <v>398</v>
          </cell>
          <cell r="N548">
            <v>0</v>
          </cell>
          <cell r="O548">
            <v>1</v>
          </cell>
          <cell r="P548">
            <v>398.00099999999998</v>
          </cell>
          <cell r="Q548" t="str">
            <v>0676</v>
          </cell>
          <cell r="R548" t="str">
            <v>11450</v>
          </cell>
          <cell r="S548" t="str">
            <v>200212</v>
          </cell>
          <cell r="T548" t="str">
            <v>SA01</v>
          </cell>
          <cell r="U548">
            <v>423</v>
          </cell>
          <cell r="V548" t="str">
            <v>LDB</v>
          </cell>
          <cell r="W548">
            <v>0</v>
          </cell>
          <cell r="Y548">
            <v>0</v>
          </cell>
          <cell r="Z548">
            <v>300</v>
          </cell>
          <cell r="AA548" t="str">
            <v>MS#</v>
          </cell>
          <cell r="AB548" t="str">
            <v xml:space="preserve">   998000092</v>
          </cell>
          <cell r="AC548" t="str">
            <v>BCH</v>
          </cell>
          <cell r="AD548" t="str">
            <v>012363</v>
          </cell>
          <cell r="AE548" t="str">
            <v>TML</v>
          </cell>
          <cell r="AF548" t="str">
            <v>12026</v>
          </cell>
          <cell r="AG548" t="str">
            <v>SRL</v>
          </cell>
          <cell r="AH548" t="str">
            <v>0368</v>
          </cell>
          <cell r="AI548" t="str">
            <v>DLV</v>
          </cell>
          <cell r="AJ548" t="str">
            <v>000</v>
          </cell>
          <cell r="AK548" t="str">
            <v>REL</v>
          </cell>
          <cell r="AL548" t="str">
            <v>000</v>
          </cell>
          <cell r="AM548" t="str">
            <v>LN#</v>
          </cell>
          <cell r="AO548" t="str">
            <v>UOI</v>
          </cell>
          <cell r="AP548" t="str">
            <v>FT</v>
          </cell>
          <cell r="AU548" t="str">
            <v>0</v>
          </cell>
          <cell r="AW548" t="str">
            <v>000</v>
          </cell>
          <cell r="AX548" t="str">
            <v>00</v>
          </cell>
          <cell r="AY548" t="str">
            <v>0</v>
          </cell>
          <cell r="AZ548" t="str">
            <v>FPL Fibernet</v>
          </cell>
        </row>
        <row r="549">
          <cell r="A549" t="str">
            <v>107100</v>
          </cell>
          <cell r="B549" t="str">
            <v>0312</v>
          </cell>
          <cell r="C549" t="str">
            <v>06080</v>
          </cell>
          <cell r="D549" t="str">
            <v>0ELECT</v>
          </cell>
          <cell r="E549" t="str">
            <v>312000</v>
          </cell>
          <cell r="F549" t="str">
            <v>0676</v>
          </cell>
          <cell r="G549" t="str">
            <v>11450</v>
          </cell>
          <cell r="H549" t="str">
            <v>A</v>
          </cell>
          <cell r="I549" t="str">
            <v>00000041</v>
          </cell>
          <cell r="J549">
            <v>65</v>
          </cell>
          <cell r="K549">
            <v>312</v>
          </cell>
          <cell r="L549">
            <v>6184</v>
          </cell>
          <cell r="M549">
            <v>398</v>
          </cell>
          <cell r="N549">
            <v>0</v>
          </cell>
          <cell r="O549">
            <v>1</v>
          </cell>
          <cell r="P549">
            <v>398.00099999999998</v>
          </cell>
          <cell r="Q549" t="str">
            <v>0676</v>
          </cell>
          <cell r="R549" t="str">
            <v>11450</v>
          </cell>
          <cell r="S549" t="str">
            <v>200212</v>
          </cell>
          <cell r="T549" t="str">
            <v>SA01</v>
          </cell>
          <cell r="U549">
            <v>585.12</v>
          </cell>
          <cell r="V549" t="str">
            <v>LDB</v>
          </cell>
          <cell r="W549">
            <v>0</v>
          </cell>
          <cell r="Y549">
            <v>0</v>
          </cell>
          <cell r="Z549">
            <v>3</v>
          </cell>
          <cell r="AA549" t="str">
            <v>MS#</v>
          </cell>
          <cell r="AB549" t="str">
            <v xml:space="preserve">   998000209</v>
          </cell>
          <cell r="AC549" t="str">
            <v>BCH</v>
          </cell>
          <cell r="AD549" t="str">
            <v>012363</v>
          </cell>
          <cell r="AE549" t="str">
            <v>TML</v>
          </cell>
          <cell r="AF549" t="str">
            <v>12026</v>
          </cell>
          <cell r="AG549" t="str">
            <v>SRL</v>
          </cell>
          <cell r="AH549" t="str">
            <v>0368</v>
          </cell>
          <cell r="AI549" t="str">
            <v>DLV</v>
          </cell>
          <cell r="AJ549" t="str">
            <v>000</v>
          </cell>
          <cell r="AK549" t="str">
            <v>REL</v>
          </cell>
          <cell r="AL549" t="str">
            <v>000</v>
          </cell>
          <cell r="AM549" t="str">
            <v>LN#</v>
          </cell>
          <cell r="AO549" t="str">
            <v>UOI</v>
          </cell>
          <cell r="AP549" t="str">
            <v>FT</v>
          </cell>
          <cell r="AU549" t="str">
            <v>0</v>
          </cell>
          <cell r="AW549" t="str">
            <v>000</v>
          </cell>
          <cell r="AX549" t="str">
            <v>00</v>
          </cell>
          <cell r="AY549" t="str">
            <v>0</v>
          </cell>
          <cell r="AZ549" t="str">
            <v>FPL Fibernet</v>
          </cell>
        </row>
        <row r="550">
          <cell r="A550" t="str">
            <v>107100</v>
          </cell>
          <cell r="B550" t="str">
            <v>0312</v>
          </cell>
          <cell r="C550" t="str">
            <v>06080</v>
          </cell>
          <cell r="D550" t="str">
            <v>0ELECT</v>
          </cell>
          <cell r="E550" t="str">
            <v>312000</v>
          </cell>
          <cell r="F550" t="str">
            <v>0676</v>
          </cell>
          <cell r="G550" t="str">
            <v>11450</v>
          </cell>
          <cell r="H550" t="str">
            <v>A</v>
          </cell>
          <cell r="I550" t="str">
            <v>00000041</v>
          </cell>
          <cell r="J550">
            <v>65</v>
          </cell>
          <cell r="K550">
            <v>312</v>
          </cell>
          <cell r="L550">
            <v>6184</v>
          </cell>
          <cell r="M550">
            <v>398</v>
          </cell>
          <cell r="N550">
            <v>0</v>
          </cell>
          <cell r="O550">
            <v>1</v>
          </cell>
          <cell r="P550">
            <v>398.00099999999998</v>
          </cell>
          <cell r="Q550" t="str">
            <v>0676</v>
          </cell>
          <cell r="R550" t="str">
            <v>11450</v>
          </cell>
          <cell r="S550" t="str">
            <v>200212</v>
          </cell>
          <cell r="T550" t="str">
            <v>SA01</v>
          </cell>
          <cell r="U550">
            <v>748.13</v>
          </cell>
          <cell r="V550" t="str">
            <v>LDB</v>
          </cell>
          <cell r="W550">
            <v>0</v>
          </cell>
          <cell r="Y550">
            <v>0</v>
          </cell>
          <cell r="Z550">
            <v>2</v>
          </cell>
          <cell r="AA550" t="str">
            <v>MS#</v>
          </cell>
          <cell r="AB550" t="str">
            <v xml:space="preserve">   998003502</v>
          </cell>
          <cell r="AC550" t="str">
            <v>BCH</v>
          </cell>
          <cell r="AD550" t="str">
            <v>012360</v>
          </cell>
          <cell r="AE550" t="str">
            <v>TML</v>
          </cell>
          <cell r="AF550" t="str">
            <v>12026</v>
          </cell>
          <cell r="AG550" t="str">
            <v>SRL</v>
          </cell>
          <cell r="AH550" t="str">
            <v>0368</v>
          </cell>
          <cell r="AI550" t="str">
            <v>DLV</v>
          </cell>
          <cell r="AJ550" t="str">
            <v>000</v>
          </cell>
          <cell r="AK550" t="str">
            <v>REL</v>
          </cell>
          <cell r="AL550" t="str">
            <v>000</v>
          </cell>
          <cell r="AM550" t="str">
            <v>LN#</v>
          </cell>
          <cell r="AO550" t="str">
            <v>UOI</v>
          </cell>
          <cell r="AP550" t="str">
            <v>EA</v>
          </cell>
          <cell r="AU550" t="str">
            <v>0</v>
          </cell>
          <cell r="AW550" t="str">
            <v>000</v>
          </cell>
          <cell r="AX550" t="str">
            <v>00</v>
          </cell>
          <cell r="AY550" t="str">
            <v>0</v>
          </cell>
          <cell r="AZ550" t="str">
            <v>FPL Fibernet</v>
          </cell>
        </row>
        <row r="551">
          <cell r="A551" t="str">
            <v>107100</v>
          </cell>
          <cell r="B551" t="str">
            <v>0312</v>
          </cell>
          <cell r="C551" t="str">
            <v>06080</v>
          </cell>
          <cell r="D551" t="str">
            <v>0ELECT</v>
          </cell>
          <cell r="E551" t="str">
            <v>312000</v>
          </cell>
          <cell r="F551" t="str">
            <v>0676</v>
          </cell>
          <cell r="G551" t="str">
            <v>11450</v>
          </cell>
          <cell r="H551" t="str">
            <v>A</v>
          </cell>
          <cell r="I551" t="str">
            <v>00000041</v>
          </cell>
          <cell r="J551">
            <v>65</v>
          </cell>
          <cell r="K551">
            <v>312</v>
          </cell>
          <cell r="L551">
            <v>6184</v>
          </cell>
          <cell r="M551">
            <v>398</v>
          </cell>
          <cell r="N551">
            <v>0</v>
          </cell>
          <cell r="O551">
            <v>1</v>
          </cell>
          <cell r="P551">
            <v>398.00099999999998</v>
          </cell>
          <cell r="Q551" t="str">
            <v>0676</v>
          </cell>
          <cell r="R551" t="str">
            <v>11450</v>
          </cell>
          <cell r="S551" t="str">
            <v>200212</v>
          </cell>
          <cell r="T551" t="str">
            <v>SA01</v>
          </cell>
          <cell r="U551">
            <v>987</v>
          </cell>
          <cell r="V551" t="str">
            <v>LDB</v>
          </cell>
          <cell r="W551">
            <v>0</v>
          </cell>
          <cell r="Y551">
            <v>0</v>
          </cell>
          <cell r="Z551">
            <v>700</v>
          </cell>
          <cell r="AA551" t="str">
            <v>MS#</v>
          </cell>
          <cell r="AB551" t="str">
            <v xml:space="preserve">   998000092</v>
          </cell>
          <cell r="AC551" t="str">
            <v>BCH</v>
          </cell>
          <cell r="AD551" t="str">
            <v>012360</v>
          </cell>
          <cell r="AE551" t="str">
            <v>TML</v>
          </cell>
          <cell r="AF551" t="str">
            <v>12026</v>
          </cell>
          <cell r="AG551" t="str">
            <v>SRL</v>
          </cell>
          <cell r="AH551" t="str">
            <v>0368</v>
          </cell>
          <cell r="AI551" t="str">
            <v>DLV</v>
          </cell>
          <cell r="AJ551" t="str">
            <v>000</v>
          </cell>
          <cell r="AK551" t="str">
            <v>REL</v>
          </cell>
          <cell r="AL551" t="str">
            <v>000</v>
          </cell>
          <cell r="AM551" t="str">
            <v>LN#</v>
          </cell>
          <cell r="AO551" t="str">
            <v>UOI</v>
          </cell>
          <cell r="AP551" t="str">
            <v>FT</v>
          </cell>
          <cell r="AU551" t="str">
            <v>0</v>
          </cell>
          <cell r="AW551" t="str">
            <v>000</v>
          </cell>
          <cell r="AX551" t="str">
            <v>00</v>
          </cell>
          <cell r="AY551" t="str">
            <v>0</v>
          </cell>
          <cell r="AZ551" t="str">
            <v>FPL Fibernet</v>
          </cell>
        </row>
        <row r="552">
          <cell r="A552" t="str">
            <v>107100</v>
          </cell>
          <cell r="B552" t="str">
            <v>0312</v>
          </cell>
          <cell r="C552" t="str">
            <v>06080</v>
          </cell>
          <cell r="D552" t="str">
            <v>0ELECT</v>
          </cell>
          <cell r="E552" t="str">
            <v>312000</v>
          </cell>
          <cell r="F552" t="str">
            <v>0676</v>
          </cell>
          <cell r="G552" t="str">
            <v>11450</v>
          </cell>
          <cell r="H552" t="str">
            <v>A</v>
          </cell>
          <cell r="I552" t="str">
            <v>00000041</v>
          </cell>
          <cell r="J552">
            <v>65</v>
          </cell>
          <cell r="K552">
            <v>312</v>
          </cell>
          <cell r="L552">
            <v>6184</v>
          </cell>
          <cell r="M552">
            <v>398</v>
          </cell>
          <cell r="N552">
            <v>0</v>
          </cell>
          <cell r="O552">
            <v>1</v>
          </cell>
          <cell r="P552">
            <v>398.00099999999998</v>
          </cell>
          <cell r="Q552" t="str">
            <v>0676</v>
          </cell>
          <cell r="R552" t="str">
            <v>11450</v>
          </cell>
          <cell r="S552" t="str">
            <v>200212</v>
          </cell>
          <cell r="T552" t="str">
            <v>SA01</v>
          </cell>
          <cell r="U552">
            <v>1120.5999999999999</v>
          </cell>
          <cell r="V552" t="str">
            <v>LDB</v>
          </cell>
          <cell r="W552">
            <v>0</v>
          </cell>
          <cell r="Y552">
            <v>0</v>
          </cell>
          <cell r="Z552">
            <v>4</v>
          </cell>
          <cell r="AA552" t="str">
            <v>MS#</v>
          </cell>
          <cell r="AB552" t="str">
            <v xml:space="preserve">   998014689</v>
          </cell>
          <cell r="AC552" t="str">
            <v>BCH</v>
          </cell>
          <cell r="AD552" t="str">
            <v>012638</v>
          </cell>
          <cell r="AE552" t="str">
            <v>TML</v>
          </cell>
          <cell r="AF552" t="str">
            <v>12027</v>
          </cell>
          <cell r="AG552" t="str">
            <v>SRL</v>
          </cell>
          <cell r="AH552" t="str">
            <v>0368</v>
          </cell>
          <cell r="AI552" t="str">
            <v>DLV</v>
          </cell>
          <cell r="AJ552" t="str">
            <v>000</v>
          </cell>
          <cell r="AK552" t="str">
            <v>REL</v>
          </cell>
          <cell r="AL552" t="str">
            <v>000</v>
          </cell>
          <cell r="AM552" t="str">
            <v>LN#</v>
          </cell>
          <cell r="AO552" t="str">
            <v>UOI</v>
          </cell>
          <cell r="AP552" t="str">
            <v>EA</v>
          </cell>
          <cell r="AU552" t="str">
            <v>0</v>
          </cell>
          <cell r="AW552" t="str">
            <v>000</v>
          </cell>
          <cell r="AX552" t="str">
            <v>00</v>
          </cell>
          <cell r="AY552" t="str">
            <v>0</v>
          </cell>
          <cell r="AZ552" t="str">
            <v>FPL Fibernet</v>
          </cell>
        </row>
        <row r="553">
          <cell r="A553" t="str">
            <v>107100</v>
          </cell>
          <cell r="B553" t="str">
            <v>0312</v>
          </cell>
          <cell r="C553" t="str">
            <v>06080</v>
          </cell>
          <cell r="D553" t="str">
            <v>0ELECT</v>
          </cell>
          <cell r="E553" t="str">
            <v>312000</v>
          </cell>
          <cell r="F553" t="str">
            <v>0676</v>
          </cell>
          <cell r="G553" t="str">
            <v>11450</v>
          </cell>
          <cell r="H553" t="str">
            <v>A</v>
          </cell>
          <cell r="I553" t="str">
            <v>00000041</v>
          </cell>
          <cell r="J553">
            <v>65</v>
          </cell>
          <cell r="K553">
            <v>312</v>
          </cell>
          <cell r="L553">
            <v>6184</v>
          </cell>
          <cell r="M553">
            <v>398</v>
          </cell>
          <cell r="N553">
            <v>0</v>
          </cell>
          <cell r="O553">
            <v>1</v>
          </cell>
          <cell r="P553">
            <v>398.00099999999998</v>
          </cell>
          <cell r="Q553" t="str">
            <v>0676</v>
          </cell>
          <cell r="R553" t="str">
            <v>11450</v>
          </cell>
          <cell r="S553" t="str">
            <v>200212</v>
          </cell>
          <cell r="T553" t="str">
            <v>SA01</v>
          </cell>
          <cell r="U553">
            <v>1591.92</v>
          </cell>
          <cell r="V553" t="str">
            <v>LDB</v>
          </cell>
          <cell r="W553">
            <v>0</v>
          </cell>
          <cell r="Y553">
            <v>0</v>
          </cell>
          <cell r="Z553">
            <v>12</v>
          </cell>
          <cell r="AA553" t="str">
            <v>MS#</v>
          </cell>
          <cell r="AB553" t="str">
            <v xml:space="preserve">   998003509</v>
          </cell>
          <cell r="AC553" t="str">
            <v>BCH</v>
          </cell>
          <cell r="AD553" t="str">
            <v>012360</v>
          </cell>
          <cell r="AE553" t="str">
            <v>TML</v>
          </cell>
          <cell r="AF553" t="str">
            <v>12026</v>
          </cell>
          <cell r="AG553" t="str">
            <v>SRL</v>
          </cell>
          <cell r="AH553" t="str">
            <v>0368</v>
          </cell>
          <cell r="AI553" t="str">
            <v>DLV</v>
          </cell>
          <cell r="AJ553" t="str">
            <v>000</v>
          </cell>
          <cell r="AK553" t="str">
            <v>REL</v>
          </cell>
          <cell r="AL553" t="str">
            <v>000</v>
          </cell>
          <cell r="AM553" t="str">
            <v>LN#</v>
          </cell>
          <cell r="AO553" t="str">
            <v>UOI</v>
          </cell>
          <cell r="AP553" t="str">
            <v>EA</v>
          </cell>
          <cell r="AU553" t="str">
            <v>0</v>
          </cell>
          <cell r="AW553" t="str">
            <v>000</v>
          </cell>
          <cell r="AX553" t="str">
            <v>00</v>
          </cell>
          <cell r="AY553" t="str">
            <v>0</v>
          </cell>
          <cell r="AZ553" t="str">
            <v>FPL Fibernet</v>
          </cell>
        </row>
        <row r="554">
          <cell r="A554" t="str">
            <v>107100</v>
          </cell>
          <cell r="B554" t="str">
            <v>0312</v>
          </cell>
          <cell r="C554" t="str">
            <v>06080</v>
          </cell>
          <cell r="D554" t="str">
            <v>0ELECT</v>
          </cell>
          <cell r="E554" t="str">
            <v>312000</v>
          </cell>
          <cell r="F554" t="str">
            <v>0676</v>
          </cell>
          <cell r="G554" t="str">
            <v>11450</v>
          </cell>
          <cell r="H554" t="str">
            <v>A</v>
          </cell>
          <cell r="I554" t="str">
            <v>00000041</v>
          </cell>
          <cell r="J554">
            <v>65</v>
          </cell>
          <cell r="K554">
            <v>312</v>
          </cell>
          <cell r="L554">
            <v>6184</v>
          </cell>
          <cell r="M554">
            <v>398</v>
          </cell>
          <cell r="N554">
            <v>0</v>
          </cell>
          <cell r="O554">
            <v>1</v>
          </cell>
          <cell r="P554">
            <v>398.00099999999998</v>
          </cell>
          <cell r="Q554" t="str">
            <v>0676</v>
          </cell>
          <cell r="R554" t="str">
            <v>11450</v>
          </cell>
          <cell r="S554" t="str">
            <v>200212</v>
          </cell>
          <cell r="T554" t="str">
            <v>SA01</v>
          </cell>
          <cell r="U554">
            <v>2004.73</v>
          </cell>
          <cell r="V554" t="str">
            <v>LDB</v>
          </cell>
          <cell r="W554">
            <v>0</v>
          </cell>
          <cell r="Y554">
            <v>0</v>
          </cell>
          <cell r="Z554">
            <v>1</v>
          </cell>
          <cell r="AA554" t="str">
            <v>MS#</v>
          </cell>
          <cell r="AB554" t="str">
            <v xml:space="preserve">   998000787</v>
          </cell>
          <cell r="AC554" t="str">
            <v>BCH</v>
          </cell>
          <cell r="AD554" t="str">
            <v>012638</v>
          </cell>
          <cell r="AE554" t="str">
            <v>TML</v>
          </cell>
          <cell r="AF554" t="str">
            <v>12027</v>
          </cell>
          <cell r="AG554" t="str">
            <v>SRL</v>
          </cell>
          <cell r="AH554" t="str">
            <v>0368</v>
          </cell>
          <cell r="AI554" t="str">
            <v>DLV</v>
          </cell>
          <cell r="AJ554" t="str">
            <v>000</v>
          </cell>
          <cell r="AK554" t="str">
            <v>REL</v>
          </cell>
          <cell r="AL554" t="str">
            <v>000</v>
          </cell>
          <cell r="AM554" t="str">
            <v>LN#</v>
          </cell>
          <cell r="AO554" t="str">
            <v>UOI</v>
          </cell>
          <cell r="AP554" t="str">
            <v>EA</v>
          </cell>
          <cell r="AU554" t="str">
            <v>0</v>
          </cell>
          <cell r="AW554" t="str">
            <v>000</v>
          </cell>
          <cell r="AX554" t="str">
            <v>00</v>
          </cell>
          <cell r="AY554" t="str">
            <v>0</v>
          </cell>
          <cell r="AZ554" t="str">
            <v>FPL Fibernet</v>
          </cell>
        </row>
        <row r="555">
          <cell r="A555" t="str">
            <v>107100</v>
          </cell>
          <cell r="B555" t="str">
            <v>0312</v>
          </cell>
          <cell r="C555" t="str">
            <v>06080</v>
          </cell>
          <cell r="D555" t="str">
            <v>0ELECT</v>
          </cell>
          <cell r="E555" t="str">
            <v>312000</v>
          </cell>
          <cell r="F555" t="str">
            <v>0676</v>
          </cell>
          <cell r="G555" t="str">
            <v>11450</v>
          </cell>
          <cell r="H555" t="str">
            <v>A</v>
          </cell>
          <cell r="I555" t="str">
            <v>00000041</v>
          </cell>
          <cell r="J555">
            <v>65</v>
          </cell>
          <cell r="K555">
            <v>312</v>
          </cell>
          <cell r="L555">
            <v>6184</v>
          </cell>
          <cell r="M555">
            <v>398</v>
          </cell>
          <cell r="N555">
            <v>0</v>
          </cell>
          <cell r="O555">
            <v>1</v>
          </cell>
          <cell r="P555">
            <v>398.00099999999998</v>
          </cell>
          <cell r="Q555" t="str">
            <v>0676</v>
          </cell>
          <cell r="R555" t="str">
            <v>11450</v>
          </cell>
          <cell r="S555" t="str">
            <v>200212</v>
          </cell>
          <cell r="T555" t="str">
            <v>SA01</v>
          </cell>
          <cell r="U555">
            <v>7535.4</v>
          </cell>
          <cell r="V555" t="str">
            <v>LDB</v>
          </cell>
          <cell r="W555">
            <v>0</v>
          </cell>
          <cell r="Y555">
            <v>0</v>
          </cell>
          <cell r="Z555">
            <v>2</v>
          </cell>
          <cell r="AA555" t="str">
            <v>MS#</v>
          </cell>
          <cell r="AB555" t="str">
            <v xml:space="preserve">   998014271</v>
          </cell>
          <cell r="AC555" t="str">
            <v>BCH</v>
          </cell>
          <cell r="AD555" t="str">
            <v>012360</v>
          </cell>
          <cell r="AE555" t="str">
            <v>TML</v>
          </cell>
          <cell r="AF555" t="str">
            <v>12026</v>
          </cell>
          <cell r="AG555" t="str">
            <v>SRL</v>
          </cell>
          <cell r="AH555" t="str">
            <v>0368</v>
          </cell>
          <cell r="AI555" t="str">
            <v>DLV</v>
          </cell>
          <cell r="AJ555" t="str">
            <v>000</v>
          </cell>
          <cell r="AK555" t="str">
            <v>REL</v>
          </cell>
          <cell r="AL555" t="str">
            <v>000</v>
          </cell>
          <cell r="AM555" t="str">
            <v>LN#</v>
          </cell>
          <cell r="AO555" t="str">
            <v>UOI</v>
          </cell>
          <cell r="AP555" t="str">
            <v>EA</v>
          </cell>
          <cell r="AU555" t="str">
            <v>0</v>
          </cell>
          <cell r="AW555" t="str">
            <v>000</v>
          </cell>
          <cell r="AX555" t="str">
            <v>00</v>
          </cell>
          <cell r="AY555" t="str">
            <v>0</v>
          </cell>
          <cell r="AZ555" t="str">
            <v>FPL Fibernet</v>
          </cell>
        </row>
        <row r="556">
          <cell r="A556" t="str">
            <v>107100</v>
          </cell>
          <cell r="B556" t="str">
            <v>0312</v>
          </cell>
          <cell r="C556" t="str">
            <v>06080</v>
          </cell>
          <cell r="D556" t="str">
            <v>0ELECT</v>
          </cell>
          <cell r="E556" t="str">
            <v>312000</v>
          </cell>
          <cell r="F556" t="str">
            <v>0676</v>
          </cell>
          <cell r="G556" t="str">
            <v>11450</v>
          </cell>
          <cell r="H556" t="str">
            <v>A</v>
          </cell>
          <cell r="I556" t="str">
            <v>00000041</v>
          </cell>
          <cell r="J556">
            <v>65</v>
          </cell>
          <cell r="K556">
            <v>312</v>
          </cell>
          <cell r="L556">
            <v>6184</v>
          </cell>
          <cell r="M556">
            <v>398</v>
          </cell>
          <cell r="N556">
            <v>0</v>
          </cell>
          <cell r="O556">
            <v>1</v>
          </cell>
          <cell r="P556">
            <v>398.00099999999998</v>
          </cell>
          <cell r="Q556" t="str">
            <v>0676</v>
          </cell>
          <cell r="R556" t="str">
            <v>11450</v>
          </cell>
          <cell r="S556" t="str">
            <v>200212</v>
          </cell>
          <cell r="T556" t="str">
            <v>SA01</v>
          </cell>
          <cell r="U556">
            <v>7535.4</v>
          </cell>
          <cell r="V556" t="str">
            <v>LDB</v>
          </cell>
          <cell r="W556">
            <v>0</v>
          </cell>
          <cell r="Y556">
            <v>0</v>
          </cell>
          <cell r="Z556">
            <v>2</v>
          </cell>
          <cell r="AA556" t="str">
            <v>MS#</v>
          </cell>
          <cell r="AB556" t="str">
            <v xml:space="preserve">   998014271</v>
          </cell>
          <cell r="AC556" t="str">
            <v>BCH</v>
          </cell>
          <cell r="AD556" t="str">
            <v>012363</v>
          </cell>
          <cell r="AE556" t="str">
            <v>TML</v>
          </cell>
          <cell r="AF556" t="str">
            <v>12026</v>
          </cell>
          <cell r="AG556" t="str">
            <v>SRL</v>
          </cell>
          <cell r="AH556" t="str">
            <v>0368</v>
          </cell>
          <cell r="AI556" t="str">
            <v>DLV</v>
          </cell>
          <cell r="AJ556" t="str">
            <v>000</v>
          </cell>
          <cell r="AK556" t="str">
            <v>REL</v>
          </cell>
          <cell r="AL556" t="str">
            <v>000</v>
          </cell>
          <cell r="AM556" t="str">
            <v>LN#</v>
          </cell>
          <cell r="AO556" t="str">
            <v>UOI</v>
          </cell>
          <cell r="AP556" t="str">
            <v>EA</v>
          </cell>
          <cell r="AU556" t="str">
            <v>0</v>
          </cell>
          <cell r="AW556" t="str">
            <v>000</v>
          </cell>
          <cell r="AX556" t="str">
            <v>00</v>
          </cell>
          <cell r="AY556" t="str">
            <v>0</v>
          </cell>
          <cell r="AZ556" t="str">
            <v>FPL Fibernet</v>
          </cell>
        </row>
        <row r="557">
          <cell r="A557" t="str">
            <v>107100</v>
          </cell>
          <cell r="B557" t="str">
            <v>0312</v>
          </cell>
          <cell r="C557" t="str">
            <v>06080</v>
          </cell>
          <cell r="D557" t="str">
            <v>0ELECT</v>
          </cell>
          <cell r="E557" t="str">
            <v>312000</v>
          </cell>
          <cell r="F557" t="str">
            <v>0676</v>
          </cell>
          <cell r="G557" t="str">
            <v>11450</v>
          </cell>
          <cell r="H557" t="str">
            <v>A</v>
          </cell>
          <cell r="I557" t="str">
            <v>00000041</v>
          </cell>
          <cell r="J557">
            <v>65</v>
          </cell>
          <cell r="K557">
            <v>312</v>
          </cell>
          <cell r="L557">
            <v>6184</v>
          </cell>
          <cell r="M557">
            <v>398</v>
          </cell>
          <cell r="N557">
            <v>0</v>
          </cell>
          <cell r="O557">
            <v>1</v>
          </cell>
          <cell r="P557">
            <v>398.00099999999998</v>
          </cell>
          <cell r="Q557" t="str">
            <v>0676</v>
          </cell>
          <cell r="R557" t="str">
            <v>11450</v>
          </cell>
          <cell r="S557" t="str">
            <v>200212</v>
          </cell>
          <cell r="T557" t="str">
            <v>SA01</v>
          </cell>
          <cell r="U557">
            <v>44974.5</v>
          </cell>
          <cell r="V557" t="str">
            <v>LDB</v>
          </cell>
          <cell r="W557">
            <v>0</v>
          </cell>
          <cell r="Y557">
            <v>0</v>
          </cell>
          <cell r="Z557">
            <v>1</v>
          </cell>
          <cell r="AA557" t="str">
            <v>MS#</v>
          </cell>
          <cell r="AB557" t="str">
            <v xml:space="preserve">   998014276</v>
          </cell>
          <cell r="AC557" t="str">
            <v>BCH</v>
          </cell>
          <cell r="AD557" t="str">
            <v>012360</v>
          </cell>
          <cell r="AE557" t="str">
            <v>TML</v>
          </cell>
          <cell r="AF557" t="str">
            <v>12026</v>
          </cell>
          <cell r="AG557" t="str">
            <v>SRL</v>
          </cell>
          <cell r="AH557" t="str">
            <v>0368</v>
          </cell>
          <cell r="AI557" t="str">
            <v>DLV</v>
          </cell>
          <cell r="AJ557" t="str">
            <v>000</v>
          </cell>
          <cell r="AK557" t="str">
            <v>REL</v>
          </cell>
          <cell r="AL557" t="str">
            <v>000</v>
          </cell>
          <cell r="AM557" t="str">
            <v>LN#</v>
          </cell>
          <cell r="AO557" t="str">
            <v>UOI</v>
          </cell>
          <cell r="AP557" t="str">
            <v>EA</v>
          </cell>
          <cell r="AU557" t="str">
            <v>0</v>
          </cell>
          <cell r="AW557" t="str">
            <v>000</v>
          </cell>
          <cell r="AX557" t="str">
            <v>00</v>
          </cell>
          <cell r="AY557" t="str">
            <v>0</v>
          </cell>
          <cell r="AZ557" t="str">
            <v>FPL Fibernet</v>
          </cell>
        </row>
        <row r="558">
          <cell r="A558" t="str">
            <v>107100</v>
          </cell>
          <cell r="B558" t="str">
            <v>0312</v>
          </cell>
          <cell r="C558" t="str">
            <v>06080</v>
          </cell>
          <cell r="D558" t="str">
            <v>0ELECT</v>
          </cell>
          <cell r="E558" t="str">
            <v>312000</v>
          </cell>
          <cell r="F558" t="str">
            <v>0676</v>
          </cell>
          <cell r="G558" t="str">
            <v>11450</v>
          </cell>
          <cell r="H558" t="str">
            <v>A</v>
          </cell>
          <cell r="I558" t="str">
            <v>00000041</v>
          </cell>
          <cell r="J558">
            <v>65</v>
          </cell>
          <cell r="K558">
            <v>312</v>
          </cell>
          <cell r="L558">
            <v>6184</v>
          </cell>
          <cell r="M558">
            <v>398</v>
          </cell>
          <cell r="N558">
            <v>0</v>
          </cell>
          <cell r="O558">
            <v>1</v>
          </cell>
          <cell r="P558">
            <v>398.00099999999998</v>
          </cell>
          <cell r="Q558" t="str">
            <v>0676</v>
          </cell>
          <cell r="R558" t="str">
            <v>11450</v>
          </cell>
          <cell r="S558" t="str">
            <v>200212</v>
          </cell>
          <cell r="T558" t="str">
            <v>SA01</v>
          </cell>
          <cell r="U558">
            <v>44974.5</v>
          </cell>
          <cell r="V558" t="str">
            <v>LDB</v>
          </cell>
          <cell r="W558">
            <v>0</v>
          </cell>
          <cell r="Y558">
            <v>0</v>
          </cell>
          <cell r="Z558">
            <v>1</v>
          </cell>
          <cell r="AA558" t="str">
            <v>MS#</v>
          </cell>
          <cell r="AB558" t="str">
            <v xml:space="preserve">   998014276</v>
          </cell>
          <cell r="AC558" t="str">
            <v>BCH</v>
          </cell>
          <cell r="AD558" t="str">
            <v>012363</v>
          </cell>
          <cell r="AE558" t="str">
            <v>TML</v>
          </cell>
          <cell r="AF558" t="str">
            <v>12026</v>
          </cell>
          <cell r="AG558" t="str">
            <v>SRL</v>
          </cell>
          <cell r="AH558" t="str">
            <v>0368</v>
          </cell>
          <cell r="AI558" t="str">
            <v>DLV</v>
          </cell>
          <cell r="AJ558" t="str">
            <v>000</v>
          </cell>
          <cell r="AK558" t="str">
            <v>REL</v>
          </cell>
          <cell r="AL558" t="str">
            <v>000</v>
          </cell>
          <cell r="AM558" t="str">
            <v>LN#</v>
          </cell>
          <cell r="AO558" t="str">
            <v>UOI</v>
          </cell>
          <cell r="AP558" t="str">
            <v>EA</v>
          </cell>
          <cell r="AU558" t="str">
            <v>0</v>
          </cell>
          <cell r="AW558" t="str">
            <v>000</v>
          </cell>
          <cell r="AX558" t="str">
            <v>00</v>
          </cell>
          <cell r="AY558" t="str">
            <v>0</v>
          </cell>
          <cell r="AZ558" t="str">
            <v>FPL Fibernet</v>
          </cell>
        </row>
        <row r="559">
          <cell r="A559" t="str">
            <v>107100</v>
          </cell>
          <cell r="B559" t="str">
            <v>0312</v>
          </cell>
          <cell r="C559" t="str">
            <v>06080</v>
          </cell>
          <cell r="D559" t="str">
            <v>0ELECT</v>
          </cell>
          <cell r="E559" t="str">
            <v>312000</v>
          </cell>
          <cell r="F559" t="str">
            <v>0676</v>
          </cell>
          <cell r="G559" t="str">
            <v>11450</v>
          </cell>
          <cell r="H559" t="str">
            <v>A</v>
          </cell>
          <cell r="I559" t="str">
            <v>00000041</v>
          </cell>
          <cell r="J559">
            <v>65</v>
          </cell>
          <cell r="K559">
            <v>312</v>
          </cell>
          <cell r="L559">
            <v>6184</v>
          </cell>
          <cell r="M559">
            <v>398</v>
          </cell>
          <cell r="N559">
            <v>0</v>
          </cell>
          <cell r="O559">
            <v>1</v>
          </cell>
          <cell r="P559">
            <v>398.00099999999998</v>
          </cell>
          <cell r="Q559" t="str">
            <v>0676</v>
          </cell>
          <cell r="R559" t="str">
            <v>11450</v>
          </cell>
          <cell r="S559" t="str">
            <v>200212</v>
          </cell>
          <cell r="T559" t="str">
            <v>SA01</v>
          </cell>
          <cell r="U559">
            <v>47223</v>
          </cell>
          <cell r="V559" t="str">
            <v>LDB</v>
          </cell>
          <cell r="W559">
            <v>0</v>
          </cell>
          <cell r="Y559">
            <v>0</v>
          </cell>
          <cell r="Z559">
            <v>1</v>
          </cell>
          <cell r="AA559" t="str">
            <v>MS#</v>
          </cell>
          <cell r="AB559" t="str">
            <v xml:space="preserve">   998014279</v>
          </cell>
          <cell r="AC559" t="str">
            <v>BCH</v>
          </cell>
          <cell r="AD559" t="str">
            <v>012360</v>
          </cell>
          <cell r="AE559" t="str">
            <v>TML</v>
          </cell>
          <cell r="AF559" t="str">
            <v>12026</v>
          </cell>
          <cell r="AG559" t="str">
            <v>SRL</v>
          </cell>
          <cell r="AH559" t="str">
            <v>0368</v>
          </cell>
          <cell r="AI559" t="str">
            <v>DLV</v>
          </cell>
          <cell r="AJ559" t="str">
            <v>000</v>
          </cell>
          <cell r="AK559" t="str">
            <v>REL</v>
          </cell>
          <cell r="AL559" t="str">
            <v>000</v>
          </cell>
          <cell r="AM559" t="str">
            <v>LN#</v>
          </cell>
          <cell r="AO559" t="str">
            <v>UOI</v>
          </cell>
          <cell r="AP559" t="str">
            <v>EA</v>
          </cell>
          <cell r="AU559" t="str">
            <v>0</v>
          </cell>
          <cell r="AW559" t="str">
            <v>000</v>
          </cell>
          <cell r="AX559" t="str">
            <v>00</v>
          </cell>
          <cell r="AY559" t="str">
            <v>0</v>
          </cell>
          <cell r="AZ559" t="str">
            <v>FPL Fibernet</v>
          </cell>
        </row>
        <row r="560">
          <cell r="A560" t="str">
            <v>107100</v>
          </cell>
          <cell r="B560" t="str">
            <v>0312</v>
          </cell>
          <cell r="C560" t="str">
            <v>06080</v>
          </cell>
          <cell r="D560" t="str">
            <v>0ELECT</v>
          </cell>
          <cell r="E560" t="str">
            <v>312000</v>
          </cell>
          <cell r="F560" t="str">
            <v>0676</v>
          </cell>
          <cell r="G560" t="str">
            <v>11450</v>
          </cell>
          <cell r="H560" t="str">
            <v>A</v>
          </cell>
          <cell r="I560" t="str">
            <v>00000041</v>
          </cell>
          <cell r="J560">
            <v>65</v>
          </cell>
          <cell r="K560">
            <v>312</v>
          </cell>
          <cell r="L560">
            <v>6184</v>
          </cell>
          <cell r="M560">
            <v>398</v>
          </cell>
          <cell r="N560">
            <v>0</v>
          </cell>
          <cell r="O560">
            <v>1</v>
          </cell>
          <cell r="P560">
            <v>398.00099999999998</v>
          </cell>
          <cell r="Q560" t="str">
            <v>0676</v>
          </cell>
          <cell r="R560" t="str">
            <v>11450</v>
          </cell>
          <cell r="S560" t="str">
            <v>200212</v>
          </cell>
          <cell r="T560" t="str">
            <v>SA01</v>
          </cell>
          <cell r="U560">
            <v>47223</v>
          </cell>
          <cell r="V560" t="str">
            <v>LDB</v>
          </cell>
          <cell r="W560">
            <v>0</v>
          </cell>
          <cell r="Y560">
            <v>0</v>
          </cell>
          <cell r="Z560">
            <v>1</v>
          </cell>
          <cell r="AA560" t="str">
            <v>MS#</v>
          </cell>
          <cell r="AB560" t="str">
            <v xml:space="preserve">   998014279</v>
          </cell>
          <cell r="AC560" t="str">
            <v>BCH</v>
          </cell>
          <cell r="AD560" t="str">
            <v>012363</v>
          </cell>
          <cell r="AE560" t="str">
            <v>TML</v>
          </cell>
          <cell r="AF560" t="str">
            <v>12026</v>
          </cell>
          <cell r="AG560" t="str">
            <v>SRL</v>
          </cell>
          <cell r="AH560" t="str">
            <v>0368</v>
          </cell>
          <cell r="AI560" t="str">
            <v>DLV</v>
          </cell>
          <cell r="AJ560" t="str">
            <v>000</v>
          </cell>
          <cell r="AK560" t="str">
            <v>REL</v>
          </cell>
          <cell r="AL560" t="str">
            <v>000</v>
          </cell>
          <cell r="AM560" t="str">
            <v>LN#</v>
          </cell>
          <cell r="AO560" t="str">
            <v>UOI</v>
          </cell>
          <cell r="AP560" t="str">
            <v>EA</v>
          </cell>
          <cell r="AU560" t="str">
            <v>0</v>
          </cell>
          <cell r="AW560" t="str">
            <v>000</v>
          </cell>
          <cell r="AX560" t="str">
            <v>00</v>
          </cell>
          <cell r="AY560" t="str">
            <v>0</v>
          </cell>
          <cell r="AZ560" t="str">
            <v>FPL Fibernet</v>
          </cell>
        </row>
        <row r="561">
          <cell r="A561" t="str">
            <v>107100</v>
          </cell>
          <cell r="B561" t="str">
            <v>0312</v>
          </cell>
          <cell r="C561" t="str">
            <v>06080</v>
          </cell>
          <cell r="D561" t="str">
            <v>0ELECT</v>
          </cell>
          <cell r="E561" t="str">
            <v>312000</v>
          </cell>
          <cell r="F561" t="str">
            <v>0790</v>
          </cell>
          <cell r="G561" t="str">
            <v>65000</v>
          </cell>
          <cell r="H561" t="str">
            <v>A</v>
          </cell>
          <cell r="I561" t="str">
            <v>00000041</v>
          </cell>
          <cell r="J561">
            <v>65</v>
          </cell>
          <cell r="K561">
            <v>312</v>
          </cell>
          <cell r="L561">
            <v>6184</v>
          </cell>
          <cell r="M561">
            <v>0</v>
          </cell>
          <cell r="N561">
            <v>0</v>
          </cell>
          <cell r="O561">
            <v>0</v>
          </cell>
          <cell r="P561">
            <v>0</v>
          </cell>
          <cell r="Q561" t="str">
            <v>0790</v>
          </cell>
          <cell r="R561" t="str">
            <v>65000</v>
          </cell>
          <cell r="S561" t="str">
            <v>200212</v>
          </cell>
          <cell r="T561" t="str">
            <v>CA01</v>
          </cell>
          <cell r="U561">
            <v>116000</v>
          </cell>
          <cell r="V561" t="str">
            <v>LDB</v>
          </cell>
          <cell r="W561">
            <v>0</v>
          </cell>
          <cell r="Y561">
            <v>0</v>
          </cell>
          <cell r="Z561">
            <v>0</v>
          </cell>
          <cell r="AA561" t="str">
            <v>BCH</v>
          </cell>
          <cell r="AB561" t="str">
            <v>0011</v>
          </cell>
          <cell r="AC561" t="str">
            <v>WKS</v>
          </cell>
          <cell r="AE561" t="str">
            <v>JV#</v>
          </cell>
          <cell r="AF561" t="str">
            <v>1232</v>
          </cell>
          <cell r="AG561" t="str">
            <v>FRN</v>
          </cell>
          <cell r="AH561" t="str">
            <v>6184</v>
          </cell>
          <cell r="AI561" t="str">
            <v>RP#</v>
          </cell>
          <cell r="AJ561" t="str">
            <v>000</v>
          </cell>
          <cell r="AK561" t="str">
            <v>CTL</v>
          </cell>
          <cell r="AM561" t="str">
            <v>RF#</v>
          </cell>
          <cell r="AU561" t="str">
            <v>ACCRUAL OF OCT 02 CAPITAL</v>
          </cell>
          <cell r="AZ561" t="str">
            <v>FPL Fibernet</v>
          </cell>
        </row>
        <row r="562">
          <cell r="A562" t="str">
            <v>107100</v>
          </cell>
          <cell r="B562" t="str">
            <v>0312</v>
          </cell>
          <cell r="C562" t="str">
            <v>06080</v>
          </cell>
          <cell r="D562" t="str">
            <v>0ELECT</v>
          </cell>
          <cell r="E562" t="str">
            <v>312000</v>
          </cell>
          <cell r="F562" t="str">
            <v>0803</v>
          </cell>
          <cell r="G562" t="str">
            <v>36000</v>
          </cell>
          <cell r="H562" t="str">
            <v>A</v>
          </cell>
          <cell r="I562" t="str">
            <v>00000041</v>
          </cell>
          <cell r="J562">
            <v>65</v>
          </cell>
          <cell r="K562">
            <v>312</v>
          </cell>
          <cell r="L562">
            <v>6184</v>
          </cell>
          <cell r="M562">
            <v>107</v>
          </cell>
          <cell r="N562">
            <v>10</v>
          </cell>
          <cell r="O562">
            <v>0</v>
          </cell>
          <cell r="P562">
            <v>107.1</v>
          </cell>
          <cell r="Q562" t="str">
            <v>0803</v>
          </cell>
          <cell r="R562" t="str">
            <v>36000</v>
          </cell>
          <cell r="S562" t="str">
            <v>200212</v>
          </cell>
          <cell r="T562" t="str">
            <v>PY42</v>
          </cell>
          <cell r="U562">
            <v>375</v>
          </cell>
          <cell r="V562" t="str">
            <v>LDB</v>
          </cell>
          <cell r="W562">
            <v>0</v>
          </cell>
          <cell r="X562" t="str">
            <v>SHR</v>
          </cell>
          <cell r="Y562">
            <v>12</v>
          </cell>
          <cell r="Z562">
            <v>12</v>
          </cell>
          <cell r="AA562" t="str">
            <v>PYP</v>
          </cell>
          <cell r="AB562" t="str">
            <v xml:space="preserve"> 0000025</v>
          </cell>
          <cell r="AC562" t="str">
            <v>PYL</v>
          </cell>
          <cell r="AD562" t="str">
            <v>004366</v>
          </cell>
          <cell r="AE562" t="str">
            <v>EMP</v>
          </cell>
          <cell r="AF562" t="str">
            <v>70959</v>
          </cell>
          <cell r="AG562" t="str">
            <v>JUL</v>
          </cell>
          <cell r="AH562" t="str">
            <v xml:space="preserve"> 000.00</v>
          </cell>
          <cell r="AI562" t="str">
            <v>BCH</v>
          </cell>
          <cell r="AJ562" t="str">
            <v>500</v>
          </cell>
          <cell r="AK562" t="str">
            <v>CLS</v>
          </cell>
          <cell r="AL562" t="str">
            <v>R450</v>
          </cell>
          <cell r="AM562" t="str">
            <v>DTA</v>
          </cell>
          <cell r="AN562" t="str">
            <v xml:space="preserve"> 00000000000.00</v>
          </cell>
          <cell r="AO562" t="str">
            <v>DTH</v>
          </cell>
          <cell r="AP562" t="str">
            <v xml:space="preserve"> 00000000000.00</v>
          </cell>
          <cell r="AV562" t="str">
            <v>000000000</v>
          </cell>
          <cell r="AW562" t="str">
            <v>000</v>
          </cell>
          <cell r="AX562" t="str">
            <v>00</v>
          </cell>
          <cell r="AY562" t="str">
            <v>0</v>
          </cell>
          <cell r="AZ562" t="str">
            <v>FPL Fibernet</v>
          </cell>
        </row>
        <row r="563">
          <cell r="A563" t="str">
            <v>107100</v>
          </cell>
          <cell r="B563" t="str">
            <v>0312</v>
          </cell>
          <cell r="C563" t="str">
            <v>06080</v>
          </cell>
          <cell r="D563" t="str">
            <v>0ELECT</v>
          </cell>
          <cell r="E563" t="str">
            <v>312000</v>
          </cell>
          <cell r="F563" t="str">
            <v>0803</v>
          </cell>
          <cell r="G563" t="str">
            <v>36000</v>
          </cell>
          <cell r="H563" t="str">
            <v>A</v>
          </cell>
          <cell r="I563" t="str">
            <v>00000041</v>
          </cell>
          <cell r="J563">
            <v>67</v>
          </cell>
          <cell r="K563">
            <v>312</v>
          </cell>
          <cell r="L563">
            <v>6184</v>
          </cell>
          <cell r="M563">
            <v>107</v>
          </cell>
          <cell r="N563">
            <v>10</v>
          </cell>
          <cell r="O563">
            <v>0</v>
          </cell>
          <cell r="P563">
            <v>107.1</v>
          </cell>
          <cell r="Q563" t="str">
            <v>0803</v>
          </cell>
          <cell r="R563" t="str">
            <v>36000</v>
          </cell>
          <cell r="S563" t="str">
            <v>200212</v>
          </cell>
          <cell r="T563" t="str">
            <v>PY42</v>
          </cell>
          <cell r="U563">
            <v>221.13</v>
          </cell>
          <cell r="V563" t="str">
            <v>LDB</v>
          </cell>
          <cell r="W563">
            <v>0</v>
          </cell>
          <cell r="X563" t="str">
            <v>SHR</v>
          </cell>
          <cell r="Y563">
            <v>10</v>
          </cell>
          <cell r="Z563">
            <v>10</v>
          </cell>
          <cell r="AA563" t="str">
            <v>PYP</v>
          </cell>
          <cell r="AB563" t="str">
            <v xml:space="preserve"> 0000025</v>
          </cell>
          <cell r="AC563" t="str">
            <v>PYL</v>
          </cell>
          <cell r="AD563" t="str">
            <v>004340</v>
          </cell>
          <cell r="AE563" t="str">
            <v>EMP</v>
          </cell>
          <cell r="AF563" t="str">
            <v>96483</v>
          </cell>
          <cell r="AG563" t="str">
            <v>JUL</v>
          </cell>
          <cell r="AH563" t="str">
            <v xml:space="preserve"> 000.00</v>
          </cell>
          <cell r="AI563" t="str">
            <v>BCH</v>
          </cell>
          <cell r="AJ563" t="str">
            <v>500</v>
          </cell>
          <cell r="AK563" t="str">
            <v>CLS</v>
          </cell>
          <cell r="AL563" t="str">
            <v>R453</v>
          </cell>
          <cell r="AM563" t="str">
            <v>DTA</v>
          </cell>
          <cell r="AN563" t="str">
            <v xml:space="preserve"> 00000000000.00</v>
          </cell>
          <cell r="AO563" t="str">
            <v>DTH</v>
          </cell>
          <cell r="AP563" t="str">
            <v xml:space="preserve"> 00000000000.00</v>
          </cell>
          <cell r="AV563" t="str">
            <v>000000000</v>
          </cell>
          <cell r="AW563" t="str">
            <v>000</v>
          </cell>
          <cell r="AX563" t="str">
            <v>00</v>
          </cell>
          <cell r="AY563" t="str">
            <v>0</v>
          </cell>
          <cell r="AZ563" t="str">
            <v>FPL Fibernet</v>
          </cell>
        </row>
        <row r="564">
          <cell r="A564" t="str">
            <v>107100</v>
          </cell>
          <cell r="B564" t="str">
            <v>0312</v>
          </cell>
          <cell r="C564" t="str">
            <v>06080</v>
          </cell>
          <cell r="D564" t="str">
            <v>0ELECT</v>
          </cell>
          <cell r="E564" t="str">
            <v>312000</v>
          </cell>
          <cell r="F564" t="str">
            <v>0812</v>
          </cell>
          <cell r="G564" t="str">
            <v>51450</v>
          </cell>
          <cell r="H564" t="str">
            <v>A</v>
          </cell>
          <cell r="I564" t="str">
            <v>00000041</v>
          </cell>
          <cell r="J564">
            <v>67</v>
          </cell>
          <cell r="K564">
            <v>312</v>
          </cell>
          <cell r="L564">
            <v>6184</v>
          </cell>
          <cell r="M564">
            <v>0</v>
          </cell>
          <cell r="N564">
            <v>0</v>
          </cell>
          <cell r="O564">
            <v>0</v>
          </cell>
          <cell r="P564">
            <v>0</v>
          </cell>
          <cell r="Q564" t="str">
            <v>0812</v>
          </cell>
          <cell r="R564" t="str">
            <v>51450</v>
          </cell>
          <cell r="S564" t="str">
            <v>200212</v>
          </cell>
          <cell r="T564" t="str">
            <v>SA01</v>
          </cell>
          <cell r="U564">
            <v>5982.62</v>
          </cell>
          <cell r="W564">
            <v>0</v>
          </cell>
          <cell r="Y564">
            <v>0</v>
          </cell>
          <cell r="Z564">
            <v>1</v>
          </cell>
          <cell r="AA564" t="str">
            <v>BCH</v>
          </cell>
          <cell r="AB564" t="str">
            <v>450002339</v>
          </cell>
          <cell r="AC564" t="str">
            <v>PO#</v>
          </cell>
          <cell r="AD564" t="str">
            <v>4500021286</v>
          </cell>
          <cell r="AE564" t="str">
            <v>S/R</v>
          </cell>
          <cell r="AF564" t="str">
            <v>NET</v>
          </cell>
          <cell r="AI564" t="str">
            <v>PYN</v>
          </cell>
          <cell r="AJ564" t="str">
            <v>BELLSOUTH TELECOMMUNICATI</v>
          </cell>
          <cell r="AK564" t="str">
            <v>VND</v>
          </cell>
          <cell r="AL564" t="str">
            <v>580436120</v>
          </cell>
          <cell r="AM564" t="str">
            <v>FAC</v>
          </cell>
          <cell r="AN564" t="str">
            <v>000</v>
          </cell>
          <cell r="AQ564" t="str">
            <v>NVD</v>
          </cell>
          <cell r="AR564" t="str">
            <v>2002-12-</v>
          </cell>
          <cell r="AU564" t="str">
            <v>305 C01-0701 701    BELLSOUTH TELECOMMUN5000003504</v>
          </cell>
          <cell r="AV564" t="str">
            <v>WF-BATCH</v>
          </cell>
          <cell r="AW564" t="str">
            <v>000</v>
          </cell>
          <cell r="AX564" t="str">
            <v>00</v>
          </cell>
          <cell r="AY564" t="str">
            <v>0</v>
          </cell>
          <cell r="AZ564" t="str">
            <v>FPL Fibernet</v>
          </cell>
        </row>
        <row r="565">
          <cell r="A565" t="str">
            <v>107100</v>
          </cell>
          <cell r="B565" t="str">
            <v>0312</v>
          </cell>
          <cell r="C565" t="str">
            <v>06080</v>
          </cell>
          <cell r="D565" t="str">
            <v>0FIBER</v>
          </cell>
          <cell r="E565" t="str">
            <v>312000</v>
          </cell>
          <cell r="F565" t="str">
            <v>0803</v>
          </cell>
          <cell r="G565" t="str">
            <v>36000</v>
          </cell>
          <cell r="H565" t="str">
            <v>A</v>
          </cell>
          <cell r="I565" t="str">
            <v>00000041</v>
          </cell>
          <cell r="J565">
            <v>60</v>
          </cell>
          <cell r="K565">
            <v>312</v>
          </cell>
          <cell r="L565">
            <v>6184</v>
          </cell>
          <cell r="M565">
            <v>107</v>
          </cell>
          <cell r="N565">
            <v>10</v>
          </cell>
          <cell r="O565">
            <v>0</v>
          </cell>
          <cell r="P565">
            <v>107.1</v>
          </cell>
          <cell r="Q565" t="str">
            <v>0803</v>
          </cell>
          <cell r="R565" t="str">
            <v>36000</v>
          </cell>
          <cell r="S565" t="str">
            <v>200212</v>
          </cell>
          <cell r="T565" t="str">
            <v>PY42</v>
          </cell>
          <cell r="U565">
            <v>73.08</v>
          </cell>
          <cell r="V565" t="str">
            <v>LDB</v>
          </cell>
          <cell r="W565">
            <v>0</v>
          </cell>
          <cell r="X565" t="str">
            <v>SHR</v>
          </cell>
          <cell r="Y565">
            <v>2</v>
          </cell>
          <cell r="Z565">
            <v>2</v>
          </cell>
          <cell r="AA565" t="str">
            <v>PYP</v>
          </cell>
          <cell r="AB565" t="str">
            <v xml:space="preserve"> 0000026</v>
          </cell>
          <cell r="AC565" t="str">
            <v>PYL</v>
          </cell>
          <cell r="AD565" t="str">
            <v>004382</v>
          </cell>
          <cell r="AE565" t="str">
            <v>EMP</v>
          </cell>
          <cell r="AF565" t="str">
            <v>90017</v>
          </cell>
          <cell r="AG565" t="str">
            <v>JUL</v>
          </cell>
          <cell r="AH565" t="str">
            <v xml:space="preserve"> 000.00</v>
          </cell>
          <cell r="AI565" t="str">
            <v>BCH</v>
          </cell>
          <cell r="AJ565" t="str">
            <v>500</v>
          </cell>
          <cell r="AK565" t="str">
            <v>CLS</v>
          </cell>
          <cell r="AL565" t="str">
            <v>R449</v>
          </cell>
          <cell r="AM565" t="str">
            <v>DTA</v>
          </cell>
          <cell r="AN565" t="str">
            <v xml:space="preserve"> 00000000000.00</v>
          </cell>
          <cell r="AO565" t="str">
            <v>DTH</v>
          </cell>
          <cell r="AP565" t="str">
            <v xml:space="preserve"> 00000000000.00</v>
          </cell>
          <cell r="AV565" t="str">
            <v>000000000</v>
          </cell>
          <cell r="AW565" t="str">
            <v>000</v>
          </cell>
          <cell r="AX565" t="str">
            <v>00</v>
          </cell>
          <cell r="AY565" t="str">
            <v>0</v>
          </cell>
          <cell r="AZ565" t="str">
            <v>FPL Fibernet</v>
          </cell>
        </row>
        <row r="566">
          <cell r="A566" t="str">
            <v>107100</v>
          </cell>
          <cell r="B566" t="str">
            <v>0312</v>
          </cell>
          <cell r="C566" t="str">
            <v>06080</v>
          </cell>
          <cell r="D566" t="str">
            <v>0FIBER</v>
          </cell>
          <cell r="E566" t="str">
            <v>312000</v>
          </cell>
          <cell r="F566" t="str">
            <v>0803</v>
          </cell>
          <cell r="G566" t="str">
            <v>36000</v>
          </cell>
          <cell r="H566" t="str">
            <v>A</v>
          </cell>
          <cell r="I566" t="str">
            <v>00000041</v>
          </cell>
          <cell r="J566">
            <v>60</v>
          </cell>
          <cell r="K566">
            <v>312</v>
          </cell>
          <cell r="L566">
            <v>6184</v>
          </cell>
          <cell r="M566">
            <v>107</v>
          </cell>
          <cell r="N566">
            <v>10</v>
          </cell>
          <cell r="O566">
            <v>0</v>
          </cell>
          <cell r="P566">
            <v>107.1</v>
          </cell>
          <cell r="Q566" t="str">
            <v>0803</v>
          </cell>
          <cell r="R566" t="str">
            <v>36000</v>
          </cell>
          <cell r="S566" t="str">
            <v>200212</v>
          </cell>
          <cell r="T566" t="str">
            <v>PY42</v>
          </cell>
          <cell r="U566">
            <v>124.61</v>
          </cell>
          <cell r="V566" t="str">
            <v>LDB</v>
          </cell>
          <cell r="W566">
            <v>0</v>
          </cell>
          <cell r="X566" t="str">
            <v>SHR</v>
          </cell>
          <cell r="Y566">
            <v>3</v>
          </cell>
          <cell r="Z566">
            <v>3</v>
          </cell>
          <cell r="AA566" t="str">
            <v>PYP</v>
          </cell>
          <cell r="AB566" t="str">
            <v xml:space="preserve"> 0000001</v>
          </cell>
          <cell r="AC566" t="str">
            <v>PYL</v>
          </cell>
          <cell r="AD566" t="str">
            <v>003054</v>
          </cell>
          <cell r="AE566" t="str">
            <v>EMP</v>
          </cell>
          <cell r="AF566" t="str">
            <v>16244</v>
          </cell>
          <cell r="AG566" t="str">
            <v>JUL</v>
          </cell>
          <cell r="AH566" t="str">
            <v xml:space="preserve"> 000.00</v>
          </cell>
          <cell r="AI566" t="str">
            <v>BCH</v>
          </cell>
          <cell r="AJ566" t="str">
            <v>500</v>
          </cell>
          <cell r="AK566" t="str">
            <v>CLS</v>
          </cell>
          <cell r="AL566" t="str">
            <v>R513</v>
          </cell>
          <cell r="AM566" t="str">
            <v>DTA</v>
          </cell>
          <cell r="AN566" t="str">
            <v xml:space="preserve"> 00000000000.00</v>
          </cell>
          <cell r="AO566" t="str">
            <v>DTH</v>
          </cell>
          <cell r="AP566" t="str">
            <v xml:space="preserve"> 00000000000.00</v>
          </cell>
          <cell r="AV566" t="str">
            <v>000000000</v>
          </cell>
          <cell r="AW566" t="str">
            <v>000</v>
          </cell>
          <cell r="AX566" t="str">
            <v>00</v>
          </cell>
          <cell r="AY566" t="str">
            <v>0</v>
          </cell>
          <cell r="AZ566" t="str">
            <v>FPL Fibernet</v>
          </cell>
        </row>
        <row r="567">
          <cell r="A567" t="str">
            <v>107100</v>
          </cell>
          <cell r="B567" t="str">
            <v>0312</v>
          </cell>
          <cell r="C567" t="str">
            <v>06080</v>
          </cell>
          <cell r="D567" t="str">
            <v>0FIBER</v>
          </cell>
          <cell r="E567" t="str">
            <v>312000</v>
          </cell>
          <cell r="F567" t="str">
            <v>0803</v>
          </cell>
          <cell r="G567" t="str">
            <v>36000</v>
          </cell>
          <cell r="H567" t="str">
            <v>A</v>
          </cell>
          <cell r="I567" t="str">
            <v>00000041</v>
          </cell>
          <cell r="J567">
            <v>60</v>
          </cell>
          <cell r="K567">
            <v>312</v>
          </cell>
          <cell r="L567">
            <v>6184</v>
          </cell>
          <cell r="M567">
            <v>107</v>
          </cell>
          <cell r="N567">
            <v>10</v>
          </cell>
          <cell r="O567">
            <v>0</v>
          </cell>
          <cell r="P567">
            <v>107.1</v>
          </cell>
          <cell r="Q567" t="str">
            <v>0803</v>
          </cell>
          <cell r="R567" t="str">
            <v>36000</v>
          </cell>
          <cell r="S567" t="str">
            <v>200212</v>
          </cell>
          <cell r="T567" t="str">
            <v>PY42</v>
          </cell>
          <cell r="U567">
            <v>146.15</v>
          </cell>
          <cell r="V567" t="str">
            <v>LDB</v>
          </cell>
          <cell r="W567">
            <v>0</v>
          </cell>
          <cell r="X567" t="str">
            <v>SHR</v>
          </cell>
          <cell r="Y567">
            <v>4</v>
          </cell>
          <cell r="Z567">
            <v>4</v>
          </cell>
          <cell r="AA567" t="str">
            <v>PYP</v>
          </cell>
          <cell r="AB567" t="str">
            <v xml:space="preserve"> 0000025</v>
          </cell>
          <cell r="AC567" t="str">
            <v>PYL</v>
          </cell>
          <cell r="AD567" t="str">
            <v>004382</v>
          </cell>
          <cell r="AE567" t="str">
            <v>EMP</v>
          </cell>
          <cell r="AF567" t="str">
            <v>90017</v>
          </cell>
          <cell r="AG567" t="str">
            <v>JUL</v>
          </cell>
          <cell r="AH567" t="str">
            <v xml:space="preserve"> 000.00</v>
          </cell>
          <cell r="AI567" t="str">
            <v>BCH</v>
          </cell>
          <cell r="AJ567" t="str">
            <v>500</v>
          </cell>
          <cell r="AK567" t="str">
            <v>CLS</v>
          </cell>
          <cell r="AL567" t="str">
            <v>R449</v>
          </cell>
          <cell r="AM567" t="str">
            <v>DTA</v>
          </cell>
          <cell r="AN567" t="str">
            <v xml:space="preserve"> 00000000000.00</v>
          </cell>
          <cell r="AO567" t="str">
            <v>DTH</v>
          </cell>
          <cell r="AP567" t="str">
            <v xml:space="preserve"> 00000000000.00</v>
          </cell>
          <cell r="AV567" t="str">
            <v>000000000</v>
          </cell>
          <cell r="AW567" t="str">
            <v>000</v>
          </cell>
          <cell r="AX567" t="str">
            <v>00</v>
          </cell>
          <cell r="AY567" t="str">
            <v>0</v>
          </cell>
          <cell r="AZ567" t="str">
            <v>FPL Fibernet</v>
          </cell>
        </row>
        <row r="568">
          <cell r="A568" t="str">
            <v>107100</v>
          </cell>
          <cell r="B568" t="str">
            <v>0312</v>
          </cell>
          <cell r="C568" t="str">
            <v>06080</v>
          </cell>
          <cell r="D568" t="str">
            <v>0FIBER</v>
          </cell>
          <cell r="E568" t="str">
            <v>312000</v>
          </cell>
          <cell r="F568" t="str">
            <v>0803</v>
          </cell>
          <cell r="G568" t="str">
            <v>36000</v>
          </cell>
          <cell r="H568" t="str">
            <v>A</v>
          </cell>
          <cell r="I568" t="str">
            <v>00000041</v>
          </cell>
          <cell r="J568">
            <v>60</v>
          </cell>
          <cell r="K568">
            <v>312</v>
          </cell>
          <cell r="L568">
            <v>6184</v>
          </cell>
          <cell r="M568">
            <v>107</v>
          </cell>
          <cell r="N568">
            <v>10</v>
          </cell>
          <cell r="O568">
            <v>0</v>
          </cell>
          <cell r="P568">
            <v>107.1</v>
          </cell>
          <cell r="Q568" t="str">
            <v>0803</v>
          </cell>
          <cell r="R568" t="str">
            <v>36000</v>
          </cell>
          <cell r="S568" t="str">
            <v>200212</v>
          </cell>
          <cell r="T568" t="str">
            <v>PY42</v>
          </cell>
          <cell r="U568">
            <v>328.3</v>
          </cell>
          <cell r="V568" t="str">
            <v>LDB</v>
          </cell>
          <cell r="W568">
            <v>0</v>
          </cell>
          <cell r="X568" t="str">
            <v>SHR</v>
          </cell>
          <cell r="Y568">
            <v>8</v>
          </cell>
          <cell r="Z568">
            <v>8</v>
          </cell>
          <cell r="AA568" t="str">
            <v>PYP</v>
          </cell>
          <cell r="AB568" t="str">
            <v xml:space="preserve"> 0000001</v>
          </cell>
          <cell r="AC568" t="str">
            <v>PYL</v>
          </cell>
          <cell r="AD568" t="str">
            <v>004399</v>
          </cell>
          <cell r="AE568" t="str">
            <v>EMP</v>
          </cell>
          <cell r="AF568" t="str">
            <v>35412</v>
          </cell>
          <cell r="AG568" t="str">
            <v>JUL</v>
          </cell>
          <cell r="AH568" t="str">
            <v xml:space="preserve"> 000.00</v>
          </cell>
          <cell r="AI568" t="str">
            <v>BCH</v>
          </cell>
          <cell r="AJ568" t="str">
            <v>500</v>
          </cell>
          <cell r="AK568" t="str">
            <v>CLS</v>
          </cell>
          <cell r="AL568" t="str">
            <v>R436</v>
          </cell>
          <cell r="AM568" t="str">
            <v>DTA</v>
          </cell>
          <cell r="AN568" t="str">
            <v xml:space="preserve"> 00000000000.00</v>
          </cell>
          <cell r="AO568" t="str">
            <v>DTH</v>
          </cell>
          <cell r="AP568" t="str">
            <v xml:space="preserve"> 00000000000.00</v>
          </cell>
          <cell r="AV568" t="str">
            <v>000000000</v>
          </cell>
          <cell r="AW568" t="str">
            <v>000</v>
          </cell>
          <cell r="AX568" t="str">
            <v>00</v>
          </cell>
          <cell r="AY568" t="str">
            <v>0</v>
          </cell>
          <cell r="AZ568" t="str">
            <v>FPL Fibernet</v>
          </cell>
        </row>
        <row r="569">
          <cell r="A569" t="str">
            <v>107100</v>
          </cell>
          <cell r="B569" t="str">
            <v>0312</v>
          </cell>
          <cell r="C569" t="str">
            <v>06080</v>
          </cell>
          <cell r="D569" t="str">
            <v>0FIBER</v>
          </cell>
          <cell r="E569" t="str">
            <v>312000</v>
          </cell>
          <cell r="F569" t="str">
            <v>0803</v>
          </cell>
          <cell r="G569" t="str">
            <v>36000</v>
          </cell>
          <cell r="H569" t="str">
            <v>A</v>
          </cell>
          <cell r="I569" t="str">
            <v>00000041</v>
          </cell>
          <cell r="J569">
            <v>60</v>
          </cell>
          <cell r="K569">
            <v>312</v>
          </cell>
          <cell r="L569">
            <v>6184</v>
          </cell>
          <cell r="M569">
            <v>107</v>
          </cell>
          <cell r="N569">
            <v>10</v>
          </cell>
          <cell r="O569">
            <v>0</v>
          </cell>
          <cell r="P569">
            <v>107.1</v>
          </cell>
          <cell r="Q569" t="str">
            <v>0803</v>
          </cell>
          <cell r="R569" t="str">
            <v>36000</v>
          </cell>
          <cell r="S569" t="str">
            <v>200212</v>
          </cell>
          <cell r="T569" t="str">
            <v>PY42</v>
          </cell>
          <cell r="U569">
            <v>328.3</v>
          </cell>
          <cell r="V569" t="str">
            <v>LDB</v>
          </cell>
          <cell r="W569">
            <v>0</v>
          </cell>
          <cell r="X569" t="str">
            <v>SHR</v>
          </cell>
          <cell r="Y569">
            <v>8</v>
          </cell>
          <cell r="Z569">
            <v>8</v>
          </cell>
          <cell r="AA569" t="str">
            <v>PYP</v>
          </cell>
          <cell r="AB569" t="str">
            <v xml:space="preserve"> 0000026</v>
          </cell>
          <cell r="AC569" t="str">
            <v>PYL</v>
          </cell>
          <cell r="AD569" t="str">
            <v>004399</v>
          </cell>
          <cell r="AE569" t="str">
            <v>EMP</v>
          </cell>
          <cell r="AF569" t="str">
            <v>35412</v>
          </cell>
          <cell r="AG569" t="str">
            <v>JUL</v>
          </cell>
          <cell r="AH569" t="str">
            <v xml:space="preserve"> 000.00</v>
          </cell>
          <cell r="AI569" t="str">
            <v>BCH</v>
          </cell>
          <cell r="AJ569" t="str">
            <v>500</v>
          </cell>
          <cell r="AK569" t="str">
            <v>CLS</v>
          </cell>
          <cell r="AL569" t="str">
            <v>R436</v>
          </cell>
          <cell r="AM569" t="str">
            <v>DTA</v>
          </cell>
          <cell r="AN569" t="str">
            <v xml:space="preserve"> 00000000000.00</v>
          </cell>
          <cell r="AO569" t="str">
            <v>DTH</v>
          </cell>
          <cell r="AP569" t="str">
            <v xml:space="preserve"> 00000000000.00</v>
          </cell>
          <cell r="AV569" t="str">
            <v>000000000</v>
          </cell>
          <cell r="AW569" t="str">
            <v>000</v>
          </cell>
          <cell r="AX569" t="str">
            <v>00</v>
          </cell>
          <cell r="AY569" t="str">
            <v>0</v>
          </cell>
          <cell r="AZ569" t="str">
            <v>FPL Fibernet</v>
          </cell>
        </row>
        <row r="570">
          <cell r="A570" t="str">
            <v>107100</v>
          </cell>
          <cell r="B570" t="str">
            <v>0312</v>
          </cell>
          <cell r="C570" t="str">
            <v>06080</v>
          </cell>
          <cell r="D570" t="str">
            <v>0FIBER</v>
          </cell>
          <cell r="E570" t="str">
            <v>312000</v>
          </cell>
          <cell r="F570" t="str">
            <v>0803</v>
          </cell>
          <cell r="G570" t="str">
            <v>36000</v>
          </cell>
          <cell r="H570" t="str">
            <v>A</v>
          </cell>
          <cell r="I570" t="str">
            <v>00000041</v>
          </cell>
          <cell r="J570">
            <v>60</v>
          </cell>
          <cell r="K570">
            <v>312</v>
          </cell>
          <cell r="L570">
            <v>6184</v>
          </cell>
          <cell r="M570">
            <v>107</v>
          </cell>
          <cell r="N570">
            <v>10</v>
          </cell>
          <cell r="O570">
            <v>0</v>
          </cell>
          <cell r="P570">
            <v>107.1</v>
          </cell>
          <cell r="Q570" t="str">
            <v>0803</v>
          </cell>
          <cell r="R570" t="str">
            <v>36000</v>
          </cell>
          <cell r="S570" t="str">
            <v>200212</v>
          </cell>
          <cell r="T570" t="str">
            <v>PY42</v>
          </cell>
          <cell r="U570">
            <v>332.3</v>
          </cell>
          <cell r="V570" t="str">
            <v>LDB</v>
          </cell>
          <cell r="W570">
            <v>0</v>
          </cell>
          <cell r="X570" t="str">
            <v>SHR</v>
          </cell>
          <cell r="Y570">
            <v>8</v>
          </cell>
          <cell r="Z570">
            <v>8</v>
          </cell>
          <cell r="AA570" t="str">
            <v>PYP</v>
          </cell>
          <cell r="AB570" t="str">
            <v xml:space="preserve"> 0000026</v>
          </cell>
          <cell r="AC570" t="str">
            <v>PYL</v>
          </cell>
          <cell r="AD570" t="str">
            <v>003054</v>
          </cell>
          <cell r="AE570" t="str">
            <v>EMP</v>
          </cell>
          <cell r="AF570" t="str">
            <v>16244</v>
          </cell>
          <cell r="AG570" t="str">
            <v>JUL</v>
          </cell>
          <cell r="AH570" t="str">
            <v xml:space="preserve"> 000.00</v>
          </cell>
          <cell r="AI570" t="str">
            <v>BCH</v>
          </cell>
          <cell r="AJ570" t="str">
            <v>500</v>
          </cell>
          <cell r="AK570" t="str">
            <v>CLS</v>
          </cell>
          <cell r="AL570" t="str">
            <v>R513</v>
          </cell>
          <cell r="AM570" t="str">
            <v>DTA</v>
          </cell>
          <cell r="AN570" t="str">
            <v xml:space="preserve"> 00000000000.00</v>
          </cell>
          <cell r="AO570" t="str">
            <v>DTH</v>
          </cell>
          <cell r="AP570" t="str">
            <v xml:space="preserve"> 00000000000.00</v>
          </cell>
          <cell r="AV570" t="str">
            <v>000000000</v>
          </cell>
          <cell r="AW570" t="str">
            <v>000</v>
          </cell>
          <cell r="AX570" t="str">
            <v>00</v>
          </cell>
          <cell r="AY570" t="str">
            <v>0</v>
          </cell>
          <cell r="AZ570" t="str">
            <v>FPL Fibernet</v>
          </cell>
        </row>
        <row r="571">
          <cell r="A571" t="str">
            <v>107100</v>
          </cell>
          <cell r="B571" t="str">
            <v>0385</v>
          </cell>
          <cell r="C571" t="str">
            <v>06080</v>
          </cell>
          <cell r="D571" t="str">
            <v>0FIBER</v>
          </cell>
          <cell r="E571" t="str">
            <v>385000</v>
          </cell>
          <cell r="F571" t="str">
            <v>0803</v>
          </cell>
          <cell r="G571" t="str">
            <v>36000</v>
          </cell>
          <cell r="H571" t="str">
            <v>A</v>
          </cell>
          <cell r="I571" t="str">
            <v>00000041</v>
          </cell>
          <cell r="J571">
            <v>60</v>
          </cell>
          <cell r="K571">
            <v>385</v>
          </cell>
          <cell r="L571">
            <v>6184</v>
          </cell>
          <cell r="M571">
            <v>107</v>
          </cell>
          <cell r="N571">
            <v>10</v>
          </cell>
          <cell r="O571">
            <v>0</v>
          </cell>
          <cell r="P571">
            <v>107.1</v>
          </cell>
          <cell r="Q571" t="str">
            <v>0803</v>
          </cell>
          <cell r="R571" t="str">
            <v>36000</v>
          </cell>
          <cell r="S571" t="str">
            <v>200212</v>
          </cell>
          <cell r="T571" t="str">
            <v>PY42</v>
          </cell>
          <cell r="U571">
            <v>328.3</v>
          </cell>
          <cell r="V571" t="str">
            <v>LDB</v>
          </cell>
          <cell r="W571">
            <v>0</v>
          </cell>
          <cell r="X571" t="str">
            <v>SHR</v>
          </cell>
          <cell r="Y571">
            <v>8</v>
          </cell>
          <cell r="Z571">
            <v>8</v>
          </cell>
          <cell r="AA571" t="str">
            <v>PYP</v>
          </cell>
          <cell r="AB571" t="str">
            <v xml:space="preserve"> 0000025</v>
          </cell>
          <cell r="AC571" t="str">
            <v>PYL</v>
          </cell>
          <cell r="AD571" t="str">
            <v>004399</v>
          </cell>
          <cell r="AE571" t="str">
            <v>EMP</v>
          </cell>
          <cell r="AF571" t="str">
            <v>35412</v>
          </cell>
          <cell r="AG571" t="str">
            <v>JUL</v>
          </cell>
          <cell r="AH571" t="str">
            <v xml:space="preserve"> 000.00</v>
          </cell>
          <cell r="AI571" t="str">
            <v>BCH</v>
          </cell>
          <cell r="AJ571" t="str">
            <v>500</v>
          </cell>
          <cell r="AK571" t="str">
            <v>CLS</v>
          </cell>
          <cell r="AL571" t="str">
            <v>R436</v>
          </cell>
          <cell r="AM571" t="str">
            <v>DTA</v>
          </cell>
          <cell r="AN571" t="str">
            <v xml:space="preserve"> 00000000000.00</v>
          </cell>
          <cell r="AO571" t="str">
            <v>DTH</v>
          </cell>
          <cell r="AP571" t="str">
            <v xml:space="preserve"> 00000000000.00</v>
          </cell>
          <cell r="AV571" t="str">
            <v>000000000</v>
          </cell>
          <cell r="AW571" t="str">
            <v>000</v>
          </cell>
          <cell r="AX571" t="str">
            <v>00</v>
          </cell>
          <cell r="AY571" t="str">
            <v>0</v>
          </cell>
          <cell r="AZ571" t="str">
            <v>FPL Fibernet</v>
          </cell>
        </row>
        <row r="572">
          <cell r="A572" t="str">
            <v>107100</v>
          </cell>
          <cell r="B572" t="str">
            <v>0385</v>
          </cell>
          <cell r="C572" t="str">
            <v>06080</v>
          </cell>
          <cell r="D572" t="str">
            <v>0FIBER</v>
          </cell>
          <cell r="E572" t="str">
            <v>385000</v>
          </cell>
          <cell r="F572" t="str">
            <v>0803</v>
          </cell>
          <cell r="G572" t="str">
            <v>36000</v>
          </cell>
          <cell r="H572" t="str">
            <v>A</v>
          </cell>
          <cell r="I572" t="str">
            <v>00000041</v>
          </cell>
          <cell r="J572">
            <v>60</v>
          </cell>
          <cell r="K572">
            <v>385</v>
          </cell>
          <cell r="L572">
            <v>6184</v>
          </cell>
          <cell r="M572">
            <v>107</v>
          </cell>
          <cell r="N572">
            <v>10</v>
          </cell>
          <cell r="O572">
            <v>0</v>
          </cell>
          <cell r="P572">
            <v>107.1</v>
          </cell>
          <cell r="Q572" t="str">
            <v>0803</v>
          </cell>
          <cell r="R572" t="str">
            <v>36000</v>
          </cell>
          <cell r="S572" t="str">
            <v>200212</v>
          </cell>
          <cell r="T572" t="str">
            <v>PY42</v>
          </cell>
          <cell r="U572">
            <v>473.1</v>
          </cell>
          <cell r="V572" t="str">
            <v>LDB</v>
          </cell>
          <cell r="W572">
            <v>0</v>
          </cell>
          <cell r="X572" t="str">
            <v>SHR</v>
          </cell>
          <cell r="Y572">
            <v>12</v>
          </cell>
          <cell r="Z572">
            <v>12</v>
          </cell>
          <cell r="AA572" t="str">
            <v>PYP</v>
          </cell>
          <cell r="AB572" t="str">
            <v xml:space="preserve"> 0000025</v>
          </cell>
          <cell r="AC572" t="str">
            <v>PYL</v>
          </cell>
          <cell r="AD572" t="str">
            <v>004367</v>
          </cell>
          <cell r="AE572" t="str">
            <v>EMP</v>
          </cell>
          <cell r="AF572" t="str">
            <v>49315</v>
          </cell>
          <cell r="AG572" t="str">
            <v>JUL</v>
          </cell>
          <cell r="AH572" t="str">
            <v xml:space="preserve"> 000.00</v>
          </cell>
          <cell r="AI572" t="str">
            <v>BCH</v>
          </cell>
          <cell r="AJ572" t="str">
            <v>500</v>
          </cell>
          <cell r="AK572" t="str">
            <v>CLS</v>
          </cell>
          <cell r="AL572" t="str">
            <v>R234</v>
          </cell>
          <cell r="AM572" t="str">
            <v>DTA</v>
          </cell>
          <cell r="AN572" t="str">
            <v xml:space="preserve"> 00000000000.00</v>
          </cell>
          <cell r="AO572" t="str">
            <v>DTH</v>
          </cell>
          <cell r="AP572" t="str">
            <v xml:space="preserve"> 00000000000.00</v>
          </cell>
          <cell r="AV572" t="str">
            <v>000000000</v>
          </cell>
          <cell r="AW572" t="str">
            <v>000</v>
          </cell>
          <cell r="AX572" t="str">
            <v>00</v>
          </cell>
          <cell r="AY572" t="str">
            <v>0</v>
          </cell>
          <cell r="AZ572" t="str">
            <v>FPL Fibernet</v>
          </cell>
        </row>
        <row r="573">
          <cell r="A573" t="str">
            <v>107100</v>
          </cell>
          <cell r="B573" t="str">
            <v>0385</v>
          </cell>
          <cell r="C573" t="str">
            <v>06080</v>
          </cell>
          <cell r="D573" t="str">
            <v>0FIBER</v>
          </cell>
          <cell r="E573" t="str">
            <v>385000</v>
          </cell>
          <cell r="F573" t="str">
            <v>0803</v>
          </cell>
          <cell r="G573" t="str">
            <v>36000</v>
          </cell>
          <cell r="H573" t="str">
            <v>A</v>
          </cell>
          <cell r="I573" t="str">
            <v>00000041</v>
          </cell>
          <cell r="J573">
            <v>60</v>
          </cell>
          <cell r="K573">
            <v>385</v>
          </cell>
          <cell r="L573">
            <v>6184</v>
          </cell>
          <cell r="M573">
            <v>107</v>
          </cell>
          <cell r="N573">
            <v>10</v>
          </cell>
          <cell r="O573">
            <v>0</v>
          </cell>
          <cell r="P573">
            <v>107.1</v>
          </cell>
          <cell r="Q573" t="str">
            <v>0803</v>
          </cell>
          <cell r="R573" t="str">
            <v>36000</v>
          </cell>
          <cell r="S573" t="str">
            <v>200212</v>
          </cell>
          <cell r="T573" t="str">
            <v>PY42</v>
          </cell>
          <cell r="U573">
            <v>473.1</v>
          </cell>
          <cell r="V573" t="str">
            <v>LDB</v>
          </cell>
          <cell r="W573">
            <v>0</v>
          </cell>
          <cell r="X573" t="str">
            <v>SHR</v>
          </cell>
          <cell r="Y573">
            <v>12</v>
          </cell>
          <cell r="Z573">
            <v>12</v>
          </cell>
          <cell r="AA573" t="str">
            <v>PYP</v>
          </cell>
          <cell r="AB573" t="str">
            <v xml:space="preserve"> 0000026</v>
          </cell>
          <cell r="AC573" t="str">
            <v>PYL</v>
          </cell>
          <cell r="AD573" t="str">
            <v>004367</v>
          </cell>
          <cell r="AE573" t="str">
            <v>EMP</v>
          </cell>
          <cell r="AF573" t="str">
            <v>49315</v>
          </cell>
          <cell r="AG573" t="str">
            <v>JUL</v>
          </cell>
          <cell r="AH573" t="str">
            <v xml:space="preserve"> 000.00</v>
          </cell>
          <cell r="AI573" t="str">
            <v>BCH</v>
          </cell>
          <cell r="AJ573" t="str">
            <v>500</v>
          </cell>
          <cell r="AK573" t="str">
            <v>CLS</v>
          </cell>
          <cell r="AL573" t="str">
            <v>R234</v>
          </cell>
          <cell r="AM573" t="str">
            <v>DTA</v>
          </cell>
          <cell r="AN573" t="str">
            <v xml:space="preserve"> 00000000000.00</v>
          </cell>
          <cell r="AO573" t="str">
            <v>DTH</v>
          </cell>
          <cell r="AP573" t="str">
            <v xml:space="preserve"> 00000000000.00</v>
          </cell>
          <cell r="AV573" t="str">
            <v>000000000</v>
          </cell>
          <cell r="AW573" t="str">
            <v>000</v>
          </cell>
          <cell r="AX573" t="str">
            <v>00</v>
          </cell>
          <cell r="AY573" t="str">
            <v>0</v>
          </cell>
          <cell r="AZ573" t="str">
            <v>FPL Fibernet</v>
          </cell>
        </row>
        <row r="574">
          <cell r="A574" t="str">
            <v>107100</v>
          </cell>
          <cell r="B574" t="str">
            <v>0312</v>
          </cell>
          <cell r="C574" t="str">
            <v>06080</v>
          </cell>
          <cell r="D574" t="str">
            <v>0FIBER</v>
          </cell>
          <cell r="E574" t="str">
            <v>312000</v>
          </cell>
          <cell r="F574" t="str">
            <v>0790</v>
          </cell>
          <cell r="G574" t="str">
            <v>65000</v>
          </cell>
          <cell r="H574" t="str">
            <v>A</v>
          </cell>
          <cell r="I574" t="str">
            <v>00000041</v>
          </cell>
          <cell r="J574">
            <v>63</v>
          </cell>
          <cell r="K574">
            <v>312</v>
          </cell>
          <cell r="L574">
            <v>6185</v>
          </cell>
          <cell r="M574">
            <v>0</v>
          </cell>
          <cell r="N574">
            <v>0</v>
          </cell>
          <cell r="O574">
            <v>0</v>
          </cell>
          <cell r="P574">
            <v>0</v>
          </cell>
          <cell r="Q574" t="str">
            <v>0790</v>
          </cell>
          <cell r="R574" t="str">
            <v>65000</v>
          </cell>
          <cell r="S574" t="str">
            <v>200212</v>
          </cell>
          <cell r="T574" t="str">
            <v>CA01</v>
          </cell>
          <cell r="U574">
            <v>130000</v>
          </cell>
          <cell r="V574" t="str">
            <v>LDB</v>
          </cell>
          <cell r="W574">
            <v>0</v>
          </cell>
          <cell r="Y574">
            <v>0</v>
          </cell>
          <cell r="Z574">
            <v>0</v>
          </cell>
          <cell r="AA574" t="str">
            <v>BCH</v>
          </cell>
          <cell r="AB574" t="str">
            <v>0011</v>
          </cell>
          <cell r="AC574" t="str">
            <v>WKS</v>
          </cell>
          <cell r="AE574" t="str">
            <v>JV#</v>
          </cell>
          <cell r="AF574" t="str">
            <v>1232</v>
          </cell>
          <cell r="AG574" t="str">
            <v>FRN</v>
          </cell>
          <cell r="AH574" t="str">
            <v>6185</v>
          </cell>
          <cell r="AI574" t="str">
            <v>RP#</v>
          </cell>
          <cell r="AJ574" t="str">
            <v>000</v>
          </cell>
          <cell r="AK574" t="str">
            <v>CTL</v>
          </cell>
          <cell r="AM574" t="str">
            <v>RF#</v>
          </cell>
          <cell r="AU574" t="str">
            <v>ACCRUAL OF OCT 02 CAPITAL</v>
          </cell>
          <cell r="AZ574" t="str">
            <v>FPL Fibernet</v>
          </cell>
        </row>
        <row r="575">
          <cell r="A575" t="str">
            <v>107100</v>
          </cell>
          <cell r="B575" t="str">
            <v>0312</v>
          </cell>
          <cell r="C575" t="str">
            <v>06080</v>
          </cell>
          <cell r="D575" t="str">
            <v>0FIBER</v>
          </cell>
          <cell r="E575" t="str">
            <v>312000</v>
          </cell>
          <cell r="F575" t="str">
            <v>0803</v>
          </cell>
          <cell r="G575" t="str">
            <v>36000</v>
          </cell>
          <cell r="H575" t="str">
            <v>A</v>
          </cell>
          <cell r="I575" t="str">
            <v>00000041</v>
          </cell>
          <cell r="J575">
            <v>60</v>
          </cell>
          <cell r="K575">
            <v>312</v>
          </cell>
          <cell r="L575">
            <v>6185</v>
          </cell>
          <cell r="M575">
            <v>107</v>
          </cell>
          <cell r="N575">
            <v>10</v>
          </cell>
          <cell r="O575">
            <v>0</v>
          </cell>
          <cell r="P575">
            <v>107.1</v>
          </cell>
          <cell r="Q575" t="str">
            <v>0803</v>
          </cell>
          <cell r="R575" t="str">
            <v>36000</v>
          </cell>
          <cell r="S575" t="str">
            <v>200212</v>
          </cell>
          <cell r="T575" t="str">
            <v>PY42</v>
          </cell>
          <cell r="U575">
            <v>249.23</v>
          </cell>
          <cell r="V575" t="str">
            <v>LDB</v>
          </cell>
          <cell r="W575">
            <v>0</v>
          </cell>
          <cell r="X575" t="str">
            <v>SHR</v>
          </cell>
          <cell r="Y575">
            <v>6</v>
          </cell>
          <cell r="Z575">
            <v>6</v>
          </cell>
          <cell r="AA575" t="str">
            <v>PYP</v>
          </cell>
          <cell r="AB575" t="str">
            <v xml:space="preserve"> 0000001</v>
          </cell>
          <cell r="AC575" t="str">
            <v>PYL</v>
          </cell>
          <cell r="AD575" t="str">
            <v>003054</v>
          </cell>
          <cell r="AE575" t="str">
            <v>EMP</v>
          </cell>
          <cell r="AF575" t="str">
            <v>16244</v>
          </cell>
          <cell r="AG575" t="str">
            <v>JUL</v>
          </cell>
          <cell r="AH575" t="str">
            <v xml:space="preserve"> 000.00</v>
          </cell>
          <cell r="AI575" t="str">
            <v>BCH</v>
          </cell>
          <cell r="AJ575" t="str">
            <v>500</v>
          </cell>
          <cell r="AK575" t="str">
            <v>CLS</v>
          </cell>
          <cell r="AL575" t="str">
            <v>R513</v>
          </cell>
          <cell r="AM575" t="str">
            <v>DTA</v>
          </cell>
          <cell r="AN575" t="str">
            <v xml:space="preserve"> 00000000000.00</v>
          </cell>
          <cell r="AO575" t="str">
            <v>DTH</v>
          </cell>
          <cell r="AP575" t="str">
            <v xml:space="preserve"> 00000000000.00</v>
          </cell>
          <cell r="AV575" t="str">
            <v>000000000</v>
          </cell>
          <cell r="AW575" t="str">
            <v>000</v>
          </cell>
          <cell r="AX575" t="str">
            <v>00</v>
          </cell>
          <cell r="AY575" t="str">
            <v>0</v>
          </cell>
          <cell r="AZ575" t="str">
            <v>FPL Fibernet</v>
          </cell>
        </row>
        <row r="576">
          <cell r="A576" t="str">
            <v>107100</v>
          </cell>
          <cell r="B576" t="str">
            <v>0312</v>
          </cell>
          <cell r="C576" t="str">
            <v>06080</v>
          </cell>
          <cell r="D576" t="str">
            <v>0FIBER</v>
          </cell>
          <cell r="E576" t="str">
            <v>312000</v>
          </cell>
          <cell r="F576" t="str">
            <v>0803</v>
          </cell>
          <cell r="G576" t="str">
            <v>36000</v>
          </cell>
          <cell r="H576" t="str">
            <v>A</v>
          </cell>
          <cell r="I576" t="str">
            <v>00000041</v>
          </cell>
          <cell r="J576">
            <v>60</v>
          </cell>
          <cell r="K576">
            <v>312</v>
          </cell>
          <cell r="L576">
            <v>6185</v>
          </cell>
          <cell r="M576">
            <v>107</v>
          </cell>
          <cell r="N576">
            <v>10</v>
          </cell>
          <cell r="O576">
            <v>0</v>
          </cell>
          <cell r="P576">
            <v>107.1</v>
          </cell>
          <cell r="Q576" t="str">
            <v>0803</v>
          </cell>
          <cell r="R576" t="str">
            <v>36000</v>
          </cell>
          <cell r="S576" t="str">
            <v>200212</v>
          </cell>
          <cell r="T576" t="str">
            <v>PY42</v>
          </cell>
          <cell r="U576">
            <v>332.3</v>
          </cell>
          <cell r="V576" t="str">
            <v>LDB</v>
          </cell>
          <cell r="W576">
            <v>0</v>
          </cell>
          <cell r="X576" t="str">
            <v>SHR</v>
          </cell>
          <cell r="Y576">
            <v>8</v>
          </cell>
          <cell r="Z576">
            <v>8</v>
          </cell>
          <cell r="AA576" t="str">
            <v>PYP</v>
          </cell>
          <cell r="AB576" t="str">
            <v xml:space="preserve"> 0000025</v>
          </cell>
          <cell r="AC576" t="str">
            <v>PYL</v>
          </cell>
          <cell r="AD576" t="str">
            <v>003054</v>
          </cell>
          <cell r="AE576" t="str">
            <v>EMP</v>
          </cell>
          <cell r="AF576" t="str">
            <v>16244</v>
          </cell>
          <cell r="AG576" t="str">
            <v>JUL</v>
          </cell>
          <cell r="AH576" t="str">
            <v xml:space="preserve"> 000.00</v>
          </cell>
          <cell r="AI576" t="str">
            <v>BCH</v>
          </cell>
          <cell r="AJ576" t="str">
            <v>500</v>
          </cell>
          <cell r="AK576" t="str">
            <v>CLS</v>
          </cell>
          <cell r="AL576" t="str">
            <v>R513</v>
          </cell>
          <cell r="AM576" t="str">
            <v>DTA</v>
          </cell>
          <cell r="AN576" t="str">
            <v xml:space="preserve"> 00000000000.00</v>
          </cell>
          <cell r="AO576" t="str">
            <v>DTH</v>
          </cell>
          <cell r="AP576" t="str">
            <v xml:space="preserve"> 00000000000.00</v>
          </cell>
          <cell r="AV576" t="str">
            <v>000000000</v>
          </cell>
          <cell r="AW576" t="str">
            <v>000</v>
          </cell>
          <cell r="AX576" t="str">
            <v>00</v>
          </cell>
          <cell r="AY576" t="str">
            <v>0</v>
          </cell>
          <cell r="AZ576" t="str">
            <v>FPL Fibernet</v>
          </cell>
        </row>
        <row r="577">
          <cell r="A577" t="str">
            <v>107100</v>
          </cell>
          <cell r="B577" t="str">
            <v>0312</v>
          </cell>
          <cell r="C577" t="str">
            <v>06080</v>
          </cell>
          <cell r="D577" t="str">
            <v>0FIBER</v>
          </cell>
          <cell r="E577" t="str">
            <v>312000</v>
          </cell>
          <cell r="F577" t="str">
            <v>0803</v>
          </cell>
          <cell r="G577" t="str">
            <v>36000</v>
          </cell>
          <cell r="H577" t="str">
            <v>A</v>
          </cell>
          <cell r="I577" t="str">
            <v>00000041</v>
          </cell>
          <cell r="J577">
            <v>65</v>
          </cell>
          <cell r="K577">
            <v>312</v>
          </cell>
          <cell r="L577">
            <v>6185</v>
          </cell>
          <cell r="M577">
            <v>107</v>
          </cell>
          <cell r="N577">
            <v>10</v>
          </cell>
          <cell r="O577">
            <v>0</v>
          </cell>
          <cell r="P577">
            <v>107.1</v>
          </cell>
          <cell r="Q577" t="str">
            <v>0803</v>
          </cell>
          <cell r="R577" t="str">
            <v>36000</v>
          </cell>
          <cell r="S577" t="str">
            <v>200212</v>
          </cell>
          <cell r="T577" t="str">
            <v>PY42</v>
          </cell>
          <cell r="U577">
            <v>543.6</v>
          </cell>
          <cell r="V577" t="str">
            <v>LDB</v>
          </cell>
          <cell r="W577">
            <v>0</v>
          </cell>
          <cell r="X577" t="str">
            <v>SHR</v>
          </cell>
          <cell r="Y577">
            <v>16</v>
          </cell>
          <cell r="Z577">
            <v>16</v>
          </cell>
          <cell r="AA577" t="str">
            <v>PYP</v>
          </cell>
          <cell r="AB577" t="str">
            <v xml:space="preserve"> 0000026</v>
          </cell>
          <cell r="AC577" t="str">
            <v>PYL</v>
          </cell>
          <cell r="AD577" t="str">
            <v>004366</v>
          </cell>
          <cell r="AE577" t="str">
            <v>EMP</v>
          </cell>
          <cell r="AF577" t="str">
            <v>36745</v>
          </cell>
          <cell r="AG577" t="str">
            <v>JUL</v>
          </cell>
          <cell r="AH577" t="str">
            <v xml:space="preserve"> 000.00</v>
          </cell>
          <cell r="AI577" t="str">
            <v>BCH</v>
          </cell>
          <cell r="AJ577" t="str">
            <v>500</v>
          </cell>
          <cell r="AK577" t="str">
            <v>CLS</v>
          </cell>
          <cell r="AL577" t="str">
            <v>R432</v>
          </cell>
          <cell r="AM577" t="str">
            <v>DTA</v>
          </cell>
          <cell r="AN577" t="str">
            <v xml:space="preserve"> 00000000000.00</v>
          </cell>
          <cell r="AO577" t="str">
            <v>DTH</v>
          </cell>
          <cell r="AP577" t="str">
            <v xml:space="preserve"> 00000000000.00</v>
          </cell>
          <cell r="AV577" t="str">
            <v>000000000</v>
          </cell>
          <cell r="AW577" t="str">
            <v>000</v>
          </cell>
          <cell r="AX577" t="str">
            <v>00</v>
          </cell>
          <cell r="AY577" t="str">
            <v>0</v>
          </cell>
          <cell r="AZ577" t="str">
            <v>FPL Fibernet</v>
          </cell>
        </row>
        <row r="578">
          <cell r="A578" t="str">
            <v>107100</v>
          </cell>
          <cell r="B578" t="str">
            <v>0312</v>
          </cell>
          <cell r="C578" t="str">
            <v>06080</v>
          </cell>
          <cell r="D578" t="str">
            <v>0FIBER</v>
          </cell>
          <cell r="E578" t="str">
            <v>312000</v>
          </cell>
          <cell r="F578" t="str">
            <v>0803</v>
          </cell>
          <cell r="G578" t="str">
            <v>36000</v>
          </cell>
          <cell r="H578" t="str">
            <v>A</v>
          </cell>
          <cell r="I578" t="str">
            <v>00000041</v>
          </cell>
          <cell r="J578">
            <v>65</v>
          </cell>
          <cell r="K578">
            <v>312</v>
          </cell>
          <cell r="L578">
            <v>6185</v>
          </cell>
          <cell r="M578">
            <v>107</v>
          </cell>
          <cell r="N578">
            <v>10</v>
          </cell>
          <cell r="O578">
            <v>0</v>
          </cell>
          <cell r="P578">
            <v>107.1</v>
          </cell>
          <cell r="Q578" t="str">
            <v>0803</v>
          </cell>
          <cell r="R578" t="str">
            <v>36000</v>
          </cell>
          <cell r="S578" t="str">
            <v>200212</v>
          </cell>
          <cell r="T578" t="str">
            <v>PY42</v>
          </cell>
          <cell r="U578">
            <v>1630.8</v>
          </cell>
          <cell r="V578" t="str">
            <v>LDB</v>
          </cell>
          <cell r="W578">
            <v>0</v>
          </cell>
          <cell r="X578" t="str">
            <v>SHR</v>
          </cell>
          <cell r="Y578">
            <v>48</v>
          </cell>
          <cell r="Z578">
            <v>48</v>
          </cell>
          <cell r="AA578" t="str">
            <v>PYP</v>
          </cell>
          <cell r="AB578" t="str">
            <v xml:space="preserve"> 0000025</v>
          </cell>
          <cell r="AC578" t="str">
            <v>PYL</v>
          </cell>
          <cell r="AD578" t="str">
            <v>004366</v>
          </cell>
          <cell r="AE578" t="str">
            <v>EMP</v>
          </cell>
          <cell r="AF578" t="str">
            <v>36745</v>
          </cell>
          <cell r="AG578" t="str">
            <v>JUL</v>
          </cell>
          <cell r="AH578" t="str">
            <v xml:space="preserve"> 000.00</v>
          </cell>
          <cell r="AI578" t="str">
            <v>BCH</v>
          </cell>
          <cell r="AJ578" t="str">
            <v>500</v>
          </cell>
          <cell r="AK578" t="str">
            <v>CLS</v>
          </cell>
          <cell r="AL578" t="str">
            <v>R432</v>
          </cell>
          <cell r="AM578" t="str">
            <v>DTA</v>
          </cell>
          <cell r="AN578" t="str">
            <v xml:space="preserve"> 00000000000.00</v>
          </cell>
          <cell r="AO578" t="str">
            <v>DTH</v>
          </cell>
          <cell r="AP578" t="str">
            <v xml:space="preserve"> 00000000000.00</v>
          </cell>
          <cell r="AV578" t="str">
            <v>000000000</v>
          </cell>
          <cell r="AW578" t="str">
            <v>000</v>
          </cell>
          <cell r="AX578" t="str">
            <v>00</v>
          </cell>
          <cell r="AY578" t="str">
            <v>0</v>
          </cell>
          <cell r="AZ578" t="str">
            <v>FPL Fibernet</v>
          </cell>
        </row>
        <row r="579">
          <cell r="A579" t="str">
            <v>107100</v>
          </cell>
          <cell r="B579" t="str">
            <v>0366</v>
          </cell>
          <cell r="C579" t="str">
            <v>06080</v>
          </cell>
          <cell r="D579" t="str">
            <v>0FIBER</v>
          </cell>
          <cell r="E579" t="str">
            <v>366000</v>
          </cell>
          <cell r="F579" t="str">
            <v>0662</v>
          </cell>
          <cell r="G579" t="str">
            <v>65000</v>
          </cell>
          <cell r="H579" t="str">
            <v>A</v>
          </cell>
          <cell r="I579" t="str">
            <v>00000041</v>
          </cell>
          <cell r="J579">
            <v>63</v>
          </cell>
          <cell r="K579">
            <v>366</v>
          </cell>
          <cell r="L579">
            <v>6185</v>
          </cell>
          <cell r="M579">
            <v>0</v>
          </cell>
          <cell r="N579">
            <v>0</v>
          </cell>
          <cell r="O579">
            <v>0</v>
          </cell>
          <cell r="P579">
            <v>0</v>
          </cell>
          <cell r="Q579" t="str">
            <v>0662</v>
          </cell>
          <cell r="R579" t="str">
            <v>65000</v>
          </cell>
          <cell r="S579" t="str">
            <v>200212</v>
          </cell>
          <cell r="T579" t="str">
            <v>CA01</v>
          </cell>
          <cell r="U579">
            <v>6355</v>
          </cell>
          <cell r="V579" t="str">
            <v>LDB</v>
          </cell>
          <cell r="W579">
            <v>0</v>
          </cell>
          <cell r="Y579">
            <v>0</v>
          </cell>
          <cell r="Z579">
            <v>0</v>
          </cell>
          <cell r="AA579" t="str">
            <v>BCH</v>
          </cell>
          <cell r="AB579" t="str">
            <v>0058</v>
          </cell>
          <cell r="AC579" t="str">
            <v>WKS</v>
          </cell>
          <cell r="AE579" t="str">
            <v>JV#</v>
          </cell>
          <cell r="AF579" t="str">
            <v>1232</v>
          </cell>
          <cell r="AG579" t="str">
            <v>FRN</v>
          </cell>
          <cell r="AH579" t="str">
            <v>6185</v>
          </cell>
          <cell r="AI579" t="str">
            <v>RP#</v>
          </cell>
          <cell r="AJ579" t="str">
            <v>000</v>
          </cell>
          <cell r="AK579" t="str">
            <v>CTL</v>
          </cell>
          <cell r="AM579" t="str">
            <v>RF#</v>
          </cell>
          <cell r="AU579" t="str">
            <v>K NEX INVOICES</v>
          </cell>
          <cell r="AZ579" t="str">
            <v>FPL Fibernet</v>
          </cell>
        </row>
        <row r="580">
          <cell r="A580" t="str">
            <v>107100</v>
          </cell>
          <cell r="B580" t="str">
            <v>0366</v>
          </cell>
          <cell r="C580" t="str">
            <v>06080</v>
          </cell>
          <cell r="D580" t="str">
            <v>0FIBER</v>
          </cell>
          <cell r="E580" t="str">
            <v>366000</v>
          </cell>
          <cell r="F580" t="str">
            <v>0803</v>
          </cell>
          <cell r="G580" t="str">
            <v>36000</v>
          </cell>
          <cell r="H580" t="str">
            <v>A</v>
          </cell>
          <cell r="I580" t="str">
            <v>00000041</v>
          </cell>
          <cell r="J580">
            <v>60</v>
          </cell>
          <cell r="K580">
            <v>366</v>
          </cell>
          <cell r="L580">
            <v>6185</v>
          </cell>
          <cell r="M580">
            <v>3</v>
          </cell>
          <cell r="N580">
            <v>98</v>
          </cell>
          <cell r="O580">
            <v>1</v>
          </cell>
          <cell r="P580">
            <v>3.9809999999999999</v>
          </cell>
          <cell r="Q580" t="str">
            <v>0803</v>
          </cell>
          <cell r="R580" t="str">
            <v>36000</v>
          </cell>
          <cell r="S580" t="str">
            <v>200212</v>
          </cell>
          <cell r="T580" t="str">
            <v>PY42</v>
          </cell>
          <cell r="U580">
            <v>1945.3</v>
          </cell>
          <cell r="V580" t="str">
            <v>LDB</v>
          </cell>
          <cell r="W580">
            <v>0</v>
          </cell>
          <cell r="X580" t="str">
            <v>SHR</v>
          </cell>
          <cell r="Y580">
            <v>56</v>
          </cell>
          <cell r="Z580">
            <v>56</v>
          </cell>
          <cell r="AA580" t="str">
            <v>PYP</v>
          </cell>
          <cell r="AB580" t="str">
            <v xml:space="preserve"> 0000026</v>
          </cell>
          <cell r="AC580" t="str">
            <v>PYL</v>
          </cell>
          <cell r="AD580" t="str">
            <v>004399</v>
          </cell>
          <cell r="AE580" t="str">
            <v>EMP</v>
          </cell>
          <cell r="AF580" t="str">
            <v>27026</v>
          </cell>
          <cell r="AG580" t="str">
            <v>JUL</v>
          </cell>
          <cell r="AH580" t="str">
            <v xml:space="preserve"> 000.00</v>
          </cell>
          <cell r="AI580" t="str">
            <v>BCH</v>
          </cell>
          <cell r="AJ580" t="str">
            <v>500</v>
          </cell>
          <cell r="AK580" t="str">
            <v>CLS</v>
          </cell>
          <cell r="AL580" t="str">
            <v>R445</v>
          </cell>
          <cell r="AM580" t="str">
            <v>DTA</v>
          </cell>
          <cell r="AN580" t="str">
            <v xml:space="preserve"> 00000000000.00</v>
          </cell>
          <cell r="AO580" t="str">
            <v>DTH</v>
          </cell>
          <cell r="AP580" t="str">
            <v xml:space="preserve"> 00000000000.00</v>
          </cell>
          <cell r="AV580" t="str">
            <v>000000000</v>
          </cell>
          <cell r="AW580" t="str">
            <v>000</v>
          </cell>
          <cell r="AX580" t="str">
            <v>00</v>
          </cell>
          <cell r="AY580" t="str">
            <v>0</v>
          </cell>
          <cell r="AZ580" t="str">
            <v>FPL Fibernet</v>
          </cell>
        </row>
        <row r="581">
          <cell r="A581" t="str">
            <v>107100</v>
          </cell>
          <cell r="B581" t="str">
            <v>0366</v>
          </cell>
          <cell r="C581" t="str">
            <v>06080</v>
          </cell>
          <cell r="D581" t="str">
            <v>0FIBER</v>
          </cell>
          <cell r="E581" t="str">
            <v>366000</v>
          </cell>
          <cell r="F581" t="str">
            <v>0803</v>
          </cell>
          <cell r="G581" t="str">
            <v>36000</v>
          </cell>
          <cell r="H581" t="str">
            <v>A</v>
          </cell>
          <cell r="I581" t="str">
            <v>00000041</v>
          </cell>
          <cell r="J581">
            <v>60</v>
          </cell>
          <cell r="K581">
            <v>366</v>
          </cell>
          <cell r="L581">
            <v>6185</v>
          </cell>
          <cell r="M581">
            <v>3</v>
          </cell>
          <cell r="N581">
            <v>98</v>
          </cell>
          <cell r="O581">
            <v>1</v>
          </cell>
          <cell r="P581">
            <v>3.9809999999999999</v>
          </cell>
          <cell r="Q581" t="str">
            <v>0803</v>
          </cell>
          <cell r="R581" t="str">
            <v>36000</v>
          </cell>
          <cell r="S581" t="str">
            <v>200212</v>
          </cell>
          <cell r="T581" t="str">
            <v>PY42</v>
          </cell>
          <cell r="U581">
            <v>2084.25</v>
          </cell>
          <cell r="V581" t="str">
            <v>LDB</v>
          </cell>
          <cell r="W581">
            <v>0</v>
          </cell>
          <cell r="X581" t="str">
            <v>SHR</v>
          </cell>
          <cell r="Y581">
            <v>60</v>
          </cell>
          <cell r="Z581">
            <v>60</v>
          </cell>
          <cell r="AA581" t="str">
            <v>PYP</v>
          </cell>
          <cell r="AB581" t="str">
            <v xml:space="preserve"> 0000025</v>
          </cell>
          <cell r="AC581" t="str">
            <v>PYL</v>
          </cell>
          <cell r="AD581" t="str">
            <v>004399</v>
          </cell>
          <cell r="AE581" t="str">
            <v>EMP</v>
          </cell>
          <cell r="AF581" t="str">
            <v>27026</v>
          </cell>
          <cell r="AG581" t="str">
            <v>JUL</v>
          </cell>
          <cell r="AH581" t="str">
            <v xml:space="preserve"> 000.00</v>
          </cell>
          <cell r="AI581" t="str">
            <v>BCH</v>
          </cell>
          <cell r="AJ581" t="str">
            <v>500</v>
          </cell>
          <cell r="AK581" t="str">
            <v>CLS</v>
          </cell>
          <cell r="AL581" t="str">
            <v>R445</v>
          </cell>
          <cell r="AM581" t="str">
            <v>DTA</v>
          </cell>
          <cell r="AN581" t="str">
            <v xml:space="preserve"> 00000000000.00</v>
          </cell>
          <cell r="AO581" t="str">
            <v>DTH</v>
          </cell>
          <cell r="AP581" t="str">
            <v xml:space="preserve"> 00000000000.00</v>
          </cell>
          <cell r="AV581" t="str">
            <v>000000000</v>
          </cell>
          <cell r="AW581" t="str">
            <v>000</v>
          </cell>
          <cell r="AX581" t="str">
            <v>00</v>
          </cell>
          <cell r="AY581" t="str">
            <v>0</v>
          </cell>
          <cell r="AZ581" t="str">
            <v>FPL Fibernet</v>
          </cell>
        </row>
        <row r="582">
          <cell r="A582" t="str">
            <v>107100</v>
          </cell>
          <cell r="B582" t="str">
            <v>0306</v>
          </cell>
          <cell r="C582" t="str">
            <v>06201</v>
          </cell>
          <cell r="D582" t="str">
            <v>0ELECT</v>
          </cell>
          <cell r="E582" t="str">
            <v>306000</v>
          </cell>
          <cell r="F582" t="str">
            <v>0675</v>
          </cell>
          <cell r="G582" t="str">
            <v>52450</v>
          </cell>
          <cell r="H582" t="str">
            <v>A</v>
          </cell>
          <cell r="I582" t="str">
            <v>00000041</v>
          </cell>
          <cell r="J582">
            <v>66</v>
          </cell>
          <cell r="K582">
            <v>306</v>
          </cell>
          <cell r="L582">
            <v>6201</v>
          </cell>
          <cell r="M582">
            <v>0</v>
          </cell>
          <cell r="N582">
            <v>0</v>
          </cell>
          <cell r="O582">
            <v>0</v>
          </cell>
          <cell r="P582">
            <v>0</v>
          </cell>
          <cell r="Q582" t="str">
            <v>0675</v>
          </cell>
          <cell r="R582" t="str">
            <v>52450</v>
          </cell>
          <cell r="S582" t="str">
            <v>200212</v>
          </cell>
          <cell r="T582" t="str">
            <v>SA01</v>
          </cell>
          <cell r="U582">
            <v>25.61</v>
          </cell>
          <cell r="W582">
            <v>0</v>
          </cell>
          <cell r="Y582">
            <v>0</v>
          </cell>
          <cell r="Z582">
            <v>0</v>
          </cell>
          <cell r="AA582" t="str">
            <v>BCH</v>
          </cell>
          <cell r="AB582" t="str">
            <v>450002351</v>
          </cell>
          <cell r="AC582" t="str">
            <v>PO#</v>
          </cell>
          <cell r="AE582" t="str">
            <v>S/R</v>
          </cell>
          <cell r="AI582" t="str">
            <v>PYN</v>
          </cell>
          <cell r="AJ582" t="str">
            <v>UNITED PARCEL SVC OF AMER</v>
          </cell>
          <cell r="AK582" t="str">
            <v>VND</v>
          </cell>
          <cell r="AL582" t="str">
            <v>362407381</v>
          </cell>
          <cell r="AM582" t="str">
            <v>FAC</v>
          </cell>
          <cell r="AN582" t="str">
            <v>000</v>
          </cell>
          <cell r="AQ582" t="str">
            <v>NVD</v>
          </cell>
          <cell r="AR582" t="str">
            <v>2002-11-</v>
          </cell>
          <cell r="AU582" t="str">
            <v>0000R454V3442       UNITED PARCEL SVC OF1900003361</v>
          </cell>
          <cell r="AV582" t="str">
            <v>WF-BATCH</v>
          </cell>
          <cell r="AW582" t="str">
            <v>000</v>
          </cell>
          <cell r="AX582" t="str">
            <v>00</v>
          </cell>
          <cell r="AY582" t="str">
            <v>0</v>
          </cell>
          <cell r="AZ582" t="str">
            <v>FPL Fibernet</v>
          </cell>
        </row>
        <row r="583">
          <cell r="A583" t="str">
            <v>107100</v>
          </cell>
          <cell r="B583" t="str">
            <v>0306</v>
          </cell>
          <cell r="C583" t="str">
            <v>06201</v>
          </cell>
          <cell r="D583" t="str">
            <v>0ELECT</v>
          </cell>
          <cell r="E583" t="str">
            <v>306000</v>
          </cell>
          <cell r="F583" t="str">
            <v>0675</v>
          </cell>
          <cell r="G583" t="str">
            <v>52450</v>
          </cell>
          <cell r="H583" t="str">
            <v>A</v>
          </cell>
          <cell r="I583" t="str">
            <v>00000041</v>
          </cell>
          <cell r="J583">
            <v>66</v>
          </cell>
          <cell r="K583">
            <v>306</v>
          </cell>
          <cell r="L583">
            <v>6201</v>
          </cell>
          <cell r="M583">
            <v>0</v>
          </cell>
          <cell r="N583">
            <v>0</v>
          </cell>
          <cell r="O583">
            <v>0</v>
          </cell>
          <cell r="P583">
            <v>0</v>
          </cell>
          <cell r="Q583" t="str">
            <v>0675</v>
          </cell>
          <cell r="R583" t="str">
            <v>52450</v>
          </cell>
          <cell r="S583" t="str">
            <v>200212</v>
          </cell>
          <cell r="T583" t="str">
            <v>SA01</v>
          </cell>
          <cell r="U583">
            <v>112.67</v>
          </cell>
          <cell r="W583">
            <v>0</v>
          </cell>
          <cell r="Y583">
            <v>0</v>
          </cell>
          <cell r="Z583">
            <v>0</v>
          </cell>
          <cell r="AA583" t="str">
            <v>BCH</v>
          </cell>
          <cell r="AB583" t="str">
            <v>450002361</v>
          </cell>
          <cell r="AC583" t="str">
            <v>PO#</v>
          </cell>
          <cell r="AE583" t="str">
            <v>S/R</v>
          </cell>
          <cell r="AI583" t="str">
            <v>PYN</v>
          </cell>
          <cell r="AJ583" t="str">
            <v>FEDERAL EXPRESS CORP</v>
          </cell>
          <cell r="AK583" t="str">
            <v>VND</v>
          </cell>
          <cell r="AL583" t="str">
            <v>710427007</v>
          </cell>
          <cell r="AM583" t="str">
            <v>FAC</v>
          </cell>
          <cell r="AN583" t="str">
            <v>000</v>
          </cell>
          <cell r="AQ583" t="str">
            <v>NVD</v>
          </cell>
          <cell r="AR583" t="str">
            <v>2002-11-</v>
          </cell>
          <cell r="AU583" t="str">
            <v>4-471-17820         FEDERAL EXPRESS CORP1900003491</v>
          </cell>
          <cell r="AV583" t="str">
            <v>WF-BATCH</v>
          </cell>
          <cell r="AW583" t="str">
            <v>000</v>
          </cell>
          <cell r="AX583" t="str">
            <v>00</v>
          </cell>
          <cell r="AY583" t="str">
            <v>0</v>
          </cell>
          <cell r="AZ583" t="str">
            <v>FPL Fibernet</v>
          </cell>
        </row>
        <row r="584">
          <cell r="A584" t="str">
            <v>107100</v>
          </cell>
          <cell r="B584" t="str">
            <v>0306</v>
          </cell>
          <cell r="C584" t="str">
            <v>06201</v>
          </cell>
          <cell r="D584" t="str">
            <v>0ELECT</v>
          </cell>
          <cell r="E584" t="str">
            <v>306000</v>
          </cell>
          <cell r="F584" t="str">
            <v>0676</v>
          </cell>
          <cell r="G584" t="str">
            <v>11450</v>
          </cell>
          <cell r="H584" t="str">
            <v>A</v>
          </cell>
          <cell r="I584" t="str">
            <v>00000041</v>
          </cell>
          <cell r="J584">
            <v>66</v>
          </cell>
          <cell r="K584">
            <v>306</v>
          </cell>
          <cell r="L584">
            <v>6201</v>
          </cell>
          <cell r="M584">
            <v>0</v>
          </cell>
          <cell r="N584">
            <v>0</v>
          </cell>
          <cell r="O584">
            <v>0</v>
          </cell>
          <cell r="P584">
            <v>0</v>
          </cell>
          <cell r="Q584" t="str">
            <v>0676</v>
          </cell>
          <cell r="R584" t="str">
            <v>11450</v>
          </cell>
          <cell r="S584" t="str">
            <v>200212</v>
          </cell>
          <cell r="T584" t="str">
            <v>SA01</v>
          </cell>
          <cell r="U584">
            <v>200.04</v>
          </cell>
          <cell r="V584" t="str">
            <v>LDB</v>
          </cell>
          <cell r="W584">
            <v>0</v>
          </cell>
          <cell r="Y584">
            <v>0</v>
          </cell>
          <cell r="Z584">
            <v>1</v>
          </cell>
          <cell r="AA584" t="str">
            <v>MS#</v>
          </cell>
          <cell r="AB584" t="str">
            <v xml:space="preserve">   998014037</v>
          </cell>
          <cell r="AC584" t="str">
            <v>BCH</v>
          </cell>
          <cell r="AD584" t="str">
            <v>021118</v>
          </cell>
          <cell r="AE584" t="str">
            <v>TML</v>
          </cell>
          <cell r="AF584" t="str">
            <v>12004</v>
          </cell>
          <cell r="AG584" t="str">
            <v>SRL</v>
          </cell>
          <cell r="AH584" t="str">
            <v>0366</v>
          </cell>
          <cell r="AI584" t="str">
            <v>DLV</v>
          </cell>
          <cell r="AJ584" t="str">
            <v>000</v>
          </cell>
          <cell r="AK584" t="str">
            <v>REL</v>
          </cell>
          <cell r="AL584" t="str">
            <v>000</v>
          </cell>
          <cell r="AM584" t="str">
            <v>LN#</v>
          </cell>
          <cell r="AO584" t="str">
            <v>UOI</v>
          </cell>
          <cell r="AP584" t="str">
            <v>EA</v>
          </cell>
          <cell r="AU584" t="str">
            <v>0</v>
          </cell>
          <cell r="AW584" t="str">
            <v>000</v>
          </cell>
          <cell r="AX584" t="str">
            <v>00</v>
          </cell>
          <cell r="AY584" t="str">
            <v>0</v>
          </cell>
          <cell r="AZ584" t="str">
            <v>FPL Fibernet</v>
          </cell>
        </row>
        <row r="585">
          <cell r="A585" t="str">
            <v>107100</v>
          </cell>
          <cell r="B585" t="str">
            <v>0306</v>
          </cell>
          <cell r="C585" t="str">
            <v>06201</v>
          </cell>
          <cell r="D585" t="str">
            <v>0ELECT</v>
          </cell>
          <cell r="E585" t="str">
            <v>306000</v>
          </cell>
          <cell r="F585" t="str">
            <v>0676</v>
          </cell>
          <cell r="G585" t="str">
            <v>11450</v>
          </cell>
          <cell r="H585" t="str">
            <v>A</v>
          </cell>
          <cell r="I585" t="str">
            <v>00000041</v>
          </cell>
          <cell r="J585">
            <v>66</v>
          </cell>
          <cell r="K585">
            <v>306</v>
          </cell>
          <cell r="L585">
            <v>6201</v>
          </cell>
          <cell r="M585">
            <v>0</v>
          </cell>
          <cell r="N585">
            <v>0</v>
          </cell>
          <cell r="O585">
            <v>0</v>
          </cell>
          <cell r="P585">
            <v>0</v>
          </cell>
          <cell r="Q585" t="str">
            <v>0676</v>
          </cell>
          <cell r="R585" t="str">
            <v>11450</v>
          </cell>
          <cell r="S585" t="str">
            <v>200212</v>
          </cell>
          <cell r="T585" t="str">
            <v>SA01</v>
          </cell>
          <cell r="U585">
            <v>399.82</v>
          </cell>
          <cell r="V585" t="str">
            <v>LDB</v>
          </cell>
          <cell r="W585">
            <v>0</v>
          </cell>
          <cell r="Y585">
            <v>0</v>
          </cell>
          <cell r="Z585">
            <v>1</v>
          </cell>
          <cell r="AA585" t="str">
            <v>MS#</v>
          </cell>
          <cell r="AB585" t="str">
            <v xml:space="preserve">   998003502</v>
          </cell>
          <cell r="AC585" t="str">
            <v>BCH</v>
          </cell>
          <cell r="AD585" t="str">
            <v>021140</v>
          </cell>
          <cell r="AE585" t="str">
            <v>TML</v>
          </cell>
          <cell r="AF585" t="str">
            <v>12004</v>
          </cell>
          <cell r="AG585" t="str">
            <v>SRL</v>
          </cell>
          <cell r="AH585" t="str">
            <v>0366</v>
          </cell>
          <cell r="AI585" t="str">
            <v>DLV</v>
          </cell>
          <cell r="AJ585" t="str">
            <v>000</v>
          </cell>
          <cell r="AK585" t="str">
            <v>REL</v>
          </cell>
          <cell r="AL585" t="str">
            <v>000</v>
          </cell>
          <cell r="AM585" t="str">
            <v>LN#</v>
          </cell>
          <cell r="AO585" t="str">
            <v>UOI</v>
          </cell>
          <cell r="AP585" t="str">
            <v>EA</v>
          </cell>
          <cell r="AU585" t="str">
            <v>0</v>
          </cell>
          <cell r="AW585" t="str">
            <v>000</v>
          </cell>
          <cell r="AX585" t="str">
            <v>00</v>
          </cell>
          <cell r="AY585" t="str">
            <v>0</v>
          </cell>
          <cell r="AZ585" t="str">
            <v>FPL Fibernet</v>
          </cell>
        </row>
        <row r="586">
          <cell r="A586" t="str">
            <v>107100</v>
          </cell>
          <cell r="B586" t="str">
            <v>0306</v>
          </cell>
          <cell r="C586" t="str">
            <v>06201</v>
          </cell>
          <cell r="D586" t="str">
            <v>0ELECT</v>
          </cell>
          <cell r="E586" t="str">
            <v>306000</v>
          </cell>
          <cell r="F586" t="str">
            <v>0676</v>
          </cell>
          <cell r="G586" t="str">
            <v>11450</v>
          </cell>
          <cell r="H586" t="str">
            <v>A</v>
          </cell>
          <cell r="I586" t="str">
            <v>00000041</v>
          </cell>
          <cell r="J586">
            <v>66</v>
          </cell>
          <cell r="K586">
            <v>306</v>
          </cell>
          <cell r="L586">
            <v>6201</v>
          </cell>
          <cell r="M586">
            <v>0</v>
          </cell>
          <cell r="N586">
            <v>0</v>
          </cell>
          <cell r="O586">
            <v>0</v>
          </cell>
          <cell r="P586">
            <v>0</v>
          </cell>
          <cell r="Q586" t="str">
            <v>0676</v>
          </cell>
          <cell r="R586" t="str">
            <v>11450</v>
          </cell>
          <cell r="S586" t="str">
            <v>200212</v>
          </cell>
          <cell r="T586" t="str">
            <v>SA01</v>
          </cell>
          <cell r="U586">
            <v>755.92</v>
          </cell>
          <cell r="V586" t="str">
            <v>LDB</v>
          </cell>
          <cell r="W586">
            <v>0</v>
          </cell>
          <cell r="Y586">
            <v>0</v>
          </cell>
          <cell r="Z586">
            <v>4</v>
          </cell>
          <cell r="AA586" t="str">
            <v>MS#</v>
          </cell>
          <cell r="AB586" t="str">
            <v xml:space="preserve">   998003509</v>
          </cell>
          <cell r="AC586" t="str">
            <v>BCH</v>
          </cell>
          <cell r="AD586" t="str">
            <v>021141</v>
          </cell>
          <cell r="AE586" t="str">
            <v>TML</v>
          </cell>
          <cell r="AF586" t="str">
            <v>12004</v>
          </cell>
          <cell r="AG586" t="str">
            <v>SRL</v>
          </cell>
          <cell r="AH586" t="str">
            <v>0366</v>
          </cell>
          <cell r="AI586" t="str">
            <v>DLV</v>
          </cell>
          <cell r="AJ586" t="str">
            <v>000</v>
          </cell>
          <cell r="AK586" t="str">
            <v>REL</v>
          </cell>
          <cell r="AL586" t="str">
            <v>000</v>
          </cell>
          <cell r="AM586" t="str">
            <v>LN#</v>
          </cell>
          <cell r="AO586" t="str">
            <v>UOI</v>
          </cell>
          <cell r="AP586" t="str">
            <v>EA</v>
          </cell>
          <cell r="AU586" t="str">
            <v>0</v>
          </cell>
          <cell r="AW586" t="str">
            <v>000</v>
          </cell>
          <cell r="AX586" t="str">
            <v>00</v>
          </cell>
          <cell r="AY586" t="str">
            <v>0</v>
          </cell>
          <cell r="AZ586" t="str">
            <v>FPL Fibernet</v>
          </cell>
        </row>
        <row r="587">
          <cell r="A587" t="str">
            <v>107100</v>
          </cell>
          <cell r="B587" t="str">
            <v>0306</v>
          </cell>
          <cell r="C587" t="str">
            <v>06201</v>
          </cell>
          <cell r="D587" t="str">
            <v>0ELECT</v>
          </cell>
          <cell r="E587" t="str">
            <v>306000</v>
          </cell>
          <cell r="F587" t="str">
            <v>0676</v>
          </cell>
          <cell r="G587" t="str">
            <v>11450</v>
          </cell>
          <cell r="H587" t="str">
            <v>A</v>
          </cell>
          <cell r="I587" t="str">
            <v>00000041</v>
          </cell>
          <cell r="J587">
            <v>66</v>
          </cell>
          <cell r="K587">
            <v>306</v>
          </cell>
          <cell r="L587">
            <v>6201</v>
          </cell>
          <cell r="M587">
            <v>0</v>
          </cell>
          <cell r="N587">
            <v>0</v>
          </cell>
          <cell r="O587">
            <v>0</v>
          </cell>
          <cell r="P587">
            <v>0</v>
          </cell>
          <cell r="Q587" t="str">
            <v>0676</v>
          </cell>
          <cell r="R587" t="str">
            <v>11450</v>
          </cell>
          <cell r="S587" t="str">
            <v>200212</v>
          </cell>
          <cell r="T587" t="str">
            <v>SA01</v>
          </cell>
          <cell r="U587">
            <v>2267.7600000000002</v>
          </cell>
          <cell r="V587" t="str">
            <v>LDB</v>
          </cell>
          <cell r="W587">
            <v>0</v>
          </cell>
          <cell r="Y587">
            <v>0</v>
          </cell>
          <cell r="Z587">
            <v>12</v>
          </cell>
          <cell r="AA587" t="str">
            <v>MS#</v>
          </cell>
          <cell r="AB587" t="str">
            <v xml:space="preserve">   998003509</v>
          </cell>
          <cell r="AC587" t="str">
            <v>BCH</v>
          </cell>
          <cell r="AD587" t="str">
            <v>021139</v>
          </cell>
          <cell r="AE587" t="str">
            <v>TML</v>
          </cell>
          <cell r="AF587" t="str">
            <v>12004</v>
          </cell>
          <cell r="AG587" t="str">
            <v>SRL</v>
          </cell>
          <cell r="AH587" t="str">
            <v>0366</v>
          </cell>
          <cell r="AI587" t="str">
            <v>DLV</v>
          </cell>
          <cell r="AJ587" t="str">
            <v>000</v>
          </cell>
          <cell r="AK587" t="str">
            <v>REL</v>
          </cell>
          <cell r="AL587" t="str">
            <v>000</v>
          </cell>
          <cell r="AM587" t="str">
            <v>LN#</v>
          </cell>
          <cell r="AO587" t="str">
            <v>UOI</v>
          </cell>
          <cell r="AP587" t="str">
            <v>EA</v>
          </cell>
          <cell r="AU587" t="str">
            <v>0</v>
          </cell>
          <cell r="AW587" t="str">
            <v>000</v>
          </cell>
          <cell r="AX587" t="str">
            <v>00</v>
          </cell>
          <cell r="AY587" t="str">
            <v>0</v>
          </cell>
          <cell r="AZ587" t="str">
            <v>FPL Fibernet</v>
          </cell>
        </row>
        <row r="588">
          <cell r="A588" t="str">
            <v>107100</v>
          </cell>
          <cell r="B588" t="str">
            <v>0306</v>
          </cell>
          <cell r="C588" t="str">
            <v>06201</v>
          </cell>
          <cell r="D588" t="str">
            <v>0ELECT</v>
          </cell>
          <cell r="E588" t="str">
            <v>306000</v>
          </cell>
          <cell r="F588" t="str">
            <v>0676</v>
          </cell>
          <cell r="G588" t="str">
            <v>11450</v>
          </cell>
          <cell r="H588" t="str">
            <v>A</v>
          </cell>
          <cell r="I588" t="str">
            <v>00000041</v>
          </cell>
          <cell r="J588">
            <v>66</v>
          </cell>
          <cell r="K588">
            <v>306</v>
          </cell>
          <cell r="L588">
            <v>6201</v>
          </cell>
          <cell r="M588">
            <v>0</v>
          </cell>
          <cell r="N588">
            <v>0</v>
          </cell>
          <cell r="O588">
            <v>0</v>
          </cell>
          <cell r="P588">
            <v>0</v>
          </cell>
          <cell r="Q588" t="str">
            <v>0676</v>
          </cell>
          <cell r="R588" t="str">
            <v>11450</v>
          </cell>
          <cell r="S588" t="str">
            <v>200212</v>
          </cell>
          <cell r="T588" t="str">
            <v>SA01</v>
          </cell>
          <cell r="U588">
            <v>5812.92</v>
          </cell>
          <cell r="V588" t="str">
            <v>LDB</v>
          </cell>
          <cell r="W588">
            <v>0</v>
          </cell>
          <cell r="Y588">
            <v>0</v>
          </cell>
          <cell r="Z588">
            <v>2</v>
          </cell>
          <cell r="AA588" t="str">
            <v>MS#</v>
          </cell>
          <cell r="AB588" t="str">
            <v xml:space="preserve">   998014506</v>
          </cell>
          <cell r="AC588" t="str">
            <v>BCH</v>
          </cell>
          <cell r="AD588" t="str">
            <v>021138</v>
          </cell>
          <cell r="AE588" t="str">
            <v>TML</v>
          </cell>
          <cell r="AF588" t="str">
            <v>12004</v>
          </cell>
          <cell r="AG588" t="str">
            <v>SRL</v>
          </cell>
          <cell r="AH588" t="str">
            <v>0366</v>
          </cell>
          <cell r="AI588" t="str">
            <v>DLV</v>
          </cell>
          <cell r="AJ588" t="str">
            <v>000</v>
          </cell>
          <cell r="AK588" t="str">
            <v>REL</v>
          </cell>
          <cell r="AL588" t="str">
            <v>000</v>
          </cell>
          <cell r="AM588" t="str">
            <v>LN#</v>
          </cell>
          <cell r="AO588" t="str">
            <v>UOI</v>
          </cell>
          <cell r="AP588" t="str">
            <v>EA</v>
          </cell>
          <cell r="AU588" t="str">
            <v>0</v>
          </cell>
          <cell r="AW588" t="str">
            <v>000</v>
          </cell>
          <cell r="AX588" t="str">
            <v>00</v>
          </cell>
          <cell r="AY588" t="str">
            <v>0</v>
          </cell>
          <cell r="AZ588" t="str">
            <v>FPL Fibernet</v>
          </cell>
        </row>
        <row r="589">
          <cell r="A589" t="str">
            <v>107100</v>
          </cell>
          <cell r="B589" t="str">
            <v>0306</v>
          </cell>
          <cell r="C589" t="str">
            <v>06201</v>
          </cell>
          <cell r="D589" t="str">
            <v>0ELECT</v>
          </cell>
          <cell r="E589" t="str">
            <v>306000</v>
          </cell>
          <cell r="F589" t="str">
            <v>0676</v>
          </cell>
          <cell r="G589" t="str">
            <v>11450</v>
          </cell>
          <cell r="H589" t="str">
            <v>A</v>
          </cell>
          <cell r="I589" t="str">
            <v>00000041</v>
          </cell>
          <cell r="J589">
            <v>66</v>
          </cell>
          <cell r="K589">
            <v>306</v>
          </cell>
          <cell r="L589">
            <v>6201</v>
          </cell>
          <cell r="M589">
            <v>0</v>
          </cell>
          <cell r="N589">
            <v>0</v>
          </cell>
          <cell r="O589">
            <v>0</v>
          </cell>
          <cell r="P589">
            <v>0</v>
          </cell>
          <cell r="Q589" t="str">
            <v>0676</v>
          </cell>
          <cell r="R589" t="str">
            <v>11450</v>
          </cell>
          <cell r="S589" t="str">
            <v>200212</v>
          </cell>
          <cell r="T589" t="str">
            <v>SA01</v>
          </cell>
          <cell r="U589">
            <v>5812.93</v>
          </cell>
          <cell r="V589" t="str">
            <v>LDB</v>
          </cell>
          <cell r="W589">
            <v>0</v>
          </cell>
          <cell r="Y589">
            <v>0</v>
          </cell>
          <cell r="Z589">
            <v>2</v>
          </cell>
          <cell r="AA589" t="str">
            <v>MS#</v>
          </cell>
          <cell r="AB589" t="str">
            <v xml:space="preserve">   998014506</v>
          </cell>
          <cell r="AC589" t="str">
            <v>BCH</v>
          </cell>
          <cell r="AD589" t="str">
            <v>021119</v>
          </cell>
          <cell r="AE589" t="str">
            <v>TML</v>
          </cell>
          <cell r="AF589" t="str">
            <v>12004</v>
          </cell>
          <cell r="AG589" t="str">
            <v>SRL</v>
          </cell>
          <cell r="AH589" t="str">
            <v>0366</v>
          </cell>
          <cell r="AI589" t="str">
            <v>DLV</v>
          </cell>
          <cell r="AJ589" t="str">
            <v>000</v>
          </cell>
          <cell r="AK589" t="str">
            <v>REL</v>
          </cell>
          <cell r="AL589" t="str">
            <v>000</v>
          </cell>
          <cell r="AM589" t="str">
            <v>LN#</v>
          </cell>
          <cell r="AO589" t="str">
            <v>UOI</v>
          </cell>
          <cell r="AP589" t="str">
            <v>EA</v>
          </cell>
          <cell r="AU589" t="str">
            <v>0</v>
          </cell>
          <cell r="AW589" t="str">
            <v>000</v>
          </cell>
          <cell r="AX589" t="str">
            <v>00</v>
          </cell>
          <cell r="AY589" t="str">
            <v>0</v>
          </cell>
          <cell r="AZ589" t="str">
            <v>FPL Fibernet</v>
          </cell>
        </row>
        <row r="590">
          <cell r="A590" t="str">
            <v>107100</v>
          </cell>
          <cell r="B590" t="str">
            <v>0312</v>
          </cell>
          <cell r="C590" t="str">
            <v>06201</v>
          </cell>
          <cell r="D590" t="str">
            <v>0ELECT</v>
          </cell>
          <cell r="E590" t="str">
            <v>312000</v>
          </cell>
          <cell r="F590" t="str">
            <v>0675</v>
          </cell>
          <cell r="G590" t="str">
            <v>52450</v>
          </cell>
          <cell r="H590" t="str">
            <v>A</v>
          </cell>
          <cell r="I590" t="str">
            <v>00000041</v>
          </cell>
          <cell r="J590">
            <v>65</v>
          </cell>
          <cell r="K590">
            <v>312</v>
          </cell>
          <cell r="L590">
            <v>6201</v>
          </cell>
          <cell r="M590">
            <v>0</v>
          </cell>
          <cell r="N590">
            <v>0</v>
          </cell>
          <cell r="O590">
            <v>0</v>
          </cell>
          <cell r="P590">
            <v>0</v>
          </cell>
          <cell r="Q590" t="str">
            <v>0675</v>
          </cell>
          <cell r="R590" t="str">
            <v>52450</v>
          </cell>
          <cell r="S590" t="str">
            <v>200212</v>
          </cell>
          <cell r="T590" t="str">
            <v>SA01</v>
          </cell>
          <cell r="U590">
            <v>146.52000000000001</v>
          </cell>
          <cell r="W590">
            <v>0</v>
          </cell>
          <cell r="Y590">
            <v>0</v>
          </cell>
          <cell r="Z590">
            <v>0</v>
          </cell>
          <cell r="AA590" t="str">
            <v>BCH</v>
          </cell>
          <cell r="AB590" t="str">
            <v>450002361</v>
          </cell>
          <cell r="AC590" t="str">
            <v>PO#</v>
          </cell>
          <cell r="AE590" t="str">
            <v>S/R</v>
          </cell>
          <cell r="AI590" t="str">
            <v>PYN</v>
          </cell>
          <cell r="AJ590" t="str">
            <v>AAA COOPER TRANSPORTATION</v>
          </cell>
          <cell r="AK590" t="str">
            <v>VND</v>
          </cell>
          <cell r="AL590" t="str">
            <v>630364620</v>
          </cell>
          <cell r="AM590" t="str">
            <v>FAC</v>
          </cell>
          <cell r="AN590" t="str">
            <v>000</v>
          </cell>
          <cell r="AQ590" t="str">
            <v>NVD</v>
          </cell>
          <cell r="AR590" t="str">
            <v>2002-10-</v>
          </cell>
          <cell r="AU590" t="str">
            <v>CUSTOMER# 098369    AAA COOPER TRANSPORT1900003489</v>
          </cell>
          <cell r="AV590" t="str">
            <v>WF-BATCH</v>
          </cell>
          <cell r="AW590" t="str">
            <v>000</v>
          </cell>
          <cell r="AX590" t="str">
            <v>00</v>
          </cell>
          <cell r="AY590" t="str">
            <v>0</v>
          </cell>
          <cell r="AZ590" t="str">
            <v>FPL Fibernet</v>
          </cell>
        </row>
        <row r="591">
          <cell r="A591" t="str">
            <v>107100</v>
          </cell>
          <cell r="B591" t="str">
            <v>0312</v>
          </cell>
          <cell r="C591" t="str">
            <v>06201</v>
          </cell>
          <cell r="D591" t="str">
            <v>0ELECT</v>
          </cell>
          <cell r="E591" t="str">
            <v>312000</v>
          </cell>
          <cell r="F591" t="str">
            <v>0675</v>
          </cell>
          <cell r="G591" t="str">
            <v>52450</v>
          </cell>
          <cell r="H591" t="str">
            <v>A</v>
          </cell>
          <cell r="I591" t="str">
            <v>00000041</v>
          </cell>
          <cell r="J591">
            <v>65</v>
          </cell>
          <cell r="K591">
            <v>312</v>
          </cell>
          <cell r="L591">
            <v>6201</v>
          </cell>
          <cell r="M591">
            <v>0</v>
          </cell>
          <cell r="N591">
            <v>0</v>
          </cell>
          <cell r="O591">
            <v>0</v>
          </cell>
          <cell r="P591">
            <v>0</v>
          </cell>
          <cell r="Q591" t="str">
            <v>0675</v>
          </cell>
          <cell r="R591" t="str">
            <v>52450</v>
          </cell>
          <cell r="S591" t="str">
            <v>200212</v>
          </cell>
          <cell r="T591" t="str">
            <v>SA01</v>
          </cell>
          <cell r="U591">
            <v>352</v>
          </cell>
          <cell r="W591">
            <v>0</v>
          </cell>
          <cell r="Y591">
            <v>0</v>
          </cell>
          <cell r="Z591">
            <v>0</v>
          </cell>
          <cell r="AA591" t="str">
            <v>BCH</v>
          </cell>
          <cell r="AB591" t="str">
            <v>450002351</v>
          </cell>
          <cell r="AC591" t="str">
            <v>PO#</v>
          </cell>
          <cell r="AE591" t="str">
            <v>S/R</v>
          </cell>
          <cell r="AI591" t="str">
            <v>PYN</v>
          </cell>
          <cell r="AJ591" t="str">
            <v>SOMERA COMMUNICATIONS INC</v>
          </cell>
          <cell r="AK591" t="str">
            <v>VND</v>
          </cell>
          <cell r="AL591" t="str">
            <v>770521878</v>
          </cell>
          <cell r="AM591" t="str">
            <v>FAC</v>
          </cell>
          <cell r="AN591" t="str">
            <v>000</v>
          </cell>
          <cell r="AQ591" t="str">
            <v>NVD</v>
          </cell>
          <cell r="AR591" t="str">
            <v>2002-10-</v>
          </cell>
          <cell r="AU591" t="str">
            <v>141997-FREIGHT      SOMERA COMMUNICATION1900003353</v>
          </cell>
          <cell r="AV591" t="str">
            <v>WF-BATCH</v>
          </cell>
          <cell r="AW591" t="str">
            <v>000</v>
          </cell>
          <cell r="AX591" t="str">
            <v>00</v>
          </cell>
          <cell r="AY591" t="str">
            <v>0</v>
          </cell>
          <cell r="AZ591" t="str">
            <v>FPL Fibernet</v>
          </cell>
        </row>
        <row r="592">
          <cell r="A592" t="str">
            <v>107100</v>
          </cell>
          <cell r="B592" t="str">
            <v>0312</v>
          </cell>
          <cell r="C592" t="str">
            <v>06201</v>
          </cell>
          <cell r="D592" t="str">
            <v>0ELECT</v>
          </cell>
          <cell r="E592" t="str">
            <v>312000</v>
          </cell>
          <cell r="F592" t="str">
            <v>0675</v>
          </cell>
          <cell r="G592" t="str">
            <v>52450</v>
          </cell>
          <cell r="H592" t="str">
            <v>A</v>
          </cell>
          <cell r="I592" t="str">
            <v>00000041</v>
          </cell>
          <cell r="J592">
            <v>66</v>
          </cell>
          <cell r="K592">
            <v>312</v>
          </cell>
          <cell r="L592">
            <v>6201</v>
          </cell>
          <cell r="M592">
            <v>0</v>
          </cell>
          <cell r="N592">
            <v>0</v>
          </cell>
          <cell r="O592">
            <v>0</v>
          </cell>
          <cell r="P592">
            <v>0</v>
          </cell>
          <cell r="Q592" t="str">
            <v>0675</v>
          </cell>
          <cell r="R592" t="str">
            <v>52450</v>
          </cell>
          <cell r="S592" t="str">
            <v>200212</v>
          </cell>
          <cell r="T592" t="str">
            <v>SA01</v>
          </cell>
          <cell r="U592">
            <v>51.45</v>
          </cell>
          <cell r="W592">
            <v>0</v>
          </cell>
          <cell r="Y592">
            <v>0</v>
          </cell>
          <cell r="Z592">
            <v>0</v>
          </cell>
          <cell r="AA592" t="str">
            <v>BCH</v>
          </cell>
          <cell r="AB592" t="str">
            <v>450002361</v>
          </cell>
          <cell r="AC592" t="str">
            <v>PO#</v>
          </cell>
          <cell r="AE592" t="str">
            <v>S/R</v>
          </cell>
          <cell r="AI592" t="str">
            <v>PYN</v>
          </cell>
          <cell r="AJ592" t="str">
            <v>FEDERAL EXPRESS CORP</v>
          </cell>
          <cell r="AK592" t="str">
            <v>VND</v>
          </cell>
          <cell r="AL592" t="str">
            <v>710427007</v>
          </cell>
          <cell r="AM592" t="str">
            <v>FAC</v>
          </cell>
          <cell r="AN592" t="str">
            <v>000</v>
          </cell>
          <cell r="AQ592" t="str">
            <v>NVD</v>
          </cell>
          <cell r="AR592" t="str">
            <v>2002-11-</v>
          </cell>
          <cell r="AU592" t="str">
            <v>4-471-17820         FEDERAL EXPRESS CORP1900003491</v>
          </cell>
          <cell r="AV592" t="str">
            <v>WF-BATCH</v>
          </cell>
          <cell r="AW592" t="str">
            <v>000</v>
          </cell>
          <cell r="AX592" t="str">
            <v>00</v>
          </cell>
          <cell r="AY592" t="str">
            <v>0</v>
          </cell>
          <cell r="AZ592" t="str">
            <v>FPL Fibernet</v>
          </cell>
        </row>
        <row r="593">
          <cell r="A593" t="str">
            <v>107100</v>
          </cell>
          <cell r="B593" t="str">
            <v>0312</v>
          </cell>
          <cell r="C593" t="str">
            <v>06201</v>
          </cell>
          <cell r="D593" t="str">
            <v>0ELECT</v>
          </cell>
          <cell r="E593" t="str">
            <v>312000</v>
          </cell>
          <cell r="F593" t="str">
            <v>0675</v>
          </cell>
          <cell r="G593" t="str">
            <v>52450</v>
          </cell>
          <cell r="H593" t="str">
            <v>A</v>
          </cell>
          <cell r="I593" t="str">
            <v>00000041</v>
          </cell>
          <cell r="J593">
            <v>66</v>
          </cell>
          <cell r="K593">
            <v>312</v>
          </cell>
          <cell r="L593">
            <v>6201</v>
          </cell>
          <cell r="M593">
            <v>0</v>
          </cell>
          <cell r="N593">
            <v>0</v>
          </cell>
          <cell r="O593">
            <v>0</v>
          </cell>
          <cell r="P593">
            <v>0</v>
          </cell>
          <cell r="Q593" t="str">
            <v>0675</v>
          </cell>
          <cell r="R593" t="str">
            <v>52450</v>
          </cell>
          <cell r="S593" t="str">
            <v>200212</v>
          </cell>
          <cell r="T593" t="str">
            <v>SA01</v>
          </cell>
          <cell r="U593">
            <v>113.04</v>
          </cell>
          <cell r="W593">
            <v>0</v>
          </cell>
          <cell r="Y593">
            <v>0</v>
          </cell>
          <cell r="Z593">
            <v>0</v>
          </cell>
          <cell r="AA593" t="str">
            <v>BCH</v>
          </cell>
          <cell r="AB593" t="str">
            <v>450002361</v>
          </cell>
          <cell r="AC593" t="str">
            <v>PO#</v>
          </cell>
          <cell r="AE593" t="str">
            <v>S/R</v>
          </cell>
          <cell r="AI593" t="str">
            <v>PYN</v>
          </cell>
          <cell r="AJ593" t="str">
            <v>FEDERAL EXPRESS CORP</v>
          </cell>
          <cell r="AK593" t="str">
            <v>VND</v>
          </cell>
          <cell r="AL593" t="str">
            <v>710427007</v>
          </cell>
          <cell r="AM593" t="str">
            <v>FAC</v>
          </cell>
          <cell r="AN593" t="str">
            <v>000</v>
          </cell>
          <cell r="AQ593" t="str">
            <v>NVD</v>
          </cell>
          <cell r="AR593" t="str">
            <v>2002-11-</v>
          </cell>
          <cell r="AU593" t="str">
            <v>4-470-79055         FEDERAL EXPRESS CORP1900003490</v>
          </cell>
          <cell r="AV593" t="str">
            <v>WF-BATCH</v>
          </cell>
          <cell r="AW593" t="str">
            <v>000</v>
          </cell>
          <cell r="AX593" t="str">
            <v>00</v>
          </cell>
          <cell r="AY593" t="str">
            <v>0</v>
          </cell>
          <cell r="AZ593" t="str">
            <v>FPL Fibernet</v>
          </cell>
        </row>
        <row r="594">
          <cell r="A594" t="str">
            <v>107100</v>
          </cell>
          <cell r="B594" t="str">
            <v>0312</v>
          </cell>
          <cell r="C594" t="str">
            <v>06201</v>
          </cell>
          <cell r="D594" t="str">
            <v>0ELECT</v>
          </cell>
          <cell r="E594" t="str">
            <v>312000</v>
          </cell>
          <cell r="F594" t="str">
            <v>0676</v>
          </cell>
          <cell r="G594" t="str">
            <v>11450</v>
          </cell>
          <cell r="H594" t="str">
            <v>A</v>
          </cell>
          <cell r="I594" t="str">
            <v>00000041</v>
          </cell>
          <cell r="J594">
            <v>66</v>
          </cell>
          <cell r="K594">
            <v>312</v>
          </cell>
          <cell r="L594">
            <v>6201</v>
          </cell>
          <cell r="M594">
            <v>0</v>
          </cell>
          <cell r="N594">
            <v>0</v>
          </cell>
          <cell r="O594">
            <v>0</v>
          </cell>
          <cell r="P594">
            <v>0</v>
          </cell>
          <cell r="Q594" t="str">
            <v>0676</v>
          </cell>
          <cell r="R594" t="str">
            <v>11450</v>
          </cell>
          <cell r="S594" t="str">
            <v>200212</v>
          </cell>
          <cell r="T594" t="str">
            <v>SA01</v>
          </cell>
          <cell r="U594">
            <v>188.98</v>
          </cell>
          <cell r="V594" t="str">
            <v>LDB</v>
          </cell>
          <cell r="W594">
            <v>0</v>
          </cell>
          <cell r="Y594">
            <v>0</v>
          </cell>
          <cell r="Z594">
            <v>1</v>
          </cell>
          <cell r="AA594" t="str">
            <v>MS#</v>
          </cell>
          <cell r="AB594" t="str">
            <v xml:space="preserve">   998003509</v>
          </cell>
          <cell r="AC594" t="str">
            <v>BCH</v>
          </cell>
          <cell r="AD594" t="str">
            <v>014934</v>
          </cell>
          <cell r="AE594" t="str">
            <v>TML</v>
          </cell>
          <cell r="AF594" t="str">
            <v>12011</v>
          </cell>
          <cell r="AG594" t="str">
            <v>SRL</v>
          </cell>
          <cell r="AH594" t="str">
            <v>0366</v>
          </cell>
          <cell r="AI594" t="str">
            <v>DLV</v>
          </cell>
          <cell r="AJ594" t="str">
            <v>000</v>
          </cell>
          <cell r="AK594" t="str">
            <v>REL</v>
          </cell>
          <cell r="AL594" t="str">
            <v>000</v>
          </cell>
          <cell r="AM594" t="str">
            <v>LN#</v>
          </cell>
          <cell r="AO594" t="str">
            <v>UOI</v>
          </cell>
          <cell r="AP594" t="str">
            <v>EA</v>
          </cell>
          <cell r="AU594" t="str">
            <v>0</v>
          </cell>
          <cell r="AW594" t="str">
            <v>000</v>
          </cell>
          <cell r="AX594" t="str">
            <v>00</v>
          </cell>
          <cell r="AY594" t="str">
            <v>0</v>
          </cell>
          <cell r="AZ594" t="str">
            <v>FPL Fibernet</v>
          </cell>
        </row>
        <row r="595">
          <cell r="A595" t="str">
            <v>107100</v>
          </cell>
          <cell r="B595" t="str">
            <v>0312</v>
          </cell>
          <cell r="C595" t="str">
            <v>06201</v>
          </cell>
          <cell r="D595" t="str">
            <v>0ELECT</v>
          </cell>
          <cell r="E595" t="str">
            <v>312000</v>
          </cell>
          <cell r="F595" t="str">
            <v>0676</v>
          </cell>
          <cell r="G595" t="str">
            <v>11450</v>
          </cell>
          <cell r="H595" t="str">
            <v>A</v>
          </cell>
          <cell r="I595" t="str">
            <v>00000041</v>
          </cell>
          <cell r="J595">
            <v>66</v>
          </cell>
          <cell r="K595">
            <v>312</v>
          </cell>
          <cell r="L595">
            <v>6201</v>
          </cell>
          <cell r="M595">
            <v>0</v>
          </cell>
          <cell r="N595">
            <v>0</v>
          </cell>
          <cell r="O595">
            <v>0</v>
          </cell>
          <cell r="P595">
            <v>0</v>
          </cell>
          <cell r="Q595" t="str">
            <v>0676</v>
          </cell>
          <cell r="R595" t="str">
            <v>11450</v>
          </cell>
          <cell r="S595" t="str">
            <v>200212</v>
          </cell>
          <cell r="T595" t="str">
            <v>SA01</v>
          </cell>
          <cell r="U595">
            <v>263.7</v>
          </cell>
          <cell r="V595" t="str">
            <v>LDB</v>
          </cell>
          <cell r="W595">
            <v>0</v>
          </cell>
          <cell r="Y595">
            <v>0</v>
          </cell>
          <cell r="Z595">
            <v>3</v>
          </cell>
          <cell r="AA595" t="str">
            <v>MS#</v>
          </cell>
          <cell r="AB595" t="str">
            <v xml:space="preserve">   998014073</v>
          </cell>
          <cell r="AC595" t="str">
            <v>BCH</v>
          </cell>
          <cell r="AD595" t="str">
            <v>015508</v>
          </cell>
          <cell r="AE595" t="str">
            <v>TML</v>
          </cell>
          <cell r="AF595" t="str">
            <v>12019</v>
          </cell>
          <cell r="AG595" t="str">
            <v>SRL</v>
          </cell>
          <cell r="AH595" t="str">
            <v>0366</v>
          </cell>
          <cell r="AI595" t="str">
            <v>DLV</v>
          </cell>
          <cell r="AJ595" t="str">
            <v>000</v>
          </cell>
          <cell r="AK595" t="str">
            <v>REL</v>
          </cell>
          <cell r="AL595" t="str">
            <v>000</v>
          </cell>
          <cell r="AM595" t="str">
            <v>LN#</v>
          </cell>
          <cell r="AO595" t="str">
            <v>UOI</v>
          </cell>
          <cell r="AP595" t="str">
            <v>EA</v>
          </cell>
          <cell r="AU595" t="str">
            <v>0</v>
          </cell>
          <cell r="AW595" t="str">
            <v>000</v>
          </cell>
          <cell r="AX595" t="str">
            <v>00</v>
          </cell>
          <cell r="AY595" t="str">
            <v>0</v>
          </cell>
          <cell r="AZ595" t="str">
            <v>FPL Fibernet</v>
          </cell>
        </row>
        <row r="596">
          <cell r="A596" t="str">
            <v>107100</v>
          </cell>
          <cell r="B596" t="str">
            <v>0312</v>
          </cell>
          <cell r="C596" t="str">
            <v>06201</v>
          </cell>
          <cell r="D596" t="str">
            <v>0ELECT</v>
          </cell>
          <cell r="E596" t="str">
            <v>312000</v>
          </cell>
          <cell r="F596" t="str">
            <v>0676</v>
          </cell>
          <cell r="G596" t="str">
            <v>11450</v>
          </cell>
          <cell r="H596" t="str">
            <v>A</v>
          </cell>
          <cell r="I596" t="str">
            <v>00000041</v>
          </cell>
          <cell r="J596">
            <v>66</v>
          </cell>
          <cell r="K596">
            <v>312</v>
          </cell>
          <cell r="L596">
            <v>6201</v>
          </cell>
          <cell r="M596">
            <v>0</v>
          </cell>
          <cell r="N596">
            <v>0</v>
          </cell>
          <cell r="O596">
            <v>0</v>
          </cell>
          <cell r="P596">
            <v>0</v>
          </cell>
          <cell r="Q596" t="str">
            <v>0676</v>
          </cell>
          <cell r="R596" t="str">
            <v>11450</v>
          </cell>
          <cell r="S596" t="str">
            <v>200212</v>
          </cell>
          <cell r="T596" t="str">
            <v>SA01</v>
          </cell>
          <cell r="U596">
            <v>263.7</v>
          </cell>
          <cell r="V596" t="str">
            <v>LDB</v>
          </cell>
          <cell r="W596">
            <v>0</v>
          </cell>
          <cell r="Y596">
            <v>0</v>
          </cell>
          <cell r="Z596">
            <v>3</v>
          </cell>
          <cell r="AA596" t="str">
            <v>MS#</v>
          </cell>
          <cell r="AB596" t="str">
            <v xml:space="preserve">   998014073</v>
          </cell>
          <cell r="AC596" t="str">
            <v>BCH</v>
          </cell>
          <cell r="AD596" t="str">
            <v>015893</v>
          </cell>
          <cell r="AE596" t="str">
            <v>TML</v>
          </cell>
          <cell r="AF596" t="str">
            <v>12005</v>
          </cell>
          <cell r="AG596" t="str">
            <v>SRL</v>
          </cell>
          <cell r="AH596" t="str">
            <v>0366</v>
          </cell>
          <cell r="AI596" t="str">
            <v>DLV</v>
          </cell>
          <cell r="AJ596" t="str">
            <v>000</v>
          </cell>
          <cell r="AK596" t="str">
            <v>REL</v>
          </cell>
          <cell r="AL596" t="str">
            <v>000</v>
          </cell>
          <cell r="AM596" t="str">
            <v>LN#</v>
          </cell>
          <cell r="AO596" t="str">
            <v>UOI</v>
          </cell>
          <cell r="AP596" t="str">
            <v>EA</v>
          </cell>
          <cell r="AU596" t="str">
            <v>0</v>
          </cell>
          <cell r="AW596" t="str">
            <v>000</v>
          </cell>
          <cell r="AX596" t="str">
            <v>00</v>
          </cell>
          <cell r="AY596" t="str">
            <v>0</v>
          </cell>
          <cell r="AZ596" t="str">
            <v>FPL Fibernet</v>
          </cell>
        </row>
        <row r="597">
          <cell r="A597" t="str">
            <v>107100</v>
          </cell>
          <cell r="B597" t="str">
            <v>0312</v>
          </cell>
          <cell r="C597" t="str">
            <v>06201</v>
          </cell>
          <cell r="D597" t="str">
            <v>0ELECT</v>
          </cell>
          <cell r="E597" t="str">
            <v>312000</v>
          </cell>
          <cell r="F597" t="str">
            <v>0676</v>
          </cell>
          <cell r="G597" t="str">
            <v>11450</v>
          </cell>
          <cell r="H597" t="str">
            <v>A</v>
          </cell>
          <cell r="I597" t="str">
            <v>00000041</v>
          </cell>
          <cell r="J597">
            <v>66</v>
          </cell>
          <cell r="K597">
            <v>312</v>
          </cell>
          <cell r="L597">
            <v>6201</v>
          </cell>
          <cell r="M597">
            <v>0</v>
          </cell>
          <cell r="N597">
            <v>0</v>
          </cell>
          <cell r="O597">
            <v>0</v>
          </cell>
          <cell r="P597">
            <v>0</v>
          </cell>
          <cell r="Q597" t="str">
            <v>0676</v>
          </cell>
          <cell r="R597" t="str">
            <v>11450</v>
          </cell>
          <cell r="S597" t="str">
            <v>200212</v>
          </cell>
          <cell r="T597" t="str">
            <v>SA01</v>
          </cell>
          <cell r="U597">
            <v>263.7</v>
          </cell>
          <cell r="V597" t="str">
            <v>LDB</v>
          </cell>
          <cell r="W597">
            <v>0</v>
          </cell>
          <cell r="Y597">
            <v>0</v>
          </cell>
          <cell r="Z597">
            <v>3</v>
          </cell>
          <cell r="AA597" t="str">
            <v>MS#</v>
          </cell>
          <cell r="AB597" t="str">
            <v xml:space="preserve">   998014073</v>
          </cell>
          <cell r="AC597" t="str">
            <v>BCH</v>
          </cell>
          <cell r="AD597" t="str">
            <v>021112</v>
          </cell>
          <cell r="AE597" t="str">
            <v>TML</v>
          </cell>
          <cell r="AF597" t="str">
            <v>12004</v>
          </cell>
          <cell r="AG597" t="str">
            <v>SRL</v>
          </cell>
          <cell r="AH597" t="str">
            <v>0366</v>
          </cell>
          <cell r="AI597" t="str">
            <v>DLV</v>
          </cell>
          <cell r="AJ597" t="str">
            <v>000</v>
          </cell>
          <cell r="AK597" t="str">
            <v>REL</v>
          </cell>
          <cell r="AL597" t="str">
            <v>000</v>
          </cell>
          <cell r="AM597" t="str">
            <v>LN#</v>
          </cell>
          <cell r="AO597" t="str">
            <v>UOI</v>
          </cell>
          <cell r="AP597" t="str">
            <v>EA</v>
          </cell>
          <cell r="AU597" t="str">
            <v>0</v>
          </cell>
          <cell r="AW597" t="str">
            <v>000</v>
          </cell>
          <cell r="AX597" t="str">
            <v>00</v>
          </cell>
          <cell r="AY597" t="str">
            <v>0</v>
          </cell>
          <cell r="AZ597" t="str">
            <v>FPL Fibernet</v>
          </cell>
        </row>
        <row r="598">
          <cell r="A598" t="str">
            <v>107100</v>
          </cell>
          <cell r="B598" t="str">
            <v>0312</v>
          </cell>
          <cell r="C598" t="str">
            <v>06201</v>
          </cell>
          <cell r="D598" t="str">
            <v>0ELECT</v>
          </cell>
          <cell r="E598" t="str">
            <v>312000</v>
          </cell>
          <cell r="F598" t="str">
            <v>0676</v>
          </cell>
          <cell r="G598" t="str">
            <v>11450</v>
          </cell>
          <cell r="H598" t="str">
            <v>A</v>
          </cell>
          <cell r="I598" t="str">
            <v>00000041</v>
          </cell>
          <cell r="J598">
            <v>66</v>
          </cell>
          <cell r="K598">
            <v>312</v>
          </cell>
          <cell r="L598">
            <v>6201</v>
          </cell>
          <cell r="M598">
            <v>0</v>
          </cell>
          <cell r="N598">
            <v>0</v>
          </cell>
          <cell r="O598">
            <v>0</v>
          </cell>
          <cell r="P598">
            <v>0</v>
          </cell>
          <cell r="Q598" t="str">
            <v>0676</v>
          </cell>
          <cell r="R598" t="str">
            <v>11450</v>
          </cell>
          <cell r="S598" t="str">
            <v>200212</v>
          </cell>
          <cell r="T598" t="str">
            <v>SA01</v>
          </cell>
          <cell r="U598">
            <v>263.7</v>
          </cell>
          <cell r="V598" t="str">
            <v>LDB</v>
          </cell>
          <cell r="W598">
            <v>0</v>
          </cell>
          <cell r="Y598">
            <v>0</v>
          </cell>
          <cell r="Z598">
            <v>3</v>
          </cell>
          <cell r="AA598" t="str">
            <v>MS#</v>
          </cell>
          <cell r="AB598" t="str">
            <v xml:space="preserve">   998014073</v>
          </cell>
          <cell r="AC598" t="str">
            <v>BCH</v>
          </cell>
          <cell r="AD598" t="str">
            <v>021116</v>
          </cell>
          <cell r="AE598" t="str">
            <v>TML</v>
          </cell>
          <cell r="AF598" t="str">
            <v>12004</v>
          </cell>
          <cell r="AG598" t="str">
            <v>SRL</v>
          </cell>
          <cell r="AH598" t="str">
            <v>0366</v>
          </cell>
          <cell r="AI598" t="str">
            <v>DLV</v>
          </cell>
          <cell r="AJ598" t="str">
            <v>000</v>
          </cell>
          <cell r="AK598" t="str">
            <v>REL</v>
          </cell>
          <cell r="AL598" t="str">
            <v>000</v>
          </cell>
          <cell r="AM598" t="str">
            <v>LN#</v>
          </cell>
          <cell r="AO598" t="str">
            <v>UOI</v>
          </cell>
          <cell r="AP598" t="str">
            <v>EA</v>
          </cell>
          <cell r="AU598" t="str">
            <v>0</v>
          </cell>
          <cell r="AW598" t="str">
            <v>000</v>
          </cell>
          <cell r="AX598" t="str">
            <v>00</v>
          </cell>
          <cell r="AY598" t="str">
            <v>0</v>
          </cell>
          <cell r="AZ598" t="str">
            <v>FPL Fibernet</v>
          </cell>
        </row>
        <row r="599">
          <cell r="A599" t="str">
            <v>107100</v>
          </cell>
          <cell r="B599" t="str">
            <v>0312</v>
          </cell>
          <cell r="C599" t="str">
            <v>06201</v>
          </cell>
          <cell r="D599" t="str">
            <v>0ELECT</v>
          </cell>
          <cell r="E599" t="str">
            <v>312000</v>
          </cell>
          <cell r="F599" t="str">
            <v>0676</v>
          </cell>
          <cell r="G599" t="str">
            <v>11450</v>
          </cell>
          <cell r="H599" t="str">
            <v>A</v>
          </cell>
          <cell r="I599" t="str">
            <v>00000041</v>
          </cell>
          <cell r="J599">
            <v>66</v>
          </cell>
          <cell r="K599">
            <v>312</v>
          </cell>
          <cell r="L599">
            <v>6201</v>
          </cell>
          <cell r="M599">
            <v>0</v>
          </cell>
          <cell r="N599">
            <v>0</v>
          </cell>
          <cell r="O599">
            <v>0</v>
          </cell>
          <cell r="P599">
            <v>0</v>
          </cell>
          <cell r="Q599" t="str">
            <v>0676</v>
          </cell>
          <cell r="R599" t="str">
            <v>11450</v>
          </cell>
          <cell r="S599" t="str">
            <v>200212</v>
          </cell>
          <cell r="T599" t="str">
            <v>SA01</v>
          </cell>
          <cell r="U599">
            <v>263.7</v>
          </cell>
          <cell r="V599" t="str">
            <v>LDB</v>
          </cell>
          <cell r="W599">
            <v>0</v>
          </cell>
          <cell r="Y599">
            <v>0</v>
          </cell>
          <cell r="Z599">
            <v>3</v>
          </cell>
          <cell r="AA599" t="str">
            <v>MS#</v>
          </cell>
          <cell r="AB599" t="str">
            <v xml:space="preserve">   998014073</v>
          </cell>
          <cell r="AC599" t="str">
            <v>BCH</v>
          </cell>
          <cell r="AD599" t="str">
            <v>021126</v>
          </cell>
          <cell r="AE599" t="str">
            <v>TML</v>
          </cell>
          <cell r="AF599" t="str">
            <v>12004</v>
          </cell>
          <cell r="AG599" t="str">
            <v>SRL</v>
          </cell>
          <cell r="AH599" t="str">
            <v>0366</v>
          </cell>
          <cell r="AI599" t="str">
            <v>DLV</v>
          </cell>
          <cell r="AJ599" t="str">
            <v>000</v>
          </cell>
          <cell r="AK599" t="str">
            <v>REL</v>
          </cell>
          <cell r="AL599" t="str">
            <v>000</v>
          </cell>
          <cell r="AM599" t="str">
            <v>LN#</v>
          </cell>
          <cell r="AO599" t="str">
            <v>UOI</v>
          </cell>
          <cell r="AP599" t="str">
            <v>EA</v>
          </cell>
          <cell r="AU599" t="str">
            <v>0</v>
          </cell>
          <cell r="AW599" t="str">
            <v>000</v>
          </cell>
          <cell r="AX599" t="str">
            <v>00</v>
          </cell>
          <cell r="AY599" t="str">
            <v>0</v>
          </cell>
          <cell r="AZ599" t="str">
            <v>FPL Fibernet</v>
          </cell>
        </row>
        <row r="600">
          <cell r="A600" t="str">
            <v>107100</v>
          </cell>
          <cell r="B600" t="str">
            <v>0312</v>
          </cell>
          <cell r="C600" t="str">
            <v>06201</v>
          </cell>
          <cell r="D600" t="str">
            <v>0ELECT</v>
          </cell>
          <cell r="E600" t="str">
            <v>312000</v>
          </cell>
          <cell r="F600" t="str">
            <v>0676</v>
          </cell>
          <cell r="G600" t="str">
            <v>11450</v>
          </cell>
          <cell r="H600" t="str">
            <v>A</v>
          </cell>
          <cell r="I600" t="str">
            <v>00000041</v>
          </cell>
          <cell r="J600">
            <v>66</v>
          </cell>
          <cell r="K600">
            <v>312</v>
          </cell>
          <cell r="L600">
            <v>6201</v>
          </cell>
          <cell r="M600">
            <v>0</v>
          </cell>
          <cell r="N600">
            <v>0</v>
          </cell>
          <cell r="O600">
            <v>0</v>
          </cell>
          <cell r="P600">
            <v>0</v>
          </cell>
          <cell r="Q600" t="str">
            <v>0676</v>
          </cell>
          <cell r="R600" t="str">
            <v>11450</v>
          </cell>
          <cell r="S600" t="str">
            <v>200212</v>
          </cell>
          <cell r="T600" t="str">
            <v>SA01</v>
          </cell>
          <cell r="U600">
            <v>263.7</v>
          </cell>
          <cell r="V600" t="str">
            <v>LDB</v>
          </cell>
          <cell r="W600">
            <v>0</v>
          </cell>
          <cell r="Y600">
            <v>0</v>
          </cell>
          <cell r="Z600">
            <v>3</v>
          </cell>
          <cell r="AA600" t="str">
            <v>MS#</v>
          </cell>
          <cell r="AB600" t="str">
            <v xml:space="preserve">   998014073</v>
          </cell>
          <cell r="AC600" t="str">
            <v>BCH</v>
          </cell>
          <cell r="AD600" t="str">
            <v>021128</v>
          </cell>
          <cell r="AE600" t="str">
            <v>TML</v>
          </cell>
          <cell r="AF600" t="str">
            <v>12004</v>
          </cell>
          <cell r="AG600" t="str">
            <v>SRL</v>
          </cell>
          <cell r="AH600" t="str">
            <v>0366</v>
          </cell>
          <cell r="AI600" t="str">
            <v>DLV</v>
          </cell>
          <cell r="AJ600" t="str">
            <v>000</v>
          </cell>
          <cell r="AK600" t="str">
            <v>REL</v>
          </cell>
          <cell r="AL600" t="str">
            <v>000</v>
          </cell>
          <cell r="AM600" t="str">
            <v>LN#</v>
          </cell>
          <cell r="AO600" t="str">
            <v>UOI</v>
          </cell>
          <cell r="AP600" t="str">
            <v>EA</v>
          </cell>
          <cell r="AU600" t="str">
            <v>0</v>
          </cell>
          <cell r="AW600" t="str">
            <v>000</v>
          </cell>
          <cell r="AX600" t="str">
            <v>00</v>
          </cell>
          <cell r="AY600" t="str">
            <v>0</v>
          </cell>
          <cell r="AZ600" t="str">
            <v>FPL Fibernet</v>
          </cell>
        </row>
        <row r="601">
          <cell r="A601" t="str">
            <v>107100</v>
          </cell>
          <cell r="B601" t="str">
            <v>0312</v>
          </cell>
          <cell r="C601" t="str">
            <v>06201</v>
          </cell>
          <cell r="D601" t="str">
            <v>0ELECT</v>
          </cell>
          <cell r="E601" t="str">
            <v>312000</v>
          </cell>
          <cell r="F601" t="str">
            <v>0676</v>
          </cell>
          <cell r="G601" t="str">
            <v>11450</v>
          </cell>
          <cell r="H601" t="str">
            <v>A</v>
          </cell>
          <cell r="I601" t="str">
            <v>00000041</v>
          </cell>
          <cell r="J601">
            <v>66</v>
          </cell>
          <cell r="K601">
            <v>312</v>
          </cell>
          <cell r="L601">
            <v>6201</v>
          </cell>
          <cell r="M601">
            <v>0</v>
          </cell>
          <cell r="N601">
            <v>0</v>
          </cell>
          <cell r="O601">
            <v>0</v>
          </cell>
          <cell r="P601">
            <v>0</v>
          </cell>
          <cell r="Q601" t="str">
            <v>0676</v>
          </cell>
          <cell r="R601" t="str">
            <v>11450</v>
          </cell>
          <cell r="S601" t="str">
            <v>200212</v>
          </cell>
          <cell r="T601" t="str">
            <v>SA01</v>
          </cell>
          <cell r="U601">
            <v>377.96</v>
          </cell>
          <cell r="V601" t="str">
            <v>LDB</v>
          </cell>
          <cell r="W601">
            <v>0</v>
          </cell>
          <cell r="Y601">
            <v>0</v>
          </cell>
          <cell r="Z601">
            <v>2</v>
          </cell>
          <cell r="AA601" t="str">
            <v>MS#</v>
          </cell>
          <cell r="AB601" t="str">
            <v xml:space="preserve">   998003509</v>
          </cell>
          <cell r="AC601" t="str">
            <v>BCH</v>
          </cell>
          <cell r="AD601" t="str">
            <v>015510</v>
          </cell>
          <cell r="AE601" t="str">
            <v>TML</v>
          </cell>
          <cell r="AF601" t="str">
            <v>12019</v>
          </cell>
          <cell r="AG601" t="str">
            <v>SRL</v>
          </cell>
          <cell r="AH601" t="str">
            <v>0366</v>
          </cell>
          <cell r="AI601" t="str">
            <v>DLV</v>
          </cell>
          <cell r="AJ601" t="str">
            <v>000</v>
          </cell>
          <cell r="AK601" t="str">
            <v>REL</v>
          </cell>
          <cell r="AL601" t="str">
            <v>000</v>
          </cell>
          <cell r="AM601" t="str">
            <v>LN#</v>
          </cell>
          <cell r="AO601" t="str">
            <v>UOI</v>
          </cell>
          <cell r="AP601" t="str">
            <v>EA</v>
          </cell>
          <cell r="AU601" t="str">
            <v>0</v>
          </cell>
          <cell r="AW601" t="str">
            <v>000</v>
          </cell>
          <cell r="AX601" t="str">
            <v>00</v>
          </cell>
          <cell r="AY601" t="str">
            <v>0</v>
          </cell>
          <cell r="AZ601" t="str">
            <v>FPL Fibernet</v>
          </cell>
        </row>
        <row r="602">
          <cell r="A602" t="str">
            <v>107100</v>
          </cell>
          <cell r="B602" t="str">
            <v>0312</v>
          </cell>
          <cell r="C602" t="str">
            <v>06201</v>
          </cell>
          <cell r="D602" t="str">
            <v>0ELECT</v>
          </cell>
          <cell r="E602" t="str">
            <v>312000</v>
          </cell>
          <cell r="F602" t="str">
            <v>0676</v>
          </cell>
          <cell r="G602" t="str">
            <v>11450</v>
          </cell>
          <cell r="H602" t="str">
            <v>A</v>
          </cell>
          <cell r="I602" t="str">
            <v>00000041</v>
          </cell>
          <cell r="J602">
            <v>66</v>
          </cell>
          <cell r="K602">
            <v>312</v>
          </cell>
          <cell r="L602">
            <v>6201</v>
          </cell>
          <cell r="M602">
            <v>0</v>
          </cell>
          <cell r="N602">
            <v>0</v>
          </cell>
          <cell r="O602">
            <v>0</v>
          </cell>
          <cell r="P602">
            <v>0</v>
          </cell>
          <cell r="Q602" t="str">
            <v>0676</v>
          </cell>
          <cell r="R602" t="str">
            <v>11450</v>
          </cell>
          <cell r="S602" t="str">
            <v>200212</v>
          </cell>
          <cell r="T602" t="str">
            <v>SA01</v>
          </cell>
          <cell r="U602">
            <v>399.82</v>
          </cell>
          <cell r="V602" t="str">
            <v>LDB</v>
          </cell>
          <cell r="W602">
            <v>0</v>
          </cell>
          <cell r="Y602">
            <v>0</v>
          </cell>
          <cell r="Z602">
            <v>1</v>
          </cell>
          <cell r="AA602" t="str">
            <v>MS#</v>
          </cell>
          <cell r="AB602" t="str">
            <v xml:space="preserve">   998003502</v>
          </cell>
          <cell r="AC602" t="str">
            <v>BCH</v>
          </cell>
          <cell r="AD602" t="str">
            <v>021124</v>
          </cell>
          <cell r="AE602" t="str">
            <v>TML</v>
          </cell>
          <cell r="AF602" t="str">
            <v>12004</v>
          </cell>
          <cell r="AG602" t="str">
            <v>SRL</v>
          </cell>
          <cell r="AH602" t="str">
            <v>0366</v>
          </cell>
          <cell r="AI602" t="str">
            <v>DLV</v>
          </cell>
          <cell r="AJ602" t="str">
            <v>000</v>
          </cell>
          <cell r="AK602" t="str">
            <v>REL</v>
          </cell>
          <cell r="AL602" t="str">
            <v>000</v>
          </cell>
          <cell r="AM602" t="str">
            <v>LN#</v>
          </cell>
          <cell r="AO602" t="str">
            <v>UOI</v>
          </cell>
          <cell r="AP602" t="str">
            <v>EA</v>
          </cell>
          <cell r="AU602" t="str">
            <v>0</v>
          </cell>
          <cell r="AW602" t="str">
            <v>000</v>
          </cell>
          <cell r="AX602" t="str">
            <v>00</v>
          </cell>
          <cell r="AY602" t="str">
            <v>0</v>
          </cell>
          <cell r="AZ602" t="str">
            <v>FPL Fibernet</v>
          </cell>
        </row>
        <row r="603">
          <cell r="A603" t="str">
            <v>107100</v>
          </cell>
          <cell r="B603" t="str">
            <v>0312</v>
          </cell>
          <cell r="C603" t="str">
            <v>06201</v>
          </cell>
          <cell r="D603" t="str">
            <v>0ELECT</v>
          </cell>
          <cell r="E603" t="str">
            <v>312000</v>
          </cell>
          <cell r="F603" t="str">
            <v>0676</v>
          </cell>
          <cell r="G603" t="str">
            <v>11450</v>
          </cell>
          <cell r="H603" t="str">
            <v>A</v>
          </cell>
          <cell r="I603" t="str">
            <v>00000041</v>
          </cell>
          <cell r="J603">
            <v>66</v>
          </cell>
          <cell r="K603">
            <v>312</v>
          </cell>
          <cell r="L603">
            <v>6201</v>
          </cell>
          <cell r="M603">
            <v>0</v>
          </cell>
          <cell r="N603">
            <v>0</v>
          </cell>
          <cell r="O603">
            <v>0</v>
          </cell>
          <cell r="P603">
            <v>0</v>
          </cell>
          <cell r="Q603" t="str">
            <v>0676</v>
          </cell>
          <cell r="R603" t="str">
            <v>11450</v>
          </cell>
          <cell r="S603" t="str">
            <v>200212</v>
          </cell>
          <cell r="T603" t="str">
            <v>SA01</v>
          </cell>
          <cell r="U603">
            <v>527.4</v>
          </cell>
          <cell r="V603" t="str">
            <v>LDB</v>
          </cell>
          <cell r="W603">
            <v>0</v>
          </cell>
          <cell r="Y603">
            <v>0</v>
          </cell>
          <cell r="Z603">
            <v>6</v>
          </cell>
          <cell r="AA603" t="str">
            <v>MS#</v>
          </cell>
          <cell r="AB603" t="str">
            <v xml:space="preserve">   998014073</v>
          </cell>
          <cell r="AC603" t="str">
            <v>BCH</v>
          </cell>
          <cell r="AD603" t="str">
            <v>021121</v>
          </cell>
          <cell r="AE603" t="str">
            <v>TML</v>
          </cell>
          <cell r="AF603" t="str">
            <v>12004</v>
          </cell>
          <cell r="AG603" t="str">
            <v>SRL</v>
          </cell>
          <cell r="AH603" t="str">
            <v>0366</v>
          </cell>
          <cell r="AI603" t="str">
            <v>DLV</v>
          </cell>
          <cell r="AJ603" t="str">
            <v>000</v>
          </cell>
          <cell r="AK603" t="str">
            <v>REL</v>
          </cell>
          <cell r="AL603" t="str">
            <v>000</v>
          </cell>
          <cell r="AM603" t="str">
            <v>LN#</v>
          </cell>
          <cell r="AO603" t="str">
            <v>UOI</v>
          </cell>
          <cell r="AP603" t="str">
            <v>EA</v>
          </cell>
          <cell r="AU603" t="str">
            <v>0</v>
          </cell>
          <cell r="AW603" t="str">
            <v>000</v>
          </cell>
          <cell r="AX603" t="str">
            <v>00</v>
          </cell>
          <cell r="AY603" t="str">
            <v>0</v>
          </cell>
          <cell r="AZ603" t="str">
            <v>FPL Fibernet</v>
          </cell>
        </row>
        <row r="604">
          <cell r="A604" t="str">
            <v>107100</v>
          </cell>
          <cell r="B604" t="str">
            <v>0312</v>
          </cell>
          <cell r="C604" t="str">
            <v>06201</v>
          </cell>
          <cell r="D604" t="str">
            <v>0ELECT</v>
          </cell>
          <cell r="E604" t="str">
            <v>312000</v>
          </cell>
          <cell r="F604" t="str">
            <v>0676</v>
          </cell>
          <cell r="G604" t="str">
            <v>11450</v>
          </cell>
          <cell r="H604" t="str">
            <v>A</v>
          </cell>
          <cell r="I604" t="str">
            <v>00000041</v>
          </cell>
          <cell r="J604">
            <v>66</v>
          </cell>
          <cell r="K604">
            <v>312</v>
          </cell>
          <cell r="L604">
            <v>6201</v>
          </cell>
          <cell r="M604">
            <v>0</v>
          </cell>
          <cell r="N604">
            <v>0</v>
          </cell>
          <cell r="O604">
            <v>0</v>
          </cell>
          <cell r="P604">
            <v>0</v>
          </cell>
          <cell r="Q604" t="str">
            <v>0676</v>
          </cell>
          <cell r="R604" t="str">
            <v>11450</v>
          </cell>
          <cell r="S604" t="str">
            <v>200212</v>
          </cell>
          <cell r="T604" t="str">
            <v>SA01</v>
          </cell>
          <cell r="U604">
            <v>1400.28</v>
          </cell>
          <cell r="V604" t="str">
            <v>LDB</v>
          </cell>
          <cell r="W604">
            <v>0</v>
          </cell>
          <cell r="Y604">
            <v>0</v>
          </cell>
          <cell r="Z604">
            <v>7</v>
          </cell>
          <cell r="AA604" t="str">
            <v>MS#</v>
          </cell>
          <cell r="AB604" t="str">
            <v xml:space="preserve">   998014037</v>
          </cell>
          <cell r="AC604" t="str">
            <v>BCH</v>
          </cell>
          <cell r="AD604" t="str">
            <v>021117</v>
          </cell>
          <cell r="AE604" t="str">
            <v>TML</v>
          </cell>
          <cell r="AF604" t="str">
            <v>12004</v>
          </cell>
          <cell r="AG604" t="str">
            <v>SRL</v>
          </cell>
          <cell r="AH604" t="str">
            <v>0366</v>
          </cell>
          <cell r="AI604" t="str">
            <v>DLV</v>
          </cell>
          <cell r="AJ604" t="str">
            <v>000</v>
          </cell>
          <cell r="AK604" t="str">
            <v>REL</v>
          </cell>
          <cell r="AL604" t="str">
            <v>000</v>
          </cell>
          <cell r="AM604" t="str">
            <v>LN#</v>
          </cell>
          <cell r="AO604" t="str">
            <v>UOI</v>
          </cell>
          <cell r="AP604" t="str">
            <v>EA</v>
          </cell>
          <cell r="AU604" t="str">
            <v>0</v>
          </cell>
          <cell r="AW604" t="str">
            <v>000</v>
          </cell>
          <cell r="AX604" t="str">
            <v>00</v>
          </cell>
          <cell r="AY604" t="str">
            <v>0</v>
          </cell>
          <cell r="AZ604" t="str">
            <v>FPL Fibernet</v>
          </cell>
        </row>
        <row r="605">
          <cell r="A605" t="str">
            <v>107100</v>
          </cell>
          <cell r="B605" t="str">
            <v>0312</v>
          </cell>
          <cell r="C605" t="str">
            <v>06201</v>
          </cell>
          <cell r="D605" t="str">
            <v>0ELECT</v>
          </cell>
          <cell r="E605" t="str">
            <v>312000</v>
          </cell>
          <cell r="F605" t="str">
            <v>0676</v>
          </cell>
          <cell r="G605" t="str">
            <v>11450</v>
          </cell>
          <cell r="H605" t="str">
            <v>A</v>
          </cell>
          <cell r="I605" t="str">
            <v>00000041</v>
          </cell>
          <cell r="J605">
            <v>66</v>
          </cell>
          <cell r="K605">
            <v>312</v>
          </cell>
          <cell r="L605">
            <v>6201</v>
          </cell>
          <cell r="M605">
            <v>0</v>
          </cell>
          <cell r="N605">
            <v>0</v>
          </cell>
          <cell r="O605">
            <v>0</v>
          </cell>
          <cell r="P605">
            <v>0</v>
          </cell>
          <cell r="Q605" t="str">
            <v>0676</v>
          </cell>
          <cell r="R605" t="str">
            <v>11450</v>
          </cell>
          <cell r="S605" t="str">
            <v>200212</v>
          </cell>
          <cell r="T605" t="str">
            <v>SA01</v>
          </cell>
          <cell r="U605">
            <v>1575.39</v>
          </cell>
          <cell r="V605" t="str">
            <v>LDB</v>
          </cell>
          <cell r="W605">
            <v>0</v>
          </cell>
          <cell r="Y605">
            <v>0</v>
          </cell>
          <cell r="Z605">
            <v>1</v>
          </cell>
          <cell r="AA605" t="str">
            <v>MS#</v>
          </cell>
          <cell r="AB605" t="str">
            <v xml:space="preserve">   998014070</v>
          </cell>
          <cell r="AC605" t="str">
            <v>BCH</v>
          </cell>
          <cell r="AD605" t="str">
            <v>015507</v>
          </cell>
          <cell r="AE605" t="str">
            <v>TML</v>
          </cell>
          <cell r="AF605" t="str">
            <v>12019</v>
          </cell>
          <cell r="AG605" t="str">
            <v>SRL</v>
          </cell>
          <cell r="AH605" t="str">
            <v>0366</v>
          </cell>
          <cell r="AI605" t="str">
            <v>DLV</v>
          </cell>
          <cell r="AJ605" t="str">
            <v>000</v>
          </cell>
          <cell r="AK605" t="str">
            <v>REL</v>
          </cell>
          <cell r="AL605" t="str">
            <v>000</v>
          </cell>
          <cell r="AM605" t="str">
            <v>LN#</v>
          </cell>
          <cell r="AO605" t="str">
            <v>UOI</v>
          </cell>
          <cell r="AP605" t="str">
            <v>EA</v>
          </cell>
          <cell r="AU605" t="str">
            <v>0</v>
          </cell>
          <cell r="AW605" t="str">
            <v>000</v>
          </cell>
          <cell r="AX605" t="str">
            <v>00</v>
          </cell>
          <cell r="AY605" t="str">
            <v>0</v>
          </cell>
          <cell r="AZ605" t="str">
            <v>FPL Fibernet</v>
          </cell>
        </row>
        <row r="606">
          <cell r="A606" t="str">
            <v>107100</v>
          </cell>
          <cell r="B606" t="str">
            <v>0312</v>
          </cell>
          <cell r="C606" t="str">
            <v>06201</v>
          </cell>
          <cell r="D606" t="str">
            <v>0ELECT</v>
          </cell>
          <cell r="E606" t="str">
            <v>312000</v>
          </cell>
          <cell r="F606" t="str">
            <v>0676</v>
          </cell>
          <cell r="G606" t="str">
            <v>11450</v>
          </cell>
          <cell r="H606" t="str">
            <v>A</v>
          </cell>
          <cell r="I606" t="str">
            <v>00000041</v>
          </cell>
          <cell r="J606">
            <v>66</v>
          </cell>
          <cell r="K606">
            <v>312</v>
          </cell>
          <cell r="L606">
            <v>6201</v>
          </cell>
          <cell r="M606">
            <v>0</v>
          </cell>
          <cell r="N606">
            <v>0</v>
          </cell>
          <cell r="O606">
            <v>0</v>
          </cell>
          <cell r="P606">
            <v>0</v>
          </cell>
          <cell r="Q606" t="str">
            <v>0676</v>
          </cell>
          <cell r="R606" t="str">
            <v>11450</v>
          </cell>
          <cell r="S606" t="str">
            <v>200212</v>
          </cell>
          <cell r="T606" t="str">
            <v>SA01</v>
          </cell>
          <cell r="U606">
            <v>1575.39</v>
          </cell>
          <cell r="V606" t="str">
            <v>LDB</v>
          </cell>
          <cell r="W606">
            <v>0</v>
          </cell>
          <cell r="Y606">
            <v>0</v>
          </cell>
          <cell r="Z606">
            <v>1</v>
          </cell>
          <cell r="AA606" t="str">
            <v>MS#</v>
          </cell>
          <cell r="AB606" t="str">
            <v xml:space="preserve">   998014070</v>
          </cell>
          <cell r="AC606" t="str">
            <v>BCH</v>
          </cell>
          <cell r="AD606" t="str">
            <v>015894</v>
          </cell>
          <cell r="AE606" t="str">
            <v>TML</v>
          </cell>
          <cell r="AF606" t="str">
            <v>12005</v>
          </cell>
          <cell r="AG606" t="str">
            <v>SRL</v>
          </cell>
          <cell r="AH606" t="str">
            <v>0366</v>
          </cell>
          <cell r="AI606" t="str">
            <v>DLV</v>
          </cell>
          <cell r="AJ606" t="str">
            <v>000</v>
          </cell>
          <cell r="AK606" t="str">
            <v>REL</v>
          </cell>
          <cell r="AL606" t="str">
            <v>000</v>
          </cell>
          <cell r="AM606" t="str">
            <v>LN#</v>
          </cell>
          <cell r="AO606" t="str">
            <v>UOI</v>
          </cell>
          <cell r="AP606" t="str">
            <v>EA</v>
          </cell>
          <cell r="AU606" t="str">
            <v>0</v>
          </cell>
          <cell r="AW606" t="str">
            <v>000</v>
          </cell>
          <cell r="AX606" t="str">
            <v>00</v>
          </cell>
          <cell r="AY606" t="str">
            <v>0</v>
          </cell>
          <cell r="AZ606" t="str">
            <v>FPL Fibernet</v>
          </cell>
        </row>
        <row r="607">
          <cell r="A607" t="str">
            <v>107100</v>
          </cell>
          <cell r="B607" t="str">
            <v>0312</v>
          </cell>
          <cell r="C607" t="str">
            <v>06201</v>
          </cell>
          <cell r="D607" t="str">
            <v>0ELECT</v>
          </cell>
          <cell r="E607" t="str">
            <v>312000</v>
          </cell>
          <cell r="F607" t="str">
            <v>0676</v>
          </cell>
          <cell r="G607" t="str">
            <v>11450</v>
          </cell>
          <cell r="H607" t="str">
            <v>A</v>
          </cell>
          <cell r="I607" t="str">
            <v>00000041</v>
          </cell>
          <cell r="J607">
            <v>66</v>
          </cell>
          <cell r="K607">
            <v>312</v>
          </cell>
          <cell r="L607">
            <v>6201</v>
          </cell>
          <cell r="M607">
            <v>0</v>
          </cell>
          <cell r="N607">
            <v>0</v>
          </cell>
          <cell r="O607">
            <v>0</v>
          </cell>
          <cell r="P607">
            <v>0</v>
          </cell>
          <cell r="Q607" t="str">
            <v>0676</v>
          </cell>
          <cell r="R607" t="str">
            <v>11450</v>
          </cell>
          <cell r="S607" t="str">
            <v>200212</v>
          </cell>
          <cell r="T607" t="str">
            <v>SA01</v>
          </cell>
          <cell r="U607">
            <v>1575.39</v>
          </cell>
          <cell r="V607" t="str">
            <v>LDB</v>
          </cell>
          <cell r="W607">
            <v>0</v>
          </cell>
          <cell r="Y607">
            <v>0</v>
          </cell>
          <cell r="Z607">
            <v>1</v>
          </cell>
          <cell r="AA607" t="str">
            <v>MS#</v>
          </cell>
          <cell r="AB607" t="str">
            <v xml:space="preserve">   998014070</v>
          </cell>
          <cell r="AC607" t="str">
            <v>BCH</v>
          </cell>
          <cell r="AD607" t="str">
            <v>021111</v>
          </cell>
          <cell r="AE607" t="str">
            <v>TML</v>
          </cell>
          <cell r="AF607" t="str">
            <v>12004</v>
          </cell>
          <cell r="AG607" t="str">
            <v>SRL</v>
          </cell>
          <cell r="AH607" t="str">
            <v>0366</v>
          </cell>
          <cell r="AI607" t="str">
            <v>DLV</v>
          </cell>
          <cell r="AJ607" t="str">
            <v>000</v>
          </cell>
          <cell r="AK607" t="str">
            <v>REL</v>
          </cell>
          <cell r="AL607" t="str">
            <v>000</v>
          </cell>
          <cell r="AM607" t="str">
            <v>LN#</v>
          </cell>
          <cell r="AO607" t="str">
            <v>UOI</v>
          </cell>
          <cell r="AP607" t="str">
            <v>EA</v>
          </cell>
          <cell r="AU607" t="str">
            <v>0</v>
          </cell>
          <cell r="AW607" t="str">
            <v>000</v>
          </cell>
          <cell r="AX607" t="str">
            <v>00</v>
          </cell>
          <cell r="AY607" t="str">
            <v>0</v>
          </cell>
          <cell r="AZ607" t="str">
            <v>FPL Fibernet</v>
          </cell>
        </row>
        <row r="608">
          <cell r="A608" t="str">
            <v>107100</v>
          </cell>
          <cell r="B608" t="str">
            <v>0312</v>
          </cell>
          <cell r="C608" t="str">
            <v>06201</v>
          </cell>
          <cell r="D608" t="str">
            <v>0ELECT</v>
          </cell>
          <cell r="E608" t="str">
            <v>312000</v>
          </cell>
          <cell r="F608" t="str">
            <v>0676</v>
          </cell>
          <cell r="G608" t="str">
            <v>11450</v>
          </cell>
          <cell r="H608" t="str">
            <v>A</v>
          </cell>
          <cell r="I608" t="str">
            <v>00000041</v>
          </cell>
          <cell r="J608">
            <v>66</v>
          </cell>
          <cell r="K608">
            <v>312</v>
          </cell>
          <cell r="L608">
            <v>6201</v>
          </cell>
          <cell r="M608">
            <v>0</v>
          </cell>
          <cell r="N608">
            <v>0</v>
          </cell>
          <cell r="O608">
            <v>0</v>
          </cell>
          <cell r="P608">
            <v>0</v>
          </cell>
          <cell r="Q608" t="str">
            <v>0676</v>
          </cell>
          <cell r="R608" t="str">
            <v>11450</v>
          </cell>
          <cell r="S608" t="str">
            <v>200212</v>
          </cell>
          <cell r="T608" t="str">
            <v>SA01</v>
          </cell>
          <cell r="U608">
            <v>1575.39</v>
          </cell>
          <cell r="V608" t="str">
            <v>LDB</v>
          </cell>
          <cell r="W608">
            <v>0</v>
          </cell>
          <cell r="Y608">
            <v>0</v>
          </cell>
          <cell r="Z608">
            <v>1</v>
          </cell>
          <cell r="AA608" t="str">
            <v>MS#</v>
          </cell>
          <cell r="AB608" t="str">
            <v xml:space="preserve">   998014070</v>
          </cell>
          <cell r="AC608" t="str">
            <v>BCH</v>
          </cell>
          <cell r="AD608" t="str">
            <v>021127</v>
          </cell>
          <cell r="AE608" t="str">
            <v>TML</v>
          </cell>
          <cell r="AF608" t="str">
            <v>12004</v>
          </cell>
          <cell r="AG608" t="str">
            <v>SRL</v>
          </cell>
          <cell r="AH608" t="str">
            <v>0366</v>
          </cell>
          <cell r="AI608" t="str">
            <v>DLV</v>
          </cell>
          <cell r="AJ608" t="str">
            <v>000</v>
          </cell>
          <cell r="AK608" t="str">
            <v>REL</v>
          </cell>
          <cell r="AL608" t="str">
            <v>000</v>
          </cell>
          <cell r="AM608" t="str">
            <v>LN#</v>
          </cell>
          <cell r="AO608" t="str">
            <v>UOI</v>
          </cell>
          <cell r="AP608" t="str">
            <v>EA</v>
          </cell>
          <cell r="AU608" t="str">
            <v>0</v>
          </cell>
          <cell r="AW608" t="str">
            <v>000</v>
          </cell>
          <cell r="AX608" t="str">
            <v>00</v>
          </cell>
          <cell r="AY608" t="str">
            <v>0</v>
          </cell>
          <cell r="AZ608" t="str">
            <v>FPL Fibernet</v>
          </cell>
        </row>
        <row r="609">
          <cell r="A609" t="str">
            <v>107100</v>
          </cell>
          <cell r="B609" t="str">
            <v>0312</v>
          </cell>
          <cell r="C609" t="str">
            <v>06201</v>
          </cell>
          <cell r="D609" t="str">
            <v>0ELECT</v>
          </cell>
          <cell r="E609" t="str">
            <v>312000</v>
          </cell>
          <cell r="F609" t="str">
            <v>0676</v>
          </cell>
          <cell r="G609" t="str">
            <v>11450</v>
          </cell>
          <cell r="H609" t="str">
            <v>A</v>
          </cell>
          <cell r="I609" t="str">
            <v>00000041</v>
          </cell>
          <cell r="J609">
            <v>66</v>
          </cell>
          <cell r="K609">
            <v>312</v>
          </cell>
          <cell r="L609">
            <v>6201</v>
          </cell>
          <cell r="M609">
            <v>0</v>
          </cell>
          <cell r="N609">
            <v>0</v>
          </cell>
          <cell r="O609">
            <v>0</v>
          </cell>
          <cell r="P609">
            <v>0</v>
          </cell>
          <cell r="Q609" t="str">
            <v>0676</v>
          </cell>
          <cell r="R609" t="str">
            <v>11450</v>
          </cell>
          <cell r="S609" t="str">
            <v>200212</v>
          </cell>
          <cell r="T609" t="str">
            <v>SA01</v>
          </cell>
          <cell r="U609">
            <v>2185.11</v>
          </cell>
          <cell r="V609" t="str">
            <v>LDB</v>
          </cell>
          <cell r="W609">
            <v>0</v>
          </cell>
          <cell r="Y609">
            <v>0</v>
          </cell>
          <cell r="Z609">
            <v>1</v>
          </cell>
          <cell r="AA609" t="str">
            <v>MS#</v>
          </cell>
          <cell r="AB609" t="str">
            <v xml:space="preserve">   998014067</v>
          </cell>
          <cell r="AC609" t="str">
            <v>BCH</v>
          </cell>
          <cell r="AD609" t="str">
            <v>014391</v>
          </cell>
          <cell r="AE609" t="str">
            <v>TML</v>
          </cell>
          <cell r="AF609" t="str">
            <v>12006</v>
          </cell>
          <cell r="AG609" t="str">
            <v>SRL</v>
          </cell>
          <cell r="AH609" t="str">
            <v>0366</v>
          </cell>
          <cell r="AI609" t="str">
            <v>DLV</v>
          </cell>
          <cell r="AJ609" t="str">
            <v>000</v>
          </cell>
          <cell r="AK609" t="str">
            <v>REL</v>
          </cell>
          <cell r="AL609" t="str">
            <v>000</v>
          </cell>
          <cell r="AM609" t="str">
            <v>LN#</v>
          </cell>
          <cell r="AO609" t="str">
            <v>UOI</v>
          </cell>
          <cell r="AP609" t="str">
            <v>EA</v>
          </cell>
          <cell r="AU609" t="str">
            <v>0</v>
          </cell>
          <cell r="AW609" t="str">
            <v>000</v>
          </cell>
          <cell r="AX609" t="str">
            <v>00</v>
          </cell>
          <cell r="AY609" t="str">
            <v>0</v>
          </cell>
          <cell r="AZ609" t="str">
            <v>FPL Fibernet</v>
          </cell>
        </row>
        <row r="610">
          <cell r="A610" t="str">
            <v>107100</v>
          </cell>
          <cell r="B610" t="str">
            <v>0312</v>
          </cell>
          <cell r="C610" t="str">
            <v>06201</v>
          </cell>
          <cell r="D610" t="str">
            <v>0ELECT</v>
          </cell>
          <cell r="E610" t="str">
            <v>312000</v>
          </cell>
          <cell r="F610" t="str">
            <v>0676</v>
          </cell>
          <cell r="G610" t="str">
            <v>11450</v>
          </cell>
          <cell r="H610" t="str">
            <v>A</v>
          </cell>
          <cell r="I610" t="str">
            <v>00000041</v>
          </cell>
          <cell r="J610">
            <v>66</v>
          </cell>
          <cell r="K610">
            <v>312</v>
          </cell>
          <cell r="L610">
            <v>6201</v>
          </cell>
          <cell r="M610">
            <v>0</v>
          </cell>
          <cell r="N610">
            <v>0</v>
          </cell>
          <cell r="O610">
            <v>0</v>
          </cell>
          <cell r="P610">
            <v>0</v>
          </cell>
          <cell r="Q610" t="str">
            <v>0676</v>
          </cell>
          <cell r="R610" t="str">
            <v>11450</v>
          </cell>
          <cell r="S610" t="str">
            <v>200212</v>
          </cell>
          <cell r="T610" t="str">
            <v>SA01</v>
          </cell>
          <cell r="U610">
            <v>2267.7600000000002</v>
          </cell>
          <cell r="V610" t="str">
            <v>LDB</v>
          </cell>
          <cell r="W610">
            <v>0</v>
          </cell>
          <cell r="Y610">
            <v>0</v>
          </cell>
          <cell r="Z610">
            <v>12</v>
          </cell>
          <cell r="AA610" t="str">
            <v>MS#</v>
          </cell>
          <cell r="AB610" t="str">
            <v xml:space="preserve">   998003509</v>
          </cell>
          <cell r="AC610" t="str">
            <v>BCH</v>
          </cell>
          <cell r="AD610" t="str">
            <v>021123</v>
          </cell>
          <cell r="AE610" t="str">
            <v>TML</v>
          </cell>
          <cell r="AF610" t="str">
            <v>12004</v>
          </cell>
          <cell r="AG610" t="str">
            <v>SRL</v>
          </cell>
          <cell r="AH610" t="str">
            <v>0366</v>
          </cell>
          <cell r="AI610" t="str">
            <v>DLV</v>
          </cell>
          <cell r="AJ610" t="str">
            <v>000</v>
          </cell>
          <cell r="AK610" t="str">
            <v>REL</v>
          </cell>
          <cell r="AL610" t="str">
            <v>000</v>
          </cell>
          <cell r="AM610" t="str">
            <v>LN#</v>
          </cell>
          <cell r="AO610" t="str">
            <v>UOI</v>
          </cell>
          <cell r="AP610" t="str">
            <v>EA</v>
          </cell>
          <cell r="AU610" t="str">
            <v>0</v>
          </cell>
          <cell r="AW610" t="str">
            <v>000</v>
          </cell>
          <cell r="AX610" t="str">
            <v>00</v>
          </cell>
          <cell r="AY610" t="str">
            <v>0</v>
          </cell>
          <cell r="AZ610" t="str">
            <v>FPL Fibernet</v>
          </cell>
        </row>
        <row r="611">
          <cell r="A611" t="str">
            <v>107100</v>
          </cell>
          <cell r="B611" t="str">
            <v>0312</v>
          </cell>
          <cell r="C611" t="str">
            <v>06201</v>
          </cell>
          <cell r="D611" t="str">
            <v>0ELECT</v>
          </cell>
          <cell r="E611" t="str">
            <v>312000</v>
          </cell>
          <cell r="F611" t="str">
            <v>0676</v>
          </cell>
          <cell r="G611" t="str">
            <v>11450</v>
          </cell>
          <cell r="H611" t="str">
            <v>A</v>
          </cell>
          <cell r="I611" t="str">
            <v>00000041</v>
          </cell>
          <cell r="J611">
            <v>66</v>
          </cell>
          <cell r="K611">
            <v>312</v>
          </cell>
          <cell r="L611">
            <v>6201</v>
          </cell>
          <cell r="M611">
            <v>0</v>
          </cell>
          <cell r="N611">
            <v>0</v>
          </cell>
          <cell r="O611">
            <v>0</v>
          </cell>
          <cell r="P611">
            <v>0</v>
          </cell>
          <cell r="Q611" t="str">
            <v>0676</v>
          </cell>
          <cell r="R611" t="str">
            <v>11450</v>
          </cell>
          <cell r="S611" t="str">
            <v>200212</v>
          </cell>
          <cell r="T611" t="str">
            <v>SA01</v>
          </cell>
          <cell r="U611">
            <v>2267.7600000000002</v>
          </cell>
          <cell r="V611" t="str">
            <v>LDB</v>
          </cell>
          <cell r="W611">
            <v>0</v>
          </cell>
          <cell r="Y611">
            <v>0</v>
          </cell>
          <cell r="Z611">
            <v>12</v>
          </cell>
          <cell r="AA611" t="str">
            <v>MS#</v>
          </cell>
          <cell r="AB611" t="str">
            <v xml:space="preserve">   998003509</v>
          </cell>
          <cell r="AC611" t="str">
            <v>BCH</v>
          </cell>
          <cell r="AD611" t="str">
            <v>021130</v>
          </cell>
          <cell r="AE611" t="str">
            <v>TML</v>
          </cell>
          <cell r="AF611" t="str">
            <v>12004</v>
          </cell>
          <cell r="AG611" t="str">
            <v>SRL</v>
          </cell>
          <cell r="AH611" t="str">
            <v>0366</v>
          </cell>
          <cell r="AI611" t="str">
            <v>DLV</v>
          </cell>
          <cell r="AJ611" t="str">
            <v>000</v>
          </cell>
          <cell r="AK611" t="str">
            <v>REL</v>
          </cell>
          <cell r="AL611" t="str">
            <v>000</v>
          </cell>
          <cell r="AM611" t="str">
            <v>LN#</v>
          </cell>
          <cell r="AO611" t="str">
            <v>UOI</v>
          </cell>
          <cell r="AP611" t="str">
            <v>EA</v>
          </cell>
          <cell r="AU611" t="str">
            <v>0</v>
          </cell>
          <cell r="AW611" t="str">
            <v>000</v>
          </cell>
          <cell r="AX611" t="str">
            <v>00</v>
          </cell>
          <cell r="AY611" t="str">
            <v>0</v>
          </cell>
          <cell r="AZ611" t="str">
            <v>FPL Fibernet</v>
          </cell>
        </row>
        <row r="612">
          <cell r="A612" t="str">
            <v>107100</v>
          </cell>
          <cell r="B612" t="str">
            <v>0312</v>
          </cell>
          <cell r="C612" t="str">
            <v>06201</v>
          </cell>
          <cell r="D612" t="str">
            <v>0ELECT</v>
          </cell>
          <cell r="E612" t="str">
            <v>312000</v>
          </cell>
          <cell r="F612" t="str">
            <v>0676</v>
          </cell>
          <cell r="G612" t="str">
            <v>11450</v>
          </cell>
          <cell r="H612" t="str">
            <v>A</v>
          </cell>
          <cell r="I612" t="str">
            <v>00000041</v>
          </cell>
          <cell r="J612">
            <v>66</v>
          </cell>
          <cell r="K612">
            <v>312</v>
          </cell>
          <cell r="L612">
            <v>6201</v>
          </cell>
          <cell r="M612">
            <v>0</v>
          </cell>
          <cell r="N612">
            <v>0</v>
          </cell>
          <cell r="O612">
            <v>0</v>
          </cell>
          <cell r="P612">
            <v>0</v>
          </cell>
          <cell r="Q612" t="str">
            <v>0676</v>
          </cell>
          <cell r="R612" t="str">
            <v>11450</v>
          </cell>
          <cell r="S612" t="str">
            <v>200212</v>
          </cell>
          <cell r="T612" t="str">
            <v>SA01</v>
          </cell>
          <cell r="U612">
            <v>2906.46</v>
          </cell>
          <cell r="V612" t="str">
            <v>LDB</v>
          </cell>
          <cell r="W612">
            <v>0</v>
          </cell>
          <cell r="Y612">
            <v>0</v>
          </cell>
          <cell r="Z612">
            <v>1</v>
          </cell>
          <cell r="AA612" t="str">
            <v>MS#</v>
          </cell>
          <cell r="AB612" t="str">
            <v xml:space="preserve">   998014506</v>
          </cell>
          <cell r="AC612" t="str">
            <v>BCH</v>
          </cell>
          <cell r="AD612" t="str">
            <v>014935</v>
          </cell>
          <cell r="AE612" t="str">
            <v>TML</v>
          </cell>
          <cell r="AF612" t="str">
            <v>12011</v>
          </cell>
          <cell r="AG612" t="str">
            <v>SRL</v>
          </cell>
          <cell r="AH612" t="str">
            <v>0366</v>
          </cell>
          <cell r="AI612" t="str">
            <v>DLV</v>
          </cell>
          <cell r="AJ612" t="str">
            <v>000</v>
          </cell>
          <cell r="AK612" t="str">
            <v>REL</v>
          </cell>
          <cell r="AL612" t="str">
            <v>000</v>
          </cell>
          <cell r="AM612" t="str">
            <v>LN#</v>
          </cell>
          <cell r="AO612" t="str">
            <v>UOI</v>
          </cell>
          <cell r="AP612" t="str">
            <v>EA</v>
          </cell>
          <cell r="AU612" t="str">
            <v>0</v>
          </cell>
          <cell r="AW612" t="str">
            <v>000</v>
          </cell>
          <cell r="AX612" t="str">
            <v>00</v>
          </cell>
          <cell r="AY612" t="str">
            <v>0</v>
          </cell>
          <cell r="AZ612" t="str">
            <v>FPL Fibernet</v>
          </cell>
        </row>
        <row r="613">
          <cell r="A613" t="str">
            <v>107100</v>
          </cell>
          <cell r="B613" t="str">
            <v>0312</v>
          </cell>
          <cell r="C613" t="str">
            <v>06201</v>
          </cell>
          <cell r="D613" t="str">
            <v>0ELECT</v>
          </cell>
          <cell r="E613" t="str">
            <v>312000</v>
          </cell>
          <cell r="F613" t="str">
            <v>0676</v>
          </cell>
          <cell r="G613" t="str">
            <v>11450</v>
          </cell>
          <cell r="H613" t="str">
            <v>A</v>
          </cell>
          <cell r="I613" t="str">
            <v>00000041</v>
          </cell>
          <cell r="J613">
            <v>66</v>
          </cell>
          <cell r="K613">
            <v>312</v>
          </cell>
          <cell r="L613">
            <v>6201</v>
          </cell>
          <cell r="M613">
            <v>0</v>
          </cell>
          <cell r="N613">
            <v>0</v>
          </cell>
          <cell r="O613">
            <v>0</v>
          </cell>
          <cell r="P613">
            <v>0</v>
          </cell>
          <cell r="Q613" t="str">
            <v>0676</v>
          </cell>
          <cell r="R613" t="str">
            <v>11450</v>
          </cell>
          <cell r="S613" t="str">
            <v>200212</v>
          </cell>
          <cell r="T613" t="str">
            <v>SA01</v>
          </cell>
          <cell r="U613">
            <v>3213.47</v>
          </cell>
          <cell r="V613" t="str">
            <v>LDB</v>
          </cell>
          <cell r="W613">
            <v>0</v>
          </cell>
          <cell r="Y613">
            <v>0</v>
          </cell>
          <cell r="Z613">
            <v>1</v>
          </cell>
          <cell r="AA613" t="str">
            <v>MS#</v>
          </cell>
          <cell r="AB613" t="str">
            <v xml:space="preserve">   998014233</v>
          </cell>
          <cell r="AC613" t="str">
            <v>BCH</v>
          </cell>
          <cell r="AD613" t="str">
            <v>014394</v>
          </cell>
          <cell r="AE613" t="str">
            <v>TML</v>
          </cell>
          <cell r="AF613" t="str">
            <v>12006</v>
          </cell>
          <cell r="AG613" t="str">
            <v>SRL</v>
          </cell>
          <cell r="AH613" t="str">
            <v>0366</v>
          </cell>
          <cell r="AI613" t="str">
            <v>DLV</v>
          </cell>
          <cell r="AJ613" t="str">
            <v>000</v>
          </cell>
          <cell r="AK613" t="str">
            <v>REL</v>
          </cell>
          <cell r="AL613" t="str">
            <v>000</v>
          </cell>
          <cell r="AM613" t="str">
            <v>LN#</v>
          </cell>
          <cell r="AO613" t="str">
            <v>UOI</v>
          </cell>
          <cell r="AP613" t="str">
            <v>EA</v>
          </cell>
          <cell r="AU613" t="str">
            <v>0</v>
          </cell>
          <cell r="AW613" t="str">
            <v>000</v>
          </cell>
          <cell r="AX613" t="str">
            <v>00</v>
          </cell>
          <cell r="AY613" t="str">
            <v>0</v>
          </cell>
          <cell r="AZ613" t="str">
            <v>FPL Fibernet</v>
          </cell>
        </row>
        <row r="614">
          <cell r="A614" t="str">
            <v>107100</v>
          </cell>
          <cell r="B614" t="str">
            <v>0312</v>
          </cell>
          <cell r="C614" t="str">
            <v>06201</v>
          </cell>
          <cell r="D614" t="str">
            <v>0ELECT</v>
          </cell>
          <cell r="E614" t="str">
            <v>312000</v>
          </cell>
          <cell r="F614" t="str">
            <v>0676</v>
          </cell>
          <cell r="G614" t="str">
            <v>11450</v>
          </cell>
          <cell r="H614" t="str">
            <v>A</v>
          </cell>
          <cell r="I614" t="str">
            <v>00000041</v>
          </cell>
          <cell r="J614">
            <v>66</v>
          </cell>
          <cell r="K614">
            <v>312</v>
          </cell>
          <cell r="L614">
            <v>6201</v>
          </cell>
          <cell r="M614">
            <v>0</v>
          </cell>
          <cell r="N614">
            <v>0</v>
          </cell>
          <cell r="O614">
            <v>0</v>
          </cell>
          <cell r="P614">
            <v>0</v>
          </cell>
          <cell r="Q614" t="str">
            <v>0676</v>
          </cell>
          <cell r="R614" t="str">
            <v>11450</v>
          </cell>
          <cell r="S614" t="str">
            <v>200212</v>
          </cell>
          <cell r="T614" t="str">
            <v>SA01</v>
          </cell>
          <cell r="U614">
            <v>4726.17</v>
          </cell>
          <cell r="V614" t="str">
            <v>LDB</v>
          </cell>
          <cell r="W614">
            <v>0</v>
          </cell>
          <cell r="Y614">
            <v>0</v>
          </cell>
          <cell r="Z614">
            <v>3</v>
          </cell>
          <cell r="AA614" t="str">
            <v>MS#</v>
          </cell>
          <cell r="AB614" t="str">
            <v xml:space="preserve">   998014070</v>
          </cell>
          <cell r="AC614" t="str">
            <v>BCH</v>
          </cell>
          <cell r="AD614" t="str">
            <v>021115</v>
          </cell>
          <cell r="AE614" t="str">
            <v>TML</v>
          </cell>
          <cell r="AF614" t="str">
            <v>12004</v>
          </cell>
          <cell r="AG614" t="str">
            <v>SRL</v>
          </cell>
          <cell r="AH614" t="str">
            <v>0366</v>
          </cell>
          <cell r="AI614" t="str">
            <v>DLV</v>
          </cell>
          <cell r="AJ614" t="str">
            <v>000</v>
          </cell>
          <cell r="AK614" t="str">
            <v>REL</v>
          </cell>
          <cell r="AL614" t="str">
            <v>000</v>
          </cell>
          <cell r="AM614" t="str">
            <v>LN#</v>
          </cell>
          <cell r="AO614" t="str">
            <v>UOI</v>
          </cell>
          <cell r="AP614" t="str">
            <v>EA</v>
          </cell>
          <cell r="AU614" t="str">
            <v>0</v>
          </cell>
          <cell r="AW614" t="str">
            <v>000</v>
          </cell>
          <cell r="AX614" t="str">
            <v>00</v>
          </cell>
          <cell r="AY614" t="str">
            <v>0</v>
          </cell>
          <cell r="AZ614" t="str">
            <v>FPL Fibernet</v>
          </cell>
        </row>
        <row r="615">
          <cell r="A615" t="str">
            <v>107100</v>
          </cell>
          <cell r="B615" t="str">
            <v>0312</v>
          </cell>
          <cell r="C615" t="str">
            <v>06201</v>
          </cell>
          <cell r="D615" t="str">
            <v>0ELECT</v>
          </cell>
          <cell r="E615" t="str">
            <v>312000</v>
          </cell>
          <cell r="F615" t="str">
            <v>0676</v>
          </cell>
          <cell r="G615" t="str">
            <v>11450</v>
          </cell>
          <cell r="H615" t="str">
            <v>A</v>
          </cell>
          <cell r="I615" t="str">
            <v>00000041</v>
          </cell>
          <cell r="J615">
            <v>66</v>
          </cell>
          <cell r="K615">
            <v>312</v>
          </cell>
          <cell r="L615">
            <v>6201</v>
          </cell>
          <cell r="M615">
            <v>0</v>
          </cell>
          <cell r="N615">
            <v>0</v>
          </cell>
          <cell r="O615">
            <v>0</v>
          </cell>
          <cell r="P615">
            <v>0</v>
          </cell>
          <cell r="Q615" t="str">
            <v>0676</v>
          </cell>
          <cell r="R615" t="str">
            <v>11450</v>
          </cell>
          <cell r="S615" t="str">
            <v>200212</v>
          </cell>
          <cell r="T615" t="str">
            <v>SA01</v>
          </cell>
          <cell r="U615">
            <v>4726.17</v>
          </cell>
          <cell r="V615" t="str">
            <v>LDB</v>
          </cell>
          <cell r="W615">
            <v>0</v>
          </cell>
          <cell r="Y615">
            <v>0</v>
          </cell>
          <cell r="Z615">
            <v>3</v>
          </cell>
          <cell r="AA615" t="str">
            <v>MS#</v>
          </cell>
          <cell r="AB615" t="str">
            <v xml:space="preserve">   998014070</v>
          </cell>
          <cell r="AC615" t="str">
            <v>BCH</v>
          </cell>
          <cell r="AD615" t="str">
            <v>021125</v>
          </cell>
          <cell r="AE615" t="str">
            <v>TML</v>
          </cell>
          <cell r="AF615" t="str">
            <v>12004</v>
          </cell>
          <cell r="AG615" t="str">
            <v>SRL</v>
          </cell>
          <cell r="AH615" t="str">
            <v>0366</v>
          </cell>
          <cell r="AI615" t="str">
            <v>DLV</v>
          </cell>
          <cell r="AJ615" t="str">
            <v>000</v>
          </cell>
          <cell r="AK615" t="str">
            <v>REL</v>
          </cell>
          <cell r="AL615" t="str">
            <v>000</v>
          </cell>
          <cell r="AM615" t="str">
            <v>LN#</v>
          </cell>
          <cell r="AO615" t="str">
            <v>UOI</v>
          </cell>
          <cell r="AP615" t="str">
            <v>EA</v>
          </cell>
          <cell r="AU615" t="str">
            <v>0</v>
          </cell>
          <cell r="AW615" t="str">
            <v>000</v>
          </cell>
          <cell r="AX615" t="str">
            <v>00</v>
          </cell>
          <cell r="AY615" t="str">
            <v>0</v>
          </cell>
          <cell r="AZ615" t="str">
            <v>FPL Fibernet</v>
          </cell>
        </row>
        <row r="616">
          <cell r="A616" t="str">
            <v>107100</v>
          </cell>
          <cell r="B616" t="str">
            <v>0312</v>
          </cell>
          <cell r="C616" t="str">
            <v>06201</v>
          </cell>
          <cell r="D616" t="str">
            <v>0ELECT</v>
          </cell>
          <cell r="E616" t="str">
            <v>312000</v>
          </cell>
          <cell r="F616" t="str">
            <v>0676</v>
          </cell>
          <cell r="G616" t="str">
            <v>11450</v>
          </cell>
          <cell r="H616" t="str">
            <v>A</v>
          </cell>
          <cell r="I616" t="str">
            <v>00000041</v>
          </cell>
          <cell r="J616">
            <v>66</v>
          </cell>
          <cell r="K616">
            <v>312</v>
          </cell>
          <cell r="L616">
            <v>6201</v>
          </cell>
          <cell r="M616">
            <v>0</v>
          </cell>
          <cell r="N616">
            <v>0</v>
          </cell>
          <cell r="O616">
            <v>0</v>
          </cell>
          <cell r="P616">
            <v>0</v>
          </cell>
          <cell r="Q616" t="str">
            <v>0676</v>
          </cell>
          <cell r="R616" t="str">
            <v>11450</v>
          </cell>
          <cell r="S616" t="str">
            <v>200212</v>
          </cell>
          <cell r="T616" t="str">
            <v>SA01</v>
          </cell>
          <cell r="U616">
            <v>5812.93</v>
          </cell>
          <cell r="V616" t="str">
            <v>LDB</v>
          </cell>
          <cell r="W616">
            <v>0</v>
          </cell>
          <cell r="Y616">
            <v>0</v>
          </cell>
          <cell r="Z616">
            <v>2</v>
          </cell>
          <cell r="AA616" t="str">
            <v>MS#</v>
          </cell>
          <cell r="AB616" t="str">
            <v xml:space="preserve">   998014506</v>
          </cell>
          <cell r="AC616" t="str">
            <v>BCH</v>
          </cell>
          <cell r="AD616" t="str">
            <v>021129</v>
          </cell>
          <cell r="AE616" t="str">
            <v>TML</v>
          </cell>
          <cell r="AF616" t="str">
            <v>12004</v>
          </cell>
          <cell r="AG616" t="str">
            <v>SRL</v>
          </cell>
          <cell r="AH616" t="str">
            <v>0366</v>
          </cell>
          <cell r="AI616" t="str">
            <v>DLV</v>
          </cell>
          <cell r="AJ616" t="str">
            <v>000</v>
          </cell>
          <cell r="AK616" t="str">
            <v>REL</v>
          </cell>
          <cell r="AL616" t="str">
            <v>000</v>
          </cell>
          <cell r="AM616" t="str">
            <v>LN#</v>
          </cell>
          <cell r="AO616" t="str">
            <v>UOI</v>
          </cell>
          <cell r="AP616" t="str">
            <v>EA</v>
          </cell>
          <cell r="AU616" t="str">
            <v>0</v>
          </cell>
          <cell r="AW616" t="str">
            <v>000</v>
          </cell>
          <cell r="AX616" t="str">
            <v>00</v>
          </cell>
          <cell r="AY616" t="str">
            <v>0</v>
          </cell>
          <cell r="AZ616" t="str">
            <v>FPL Fibernet</v>
          </cell>
        </row>
        <row r="617">
          <cell r="A617" t="str">
            <v>107100</v>
          </cell>
          <cell r="B617" t="str">
            <v>0312</v>
          </cell>
          <cell r="C617" t="str">
            <v>06201</v>
          </cell>
          <cell r="D617" t="str">
            <v>0ELECT</v>
          </cell>
          <cell r="E617" t="str">
            <v>312000</v>
          </cell>
          <cell r="F617" t="str">
            <v>0676</v>
          </cell>
          <cell r="G617" t="str">
            <v>11450</v>
          </cell>
          <cell r="H617" t="str">
            <v>A</v>
          </cell>
          <cell r="I617" t="str">
            <v>00000041</v>
          </cell>
          <cell r="J617">
            <v>66</v>
          </cell>
          <cell r="K617">
            <v>312</v>
          </cell>
          <cell r="L617">
            <v>6201</v>
          </cell>
          <cell r="M617">
            <v>0</v>
          </cell>
          <cell r="N617">
            <v>0</v>
          </cell>
          <cell r="O617">
            <v>0</v>
          </cell>
          <cell r="P617">
            <v>0</v>
          </cell>
          <cell r="Q617" t="str">
            <v>0676</v>
          </cell>
          <cell r="R617" t="str">
            <v>11450</v>
          </cell>
          <cell r="S617" t="str">
            <v>200212</v>
          </cell>
          <cell r="T617" t="str">
            <v>SA01</v>
          </cell>
          <cell r="U617">
            <v>6270.96</v>
          </cell>
          <cell r="V617" t="str">
            <v>LDB</v>
          </cell>
          <cell r="W617">
            <v>0</v>
          </cell>
          <cell r="Y617">
            <v>0</v>
          </cell>
          <cell r="Z617">
            <v>2</v>
          </cell>
          <cell r="AA617" t="str">
            <v>MS#</v>
          </cell>
          <cell r="AB617" t="str">
            <v xml:space="preserve">   998014018</v>
          </cell>
          <cell r="AC617" t="str">
            <v>BCH</v>
          </cell>
          <cell r="AD617" t="str">
            <v>014398</v>
          </cell>
          <cell r="AE617" t="str">
            <v>TML</v>
          </cell>
          <cell r="AF617" t="str">
            <v>12006</v>
          </cell>
          <cell r="AG617" t="str">
            <v>SRL</v>
          </cell>
          <cell r="AH617" t="str">
            <v>0366</v>
          </cell>
          <cell r="AI617" t="str">
            <v>DLV</v>
          </cell>
          <cell r="AJ617" t="str">
            <v>000</v>
          </cell>
          <cell r="AK617" t="str">
            <v>REL</v>
          </cell>
          <cell r="AL617" t="str">
            <v>000</v>
          </cell>
          <cell r="AM617" t="str">
            <v>LN#</v>
          </cell>
          <cell r="AO617" t="str">
            <v>UOI</v>
          </cell>
          <cell r="AP617" t="str">
            <v>EA</v>
          </cell>
          <cell r="AU617" t="str">
            <v>0</v>
          </cell>
          <cell r="AW617" t="str">
            <v>000</v>
          </cell>
          <cell r="AX617" t="str">
            <v>00</v>
          </cell>
          <cell r="AY617" t="str">
            <v>0</v>
          </cell>
          <cell r="AZ617" t="str">
            <v>FPL Fibernet</v>
          </cell>
        </row>
        <row r="618">
          <cell r="A618" t="str">
            <v>107100</v>
          </cell>
          <cell r="B618" t="str">
            <v>0312</v>
          </cell>
          <cell r="C618" t="str">
            <v>06201</v>
          </cell>
          <cell r="D618" t="str">
            <v>0ELECT</v>
          </cell>
          <cell r="E618" t="str">
            <v>312000</v>
          </cell>
          <cell r="F618" t="str">
            <v>0676</v>
          </cell>
          <cell r="G618" t="str">
            <v>11450</v>
          </cell>
          <cell r="H618" t="str">
            <v>A</v>
          </cell>
          <cell r="I618" t="str">
            <v>00000041</v>
          </cell>
          <cell r="J618">
            <v>66</v>
          </cell>
          <cell r="K618">
            <v>312</v>
          </cell>
          <cell r="L618">
            <v>6201</v>
          </cell>
          <cell r="M618">
            <v>0</v>
          </cell>
          <cell r="N618">
            <v>0</v>
          </cell>
          <cell r="O618">
            <v>0</v>
          </cell>
          <cell r="P618">
            <v>0</v>
          </cell>
          <cell r="Q618" t="str">
            <v>0676</v>
          </cell>
          <cell r="R618" t="str">
            <v>11450</v>
          </cell>
          <cell r="S618" t="str">
            <v>200212</v>
          </cell>
          <cell r="T618" t="str">
            <v>SA01</v>
          </cell>
          <cell r="U618">
            <v>8719.39</v>
          </cell>
          <cell r="V618" t="str">
            <v>LDB</v>
          </cell>
          <cell r="W618">
            <v>0</v>
          </cell>
          <cell r="Y618">
            <v>0</v>
          </cell>
          <cell r="Z618">
            <v>3</v>
          </cell>
          <cell r="AA618" t="str">
            <v>MS#</v>
          </cell>
          <cell r="AB618" t="str">
            <v xml:space="preserve">   998014506</v>
          </cell>
          <cell r="AC618" t="str">
            <v>BCH</v>
          </cell>
          <cell r="AD618" t="str">
            <v>014399</v>
          </cell>
          <cell r="AE618" t="str">
            <v>TML</v>
          </cell>
          <cell r="AF618" t="str">
            <v>12006</v>
          </cell>
          <cell r="AG618" t="str">
            <v>SRL</v>
          </cell>
          <cell r="AH618" t="str">
            <v>0366</v>
          </cell>
          <cell r="AI618" t="str">
            <v>DLV</v>
          </cell>
          <cell r="AJ618" t="str">
            <v>000</v>
          </cell>
          <cell r="AK618" t="str">
            <v>REL</v>
          </cell>
          <cell r="AL618" t="str">
            <v>000</v>
          </cell>
          <cell r="AM618" t="str">
            <v>LN#</v>
          </cell>
          <cell r="AO618" t="str">
            <v>UOI</v>
          </cell>
          <cell r="AP618" t="str">
            <v>EA</v>
          </cell>
          <cell r="AU618" t="str">
            <v>0</v>
          </cell>
          <cell r="AW618" t="str">
            <v>000</v>
          </cell>
          <cell r="AX618" t="str">
            <v>00</v>
          </cell>
          <cell r="AY618" t="str">
            <v>0</v>
          </cell>
          <cell r="AZ618" t="str">
            <v>FPL Fibernet</v>
          </cell>
        </row>
        <row r="619">
          <cell r="A619" t="str">
            <v>107100</v>
          </cell>
          <cell r="B619" t="str">
            <v>0312</v>
          </cell>
          <cell r="C619" t="str">
            <v>06201</v>
          </cell>
          <cell r="D619" t="str">
            <v>0ELECT</v>
          </cell>
          <cell r="E619" t="str">
            <v>312000</v>
          </cell>
          <cell r="F619" t="str">
            <v>0676</v>
          </cell>
          <cell r="G619" t="str">
            <v>11450</v>
          </cell>
          <cell r="H619" t="str">
            <v>A</v>
          </cell>
          <cell r="I619" t="str">
            <v>00000041</v>
          </cell>
          <cell r="J619">
            <v>66</v>
          </cell>
          <cell r="K619">
            <v>312</v>
          </cell>
          <cell r="L619">
            <v>6201</v>
          </cell>
          <cell r="M619">
            <v>0</v>
          </cell>
          <cell r="N619">
            <v>0</v>
          </cell>
          <cell r="O619">
            <v>0</v>
          </cell>
          <cell r="P619">
            <v>0</v>
          </cell>
          <cell r="Q619" t="str">
            <v>0676</v>
          </cell>
          <cell r="R619" t="str">
            <v>11450</v>
          </cell>
          <cell r="S619" t="str">
            <v>200212</v>
          </cell>
          <cell r="T619" t="str">
            <v>SA01</v>
          </cell>
          <cell r="U619">
            <v>8882.06</v>
          </cell>
          <cell r="V619" t="str">
            <v>LDB</v>
          </cell>
          <cell r="W619">
            <v>0</v>
          </cell>
          <cell r="Y619">
            <v>0</v>
          </cell>
          <cell r="Z619">
            <v>47</v>
          </cell>
          <cell r="AA619" t="str">
            <v>MS#</v>
          </cell>
          <cell r="AB619" t="str">
            <v xml:space="preserve">   998003509</v>
          </cell>
          <cell r="AC619" t="str">
            <v>BCH</v>
          </cell>
          <cell r="AD619" t="str">
            <v>014400</v>
          </cell>
          <cell r="AE619" t="str">
            <v>TML</v>
          </cell>
          <cell r="AF619" t="str">
            <v>12006</v>
          </cell>
          <cell r="AG619" t="str">
            <v>SRL</v>
          </cell>
          <cell r="AH619" t="str">
            <v>0366</v>
          </cell>
          <cell r="AI619" t="str">
            <v>DLV</v>
          </cell>
          <cell r="AJ619" t="str">
            <v>000</v>
          </cell>
          <cell r="AK619" t="str">
            <v>REL</v>
          </cell>
          <cell r="AL619" t="str">
            <v>000</v>
          </cell>
          <cell r="AM619" t="str">
            <v>LN#</v>
          </cell>
          <cell r="AO619" t="str">
            <v>UOI</v>
          </cell>
          <cell r="AP619" t="str">
            <v>EA</v>
          </cell>
          <cell r="AU619" t="str">
            <v>0</v>
          </cell>
          <cell r="AW619" t="str">
            <v>000</v>
          </cell>
          <cell r="AX619" t="str">
            <v>00</v>
          </cell>
          <cell r="AY619" t="str">
            <v>0</v>
          </cell>
          <cell r="AZ619" t="str">
            <v>FPL Fibernet</v>
          </cell>
        </row>
        <row r="620">
          <cell r="A620" t="str">
            <v>107100</v>
          </cell>
          <cell r="B620" t="str">
            <v>0312</v>
          </cell>
          <cell r="C620" t="str">
            <v>06201</v>
          </cell>
          <cell r="D620" t="str">
            <v>0ELECT</v>
          </cell>
          <cell r="E620" t="str">
            <v>312000</v>
          </cell>
          <cell r="F620" t="str">
            <v>0676</v>
          </cell>
          <cell r="G620" t="str">
            <v>11450</v>
          </cell>
          <cell r="H620" t="str">
            <v>A</v>
          </cell>
          <cell r="I620" t="str">
            <v>00000041</v>
          </cell>
          <cell r="J620">
            <v>66</v>
          </cell>
          <cell r="K620">
            <v>312</v>
          </cell>
          <cell r="L620">
            <v>6201</v>
          </cell>
          <cell r="M620">
            <v>0</v>
          </cell>
          <cell r="N620">
            <v>0</v>
          </cell>
          <cell r="O620">
            <v>0</v>
          </cell>
          <cell r="P620">
            <v>0</v>
          </cell>
          <cell r="Q620" t="str">
            <v>0676</v>
          </cell>
          <cell r="R620" t="str">
            <v>11450</v>
          </cell>
          <cell r="S620" t="str">
            <v>200212</v>
          </cell>
          <cell r="T620" t="str">
            <v>SA01</v>
          </cell>
          <cell r="U620">
            <v>9716.6299999999992</v>
          </cell>
          <cell r="V620" t="str">
            <v>LDB</v>
          </cell>
          <cell r="W620">
            <v>0</v>
          </cell>
          <cell r="Y620">
            <v>0</v>
          </cell>
          <cell r="Z620">
            <v>4</v>
          </cell>
          <cell r="AA620" t="str">
            <v>MS#</v>
          </cell>
          <cell r="AB620" t="str">
            <v xml:space="preserve">   998014506</v>
          </cell>
          <cell r="AC620" t="str">
            <v>BCH</v>
          </cell>
          <cell r="AD620" t="str">
            <v>015509</v>
          </cell>
          <cell r="AE620" t="str">
            <v>TML</v>
          </cell>
          <cell r="AF620" t="str">
            <v>12019</v>
          </cell>
          <cell r="AG620" t="str">
            <v>SRL</v>
          </cell>
          <cell r="AH620" t="str">
            <v>0366</v>
          </cell>
          <cell r="AI620" t="str">
            <v>DLV</v>
          </cell>
          <cell r="AJ620" t="str">
            <v>000</v>
          </cell>
          <cell r="AK620" t="str">
            <v>REL</v>
          </cell>
          <cell r="AL620" t="str">
            <v>000</v>
          </cell>
          <cell r="AM620" t="str">
            <v>LN#</v>
          </cell>
          <cell r="AO620" t="str">
            <v>UOI</v>
          </cell>
          <cell r="AP620" t="str">
            <v>EA</v>
          </cell>
          <cell r="AU620" t="str">
            <v>0</v>
          </cell>
          <cell r="AW620" t="str">
            <v>000</v>
          </cell>
          <cell r="AX620" t="str">
            <v>00</v>
          </cell>
          <cell r="AY620" t="str">
            <v>0</v>
          </cell>
          <cell r="AZ620" t="str">
            <v>FPL Fibernet</v>
          </cell>
        </row>
        <row r="621">
          <cell r="A621" t="str">
            <v>107100</v>
          </cell>
          <cell r="B621" t="str">
            <v>0312</v>
          </cell>
          <cell r="C621" t="str">
            <v>06201</v>
          </cell>
          <cell r="D621" t="str">
            <v>0ELECT</v>
          </cell>
          <cell r="E621" t="str">
            <v>312000</v>
          </cell>
          <cell r="F621" t="str">
            <v>0676</v>
          </cell>
          <cell r="G621" t="str">
            <v>11450</v>
          </cell>
          <cell r="H621" t="str">
            <v>A</v>
          </cell>
          <cell r="I621" t="str">
            <v>00000041</v>
          </cell>
          <cell r="J621">
            <v>66</v>
          </cell>
          <cell r="K621">
            <v>312</v>
          </cell>
          <cell r="L621">
            <v>6201</v>
          </cell>
          <cell r="M621">
            <v>0</v>
          </cell>
          <cell r="N621">
            <v>0</v>
          </cell>
          <cell r="O621">
            <v>0</v>
          </cell>
          <cell r="P621">
            <v>0</v>
          </cell>
          <cell r="Q621" t="str">
            <v>0676</v>
          </cell>
          <cell r="R621" t="str">
            <v>11450</v>
          </cell>
          <cell r="S621" t="str">
            <v>200212</v>
          </cell>
          <cell r="T621" t="str">
            <v>SA01</v>
          </cell>
          <cell r="U621">
            <v>11625.85</v>
          </cell>
          <cell r="V621" t="str">
            <v>LDB</v>
          </cell>
          <cell r="W621">
            <v>0</v>
          </cell>
          <cell r="Y621">
            <v>0</v>
          </cell>
          <cell r="Z621">
            <v>4</v>
          </cell>
          <cell r="AA621" t="str">
            <v>MS#</v>
          </cell>
          <cell r="AB621" t="str">
            <v xml:space="preserve">   998014506</v>
          </cell>
          <cell r="AC621" t="str">
            <v>BCH</v>
          </cell>
          <cell r="AD621" t="str">
            <v>021131</v>
          </cell>
          <cell r="AE621" t="str">
            <v>TML</v>
          </cell>
          <cell r="AF621" t="str">
            <v>12004</v>
          </cell>
          <cell r="AG621" t="str">
            <v>SRL</v>
          </cell>
          <cell r="AH621" t="str">
            <v>0366</v>
          </cell>
          <cell r="AI621" t="str">
            <v>DLV</v>
          </cell>
          <cell r="AJ621" t="str">
            <v>000</v>
          </cell>
          <cell r="AK621" t="str">
            <v>REL</v>
          </cell>
          <cell r="AL621" t="str">
            <v>000</v>
          </cell>
          <cell r="AM621" t="str">
            <v>LN#</v>
          </cell>
          <cell r="AO621" t="str">
            <v>UOI</v>
          </cell>
          <cell r="AP621" t="str">
            <v>EA</v>
          </cell>
          <cell r="AU621" t="str">
            <v>0</v>
          </cell>
          <cell r="AW621" t="str">
            <v>000</v>
          </cell>
          <cell r="AX621" t="str">
            <v>00</v>
          </cell>
          <cell r="AY621" t="str">
            <v>0</v>
          </cell>
          <cell r="AZ621" t="str">
            <v>FPL Fibernet</v>
          </cell>
        </row>
        <row r="622">
          <cell r="A622" t="str">
            <v>107100</v>
          </cell>
          <cell r="B622" t="str">
            <v>0312</v>
          </cell>
          <cell r="C622" t="str">
            <v>06201</v>
          </cell>
          <cell r="D622" t="str">
            <v>0ELECT</v>
          </cell>
          <cell r="E622" t="str">
            <v>312000</v>
          </cell>
          <cell r="F622" t="str">
            <v>0676</v>
          </cell>
          <cell r="G622" t="str">
            <v>11450</v>
          </cell>
          <cell r="H622" t="str">
            <v>A</v>
          </cell>
          <cell r="I622" t="str">
            <v>00000041</v>
          </cell>
          <cell r="J622">
            <v>66</v>
          </cell>
          <cell r="K622">
            <v>312</v>
          </cell>
          <cell r="L622">
            <v>6201</v>
          </cell>
          <cell r="M622">
            <v>0</v>
          </cell>
          <cell r="N622">
            <v>0</v>
          </cell>
          <cell r="O622">
            <v>0</v>
          </cell>
          <cell r="P622">
            <v>0</v>
          </cell>
          <cell r="Q622" t="str">
            <v>0676</v>
          </cell>
          <cell r="R622" t="str">
            <v>11450</v>
          </cell>
          <cell r="S622" t="str">
            <v>200212</v>
          </cell>
          <cell r="T622" t="str">
            <v>SA01</v>
          </cell>
          <cell r="U622">
            <v>12541.92</v>
          </cell>
          <cell r="V622" t="str">
            <v>LDB</v>
          </cell>
          <cell r="W622">
            <v>0</v>
          </cell>
          <cell r="Y622">
            <v>0</v>
          </cell>
          <cell r="Z622">
            <v>4</v>
          </cell>
          <cell r="AA622" t="str">
            <v>MS#</v>
          </cell>
          <cell r="AB622" t="str">
            <v xml:space="preserve">   998014018</v>
          </cell>
          <cell r="AC622" t="str">
            <v>BCH</v>
          </cell>
          <cell r="AD622" t="str">
            <v>021132</v>
          </cell>
          <cell r="AE622" t="str">
            <v>TML</v>
          </cell>
          <cell r="AF622" t="str">
            <v>12004</v>
          </cell>
          <cell r="AG622" t="str">
            <v>SRL</v>
          </cell>
          <cell r="AH622" t="str">
            <v>0366</v>
          </cell>
          <cell r="AI622" t="str">
            <v>DLV</v>
          </cell>
          <cell r="AJ622" t="str">
            <v>000</v>
          </cell>
          <cell r="AK622" t="str">
            <v>REL</v>
          </cell>
          <cell r="AL622" t="str">
            <v>000</v>
          </cell>
          <cell r="AM622" t="str">
            <v>LN#</v>
          </cell>
          <cell r="AO622" t="str">
            <v>UOI</v>
          </cell>
          <cell r="AP622" t="str">
            <v>EA</v>
          </cell>
          <cell r="AU622" t="str">
            <v>0</v>
          </cell>
          <cell r="AW622" t="str">
            <v>000</v>
          </cell>
          <cell r="AX622" t="str">
            <v>00</v>
          </cell>
          <cell r="AY622" t="str">
            <v>0</v>
          </cell>
          <cell r="AZ622" t="str">
            <v>FPL Fibernet</v>
          </cell>
        </row>
        <row r="623">
          <cell r="A623" t="str">
            <v>107100</v>
          </cell>
          <cell r="B623" t="str">
            <v>0312</v>
          </cell>
          <cell r="C623" t="str">
            <v>06201</v>
          </cell>
          <cell r="D623" t="str">
            <v>0ELECT</v>
          </cell>
          <cell r="E623" t="str">
            <v>312000</v>
          </cell>
          <cell r="F623" t="str">
            <v>0676</v>
          </cell>
          <cell r="G623" t="str">
            <v>11450</v>
          </cell>
          <cell r="H623" t="str">
            <v>A</v>
          </cell>
          <cell r="I623" t="str">
            <v>00000041</v>
          </cell>
          <cell r="J623">
            <v>66</v>
          </cell>
          <cell r="K623">
            <v>312</v>
          </cell>
          <cell r="L623">
            <v>6201</v>
          </cell>
          <cell r="M623">
            <v>0</v>
          </cell>
          <cell r="N623">
            <v>0</v>
          </cell>
          <cell r="O623">
            <v>0</v>
          </cell>
          <cell r="P623">
            <v>0</v>
          </cell>
          <cell r="Q623" t="str">
            <v>0676</v>
          </cell>
          <cell r="R623" t="str">
            <v>11450</v>
          </cell>
          <cell r="S623" t="str">
            <v>200212</v>
          </cell>
          <cell r="T623" t="str">
            <v>SA01</v>
          </cell>
          <cell r="U623">
            <v>14532.31</v>
          </cell>
          <cell r="V623" t="str">
            <v>LDB</v>
          </cell>
          <cell r="W623">
            <v>0</v>
          </cell>
          <cell r="Y623">
            <v>0</v>
          </cell>
          <cell r="Z623">
            <v>5</v>
          </cell>
          <cell r="AA623" t="str">
            <v>MS#</v>
          </cell>
          <cell r="AB623" t="str">
            <v xml:space="preserve">   998014506</v>
          </cell>
          <cell r="AC623" t="str">
            <v>BCH</v>
          </cell>
          <cell r="AD623" t="str">
            <v>021122</v>
          </cell>
          <cell r="AE623" t="str">
            <v>TML</v>
          </cell>
          <cell r="AF623" t="str">
            <v>12004</v>
          </cell>
          <cell r="AG623" t="str">
            <v>SRL</v>
          </cell>
          <cell r="AH623" t="str">
            <v>0366</v>
          </cell>
          <cell r="AI623" t="str">
            <v>DLV</v>
          </cell>
          <cell r="AJ623" t="str">
            <v>000</v>
          </cell>
          <cell r="AK623" t="str">
            <v>REL</v>
          </cell>
          <cell r="AL623" t="str">
            <v>000</v>
          </cell>
          <cell r="AM623" t="str">
            <v>LN#</v>
          </cell>
          <cell r="AO623" t="str">
            <v>UOI</v>
          </cell>
          <cell r="AP623" t="str">
            <v>EA</v>
          </cell>
          <cell r="AU623" t="str">
            <v>0</v>
          </cell>
          <cell r="AW623" t="str">
            <v>000</v>
          </cell>
          <cell r="AX623" t="str">
            <v>00</v>
          </cell>
          <cell r="AY623" t="str">
            <v>0</v>
          </cell>
          <cell r="AZ623" t="str">
            <v>FPL Fibernet</v>
          </cell>
        </row>
        <row r="624">
          <cell r="A624" t="str">
            <v>107100</v>
          </cell>
          <cell r="B624" t="str">
            <v>0312</v>
          </cell>
          <cell r="C624" t="str">
            <v>06201</v>
          </cell>
          <cell r="D624" t="str">
            <v>0ELECT</v>
          </cell>
          <cell r="E624" t="str">
            <v>312000</v>
          </cell>
          <cell r="F624" t="str">
            <v>0676</v>
          </cell>
          <cell r="G624" t="str">
            <v>11450</v>
          </cell>
          <cell r="H624" t="str">
            <v>A</v>
          </cell>
          <cell r="I624" t="str">
            <v>00000041</v>
          </cell>
          <cell r="J624">
            <v>66</v>
          </cell>
          <cell r="K624">
            <v>312</v>
          </cell>
          <cell r="L624">
            <v>6201</v>
          </cell>
          <cell r="M624">
            <v>0</v>
          </cell>
          <cell r="N624">
            <v>0</v>
          </cell>
          <cell r="O624">
            <v>0</v>
          </cell>
          <cell r="P624">
            <v>0</v>
          </cell>
          <cell r="Q624" t="str">
            <v>0676</v>
          </cell>
          <cell r="R624" t="str">
            <v>11450</v>
          </cell>
          <cell r="S624" t="str">
            <v>200212</v>
          </cell>
          <cell r="T624" t="str">
            <v>SA01</v>
          </cell>
          <cell r="U624">
            <v>17438.78</v>
          </cell>
          <cell r="V624" t="str">
            <v>LDB</v>
          </cell>
          <cell r="W624">
            <v>0</v>
          </cell>
          <cell r="Y624">
            <v>0</v>
          </cell>
          <cell r="Z624">
            <v>6</v>
          </cell>
          <cell r="AA624" t="str">
            <v>MS#</v>
          </cell>
          <cell r="AB624" t="str">
            <v xml:space="preserve">   998014506</v>
          </cell>
          <cell r="AC624" t="str">
            <v>BCH</v>
          </cell>
          <cell r="AD624" t="str">
            <v>021120</v>
          </cell>
          <cell r="AE624" t="str">
            <v>TML</v>
          </cell>
          <cell r="AF624" t="str">
            <v>12004</v>
          </cell>
          <cell r="AG624" t="str">
            <v>SRL</v>
          </cell>
          <cell r="AH624" t="str">
            <v>0366</v>
          </cell>
          <cell r="AI624" t="str">
            <v>DLV</v>
          </cell>
          <cell r="AJ624" t="str">
            <v>000</v>
          </cell>
          <cell r="AK624" t="str">
            <v>REL</v>
          </cell>
          <cell r="AL624" t="str">
            <v>000</v>
          </cell>
          <cell r="AM624" t="str">
            <v>LN#</v>
          </cell>
          <cell r="AO624" t="str">
            <v>UOI</v>
          </cell>
          <cell r="AP624" t="str">
            <v>EA</v>
          </cell>
          <cell r="AU624" t="str">
            <v>0</v>
          </cell>
          <cell r="AW624" t="str">
            <v>000</v>
          </cell>
          <cell r="AX624" t="str">
            <v>00</v>
          </cell>
          <cell r="AY624" t="str">
            <v>0</v>
          </cell>
          <cell r="AZ624" t="str">
            <v>FPL Fibernet</v>
          </cell>
        </row>
        <row r="625">
          <cell r="A625" t="str">
            <v>107100</v>
          </cell>
          <cell r="B625" t="str">
            <v>0312</v>
          </cell>
          <cell r="C625" t="str">
            <v>06201</v>
          </cell>
          <cell r="D625" t="str">
            <v>0ELECT</v>
          </cell>
          <cell r="E625" t="str">
            <v>312000</v>
          </cell>
          <cell r="F625" t="str">
            <v>0676</v>
          </cell>
          <cell r="G625" t="str">
            <v>12450</v>
          </cell>
          <cell r="H625" t="str">
            <v>A</v>
          </cell>
          <cell r="I625" t="str">
            <v>00000041</v>
          </cell>
          <cell r="J625">
            <v>66</v>
          </cell>
          <cell r="K625">
            <v>312</v>
          </cell>
          <cell r="L625">
            <v>6201</v>
          </cell>
          <cell r="M625">
            <v>0</v>
          </cell>
          <cell r="N625">
            <v>0</v>
          </cell>
          <cell r="O625">
            <v>0</v>
          </cell>
          <cell r="P625">
            <v>0</v>
          </cell>
          <cell r="Q625" t="str">
            <v>0676</v>
          </cell>
          <cell r="R625" t="str">
            <v>12450</v>
          </cell>
          <cell r="S625" t="str">
            <v>200212</v>
          </cell>
          <cell r="T625" t="str">
            <v>SA01</v>
          </cell>
          <cell r="U625">
            <v>-263.7</v>
          </cell>
          <cell r="V625" t="str">
            <v>LDB</v>
          </cell>
          <cell r="W625">
            <v>0</v>
          </cell>
          <cell r="Y625">
            <v>0</v>
          </cell>
          <cell r="Z625">
            <v>-3</v>
          </cell>
          <cell r="AA625" t="str">
            <v>MS#</v>
          </cell>
          <cell r="AB625" t="str">
            <v xml:space="preserve">   998014073</v>
          </cell>
          <cell r="AC625" t="str">
            <v>BCH</v>
          </cell>
          <cell r="AD625" t="str">
            <v>014393</v>
          </cell>
          <cell r="AE625" t="str">
            <v>TML</v>
          </cell>
          <cell r="AF625" t="str">
            <v>12006</v>
          </cell>
          <cell r="AG625" t="str">
            <v>SRL</v>
          </cell>
          <cell r="AH625" t="str">
            <v>0366</v>
          </cell>
          <cell r="AI625" t="str">
            <v>DLV</v>
          </cell>
          <cell r="AJ625" t="str">
            <v>000</v>
          </cell>
          <cell r="AK625" t="str">
            <v>REL</v>
          </cell>
          <cell r="AL625" t="str">
            <v>000</v>
          </cell>
          <cell r="AM625" t="str">
            <v>LN#</v>
          </cell>
          <cell r="AO625" t="str">
            <v>UOI</v>
          </cell>
          <cell r="AP625" t="str">
            <v>EA</v>
          </cell>
          <cell r="AU625" t="str">
            <v>0</v>
          </cell>
          <cell r="AW625" t="str">
            <v>000</v>
          </cell>
          <cell r="AX625" t="str">
            <v>00</v>
          </cell>
          <cell r="AY625" t="str">
            <v>0</v>
          </cell>
          <cell r="AZ625" t="str">
            <v>FPL Fibernet</v>
          </cell>
        </row>
        <row r="626">
          <cell r="A626" t="str">
            <v>107100</v>
          </cell>
          <cell r="B626" t="str">
            <v>0312</v>
          </cell>
          <cell r="C626" t="str">
            <v>06201</v>
          </cell>
          <cell r="D626" t="str">
            <v>0ELECT</v>
          </cell>
          <cell r="E626" t="str">
            <v>312000</v>
          </cell>
          <cell r="F626" t="str">
            <v>0676</v>
          </cell>
          <cell r="G626" t="str">
            <v>12450</v>
          </cell>
          <cell r="H626" t="str">
            <v>A</v>
          </cell>
          <cell r="I626" t="str">
            <v>00000041</v>
          </cell>
          <cell r="J626">
            <v>66</v>
          </cell>
          <cell r="K626">
            <v>312</v>
          </cell>
          <cell r="L626">
            <v>6201</v>
          </cell>
          <cell r="M626">
            <v>0</v>
          </cell>
          <cell r="N626">
            <v>0</v>
          </cell>
          <cell r="O626">
            <v>0</v>
          </cell>
          <cell r="P626">
            <v>0</v>
          </cell>
          <cell r="Q626" t="str">
            <v>0676</v>
          </cell>
          <cell r="R626" t="str">
            <v>12450</v>
          </cell>
          <cell r="S626" t="str">
            <v>200212</v>
          </cell>
          <cell r="T626" t="str">
            <v>SA01</v>
          </cell>
          <cell r="U626">
            <v>-263.7</v>
          </cell>
          <cell r="V626" t="str">
            <v>LDB</v>
          </cell>
          <cell r="W626">
            <v>0</v>
          </cell>
          <cell r="Y626">
            <v>0</v>
          </cell>
          <cell r="Z626">
            <v>-3</v>
          </cell>
          <cell r="AA626" t="str">
            <v>MS#</v>
          </cell>
          <cell r="AB626" t="str">
            <v xml:space="preserve">   998014073</v>
          </cell>
          <cell r="AC626" t="str">
            <v>BCH</v>
          </cell>
          <cell r="AD626" t="str">
            <v>014925</v>
          </cell>
          <cell r="AE626" t="str">
            <v>TML</v>
          </cell>
          <cell r="AF626" t="str">
            <v>12011</v>
          </cell>
          <cell r="AG626" t="str">
            <v>SRL</v>
          </cell>
          <cell r="AH626" t="str">
            <v>0366</v>
          </cell>
          <cell r="AI626" t="str">
            <v>DLV</v>
          </cell>
          <cell r="AJ626" t="str">
            <v>000</v>
          </cell>
          <cell r="AK626" t="str">
            <v>REL</v>
          </cell>
          <cell r="AL626" t="str">
            <v>000</v>
          </cell>
          <cell r="AM626" t="str">
            <v>LN#</v>
          </cell>
          <cell r="AO626" t="str">
            <v>UOI</v>
          </cell>
          <cell r="AP626" t="str">
            <v>EA</v>
          </cell>
          <cell r="AU626" t="str">
            <v>0</v>
          </cell>
          <cell r="AW626" t="str">
            <v>000</v>
          </cell>
          <cell r="AX626" t="str">
            <v>00</v>
          </cell>
          <cell r="AY626" t="str">
            <v>0</v>
          </cell>
          <cell r="AZ626" t="str">
            <v>FPL Fibernet</v>
          </cell>
        </row>
        <row r="627">
          <cell r="A627" t="str">
            <v>107100</v>
          </cell>
          <cell r="B627" t="str">
            <v>0312</v>
          </cell>
          <cell r="C627" t="str">
            <v>06201</v>
          </cell>
          <cell r="D627" t="str">
            <v>0ELECT</v>
          </cell>
          <cell r="E627" t="str">
            <v>312000</v>
          </cell>
          <cell r="F627" t="str">
            <v>0676</v>
          </cell>
          <cell r="G627" t="str">
            <v>12450</v>
          </cell>
          <cell r="H627" t="str">
            <v>A</v>
          </cell>
          <cell r="I627" t="str">
            <v>00000041</v>
          </cell>
          <cell r="J627">
            <v>66</v>
          </cell>
          <cell r="K627">
            <v>312</v>
          </cell>
          <cell r="L627">
            <v>6201</v>
          </cell>
          <cell r="M627">
            <v>0</v>
          </cell>
          <cell r="N627">
            <v>0</v>
          </cell>
          <cell r="O627">
            <v>0</v>
          </cell>
          <cell r="P627">
            <v>0</v>
          </cell>
          <cell r="Q627" t="str">
            <v>0676</v>
          </cell>
          <cell r="R627" t="str">
            <v>12450</v>
          </cell>
          <cell r="S627" t="str">
            <v>200212</v>
          </cell>
          <cell r="T627" t="str">
            <v>SA01</v>
          </cell>
          <cell r="U627">
            <v>-399.82</v>
          </cell>
          <cell r="V627" t="str">
            <v>LDB</v>
          </cell>
          <cell r="W627">
            <v>0</v>
          </cell>
          <cell r="Y627">
            <v>0</v>
          </cell>
          <cell r="Z627">
            <v>-1</v>
          </cell>
          <cell r="AA627" t="str">
            <v>MS#</v>
          </cell>
          <cell r="AB627" t="str">
            <v xml:space="preserve">   998003502</v>
          </cell>
          <cell r="AC627" t="str">
            <v>BCH</v>
          </cell>
          <cell r="AD627" t="str">
            <v>014401</v>
          </cell>
          <cell r="AE627" t="str">
            <v>TML</v>
          </cell>
          <cell r="AF627" t="str">
            <v>12006</v>
          </cell>
          <cell r="AG627" t="str">
            <v>SRL</v>
          </cell>
          <cell r="AH627" t="str">
            <v>0366</v>
          </cell>
          <cell r="AI627" t="str">
            <v>DLV</v>
          </cell>
          <cell r="AJ627" t="str">
            <v>000</v>
          </cell>
          <cell r="AK627" t="str">
            <v>REL</v>
          </cell>
          <cell r="AL627" t="str">
            <v>000</v>
          </cell>
          <cell r="AM627" t="str">
            <v>LN#</v>
          </cell>
          <cell r="AO627" t="str">
            <v>UOI</v>
          </cell>
          <cell r="AP627" t="str">
            <v>EA</v>
          </cell>
          <cell r="AU627" t="str">
            <v>0</v>
          </cell>
          <cell r="AW627" t="str">
            <v>000</v>
          </cell>
          <cell r="AX627" t="str">
            <v>00</v>
          </cell>
          <cell r="AY627" t="str">
            <v>0</v>
          </cell>
          <cell r="AZ627" t="str">
            <v>FPL Fibernet</v>
          </cell>
        </row>
        <row r="628">
          <cell r="A628" t="str">
            <v>107100</v>
          </cell>
          <cell r="B628" t="str">
            <v>0312</v>
          </cell>
          <cell r="C628" t="str">
            <v>06201</v>
          </cell>
          <cell r="D628" t="str">
            <v>0ELECT</v>
          </cell>
          <cell r="E628" t="str">
            <v>312000</v>
          </cell>
          <cell r="F628" t="str">
            <v>0676</v>
          </cell>
          <cell r="G628" t="str">
            <v>12450</v>
          </cell>
          <cell r="H628" t="str">
            <v>A</v>
          </cell>
          <cell r="I628" t="str">
            <v>00000041</v>
          </cell>
          <cell r="J628">
            <v>66</v>
          </cell>
          <cell r="K628">
            <v>312</v>
          </cell>
          <cell r="L628">
            <v>6201</v>
          </cell>
          <cell r="M628">
            <v>0</v>
          </cell>
          <cell r="N628">
            <v>0</v>
          </cell>
          <cell r="O628">
            <v>0</v>
          </cell>
          <cell r="P628">
            <v>0</v>
          </cell>
          <cell r="Q628" t="str">
            <v>0676</v>
          </cell>
          <cell r="R628" t="str">
            <v>12450</v>
          </cell>
          <cell r="S628" t="str">
            <v>200212</v>
          </cell>
          <cell r="T628" t="str">
            <v>SA01</v>
          </cell>
          <cell r="U628">
            <v>-755.92</v>
          </cell>
          <cell r="V628" t="str">
            <v>LDB</v>
          </cell>
          <cell r="W628">
            <v>0</v>
          </cell>
          <cell r="Y628">
            <v>0</v>
          </cell>
          <cell r="Z628">
            <v>-4</v>
          </cell>
          <cell r="AA628" t="str">
            <v>MS#</v>
          </cell>
          <cell r="AB628" t="str">
            <v xml:space="preserve">   998003509</v>
          </cell>
          <cell r="AC628" t="str">
            <v>BCH</v>
          </cell>
          <cell r="AD628" t="str">
            <v>014389</v>
          </cell>
          <cell r="AE628" t="str">
            <v>TML</v>
          </cell>
          <cell r="AF628" t="str">
            <v>12006</v>
          </cell>
          <cell r="AG628" t="str">
            <v>SRL</v>
          </cell>
          <cell r="AH628" t="str">
            <v>0366</v>
          </cell>
          <cell r="AI628" t="str">
            <v>DLV</v>
          </cell>
          <cell r="AJ628" t="str">
            <v>000</v>
          </cell>
          <cell r="AK628" t="str">
            <v>REL</v>
          </cell>
          <cell r="AL628" t="str">
            <v>000</v>
          </cell>
          <cell r="AM628" t="str">
            <v>LN#</v>
          </cell>
          <cell r="AO628" t="str">
            <v>UOI</v>
          </cell>
          <cell r="AP628" t="str">
            <v>EA</v>
          </cell>
          <cell r="AU628" t="str">
            <v>0</v>
          </cell>
          <cell r="AW628" t="str">
            <v>000</v>
          </cell>
          <cell r="AX628" t="str">
            <v>00</v>
          </cell>
          <cell r="AY628" t="str">
            <v>0</v>
          </cell>
          <cell r="AZ628" t="str">
            <v>FPL Fibernet</v>
          </cell>
        </row>
        <row r="629">
          <cell r="A629" t="str">
            <v>107100</v>
          </cell>
          <cell r="B629" t="str">
            <v>0312</v>
          </cell>
          <cell r="C629" t="str">
            <v>06201</v>
          </cell>
          <cell r="D629" t="str">
            <v>0ELECT</v>
          </cell>
          <cell r="E629" t="str">
            <v>312000</v>
          </cell>
          <cell r="F629" t="str">
            <v>0676</v>
          </cell>
          <cell r="G629" t="str">
            <v>12450</v>
          </cell>
          <cell r="H629" t="str">
            <v>A</v>
          </cell>
          <cell r="I629" t="str">
            <v>00000041</v>
          </cell>
          <cell r="J629">
            <v>66</v>
          </cell>
          <cell r="K629">
            <v>312</v>
          </cell>
          <cell r="L629">
            <v>6201</v>
          </cell>
          <cell r="M629">
            <v>0</v>
          </cell>
          <cell r="N629">
            <v>0</v>
          </cell>
          <cell r="O629">
            <v>0</v>
          </cell>
          <cell r="P629">
            <v>0</v>
          </cell>
          <cell r="Q629" t="str">
            <v>0676</v>
          </cell>
          <cell r="R629" t="str">
            <v>12450</v>
          </cell>
          <cell r="S629" t="str">
            <v>200212</v>
          </cell>
          <cell r="T629" t="str">
            <v>SA01</v>
          </cell>
          <cell r="U629">
            <v>-1000.2</v>
          </cell>
          <cell r="V629" t="str">
            <v>LDB</v>
          </cell>
          <cell r="W629">
            <v>0</v>
          </cell>
          <cell r="Y629">
            <v>0</v>
          </cell>
          <cell r="Z629">
            <v>-5</v>
          </cell>
          <cell r="AA629" t="str">
            <v>MS#</v>
          </cell>
          <cell r="AB629" t="str">
            <v xml:space="preserve">   998014037</v>
          </cell>
          <cell r="AC629" t="str">
            <v>BCH</v>
          </cell>
          <cell r="AD629" t="str">
            <v>014397</v>
          </cell>
          <cell r="AE629" t="str">
            <v>TML</v>
          </cell>
          <cell r="AF629" t="str">
            <v>12006</v>
          </cell>
          <cell r="AG629" t="str">
            <v>SRL</v>
          </cell>
          <cell r="AH629" t="str">
            <v>0366</v>
          </cell>
          <cell r="AI629" t="str">
            <v>DLV</v>
          </cell>
          <cell r="AJ629" t="str">
            <v>000</v>
          </cell>
          <cell r="AK629" t="str">
            <v>REL</v>
          </cell>
          <cell r="AL629" t="str">
            <v>000</v>
          </cell>
          <cell r="AM629" t="str">
            <v>LN#</v>
          </cell>
          <cell r="AO629" t="str">
            <v>UOI</v>
          </cell>
          <cell r="AP629" t="str">
            <v>EA</v>
          </cell>
          <cell r="AU629" t="str">
            <v>0</v>
          </cell>
          <cell r="AW629" t="str">
            <v>000</v>
          </cell>
          <cell r="AX629" t="str">
            <v>00</v>
          </cell>
          <cell r="AY629" t="str">
            <v>0</v>
          </cell>
          <cell r="AZ629" t="str">
            <v>FPL Fibernet</v>
          </cell>
        </row>
        <row r="630">
          <cell r="A630" t="str">
            <v>107100</v>
          </cell>
          <cell r="B630" t="str">
            <v>0312</v>
          </cell>
          <cell r="C630" t="str">
            <v>06201</v>
          </cell>
          <cell r="D630" t="str">
            <v>0ELECT</v>
          </cell>
          <cell r="E630" t="str">
            <v>312000</v>
          </cell>
          <cell r="F630" t="str">
            <v>0676</v>
          </cell>
          <cell r="G630" t="str">
            <v>12450</v>
          </cell>
          <cell r="H630" t="str">
            <v>A</v>
          </cell>
          <cell r="I630" t="str">
            <v>00000041</v>
          </cell>
          <cell r="J630">
            <v>66</v>
          </cell>
          <cell r="K630">
            <v>312</v>
          </cell>
          <cell r="L630">
            <v>6201</v>
          </cell>
          <cell r="M630">
            <v>0</v>
          </cell>
          <cell r="N630">
            <v>0</v>
          </cell>
          <cell r="O630">
            <v>0</v>
          </cell>
          <cell r="P630">
            <v>0</v>
          </cell>
          <cell r="Q630" t="str">
            <v>0676</v>
          </cell>
          <cell r="R630" t="str">
            <v>12450</v>
          </cell>
          <cell r="S630" t="str">
            <v>200212</v>
          </cell>
          <cell r="T630" t="str">
            <v>SA01</v>
          </cell>
          <cell r="U630">
            <v>-1046.0899999999999</v>
          </cell>
          <cell r="V630" t="str">
            <v>LDB</v>
          </cell>
          <cell r="W630">
            <v>0</v>
          </cell>
          <cell r="Y630">
            <v>0</v>
          </cell>
          <cell r="Z630">
            <v>-1</v>
          </cell>
          <cell r="AA630" t="str">
            <v>MS#</v>
          </cell>
          <cell r="AB630" t="str">
            <v xml:space="preserve">   998014268</v>
          </cell>
          <cell r="AC630" t="str">
            <v>BCH</v>
          </cell>
          <cell r="AD630" t="str">
            <v>014395</v>
          </cell>
          <cell r="AE630" t="str">
            <v>TML</v>
          </cell>
          <cell r="AF630" t="str">
            <v>12006</v>
          </cell>
          <cell r="AG630" t="str">
            <v>SRL</v>
          </cell>
          <cell r="AH630" t="str">
            <v>0366</v>
          </cell>
          <cell r="AI630" t="str">
            <v>DLV</v>
          </cell>
          <cell r="AJ630" t="str">
            <v>000</v>
          </cell>
          <cell r="AK630" t="str">
            <v>REL</v>
          </cell>
          <cell r="AL630" t="str">
            <v>000</v>
          </cell>
          <cell r="AM630" t="str">
            <v>LN#</v>
          </cell>
          <cell r="AO630" t="str">
            <v>UOI</v>
          </cell>
          <cell r="AP630" t="str">
            <v>EA</v>
          </cell>
          <cell r="AU630" t="str">
            <v>0</v>
          </cell>
          <cell r="AW630" t="str">
            <v>000</v>
          </cell>
          <cell r="AX630" t="str">
            <v>00</v>
          </cell>
          <cell r="AY630" t="str">
            <v>0</v>
          </cell>
          <cell r="AZ630" t="str">
            <v>FPL Fibernet</v>
          </cell>
        </row>
        <row r="631">
          <cell r="A631" t="str">
            <v>107100</v>
          </cell>
          <cell r="B631" t="str">
            <v>0312</v>
          </cell>
          <cell r="C631" t="str">
            <v>06201</v>
          </cell>
          <cell r="D631" t="str">
            <v>0ELECT</v>
          </cell>
          <cell r="E631" t="str">
            <v>312000</v>
          </cell>
          <cell r="F631" t="str">
            <v>0676</v>
          </cell>
          <cell r="G631" t="str">
            <v>12450</v>
          </cell>
          <cell r="H631" t="str">
            <v>A</v>
          </cell>
          <cell r="I631" t="str">
            <v>00000041</v>
          </cell>
          <cell r="J631">
            <v>66</v>
          </cell>
          <cell r="K631">
            <v>312</v>
          </cell>
          <cell r="L631">
            <v>6201</v>
          </cell>
          <cell r="M631">
            <v>0</v>
          </cell>
          <cell r="N631">
            <v>0</v>
          </cell>
          <cell r="O631">
            <v>0</v>
          </cell>
          <cell r="P631">
            <v>0</v>
          </cell>
          <cell r="Q631" t="str">
            <v>0676</v>
          </cell>
          <cell r="R631" t="str">
            <v>12450</v>
          </cell>
          <cell r="S631" t="str">
            <v>200212</v>
          </cell>
          <cell r="T631" t="str">
            <v>SA01</v>
          </cell>
          <cell r="U631">
            <v>-1575.39</v>
          </cell>
          <cell r="V631" t="str">
            <v>LDB</v>
          </cell>
          <cell r="W631">
            <v>0</v>
          </cell>
          <cell r="Y631">
            <v>0</v>
          </cell>
          <cell r="Z631">
            <v>-1</v>
          </cell>
          <cell r="AA631" t="str">
            <v>MS#</v>
          </cell>
          <cell r="AB631" t="str">
            <v xml:space="preserve">   998014070</v>
          </cell>
          <cell r="AC631" t="str">
            <v>BCH</v>
          </cell>
          <cell r="AD631" t="str">
            <v>014924</v>
          </cell>
          <cell r="AE631" t="str">
            <v>TML</v>
          </cell>
          <cell r="AF631" t="str">
            <v>12011</v>
          </cell>
          <cell r="AG631" t="str">
            <v>SRL</v>
          </cell>
          <cell r="AH631" t="str">
            <v>0366</v>
          </cell>
          <cell r="AI631" t="str">
            <v>DLV</v>
          </cell>
          <cell r="AJ631" t="str">
            <v>000</v>
          </cell>
          <cell r="AK631" t="str">
            <v>REL</v>
          </cell>
          <cell r="AL631" t="str">
            <v>000</v>
          </cell>
          <cell r="AM631" t="str">
            <v>LN#</v>
          </cell>
          <cell r="AO631" t="str">
            <v>UOI</v>
          </cell>
          <cell r="AP631" t="str">
            <v>EA</v>
          </cell>
          <cell r="AU631" t="str">
            <v>0</v>
          </cell>
          <cell r="AW631" t="str">
            <v>000</v>
          </cell>
          <cell r="AX631" t="str">
            <v>00</v>
          </cell>
          <cell r="AY631" t="str">
            <v>0</v>
          </cell>
          <cell r="AZ631" t="str">
            <v>FPL Fibernet</v>
          </cell>
        </row>
        <row r="632">
          <cell r="A632" t="str">
            <v>107100</v>
          </cell>
          <cell r="B632" t="str">
            <v>0312</v>
          </cell>
          <cell r="C632" t="str">
            <v>06201</v>
          </cell>
          <cell r="D632" t="str">
            <v>0ELECT</v>
          </cell>
          <cell r="E632" t="str">
            <v>312000</v>
          </cell>
          <cell r="F632" t="str">
            <v>0676</v>
          </cell>
          <cell r="G632" t="str">
            <v>12450</v>
          </cell>
          <cell r="H632" t="str">
            <v>A</v>
          </cell>
          <cell r="I632" t="str">
            <v>00000041</v>
          </cell>
          <cell r="J632">
            <v>66</v>
          </cell>
          <cell r="K632">
            <v>312</v>
          </cell>
          <cell r="L632">
            <v>6201</v>
          </cell>
          <cell r="M632">
            <v>0</v>
          </cell>
          <cell r="N632">
            <v>0</v>
          </cell>
          <cell r="O632">
            <v>0</v>
          </cell>
          <cell r="P632">
            <v>0</v>
          </cell>
          <cell r="Q632" t="str">
            <v>0676</v>
          </cell>
          <cell r="R632" t="str">
            <v>12450</v>
          </cell>
          <cell r="S632" t="str">
            <v>200212</v>
          </cell>
          <cell r="T632" t="str">
            <v>SA01</v>
          </cell>
          <cell r="U632">
            <v>-2438.34</v>
          </cell>
          <cell r="V632" t="str">
            <v>LDB</v>
          </cell>
          <cell r="W632">
            <v>0</v>
          </cell>
          <cell r="Y632">
            <v>0</v>
          </cell>
          <cell r="Z632">
            <v>-2</v>
          </cell>
          <cell r="AA632" t="str">
            <v>MS#</v>
          </cell>
          <cell r="AB632" t="str">
            <v xml:space="preserve">   998014270</v>
          </cell>
          <cell r="AC632" t="str">
            <v>BCH</v>
          </cell>
          <cell r="AD632" t="str">
            <v>014396</v>
          </cell>
          <cell r="AE632" t="str">
            <v>TML</v>
          </cell>
          <cell r="AF632" t="str">
            <v>12006</v>
          </cell>
          <cell r="AG632" t="str">
            <v>SRL</v>
          </cell>
          <cell r="AH632" t="str">
            <v>0366</v>
          </cell>
          <cell r="AI632" t="str">
            <v>DLV</v>
          </cell>
          <cell r="AJ632" t="str">
            <v>000</v>
          </cell>
          <cell r="AK632" t="str">
            <v>REL</v>
          </cell>
          <cell r="AL632" t="str">
            <v>000</v>
          </cell>
          <cell r="AM632" t="str">
            <v>LN#</v>
          </cell>
          <cell r="AO632" t="str">
            <v>UOI</v>
          </cell>
          <cell r="AP632" t="str">
            <v>EA</v>
          </cell>
          <cell r="AU632" t="str">
            <v>0</v>
          </cell>
          <cell r="AW632" t="str">
            <v>000</v>
          </cell>
          <cell r="AX632" t="str">
            <v>00</v>
          </cell>
          <cell r="AY632" t="str">
            <v>0</v>
          </cell>
          <cell r="AZ632" t="str">
            <v>FPL Fibernet</v>
          </cell>
        </row>
        <row r="633">
          <cell r="A633" t="str">
            <v>107100</v>
          </cell>
          <cell r="B633" t="str">
            <v>0312</v>
          </cell>
          <cell r="C633" t="str">
            <v>06201</v>
          </cell>
          <cell r="D633" t="str">
            <v>0ELECT</v>
          </cell>
          <cell r="E633" t="str">
            <v>312000</v>
          </cell>
          <cell r="F633" t="str">
            <v>0676</v>
          </cell>
          <cell r="G633" t="str">
            <v>12450</v>
          </cell>
          <cell r="H633" t="str">
            <v>A</v>
          </cell>
          <cell r="I633" t="str">
            <v>00000041</v>
          </cell>
          <cell r="J633">
            <v>66</v>
          </cell>
          <cell r="K633">
            <v>312</v>
          </cell>
          <cell r="L633">
            <v>6201</v>
          </cell>
          <cell r="M633">
            <v>0</v>
          </cell>
          <cell r="N633">
            <v>0</v>
          </cell>
          <cell r="O633">
            <v>0</v>
          </cell>
          <cell r="P633">
            <v>0</v>
          </cell>
          <cell r="Q633" t="str">
            <v>0676</v>
          </cell>
          <cell r="R633" t="str">
            <v>12450</v>
          </cell>
          <cell r="S633" t="str">
            <v>200212</v>
          </cell>
          <cell r="T633" t="str">
            <v>SA01</v>
          </cell>
          <cell r="U633">
            <v>-2989.65</v>
          </cell>
          <cell r="V633" t="str">
            <v>LDB</v>
          </cell>
          <cell r="W633">
            <v>0</v>
          </cell>
          <cell r="Y633">
            <v>0</v>
          </cell>
          <cell r="Z633">
            <v>-1</v>
          </cell>
          <cell r="AA633" t="str">
            <v>MS#</v>
          </cell>
          <cell r="AB633" t="str">
            <v xml:space="preserve">   998014053</v>
          </cell>
          <cell r="AC633" t="str">
            <v>BCH</v>
          </cell>
          <cell r="AD633" t="str">
            <v>012639</v>
          </cell>
          <cell r="AE633" t="str">
            <v>TML</v>
          </cell>
          <cell r="AF633" t="str">
            <v>12027</v>
          </cell>
          <cell r="AG633" t="str">
            <v>SRL</v>
          </cell>
          <cell r="AH633" t="str">
            <v>0368</v>
          </cell>
          <cell r="AI633" t="str">
            <v>DLV</v>
          </cell>
          <cell r="AJ633" t="str">
            <v>000</v>
          </cell>
          <cell r="AK633" t="str">
            <v>REL</v>
          </cell>
          <cell r="AL633" t="str">
            <v>000</v>
          </cell>
          <cell r="AM633" t="str">
            <v>LN#</v>
          </cell>
          <cell r="AO633" t="str">
            <v>UOI</v>
          </cell>
          <cell r="AP633" t="str">
            <v>EA</v>
          </cell>
          <cell r="AU633" t="str">
            <v>0</v>
          </cell>
          <cell r="AW633" t="str">
            <v>000</v>
          </cell>
          <cell r="AX633" t="str">
            <v>00</v>
          </cell>
          <cell r="AY633" t="str">
            <v>0</v>
          </cell>
          <cell r="AZ633" t="str">
            <v>FPL Fibernet</v>
          </cell>
        </row>
        <row r="634">
          <cell r="A634" t="str">
            <v>107100</v>
          </cell>
          <cell r="B634" t="str">
            <v>0312</v>
          </cell>
          <cell r="C634" t="str">
            <v>06201</v>
          </cell>
          <cell r="D634" t="str">
            <v>0ELECT</v>
          </cell>
          <cell r="E634" t="str">
            <v>312000</v>
          </cell>
          <cell r="F634" t="str">
            <v>0676</v>
          </cell>
          <cell r="G634" t="str">
            <v>12450</v>
          </cell>
          <cell r="H634" t="str">
            <v>A</v>
          </cell>
          <cell r="I634" t="str">
            <v>00000041</v>
          </cell>
          <cell r="J634">
            <v>66</v>
          </cell>
          <cell r="K634">
            <v>312</v>
          </cell>
          <cell r="L634">
            <v>6201</v>
          </cell>
          <cell r="M634">
            <v>0</v>
          </cell>
          <cell r="N634">
            <v>0</v>
          </cell>
          <cell r="O634">
            <v>0</v>
          </cell>
          <cell r="P634">
            <v>0</v>
          </cell>
          <cell r="Q634" t="str">
            <v>0676</v>
          </cell>
          <cell r="R634" t="str">
            <v>12450</v>
          </cell>
          <cell r="S634" t="str">
            <v>200212</v>
          </cell>
          <cell r="T634" t="str">
            <v>SA01</v>
          </cell>
          <cell r="U634">
            <v>-3150.78</v>
          </cell>
          <cell r="V634" t="str">
            <v>LDB</v>
          </cell>
          <cell r="W634">
            <v>0</v>
          </cell>
          <cell r="Y634">
            <v>0</v>
          </cell>
          <cell r="Z634">
            <v>-2</v>
          </cell>
          <cell r="AA634" t="str">
            <v>MS#</v>
          </cell>
          <cell r="AB634" t="str">
            <v xml:space="preserve">   998014070</v>
          </cell>
          <cell r="AC634" t="str">
            <v>BCH</v>
          </cell>
          <cell r="AD634" t="str">
            <v>014392</v>
          </cell>
          <cell r="AE634" t="str">
            <v>TML</v>
          </cell>
          <cell r="AF634" t="str">
            <v>12006</v>
          </cell>
          <cell r="AG634" t="str">
            <v>SRL</v>
          </cell>
          <cell r="AH634" t="str">
            <v>0366</v>
          </cell>
          <cell r="AI634" t="str">
            <v>DLV</v>
          </cell>
          <cell r="AJ634" t="str">
            <v>000</v>
          </cell>
          <cell r="AK634" t="str">
            <v>REL</v>
          </cell>
          <cell r="AL634" t="str">
            <v>000</v>
          </cell>
          <cell r="AM634" t="str">
            <v>LN#</v>
          </cell>
          <cell r="AO634" t="str">
            <v>UOI</v>
          </cell>
          <cell r="AP634" t="str">
            <v>EA</v>
          </cell>
          <cell r="AU634" t="str">
            <v>0</v>
          </cell>
          <cell r="AW634" t="str">
            <v>000</v>
          </cell>
          <cell r="AX634" t="str">
            <v>00</v>
          </cell>
          <cell r="AY634" t="str">
            <v>0</v>
          </cell>
          <cell r="AZ634" t="str">
            <v>FPL Fibernet</v>
          </cell>
        </row>
        <row r="635">
          <cell r="A635" t="str">
            <v>107100</v>
          </cell>
          <cell r="B635" t="str">
            <v>0312</v>
          </cell>
          <cell r="C635" t="str">
            <v>06201</v>
          </cell>
          <cell r="D635" t="str">
            <v>0ELECT</v>
          </cell>
          <cell r="E635" t="str">
            <v>312000</v>
          </cell>
          <cell r="F635" t="str">
            <v>0676</v>
          </cell>
          <cell r="G635" t="str">
            <v>12450</v>
          </cell>
          <cell r="H635" t="str">
            <v>A</v>
          </cell>
          <cell r="I635" t="str">
            <v>00000041</v>
          </cell>
          <cell r="J635">
            <v>66</v>
          </cell>
          <cell r="K635">
            <v>312</v>
          </cell>
          <cell r="L635">
            <v>6201</v>
          </cell>
          <cell r="M635">
            <v>0</v>
          </cell>
          <cell r="N635">
            <v>0</v>
          </cell>
          <cell r="O635">
            <v>0</v>
          </cell>
          <cell r="P635">
            <v>0</v>
          </cell>
          <cell r="Q635" t="str">
            <v>0676</v>
          </cell>
          <cell r="R635" t="str">
            <v>12450</v>
          </cell>
          <cell r="S635" t="str">
            <v>200212</v>
          </cell>
          <cell r="T635" t="str">
            <v>SA01</v>
          </cell>
          <cell r="U635">
            <v>-5812.93</v>
          </cell>
          <cell r="V635" t="str">
            <v>LDB</v>
          </cell>
          <cell r="W635">
            <v>0</v>
          </cell>
          <cell r="Y635">
            <v>0</v>
          </cell>
          <cell r="Z635">
            <v>-2</v>
          </cell>
          <cell r="AA635" t="str">
            <v>MS#</v>
          </cell>
          <cell r="AB635" t="str">
            <v xml:space="preserve">   998014506</v>
          </cell>
          <cell r="AC635" t="str">
            <v>BCH</v>
          </cell>
          <cell r="AD635" t="str">
            <v>014390</v>
          </cell>
          <cell r="AE635" t="str">
            <v>TML</v>
          </cell>
          <cell r="AF635" t="str">
            <v>12006</v>
          </cell>
          <cell r="AG635" t="str">
            <v>SRL</v>
          </cell>
          <cell r="AH635" t="str">
            <v>0366</v>
          </cell>
          <cell r="AI635" t="str">
            <v>DLV</v>
          </cell>
          <cell r="AJ635" t="str">
            <v>000</v>
          </cell>
          <cell r="AK635" t="str">
            <v>REL</v>
          </cell>
          <cell r="AL635" t="str">
            <v>000</v>
          </cell>
          <cell r="AM635" t="str">
            <v>LN#</v>
          </cell>
          <cell r="AO635" t="str">
            <v>UOI</v>
          </cell>
          <cell r="AP635" t="str">
            <v>EA</v>
          </cell>
          <cell r="AU635" t="str">
            <v>0</v>
          </cell>
          <cell r="AW635" t="str">
            <v>000</v>
          </cell>
          <cell r="AX635" t="str">
            <v>00</v>
          </cell>
          <cell r="AY635" t="str">
            <v>0</v>
          </cell>
          <cell r="AZ635" t="str">
            <v>FPL Fibernet</v>
          </cell>
        </row>
        <row r="636">
          <cell r="A636" t="str">
            <v>107100</v>
          </cell>
          <cell r="B636" t="str">
            <v>0312</v>
          </cell>
          <cell r="C636" t="str">
            <v>06201</v>
          </cell>
          <cell r="D636" t="str">
            <v>0ELECT</v>
          </cell>
          <cell r="E636" t="str">
            <v>312000</v>
          </cell>
          <cell r="F636" t="str">
            <v>0676</v>
          </cell>
          <cell r="G636" t="str">
            <v>12450</v>
          </cell>
          <cell r="H636" t="str">
            <v>A</v>
          </cell>
          <cell r="I636" t="str">
            <v>00000041</v>
          </cell>
          <cell r="J636">
            <v>66</v>
          </cell>
          <cell r="K636">
            <v>312</v>
          </cell>
          <cell r="L636">
            <v>6201</v>
          </cell>
          <cell r="M636">
            <v>0</v>
          </cell>
          <cell r="N636">
            <v>0</v>
          </cell>
          <cell r="O636">
            <v>0</v>
          </cell>
          <cell r="P636">
            <v>0</v>
          </cell>
          <cell r="Q636" t="str">
            <v>0676</v>
          </cell>
          <cell r="R636" t="str">
            <v>12450</v>
          </cell>
          <cell r="S636" t="str">
            <v>200212</v>
          </cell>
          <cell r="T636" t="str">
            <v>SA01</v>
          </cell>
          <cell r="U636">
            <v>-8579.01</v>
          </cell>
          <cell r="V636" t="str">
            <v>LDB</v>
          </cell>
          <cell r="W636">
            <v>0</v>
          </cell>
          <cell r="Y636">
            <v>0</v>
          </cell>
          <cell r="Z636">
            <v>-3</v>
          </cell>
          <cell r="AA636" t="str">
            <v>MS#</v>
          </cell>
          <cell r="AB636" t="str">
            <v xml:space="preserve">   998014585</v>
          </cell>
          <cell r="AC636" t="str">
            <v>BCH</v>
          </cell>
          <cell r="AD636" t="str">
            <v>012639</v>
          </cell>
          <cell r="AE636" t="str">
            <v>TML</v>
          </cell>
          <cell r="AF636" t="str">
            <v>12027</v>
          </cell>
          <cell r="AG636" t="str">
            <v>SRL</v>
          </cell>
          <cell r="AH636" t="str">
            <v>0368</v>
          </cell>
          <cell r="AI636" t="str">
            <v>DLV</v>
          </cell>
          <cell r="AJ636" t="str">
            <v>000</v>
          </cell>
          <cell r="AK636" t="str">
            <v>REL</v>
          </cell>
          <cell r="AL636" t="str">
            <v>000</v>
          </cell>
          <cell r="AM636" t="str">
            <v>LN#</v>
          </cell>
          <cell r="AO636" t="str">
            <v>UOI</v>
          </cell>
          <cell r="AP636" t="str">
            <v>EA</v>
          </cell>
          <cell r="AU636" t="str">
            <v>0</v>
          </cell>
          <cell r="AW636" t="str">
            <v>000</v>
          </cell>
          <cell r="AX636" t="str">
            <v>00</v>
          </cell>
          <cell r="AY636" t="str">
            <v>0</v>
          </cell>
          <cell r="AZ636" t="str">
            <v>FPL Fibernet</v>
          </cell>
        </row>
        <row r="637">
          <cell r="A637" t="str">
            <v>107100</v>
          </cell>
          <cell r="B637" t="str">
            <v>0312</v>
          </cell>
          <cell r="C637" t="str">
            <v>06201</v>
          </cell>
          <cell r="D637" t="str">
            <v>0ELECT</v>
          </cell>
          <cell r="E637" t="str">
            <v>312000</v>
          </cell>
          <cell r="F637" t="str">
            <v>0676</v>
          </cell>
          <cell r="G637" t="str">
            <v>12450</v>
          </cell>
          <cell r="H637" t="str">
            <v>A</v>
          </cell>
          <cell r="I637" t="str">
            <v>00000041</v>
          </cell>
          <cell r="J637">
            <v>66</v>
          </cell>
          <cell r="K637">
            <v>312</v>
          </cell>
          <cell r="L637">
            <v>6201</v>
          </cell>
          <cell r="M637">
            <v>0</v>
          </cell>
          <cell r="N637">
            <v>0</v>
          </cell>
          <cell r="O637">
            <v>0</v>
          </cell>
          <cell r="P637">
            <v>0</v>
          </cell>
          <cell r="Q637" t="str">
            <v>0676</v>
          </cell>
          <cell r="R637" t="str">
            <v>12450</v>
          </cell>
          <cell r="S637" t="str">
            <v>200212</v>
          </cell>
          <cell r="T637" t="str">
            <v>SA01</v>
          </cell>
          <cell r="U637">
            <v>-8941.4</v>
          </cell>
          <cell r="V637" t="str">
            <v>LDB</v>
          </cell>
          <cell r="W637">
            <v>0</v>
          </cell>
          <cell r="Y637">
            <v>0</v>
          </cell>
          <cell r="Z637">
            <v>-4</v>
          </cell>
          <cell r="AA637" t="str">
            <v>MS#</v>
          </cell>
          <cell r="AB637" t="str">
            <v xml:space="preserve">   998014516</v>
          </cell>
          <cell r="AC637" t="str">
            <v>BCH</v>
          </cell>
          <cell r="AD637" t="str">
            <v>014387</v>
          </cell>
          <cell r="AE637" t="str">
            <v>TML</v>
          </cell>
          <cell r="AF637" t="str">
            <v>12006</v>
          </cell>
          <cell r="AG637" t="str">
            <v>SRL</v>
          </cell>
          <cell r="AH637" t="str">
            <v>0366</v>
          </cell>
          <cell r="AI637" t="str">
            <v>DLV</v>
          </cell>
          <cell r="AJ637" t="str">
            <v>000</v>
          </cell>
          <cell r="AK637" t="str">
            <v>REL</v>
          </cell>
          <cell r="AL637" t="str">
            <v>000</v>
          </cell>
          <cell r="AM637" t="str">
            <v>LN#</v>
          </cell>
          <cell r="AO637" t="str">
            <v>UOI</v>
          </cell>
          <cell r="AP637" t="str">
            <v>EA</v>
          </cell>
          <cell r="AU637" t="str">
            <v>0</v>
          </cell>
          <cell r="AW637" t="str">
            <v>000</v>
          </cell>
          <cell r="AX637" t="str">
            <v>00</v>
          </cell>
          <cell r="AY637" t="str">
            <v>0</v>
          </cell>
          <cell r="AZ637" t="str">
            <v>FPL Fibernet</v>
          </cell>
        </row>
        <row r="638">
          <cell r="A638" t="str">
            <v>107100</v>
          </cell>
          <cell r="B638" t="str">
            <v>0312</v>
          </cell>
          <cell r="C638" t="str">
            <v>06201</v>
          </cell>
          <cell r="D638" t="str">
            <v>0ELECT</v>
          </cell>
          <cell r="E638" t="str">
            <v>312000</v>
          </cell>
          <cell r="F638" t="str">
            <v>0676</v>
          </cell>
          <cell r="G638" t="str">
            <v>12450</v>
          </cell>
          <cell r="H638" t="str">
            <v>A</v>
          </cell>
          <cell r="I638" t="str">
            <v>00000041</v>
          </cell>
          <cell r="J638">
            <v>66</v>
          </cell>
          <cell r="K638">
            <v>312</v>
          </cell>
          <cell r="L638">
            <v>6201</v>
          </cell>
          <cell r="M638">
            <v>0</v>
          </cell>
          <cell r="N638">
            <v>0</v>
          </cell>
          <cell r="O638">
            <v>0</v>
          </cell>
          <cell r="P638">
            <v>0</v>
          </cell>
          <cell r="Q638" t="str">
            <v>0676</v>
          </cell>
          <cell r="R638" t="str">
            <v>12450</v>
          </cell>
          <cell r="S638" t="str">
            <v>200212</v>
          </cell>
          <cell r="T638" t="str">
            <v>SA01</v>
          </cell>
          <cell r="U638">
            <v>-13412.1</v>
          </cell>
          <cell r="V638" t="str">
            <v>LDB</v>
          </cell>
          <cell r="W638">
            <v>0</v>
          </cell>
          <cell r="Y638">
            <v>0</v>
          </cell>
          <cell r="Z638">
            <v>-6</v>
          </cell>
          <cell r="AA638" t="str">
            <v>MS#</v>
          </cell>
          <cell r="AB638" t="str">
            <v xml:space="preserve">   998014516</v>
          </cell>
          <cell r="AC638" t="str">
            <v>BCH</v>
          </cell>
          <cell r="AD638" t="str">
            <v>014388</v>
          </cell>
          <cell r="AE638" t="str">
            <v>TML</v>
          </cell>
          <cell r="AF638" t="str">
            <v>12006</v>
          </cell>
          <cell r="AG638" t="str">
            <v>SRL</v>
          </cell>
          <cell r="AH638" t="str">
            <v>0366</v>
          </cell>
          <cell r="AI638" t="str">
            <v>DLV</v>
          </cell>
          <cell r="AJ638" t="str">
            <v>000</v>
          </cell>
          <cell r="AK638" t="str">
            <v>REL</v>
          </cell>
          <cell r="AL638" t="str">
            <v>000</v>
          </cell>
          <cell r="AM638" t="str">
            <v>LN#</v>
          </cell>
          <cell r="AO638" t="str">
            <v>UOI</v>
          </cell>
          <cell r="AP638" t="str">
            <v>EA</v>
          </cell>
          <cell r="AU638" t="str">
            <v>0</v>
          </cell>
          <cell r="AW638" t="str">
            <v>000</v>
          </cell>
          <cell r="AX638" t="str">
            <v>00</v>
          </cell>
          <cell r="AY638" t="str">
            <v>0</v>
          </cell>
          <cell r="AZ638" t="str">
            <v>FPL Fibernet</v>
          </cell>
        </row>
        <row r="639">
          <cell r="A639" t="str">
            <v>107100</v>
          </cell>
          <cell r="B639" t="str">
            <v>0312</v>
          </cell>
          <cell r="C639" t="str">
            <v>06201</v>
          </cell>
          <cell r="D639" t="str">
            <v>0ELECT</v>
          </cell>
          <cell r="E639" t="str">
            <v>312000</v>
          </cell>
          <cell r="F639" t="str">
            <v>0676</v>
          </cell>
          <cell r="G639" t="str">
            <v>12450</v>
          </cell>
          <cell r="H639" t="str">
            <v>A</v>
          </cell>
          <cell r="I639" t="str">
            <v>00000041</v>
          </cell>
          <cell r="J639">
            <v>66</v>
          </cell>
          <cell r="K639">
            <v>312</v>
          </cell>
          <cell r="L639">
            <v>6201</v>
          </cell>
          <cell r="M639">
            <v>0</v>
          </cell>
          <cell r="N639">
            <v>0</v>
          </cell>
          <cell r="O639">
            <v>0</v>
          </cell>
          <cell r="P639">
            <v>0</v>
          </cell>
          <cell r="Q639" t="str">
            <v>0676</v>
          </cell>
          <cell r="R639" t="str">
            <v>12450</v>
          </cell>
          <cell r="S639" t="str">
            <v>200212</v>
          </cell>
          <cell r="T639" t="str">
            <v>SA01</v>
          </cell>
          <cell r="U639">
            <v>-15696</v>
          </cell>
          <cell r="V639" t="str">
            <v>LDB</v>
          </cell>
          <cell r="W639">
            <v>0</v>
          </cell>
          <cell r="Y639">
            <v>0</v>
          </cell>
          <cell r="Z639">
            <v>-4</v>
          </cell>
          <cell r="AA639" t="str">
            <v>MS#</v>
          </cell>
          <cell r="AB639" t="str">
            <v xml:space="preserve">   998014030</v>
          </cell>
          <cell r="AC639" t="str">
            <v>BCH</v>
          </cell>
          <cell r="AD639" t="str">
            <v>012639</v>
          </cell>
          <cell r="AE639" t="str">
            <v>TML</v>
          </cell>
          <cell r="AF639" t="str">
            <v>12027</v>
          </cell>
          <cell r="AG639" t="str">
            <v>SRL</v>
          </cell>
          <cell r="AH639" t="str">
            <v>0368</v>
          </cell>
          <cell r="AI639" t="str">
            <v>DLV</v>
          </cell>
          <cell r="AJ639" t="str">
            <v>000</v>
          </cell>
          <cell r="AK639" t="str">
            <v>REL</v>
          </cell>
          <cell r="AL639" t="str">
            <v>000</v>
          </cell>
          <cell r="AM639" t="str">
            <v>LN#</v>
          </cell>
          <cell r="AO639" t="str">
            <v>UOI</v>
          </cell>
          <cell r="AP639" t="str">
            <v>EA</v>
          </cell>
          <cell r="AU639" t="str">
            <v>0</v>
          </cell>
          <cell r="AW639" t="str">
            <v>000</v>
          </cell>
          <cell r="AX639" t="str">
            <v>00</v>
          </cell>
          <cell r="AY639" t="str">
            <v>0</v>
          </cell>
          <cell r="AZ639" t="str">
            <v>FPL Fibernet</v>
          </cell>
        </row>
        <row r="640">
          <cell r="A640" t="str">
            <v>107100</v>
          </cell>
          <cell r="B640" t="str">
            <v>0313</v>
          </cell>
          <cell r="C640" t="str">
            <v>06201</v>
          </cell>
          <cell r="D640" t="str">
            <v>0ELECT</v>
          </cell>
          <cell r="E640" t="str">
            <v>313000</v>
          </cell>
          <cell r="F640" t="str">
            <v>0676</v>
          </cell>
          <cell r="G640" t="str">
            <v>11450</v>
          </cell>
          <cell r="H640" t="str">
            <v>A</v>
          </cell>
          <cell r="I640" t="str">
            <v>00000041</v>
          </cell>
          <cell r="J640">
            <v>66</v>
          </cell>
          <cell r="K640">
            <v>313</v>
          </cell>
          <cell r="L640">
            <v>6201</v>
          </cell>
          <cell r="M640">
            <v>0</v>
          </cell>
          <cell r="N640">
            <v>0</v>
          </cell>
          <cell r="O640">
            <v>0</v>
          </cell>
          <cell r="P640">
            <v>0</v>
          </cell>
          <cell r="Q640" t="str">
            <v>0676</v>
          </cell>
          <cell r="R640" t="str">
            <v>11450</v>
          </cell>
          <cell r="S640" t="str">
            <v>200212</v>
          </cell>
          <cell r="T640" t="str">
            <v>SA01</v>
          </cell>
          <cell r="U640">
            <v>377.96</v>
          </cell>
          <cell r="V640" t="str">
            <v>LDB</v>
          </cell>
          <cell r="W640">
            <v>0</v>
          </cell>
          <cell r="Y640">
            <v>0</v>
          </cell>
          <cell r="Z640">
            <v>2</v>
          </cell>
          <cell r="AA640" t="str">
            <v>MS#</v>
          </cell>
          <cell r="AB640" t="str">
            <v xml:space="preserve">   998003509</v>
          </cell>
          <cell r="AC640" t="str">
            <v>BCH</v>
          </cell>
          <cell r="AD640" t="str">
            <v>012895</v>
          </cell>
          <cell r="AE640" t="str">
            <v>TML</v>
          </cell>
          <cell r="AF640" t="str">
            <v>12020</v>
          </cell>
          <cell r="AG640" t="str">
            <v>SRL</v>
          </cell>
          <cell r="AH640" t="str">
            <v>0366</v>
          </cell>
          <cell r="AI640" t="str">
            <v>DLV</v>
          </cell>
          <cell r="AJ640" t="str">
            <v>000</v>
          </cell>
          <cell r="AK640" t="str">
            <v>REL</v>
          </cell>
          <cell r="AL640" t="str">
            <v>000</v>
          </cell>
          <cell r="AM640" t="str">
            <v>LN#</v>
          </cell>
          <cell r="AO640" t="str">
            <v>UOI</v>
          </cell>
          <cell r="AP640" t="str">
            <v>EA</v>
          </cell>
          <cell r="AU640" t="str">
            <v>0</v>
          </cell>
          <cell r="AW640" t="str">
            <v>000</v>
          </cell>
          <cell r="AX640" t="str">
            <v>00</v>
          </cell>
          <cell r="AY640" t="str">
            <v>0</v>
          </cell>
          <cell r="AZ640" t="str">
            <v>FPL Fibernet</v>
          </cell>
        </row>
        <row r="641">
          <cell r="A641" t="str">
            <v>107100</v>
          </cell>
          <cell r="B641" t="str">
            <v>0313</v>
          </cell>
          <cell r="C641" t="str">
            <v>06201</v>
          </cell>
          <cell r="D641" t="str">
            <v>0ELECT</v>
          </cell>
          <cell r="E641" t="str">
            <v>313000</v>
          </cell>
          <cell r="F641" t="str">
            <v>0676</v>
          </cell>
          <cell r="G641" t="str">
            <v>11450</v>
          </cell>
          <cell r="H641" t="str">
            <v>A</v>
          </cell>
          <cell r="I641" t="str">
            <v>00000041</v>
          </cell>
          <cell r="J641">
            <v>66</v>
          </cell>
          <cell r="K641">
            <v>313</v>
          </cell>
          <cell r="L641">
            <v>6201</v>
          </cell>
          <cell r="M641">
            <v>0</v>
          </cell>
          <cell r="N641">
            <v>0</v>
          </cell>
          <cell r="O641">
            <v>0</v>
          </cell>
          <cell r="P641">
            <v>0</v>
          </cell>
          <cell r="Q641" t="str">
            <v>0676</v>
          </cell>
          <cell r="R641" t="str">
            <v>11450</v>
          </cell>
          <cell r="S641" t="str">
            <v>200212</v>
          </cell>
          <cell r="T641" t="str">
            <v>SA01</v>
          </cell>
          <cell r="U641">
            <v>1511.84</v>
          </cell>
          <cell r="V641" t="str">
            <v>LDB</v>
          </cell>
          <cell r="W641">
            <v>0</v>
          </cell>
          <cell r="Y641">
            <v>0</v>
          </cell>
          <cell r="Z641">
            <v>8</v>
          </cell>
          <cell r="AA641" t="str">
            <v>MS#</v>
          </cell>
          <cell r="AB641" t="str">
            <v xml:space="preserve">   998003509</v>
          </cell>
          <cell r="AC641" t="str">
            <v>BCH</v>
          </cell>
          <cell r="AD641" t="str">
            <v>015506</v>
          </cell>
          <cell r="AE641" t="str">
            <v>TML</v>
          </cell>
          <cell r="AF641" t="str">
            <v>12019</v>
          </cell>
          <cell r="AG641" t="str">
            <v>SRL</v>
          </cell>
          <cell r="AH641" t="str">
            <v>0366</v>
          </cell>
          <cell r="AI641" t="str">
            <v>DLV</v>
          </cell>
          <cell r="AJ641" t="str">
            <v>000</v>
          </cell>
          <cell r="AK641" t="str">
            <v>REL</v>
          </cell>
          <cell r="AL641" t="str">
            <v>000</v>
          </cell>
          <cell r="AM641" t="str">
            <v>LN#</v>
          </cell>
          <cell r="AO641" t="str">
            <v>UOI</v>
          </cell>
          <cell r="AP641" t="str">
            <v>EA</v>
          </cell>
          <cell r="AU641" t="str">
            <v>0</v>
          </cell>
          <cell r="AW641" t="str">
            <v>000</v>
          </cell>
          <cell r="AX641" t="str">
            <v>00</v>
          </cell>
          <cell r="AY641" t="str">
            <v>0</v>
          </cell>
          <cell r="AZ641" t="str">
            <v>FPL Fibernet</v>
          </cell>
        </row>
        <row r="642">
          <cell r="A642" t="str">
            <v>107100</v>
          </cell>
          <cell r="B642" t="str">
            <v>0313</v>
          </cell>
          <cell r="C642" t="str">
            <v>06201</v>
          </cell>
          <cell r="D642" t="str">
            <v>0ELECT</v>
          </cell>
          <cell r="E642" t="str">
            <v>313000</v>
          </cell>
          <cell r="F642" t="str">
            <v>0676</v>
          </cell>
          <cell r="G642" t="str">
            <v>11450</v>
          </cell>
          <cell r="H642" t="str">
            <v>A</v>
          </cell>
          <cell r="I642" t="str">
            <v>00000041</v>
          </cell>
          <cell r="J642">
            <v>66</v>
          </cell>
          <cell r="K642">
            <v>313</v>
          </cell>
          <cell r="L642">
            <v>6201</v>
          </cell>
          <cell r="M642">
            <v>0</v>
          </cell>
          <cell r="N642">
            <v>0</v>
          </cell>
          <cell r="O642">
            <v>0</v>
          </cell>
          <cell r="P642">
            <v>0</v>
          </cell>
          <cell r="Q642" t="str">
            <v>0676</v>
          </cell>
          <cell r="R642" t="str">
            <v>11450</v>
          </cell>
          <cell r="S642" t="str">
            <v>200212</v>
          </cell>
          <cell r="T642" t="str">
            <v>SA01</v>
          </cell>
          <cell r="U642">
            <v>9716.6299999999992</v>
          </cell>
          <cell r="V642" t="str">
            <v>LDB</v>
          </cell>
          <cell r="W642">
            <v>0</v>
          </cell>
          <cell r="Y642">
            <v>0</v>
          </cell>
          <cell r="Z642">
            <v>4</v>
          </cell>
          <cell r="AA642" t="str">
            <v>MS#</v>
          </cell>
          <cell r="AB642" t="str">
            <v xml:space="preserve">   998014506</v>
          </cell>
          <cell r="AC642" t="str">
            <v>BCH</v>
          </cell>
          <cell r="AD642" t="str">
            <v>012894</v>
          </cell>
          <cell r="AE642" t="str">
            <v>TML</v>
          </cell>
          <cell r="AF642" t="str">
            <v>12020</v>
          </cell>
          <cell r="AG642" t="str">
            <v>SRL</v>
          </cell>
          <cell r="AH642" t="str">
            <v>0366</v>
          </cell>
          <cell r="AI642" t="str">
            <v>DLV</v>
          </cell>
          <cell r="AJ642" t="str">
            <v>000</v>
          </cell>
          <cell r="AK642" t="str">
            <v>REL</v>
          </cell>
          <cell r="AL642" t="str">
            <v>000</v>
          </cell>
          <cell r="AM642" t="str">
            <v>LN#</v>
          </cell>
          <cell r="AO642" t="str">
            <v>UOI</v>
          </cell>
          <cell r="AP642" t="str">
            <v>EA</v>
          </cell>
          <cell r="AU642" t="str">
            <v>0</v>
          </cell>
          <cell r="AW642" t="str">
            <v>000</v>
          </cell>
          <cell r="AX642" t="str">
            <v>00</v>
          </cell>
          <cell r="AY642" t="str">
            <v>0</v>
          </cell>
          <cell r="AZ642" t="str">
            <v>FPL Fibernet</v>
          </cell>
        </row>
        <row r="643">
          <cell r="A643" t="str">
            <v>107100</v>
          </cell>
          <cell r="B643" t="str">
            <v>0313</v>
          </cell>
          <cell r="C643" t="str">
            <v>06201</v>
          </cell>
          <cell r="D643" t="str">
            <v>0ELECT</v>
          </cell>
          <cell r="E643" t="str">
            <v>313000</v>
          </cell>
          <cell r="F643" t="str">
            <v>0676</v>
          </cell>
          <cell r="G643" t="str">
            <v>11450</v>
          </cell>
          <cell r="H643" t="str">
            <v>A</v>
          </cell>
          <cell r="I643" t="str">
            <v>00000041</v>
          </cell>
          <cell r="J643">
            <v>66</v>
          </cell>
          <cell r="K643">
            <v>313</v>
          </cell>
          <cell r="L643">
            <v>6201</v>
          </cell>
          <cell r="M643">
            <v>0</v>
          </cell>
          <cell r="N643">
            <v>0</v>
          </cell>
          <cell r="O643">
            <v>0</v>
          </cell>
          <cell r="P643">
            <v>0</v>
          </cell>
          <cell r="Q643" t="str">
            <v>0676</v>
          </cell>
          <cell r="R643" t="str">
            <v>11450</v>
          </cell>
          <cell r="S643" t="str">
            <v>200212</v>
          </cell>
          <cell r="T643" t="str">
            <v>SA01</v>
          </cell>
          <cell r="U643">
            <v>38866.54</v>
          </cell>
          <cell r="V643" t="str">
            <v>LDB</v>
          </cell>
          <cell r="W643">
            <v>0</v>
          </cell>
          <cell r="Y643">
            <v>0</v>
          </cell>
          <cell r="Z643">
            <v>16</v>
          </cell>
          <cell r="AA643" t="str">
            <v>MS#</v>
          </cell>
          <cell r="AB643" t="str">
            <v xml:space="preserve">   998014506</v>
          </cell>
          <cell r="AC643" t="str">
            <v>BCH</v>
          </cell>
          <cell r="AD643" t="str">
            <v>015505</v>
          </cell>
          <cell r="AE643" t="str">
            <v>TML</v>
          </cell>
          <cell r="AF643" t="str">
            <v>12019</v>
          </cell>
          <cell r="AG643" t="str">
            <v>SRL</v>
          </cell>
          <cell r="AH643" t="str">
            <v>0366</v>
          </cell>
          <cell r="AI643" t="str">
            <v>DLV</v>
          </cell>
          <cell r="AJ643" t="str">
            <v>000</v>
          </cell>
          <cell r="AK643" t="str">
            <v>REL</v>
          </cell>
          <cell r="AL643" t="str">
            <v>000</v>
          </cell>
          <cell r="AM643" t="str">
            <v>LN#</v>
          </cell>
          <cell r="AO643" t="str">
            <v>UOI</v>
          </cell>
          <cell r="AP643" t="str">
            <v>EA</v>
          </cell>
          <cell r="AU643" t="str">
            <v>0</v>
          </cell>
          <cell r="AW643" t="str">
            <v>000</v>
          </cell>
          <cell r="AX643" t="str">
            <v>00</v>
          </cell>
          <cell r="AY643" t="str">
            <v>0</v>
          </cell>
          <cell r="AZ643" t="str">
            <v>FPL Fibernet</v>
          </cell>
        </row>
        <row r="644">
          <cell r="A644" t="str">
            <v>107100</v>
          </cell>
          <cell r="B644" t="str">
            <v>0313</v>
          </cell>
          <cell r="C644" t="str">
            <v>06201</v>
          </cell>
          <cell r="D644" t="str">
            <v>0ELECT</v>
          </cell>
          <cell r="E644" t="str">
            <v>313000</v>
          </cell>
          <cell r="F644" t="str">
            <v>0676</v>
          </cell>
          <cell r="G644" t="str">
            <v>12450</v>
          </cell>
          <cell r="H644" t="str">
            <v>A</v>
          </cell>
          <cell r="I644" t="str">
            <v>00000041</v>
          </cell>
          <cell r="J644">
            <v>66</v>
          </cell>
          <cell r="K644">
            <v>313</v>
          </cell>
          <cell r="L644">
            <v>6201</v>
          </cell>
          <cell r="M644">
            <v>0</v>
          </cell>
          <cell r="N644">
            <v>0</v>
          </cell>
          <cell r="O644">
            <v>0</v>
          </cell>
          <cell r="P644">
            <v>0</v>
          </cell>
          <cell r="Q644" t="str">
            <v>0676</v>
          </cell>
          <cell r="R644" t="str">
            <v>12450</v>
          </cell>
          <cell r="S644" t="str">
            <v>200212</v>
          </cell>
          <cell r="T644" t="str">
            <v>SA01</v>
          </cell>
          <cell r="U644">
            <v>-377.96</v>
          </cell>
          <cell r="V644" t="str">
            <v>LDB</v>
          </cell>
          <cell r="W644">
            <v>0</v>
          </cell>
          <cell r="Y644">
            <v>0</v>
          </cell>
          <cell r="Z644">
            <v>-2</v>
          </cell>
          <cell r="AA644" t="str">
            <v>MS#</v>
          </cell>
          <cell r="AB644" t="str">
            <v xml:space="preserve">   998003509</v>
          </cell>
          <cell r="AC644" t="str">
            <v>BCH</v>
          </cell>
          <cell r="AD644" t="str">
            <v>015511</v>
          </cell>
          <cell r="AE644" t="str">
            <v>TML</v>
          </cell>
          <cell r="AF644" t="str">
            <v>12019</v>
          </cell>
          <cell r="AG644" t="str">
            <v>SRL</v>
          </cell>
          <cell r="AH644" t="str">
            <v>0366</v>
          </cell>
          <cell r="AI644" t="str">
            <v>DLV</v>
          </cell>
          <cell r="AJ644" t="str">
            <v>000</v>
          </cell>
          <cell r="AK644" t="str">
            <v>REL</v>
          </cell>
          <cell r="AL644" t="str">
            <v>000</v>
          </cell>
          <cell r="AM644" t="str">
            <v>LN#</v>
          </cell>
          <cell r="AO644" t="str">
            <v>UOI</v>
          </cell>
          <cell r="AP644" t="str">
            <v>EA</v>
          </cell>
          <cell r="AU644" t="str">
            <v>0</v>
          </cell>
          <cell r="AW644" t="str">
            <v>000</v>
          </cell>
          <cell r="AX644" t="str">
            <v>00</v>
          </cell>
          <cell r="AY644" t="str">
            <v>0</v>
          </cell>
          <cell r="AZ644" t="str">
            <v>FPL Fibernet</v>
          </cell>
        </row>
        <row r="645">
          <cell r="A645" t="str">
            <v>107100</v>
          </cell>
          <cell r="B645" t="str">
            <v>0313</v>
          </cell>
          <cell r="C645" t="str">
            <v>06201</v>
          </cell>
          <cell r="D645" t="str">
            <v>0ELECT</v>
          </cell>
          <cell r="E645" t="str">
            <v>313000</v>
          </cell>
          <cell r="F645" t="str">
            <v>0676</v>
          </cell>
          <cell r="G645" t="str">
            <v>12450</v>
          </cell>
          <cell r="H645" t="str">
            <v>A</v>
          </cell>
          <cell r="I645" t="str">
            <v>00000041</v>
          </cell>
          <cell r="J645">
            <v>66</v>
          </cell>
          <cell r="K645">
            <v>313</v>
          </cell>
          <cell r="L645">
            <v>6201</v>
          </cell>
          <cell r="M645">
            <v>0</v>
          </cell>
          <cell r="N645">
            <v>0</v>
          </cell>
          <cell r="O645">
            <v>0</v>
          </cell>
          <cell r="P645">
            <v>0</v>
          </cell>
          <cell r="Q645" t="str">
            <v>0676</v>
          </cell>
          <cell r="R645" t="str">
            <v>12450</v>
          </cell>
          <cell r="S645" t="str">
            <v>200212</v>
          </cell>
          <cell r="T645" t="str">
            <v>SA01</v>
          </cell>
          <cell r="U645">
            <v>-9716.6299999999992</v>
          </cell>
          <cell r="V645" t="str">
            <v>LDB</v>
          </cell>
          <cell r="W645">
            <v>0</v>
          </cell>
          <cell r="Y645">
            <v>0</v>
          </cell>
          <cell r="Z645">
            <v>-4</v>
          </cell>
          <cell r="AA645" t="str">
            <v>MS#</v>
          </cell>
          <cell r="AB645" t="str">
            <v xml:space="preserve">   998014506</v>
          </cell>
          <cell r="AC645" t="str">
            <v>BCH</v>
          </cell>
          <cell r="AD645" t="str">
            <v>015512</v>
          </cell>
          <cell r="AE645" t="str">
            <v>TML</v>
          </cell>
          <cell r="AF645" t="str">
            <v>12019</v>
          </cell>
          <cell r="AG645" t="str">
            <v>SRL</v>
          </cell>
          <cell r="AH645" t="str">
            <v>0366</v>
          </cell>
          <cell r="AI645" t="str">
            <v>DLV</v>
          </cell>
          <cell r="AJ645" t="str">
            <v>000</v>
          </cell>
          <cell r="AK645" t="str">
            <v>REL</v>
          </cell>
          <cell r="AL645" t="str">
            <v>000</v>
          </cell>
          <cell r="AM645" t="str">
            <v>LN#</v>
          </cell>
          <cell r="AO645" t="str">
            <v>UOI</v>
          </cell>
          <cell r="AP645" t="str">
            <v>EA</v>
          </cell>
          <cell r="AU645" t="str">
            <v>0</v>
          </cell>
          <cell r="AW645" t="str">
            <v>000</v>
          </cell>
          <cell r="AX645" t="str">
            <v>00</v>
          </cell>
          <cell r="AY645" t="str">
            <v>0</v>
          </cell>
          <cell r="AZ645" t="str">
            <v>FPL Fibernet</v>
          </cell>
        </row>
        <row r="646">
          <cell r="A646" t="str">
            <v>107100</v>
          </cell>
          <cell r="B646" t="str">
            <v>0314</v>
          </cell>
          <cell r="C646" t="str">
            <v>06201</v>
          </cell>
          <cell r="D646" t="str">
            <v>0ELECT</v>
          </cell>
          <cell r="E646" t="str">
            <v>314000</v>
          </cell>
          <cell r="F646" t="str">
            <v>0675</v>
          </cell>
          <cell r="G646" t="str">
            <v>52450</v>
          </cell>
          <cell r="H646" t="str">
            <v>A</v>
          </cell>
          <cell r="I646" t="str">
            <v>00000041</v>
          </cell>
          <cell r="J646">
            <v>66</v>
          </cell>
          <cell r="K646">
            <v>314</v>
          </cell>
          <cell r="L646">
            <v>6201</v>
          </cell>
          <cell r="M646">
            <v>0</v>
          </cell>
          <cell r="N646">
            <v>0</v>
          </cell>
          <cell r="O646">
            <v>0</v>
          </cell>
          <cell r="P646">
            <v>0</v>
          </cell>
          <cell r="Q646" t="str">
            <v>0675</v>
          </cell>
          <cell r="R646" t="str">
            <v>52450</v>
          </cell>
          <cell r="S646" t="str">
            <v>200212</v>
          </cell>
          <cell r="T646" t="str">
            <v>SA01</v>
          </cell>
          <cell r="U646">
            <v>115.38</v>
          </cell>
          <cell r="W646">
            <v>0</v>
          </cell>
          <cell r="Y646">
            <v>0</v>
          </cell>
          <cell r="Z646">
            <v>0</v>
          </cell>
          <cell r="AA646" t="str">
            <v>BCH</v>
          </cell>
          <cell r="AB646" t="str">
            <v>450002361</v>
          </cell>
          <cell r="AC646" t="str">
            <v>PO#</v>
          </cell>
          <cell r="AE646" t="str">
            <v>S/R</v>
          </cell>
          <cell r="AI646" t="str">
            <v>PYN</v>
          </cell>
          <cell r="AJ646" t="str">
            <v>FEDERAL EXPRESS CORP</v>
          </cell>
          <cell r="AK646" t="str">
            <v>VND</v>
          </cell>
          <cell r="AL646" t="str">
            <v>710427007</v>
          </cell>
          <cell r="AM646" t="str">
            <v>FAC</v>
          </cell>
          <cell r="AN646" t="str">
            <v>000</v>
          </cell>
          <cell r="AQ646" t="str">
            <v>NVD</v>
          </cell>
          <cell r="AR646" t="str">
            <v>2002-11-</v>
          </cell>
          <cell r="AU646" t="str">
            <v>4-471-17820         FEDERAL EXPRESS CORP1900003491</v>
          </cell>
          <cell r="AV646" t="str">
            <v>WF-BATCH</v>
          </cell>
          <cell r="AW646" t="str">
            <v>000</v>
          </cell>
          <cell r="AX646" t="str">
            <v>00</v>
          </cell>
          <cell r="AY646" t="str">
            <v>0</v>
          </cell>
          <cell r="AZ646" t="str">
            <v>FPL Fibernet</v>
          </cell>
        </row>
        <row r="647">
          <cell r="A647" t="str">
            <v>107100</v>
          </cell>
          <cell r="B647" t="str">
            <v>0314</v>
          </cell>
          <cell r="C647" t="str">
            <v>06201</v>
          </cell>
          <cell r="D647" t="str">
            <v>0ELECT</v>
          </cell>
          <cell r="E647" t="str">
            <v>314000</v>
          </cell>
          <cell r="F647" t="str">
            <v>0676</v>
          </cell>
          <cell r="G647" t="str">
            <v>11450</v>
          </cell>
          <cell r="H647" t="str">
            <v>A</v>
          </cell>
          <cell r="I647" t="str">
            <v>00000041</v>
          </cell>
          <cell r="J647">
            <v>66</v>
          </cell>
          <cell r="K647">
            <v>314</v>
          </cell>
          <cell r="L647">
            <v>6201</v>
          </cell>
          <cell r="M647">
            <v>0</v>
          </cell>
          <cell r="N647">
            <v>0</v>
          </cell>
          <cell r="O647">
            <v>0</v>
          </cell>
          <cell r="P647">
            <v>0</v>
          </cell>
          <cell r="Q647" t="str">
            <v>0676</v>
          </cell>
          <cell r="R647" t="str">
            <v>11450</v>
          </cell>
          <cell r="S647" t="str">
            <v>200212</v>
          </cell>
          <cell r="T647" t="str">
            <v>SA01</v>
          </cell>
          <cell r="U647">
            <v>399.82</v>
          </cell>
          <cell r="V647" t="str">
            <v>LDB</v>
          </cell>
          <cell r="W647">
            <v>0</v>
          </cell>
          <cell r="Y647">
            <v>0</v>
          </cell>
          <cell r="Z647">
            <v>1</v>
          </cell>
          <cell r="AA647" t="str">
            <v>MS#</v>
          </cell>
          <cell r="AB647" t="str">
            <v xml:space="preserve">   998003502</v>
          </cell>
          <cell r="AC647" t="str">
            <v>BCH</v>
          </cell>
          <cell r="AD647" t="str">
            <v>021133</v>
          </cell>
          <cell r="AE647" t="str">
            <v>TML</v>
          </cell>
          <cell r="AF647" t="str">
            <v>12004</v>
          </cell>
          <cell r="AG647" t="str">
            <v>SRL</v>
          </cell>
          <cell r="AH647" t="str">
            <v>0366</v>
          </cell>
          <cell r="AI647" t="str">
            <v>DLV</v>
          </cell>
          <cell r="AJ647" t="str">
            <v>000</v>
          </cell>
          <cell r="AK647" t="str">
            <v>REL</v>
          </cell>
          <cell r="AL647" t="str">
            <v>000</v>
          </cell>
          <cell r="AM647" t="str">
            <v>LN#</v>
          </cell>
          <cell r="AO647" t="str">
            <v>UOI</v>
          </cell>
          <cell r="AP647" t="str">
            <v>EA</v>
          </cell>
          <cell r="AU647" t="str">
            <v>0</v>
          </cell>
          <cell r="AW647" t="str">
            <v>000</v>
          </cell>
          <cell r="AX647" t="str">
            <v>00</v>
          </cell>
          <cell r="AY647" t="str">
            <v>0</v>
          </cell>
          <cell r="AZ647" t="str">
            <v>FPL Fibernet</v>
          </cell>
        </row>
        <row r="648">
          <cell r="A648" t="str">
            <v>107100</v>
          </cell>
          <cell r="B648" t="str">
            <v>0314</v>
          </cell>
          <cell r="C648" t="str">
            <v>06201</v>
          </cell>
          <cell r="D648" t="str">
            <v>0ELECT</v>
          </cell>
          <cell r="E648" t="str">
            <v>314000</v>
          </cell>
          <cell r="F648" t="str">
            <v>0676</v>
          </cell>
          <cell r="G648" t="str">
            <v>11450</v>
          </cell>
          <cell r="H648" t="str">
            <v>A</v>
          </cell>
          <cell r="I648" t="str">
            <v>00000041</v>
          </cell>
          <cell r="J648">
            <v>66</v>
          </cell>
          <cell r="K648">
            <v>314</v>
          </cell>
          <cell r="L648">
            <v>6201</v>
          </cell>
          <cell r="M648">
            <v>0</v>
          </cell>
          <cell r="N648">
            <v>0</v>
          </cell>
          <cell r="O648">
            <v>0</v>
          </cell>
          <cell r="P648">
            <v>0</v>
          </cell>
          <cell r="Q648" t="str">
            <v>0676</v>
          </cell>
          <cell r="R648" t="str">
            <v>11450</v>
          </cell>
          <cell r="S648" t="str">
            <v>200212</v>
          </cell>
          <cell r="T648" t="str">
            <v>SA01</v>
          </cell>
          <cell r="U648">
            <v>399.82</v>
          </cell>
          <cell r="V648" t="str">
            <v>LDB</v>
          </cell>
          <cell r="W648">
            <v>0</v>
          </cell>
          <cell r="Y648">
            <v>0</v>
          </cell>
          <cell r="Z648">
            <v>1</v>
          </cell>
          <cell r="AA648" t="str">
            <v>MS#</v>
          </cell>
          <cell r="AB648" t="str">
            <v xml:space="preserve">   998003502</v>
          </cell>
          <cell r="AC648" t="str">
            <v>BCH</v>
          </cell>
          <cell r="AD648" t="str">
            <v>021137</v>
          </cell>
          <cell r="AE648" t="str">
            <v>TML</v>
          </cell>
          <cell r="AF648" t="str">
            <v>12004</v>
          </cell>
          <cell r="AG648" t="str">
            <v>SRL</v>
          </cell>
          <cell r="AH648" t="str">
            <v>0366</v>
          </cell>
          <cell r="AI648" t="str">
            <v>DLV</v>
          </cell>
          <cell r="AJ648" t="str">
            <v>000</v>
          </cell>
          <cell r="AK648" t="str">
            <v>REL</v>
          </cell>
          <cell r="AL648" t="str">
            <v>000</v>
          </cell>
          <cell r="AM648" t="str">
            <v>LN#</v>
          </cell>
          <cell r="AO648" t="str">
            <v>UOI</v>
          </cell>
          <cell r="AP648" t="str">
            <v>EA</v>
          </cell>
          <cell r="AU648" t="str">
            <v>0</v>
          </cell>
          <cell r="AW648" t="str">
            <v>000</v>
          </cell>
          <cell r="AX648" t="str">
            <v>00</v>
          </cell>
          <cell r="AY648" t="str">
            <v>0</v>
          </cell>
          <cell r="AZ648" t="str">
            <v>FPL Fibernet</v>
          </cell>
        </row>
        <row r="649">
          <cell r="A649" t="str">
            <v>107100</v>
          </cell>
          <cell r="B649" t="str">
            <v>0314</v>
          </cell>
          <cell r="C649" t="str">
            <v>06201</v>
          </cell>
          <cell r="D649" t="str">
            <v>0ELECT</v>
          </cell>
          <cell r="E649" t="str">
            <v>314000</v>
          </cell>
          <cell r="F649" t="str">
            <v>0676</v>
          </cell>
          <cell r="G649" t="str">
            <v>11450</v>
          </cell>
          <cell r="H649" t="str">
            <v>A</v>
          </cell>
          <cell r="I649" t="str">
            <v>00000041</v>
          </cell>
          <cell r="J649">
            <v>66</v>
          </cell>
          <cell r="K649">
            <v>314</v>
          </cell>
          <cell r="L649">
            <v>6201</v>
          </cell>
          <cell r="M649">
            <v>0</v>
          </cell>
          <cell r="N649">
            <v>0</v>
          </cell>
          <cell r="O649">
            <v>0</v>
          </cell>
          <cell r="P649">
            <v>0</v>
          </cell>
          <cell r="Q649" t="str">
            <v>0676</v>
          </cell>
          <cell r="R649" t="str">
            <v>11450</v>
          </cell>
          <cell r="S649" t="str">
            <v>200212</v>
          </cell>
          <cell r="T649" t="str">
            <v>SA01</v>
          </cell>
          <cell r="U649">
            <v>1113.2</v>
          </cell>
          <cell r="V649" t="str">
            <v>LDB</v>
          </cell>
          <cell r="W649">
            <v>0</v>
          </cell>
          <cell r="Y649">
            <v>0</v>
          </cell>
          <cell r="Z649">
            <v>4</v>
          </cell>
          <cell r="AA649" t="str">
            <v>MS#</v>
          </cell>
          <cell r="AB649" t="str">
            <v xml:space="preserve">   998014595</v>
          </cell>
          <cell r="AC649" t="str">
            <v>BCH</v>
          </cell>
          <cell r="AD649" t="str">
            <v>015387</v>
          </cell>
          <cell r="AE649" t="str">
            <v>TML</v>
          </cell>
          <cell r="AF649" t="str">
            <v>12012</v>
          </cell>
          <cell r="AG649" t="str">
            <v>SRL</v>
          </cell>
          <cell r="AH649" t="str">
            <v>0335</v>
          </cell>
          <cell r="AI649" t="str">
            <v>DLV</v>
          </cell>
          <cell r="AJ649" t="str">
            <v>000</v>
          </cell>
          <cell r="AK649" t="str">
            <v>REL</v>
          </cell>
          <cell r="AL649" t="str">
            <v>000</v>
          </cell>
          <cell r="AM649" t="str">
            <v>LN#</v>
          </cell>
          <cell r="AO649" t="str">
            <v>UOI</v>
          </cell>
          <cell r="AP649" t="str">
            <v>EA</v>
          </cell>
          <cell r="AU649" t="str">
            <v>0</v>
          </cell>
          <cell r="AW649" t="str">
            <v>000</v>
          </cell>
          <cell r="AX649" t="str">
            <v>00</v>
          </cell>
          <cell r="AY649" t="str">
            <v>0</v>
          </cell>
          <cell r="AZ649" t="str">
            <v>FPL Fibernet</v>
          </cell>
        </row>
        <row r="650">
          <cell r="A650" t="str">
            <v>107100</v>
          </cell>
          <cell r="B650" t="str">
            <v>0314</v>
          </cell>
          <cell r="C650" t="str">
            <v>06201</v>
          </cell>
          <cell r="D650" t="str">
            <v>0ELECT</v>
          </cell>
          <cell r="E650" t="str">
            <v>314000</v>
          </cell>
          <cell r="F650" t="str">
            <v>0676</v>
          </cell>
          <cell r="G650" t="str">
            <v>11450</v>
          </cell>
          <cell r="H650" t="str">
            <v>A</v>
          </cell>
          <cell r="I650" t="str">
            <v>00000041</v>
          </cell>
          <cell r="J650">
            <v>66</v>
          </cell>
          <cell r="K650">
            <v>314</v>
          </cell>
          <cell r="L650">
            <v>6201</v>
          </cell>
          <cell r="M650">
            <v>0</v>
          </cell>
          <cell r="N650">
            <v>0</v>
          </cell>
          <cell r="O650">
            <v>0</v>
          </cell>
          <cell r="P650">
            <v>0</v>
          </cell>
          <cell r="Q650" t="str">
            <v>0676</v>
          </cell>
          <cell r="R650" t="str">
            <v>11450</v>
          </cell>
          <cell r="S650" t="str">
            <v>200212</v>
          </cell>
          <cell r="T650" t="str">
            <v>SA01</v>
          </cell>
          <cell r="U650">
            <v>2267.7600000000002</v>
          </cell>
          <cell r="V650" t="str">
            <v>LDB</v>
          </cell>
          <cell r="W650">
            <v>0</v>
          </cell>
          <cell r="Y650">
            <v>0</v>
          </cell>
          <cell r="Z650">
            <v>12</v>
          </cell>
          <cell r="AA650" t="str">
            <v>MS#</v>
          </cell>
          <cell r="AB650" t="str">
            <v xml:space="preserve">   998003509</v>
          </cell>
          <cell r="AC650" t="str">
            <v>BCH</v>
          </cell>
          <cell r="AD650" t="str">
            <v>021134</v>
          </cell>
          <cell r="AE650" t="str">
            <v>TML</v>
          </cell>
          <cell r="AF650" t="str">
            <v>12004</v>
          </cell>
          <cell r="AG650" t="str">
            <v>SRL</v>
          </cell>
          <cell r="AH650" t="str">
            <v>0366</v>
          </cell>
          <cell r="AI650" t="str">
            <v>DLV</v>
          </cell>
          <cell r="AJ650" t="str">
            <v>000</v>
          </cell>
          <cell r="AK650" t="str">
            <v>REL</v>
          </cell>
          <cell r="AL650" t="str">
            <v>000</v>
          </cell>
          <cell r="AM650" t="str">
            <v>LN#</v>
          </cell>
          <cell r="AO650" t="str">
            <v>UOI</v>
          </cell>
          <cell r="AP650" t="str">
            <v>EA</v>
          </cell>
          <cell r="AU650" t="str">
            <v>0</v>
          </cell>
          <cell r="AW650" t="str">
            <v>000</v>
          </cell>
          <cell r="AX650" t="str">
            <v>00</v>
          </cell>
          <cell r="AY650" t="str">
            <v>0</v>
          </cell>
          <cell r="AZ650" t="str">
            <v>FPL Fibernet</v>
          </cell>
        </row>
        <row r="651">
          <cell r="A651" t="str">
            <v>107100</v>
          </cell>
          <cell r="B651" t="str">
            <v>0314</v>
          </cell>
          <cell r="C651" t="str">
            <v>06201</v>
          </cell>
          <cell r="D651" t="str">
            <v>0ELECT</v>
          </cell>
          <cell r="E651" t="str">
            <v>314000</v>
          </cell>
          <cell r="F651" t="str">
            <v>0676</v>
          </cell>
          <cell r="G651" t="str">
            <v>11450</v>
          </cell>
          <cell r="H651" t="str">
            <v>A</v>
          </cell>
          <cell r="I651" t="str">
            <v>00000041</v>
          </cell>
          <cell r="J651">
            <v>66</v>
          </cell>
          <cell r="K651">
            <v>314</v>
          </cell>
          <cell r="L651">
            <v>6201</v>
          </cell>
          <cell r="M651">
            <v>0</v>
          </cell>
          <cell r="N651">
            <v>0</v>
          </cell>
          <cell r="O651">
            <v>0</v>
          </cell>
          <cell r="P651">
            <v>0</v>
          </cell>
          <cell r="Q651" t="str">
            <v>0676</v>
          </cell>
          <cell r="R651" t="str">
            <v>11450</v>
          </cell>
          <cell r="S651" t="str">
            <v>200212</v>
          </cell>
          <cell r="T651" t="str">
            <v>SA01</v>
          </cell>
          <cell r="U651">
            <v>2267.7600000000002</v>
          </cell>
          <cell r="V651" t="str">
            <v>LDB</v>
          </cell>
          <cell r="W651">
            <v>0</v>
          </cell>
          <cell r="Y651">
            <v>0</v>
          </cell>
          <cell r="Z651">
            <v>12</v>
          </cell>
          <cell r="AA651" t="str">
            <v>MS#</v>
          </cell>
          <cell r="AB651" t="str">
            <v xml:space="preserve">   998003509</v>
          </cell>
          <cell r="AC651" t="str">
            <v>BCH</v>
          </cell>
          <cell r="AD651" t="str">
            <v>021136</v>
          </cell>
          <cell r="AE651" t="str">
            <v>TML</v>
          </cell>
          <cell r="AF651" t="str">
            <v>12004</v>
          </cell>
          <cell r="AG651" t="str">
            <v>SRL</v>
          </cell>
          <cell r="AH651" t="str">
            <v>0366</v>
          </cell>
          <cell r="AI651" t="str">
            <v>DLV</v>
          </cell>
          <cell r="AJ651" t="str">
            <v>000</v>
          </cell>
          <cell r="AK651" t="str">
            <v>REL</v>
          </cell>
          <cell r="AL651" t="str">
            <v>000</v>
          </cell>
          <cell r="AM651" t="str">
            <v>LN#</v>
          </cell>
          <cell r="AO651" t="str">
            <v>UOI</v>
          </cell>
          <cell r="AP651" t="str">
            <v>EA</v>
          </cell>
          <cell r="AU651" t="str">
            <v>0</v>
          </cell>
          <cell r="AW651" t="str">
            <v>000</v>
          </cell>
          <cell r="AX651" t="str">
            <v>00</v>
          </cell>
          <cell r="AY651" t="str">
            <v>0</v>
          </cell>
          <cell r="AZ651" t="str">
            <v>FPL Fibernet</v>
          </cell>
        </row>
        <row r="652">
          <cell r="A652" t="str">
            <v>107100</v>
          </cell>
          <cell r="B652" t="str">
            <v>0314</v>
          </cell>
          <cell r="C652" t="str">
            <v>06201</v>
          </cell>
          <cell r="D652" t="str">
            <v>0ELECT</v>
          </cell>
          <cell r="E652" t="str">
            <v>314000</v>
          </cell>
          <cell r="F652" t="str">
            <v>0676</v>
          </cell>
          <cell r="G652" t="str">
            <v>11450</v>
          </cell>
          <cell r="H652" t="str">
            <v>A</v>
          </cell>
          <cell r="I652" t="str">
            <v>00000041</v>
          </cell>
          <cell r="J652">
            <v>66</v>
          </cell>
          <cell r="K652">
            <v>314</v>
          </cell>
          <cell r="L652">
            <v>6201</v>
          </cell>
          <cell r="M652">
            <v>0</v>
          </cell>
          <cell r="N652">
            <v>0</v>
          </cell>
          <cell r="O652">
            <v>0</v>
          </cell>
          <cell r="P652">
            <v>0</v>
          </cell>
          <cell r="Q652" t="str">
            <v>0676</v>
          </cell>
          <cell r="R652" t="str">
            <v>11450</v>
          </cell>
          <cell r="S652" t="str">
            <v>200212</v>
          </cell>
          <cell r="T652" t="str">
            <v>SA01</v>
          </cell>
          <cell r="U652">
            <v>5719.34</v>
          </cell>
          <cell r="V652" t="str">
            <v>LDB</v>
          </cell>
          <cell r="W652">
            <v>0</v>
          </cell>
          <cell r="Y652">
            <v>0</v>
          </cell>
          <cell r="Z652">
            <v>2</v>
          </cell>
          <cell r="AA652" t="str">
            <v>MS#</v>
          </cell>
          <cell r="AB652" t="str">
            <v xml:space="preserve">   998014585</v>
          </cell>
          <cell r="AC652" t="str">
            <v>BCH</v>
          </cell>
          <cell r="AD652" t="str">
            <v>014937</v>
          </cell>
          <cell r="AE652" t="str">
            <v>TML</v>
          </cell>
          <cell r="AF652" t="str">
            <v>12011</v>
          </cell>
          <cell r="AG652" t="str">
            <v>SRL</v>
          </cell>
          <cell r="AH652" t="str">
            <v>0368</v>
          </cell>
          <cell r="AI652" t="str">
            <v>DLV</v>
          </cell>
          <cell r="AJ652" t="str">
            <v>000</v>
          </cell>
          <cell r="AK652" t="str">
            <v>REL</v>
          </cell>
          <cell r="AL652" t="str">
            <v>000</v>
          </cell>
          <cell r="AM652" t="str">
            <v>LN#</v>
          </cell>
          <cell r="AO652" t="str">
            <v>UOI</v>
          </cell>
          <cell r="AP652" t="str">
            <v>EA</v>
          </cell>
          <cell r="AU652" t="str">
            <v>0</v>
          </cell>
          <cell r="AW652" t="str">
            <v>000</v>
          </cell>
          <cell r="AX652" t="str">
            <v>00</v>
          </cell>
          <cell r="AY652" t="str">
            <v>0</v>
          </cell>
          <cell r="AZ652" t="str">
            <v>FPL Fibernet</v>
          </cell>
        </row>
        <row r="653">
          <cell r="A653" t="str">
            <v>107100</v>
          </cell>
          <cell r="B653" t="str">
            <v>0314</v>
          </cell>
          <cell r="C653" t="str">
            <v>06201</v>
          </cell>
          <cell r="D653" t="str">
            <v>0ELECT</v>
          </cell>
          <cell r="E653" t="str">
            <v>314000</v>
          </cell>
          <cell r="F653" t="str">
            <v>0676</v>
          </cell>
          <cell r="G653" t="str">
            <v>11450</v>
          </cell>
          <cell r="H653" t="str">
            <v>A</v>
          </cell>
          <cell r="I653" t="str">
            <v>00000041</v>
          </cell>
          <cell r="J653">
            <v>66</v>
          </cell>
          <cell r="K653">
            <v>314</v>
          </cell>
          <cell r="L653">
            <v>6201</v>
          </cell>
          <cell r="M653">
            <v>0</v>
          </cell>
          <cell r="N653">
            <v>0</v>
          </cell>
          <cell r="O653">
            <v>0</v>
          </cell>
          <cell r="P653">
            <v>0</v>
          </cell>
          <cell r="Q653" t="str">
            <v>0676</v>
          </cell>
          <cell r="R653" t="str">
            <v>11450</v>
          </cell>
          <cell r="S653" t="str">
            <v>200212</v>
          </cell>
          <cell r="T653" t="str">
            <v>SA01</v>
          </cell>
          <cell r="U653">
            <v>5812.93</v>
          </cell>
          <cell r="V653" t="str">
            <v>LDB</v>
          </cell>
          <cell r="W653">
            <v>0</v>
          </cell>
          <cell r="Y653">
            <v>0</v>
          </cell>
          <cell r="Z653">
            <v>2</v>
          </cell>
          <cell r="AA653" t="str">
            <v>MS#</v>
          </cell>
          <cell r="AB653" t="str">
            <v xml:space="preserve">   998014506</v>
          </cell>
          <cell r="AC653" t="str">
            <v>BCH</v>
          </cell>
          <cell r="AD653" t="str">
            <v>021135</v>
          </cell>
          <cell r="AE653" t="str">
            <v>TML</v>
          </cell>
          <cell r="AF653" t="str">
            <v>12004</v>
          </cell>
          <cell r="AG653" t="str">
            <v>SRL</v>
          </cell>
          <cell r="AH653" t="str">
            <v>0366</v>
          </cell>
          <cell r="AI653" t="str">
            <v>DLV</v>
          </cell>
          <cell r="AJ653" t="str">
            <v>000</v>
          </cell>
          <cell r="AK653" t="str">
            <v>REL</v>
          </cell>
          <cell r="AL653" t="str">
            <v>000</v>
          </cell>
          <cell r="AM653" t="str">
            <v>LN#</v>
          </cell>
          <cell r="AO653" t="str">
            <v>UOI</v>
          </cell>
          <cell r="AP653" t="str">
            <v>EA</v>
          </cell>
          <cell r="AU653" t="str">
            <v>0</v>
          </cell>
          <cell r="AW653" t="str">
            <v>000</v>
          </cell>
          <cell r="AX653" t="str">
            <v>00</v>
          </cell>
          <cell r="AY653" t="str">
            <v>0</v>
          </cell>
          <cell r="AZ653" t="str">
            <v>FPL Fibernet</v>
          </cell>
        </row>
        <row r="654">
          <cell r="A654" t="str">
            <v>107100</v>
          </cell>
          <cell r="B654" t="str">
            <v>0368</v>
          </cell>
          <cell r="C654" t="str">
            <v>06200</v>
          </cell>
          <cell r="D654" t="str">
            <v>0FIBER</v>
          </cell>
          <cell r="E654" t="str">
            <v>368000</v>
          </cell>
          <cell r="F654" t="str">
            <v>0676</v>
          </cell>
          <cell r="G654" t="str">
            <v>12450</v>
          </cell>
          <cell r="H654" t="str">
            <v>A</v>
          </cell>
          <cell r="I654" t="str">
            <v>00000041</v>
          </cell>
          <cell r="J654">
            <v>65</v>
          </cell>
          <cell r="K654">
            <v>368</v>
          </cell>
          <cell r="L654">
            <v>6202</v>
          </cell>
          <cell r="M654">
            <v>0</v>
          </cell>
          <cell r="N654">
            <v>0</v>
          </cell>
          <cell r="O654">
            <v>0</v>
          </cell>
          <cell r="P654">
            <v>0</v>
          </cell>
          <cell r="Q654" t="str">
            <v>0676</v>
          </cell>
          <cell r="R654" t="str">
            <v>12450</v>
          </cell>
          <cell r="S654" t="str">
            <v>200212</v>
          </cell>
          <cell r="T654" t="str">
            <v>SA01</v>
          </cell>
          <cell r="U654">
            <v>0.01</v>
          </cell>
          <cell r="V654" t="str">
            <v>LDB</v>
          </cell>
          <cell r="W654">
            <v>0</v>
          </cell>
          <cell r="Y654">
            <v>0</v>
          </cell>
          <cell r="Z654">
            <v>1</v>
          </cell>
          <cell r="AA654" t="str">
            <v>MS#</v>
          </cell>
          <cell r="AB654" t="str">
            <v xml:space="preserve">   998010055</v>
          </cell>
          <cell r="AC654" t="str">
            <v>BCH</v>
          </cell>
          <cell r="AD654" t="str">
            <v>012884</v>
          </cell>
          <cell r="AE654" t="str">
            <v>TML</v>
          </cell>
          <cell r="AF654" t="str">
            <v>12020</v>
          </cell>
          <cell r="AG654" t="str">
            <v>SRL</v>
          </cell>
          <cell r="AH654" t="str">
            <v>0350</v>
          </cell>
          <cell r="AI654" t="str">
            <v>DLV</v>
          </cell>
          <cell r="AJ654" t="str">
            <v>000</v>
          </cell>
          <cell r="AK654" t="str">
            <v>REL</v>
          </cell>
          <cell r="AL654" t="str">
            <v>000</v>
          </cell>
          <cell r="AM654" t="str">
            <v>LN#</v>
          </cell>
          <cell r="AO654" t="str">
            <v>UOI</v>
          </cell>
          <cell r="AP654" t="str">
            <v>EA</v>
          </cell>
          <cell r="AU654" t="str">
            <v>0</v>
          </cell>
          <cell r="AW654" t="str">
            <v>000</v>
          </cell>
          <cell r="AX654" t="str">
            <v>00</v>
          </cell>
          <cell r="AY654" t="str">
            <v>0</v>
          </cell>
          <cell r="AZ654" t="str">
            <v>FPL Fibernet</v>
          </cell>
        </row>
        <row r="655">
          <cell r="A655" t="str">
            <v>107100</v>
          </cell>
          <cell r="B655" t="str">
            <v>0368</v>
          </cell>
          <cell r="C655" t="str">
            <v>06200</v>
          </cell>
          <cell r="D655" t="str">
            <v>0FIBER</v>
          </cell>
          <cell r="E655" t="str">
            <v>368000</v>
          </cell>
          <cell r="F655" t="str">
            <v>0676</v>
          </cell>
          <cell r="G655" t="str">
            <v>12450</v>
          </cell>
          <cell r="H655" t="str">
            <v>A</v>
          </cell>
          <cell r="I655" t="str">
            <v>00000041</v>
          </cell>
          <cell r="J655">
            <v>65</v>
          </cell>
          <cell r="K655">
            <v>368</v>
          </cell>
          <cell r="L655">
            <v>6202</v>
          </cell>
          <cell r="M655">
            <v>0</v>
          </cell>
          <cell r="N655">
            <v>0</v>
          </cell>
          <cell r="O655">
            <v>0</v>
          </cell>
          <cell r="P655">
            <v>0</v>
          </cell>
          <cell r="Q655" t="str">
            <v>0676</v>
          </cell>
          <cell r="R655" t="str">
            <v>12450</v>
          </cell>
          <cell r="S655" t="str">
            <v>200212</v>
          </cell>
          <cell r="T655" t="str">
            <v>SA01</v>
          </cell>
          <cell r="U655">
            <v>0.01</v>
          </cell>
          <cell r="V655" t="str">
            <v>LDB</v>
          </cell>
          <cell r="W655">
            <v>0</v>
          </cell>
          <cell r="Y655">
            <v>0</v>
          </cell>
          <cell r="Z655">
            <v>1</v>
          </cell>
          <cell r="AA655" t="str">
            <v>MS#</v>
          </cell>
          <cell r="AB655" t="str">
            <v xml:space="preserve">   998010096</v>
          </cell>
          <cell r="AC655" t="str">
            <v>BCH</v>
          </cell>
          <cell r="AD655" t="str">
            <v>012884</v>
          </cell>
          <cell r="AE655" t="str">
            <v>TML</v>
          </cell>
          <cell r="AF655" t="str">
            <v>12020</v>
          </cell>
          <cell r="AG655" t="str">
            <v>SRL</v>
          </cell>
          <cell r="AH655" t="str">
            <v>0350</v>
          </cell>
          <cell r="AI655" t="str">
            <v>DLV</v>
          </cell>
          <cell r="AJ655" t="str">
            <v>000</v>
          </cell>
          <cell r="AK655" t="str">
            <v>REL</v>
          </cell>
          <cell r="AL655" t="str">
            <v>000</v>
          </cell>
          <cell r="AM655" t="str">
            <v>LN#</v>
          </cell>
          <cell r="AO655" t="str">
            <v>UOI</v>
          </cell>
          <cell r="AP655" t="str">
            <v>EA</v>
          </cell>
          <cell r="AU655" t="str">
            <v>0</v>
          </cell>
          <cell r="AW655" t="str">
            <v>000</v>
          </cell>
          <cell r="AX655" t="str">
            <v>00</v>
          </cell>
          <cell r="AY655" t="str">
            <v>0</v>
          </cell>
          <cell r="AZ655" t="str">
            <v>FPL Fibernet</v>
          </cell>
        </row>
        <row r="656">
          <cell r="A656" t="str">
            <v>107100</v>
          </cell>
          <cell r="B656" t="str">
            <v>0368</v>
          </cell>
          <cell r="C656" t="str">
            <v>06200</v>
          </cell>
          <cell r="D656" t="str">
            <v>0FIBER</v>
          </cell>
          <cell r="E656" t="str">
            <v>368000</v>
          </cell>
          <cell r="F656" t="str">
            <v>0676</v>
          </cell>
          <cell r="G656" t="str">
            <v>12450</v>
          </cell>
          <cell r="H656" t="str">
            <v>A</v>
          </cell>
          <cell r="I656" t="str">
            <v>00000041</v>
          </cell>
          <cell r="J656">
            <v>65</v>
          </cell>
          <cell r="K656">
            <v>368</v>
          </cell>
          <cell r="L656">
            <v>6202</v>
          </cell>
          <cell r="M656">
            <v>0</v>
          </cell>
          <cell r="N656">
            <v>0</v>
          </cell>
          <cell r="O656">
            <v>0</v>
          </cell>
          <cell r="P656">
            <v>0</v>
          </cell>
          <cell r="Q656" t="str">
            <v>0676</v>
          </cell>
          <cell r="R656" t="str">
            <v>12450</v>
          </cell>
          <cell r="S656" t="str">
            <v>200212</v>
          </cell>
          <cell r="T656" t="str">
            <v>SA01</v>
          </cell>
          <cell r="U656">
            <v>0.01</v>
          </cell>
          <cell r="V656" t="str">
            <v>LDB</v>
          </cell>
          <cell r="W656">
            <v>0</v>
          </cell>
          <cell r="Y656">
            <v>0</v>
          </cell>
          <cell r="Z656">
            <v>1</v>
          </cell>
          <cell r="AA656" t="str">
            <v>MS#</v>
          </cell>
          <cell r="AB656" t="str">
            <v xml:space="preserve">   998014731</v>
          </cell>
          <cell r="AC656" t="str">
            <v>BCH</v>
          </cell>
          <cell r="AD656" t="str">
            <v>015528</v>
          </cell>
          <cell r="AE656" t="str">
            <v>TML</v>
          </cell>
          <cell r="AF656" t="str">
            <v>12019</v>
          </cell>
          <cell r="AG656" t="str">
            <v>SRL</v>
          </cell>
          <cell r="AH656" t="str">
            <v>0350</v>
          </cell>
          <cell r="AI656" t="str">
            <v>DLV</v>
          </cell>
          <cell r="AJ656" t="str">
            <v>000</v>
          </cell>
          <cell r="AK656" t="str">
            <v>REL</v>
          </cell>
          <cell r="AL656" t="str">
            <v>000</v>
          </cell>
          <cell r="AM656" t="str">
            <v>LN#</v>
          </cell>
          <cell r="AO656" t="str">
            <v>UOI</v>
          </cell>
          <cell r="AP656" t="str">
            <v>EA</v>
          </cell>
          <cell r="AU656" t="str">
            <v>0</v>
          </cell>
          <cell r="AW656" t="str">
            <v>000</v>
          </cell>
          <cell r="AX656" t="str">
            <v>00</v>
          </cell>
          <cell r="AY656" t="str">
            <v>0</v>
          </cell>
          <cell r="AZ656" t="str">
            <v>FPL Fibernet</v>
          </cell>
        </row>
        <row r="657">
          <cell r="A657" t="str">
            <v>107100</v>
          </cell>
          <cell r="B657" t="str">
            <v>0368</v>
          </cell>
          <cell r="C657" t="str">
            <v>06200</v>
          </cell>
          <cell r="D657" t="str">
            <v>0FIBER</v>
          </cell>
          <cell r="E657" t="str">
            <v>368000</v>
          </cell>
          <cell r="F657" t="str">
            <v>0676</v>
          </cell>
          <cell r="G657" t="str">
            <v>12450</v>
          </cell>
          <cell r="H657" t="str">
            <v>A</v>
          </cell>
          <cell r="I657" t="str">
            <v>00000041</v>
          </cell>
          <cell r="J657">
            <v>65</v>
          </cell>
          <cell r="K657">
            <v>368</v>
          </cell>
          <cell r="L657">
            <v>6202</v>
          </cell>
          <cell r="M657">
            <v>0</v>
          </cell>
          <cell r="N657">
            <v>0</v>
          </cell>
          <cell r="O657">
            <v>0</v>
          </cell>
          <cell r="P657">
            <v>0</v>
          </cell>
          <cell r="Q657" t="str">
            <v>0676</v>
          </cell>
          <cell r="R657" t="str">
            <v>12450</v>
          </cell>
          <cell r="S657" t="str">
            <v>200212</v>
          </cell>
          <cell r="T657" t="str">
            <v>SA01</v>
          </cell>
          <cell r="U657">
            <v>0.01</v>
          </cell>
          <cell r="V657" t="str">
            <v>LDB</v>
          </cell>
          <cell r="W657">
            <v>0</v>
          </cell>
          <cell r="Y657">
            <v>0</v>
          </cell>
          <cell r="Z657">
            <v>1</v>
          </cell>
          <cell r="AA657" t="str">
            <v>MS#</v>
          </cell>
          <cell r="AB657" t="str">
            <v xml:space="preserve">   998014737</v>
          </cell>
          <cell r="AC657" t="str">
            <v>BCH</v>
          </cell>
          <cell r="AD657" t="str">
            <v>015528</v>
          </cell>
          <cell r="AE657" t="str">
            <v>TML</v>
          </cell>
          <cell r="AF657" t="str">
            <v>12019</v>
          </cell>
          <cell r="AG657" t="str">
            <v>SRL</v>
          </cell>
          <cell r="AH657" t="str">
            <v>0350</v>
          </cell>
          <cell r="AI657" t="str">
            <v>DLV</v>
          </cell>
          <cell r="AJ657" t="str">
            <v>000</v>
          </cell>
          <cell r="AK657" t="str">
            <v>REL</v>
          </cell>
          <cell r="AL657" t="str">
            <v>000</v>
          </cell>
          <cell r="AM657" t="str">
            <v>LN#</v>
          </cell>
          <cell r="AO657" t="str">
            <v>UOI</v>
          </cell>
          <cell r="AP657" t="str">
            <v>EA</v>
          </cell>
          <cell r="AU657" t="str">
            <v>0</v>
          </cell>
          <cell r="AW657" t="str">
            <v>000</v>
          </cell>
          <cell r="AX657" t="str">
            <v>00</v>
          </cell>
          <cell r="AY657" t="str">
            <v>0</v>
          </cell>
          <cell r="AZ657" t="str">
            <v>FPL Fibernet</v>
          </cell>
        </row>
        <row r="658">
          <cell r="A658" t="str">
            <v>107100</v>
          </cell>
          <cell r="B658" t="str">
            <v>0368</v>
          </cell>
          <cell r="C658" t="str">
            <v>06200</v>
          </cell>
          <cell r="D658" t="str">
            <v>0FIBER</v>
          </cell>
          <cell r="E658" t="str">
            <v>368000</v>
          </cell>
          <cell r="F658" t="str">
            <v>0676</v>
          </cell>
          <cell r="G658" t="str">
            <v>12450</v>
          </cell>
          <cell r="H658" t="str">
            <v>A</v>
          </cell>
          <cell r="I658" t="str">
            <v>00000041</v>
          </cell>
          <cell r="J658">
            <v>65</v>
          </cell>
          <cell r="K658">
            <v>368</v>
          </cell>
          <cell r="L658">
            <v>6202</v>
          </cell>
          <cell r="M658">
            <v>0</v>
          </cell>
          <cell r="N658">
            <v>0</v>
          </cell>
          <cell r="O658">
            <v>0</v>
          </cell>
          <cell r="P658">
            <v>0</v>
          </cell>
          <cell r="Q658" t="str">
            <v>0676</v>
          </cell>
          <cell r="R658" t="str">
            <v>12450</v>
          </cell>
          <cell r="S658" t="str">
            <v>200212</v>
          </cell>
          <cell r="T658" t="str">
            <v>SA01</v>
          </cell>
          <cell r="U658">
            <v>0.02</v>
          </cell>
          <cell r="V658" t="str">
            <v>LDB</v>
          </cell>
          <cell r="W658">
            <v>0</v>
          </cell>
          <cell r="Y658">
            <v>0</v>
          </cell>
          <cell r="Z658">
            <v>1</v>
          </cell>
          <cell r="AA658" t="str">
            <v>MS#</v>
          </cell>
          <cell r="AB658" t="str">
            <v xml:space="preserve">   998014730</v>
          </cell>
          <cell r="AC658" t="str">
            <v>BCH</v>
          </cell>
          <cell r="AD658" t="str">
            <v>015528</v>
          </cell>
          <cell r="AE658" t="str">
            <v>TML</v>
          </cell>
          <cell r="AF658" t="str">
            <v>12019</v>
          </cell>
          <cell r="AG658" t="str">
            <v>SRL</v>
          </cell>
          <cell r="AH658" t="str">
            <v>0350</v>
          </cell>
          <cell r="AI658" t="str">
            <v>DLV</v>
          </cell>
          <cell r="AJ658" t="str">
            <v>000</v>
          </cell>
          <cell r="AK658" t="str">
            <v>REL</v>
          </cell>
          <cell r="AL658" t="str">
            <v>000</v>
          </cell>
          <cell r="AM658" t="str">
            <v>LN#</v>
          </cell>
          <cell r="AO658" t="str">
            <v>UOI</v>
          </cell>
          <cell r="AP658" t="str">
            <v>EA</v>
          </cell>
          <cell r="AU658" t="str">
            <v>0</v>
          </cell>
          <cell r="AW658" t="str">
            <v>000</v>
          </cell>
          <cell r="AX658" t="str">
            <v>00</v>
          </cell>
          <cell r="AY658" t="str">
            <v>0</v>
          </cell>
          <cell r="AZ658" t="str">
            <v>FPL Fibernet</v>
          </cell>
        </row>
        <row r="659">
          <cell r="A659" t="str">
            <v>107100</v>
          </cell>
          <cell r="B659" t="str">
            <v>0368</v>
          </cell>
          <cell r="C659" t="str">
            <v>06200</v>
          </cell>
          <cell r="D659" t="str">
            <v>0FIBER</v>
          </cell>
          <cell r="E659" t="str">
            <v>368000</v>
          </cell>
          <cell r="F659" t="str">
            <v>0676</v>
          </cell>
          <cell r="G659" t="str">
            <v>12450</v>
          </cell>
          <cell r="H659" t="str">
            <v>A</v>
          </cell>
          <cell r="I659" t="str">
            <v>00000041</v>
          </cell>
          <cell r="J659">
            <v>65</v>
          </cell>
          <cell r="K659">
            <v>368</v>
          </cell>
          <cell r="L659">
            <v>6202</v>
          </cell>
          <cell r="M659">
            <v>0</v>
          </cell>
          <cell r="N659">
            <v>0</v>
          </cell>
          <cell r="O659">
            <v>0</v>
          </cell>
          <cell r="P659">
            <v>0</v>
          </cell>
          <cell r="Q659" t="str">
            <v>0676</v>
          </cell>
          <cell r="R659" t="str">
            <v>12450</v>
          </cell>
          <cell r="S659" t="str">
            <v>200212</v>
          </cell>
          <cell r="T659" t="str">
            <v>SA01</v>
          </cell>
          <cell r="U659">
            <v>0.02</v>
          </cell>
          <cell r="V659" t="str">
            <v>LDB</v>
          </cell>
          <cell r="W659">
            <v>0</v>
          </cell>
          <cell r="Y659">
            <v>0</v>
          </cell>
          <cell r="Z659">
            <v>1</v>
          </cell>
          <cell r="AA659" t="str">
            <v>MS#</v>
          </cell>
          <cell r="AB659" t="str">
            <v xml:space="preserve">   998014730</v>
          </cell>
          <cell r="AC659" t="str">
            <v>BCH</v>
          </cell>
          <cell r="AD659" t="str">
            <v>015528</v>
          </cell>
          <cell r="AE659" t="str">
            <v>TML</v>
          </cell>
          <cell r="AF659" t="str">
            <v>12019</v>
          </cell>
          <cell r="AG659" t="str">
            <v>SRL</v>
          </cell>
          <cell r="AH659" t="str">
            <v>0350</v>
          </cell>
          <cell r="AI659" t="str">
            <v>DLV</v>
          </cell>
          <cell r="AJ659" t="str">
            <v>000</v>
          </cell>
          <cell r="AK659" t="str">
            <v>REL</v>
          </cell>
          <cell r="AL659" t="str">
            <v>000</v>
          </cell>
          <cell r="AM659" t="str">
            <v>LN#</v>
          </cell>
          <cell r="AO659" t="str">
            <v>UOI</v>
          </cell>
          <cell r="AP659" t="str">
            <v>EA</v>
          </cell>
          <cell r="AU659" t="str">
            <v>0</v>
          </cell>
          <cell r="AW659" t="str">
            <v>000</v>
          </cell>
          <cell r="AX659" t="str">
            <v>00</v>
          </cell>
          <cell r="AY659" t="str">
            <v>0</v>
          </cell>
          <cell r="AZ659" t="str">
            <v>FPL Fibernet</v>
          </cell>
        </row>
        <row r="660">
          <cell r="A660" t="str">
            <v>107100</v>
          </cell>
          <cell r="B660" t="str">
            <v>0368</v>
          </cell>
          <cell r="C660" t="str">
            <v>06200</v>
          </cell>
          <cell r="D660" t="str">
            <v>0FIBER</v>
          </cell>
          <cell r="E660" t="str">
            <v>368000</v>
          </cell>
          <cell r="F660" t="str">
            <v>0676</v>
          </cell>
          <cell r="G660" t="str">
            <v>12450</v>
          </cell>
          <cell r="H660" t="str">
            <v>A</v>
          </cell>
          <cell r="I660" t="str">
            <v>00000041</v>
          </cell>
          <cell r="J660">
            <v>65</v>
          </cell>
          <cell r="K660">
            <v>368</v>
          </cell>
          <cell r="L660">
            <v>6202</v>
          </cell>
          <cell r="M660">
            <v>0</v>
          </cell>
          <cell r="N660">
            <v>0</v>
          </cell>
          <cell r="O660">
            <v>0</v>
          </cell>
          <cell r="P660">
            <v>0</v>
          </cell>
          <cell r="Q660" t="str">
            <v>0676</v>
          </cell>
          <cell r="R660" t="str">
            <v>12450</v>
          </cell>
          <cell r="S660" t="str">
            <v>200212</v>
          </cell>
          <cell r="T660" t="str">
            <v>SA01</v>
          </cell>
          <cell r="U660">
            <v>0.02</v>
          </cell>
          <cell r="V660" t="str">
            <v>LDB</v>
          </cell>
          <cell r="W660">
            <v>0</v>
          </cell>
          <cell r="Y660">
            <v>0</v>
          </cell>
          <cell r="Z660">
            <v>2</v>
          </cell>
          <cell r="AA660" t="str">
            <v>MS#</v>
          </cell>
          <cell r="AB660" t="str">
            <v xml:space="preserve">   998010013</v>
          </cell>
          <cell r="AC660" t="str">
            <v>BCH</v>
          </cell>
          <cell r="AD660" t="str">
            <v>012884</v>
          </cell>
          <cell r="AE660" t="str">
            <v>TML</v>
          </cell>
          <cell r="AF660" t="str">
            <v>12020</v>
          </cell>
          <cell r="AG660" t="str">
            <v>SRL</v>
          </cell>
          <cell r="AH660" t="str">
            <v>0350</v>
          </cell>
          <cell r="AI660" t="str">
            <v>DLV</v>
          </cell>
          <cell r="AJ660" t="str">
            <v>000</v>
          </cell>
          <cell r="AK660" t="str">
            <v>REL</v>
          </cell>
          <cell r="AL660" t="str">
            <v>000</v>
          </cell>
          <cell r="AM660" t="str">
            <v>LN#</v>
          </cell>
          <cell r="AO660" t="str">
            <v>UOI</v>
          </cell>
          <cell r="AP660" t="str">
            <v>EA</v>
          </cell>
          <cell r="AU660" t="str">
            <v>0</v>
          </cell>
          <cell r="AW660" t="str">
            <v>000</v>
          </cell>
          <cell r="AX660" t="str">
            <v>00</v>
          </cell>
          <cell r="AY660" t="str">
            <v>0</v>
          </cell>
          <cell r="AZ660" t="str">
            <v>FPL Fibernet</v>
          </cell>
        </row>
        <row r="661">
          <cell r="A661" t="str">
            <v>107100</v>
          </cell>
          <cell r="B661" t="str">
            <v>0368</v>
          </cell>
          <cell r="C661" t="str">
            <v>06200</v>
          </cell>
          <cell r="D661" t="str">
            <v>0FIBER</v>
          </cell>
          <cell r="E661" t="str">
            <v>368000</v>
          </cell>
          <cell r="F661" t="str">
            <v>0676</v>
          </cell>
          <cell r="G661" t="str">
            <v>12450</v>
          </cell>
          <cell r="H661" t="str">
            <v>A</v>
          </cell>
          <cell r="I661" t="str">
            <v>00000041</v>
          </cell>
          <cell r="J661">
            <v>65</v>
          </cell>
          <cell r="K661">
            <v>368</v>
          </cell>
          <cell r="L661">
            <v>6202</v>
          </cell>
          <cell r="M661">
            <v>0</v>
          </cell>
          <cell r="N661">
            <v>0</v>
          </cell>
          <cell r="O661">
            <v>0</v>
          </cell>
          <cell r="P661">
            <v>0</v>
          </cell>
          <cell r="Q661" t="str">
            <v>0676</v>
          </cell>
          <cell r="R661" t="str">
            <v>12450</v>
          </cell>
          <cell r="S661" t="str">
            <v>200212</v>
          </cell>
          <cell r="T661" t="str">
            <v>SA01</v>
          </cell>
          <cell r="U661">
            <v>0.04</v>
          </cell>
          <cell r="V661" t="str">
            <v>LDB</v>
          </cell>
          <cell r="W661">
            <v>0</v>
          </cell>
          <cell r="Y661">
            <v>0</v>
          </cell>
          <cell r="Z661">
            <v>4</v>
          </cell>
          <cell r="AA661" t="str">
            <v>MS#</v>
          </cell>
          <cell r="AB661" t="str">
            <v xml:space="preserve">   998010046</v>
          </cell>
          <cell r="AC661" t="str">
            <v>BCH</v>
          </cell>
          <cell r="AD661" t="str">
            <v>012886</v>
          </cell>
          <cell r="AE661" t="str">
            <v>TML</v>
          </cell>
          <cell r="AF661" t="str">
            <v>12020</v>
          </cell>
          <cell r="AG661" t="str">
            <v>SRL</v>
          </cell>
          <cell r="AH661" t="str">
            <v>0350</v>
          </cell>
          <cell r="AI661" t="str">
            <v>DLV</v>
          </cell>
          <cell r="AJ661" t="str">
            <v>000</v>
          </cell>
          <cell r="AK661" t="str">
            <v>REL</v>
          </cell>
          <cell r="AL661" t="str">
            <v>000</v>
          </cell>
          <cell r="AM661" t="str">
            <v>LN#</v>
          </cell>
          <cell r="AO661" t="str">
            <v>UOI</v>
          </cell>
          <cell r="AP661" t="str">
            <v>EA</v>
          </cell>
          <cell r="AU661" t="str">
            <v>0</v>
          </cell>
          <cell r="AW661" t="str">
            <v>000</v>
          </cell>
          <cell r="AX661" t="str">
            <v>00</v>
          </cell>
          <cell r="AY661" t="str">
            <v>0</v>
          </cell>
          <cell r="AZ661" t="str">
            <v>FPL Fibernet</v>
          </cell>
        </row>
        <row r="662">
          <cell r="A662" t="str">
            <v>107100</v>
          </cell>
          <cell r="B662" t="str">
            <v>0368</v>
          </cell>
          <cell r="C662" t="str">
            <v>06200</v>
          </cell>
          <cell r="D662" t="str">
            <v>0FIBER</v>
          </cell>
          <cell r="E662" t="str">
            <v>368000</v>
          </cell>
          <cell r="F662" t="str">
            <v>0676</v>
          </cell>
          <cell r="G662" t="str">
            <v>12450</v>
          </cell>
          <cell r="H662" t="str">
            <v>A</v>
          </cell>
          <cell r="I662" t="str">
            <v>00000041</v>
          </cell>
          <cell r="J662">
            <v>65</v>
          </cell>
          <cell r="K662">
            <v>368</v>
          </cell>
          <cell r="L662">
            <v>6202</v>
          </cell>
          <cell r="M662">
            <v>0</v>
          </cell>
          <cell r="N662">
            <v>0</v>
          </cell>
          <cell r="O662">
            <v>0</v>
          </cell>
          <cell r="P662">
            <v>0</v>
          </cell>
          <cell r="Q662" t="str">
            <v>0676</v>
          </cell>
          <cell r="R662" t="str">
            <v>12450</v>
          </cell>
          <cell r="S662" t="str">
            <v>200212</v>
          </cell>
          <cell r="T662" t="str">
            <v>SA01</v>
          </cell>
          <cell r="U662">
            <v>0.05</v>
          </cell>
          <cell r="V662" t="str">
            <v>LDB</v>
          </cell>
          <cell r="W662">
            <v>0</v>
          </cell>
          <cell r="Y662">
            <v>0</v>
          </cell>
          <cell r="Z662">
            <v>1</v>
          </cell>
          <cell r="AA662" t="str">
            <v>MS#</v>
          </cell>
          <cell r="AB662" t="str">
            <v xml:space="preserve">   998000007</v>
          </cell>
          <cell r="AC662" t="str">
            <v>BCH</v>
          </cell>
          <cell r="AD662" t="str">
            <v>015529</v>
          </cell>
          <cell r="AE662" t="str">
            <v>TML</v>
          </cell>
          <cell r="AF662" t="str">
            <v>12019</v>
          </cell>
          <cell r="AG662" t="str">
            <v>SRL</v>
          </cell>
          <cell r="AH662" t="str">
            <v>0350</v>
          </cell>
          <cell r="AI662" t="str">
            <v>DLV</v>
          </cell>
          <cell r="AJ662" t="str">
            <v>000</v>
          </cell>
          <cell r="AK662" t="str">
            <v>REL</v>
          </cell>
          <cell r="AL662" t="str">
            <v>000</v>
          </cell>
          <cell r="AM662" t="str">
            <v>LN#</v>
          </cell>
          <cell r="AO662" t="str">
            <v>UOI</v>
          </cell>
          <cell r="AP662" t="str">
            <v>EA</v>
          </cell>
          <cell r="AU662" t="str">
            <v>0</v>
          </cell>
          <cell r="AW662" t="str">
            <v>000</v>
          </cell>
          <cell r="AX662" t="str">
            <v>00</v>
          </cell>
          <cell r="AY662" t="str">
            <v>0</v>
          </cell>
          <cell r="AZ662" t="str">
            <v>FPL Fibernet</v>
          </cell>
        </row>
        <row r="663">
          <cell r="A663" t="str">
            <v>107100</v>
          </cell>
          <cell r="B663" t="str">
            <v>0368</v>
          </cell>
          <cell r="C663" t="str">
            <v>06200</v>
          </cell>
          <cell r="D663" t="str">
            <v>0FIBER</v>
          </cell>
          <cell r="E663" t="str">
            <v>368000</v>
          </cell>
          <cell r="F663" t="str">
            <v>0676</v>
          </cell>
          <cell r="G663" t="str">
            <v>12450</v>
          </cell>
          <cell r="H663" t="str">
            <v>A</v>
          </cell>
          <cell r="I663" t="str">
            <v>00000041</v>
          </cell>
          <cell r="J663">
            <v>65</v>
          </cell>
          <cell r="K663">
            <v>368</v>
          </cell>
          <cell r="L663">
            <v>6202</v>
          </cell>
          <cell r="M663">
            <v>0</v>
          </cell>
          <cell r="N663">
            <v>0</v>
          </cell>
          <cell r="O663">
            <v>0</v>
          </cell>
          <cell r="P663">
            <v>0</v>
          </cell>
          <cell r="Q663" t="str">
            <v>0676</v>
          </cell>
          <cell r="R663" t="str">
            <v>12450</v>
          </cell>
          <cell r="S663" t="str">
            <v>200212</v>
          </cell>
          <cell r="T663" t="str">
            <v>SA01</v>
          </cell>
          <cell r="U663">
            <v>0.05</v>
          </cell>
          <cell r="V663" t="str">
            <v>LDB</v>
          </cell>
          <cell r="W663">
            <v>0</v>
          </cell>
          <cell r="Y663">
            <v>0</v>
          </cell>
          <cell r="Z663">
            <v>1</v>
          </cell>
          <cell r="AA663" t="str">
            <v>MS#</v>
          </cell>
          <cell r="AB663" t="str">
            <v xml:space="preserve">   998000008</v>
          </cell>
          <cell r="AC663" t="str">
            <v>BCH</v>
          </cell>
          <cell r="AD663" t="str">
            <v>015529</v>
          </cell>
          <cell r="AE663" t="str">
            <v>TML</v>
          </cell>
          <cell r="AF663" t="str">
            <v>12019</v>
          </cell>
          <cell r="AG663" t="str">
            <v>SRL</v>
          </cell>
          <cell r="AH663" t="str">
            <v>0350</v>
          </cell>
          <cell r="AI663" t="str">
            <v>DLV</v>
          </cell>
          <cell r="AJ663" t="str">
            <v>000</v>
          </cell>
          <cell r="AK663" t="str">
            <v>REL</v>
          </cell>
          <cell r="AL663" t="str">
            <v>000</v>
          </cell>
          <cell r="AM663" t="str">
            <v>LN#</v>
          </cell>
          <cell r="AO663" t="str">
            <v>UOI</v>
          </cell>
          <cell r="AP663" t="str">
            <v>EA</v>
          </cell>
          <cell r="AU663" t="str">
            <v>0</v>
          </cell>
          <cell r="AW663" t="str">
            <v>000</v>
          </cell>
          <cell r="AX663" t="str">
            <v>00</v>
          </cell>
          <cell r="AY663" t="str">
            <v>0</v>
          </cell>
          <cell r="AZ663" t="str">
            <v>FPL Fibernet</v>
          </cell>
        </row>
        <row r="664">
          <cell r="A664" t="str">
            <v>107100</v>
          </cell>
          <cell r="B664" t="str">
            <v>0368</v>
          </cell>
          <cell r="C664" t="str">
            <v>06200</v>
          </cell>
          <cell r="D664" t="str">
            <v>0FIBER</v>
          </cell>
          <cell r="E664" t="str">
            <v>368000</v>
          </cell>
          <cell r="F664" t="str">
            <v>0676</v>
          </cell>
          <cell r="G664" t="str">
            <v>12450</v>
          </cell>
          <cell r="H664" t="str">
            <v>A</v>
          </cell>
          <cell r="I664" t="str">
            <v>00000041</v>
          </cell>
          <cell r="J664">
            <v>65</v>
          </cell>
          <cell r="K664">
            <v>368</v>
          </cell>
          <cell r="L664">
            <v>6202</v>
          </cell>
          <cell r="M664">
            <v>0</v>
          </cell>
          <cell r="N664">
            <v>0</v>
          </cell>
          <cell r="O664">
            <v>0</v>
          </cell>
          <cell r="P664">
            <v>0</v>
          </cell>
          <cell r="Q664" t="str">
            <v>0676</v>
          </cell>
          <cell r="R664" t="str">
            <v>12450</v>
          </cell>
          <cell r="S664" t="str">
            <v>200212</v>
          </cell>
          <cell r="T664" t="str">
            <v>SA01</v>
          </cell>
          <cell r="U664">
            <v>0.06</v>
          </cell>
          <cell r="V664" t="str">
            <v>LDB</v>
          </cell>
          <cell r="W664">
            <v>0</v>
          </cell>
          <cell r="Y664">
            <v>0</v>
          </cell>
          <cell r="Z664">
            <v>6</v>
          </cell>
          <cell r="AA664" t="str">
            <v>MS#</v>
          </cell>
          <cell r="AB664" t="str">
            <v xml:space="preserve">   998014736</v>
          </cell>
          <cell r="AC664" t="str">
            <v>BCH</v>
          </cell>
          <cell r="AD664" t="str">
            <v>015528</v>
          </cell>
          <cell r="AE664" t="str">
            <v>TML</v>
          </cell>
          <cell r="AF664" t="str">
            <v>12019</v>
          </cell>
          <cell r="AG664" t="str">
            <v>SRL</v>
          </cell>
          <cell r="AH664" t="str">
            <v>0350</v>
          </cell>
          <cell r="AI664" t="str">
            <v>DLV</v>
          </cell>
          <cell r="AJ664" t="str">
            <v>000</v>
          </cell>
          <cell r="AK664" t="str">
            <v>REL</v>
          </cell>
          <cell r="AL664" t="str">
            <v>000</v>
          </cell>
          <cell r="AM664" t="str">
            <v>LN#</v>
          </cell>
          <cell r="AO664" t="str">
            <v>UOI</v>
          </cell>
          <cell r="AP664" t="str">
            <v>EA</v>
          </cell>
          <cell r="AU664" t="str">
            <v>0</v>
          </cell>
          <cell r="AW664" t="str">
            <v>000</v>
          </cell>
          <cell r="AX664" t="str">
            <v>00</v>
          </cell>
          <cell r="AY664" t="str">
            <v>0</v>
          </cell>
          <cell r="AZ664" t="str">
            <v>FPL Fibernet</v>
          </cell>
        </row>
        <row r="665">
          <cell r="A665" t="str">
            <v>107100</v>
          </cell>
          <cell r="B665" t="str">
            <v>0368</v>
          </cell>
          <cell r="C665" t="str">
            <v>06200</v>
          </cell>
          <cell r="D665" t="str">
            <v>0FIBER</v>
          </cell>
          <cell r="E665" t="str">
            <v>368000</v>
          </cell>
          <cell r="F665" t="str">
            <v>0676</v>
          </cell>
          <cell r="G665" t="str">
            <v>12450</v>
          </cell>
          <cell r="H665" t="str">
            <v>A</v>
          </cell>
          <cell r="I665" t="str">
            <v>00000041</v>
          </cell>
          <cell r="J665">
            <v>65</v>
          </cell>
          <cell r="K665">
            <v>368</v>
          </cell>
          <cell r="L665">
            <v>6202</v>
          </cell>
          <cell r="M665">
            <v>0</v>
          </cell>
          <cell r="N665">
            <v>0</v>
          </cell>
          <cell r="O665">
            <v>0</v>
          </cell>
          <cell r="P665">
            <v>0</v>
          </cell>
          <cell r="Q665" t="str">
            <v>0676</v>
          </cell>
          <cell r="R665" t="str">
            <v>12450</v>
          </cell>
          <cell r="S665" t="str">
            <v>200212</v>
          </cell>
          <cell r="T665" t="str">
            <v>SA01</v>
          </cell>
          <cell r="U665">
            <v>0.48</v>
          </cell>
          <cell r="V665" t="str">
            <v>LDB</v>
          </cell>
          <cell r="W665">
            <v>0</v>
          </cell>
          <cell r="Y665">
            <v>0</v>
          </cell>
          <cell r="Z665">
            <v>1</v>
          </cell>
          <cell r="AA665" t="str">
            <v>MS#</v>
          </cell>
          <cell r="AB665" t="str">
            <v xml:space="preserve">   998014659</v>
          </cell>
          <cell r="AC665" t="str">
            <v>BCH</v>
          </cell>
          <cell r="AD665" t="str">
            <v>015528</v>
          </cell>
          <cell r="AE665" t="str">
            <v>TML</v>
          </cell>
          <cell r="AF665" t="str">
            <v>12019</v>
          </cell>
          <cell r="AG665" t="str">
            <v>SRL</v>
          </cell>
          <cell r="AH665" t="str">
            <v>0350</v>
          </cell>
          <cell r="AI665" t="str">
            <v>DLV</v>
          </cell>
          <cell r="AJ665" t="str">
            <v>000</v>
          </cell>
          <cell r="AK665" t="str">
            <v>REL</v>
          </cell>
          <cell r="AL665" t="str">
            <v>000</v>
          </cell>
          <cell r="AM665" t="str">
            <v>LN#</v>
          </cell>
          <cell r="AO665" t="str">
            <v>UOI</v>
          </cell>
          <cell r="AP665" t="str">
            <v>EA</v>
          </cell>
          <cell r="AU665" t="str">
            <v>0</v>
          </cell>
          <cell r="AW665" t="str">
            <v>000</v>
          </cell>
          <cell r="AX665" t="str">
            <v>00</v>
          </cell>
          <cell r="AY665" t="str">
            <v>0</v>
          </cell>
          <cell r="AZ665" t="str">
            <v>FPL Fibernet</v>
          </cell>
        </row>
        <row r="666">
          <cell r="A666" t="str">
            <v>107100</v>
          </cell>
          <cell r="B666" t="str">
            <v>0368</v>
          </cell>
          <cell r="C666" t="str">
            <v>06200</v>
          </cell>
          <cell r="D666" t="str">
            <v>0FIBER</v>
          </cell>
          <cell r="E666" t="str">
            <v>368000</v>
          </cell>
          <cell r="F666" t="str">
            <v>0676</v>
          </cell>
          <cell r="G666" t="str">
            <v>12450</v>
          </cell>
          <cell r="H666" t="str">
            <v>A</v>
          </cell>
          <cell r="I666" t="str">
            <v>00000041</v>
          </cell>
          <cell r="J666">
            <v>65</v>
          </cell>
          <cell r="K666">
            <v>368</v>
          </cell>
          <cell r="L666">
            <v>6202</v>
          </cell>
          <cell r="M666">
            <v>0</v>
          </cell>
          <cell r="N666">
            <v>0</v>
          </cell>
          <cell r="O666">
            <v>0</v>
          </cell>
          <cell r="P666">
            <v>0</v>
          </cell>
          <cell r="Q666" t="str">
            <v>0676</v>
          </cell>
          <cell r="R666" t="str">
            <v>12450</v>
          </cell>
          <cell r="S666" t="str">
            <v>200212</v>
          </cell>
          <cell r="T666" t="str">
            <v>SA01</v>
          </cell>
          <cell r="U666">
            <v>0.7</v>
          </cell>
          <cell r="V666" t="str">
            <v>LDB</v>
          </cell>
          <cell r="W666">
            <v>0</v>
          </cell>
          <cell r="Y666">
            <v>0</v>
          </cell>
          <cell r="Z666">
            <v>7</v>
          </cell>
          <cell r="AA666" t="str">
            <v>MS#</v>
          </cell>
          <cell r="AB666" t="str">
            <v xml:space="preserve">   998014751</v>
          </cell>
          <cell r="AC666" t="str">
            <v>BCH</v>
          </cell>
          <cell r="AD666" t="str">
            <v>015528</v>
          </cell>
          <cell r="AE666" t="str">
            <v>TML</v>
          </cell>
          <cell r="AF666" t="str">
            <v>12019</v>
          </cell>
          <cell r="AG666" t="str">
            <v>SRL</v>
          </cell>
          <cell r="AH666" t="str">
            <v>0350</v>
          </cell>
          <cell r="AI666" t="str">
            <v>DLV</v>
          </cell>
          <cell r="AJ666" t="str">
            <v>000</v>
          </cell>
          <cell r="AK666" t="str">
            <v>REL</v>
          </cell>
          <cell r="AL666" t="str">
            <v>000</v>
          </cell>
          <cell r="AM666" t="str">
            <v>LN#</v>
          </cell>
          <cell r="AO666" t="str">
            <v>UOI</v>
          </cell>
          <cell r="AP666" t="str">
            <v>EA</v>
          </cell>
          <cell r="AU666" t="str">
            <v>0</v>
          </cell>
          <cell r="AW666" t="str">
            <v>000</v>
          </cell>
          <cell r="AX666" t="str">
            <v>00</v>
          </cell>
          <cell r="AY666" t="str">
            <v>0</v>
          </cell>
          <cell r="AZ666" t="str">
            <v>FPL Fibernet</v>
          </cell>
        </row>
        <row r="667">
          <cell r="A667" t="str">
            <v>107100</v>
          </cell>
          <cell r="B667" t="str">
            <v>0368</v>
          </cell>
          <cell r="C667" t="str">
            <v>06200</v>
          </cell>
          <cell r="D667" t="str">
            <v>0FIBER</v>
          </cell>
          <cell r="E667" t="str">
            <v>368000</v>
          </cell>
          <cell r="F667" t="str">
            <v>0676</v>
          </cell>
          <cell r="G667" t="str">
            <v>12450</v>
          </cell>
          <cell r="H667" t="str">
            <v>A</v>
          </cell>
          <cell r="I667" t="str">
            <v>00000041</v>
          </cell>
          <cell r="J667">
            <v>65</v>
          </cell>
          <cell r="K667">
            <v>368</v>
          </cell>
          <cell r="L667">
            <v>6202</v>
          </cell>
          <cell r="M667">
            <v>0</v>
          </cell>
          <cell r="N667">
            <v>0</v>
          </cell>
          <cell r="O667">
            <v>0</v>
          </cell>
          <cell r="P667">
            <v>0</v>
          </cell>
          <cell r="Q667" t="str">
            <v>0676</v>
          </cell>
          <cell r="R667" t="str">
            <v>12450</v>
          </cell>
          <cell r="S667" t="str">
            <v>200212</v>
          </cell>
          <cell r="T667" t="str">
            <v>SA01</v>
          </cell>
          <cell r="U667">
            <v>1.64</v>
          </cell>
          <cell r="V667" t="str">
            <v>LDB</v>
          </cell>
          <cell r="W667">
            <v>0</v>
          </cell>
          <cell r="Y667">
            <v>0</v>
          </cell>
          <cell r="Z667">
            <v>1</v>
          </cell>
          <cell r="AA667" t="str">
            <v>MS#</v>
          </cell>
          <cell r="AB667" t="str">
            <v xml:space="preserve">   998014679</v>
          </cell>
          <cell r="AC667" t="str">
            <v>BCH</v>
          </cell>
          <cell r="AD667" t="str">
            <v>017204</v>
          </cell>
          <cell r="AE667" t="str">
            <v>TML</v>
          </cell>
          <cell r="AF667" t="str">
            <v>12018</v>
          </cell>
          <cell r="AG667" t="str">
            <v>SRL</v>
          </cell>
          <cell r="AH667" t="str">
            <v>0350</v>
          </cell>
          <cell r="AI667" t="str">
            <v>DLV</v>
          </cell>
          <cell r="AJ667" t="str">
            <v>000</v>
          </cell>
          <cell r="AK667" t="str">
            <v>REL</v>
          </cell>
          <cell r="AL667" t="str">
            <v>000</v>
          </cell>
          <cell r="AM667" t="str">
            <v>LN#</v>
          </cell>
          <cell r="AO667" t="str">
            <v>UOI</v>
          </cell>
          <cell r="AP667" t="str">
            <v>EA</v>
          </cell>
          <cell r="AU667" t="str">
            <v>0</v>
          </cell>
          <cell r="AW667" t="str">
            <v>000</v>
          </cell>
          <cell r="AX667" t="str">
            <v>00</v>
          </cell>
          <cell r="AY667" t="str">
            <v>0</v>
          </cell>
          <cell r="AZ667" t="str">
            <v>FPL Fibernet</v>
          </cell>
        </row>
        <row r="668">
          <cell r="A668" t="str">
            <v>107100</v>
          </cell>
          <cell r="B668" t="str">
            <v>0368</v>
          </cell>
          <cell r="C668" t="str">
            <v>06200</v>
          </cell>
          <cell r="D668" t="str">
            <v>0FIBER</v>
          </cell>
          <cell r="E668" t="str">
            <v>368000</v>
          </cell>
          <cell r="F668" t="str">
            <v>0676</v>
          </cell>
          <cell r="G668" t="str">
            <v>12450</v>
          </cell>
          <cell r="H668" t="str">
            <v>A</v>
          </cell>
          <cell r="I668" t="str">
            <v>00000041</v>
          </cell>
          <cell r="J668">
            <v>65</v>
          </cell>
          <cell r="K668">
            <v>368</v>
          </cell>
          <cell r="L668">
            <v>6202</v>
          </cell>
          <cell r="M668">
            <v>0</v>
          </cell>
          <cell r="N668">
            <v>0</v>
          </cell>
          <cell r="O668">
            <v>0</v>
          </cell>
          <cell r="P668">
            <v>0</v>
          </cell>
          <cell r="Q668" t="str">
            <v>0676</v>
          </cell>
          <cell r="R668" t="str">
            <v>12450</v>
          </cell>
          <cell r="S668" t="str">
            <v>200212</v>
          </cell>
          <cell r="T668" t="str">
            <v>SA01</v>
          </cell>
          <cell r="U668">
            <v>1.89</v>
          </cell>
          <cell r="V668" t="str">
            <v>LDB</v>
          </cell>
          <cell r="W668">
            <v>0</v>
          </cell>
          <cell r="Y668">
            <v>0</v>
          </cell>
          <cell r="Z668">
            <v>3</v>
          </cell>
          <cell r="AA668" t="str">
            <v>MS#</v>
          </cell>
          <cell r="AB668" t="str">
            <v xml:space="preserve">   998014747</v>
          </cell>
          <cell r="AC668" t="str">
            <v>BCH</v>
          </cell>
          <cell r="AD668" t="str">
            <v>015528</v>
          </cell>
          <cell r="AE668" t="str">
            <v>TML</v>
          </cell>
          <cell r="AF668" t="str">
            <v>12019</v>
          </cell>
          <cell r="AG668" t="str">
            <v>SRL</v>
          </cell>
          <cell r="AH668" t="str">
            <v>0350</v>
          </cell>
          <cell r="AI668" t="str">
            <v>DLV</v>
          </cell>
          <cell r="AJ668" t="str">
            <v>000</v>
          </cell>
          <cell r="AK668" t="str">
            <v>REL</v>
          </cell>
          <cell r="AL668" t="str">
            <v>000</v>
          </cell>
          <cell r="AM668" t="str">
            <v>LN#</v>
          </cell>
          <cell r="AO668" t="str">
            <v>UOI</v>
          </cell>
          <cell r="AP668" t="str">
            <v>EA</v>
          </cell>
          <cell r="AU668" t="str">
            <v>0</v>
          </cell>
          <cell r="AW668" t="str">
            <v>000</v>
          </cell>
          <cell r="AX668" t="str">
            <v>00</v>
          </cell>
          <cell r="AY668" t="str">
            <v>0</v>
          </cell>
          <cell r="AZ668" t="str">
            <v>FPL Fibernet</v>
          </cell>
        </row>
        <row r="669">
          <cell r="A669" t="str">
            <v>107100</v>
          </cell>
          <cell r="B669" t="str">
            <v>0368</v>
          </cell>
          <cell r="C669" t="str">
            <v>06200</v>
          </cell>
          <cell r="D669" t="str">
            <v>0FIBER</v>
          </cell>
          <cell r="E669" t="str">
            <v>368000</v>
          </cell>
          <cell r="F669" t="str">
            <v>0676</v>
          </cell>
          <cell r="G669" t="str">
            <v>12450</v>
          </cell>
          <cell r="H669" t="str">
            <v>A</v>
          </cell>
          <cell r="I669" t="str">
            <v>00000041</v>
          </cell>
          <cell r="J669">
            <v>65</v>
          </cell>
          <cell r="K669">
            <v>368</v>
          </cell>
          <cell r="L669">
            <v>6202</v>
          </cell>
          <cell r="M669">
            <v>0</v>
          </cell>
          <cell r="N669">
            <v>0</v>
          </cell>
          <cell r="O669">
            <v>0</v>
          </cell>
          <cell r="P669">
            <v>0</v>
          </cell>
          <cell r="Q669" t="str">
            <v>0676</v>
          </cell>
          <cell r="R669" t="str">
            <v>12450</v>
          </cell>
          <cell r="S669" t="str">
            <v>200212</v>
          </cell>
          <cell r="T669" t="str">
            <v>SA01</v>
          </cell>
          <cell r="U669">
            <v>2.0499999999999998</v>
          </cell>
          <cell r="V669" t="str">
            <v>LDB</v>
          </cell>
          <cell r="W669">
            <v>0</v>
          </cell>
          <cell r="Y669">
            <v>0</v>
          </cell>
          <cell r="Z669">
            <v>1</v>
          </cell>
          <cell r="AA669" t="str">
            <v>MS#</v>
          </cell>
          <cell r="AB669" t="str">
            <v xml:space="preserve">   998014690</v>
          </cell>
          <cell r="AC669" t="str">
            <v>BCH</v>
          </cell>
          <cell r="AD669" t="str">
            <v>013367</v>
          </cell>
          <cell r="AE669" t="str">
            <v>TML</v>
          </cell>
          <cell r="AF669" t="str">
            <v>12016</v>
          </cell>
          <cell r="AG669" t="str">
            <v>SRL</v>
          </cell>
          <cell r="AH669" t="str">
            <v>0350</v>
          </cell>
          <cell r="AI669" t="str">
            <v>DLV</v>
          </cell>
          <cell r="AJ669" t="str">
            <v>000</v>
          </cell>
          <cell r="AK669" t="str">
            <v>REL</v>
          </cell>
          <cell r="AL669" t="str">
            <v>000</v>
          </cell>
          <cell r="AM669" t="str">
            <v>LN#</v>
          </cell>
          <cell r="AO669" t="str">
            <v>UOI</v>
          </cell>
          <cell r="AP669" t="str">
            <v>EA</v>
          </cell>
          <cell r="AU669" t="str">
            <v>0</v>
          </cell>
          <cell r="AW669" t="str">
            <v>000</v>
          </cell>
          <cell r="AX669" t="str">
            <v>00</v>
          </cell>
          <cell r="AY669" t="str">
            <v>0</v>
          </cell>
          <cell r="AZ669" t="str">
            <v>FPL Fibernet</v>
          </cell>
        </row>
        <row r="670">
          <cell r="A670" t="str">
            <v>107100</v>
          </cell>
          <cell r="B670" t="str">
            <v>0368</v>
          </cell>
          <cell r="C670" t="str">
            <v>06200</v>
          </cell>
          <cell r="D670" t="str">
            <v>0FIBER</v>
          </cell>
          <cell r="E670" t="str">
            <v>368000</v>
          </cell>
          <cell r="F670" t="str">
            <v>0676</v>
          </cell>
          <cell r="G670" t="str">
            <v>12450</v>
          </cell>
          <cell r="H670" t="str">
            <v>A</v>
          </cell>
          <cell r="I670" t="str">
            <v>00000041</v>
          </cell>
          <cell r="J670">
            <v>65</v>
          </cell>
          <cell r="K670">
            <v>368</v>
          </cell>
          <cell r="L670">
            <v>6202</v>
          </cell>
          <cell r="M670">
            <v>0</v>
          </cell>
          <cell r="N670">
            <v>0</v>
          </cell>
          <cell r="O670">
            <v>0</v>
          </cell>
          <cell r="P670">
            <v>0</v>
          </cell>
          <cell r="Q670" t="str">
            <v>0676</v>
          </cell>
          <cell r="R670" t="str">
            <v>12450</v>
          </cell>
          <cell r="S670" t="str">
            <v>200212</v>
          </cell>
          <cell r="T670" t="str">
            <v>SA01</v>
          </cell>
          <cell r="U670">
            <v>2.39</v>
          </cell>
          <cell r="V670" t="str">
            <v>LDB</v>
          </cell>
          <cell r="W670">
            <v>0</v>
          </cell>
          <cell r="Y670">
            <v>0</v>
          </cell>
          <cell r="Z670">
            <v>1</v>
          </cell>
          <cell r="AA670" t="str">
            <v>MS#</v>
          </cell>
          <cell r="AB670" t="str">
            <v xml:space="preserve">   998014699</v>
          </cell>
          <cell r="AC670" t="str">
            <v>BCH</v>
          </cell>
          <cell r="AD670" t="str">
            <v>015528</v>
          </cell>
          <cell r="AE670" t="str">
            <v>TML</v>
          </cell>
          <cell r="AF670" t="str">
            <v>12019</v>
          </cell>
          <cell r="AG670" t="str">
            <v>SRL</v>
          </cell>
          <cell r="AH670" t="str">
            <v>0350</v>
          </cell>
          <cell r="AI670" t="str">
            <v>DLV</v>
          </cell>
          <cell r="AJ670" t="str">
            <v>000</v>
          </cell>
          <cell r="AK670" t="str">
            <v>REL</v>
          </cell>
          <cell r="AL670" t="str">
            <v>000</v>
          </cell>
          <cell r="AM670" t="str">
            <v>LN#</v>
          </cell>
          <cell r="AO670" t="str">
            <v>UOI</v>
          </cell>
          <cell r="AP670" t="str">
            <v>EA</v>
          </cell>
          <cell r="AU670" t="str">
            <v>0</v>
          </cell>
          <cell r="AW670" t="str">
            <v>000</v>
          </cell>
          <cell r="AX670" t="str">
            <v>00</v>
          </cell>
          <cell r="AY670" t="str">
            <v>0</v>
          </cell>
          <cell r="AZ670" t="str">
            <v>FPL Fibernet</v>
          </cell>
        </row>
        <row r="671">
          <cell r="A671" t="str">
            <v>107100</v>
          </cell>
          <cell r="B671" t="str">
            <v>0368</v>
          </cell>
          <cell r="C671" t="str">
            <v>06200</v>
          </cell>
          <cell r="D671" t="str">
            <v>0FIBER</v>
          </cell>
          <cell r="E671" t="str">
            <v>368000</v>
          </cell>
          <cell r="F671" t="str">
            <v>0676</v>
          </cell>
          <cell r="G671" t="str">
            <v>12450</v>
          </cell>
          <cell r="H671" t="str">
            <v>A</v>
          </cell>
          <cell r="I671" t="str">
            <v>00000041</v>
          </cell>
          <cell r="J671">
            <v>65</v>
          </cell>
          <cell r="K671">
            <v>368</v>
          </cell>
          <cell r="L671">
            <v>6202</v>
          </cell>
          <cell r="M671">
            <v>0</v>
          </cell>
          <cell r="N671">
            <v>0</v>
          </cell>
          <cell r="O671">
            <v>0</v>
          </cell>
          <cell r="P671">
            <v>0</v>
          </cell>
          <cell r="Q671" t="str">
            <v>0676</v>
          </cell>
          <cell r="R671" t="str">
            <v>12450</v>
          </cell>
          <cell r="S671" t="str">
            <v>200212</v>
          </cell>
          <cell r="T671" t="str">
            <v>SA01</v>
          </cell>
          <cell r="U671">
            <v>2.76</v>
          </cell>
          <cell r="V671" t="str">
            <v>LDB</v>
          </cell>
          <cell r="W671">
            <v>0</v>
          </cell>
          <cell r="Y671">
            <v>0</v>
          </cell>
          <cell r="Z671">
            <v>6</v>
          </cell>
          <cell r="AA671" t="str">
            <v>MS#</v>
          </cell>
          <cell r="AB671" t="str">
            <v xml:space="preserve">   998014748</v>
          </cell>
          <cell r="AC671" t="str">
            <v>BCH</v>
          </cell>
          <cell r="AD671" t="str">
            <v>015528</v>
          </cell>
          <cell r="AE671" t="str">
            <v>TML</v>
          </cell>
          <cell r="AF671" t="str">
            <v>12019</v>
          </cell>
          <cell r="AG671" t="str">
            <v>SRL</v>
          </cell>
          <cell r="AH671" t="str">
            <v>0350</v>
          </cell>
          <cell r="AI671" t="str">
            <v>DLV</v>
          </cell>
          <cell r="AJ671" t="str">
            <v>000</v>
          </cell>
          <cell r="AK671" t="str">
            <v>REL</v>
          </cell>
          <cell r="AL671" t="str">
            <v>000</v>
          </cell>
          <cell r="AM671" t="str">
            <v>LN#</v>
          </cell>
          <cell r="AO671" t="str">
            <v>UOI</v>
          </cell>
          <cell r="AP671" t="str">
            <v>EA</v>
          </cell>
          <cell r="AU671" t="str">
            <v>0</v>
          </cell>
          <cell r="AW671" t="str">
            <v>000</v>
          </cell>
          <cell r="AX671" t="str">
            <v>00</v>
          </cell>
          <cell r="AY671" t="str">
            <v>0</v>
          </cell>
          <cell r="AZ671" t="str">
            <v>FPL Fibernet</v>
          </cell>
        </row>
        <row r="672">
          <cell r="A672" t="str">
            <v>107100</v>
          </cell>
          <cell r="B672" t="str">
            <v>0368</v>
          </cell>
          <cell r="C672" t="str">
            <v>06200</v>
          </cell>
          <cell r="D672" t="str">
            <v>0FIBER</v>
          </cell>
          <cell r="E672" t="str">
            <v>368000</v>
          </cell>
          <cell r="F672" t="str">
            <v>0676</v>
          </cell>
          <cell r="G672" t="str">
            <v>12450</v>
          </cell>
          <cell r="H672" t="str">
            <v>A</v>
          </cell>
          <cell r="I672" t="str">
            <v>00000041</v>
          </cell>
          <cell r="J672">
            <v>65</v>
          </cell>
          <cell r="K672">
            <v>368</v>
          </cell>
          <cell r="L672">
            <v>6202</v>
          </cell>
          <cell r="M672">
            <v>0</v>
          </cell>
          <cell r="N672">
            <v>0</v>
          </cell>
          <cell r="O672">
            <v>0</v>
          </cell>
          <cell r="P672">
            <v>0</v>
          </cell>
          <cell r="Q672" t="str">
            <v>0676</v>
          </cell>
          <cell r="R672" t="str">
            <v>12450</v>
          </cell>
          <cell r="S672" t="str">
            <v>200212</v>
          </cell>
          <cell r="T672" t="str">
            <v>SA01</v>
          </cell>
          <cell r="U672">
            <v>2.94</v>
          </cell>
          <cell r="V672" t="str">
            <v>LDB</v>
          </cell>
          <cell r="W672">
            <v>0</v>
          </cell>
          <cell r="Y672">
            <v>0</v>
          </cell>
          <cell r="Z672">
            <v>1</v>
          </cell>
          <cell r="AA672" t="str">
            <v>MS#</v>
          </cell>
          <cell r="AB672" t="str">
            <v xml:space="preserve">   998014106</v>
          </cell>
          <cell r="AC672" t="str">
            <v>BCH</v>
          </cell>
          <cell r="AD672" t="str">
            <v>015528</v>
          </cell>
          <cell r="AE672" t="str">
            <v>TML</v>
          </cell>
          <cell r="AF672" t="str">
            <v>12019</v>
          </cell>
          <cell r="AG672" t="str">
            <v>SRL</v>
          </cell>
          <cell r="AH672" t="str">
            <v>0350</v>
          </cell>
          <cell r="AI672" t="str">
            <v>DLV</v>
          </cell>
          <cell r="AJ672" t="str">
            <v>000</v>
          </cell>
          <cell r="AK672" t="str">
            <v>REL</v>
          </cell>
          <cell r="AL672" t="str">
            <v>000</v>
          </cell>
          <cell r="AM672" t="str">
            <v>LN#</v>
          </cell>
          <cell r="AO672" t="str">
            <v>UOI</v>
          </cell>
          <cell r="AP672" t="str">
            <v>EA</v>
          </cell>
          <cell r="AU672" t="str">
            <v>0</v>
          </cell>
          <cell r="AW672" t="str">
            <v>000</v>
          </cell>
          <cell r="AX672" t="str">
            <v>00</v>
          </cell>
          <cell r="AY672" t="str">
            <v>0</v>
          </cell>
          <cell r="AZ672" t="str">
            <v>FPL Fibernet</v>
          </cell>
        </row>
        <row r="673">
          <cell r="A673" t="str">
            <v>107100</v>
          </cell>
          <cell r="B673" t="str">
            <v>0368</v>
          </cell>
          <cell r="C673" t="str">
            <v>06200</v>
          </cell>
          <cell r="D673" t="str">
            <v>0FIBER</v>
          </cell>
          <cell r="E673" t="str">
            <v>368000</v>
          </cell>
          <cell r="F673" t="str">
            <v>0676</v>
          </cell>
          <cell r="G673" t="str">
            <v>12450</v>
          </cell>
          <cell r="H673" t="str">
            <v>A</v>
          </cell>
          <cell r="I673" t="str">
            <v>00000041</v>
          </cell>
          <cell r="J673">
            <v>65</v>
          </cell>
          <cell r="K673">
            <v>368</v>
          </cell>
          <cell r="L673">
            <v>6202</v>
          </cell>
          <cell r="M673">
            <v>0</v>
          </cell>
          <cell r="N673">
            <v>0</v>
          </cell>
          <cell r="O673">
            <v>0</v>
          </cell>
          <cell r="P673">
            <v>0</v>
          </cell>
          <cell r="Q673" t="str">
            <v>0676</v>
          </cell>
          <cell r="R673" t="str">
            <v>12450</v>
          </cell>
          <cell r="S673" t="str">
            <v>200212</v>
          </cell>
          <cell r="T673" t="str">
            <v>SA01</v>
          </cell>
          <cell r="U673">
            <v>3.68</v>
          </cell>
          <cell r="V673" t="str">
            <v>LDB</v>
          </cell>
          <cell r="W673">
            <v>0</v>
          </cell>
          <cell r="Y673">
            <v>0</v>
          </cell>
          <cell r="Z673">
            <v>1</v>
          </cell>
          <cell r="AA673" t="str">
            <v>MS#</v>
          </cell>
          <cell r="AB673" t="str">
            <v xml:space="preserve">   998014105</v>
          </cell>
          <cell r="AC673" t="str">
            <v>BCH</v>
          </cell>
          <cell r="AD673" t="str">
            <v>015528</v>
          </cell>
          <cell r="AE673" t="str">
            <v>TML</v>
          </cell>
          <cell r="AF673" t="str">
            <v>12019</v>
          </cell>
          <cell r="AG673" t="str">
            <v>SRL</v>
          </cell>
          <cell r="AH673" t="str">
            <v>0350</v>
          </cell>
          <cell r="AI673" t="str">
            <v>DLV</v>
          </cell>
          <cell r="AJ673" t="str">
            <v>000</v>
          </cell>
          <cell r="AK673" t="str">
            <v>REL</v>
          </cell>
          <cell r="AL673" t="str">
            <v>000</v>
          </cell>
          <cell r="AM673" t="str">
            <v>LN#</v>
          </cell>
          <cell r="AO673" t="str">
            <v>UOI</v>
          </cell>
          <cell r="AP673" t="str">
            <v>EA</v>
          </cell>
          <cell r="AU673" t="str">
            <v>0</v>
          </cell>
          <cell r="AW673" t="str">
            <v>000</v>
          </cell>
          <cell r="AX673" t="str">
            <v>00</v>
          </cell>
          <cell r="AY673" t="str">
            <v>0</v>
          </cell>
          <cell r="AZ673" t="str">
            <v>FPL Fibernet</v>
          </cell>
        </row>
        <row r="674">
          <cell r="A674" t="str">
            <v>107100</v>
          </cell>
          <cell r="B674" t="str">
            <v>0368</v>
          </cell>
          <cell r="C674" t="str">
            <v>06200</v>
          </cell>
          <cell r="D674" t="str">
            <v>0FIBER</v>
          </cell>
          <cell r="E674" t="str">
            <v>368000</v>
          </cell>
          <cell r="F674" t="str">
            <v>0676</v>
          </cell>
          <cell r="G674" t="str">
            <v>12450</v>
          </cell>
          <cell r="H674" t="str">
            <v>A</v>
          </cell>
          <cell r="I674" t="str">
            <v>00000041</v>
          </cell>
          <cell r="J674">
            <v>65</v>
          </cell>
          <cell r="K674">
            <v>368</v>
          </cell>
          <cell r="L674">
            <v>6202</v>
          </cell>
          <cell r="M674">
            <v>0</v>
          </cell>
          <cell r="N674">
            <v>0</v>
          </cell>
          <cell r="O674">
            <v>0</v>
          </cell>
          <cell r="P674">
            <v>0</v>
          </cell>
          <cell r="Q674" t="str">
            <v>0676</v>
          </cell>
          <cell r="R674" t="str">
            <v>12450</v>
          </cell>
          <cell r="S674" t="str">
            <v>200212</v>
          </cell>
          <cell r="T674" t="str">
            <v>SA01</v>
          </cell>
          <cell r="U674">
            <v>5.1100000000000003</v>
          </cell>
          <cell r="V674" t="str">
            <v>LDB</v>
          </cell>
          <cell r="W674">
            <v>0</v>
          </cell>
          <cell r="Y674">
            <v>0</v>
          </cell>
          <cell r="Z674">
            <v>7</v>
          </cell>
          <cell r="AA674" t="str">
            <v>MS#</v>
          </cell>
          <cell r="AB674" t="str">
            <v xml:space="preserve">   998014744</v>
          </cell>
          <cell r="AC674" t="str">
            <v>BCH</v>
          </cell>
          <cell r="AD674" t="str">
            <v>015528</v>
          </cell>
          <cell r="AE674" t="str">
            <v>TML</v>
          </cell>
          <cell r="AF674" t="str">
            <v>12019</v>
          </cell>
          <cell r="AG674" t="str">
            <v>SRL</v>
          </cell>
          <cell r="AH674" t="str">
            <v>0350</v>
          </cell>
          <cell r="AI674" t="str">
            <v>DLV</v>
          </cell>
          <cell r="AJ674" t="str">
            <v>000</v>
          </cell>
          <cell r="AK674" t="str">
            <v>REL</v>
          </cell>
          <cell r="AL674" t="str">
            <v>000</v>
          </cell>
          <cell r="AM674" t="str">
            <v>LN#</v>
          </cell>
          <cell r="AO674" t="str">
            <v>UOI</v>
          </cell>
          <cell r="AP674" t="str">
            <v>EA</v>
          </cell>
          <cell r="AU674" t="str">
            <v>0</v>
          </cell>
          <cell r="AW674" t="str">
            <v>000</v>
          </cell>
          <cell r="AX674" t="str">
            <v>00</v>
          </cell>
          <cell r="AY674" t="str">
            <v>0</v>
          </cell>
          <cell r="AZ674" t="str">
            <v>FPL Fibernet</v>
          </cell>
        </row>
        <row r="675">
          <cell r="A675" t="str">
            <v>107100</v>
          </cell>
          <cell r="B675" t="str">
            <v>0368</v>
          </cell>
          <cell r="C675" t="str">
            <v>06200</v>
          </cell>
          <cell r="D675" t="str">
            <v>0FIBER</v>
          </cell>
          <cell r="E675" t="str">
            <v>368000</v>
          </cell>
          <cell r="F675" t="str">
            <v>0676</v>
          </cell>
          <cell r="G675" t="str">
            <v>12450</v>
          </cell>
          <cell r="H675" t="str">
            <v>A</v>
          </cell>
          <cell r="I675" t="str">
            <v>00000041</v>
          </cell>
          <cell r="J675">
            <v>65</v>
          </cell>
          <cell r="K675">
            <v>368</v>
          </cell>
          <cell r="L675">
            <v>6202</v>
          </cell>
          <cell r="M675">
            <v>0</v>
          </cell>
          <cell r="N675">
            <v>0</v>
          </cell>
          <cell r="O675">
            <v>0</v>
          </cell>
          <cell r="P675">
            <v>0</v>
          </cell>
          <cell r="Q675" t="str">
            <v>0676</v>
          </cell>
          <cell r="R675" t="str">
            <v>12450</v>
          </cell>
          <cell r="S675" t="str">
            <v>200212</v>
          </cell>
          <cell r="T675" t="str">
            <v>SA01</v>
          </cell>
          <cell r="U675">
            <v>5.75</v>
          </cell>
          <cell r="V675" t="str">
            <v>LDB</v>
          </cell>
          <cell r="W675">
            <v>0</v>
          </cell>
          <cell r="Y675">
            <v>0</v>
          </cell>
          <cell r="Z675">
            <v>23</v>
          </cell>
          <cell r="AA675" t="str">
            <v>MS#</v>
          </cell>
          <cell r="AB675" t="str">
            <v xml:space="preserve">   998014741</v>
          </cell>
          <cell r="AC675" t="str">
            <v>BCH</v>
          </cell>
          <cell r="AD675" t="str">
            <v>015528</v>
          </cell>
          <cell r="AE675" t="str">
            <v>TML</v>
          </cell>
          <cell r="AF675" t="str">
            <v>12019</v>
          </cell>
          <cell r="AG675" t="str">
            <v>SRL</v>
          </cell>
          <cell r="AH675" t="str">
            <v>0350</v>
          </cell>
          <cell r="AI675" t="str">
            <v>DLV</v>
          </cell>
          <cell r="AJ675" t="str">
            <v>000</v>
          </cell>
          <cell r="AK675" t="str">
            <v>REL</v>
          </cell>
          <cell r="AL675" t="str">
            <v>000</v>
          </cell>
          <cell r="AM675" t="str">
            <v>LN#</v>
          </cell>
          <cell r="AO675" t="str">
            <v>UOI</v>
          </cell>
          <cell r="AP675" t="str">
            <v>EA</v>
          </cell>
          <cell r="AU675" t="str">
            <v>0</v>
          </cell>
          <cell r="AW675" t="str">
            <v>000</v>
          </cell>
          <cell r="AX675" t="str">
            <v>00</v>
          </cell>
          <cell r="AY675" t="str">
            <v>0</v>
          </cell>
          <cell r="AZ675" t="str">
            <v>FPL Fibernet</v>
          </cell>
        </row>
        <row r="676">
          <cell r="A676" t="str">
            <v>107100</v>
          </cell>
          <cell r="B676" t="str">
            <v>0368</v>
          </cell>
          <cell r="C676" t="str">
            <v>06200</v>
          </cell>
          <cell r="D676" t="str">
            <v>0FIBER</v>
          </cell>
          <cell r="E676" t="str">
            <v>368000</v>
          </cell>
          <cell r="F676" t="str">
            <v>0676</v>
          </cell>
          <cell r="G676" t="str">
            <v>12450</v>
          </cell>
          <cell r="H676" t="str">
            <v>A</v>
          </cell>
          <cell r="I676" t="str">
            <v>00000041</v>
          </cell>
          <cell r="J676">
            <v>65</v>
          </cell>
          <cell r="K676">
            <v>368</v>
          </cell>
          <cell r="L676">
            <v>6202</v>
          </cell>
          <cell r="M676">
            <v>0</v>
          </cell>
          <cell r="N676">
            <v>0</v>
          </cell>
          <cell r="O676">
            <v>0</v>
          </cell>
          <cell r="P676">
            <v>0</v>
          </cell>
          <cell r="Q676" t="str">
            <v>0676</v>
          </cell>
          <cell r="R676" t="str">
            <v>12450</v>
          </cell>
          <cell r="S676" t="str">
            <v>200212</v>
          </cell>
          <cell r="T676" t="str">
            <v>SA01</v>
          </cell>
          <cell r="U676">
            <v>7.17</v>
          </cell>
          <cell r="V676" t="str">
            <v>LDB</v>
          </cell>
          <cell r="W676">
            <v>0</v>
          </cell>
          <cell r="Y676">
            <v>0</v>
          </cell>
          <cell r="Z676">
            <v>3</v>
          </cell>
          <cell r="AA676" t="str">
            <v>MS#</v>
          </cell>
          <cell r="AB676" t="str">
            <v xml:space="preserve">   998014698</v>
          </cell>
          <cell r="AC676" t="str">
            <v>BCH</v>
          </cell>
          <cell r="AD676" t="str">
            <v>013370</v>
          </cell>
          <cell r="AE676" t="str">
            <v>TML</v>
          </cell>
          <cell r="AF676" t="str">
            <v>12016</v>
          </cell>
          <cell r="AG676" t="str">
            <v>SRL</v>
          </cell>
          <cell r="AH676" t="str">
            <v>0350</v>
          </cell>
          <cell r="AI676" t="str">
            <v>DLV</v>
          </cell>
          <cell r="AJ676" t="str">
            <v>000</v>
          </cell>
          <cell r="AK676" t="str">
            <v>REL</v>
          </cell>
          <cell r="AL676" t="str">
            <v>000</v>
          </cell>
          <cell r="AM676" t="str">
            <v>LN#</v>
          </cell>
          <cell r="AO676" t="str">
            <v>UOI</v>
          </cell>
          <cell r="AP676" t="str">
            <v>EA</v>
          </cell>
          <cell r="AU676" t="str">
            <v>0</v>
          </cell>
          <cell r="AW676" t="str">
            <v>000</v>
          </cell>
          <cell r="AX676" t="str">
            <v>00</v>
          </cell>
          <cell r="AY676" t="str">
            <v>0</v>
          </cell>
          <cell r="AZ676" t="str">
            <v>FPL Fibernet</v>
          </cell>
        </row>
        <row r="677">
          <cell r="A677" t="str">
            <v>107100</v>
          </cell>
          <cell r="B677" t="str">
            <v>0368</v>
          </cell>
          <cell r="C677" t="str">
            <v>06200</v>
          </cell>
          <cell r="D677" t="str">
            <v>0FIBER</v>
          </cell>
          <cell r="E677" t="str">
            <v>368000</v>
          </cell>
          <cell r="F677" t="str">
            <v>0676</v>
          </cell>
          <cell r="G677" t="str">
            <v>12450</v>
          </cell>
          <cell r="H677" t="str">
            <v>A</v>
          </cell>
          <cell r="I677" t="str">
            <v>00000041</v>
          </cell>
          <cell r="J677">
            <v>65</v>
          </cell>
          <cell r="K677">
            <v>368</v>
          </cell>
          <cell r="L677">
            <v>6202</v>
          </cell>
          <cell r="M677">
            <v>0</v>
          </cell>
          <cell r="N677">
            <v>0</v>
          </cell>
          <cell r="O677">
            <v>0</v>
          </cell>
          <cell r="P677">
            <v>0</v>
          </cell>
          <cell r="Q677" t="str">
            <v>0676</v>
          </cell>
          <cell r="R677" t="str">
            <v>12450</v>
          </cell>
          <cell r="S677" t="str">
            <v>200212</v>
          </cell>
          <cell r="T677" t="str">
            <v>SA01</v>
          </cell>
          <cell r="U677">
            <v>7.25</v>
          </cell>
          <cell r="V677" t="str">
            <v>LDB</v>
          </cell>
          <cell r="W677">
            <v>0</v>
          </cell>
          <cell r="Y677">
            <v>0</v>
          </cell>
          <cell r="Z677">
            <v>5</v>
          </cell>
          <cell r="AA677" t="str">
            <v>MS#</v>
          </cell>
          <cell r="AB677" t="str">
            <v xml:space="preserve">   998014540</v>
          </cell>
          <cell r="AC677" t="str">
            <v>BCH</v>
          </cell>
          <cell r="AD677" t="str">
            <v>013352</v>
          </cell>
          <cell r="AE677" t="str">
            <v>TML</v>
          </cell>
          <cell r="AF677" t="str">
            <v>12016</v>
          </cell>
          <cell r="AG677" t="str">
            <v>SRL</v>
          </cell>
          <cell r="AH677" t="str">
            <v>0350</v>
          </cell>
          <cell r="AI677" t="str">
            <v>DLV</v>
          </cell>
          <cell r="AJ677" t="str">
            <v>000</v>
          </cell>
          <cell r="AK677" t="str">
            <v>REL</v>
          </cell>
          <cell r="AL677" t="str">
            <v>000</v>
          </cell>
          <cell r="AM677" t="str">
            <v>LN#</v>
          </cell>
          <cell r="AO677" t="str">
            <v>UOI</v>
          </cell>
          <cell r="AP677" t="str">
            <v>EA</v>
          </cell>
          <cell r="AU677" t="str">
            <v>0</v>
          </cell>
          <cell r="AW677" t="str">
            <v>000</v>
          </cell>
          <cell r="AX677" t="str">
            <v>00</v>
          </cell>
          <cell r="AY677" t="str">
            <v>0</v>
          </cell>
          <cell r="AZ677" t="str">
            <v>FPL Fibernet</v>
          </cell>
        </row>
        <row r="678">
          <cell r="A678" t="str">
            <v>107100</v>
          </cell>
          <cell r="B678" t="str">
            <v>0368</v>
          </cell>
          <cell r="C678" t="str">
            <v>06200</v>
          </cell>
          <cell r="D678" t="str">
            <v>0FIBER</v>
          </cell>
          <cell r="E678" t="str">
            <v>368000</v>
          </cell>
          <cell r="F678" t="str">
            <v>0676</v>
          </cell>
          <cell r="G678" t="str">
            <v>12450</v>
          </cell>
          <cell r="H678" t="str">
            <v>A</v>
          </cell>
          <cell r="I678" t="str">
            <v>00000041</v>
          </cell>
          <cell r="J678">
            <v>65</v>
          </cell>
          <cell r="K678">
            <v>368</v>
          </cell>
          <cell r="L678">
            <v>6202</v>
          </cell>
          <cell r="M678">
            <v>0</v>
          </cell>
          <cell r="N678">
            <v>0</v>
          </cell>
          <cell r="O678">
            <v>0</v>
          </cell>
          <cell r="P678">
            <v>0</v>
          </cell>
          <cell r="Q678" t="str">
            <v>0676</v>
          </cell>
          <cell r="R678" t="str">
            <v>12450</v>
          </cell>
          <cell r="S678" t="str">
            <v>200212</v>
          </cell>
          <cell r="T678" t="str">
            <v>SA01</v>
          </cell>
          <cell r="U678">
            <v>13.94</v>
          </cell>
          <cell r="V678" t="str">
            <v>LDB</v>
          </cell>
          <cell r="W678">
            <v>0</v>
          </cell>
          <cell r="Y678">
            <v>0</v>
          </cell>
          <cell r="Z678">
            <v>1</v>
          </cell>
          <cell r="AA678" t="str">
            <v>MS#</v>
          </cell>
          <cell r="AB678" t="str">
            <v xml:space="preserve">   998014284</v>
          </cell>
          <cell r="AC678" t="str">
            <v>BCH</v>
          </cell>
          <cell r="AD678" t="str">
            <v>015528</v>
          </cell>
          <cell r="AE678" t="str">
            <v>TML</v>
          </cell>
          <cell r="AF678" t="str">
            <v>12019</v>
          </cell>
          <cell r="AG678" t="str">
            <v>SRL</v>
          </cell>
          <cell r="AH678" t="str">
            <v>0350</v>
          </cell>
          <cell r="AI678" t="str">
            <v>DLV</v>
          </cell>
          <cell r="AJ678" t="str">
            <v>000</v>
          </cell>
          <cell r="AK678" t="str">
            <v>REL</v>
          </cell>
          <cell r="AL678" t="str">
            <v>000</v>
          </cell>
          <cell r="AM678" t="str">
            <v>LN#</v>
          </cell>
          <cell r="AO678" t="str">
            <v>UOI</v>
          </cell>
          <cell r="AP678" t="str">
            <v>EA</v>
          </cell>
          <cell r="AU678" t="str">
            <v>0</v>
          </cell>
          <cell r="AW678" t="str">
            <v>000</v>
          </cell>
          <cell r="AX678" t="str">
            <v>00</v>
          </cell>
          <cell r="AY678" t="str">
            <v>0</v>
          </cell>
          <cell r="AZ678" t="str">
            <v>FPL Fibernet</v>
          </cell>
        </row>
        <row r="679">
          <cell r="A679" t="str">
            <v>107100</v>
          </cell>
          <cell r="B679" t="str">
            <v>0368</v>
          </cell>
          <cell r="C679" t="str">
            <v>06200</v>
          </cell>
          <cell r="D679" t="str">
            <v>0FIBER</v>
          </cell>
          <cell r="E679" t="str">
            <v>368000</v>
          </cell>
          <cell r="F679" t="str">
            <v>0676</v>
          </cell>
          <cell r="G679" t="str">
            <v>12450</v>
          </cell>
          <cell r="H679" t="str">
            <v>A</v>
          </cell>
          <cell r="I679" t="str">
            <v>00000041</v>
          </cell>
          <cell r="J679">
            <v>65</v>
          </cell>
          <cell r="K679">
            <v>368</v>
          </cell>
          <cell r="L679">
            <v>6202</v>
          </cell>
          <cell r="M679">
            <v>0</v>
          </cell>
          <cell r="N679">
            <v>0</v>
          </cell>
          <cell r="O679">
            <v>0</v>
          </cell>
          <cell r="P679">
            <v>0</v>
          </cell>
          <cell r="Q679" t="str">
            <v>0676</v>
          </cell>
          <cell r="R679" t="str">
            <v>12450</v>
          </cell>
          <cell r="S679" t="str">
            <v>200212</v>
          </cell>
          <cell r="T679" t="str">
            <v>SA01</v>
          </cell>
          <cell r="U679">
            <v>14.9</v>
          </cell>
          <cell r="V679" t="str">
            <v>LDB</v>
          </cell>
          <cell r="W679">
            <v>0</v>
          </cell>
          <cell r="Y679">
            <v>0</v>
          </cell>
          <cell r="Z679">
            <v>1</v>
          </cell>
          <cell r="AA679" t="str">
            <v>MS#</v>
          </cell>
          <cell r="AB679" t="str">
            <v xml:space="preserve">   998014750</v>
          </cell>
          <cell r="AC679" t="str">
            <v>BCH</v>
          </cell>
          <cell r="AD679" t="str">
            <v>015528</v>
          </cell>
          <cell r="AE679" t="str">
            <v>TML</v>
          </cell>
          <cell r="AF679" t="str">
            <v>12019</v>
          </cell>
          <cell r="AG679" t="str">
            <v>SRL</v>
          </cell>
          <cell r="AH679" t="str">
            <v>0350</v>
          </cell>
          <cell r="AI679" t="str">
            <v>DLV</v>
          </cell>
          <cell r="AJ679" t="str">
            <v>000</v>
          </cell>
          <cell r="AK679" t="str">
            <v>REL</v>
          </cell>
          <cell r="AL679" t="str">
            <v>000</v>
          </cell>
          <cell r="AM679" t="str">
            <v>LN#</v>
          </cell>
          <cell r="AO679" t="str">
            <v>UOI</v>
          </cell>
          <cell r="AP679" t="str">
            <v>EA</v>
          </cell>
          <cell r="AU679" t="str">
            <v>0</v>
          </cell>
          <cell r="AW679" t="str">
            <v>000</v>
          </cell>
          <cell r="AX679" t="str">
            <v>00</v>
          </cell>
          <cell r="AY679" t="str">
            <v>0</v>
          </cell>
          <cell r="AZ679" t="str">
            <v>FPL Fibernet</v>
          </cell>
        </row>
        <row r="680">
          <cell r="A680" t="str">
            <v>107100</v>
          </cell>
          <cell r="B680" t="str">
            <v>0368</v>
          </cell>
          <cell r="C680" t="str">
            <v>06200</v>
          </cell>
          <cell r="D680" t="str">
            <v>0FIBER</v>
          </cell>
          <cell r="E680" t="str">
            <v>368000</v>
          </cell>
          <cell r="F680" t="str">
            <v>0676</v>
          </cell>
          <cell r="G680" t="str">
            <v>12450</v>
          </cell>
          <cell r="H680" t="str">
            <v>A</v>
          </cell>
          <cell r="I680" t="str">
            <v>00000041</v>
          </cell>
          <cell r="J680">
            <v>65</v>
          </cell>
          <cell r="K680">
            <v>368</v>
          </cell>
          <cell r="L680">
            <v>6202</v>
          </cell>
          <cell r="M680">
            <v>0</v>
          </cell>
          <cell r="N680">
            <v>0</v>
          </cell>
          <cell r="O680">
            <v>0</v>
          </cell>
          <cell r="P680">
            <v>0</v>
          </cell>
          <cell r="Q680" t="str">
            <v>0676</v>
          </cell>
          <cell r="R680" t="str">
            <v>12450</v>
          </cell>
          <cell r="S680" t="str">
            <v>200212</v>
          </cell>
          <cell r="T680" t="str">
            <v>SA01</v>
          </cell>
          <cell r="U680">
            <v>16.64</v>
          </cell>
          <cell r="V680" t="str">
            <v>LDB</v>
          </cell>
          <cell r="W680">
            <v>0</v>
          </cell>
          <cell r="Y680">
            <v>0</v>
          </cell>
          <cell r="Z680">
            <v>1</v>
          </cell>
          <cell r="AA680" t="str">
            <v>MS#</v>
          </cell>
          <cell r="AB680" t="str">
            <v xml:space="preserve">   998014535</v>
          </cell>
          <cell r="AC680" t="str">
            <v>BCH</v>
          </cell>
          <cell r="AD680" t="str">
            <v>013351</v>
          </cell>
          <cell r="AE680" t="str">
            <v>TML</v>
          </cell>
          <cell r="AF680" t="str">
            <v>12016</v>
          </cell>
          <cell r="AG680" t="str">
            <v>SRL</v>
          </cell>
          <cell r="AH680" t="str">
            <v>0350</v>
          </cell>
          <cell r="AI680" t="str">
            <v>DLV</v>
          </cell>
          <cell r="AJ680" t="str">
            <v>000</v>
          </cell>
          <cell r="AK680" t="str">
            <v>REL</v>
          </cell>
          <cell r="AL680" t="str">
            <v>000</v>
          </cell>
          <cell r="AM680" t="str">
            <v>LN#</v>
          </cell>
          <cell r="AO680" t="str">
            <v>UOI</v>
          </cell>
          <cell r="AP680" t="str">
            <v>EA</v>
          </cell>
          <cell r="AU680" t="str">
            <v>0</v>
          </cell>
          <cell r="AW680" t="str">
            <v>000</v>
          </cell>
          <cell r="AX680" t="str">
            <v>00</v>
          </cell>
          <cell r="AY680" t="str">
            <v>0</v>
          </cell>
          <cell r="AZ680" t="str">
            <v>FPL Fibernet</v>
          </cell>
        </row>
        <row r="681">
          <cell r="A681" t="str">
            <v>107100</v>
          </cell>
          <cell r="B681" t="str">
            <v>0368</v>
          </cell>
          <cell r="C681" t="str">
            <v>06200</v>
          </cell>
          <cell r="D681" t="str">
            <v>0FIBER</v>
          </cell>
          <cell r="E681" t="str">
            <v>368000</v>
          </cell>
          <cell r="F681" t="str">
            <v>0676</v>
          </cell>
          <cell r="G681" t="str">
            <v>12450</v>
          </cell>
          <cell r="H681" t="str">
            <v>A</v>
          </cell>
          <cell r="I681" t="str">
            <v>00000041</v>
          </cell>
          <cell r="J681">
            <v>65</v>
          </cell>
          <cell r="K681">
            <v>368</v>
          </cell>
          <cell r="L681">
            <v>6202</v>
          </cell>
          <cell r="M681">
            <v>0</v>
          </cell>
          <cell r="N681">
            <v>0</v>
          </cell>
          <cell r="O681">
            <v>0</v>
          </cell>
          <cell r="P681">
            <v>0</v>
          </cell>
          <cell r="Q681" t="str">
            <v>0676</v>
          </cell>
          <cell r="R681" t="str">
            <v>12450</v>
          </cell>
          <cell r="S681" t="str">
            <v>200212</v>
          </cell>
          <cell r="T681" t="str">
            <v>SA01</v>
          </cell>
          <cell r="U681">
            <v>17.399999999999999</v>
          </cell>
          <cell r="V681" t="str">
            <v>LDB</v>
          </cell>
          <cell r="W681">
            <v>0</v>
          </cell>
          <cell r="Y681">
            <v>0</v>
          </cell>
          <cell r="Z681">
            <v>2</v>
          </cell>
          <cell r="AA681" t="str">
            <v>MS#</v>
          </cell>
          <cell r="AB681" t="str">
            <v xml:space="preserve">   998014405</v>
          </cell>
          <cell r="AC681" t="str">
            <v>BCH</v>
          </cell>
          <cell r="AD681" t="str">
            <v>015528</v>
          </cell>
          <cell r="AE681" t="str">
            <v>TML</v>
          </cell>
          <cell r="AF681" t="str">
            <v>12019</v>
          </cell>
          <cell r="AG681" t="str">
            <v>SRL</v>
          </cell>
          <cell r="AH681" t="str">
            <v>0350</v>
          </cell>
          <cell r="AI681" t="str">
            <v>DLV</v>
          </cell>
          <cell r="AJ681" t="str">
            <v>000</v>
          </cell>
          <cell r="AK681" t="str">
            <v>REL</v>
          </cell>
          <cell r="AL681" t="str">
            <v>000</v>
          </cell>
          <cell r="AM681" t="str">
            <v>LN#</v>
          </cell>
          <cell r="AO681" t="str">
            <v>UOI</v>
          </cell>
          <cell r="AP681" t="str">
            <v>EA</v>
          </cell>
          <cell r="AU681" t="str">
            <v>0</v>
          </cell>
          <cell r="AW681" t="str">
            <v>000</v>
          </cell>
          <cell r="AX681" t="str">
            <v>00</v>
          </cell>
          <cell r="AY681" t="str">
            <v>0</v>
          </cell>
          <cell r="AZ681" t="str">
            <v>FPL Fibernet</v>
          </cell>
        </row>
        <row r="682">
          <cell r="A682" t="str">
            <v>107100</v>
          </cell>
          <cell r="B682" t="str">
            <v>0368</v>
          </cell>
          <cell r="C682" t="str">
            <v>06200</v>
          </cell>
          <cell r="D682" t="str">
            <v>0FIBER</v>
          </cell>
          <cell r="E682" t="str">
            <v>368000</v>
          </cell>
          <cell r="F682" t="str">
            <v>0676</v>
          </cell>
          <cell r="G682" t="str">
            <v>12450</v>
          </cell>
          <cell r="H682" t="str">
            <v>A</v>
          </cell>
          <cell r="I682" t="str">
            <v>00000041</v>
          </cell>
          <cell r="J682">
            <v>65</v>
          </cell>
          <cell r="K682">
            <v>368</v>
          </cell>
          <cell r="L682">
            <v>6202</v>
          </cell>
          <cell r="M682">
            <v>0</v>
          </cell>
          <cell r="N682">
            <v>0</v>
          </cell>
          <cell r="O682">
            <v>0</v>
          </cell>
          <cell r="P682">
            <v>0</v>
          </cell>
          <cell r="Q682" t="str">
            <v>0676</v>
          </cell>
          <cell r="R682" t="str">
            <v>12450</v>
          </cell>
          <cell r="S682" t="str">
            <v>200212</v>
          </cell>
          <cell r="T682" t="str">
            <v>SA01</v>
          </cell>
          <cell r="U682">
            <v>24.85</v>
          </cell>
          <cell r="V682" t="str">
            <v>LDB</v>
          </cell>
          <cell r="W682">
            <v>0</v>
          </cell>
          <cell r="Y682">
            <v>0</v>
          </cell>
          <cell r="Z682">
            <v>2</v>
          </cell>
          <cell r="AA682" t="str">
            <v>MS#</v>
          </cell>
          <cell r="AB682" t="str">
            <v xml:space="preserve">   998000189</v>
          </cell>
          <cell r="AC682" t="str">
            <v>BCH</v>
          </cell>
          <cell r="AD682" t="str">
            <v>012887</v>
          </cell>
          <cell r="AE682" t="str">
            <v>TML</v>
          </cell>
          <cell r="AF682" t="str">
            <v>12020</v>
          </cell>
          <cell r="AG682" t="str">
            <v>SRL</v>
          </cell>
          <cell r="AH682" t="str">
            <v>0368</v>
          </cell>
          <cell r="AI682" t="str">
            <v>DLV</v>
          </cell>
          <cell r="AJ682" t="str">
            <v>000</v>
          </cell>
          <cell r="AK682" t="str">
            <v>REL</v>
          </cell>
          <cell r="AL682" t="str">
            <v>000</v>
          </cell>
          <cell r="AM682" t="str">
            <v>LN#</v>
          </cell>
          <cell r="AO682" t="str">
            <v>UOI</v>
          </cell>
          <cell r="AP682" t="str">
            <v>EA</v>
          </cell>
          <cell r="AU682" t="str">
            <v>0</v>
          </cell>
          <cell r="AW682" t="str">
            <v>000</v>
          </cell>
          <cell r="AX682" t="str">
            <v>00</v>
          </cell>
          <cell r="AY682" t="str">
            <v>0</v>
          </cell>
          <cell r="AZ682" t="str">
            <v>FPL Fibernet</v>
          </cell>
        </row>
        <row r="683">
          <cell r="A683" t="str">
            <v>107100</v>
          </cell>
          <cell r="B683" t="str">
            <v>0368</v>
          </cell>
          <cell r="C683" t="str">
            <v>06200</v>
          </cell>
          <cell r="D683" t="str">
            <v>0FIBER</v>
          </cell>
          <cell r="E683" t="str">
            <v>368000</v>
          </cell>
          <cell r="F683" t="str">
            <v>0676</v>
          </cell>
          <cell r="G683" t="str">
            <v>12450</v>
          </cell>
          <cell r="H683" t="str">
            <v>A</v>
          </cell>
          <cell r="I683" t="str">
            <v>00000041</v>
          </cell>
          <cell r="J683">
            <v>65</v>
          </cell>
          <cell r="K683">
            <v>368</v>
          </cell>
          <cell r="L683">
            <v>6202</v>
          </cell>
          <cell r="M683">
            <v>0</v>
          </cell>
          <cell r="N683">
            <v>0</v>
          </cell>
          <cell r="O683">
            <v>0</v>
          </cell>
          <cell r="P683">
            <v>0</v>
          </cell>
          <cell r="Q683" t="str">
            <v>0676</v>
          </cell>
          <cell r="R683" t="str">
            <v>12450</v>
          </cell>
          <cell r="S683" t="str">
            <v>200212</v>
          </cell>
          <cell r="T683" t="str">
            <v>SA01</v>
          </cell>
          <cell r="U683">
            <v>24.85</v>
          </cell>
          <cell r="V683" t="str">
            <v>LDB</v>
          </cell>
          <cell r="W683">
            <v>0</v>
          </cell>
          <cell r="Y683">
            <v>0</v>
          </cell>
          <cell r="Z683">
            <v>7</v>
          </cell>
          <cell r="AA683" t="str">
            <v>MS#</v>
          </cell>
          <cell r="AB683" t="str">
            <v xml:space="preserve">   998014672</v>
          </cell>
          <cell r="AC683" t="str">
            <v>BCH</v>
          </cell>
          <cell r="AD683" t="str">
            <v>017211</v>
          </cell>
          <cell r="AE683" t="str">
            <v>TML</v>
          </cell>
          <cell r="AF683" t="str">
            <v>12018</v>
          </cell>
          <cell r="AG683" t="str">
            <v>SRL</v>
          </cell>
          <cell r="AH683" t="str">
            <v>0350</v>
          </cell>
          <cell r="AI683" t="str">
            <v>DLV</v>
          </cell>
          <cell r="AJ683" t="str">
            <v>000</v>
          </cell>
          <cell r="AK683" t="str">
            <v>REL</v>
          </cell>
          <cell r="AL683" t="str">
            <v>000</v>
          </cell>
          <cell r="AM683" t="str">
            <v>LN#</v>
          </cell>
          <cell r="AO683" t="str">
            <v>UOI</v>
          </cell>
          <cell r="AP683" t="str">
            <v>EA</v>
          </cell>
          <cell r="AU683" t="str">
            <v>0</v>
          </cell>
          <cell r="AW683" t="str">
            <v>000</v>
          </cell>
          <cell r="AX683" t="str">
            <v>00</v>
          </cell>
          <cell r="AY683" t="str">
            <v>0</v>
          </cell>
          <cell r="AZ683" t="str">
            <v>FPL Fibernet</v>
          </cell>
        </row>
        <row r="684">
          <cell r="A684" t="str">
            <v>107100</v>
          </cell>
          <cell r="B684" t="str">
            <v>0368</v>
          </cell>
          <cell r="C684" t="str">
            <v>06200</v>
          </cell>
          <cell r="D684" t="str">
            <v>0FIBER</v>
          </cell>
          <cell r="E684" t="str">
            <v>368000</v>
          </cell>
          <cell r="F684" t="str">
            <v>0676</v>
          </cell>
          <cell r="G684" t="str">
            <v>12450</v>
          </cell>
          <cell r="H684" t="str">
            <v>A</v>
          </cell>
          <cell r="I684" t="str">
            <v>00000041</v>
          </cell>
          <cell r="J684">
            <v>65</v>
          </cell>
          <cell r="K684">
            <v>368</v>
          </cell>
          <cell r="L684">
            <v>6202</v>
          </cell>
          <cell r="M684">
            <v>0</v>
          </cell>
          <cell r="N684">
            <v>0</v>
          </cell>
          <cell r="O684">
            <v>0</v>
          </cell>
          <cell r="P684">
            <v>0</v>
          </cell>
          <cell r="Q684" t="str">
            <v>0676</v>
          </cell>
          <cell r="R684" t="str">
            <v>12450</v>
          </cell>
          <cell r="S684" t="str">
            <v>200212</v>
          </cell>
          <cell r="T684" t="str">
            <v>SA01</v>
          </cell>
          <cell r="U684">
            <v>26.21</v>
          </cell>
          <cell r="V684" t="str">
            <v>LDB</v>
          </cell>
          <cell r="W684">
            <v>0</v>
          </cell>
          <cell r="Y684">
            <v>0</v>
          </cell>
          <cell r="Z684">
            <v>1</v>
          </cell>
          <cell r="AA684" t="str">
            <v>MS#</v>
          </cell>
          <cell r="AB684" t="str">
            <v xml:space="preserve">   998003514</v>
          </cell>
          <cell r="AC684" t="str">
            <v>BCH</v>
          </cell>
          <cell r="AD684" t="str">
            <v>017203</v>
          </cell>
          <cell r="AE684" t="str">
            <v>TML</v>
          </cell>
          <cell r="AF684" t="str">
            <v>12018</v>
          </cell>
          <cell r="AG684" t="str">
            <v>SRL</v>
          </cell>
          <cell r="AH684" t="str">
            <v>0350</v>
          </cell>
          <cell r="AI684" t="str">
            <v>DLV</v>
          </cell>
          <cell r="AJ684" t="str">
            <v>000</v>
          </cell>
          <cell r="AK684" t="str">
            <v>REL</v>
          </cell>
          <cell r="AL684" t="str">
            <v>000</v>
          </cell>
          <cell r="AM684" t="str">
            <v>LN#</v>
          </cell>
          <cell r="AO684" t="str">
            <v>UOI</v>
          </cell>
          <cell r="AP684" t="str">
            <v>EA</v>
          </cell>
          <cell r="AU684" t="str">
            <v>0</v>
          </cell>
          <cell r="AW684" t="str">
            <v>000</v>
          </cell>
          <cell r="AX684" t="str">
            <v>00</v>
          </cell>
          <cell r="AY684" t="str">
            <v>0</v>
          </cell>
          <cell r="AZ684" t="str">
            <v>FPL Fibernet</v>
          </cell>
        </row>
        <row r="685">
          <cell r="A685" t="str">
            <v>107100</v>
          </cell>
          <cell r="B685" t="str">
            <v>0368</v>
          </cell>
          <cell r="C685" t="str">
            <v>06200</v>
          </cell>
          <cell r="D685" t="str">
            <v>0FIBER</v>
          </cell>
          <cell r="E685" t="str">
            <v>368000</v>
          </cell>
          <cell r="F685" t="str">
            <v>0676</v>
          </cell>
          <cell r="G685" t="str">
            <v>12450</v>
          </cell>
          <cell r="H685" t="str">
            <v>A</v>
          </cell>
          <cell r="I685" t="str">
            <v>00000041</v>
          </cell>
          <cell r="J685">
            <v>65</v>
          </cell>
          <cell r="K685">
            <v>368</v>
          </cell>
          <cell r="L685">
            <v>6202</v>
          </cell>
          <cell r="M685">
            <v>0</v>
          </cell>
          <cell r="N685">
            <v>0</v>
          </cell>
          <cell r="O685">
            <v>0</v>
          </cell>
          <cell r="P685">
            <v>0</v>
          </cell>
          <cell r="Q685" t="str">
            <v>0676</v>
          </cell>
          <cell r="R685" t="str">
            <v>12450</v>
          </cell>
          <cell r="S685" t="str">
            <v>200212</v>
          </cell>
          <cell r="T685" t="str">
            <v>SA01</v>
          </cell>
          <cell r="U685">
            <v>28.14</v>
          </cell>
          <cell r="V685" t="str">
            <v>LDB</v>
          </cell>
          <cell r="W685">
            <v>0</v>
          </cell>
          <cell r="Y685">
            <v>0</v>
          </cell>
          <cell r="Z685">
            <v>1</v>
          </cell>
          <cell r="AA685" t="str">
            <v>MS#</v>
          </cell>
          <cell r="AB685" t="str">
            <v xml:space="preserve">   998000586</v>
          </cell>
          <cell r="AC685" t="str">
            <v>BCH</v>
          </cell>
          <cell r="AD685" t="str">
            <v>012890</v>
          </cell>
          <cell r="AE685" t="str">
            <v>TML</v>
          </cell>
          <cell r="AF685" t="str">
            <v>12020</v>
          </cell>
          <cell r="AG685" t="str">
            <v>SRL</v>
          </cell>
          <cell r="AH685" t="str">
            <v>0368</v>
          </cell>
          <cell r="AI685" t="str">
            <v>DLV</v>
          </cell>
          <cell r="AJ685" t="str">
            <v>000</v>
          </cell>
          <cell r="AK685" t="str">
            <v>REL</v>
          </cell>
          <cell r="AL685" t="str">
            <v>000</v>
          </cell>
          <cell r="AM685" t="str">
            <v>LN#</v>
          </cell>
          <cell r="AO685" t="str">
            <v>UOI</v>
          </cell>
          <cell r="AP685" t="str">
            <v>EA</v>
          </cell>
          <cell r="AU685" t="str">
            <v>0</v>
          </cell>
          <cell r="AW685" t="str">
            <v>000</v>
          </cell>
          <cell r="AX685" t="str">
            <v>00</v>
          </cell>
          <cell r="AY685" t="str">
            <v>0</v>
          </cell>
          <cell r="AZ685" t="str">
            <v>FPL Fibernet</v>
          </cell>
        </row>
        <row r="686">
          <cell r="A686" t="str">
            <v>107100</v>
          </cell>
          <cell r="B686" t="str">
            <v>0368</v>
          </cell>
          <cell r="C686" t="str">
            <v>06200</v>
          </cell>
          <cell r="D686" t="str">
            <v>0FIBER</v>
          </cell>
          <cell r="E686" t="str">
            <v>368000</v>
          </cell>
          <cell r="F686" t="str">
            <v>0676</v>
          </cell>
          <cell r="G686" t="str">
            <v>12450</v>
          </cell>
          <cell r="H686" t="str">
            <v>A</v>
          </cell>
          <cell r="I686" t="str">
            <v>00000041</v>
          </cell>
          <cell r="J686">
            <v>65</v>
          </cell>
          <cell r="K686">
            <v>368</v>
          </cell>
          <cell r="L686">
            <v>6202</v>
          </cell>
          <cell r="M686">
            <v>0</v>
          </cell>
          <cell r="N686">
            <v>0</v>
          </cell>
          <cell r="O686">
            <v>0</v>
          </cell>
          <cell r="P686">
            <v>0</v>
          </cell>
          <cell r="Q686" t="str">
            <v>0676</v>
          </cell>
          <cell r="R686" t="str">
            <v>12450</v>
          </cell>
          <cell r="S686" t="str">
            <v>200212</v>
          </cell>
          <cell r="T686" t="str">
            <v>SA01</v>
          </cell>
          <cell r="U686">
            <v>32.5</v>
          </cell>
          <cell r="V686" t="str">
            <v>LDB</v>
          </cell>
          <cell r="W686">
            <v>0</v>
          </cell>
          <cell r="Y686">
            <v>0</v>
          </cell>
          <cell r="Z686">
            <v>2</v>
          </cell>
          <cell r="AA686" t="str">
            <v>MS#</v>
          </cell>
          <cell r="AB686" t="str">
            <v xml:space="preserve">   998014682</v>
          </cell>
          <cell r="AC686" t="str">
            <v>BCH</v>
          </cell>
          <cell r="AD686" t="str">
            <v>013366</v>
          </cell>
          <cell r="AE686" t="str">
            <v>TML</v>
          </cell>
          <cell r="AF686" t="str">
            <v>12016</v>
          </cell>
          <cell r="AG686" t="str">
            <v>SRL</v>
          </cell>
          <cell r="AH686" t="str">
            <v>0350</v>
          </cell>
          <cell r="AI686" t="str">
            <v>DLV</v>
          </cell>
          <cell r="AJ686" t="str">
            <v>000</v>
          </cell>
          <cell r="AK686" t="str">
            <v>REL</v>
          </cell>
          <cell r="AL686" t="str">
            <v>000</v>
          </cell>
          <cell r="AM686" t="str">
            <v>LN#</v>
          </cell>
          <cell r="AO686" t="str">
            <v>UOI</v>
          </cell>
          <cell r="AP686" t="str">
            <v>EA</v>
          </cell>
          <cell r="AU686" t="str">
            <v>0</v>
          </cell>
          <cell r="AW686" t="str">
            <v>000</v>
          </cell>
          <cell r="AX686" t="str">
            <v>00</v>
          </cell>
          <cell r="AY686" t="str">
            <v>0</v>
          </cell>
          <cell r="AZ686" t="str">
            <v>FPL Fibernet</v>
          </cell>
        </row>
        <row r="687">
          <cell r="A687" t="str">
            <v>107100</v>
          </cell>
          <cell r="B687" t="str">
            <v>0368</v>
          </cell>
          <cell r="C687" t="str">
            <v>06200</v>
          </cell>
          <cell r="D687" t="str">
            <v>0FIBER</v>
          </cell>
          <cell r="E687" t="str">
            <v>368000</v>
          </cell>
          <cell r="F687" t="str">
            <v>0676</v>
          </cell>
          <cell r="G687" t="str">
            <v>12450</v>
          </cell>
          <cell r="H687" t="str">
            <v>A</v>
          </cell>
          <cell r="I687" t="str">
            <v>00000041</v>
          </cell>
          <cell r="J687">
            <v>65</v>
          </cell>
          <cell r="K687">
            <v>368</v>
          </cell>
          <cell r="L687">
            <v>6202</v>
          </cell>
          <cell r="M687">
            <v>0</v>
          </cell>
          <cell r="N687">
            <v>0</v>
          </cell>
          <cell r="O687">
            <v>0</v>
          </cell>
          <cell r="P687">
            <v>0</v>
          </cell>
          <cell r="Q687" t="str">
            <v>0676</v>
          </cell>
          <cell r="R687" t="str">
            <v>12450</v>
          </cell>
          <cell r="S687" t="str">
            <v>200212</v>
          </cell>
          <cell r="T687" t="str">
            <v>SA01</v>
          </cell>
          <cell r="U687">
            <v>35.25</v>
          </cell>
          <cell r="V687" t="str">
            <v>LDB</v>
          </cell>
          <cell r="W687">
            <v>0</v>
          </cell>
          <cell r="Y687">
            <v>0</v>
          </cell>
          <cell r="Z687">
            <v>1</v>
          </cell>
          <cell r="AA687" t="str">
            <v>MS#</v>
          </cell>
          <cell r="AB687" t="str">
            <v xml:space="preserve">   998014560</v>
          </cell>
          <cell r="AC687" t="str">
            <v>BCH</v>
          </cell>
          <cell r="AD687" t="str">
            <v>013356</v>
          </cell>
          <cell r="AE687" t="str">
            <v>TML</v>
          </cell>
          <cell r="AF687" t="str">
            <v>12016</v>
          </cell>
          <cell r="AG687" t="str">
            <v>SRL</v>
          </cell>
          <cell r="AH687" t="str">
            <v>0350</v>
          </cell>
          <cell r="AI687" t="str">
            <v>DLV</v>
          </cell>
          <cell r="AJ687" t="str">
            <v>000</v>
          </cell>
          <cell r="AK687" t="str">
            <v>REL</v>
          </cell>
          <cell r="AL687" t="str">
            <v>000</v>
          </cell>
          <cell r="AM687" t="str">
            <v>LN#</v>
          </cell>
          <cell r="AO687" t="str">
            <v>UOI</v>
          </cell>
          <cell r="AP687" t="str">
            <v>EA</v>
          </cell>
          <cell r="AU687" t="str">
            <v>0</v>
          </cell>
          <cell r="AW687" t="str">
            <v>000</v>
          </cell>
          <cell r="AX687" t="str">
            <v>00</v>
          </cell>
          <cell r="AY687" t="str">
            <v>0</v>
          </cell>
          <cell r="AZ687" t="str">
            <v>FPL Fibernet</v>
          </cell>
        </row>
        <row r="688">
          <cell r="A688" t="str">
            <v>107100</v>
          </cell>
          <cell r="B688" t="str">
            <v>0368</v>
          </cell>
          <cell r="C688" t="str">
            <v>06200</v>
          </cell>
          <cell r="D688" t="str">
            <v>0FIBER</v>
          </cell>
          <cell r="E688" t="str">
            <v>368000</v>
          </cell>
          <cell r="F688" t="str">
            <v>0676</v>
          </cell>
          <cell r="G688" t="str">
            <v>12450</v>
          </cell>
          <cell r="H688" t="str">
            <v>A</v>
          </cell>
          <cell r="I688" t="str">
            <v>00000041</v>
          </cell>
          <cell r="J688">
            <v>65</v>
          </cell>
          <cell r="K688">
            <v>368</v>
          </cell>
          <cell r="L688">
            <v>6202</v>
          </cell>
          <cell r="M688">
            <v>0</v>
          </cell>
          <cell r="N688">
            <v>0</v>
          </cell>
          <cell r="O688">
            <v>0</v>
          </cell>
          <cell r="P688">
            <v>0</v>
          </cell>
          <cell r="Q688" t="str">
            <v>0676</v>
          </cell>
          <cell r="R688" t="str">
            <v>12450</v>
          </cell>
          <cell r="S688" t="str">
            <v>200212</v>
          </cell>
          <cell r="T688" t="str">
            <v>SA01</v>
          </cell>
          <cell r="U688">
            <v>87.9</v>
          </cell>
          <cell r="V688" t="str">
            <v>LDB</v>
          </cell>
          <cell r="W688">
            <v>0</v>
          </cell>
          <cell r="Y688">
            <v>0</v>
          </cell>
          <cell r="Z688">
            <v>1</v>
          </cell>
          <cell r="AA688" t="str">
            <v>MS#</v>
          </cell>
          <cell r="AB688" t="str">
            <v xml:space="preserve">   998014073</v>
          </cell>
          <cell r="AC688" t="str">
            <v>BCH</v>
          </cell>
          <cell r="AD688" t="str">
            <v>014915</v>
          </cell>
          <cell r="AE688" t="str">
            <v>TML</v>
          </cell>
          <cell r="AF688" t="str">
            <v>12011</v>
          </cell>
          <cell r="AG688" t="str">
            <v>SRL</v>
          </cell>
          <cell r="AH688" t="str">
            <v>0368</v>
          </cell>
          <cell r="AI688" t="str">
            <v>DLV</v>
          </cell>
          <cell r="AJ688" t="str">
            <v>000</v>
          </cell>
          <cell r="AK688" t="str">
            <v>REL</v>
          </cell>
          <cell r="AL688" t="str">
            <v>000</v>
          </cell>
          <cell r="AM688" t="str">
            <v>LN#</v>
          </cell>
          <cell r="AO688" t="str">
            <v>UOI</v>
          </cell>
          <cell r="AP688" t="str">
            <v>EA</v>
          </cell>
          <cell r="AU688" t="str">
            <v>0</v>
          </cell>
          <cell r="AW688" t="str">
            <v>000</v>
          </cell>
          <cell r="AX688" t="str">
            <v>00</v>
          </cell>
          <cell r="AY688" t="str">
            <v>0</v>
          </cell>
          <cell r="AZ688" t="str">
            <v>FPL Fibernet</v>
          </cell>
        </row>
        <row r="689">
          <cell r="A689" t="str">
            <v>107100</v>
          </cell>
          <cell r="B689" t="str">
            <v>0368</v>
          </cell>
          <cell r="C689" t="str">
            <v>06200</v>
          </cell>
          <cell r="D689" t="str">
            <v>0FIBER</v>
          </cell>
          <cell r="E689" t="str">
            <v>368000</v>
          </cell>
          <cell r="F689" t="str">
            <v>0676</v>
          </cell>
          <cell r="G689" t="str">
            <v>12450</v>
          </cell>
          <cell r="H689" t="str">
            <v>A</v>
          </cell>
          <cell r="I689" t="str">
            <v>00000041</v>
          </cell>
          <cell r="J689">
            <v>65</v>
          </cell>
          <cell r="K689">
            <v>368</v>
          </cell>
          <cell r="L689">
            <v>6202</v>
          </cell>
          <cell r="M689">
            <v>0</v>
          </cell>
          <cell r="N689">
            <v>0</v>
          </cell>
          <cell r="O689">
            <v>0</v>
          </cell>
          <cell r="P689">
            <v>0</v>
          </cell>
          <cell r="Q689" t="str">
            <v>0676</v>
          </cell>
          <cell r="R689" t="str">
            <v>12450</v>
          </cell>
          <cell r="S689" t="str">
            <v>200212</v>
          </cell>
          <cell r="T689" t="str">
            <v>SA01</v>
          </cell>
          <cell r="U689">
            <v>131.94999999999999</v>
          </cell>
          <cell r="V689" t="str">
            <v>LDB</v>
          </cell>
          <cell r="W689">
            <v>0</v>
          </cell>
          <cell r="Y689">
            <v>0</v>
          </cell>
          <cell r="Z689">
            <v>1</v>
          </cell>
          <cell r="AA689" t="str">
            <v>MS#</v>
          </cell>
          <cell r="AB689" t="str">
            <v xml:space="preserve">   998014055</v>
          </cell>
          <cell r="AC689" t="str">
            <v>BCH</v>
          </cell>
          <cell r="AD689" t="str">
            <v>012640</v>
          </cell>
          <cell r="AE689" t="str">
            <v>TML</v>
          </cell>
          <cell r="AF689" t="str">
            <v>12027</v>
          </cell>
          <cell r="AG689" t="str">
            <v>SRL</v>
          </cell>
          <cell r="AH689" t="str">
            <v>0350</v>
          </cell>
          <cell r="AI689" t="str">
            <v>DLV</v>
          </cell>
          <cell r="AJ689" t="str">
            <v>000</v>
          </cell>
          <cell r="AK689" t="str">
            <v>REL</v>
          </cell>
          <cell r="AL689" t="str">
            <v>000</v>
          </cell>
          <cell r="AM689" t="str">
            <v>LN#</v>
          </cell>
          <cell r="AO689" t="str">
            <v>UOI</v>
          </cell>
          <cell r="AP689" t="str">
            <v>EA</v>
          </cell>
          <cell r="AU689" t="str">
            <v>0</v>
          </cell>
          <cell r="AW689" t="str">
            <v>000</v>
          </cell>
          <cell r="AX689" t="str">
            <v>00</v>
          </cell>
          <cell r="AY689" t="str">
            <v>0</v>
          </cell>
          <cell r="AZ689" t="str">
            <v>FPL Fibernet</v>
          </cell>
        </row>
        <row r="690">
          <cell r="A690" t="str">
            <v>107100</v>
          </cell>
          <cell r="B690" t="str">
            <v>0368</v>
          </cell>
          <cell r="C690" t="str">
            <v>06200</v>
          </cell>
          <cell r="D690" t="str">
            <v>0FIBER</v>
          </cell>
          <cell r="E690" t="str">
            <v>368000</v>
          </cell>
          <cell r="F690" t="str">
            <v>0676</v>
          </cell>
          <cell r="G690" t="str">
            <v>12450</v>
          </cell>
          <cell r="H690" t="str">
            <v>A</v>
          </cell>
          <cell r="I690" t="str">
            <v>00000041</v>
          </cell>
          <cell r="J690">
            <v>65</v>
          </cell>
          <cell r="K690">
            <v>368</v>
          </cell>
          <cell r="L690">
            <v>6202</v>
          </cell>
          <cell r="M690">
            <v>0</v>
          </cell>
          <cell r="N690">
            <v>0</v>
          </cell>
          <cell r="O690">
            <v>0</v>
          </cell>
          <cell r="P690">
            <v>0</v>
          </cell>
          <cell r="Q690" t="str">
            <v>0676</v>
          </cell>
          <cell r="R690" t="str">
            <v>12450</v>
          </cell>
          <cell r="S690" t="str">
            <v>200212</v>
          </cell>
          <cell r="T690" t="str">
            <v>SA01</v>
          </cell>
          <cell r="U690">
            <v>133.6</v>
          </cell>
          <cell r="V690" t="str">
            <v>LDB</v>
          </cell>
          <cell r="W690">
            <v>0</v>
          </cell>
          <cell r="Y690">
            <v>0</v>
          </cell>
          <cell r="Z690">
            <v>8</v>
          </cell>
          <cell r="AA690" t="str">
            <v>MS#</v>
          </cell>
          <cell r="AB690" t="str">
            <v xml:space="preserve">   998003510</v>
          </cell>
          <cell r="AC690" t="str">
            <v>BCH</v>
          </cell>
          <cell r="AD690" t="str">
            <v>015529</v>
          </cell>
          <cell r="AE690" t="str">
            <v>TML</v>
          </cell>
          <cell r="AF690" t="str">
            <v>12019</v>
          </cell>
          <cell r="AG690" t="str">
            <v>SRL</v>
          </cell>
          <cell r="AH690" t="str">
            <v>0350</v>
          </cell>
          <cell r="AI690" t="str">
            <v>DLV</v>
          </cell>
          <cell r="AJ690" t="str">
            <v>000</v>
          </cell>
          <cell r="AK690" t="str">
            <v>REL</v>
          </cell>
          <cell r="AL690" t="str">
            <v>000</v>
          </cell>
          <cell r="AM690" t="str">
            <v>LN#</v>
          </cell>
          <cell r="AO690" t="str">
            <v>UOI</v>
          </cell>
          <cell r="AP690" t="str">
            <v>EA</v>
          </cell>
          <cell r="AU690" t="str">
            <v>0</v>
          </cell>
          <cell r="AW690" t="str">
            <v>000</v>
          </cell>
          <cell r="AX690" t="str">
            <v>00</v>
          </cell>
          <cell r="AY690" t="str">
            <v>0</v>
          </cell>
          <cell r="AZ690" t="str">
            <v>FPL Fibernet</v>
          </cell>
        </row>
        <row r="691">
          <cell r="A691" t="str">
            <v>107100</v>
          </cell>
          <cell r="B691" t="str">
            <v>0368</v>
          </cell>
          <cell r="C691" t="str">
            <v>06200</v>
          </cell>
          <cell r="D691" t="str">
            <v>0FIBER</v>
          </cell>
          <cell r="E691" t="str">
            <v>368000</v>
          </cell>
          <cell r="F691" t="str">
            <v>0676</v>
          </cell>
          <cell r="G691" t="str">
            <v>12450</v>
          </cell>
          <cell r="H691" t="str">
            <v>A</v>
          </cell>
          <cell r="I691" t="str">
            <v>00000041</v>
          </cell>
          <cell r="J691">
            <v>65</v>
          </cell>
          <cell r="K691">
            <v>368</v>
          </cell>
          <cell r="L691">
            <v>6202</v>
          </cell>
          <cell r="M691">
            <v>0</v>
          </cell>
          <cell r="N691">
            <v>0</v>
          </cell>
          <cell r="O691">
            <v>0</v>
          </cell>
          <cell r="P691">
            <v>0</v>
          </cell>
          <cell r="Q691" t="str">
            <v>0676</v>
          </cell>
          <cell r="R691" t="str">
            <v>12450</v>
          </cell>
          <cell r="S691" t="str">
            <v>200212</v>
          </cell>
          <cell r="T691" t="str">
            <v>SA01</v>
          </cell>
          <cell r="U691">
            <v>290.43</v>
          </cell>
          <cell r="V691" t="str">
            <v>LDB</v>
          </cell>
          <cell r="W691">
            <v>0</v>
          </cell>
          <cell r="Y691">
            <v>0</v>
          </cell>
          <cell r="Z691">
            <v>7</v>
          </cell>
          <cell r="AA691" t="str">
            <v>MS#</v>
          </cell>
          <cell r="AB691" t="str">
            <v xml:space="preserve">   998000184</v>
          </cell>
          <cell r="AC691" t="str">
            <v>BCH</v>
          </cell>
          <cell r="AD691" t="str">
            <v>017213</v>
          </cell>
          <cell r="AE691" t="str">
            <v>TML</v>
          </cell>
          <cell r="AF691" t="str">
            <v>12018</v>
          </cell>
          <cell r="AG691" t="str">
            <v>SRL</v>
          </cell>
          <cell r="AH691" t="str">
            <v>0368</v>
          </cell>
          <cell r="AI691" t="str">
            <v>DLV</v>
          </cell>
          <cell r="AJ691" t="str">
            <v>000</v>
          </cell>
          <cell r="AK691" t="str">
            <v>REL</v>
          </cell>
          <cell r="AL691" t="str">
            <v>000</v>
          </cell>
          <cell r="AM691" t="str">
            <v>LN#</v>
          </cell>
          <cell r="AO691" t="str">
            <v>UOI</v>
          </cell>
          <cell r="AP691" t="str">
            <v>EA</v>
          </cell>
          <cell r="AU691" t="str">
            <v>0</v>
          </cell>
          <cell r="AW691" t="str">
            <v>000</v>
          </cell>
          <cell r="AX691" t="str">
            <v>00</v>
          </cell>
          <cell r="AY691" t="str">
            <v>0</v>
          </cell>
          <cell r="AZ691" t="str">
            <v>FPL Fibernet</v>
          </cell>
        </row>
        <row r="692">
          <cell r="A692" t="str">
            <v>107100</v>
          </cell>
          <cell r="B692" t="str">
            <v>0368</v>
          </cell>
          <cell r="C692" t="str">
            <v>06200</v>
          </cell>
          <cell r="D692" t="str">
            <v>0FIBER</v>
          </cell>
          <cell r="E692" t="str">
            <v>368000</v>
          </cell>
          <cell r="F692" t="str">
            <v>0676</v>
          </cell>
          <cell r="G692" t="str">
            <v>12450</v>
          </cell>
          <cell r="H692" t="str">
            <v>A</v>
          </cell>
          <cell r="I692" t="str">
            <v>00000041</v>
          </cell>
          <cell r="J692">
            <v>65</v>
          </cell>
          <cell r="K692">
            <v>368</v>
          </cell>
          <cell r="L692">
            <v>6202</v>
          </cell>
          <cell r="M692">
            <v>0</v>
          </cell>
          <cell r="N692">
            <v>0</v>
          </cell>
          <cell r="O692">
            <v>0</v>
          </cell>
          <cell r="P692">
            <v>0</v>
          </cell>
          <cell r="Q692" t="str">
            <v>0676</v>
          </cell>
          <cell r="R692" t="str">
            <v>12450</v>
          </cell>
          <cell r="S692" t="str">
            <v>200212</v>
          </cell>
          <cell r="T692" t="str">
            <v>SA01</v>
          </cell>
          <cell r="U692">
            <v>467.16</v>
          </cell>
          <cell r="V692" t="str">
            <v>LDB</v>
          </cell>
          <cell r="W692">
            <v>0</v>
          </cell>
          <cell r="Y692">
            <v>0</v>
          </cell>
          <cell r="Z692">
            <v>1</v>
          </cell>
          <cell r="AA692" t="str">
            <v>MS#</v>
          </cell>
          <cell r="AB692" t="str">
            <v xml:space="preserve">   998014646</v>
          </cell>
          <cell r="AC692" t="str">
            <v>BCH</v>
          </cell>
          <cell r="AD692" t="str">
            <v>013364</v>
          </cell>
          <cell r="AE692" t="str">
            <v>TML</v>
          </cell>
          <cell r="AF692" t="str">
            <v>12016</v>
          </cell>
          <cell r="AG692" t="str">
            <v>SRL</v>
          </cell>
          <cell r="AH692" t="str">
            <v>0350</v>
          </cell>
          <cell r="AI692" t="str">
            <v>DLV</v>
          </cell>
          <cell r="AJ692" t="str">
            <v>000</v>
          </cell>
          <cell r="AK692" t="str">
            <v>REL</v>
          </cell>
          <cell r="AL692" t="str">
            <v>000</v>
          </cell>
          <cell r="AM692" t="str">
            <v>LN#</v>
          </cell>
          <cell r="AO692" t="str">
            <v>UOI</v>
          </cell>
          <cell r="AP692" t="str">
            <v>EA</v>
          </cell>
          <cell r="AU692" t="str">
            <v>0</v>
          </cell>
          <cell r="AW692" t="str">
            <v>000</v>
          </cell>
          <cell r="AX692" t="str">
            <v>00</v>
          </cell>
          <cell r="AY692" t="str">
            <v>0</v>
          </cell>
          <cell r="AZ692" t="str">
            <v>FPL Fibernet</v>
          </cell>
        </row>
        <row r="693">
          <cell r="A693" t="str">
            <v>107100</v>
          </cell>
          <cell r="B693" t="str">
            <v>0368</v>
          </cell>
          <cell r="C693" t="str">
            <v>06200</v>
          </cell>
          <cell r="D693" t="str">
            <v>0FIBER</v>
          </cell>
          <cell r="E693" t="str">
            <v>368000</v>
          </cell>
          <cell r="F693" t="str">
            <v>0676</v>
          </cell>
          <cell r="G693" t="str">
            <v>12450</v>
          </cell>
          <cell r="H693" t="str">
            <v>A</v>
          </cell>
          <cell r="I693" t="str">
            <v>00000041</v>
          </cell>
          <cell r="J693">
            <v>65</v>
          </cell>
          <cell r="K693">
            <v>368</v>
          </cell>
          <cell r="L693">
            <v>6202</v>
          </cell>
          <cell r="M693">
            <v>0</v>
          </cell>
          <cell r="N693">
            <v>0</v>
          </cell>
          <cell r="O693">
            <v>0</v>
          </cell>
          <cell r="P693">
            <v>0</v>
          </cell>
          <cell r="Q693" t="str">
            <v>0676</v>
          </cell>
          <cell r="R693" t="str">
            <v>12450</v>
          </cell>
          <cell r="S693" t="str">
            <v>200212</v>
          </cell>
          <cell r="T693" t="str">
            <v>SA01</v>
          </cell>
          <cell r="U693">
            <v>487.5</v>
          </cell>
          <cell r="V693" t="str">
            <v>LDB</v>
          </cell>
          <cell r="W693">
            <v>0</v>
          </cell>
          <cell r="Y693">
            <v>0</v>
          </cell>
          <cell r="Z693">
            <v>1</v>
          </cell>
          <cell r="AA693" t="str">
            <v>MS#</v>
          </cell>
          <cell r="AB693" t="str">
            <v xml:space="preserve">   998014614</v>
          </cell>
          <cell r="AC693" t="str">
            <v>BCH</v>
          </cell>
          <cell r="AD693" t="str">
            <v>013362</v>
          </cell>
          <cell r="AE693" t="str">
            <v>TML</v>
          </cell>
          <cell r="AF693" t="str">
            <v>12016</v>
          </cell>
          <cell r="AG693" t="str">
            <v>SRL</v>
          </cell>
          <cell r="AH693" t="str">
            <v>0350</v>
          </cell>
          <cell r="AI693" t="str">
            <v>DLV</v>
          </cell>
          <cell r="AJ693" t="str">
            <v>000</v>
          </cell>
          <cell r="AK693" t="str">
            <v>REL</v>
          </cell>
          <cell r="AL693" t="str">
            <v>000</v>
          </cell>
          <cell r="AM693" t="str">
            <v>LN#</v>
          </cell>
          <cell r="AO693" t="str">
            <v>UOI</v>
          </cell>
          <cell r="AP693" t="str">
            <v>EA</v>
          </cell>
          <cell r="AU693" t="str">
            <v>0</v>
          </cell>
          <cell r="AW693" t="str">
            <v>000</v>
          </cell>
          <cell r="AX693" t="str">
            <v>00</v>
          </cell>
          <cell r="AY693" t="str">
            <v>0</v>
          </cell>
          <cell r="AZ693" t="str">
            <v>FPL Fibernet</v>
          </cell>
        </row>
        <row r="694">
          <cell r="A694" t="str">
            <v>107100</v>
          </cell>
          <cell r="B694" t="str">
            <v>0368</v>
          </cell>
          <cell r="C694" t="str">
            <v>06200</v>
          </cell>
          <cell r="D694" t="str">
            <v>0FIBER</v>
          </cell>
          <cell r="E694" t="str">
            <v>368000</v>
          </cell>
          <cell r="F694" t="str">
            <v>0676</v>
          </cell>
          <cell r="G694" t="str">
            <v>12450</v>
          </cell>
          <cell r="H694" t="str">
            <v>A</v>
          </cell>
          <cell r="I694" t="str">
            <v>00000041</v>
          </cell>
          <cell r="J694">
            <v>65</v>
          </cell>
          <cell r="K694">
            <v>368</v>
          </cell>
          <cell r="L694">
            <v>6202</v>
          </cell>
          <cell r="M694">
            <v>0</v>
          </cell>
          <cell r="N694">
            <v>0</v>
          </cell>
          <cell r="O694">
            <v>0</v>
          </cell>
          <cell r="P694">
            <v>0</v>
          </cell>
          <cell r="Q694" t="str">
            <v>0676</v>
          </cell>
          <cell r="R694" t="str">
            <v>12450</v>
          </cell>
          <cell r="S694" t="str">
            <v>200212</v>
          </cell>
          <cell r="T694" t="str">
            <v>SA01</v>
          </cell>
          <cell r="U694">
            <v>591.16</v>
          </cell>
          <cell r="V694" t="str">
            <v>LDB</v>
          </cell>
          <cell r="W694">
            <v>0</v>
          </cell>
          <cell r="Y694">
            <v>0</v>
          </cell>
          <cell r="Z694">
            <v>1</v>
          </cell>
          <cell r="AA694" t="str">
            <v>MS#</v>
          </cell>
          <cell r="AB694" t="str">
            <v xml:space="preserve">   998014532</v>
          </cell>
          <cell r="AC694" t="str">
            <v>BCH</v>
          </cell>
          <cell r="AD694" t="str">
            <v>013350</v>
          </cell>
          <cell r="AE694" t="str">
            <v>TML</v>
          </cell>
          <cell r="AF694" t="str">
            <v>12016</v>
          </cell>
          <cell r="AG694" t="str">
            <v>SRL</v>
          </cell>
          <cell r="AH694" t="str">
            <v>0350</v>
          </cell>
          <cell r="AI694" t="str">
            <v>DLV</v>
          </cell>
          <cell r="AJ694" t="str">
            <v>000</v>
          </cell>
          <cell r="AK694" t="str">
            <v>REL</v>
          </cell>
          <cell r="AL694" t="str">
            <v>000</v>
          </cell>
          <cell r="AM694" t="str">
            <v>LN#</v>
          </cell>
          <cell r="AO694" t="str">
            <v>UOI</v>
          </cell>
          <cell r="AP694" t="str">
            <v>EA</v>
          </cell>
          <cell r="AU694" t="str">
            <v>0</v>
          </cell>
          <cell r="AW694" t="str">
            <v>000</v>
          </cell>
          <cell r="AX694" t="str">
            <v>00</v>
          </cell>
          <cell r="AY694" t="str">
            <v>0</v>
          </cell>
          <cell r="AZ694" t="str">
            <v>FPL Fibernet</v>
          </cell>
        </row>
        <row r="695">
          <cell r="A695" t="str">
            <v>107100</v>
          </cell>
          <cell r="B695" t="str">
            <v>0368</v>
          </cell>
          <cell r="C695" t="str">
            <v>06200</v>
          </cell>
          <cell r="D695" t="str">
            <v>0FIBER</v>
          </cell>
          <cell r="E695" t="str">
            <v>368000</v>
          </cell>
          <cell r="F695" t="str">
            <v>0676</v>
          </cell>
          <cell r="G695" t="str">
            <v>12450</v>
          </cell>
          <cell r="H695" t="str">
            <v>A</v>
          </cell>
          <cell r="I695" t="str">
            <v>00000041</v>
          </cell>
          <cell r="J695">
            <v>65</v>
          </cell>
          <cell r="K695">
            <v>368</v>
          </cell>
          <cell r="L695">
            <v>6202</v>
          </cell>
          <cell r="M695">
            <v>0</v>
          </cell>
          <cell r="N695">
            <v>0</v>
          </cell>
          <cell r="O695">
            <v>0</v>
          </cell>
          <cell r="P695">
            <v>0</v>
          </cell>
          <cell r="Q695" t="str">
            <v>0676</v>
          </cell>
          <cell r="R695" t="str">
            <v>12450</v>
          </cell>
          <cell r="S695" t="str">
            <v>200212</v>
          </cell>
          <cell r="T695" t="str">
            <v>SA01</v>
          </cell>
          <cell r="U695">
            <v>950.56</v>
          </cell>
          <cell r="V695" t="str">
            <v>LDB</v>
          </cell>
          <cell r="W695">
            <v>0</v>
          </cell>
          <cell r="Y695">
            <v>0</v>
          </cell>
          <cell r="Z695">
            <v>2</v>
          </cell>
          <cell r="AA695" t="str">
            <v>MS#</v>
          </cell>
          <cell r="AB695" t="str">
            <v xml:space="preserve">   998014613</v>
          </cell>
          <cell r="AC695" t="str">
            <v>BCH</v>
          </cell>
          <cell r="AD695" t="str">
            <v>013361</v>
          </cell>
          <cell r="AE695" t="str">
            <v>TML</v>
          </cell>
          <cell r="AF695" t="str">
            <v>12016</v>
          </cell>
          <cell r="AG695" t="str">
            <v>SRL</v>
          </cell>
          <cell r="AH695" t="str">
            <v>0350</v>
          </cell>
          <cell r="AI695" t="str">
            <v>DLV</v>
          </cell>
          <cell r="AJ695" t="str">
            <v>000</v>
          </cell>
          <cell r="AK695" t="str">
            <v>REL</v>
          </cell>
          <cell r="AL695" t="str">
            <v>000</v>
          </cell>
          <cell r="AM695" t="str">
            <v>LN#</v>
          </cell>
          <cell r="AO695" t="str">
            <v>UOI</v>
          </cell>
          <cell r="AP695" t="str">
            <v>EA</v>
          </cell>
          <cell r="AU695" t="str">
            <v>0</v>
          </cell>
          <cell r="AW695" t="str">
            <v>000</v>
          </cell>
          <cell r="AX695" t="str">
            <v>00</v>
          </cell>
          <cell r="AY695" t="str">
            <v>0</v>
          </cell>
          <cell r="AZ695" t="str">
            <v>FPL Fibernet</v>
          </cell>
        </row>
        <row r="696">
          <cell r="A696" t="str">
            <v>107100</v>
          </cell>
          <cell r="B696" t="str">
            <v>0368</v>
          </cell>
          <cell r="C696" t="str">
            <v>06200</v>
          </cell>
          <cell r="D696" t="str">
            <v>0FIBER</v>
          </cell>
          <cell r="E696" t="str">
            <v>368000</v>
          </cell>
          <cell r="F696" t="str">
            <v>0676</v>
          </cell>
          <cell r="G696" t="str">
            <v>12450</v>
          </cell>
          <cell r="H696" t="str">
            <v>A</v>
          </cell>
          <cell r="I696" t="str">
            <v>00000041</v>
          </cell>
          <cell r="J696">
            <v>65</v>
          </cell>
          <cell r="K696">
            <v>368</v>
          </cell>
          <cell r="L696">
            <v>6202</v>
          </cell>
          <cell r="M696">
            <v>0</v>
          </cell>
          <cell r="N696">
            <v>0</v>
          </cell>
          <cell r="O696">
            <v>0</v>
          </cell>
          <cell r="P696">
            <v>0</v>
          </cell>
          <cell r="Q696" t="str">
            <v>0676</v>
          </cell>
          <cell r="R696" t="str">
            <v>12450</v>
          </cell>
          <cell r="S696" t="str">
            <v>200212</v>
          </cell>
          <cell r="T696" t="str">
            <v>SA01</v>
          </cell>
          <cell r="U696">
            <v>2164.06</v>
          </cell>
          <cell r="V696" t="str">
            <v>LDB</v>
          </cell>
          <cell r="W696">
            <v>0</v>
          </cell>
          <cell r="Y696">
            <v>0</v>
          </cell>
          <cell r="Z696">
            <v>1</v>
          </cell>
          <cell r="AA696" t="str">
            <v>MS#</v>
          </cell>
          <cell r="AB696" t="str">
            <v xml:space="preserve">   998014872</v>
          </cell>
          <cell r="AC696" t="str">
            <v>BCH</v>
          </cell>
          <cell r="AD696" t="str">
            <v>013406</v>
          </cell>
          <cell r="AE696" t="str">
            <v>TML</v>
          </cell>
          <cell r="AF696" t="str">
            <v>12016</v>
          </cell>
          <cell r="AG696" t="str">
            <v>SRL</v>
          </cell>
          <cell r="AH696" t="str">
            <v>0368</v>
          </cell>
          <cell r="AI696" t="str">
            <v>DLV</v>
          </cell>
          <cell r="AJ696" t="str">
            <v>000</v>
          </cell>
          <cell r="AK696" t="str">
            <v>REL</v>
          </cell>
          <cell r="AL696" t="str">
            <v>000</v>
          </cell>
          <cell r="AM696" t="str">
            <v>LN#</v>
          </cell>
          <cell r="AO696" t="str">
            <v>UOI</v>
          </cell>
          <cell r="AP696" t="str">
            <v>EA</v>
          </cell>
          <cell r="AU696" t="str">
            <v>0</v>
          </cell>
          <cell r="AW696" t="str">
            <v>000</v>
          </cell>
          <cell r="AX696" t="str">
            <v>00</v>
          </cell>
          <cell r="AY696" t="str">
            <v>0</v>
          </cell>
          <cell r="AZ696" t="str">
            <v>FPL Fibernet</v>
          </cell>
        </row>
        <row r="697">
          <cell r="A697" t="str">
            <v>107100</v>
          </cell>
          <cell r="B697" t="str">
            <v>0368</v>
          </cell>
          <cell r="C697" t="str">
            <v>06200</v>
          </cell>
          <cell r="D697" t="str">
            <v>0FIBER</v>
          </cell>
          <cell r="E697" t="str">
            <v>368000</v>
          </cell>
          <cell r="F697" t="str">
            <v>0676</v>
          </cell>
          <cell r="G697" t="str">
            <v>12450</v>
          </cell>
          <cell r="H697" t="str">
            <v>A</v>
          </cell>
          <cell r="I697" t="str">
            <v>00000041</v>
          </cell>
          <cell r="J697">
            <v>65</v>
          </cell>
          <cell r="K697">
            <v>368</v>
          </cell>
          <cell r="L697">
            <v>6202</v>
          </cell>
          <cell r="M697">
            <v>0</v>
          </cell>
          <cell r="N697">
            <v>0</v>
          </cell>
          <cell r="O697">
            <v>0</v>
          </cell>
          <cell r="P697">
            <v>0</v>
          </cell>
          <cell r="Q697" t="str">
            <v>0676</v>
          </cell>
          <cell r="R697" t="str">
            <v>12450</v>
          </cell>
          <cell r="S697" t="str">
            <v>200212</v>
          </cell>
          <cell r="T697" t="str">
            <v>SA01</v>
          </cell>
          <cell r="U697">
            <v>2241.84</v>
          </cell>
          <cell r="V697" t="str">
            <v>LDB</v>
          </cell>
          <cell r="W697">
            <v>0</v>
          </cell>
          <cell r="Y697">
            <v>0</v>
          </cell>
          <cell r="Z697">
            <v>4</v>
          </cell>
          <cell r="AA697" t="str">
            <v>MS#</v>
          </cell>
          <cell r="AB697" t="str">
            <v xml:space="preserve">   998014706</v>
          </cell>
          <cell r="AC697" t="str">
            <v>BCH</v>
          </cell>
          <cell r="AD697" t="str">
            <v>013371</v>
          </cell>
          <cell r="AE697" t="str">
            <v>TML</v>
          </cell>
          <cell r="AF697" t="str">
            <v>12016</v>
          </cell>
          <cell r="AG697" t="str">
            <v>SRL</v>
          </cell>
          <cell r="AH697" t="str">
            <v>0350</v>
          </cell>
          <cell r="AI697" t="str">
            <v>DLV</v>
          </cell>
          <cell r="AJ697" t="str">
            <v>000</v>
          </cell>
          <cell r="AK697" t="str">
            <v>REL</v>
          </cell>
          <cell r="AL697" t="str">
            <v>000</v>
          </cell>
          <cell r="AM697" t="str">
            <v>LN#</v>
          </cell>
          <cell r="AO697" t="str">
            <v>UOI</v>
          </cell>
          <cell r="AP697" t="str">
            <v>EA</v>
          </cell>
          <cell r="AU697" t="str">
            <v>0</v>
          </cell>
          <cell r="AW697" t="str">
            <v>000</v>
          </cell>
          <cell r="AX697" t="str">
            <v>00</v>
          </cell>
          <cell r="AY697" t="str">
            <v>0</v>
          </cell>
          <cell r="AZ697" t="str">
            <v>FPL Fibernet</v>
          </cell>
        </row>
        <row r="698">
          <cell r="A698" t="str">
            <v>107100</v>
          </cell>
          <cell r="B698" t="str">
            <v>0368</v>
          </cell>
          <cell r="C698" t="str">
            <v>06200</v>
          </cell>
          <cell r="D698" t="str">
            <v>0FIBER</v>
          </cell>
          <cell r="E698" t="str">
            <v>368000</v>
          </cell>
          <cell r="F698" t="str">
            <v>0676</v>
          </cell>
          <cell r="G698" t="str">
            <v>12450</v>
          </cell>
          <cell r="H698" t="str">
            <v>A</v>
          </cell>
          <cell r="I698" t="str">
            <v>00000041</v>
          </cell>
          <cell r="J698">
            <v>65</v>
          </cell>
          <cell r="K698">
            <v>368</v>
          </cell>
          <cell r="L698">
            <v>6202</v>
          </cell>
          <cell r="M698">
            <v>0</v>
          </cell>
          <cell r="N698">
            <v>0</v>
          </cell>
          <cell r="O698">
            <v>0</v>
          </cell>
          <cell r="P698">
            <v>0</v>
          </cell>
          <cell r="Q698" t="str">
            <v>0676</v>
          </cell>
          <cell r="R698" t="str">
            <v>12450</v>
          </cell>
          <cell r="S698" t="str">
            <v>200212</v>
          </cell>
          <cell r="T698" t="str">
            <v>SA01</v>
          </cell>
          <cell r="U698">
            <v>2582.39</v>
          </cell>
          <cell r="V698" t="str">
            <v>LDB</v>
          </cell>
          <cell r="W698">
            <v>0</v>
          </cell>
          <cell r="Y698">
            <v>0</v>
          </cell>
          <cell r="Z698">
            <v>1</v>
          </cell>
          <cell r="AA698" t="str">
            <v>MS#</v>
          </cell>
          <cell r="AB698" t="str">
            <v xml:space="preserve">   998014506</v>
          </cell>
          <cell r="AC698" t="str">
            <v>BCH</v>
          </cell>
          <cell r="AD698" t="str">
            <v>013348</v>
          </cell>
          <cell r="AE698" t="str">
            <v>TML</v>
          </cell>
          <cell r="AF698" t="str">
            <v>12016</v>
          </cell>
          <cell r="AG698" t="str">
            <v>SRL</v>
          </cell>
          <cell r="AH698" t="str">
            <v>0368</v>
          </cell>
          <cell r="AI698" t="str">
            <v>DLV</v>
          </cell>
          <cell r="AJ698" t="str">
            <v>000</v>
          </cell>
          <cell r="AK698" t="str">
            <v>REL</v>
          </cell>
          <cell r="AL698" t="str">
            <v>000</v>
          </cell>
          <cell r="AM698" t="str">
            <v>LN#</v>
          </cell>
          <cell r="AO698" t="str">
            <v>UOI</v>
          </cell>
          <cell r="AP698" t="str">
            <v>EA</v>
          </cell>
          <cell r="AU698" t="str">
            <v>0</v>
          </cell>
          <cell r="AW698" t="str">
            <v>000</v>
          </cell>
          <cell r="AX698" t="str">
            <v>00</v>
          </cell>
          <cell r="AY698" t="str">
            <v>0</v>
          </cell>
          <cell r="AZ698" t="str">
            <v>FPL Fibernet</v>
          </cell>
        </row>
        <row r="699">
          <cell r="A699" t="str">
            <v>107100</v>
          </cell>
          <cell r="B699" t="str">
            <v>0368</v>
          </cell>
          <cell r="C699" t="str">
            <v>06200</v>
          </cell>
          <cell r="D699" t="str">
            <v>0FIBER</v>
          </cell>
          <cell r="E699" t="str">
            <v>368000</v>
          </cell>
          <cell r="F699" t="str">
            <v>0676</v>
          </cell>
          <cell r="G699" t="str">
            <v>12450</v>
          </cell>
          <cell r="H699" t="str">
            <v>A</v>
          </cell>
          <cell r="I699" t="str">
            <v>00000041</v>
          </cell>
          <cell r="J699">
            <v>65</v>
          </cell>
          <cell r="K699">
            <v>368</v>
          </cell>
          <cell r="L699">
            <v>6202</v>
          </cell>
          <cell r="M699">
            <v>0</v>
          </cell>
          <cell r="N699">
            <v>0</v>
          </cell>
          <cell r="O699">
            <v>0</v>
          </cell>
          <cell r="P699">
            <v>0</v>
          </cell>
          <cell r="Q699" t="str">
            <v>0676</v>
          </cell>
          <cell r="R699" t="str">
            <v>12450</v>
          </cell>
          <cell r="S699" t="str">
            <v>200212</v>
          </cell>
          <cell r="T699" t="str">
            <v>SA01</v>
          </cell>
          <cell r="U699">
            <v>3155.66</v>
          </cell>
          <cell r="V699" t="str">
            <v>LDB</v>
          </cell>
          <cell r="W699">
            <v>0</v>
          </cell>
          <cell r="Y699">
            <v>0</v>
          </cell>
          <cell r="Z699">
            <v>1</v>
          </cell>
          <cell r="AA699" t="str">
            <v>MS#</v>
          </cell>
          <cell r="AB699" t="str">
            <v xml:space="preserve">   998003076</v>
          </cell>
          <cell r="AC699" t="str">
            <v>BCH</v>
          </cell>
          <cell r="AD699" t="str">
            <v>017221</v>
          </cell>
          <cell r="AE699" t="str">
            <v>TML</v>
          </cell>
          <cell r="AF699" t="str">
            <v>12018</v>
          </cell>
          <cell r="AG699" t="str">
            <v>SRL</v>
          </cell>
          <cell r="AH699" t="str">
            <v>0368</v>
          </cell>
          <cell r="AI699" t="str">
            <v>DLV</v>
          </cell>
          <cell r="AJ699" t="str">
            <v>000</v>
          </cell>
          <cell r="AK699" t="str">
            <v>REL</v>
          </cell>
          <cell r="AL699" t="str">
            <v>000</v>
          </cell>
          <cell r="AM699" t="str">
            <v>LN#</v>
          </cell>
          <cell r="AO699" t="str">
            <v>UOI</v>
          </cell>
          <cell r="AP699" t="str">
            <v>EA</v>
          </cell>
          <cell r="AU699" t="str">
            <v>0</v>
          </cell>
          <cell r="AW699" t="str">
            <v>000</v>
          </cell>
          <cell r="AX699" t="str">
            <v>00</v>
          </cell>
          <cell r="AY699" t="str">
            <v>0</v>
          </cell>
          <cell r="AZ699" t="str">
            <v>FPL Fibernet</v>
          </cell>
        </row>
        <row r="700">
          <cell r="A700" t="str">
            <v>107100</v>
          </cell>
          <cell r="B700" t="str">
            <v>0368</v>
          </cell>
          <cell r="C700" t="str">
            <v>06200</v>
          </cell>
          <cell r="D700" t="str">
            <v>0FIBER</v>
          </cell>
          <cell r="E700" t="str">
            <v>368000</v>
          </cell>
          <cell r="F700" t="str">
            <v>0676</v>
          </cell>
          <cell r="G700" t="str">
            <v>12450</v>
          </cell>
          <cell r="H700" t="str">
            <v>A</v>
          </cell>
          <cell r="I700" t="str">
            <v>00000041</v>
          </cell>
          <cell r="J700">
            <v>65</v>
          </cell>
          <cell r="K700">
            <v>368</v>
          </cell>
          <cell r="L700">
            <v>6202</v>
          </cell>
          <cell r="M700">
            <v>0</v>
          </cell>
          <cell r="N700">
            <v>0</v>
          </cell>
          <cell r="O700">
            <v>0</v>
          </cell>
          <cell r="P700">
            <v>0</v>
          </cell>
          <cell r="Q700" t="str">
            <v>0676</v>
          </cell>
          <cell r="R700" t="str">
            <v>12450</v>
          </cell>
          <cell r="S700" t="str">
            <v>200212</v>
          </cell>
          <cell r="T700" t="str">
            <v>SA01</v>
          </cell>
          <cell r="U700">
            <v>6426.94</v>
          </cell>
          <cell r="V700" t="str">
            <v>LDB</v>
          </cell>
          <cell r="W700">
            <v>0</v>
          </cell>
          <cell r="Y700">
            <v>0</v>
          </cell>
          <cell r="Z700">
            <v>2</v>
          </cell>
          <cell r="AA700" t="str">
            <v>MS#</v>
          </cell>
          <cell r="AB700" t="str">
            <v xml:space="preserve">   998014233</v>
          </cell>
          <cell r="AC700" t="str">
            <v>BCH</v>
          </cell>
          <cell r="AD700" t="str">
            <v>015363</v>
          </cell>
          <cell r="AE700" t="str">
            <v>TML</v>
          </cell>
          <cell r="AF700" t="str">
            <v>12012</v>
          </cell>
          <cell r="AG700" t="str">
            <v>SRL</v>
          </cell>
          <cell r="AH700" t="str">
            <v>0350</v>
          </cell>
          <cell r="AI700" t="str">
            <v>DLV</v>
          </cell>
          <cell r="AJ700" t="str">
            <v>000</v>
          </cell>
          <cell r="AK700" t="str">
            <v>REL</v>
          </cell>
          <cell r="AL700" t="str">
            <v>000</v>
          </cell>
          <cell r="AM700" t="str">
            <v>LN#</v>
          </cell>
          <cell r="AO700" t="str">
            <v>UOI</v>
          </cell>
          <cell r="AP700" t="str">
            <v>EA</v>
          </cell>
          <cell r="AU700" t="str">
            <v>0</v>
          </cell>
          <cell r="AW700" t="str">
            <v>000</v>
          </cell>
          <cell r="AX700" t="str">
            <v>00</v>
          </cell>
          <cell r="AY700" t="str">
            <v>0</v>
          </cell>
          <cell r="AZ700" t="str">
            <v>FPL Fibernet</v>
          </cell>
        </row>
        <row r="701">
          <cell r="A701" t="str">
            <v>107100</v>
          </cell>
          <cell r="B701" t="str">
            <v>0368</v>
          </cell>
          <cell r="C701" t="str">
            <v>06200</v>
          </cell>
          <cell r="D701" t="str">
            <v>0FIBER</v>
          </cell>
          <cell r="E701" t="str">
            <v>368000</v>
          </cell>
          <cell r="F701" t="str">
            <v>0676</v>
          </cell>
          <cell r="G701" t="str">
            <v>12450</v>
          </cell>
          <cell r="H701" t="str">
            <v>A</v>
          </cell>
          <cell r="I701" t="str">
            <v>00000041</v>
          </cell>
          <cell r="J701">
            <v>65</v>
          </cell>
          <cell r="K701">
            <v>368</v>
          </cell>
          <cell r="L701">
            <v>6202</v>
          </cell>
          <cell r="M701">
            <v>0</v>
          </cell>
          <cell r="N701">
            <v>0</v>
          </cell>
          <cell r="O701">
            <v>0</v>
          </cell>
          <cell r="P701">
            <v>0</v>
          </cell>
          <cell r="Q701" t="str">
            <v>0676</v>
          </cell>
          <cell r="R701" t="str">
            <v>12450</v>
          </cell>
          <cell r="S701" t="str">
            <v>200212</v>
          </cell>
          <cell r="T701" t="str">
            <v>SA01</v>
          </cell>
          <cell r="U701">
            <v>13233.77</v>
          </cell>
          <cell r="V701" t="str">
            <v>LDB</v>
          </cell>
          <cell r="W701">
            <v>0</v>
          </cell>
          <cell r="Y701">
            <v>0</v>
          </cell>
          <cell r="Z701">
            <v>1</v>
          </cell>
          <cell r="AA701" t="str">
            <v>MS#</v>
          </cell>
          <cell r="AB701" t="str">
            <v xml:space="preserve">   998014194</v>
          </cell>
          <cell r="AC701" t="str">
            <v>BCH</v>
          </cell>
          <cell r="AD701" t="str">
            <v>013408</v>
          </cell>
          <cell r="AE701" t="str">
            <v>TML</v>
          </cell>
          <cell r="AF701" t="str">
            <v>12016</v>
          </cell>
          <cell r="AG701" t="str">
            <v>SRL</v>
          </cell>
          <cell r="AH701" t="str">
            <v>0368</v>
          </cell>
          <cell r="AI701" t="str">
            <v>DLV</v>
          </cell>
          <cell r="AJ701" t="str">
            <v>000</v>
          </cell>
          <cell r="AK701" t="str">
            <v>REL</v>
          </cell>
          <cell r="AL701" t="str">
            <v>000</v>
          </cell>
          <cell r="AM701" t="str">
            <v>LN#</v>
          </cell>
          <cell r="AO701" t="str">
            <v>UOI</v>
          </cell>
          <cell r="AP701" t="str">
            <v>EA</v>
          </cell>
          <cell r="AU701" t="str">
            <v>0</v>
          </cell>
          <cell r="AW701" t="str">
            <v>000</v>
          </cell>
          <cell r="AX701" t="str">
            <v>00</v>
          </cell>
          <cell r="AY701" t="str">
            <v>0</v>
          </cell>
          <cell r="AZ701" t="str">
            <v>FPL Fibernet</v>
          </cell>
        </row>
        <row r="702">
          <cell r="A702" t="str">
            <v>107100</v>
          </cell>
          <cell r="B702" t="str">
            <v>0368</v>
          </cell>
          <cell r="C702" t="str">
            <v>06200</v>
          </cell>
          <cell r="D702" t="str">
            <v>0FIBER</v>
          </cell>
          <cell r="E702" t="str">
            <v>368000</v>
          </cell>
          <cell r="F702" t="str">
            <v>0676</v>
          </cell>
          <cell r="G702" t="str">
            <v>12450</v>
          </cell>
          <cell r="H702" t="str">
            <v>A</v>
          </cell>
          <cell r="I702" t="str">
            <v>00000041</v>
          </cell>
          <cell r="J702">
            <v>65</v>
          </cell>
          <cell r="K702">
            <v>368</v>
          </cell>
          <cell r="L702">
            <v>6202</v>
          </cell>
          <cell r="M702">
            <v>0</v>
          </cell>
          <cell r="N702">
            <v>0</v>
          </cell>
          <cell r="O702">
            <v>0</v>
          </cell>
          <cell r="P702">
            <v>0</v>
          </cell>
          <cell r="Q702" t="str">
            <v>0676</v>
          </cell>
          <cell r="R702" t="str">
            <v>12450</v>
          </cell>
          <cell r="S702" t="str">
            <v>200212</v>
          </cell>
          <cell r="T702" t="str">
            <v>SA01</v>
          </cell>
          <cell r="U702">
            <v>13233.77</v>
          </cell>
          <cell r="V702" t="str">
            <v>LDB</v>
          </cell>
          <cell r="W702">
            <v>0</v>
          </cell>
          <cell r="Y702">
            <v>0</v>
          </cell>
          <cell r="Z702">
            <v>1</v>
          </cell>
          <cell r="AA702" t="str">
            <v>MS#</v>
          </cell>
          <cell r="AB702" t="str">
            <v xml:space="preserve">   998014194</v>
          </cell>
          <cell r="AC702" t="str">
            <v>BCH</v>
          </cell>
          <cell r="AD702" t="str">
            <v>013410</v>
          </cell>
          <cell r="AE702" t="str">
            <v>TML</v>
          </cell>
          <cell r="AF702" t="str">
            <v>12016</v>
          </cell>
          <cell r="AG702" t="str">
            <v>SRL</v>
          </cell>
          <cell r="AH702" t="str">
            <v>0368</v>
          </cell>
          <cell r="AI702" t="str">
            <v>DLV</v>
          </cell>
          <cell r="AJ702" t="str">
            <v>000</v>
          </cell>
          <cell r="AK702" t="str">
            <v>REL</v>
          </cell>
          <cell r="AL702" t="str">
            <v>000</v>
          </cell>
          <cell r="AM702" t="str">
            <v>LN#</v>
          </cell>
          <cell r="AO702" t="str">
            <v>UOI</v>
          </cell>
          <cell r="AP702" t="str">
            <v>EA</v>
          </cell>
          <cell r="AU702" t="str">
            <v>0</v>
          </cell>
          <cell r="AW702" t="str">
            <v>000</v>
          </cell>
          <cell r="AX702" t="str">
            <v>00</v>
          </cell>
          <cell r="AY702" t="str">
            <v>0</v>
          </cell>
          <cell r="AZ702" t="str">
            <v>FPL Fibernet</v>
          </cell>
        </row>
        <row r="703">
          <cell r="A703" t="str">
            <v>107100</v>
          </cell>
          <cell r="B703" t="str">
            <v>0368</v>
          </cell>
          <cell r="C703" t="str">
            <v>06200</v>
          </cell>
          <cell r="D703" t="str">
            <v>0FIBER</v>
          </cell>
          <cell r="E703" t="str">
            <v>368000</v>
          </cell>
          <cell r="F703" t="str">
            <v>0676</v>
          </cell>
          <cell r="G703" t="str">
            <v>12450</v>
          </cell>
          <cell r="H703" t="str">
            <v>A</v>
          </cell>
          <cell r="I703" t="str">
            <v>00000041</v>
          </cell>
          <cell r="J703">
            <v>65</v>
          </cell>
          <cell r="K703">
            <v>368</v>
          </cell>
          <cell r="L703">
            <v>6202</v>
          </cell>
          <cell r="M703">
            <v>0</v>
          </cell>
          <cell r="N703">
            <v>0</v>
          </cell>
          <cell r="O703">
            <v>0</v>
          </cell>
          <cell r="P703">
            <v>0</v>
          </cell>
          <cell r="Q703" t="str">
            <v>0676</v>
          </cell>
          <cell r="R703" t="str">
            <v>12450</v>
          </cell>
          <cell r="S703" t="str">
            <v>200212</v>
          </cell>
          <cell r="T703" t="str">
            <v>SA01</v>
          </cell>
          <cell r="U703">
            <v>15494.33</v>
          </cell>
          <cell r="V703" t="str">
            <v>LDB</v>
          </cell>
          <cell r="W703">
            <v>0</v>
          </cell>
          <cell r="Y703">
            <v>0</v>
          </cell>
          <cell r="Z703">
            <v>6</v>
          </cell>
          <cell r="AA703" t="str">
            <v>MS#</v>
          </cell>
          <cell r="AB703" t="str">
            <v xml:space="preserve">   998014506</v>
          </cell>
          <cell r="AC703" t="str">
            <v>BCH</v>
          </cell>
          <cell r="AD703" t="str">
            <v>013347</v>
          </cell>
          <cell r="AE703" t="str">
            <v>TML</v>
          </cell>
          <cell r="AF703" t="str">
            <v>12016</v>
          </cell>
          <cell r="AG703" t="str">
            <v>SRL</v>
          </cell>
          <cell r="AH703" t="str">
            <v>0368</v>
          </cell>
          <cell r="AI703" t="str">
            <v>DLV</v>
          </cell>
          <cell r="AJ703" t="str">
            <v>000</v>
          </cell>
          <cell r="AK703" t="str">
            <v>REL</v>
          </cell>
          <cell r="AL703" t="str">
            <v>000</v>
          </cell>
          <cell r="AM703" t="str">
            <v>LN#</v>
          </cell>
          <cell r="AO703" t="str">
            <v>UOI</v>
          </cell>
          <cell r="AP703" t="str">
            <v>EA</v>
          </cell>
          <cell r="AU703" t="str">
            <v>0</v>
          </cell>
          <cell r="AW703" t="str">
            <v>000</v>
          </cell>
          <cell r="AX703" t="str">
            <v>00</v>
          </cell>
          <cell r="AY703" t="str">
            <v>0</v>
          </cell>
          <cell r="AZ703" t="str">
            <v>FPL Fibernet</v>
          </cell>
        </row>
        <row r="704">
          <cell r="A704" t="str">
            <v>107100</v>
          </cell>
          <cell r="B704" t="str">
            <v>0368</v>
          </cell>
          <cell r="C704" t="str">
            <v>06200</v>
          </cell>
          <cell r="D704" t="str">
            <v>0FIBER</v>
          </cell>
          <cell r="E704" t="str">
            <v>368000</v>
          </cell>
          <cell r="F704" t="str">
            <v>0676</v>
          </cell>
          <cell r="G704" t="str">
            <v>12450</v>
          </cell>
          <cell r="H704" t="str">
            <v>A</v>
          </cell>
          <cell r="I704" t="str">
            <v>00000041</v>
          </cell>
          <cell r="J704">
            <v>65</v>
          </cell>
          <cell r="K704">
            <v>368</v>
          </cell>
          <cell r="L704">
            <v>6202</v>
          </cell>
          <cell r="M704">
            <v>0</v>
          </cell>
          <cell r="N704">
            <v>0</v>
          </cell>
          <cell r="O704">
            <v>0</v>
          </cell>
          <cell r="P704">
            <v>0</v>
          </cell>
          <cell r="Q704" t="str">
            <v>0676</v>
          </cell>
          <cell r="R704" t="str">
            <v>12450</v>
          </cell>
          <cell r="S704" t="str">
            <v>200212</v>
          </cell>
          <cell r="T704" t="str">
            <v>SA01</v>
          </cell>
          <cell r="U704">
            <v>17404.8</v>
          </cell>
          <cell r="V704" t="str">
            <v>LDB</v>
          </cell>
          <cell r="W704">
            <v>0</v>
          </cell>
          <cell r="Y704">
            <v>0</v>
          </cell>
          <cell r="Z704">
            <v>1</v>
          </cell>
          <cell r="AA704" t="str">
            <v>MS#</v>
          </cell>
          <cell r="AB704" t="str">
            <v xml:space="preserve">   998014197</v>
          </cell>
          <cell r="AC704" t="str">
            <v>BCH</v>
          </cell>
          <cell r="AD704" t="str">
            <v>014933</v>
          </cell>
          <cell r="AE704" t="str">
            <v>TML</v>
          </cell>
          <cell r="AF704" t="str">
            <v>12011</v>
          </cell>
          <cell r="AG704" t="str">
            <v>SRL</v>
          </cell>
          <cell r="AH704" t="str">
            <v>0368</v>
          </cell>
          <cell r="AI704" t="str">
            <v>DLV</v>
          </cell>
          <cell r="AJ704" t="str">
            <v>000</v>
          </cell>
          <cell r="AK704" t="str">
            <v>REL</v>
          </cell>
          <cell r="AL704" t="str">
            <v>000</v>
          </cell>
          <cell r="AM704" t="str">
            <v>LN#</v>
          </cell>
          <cell r="AO704" t="str">
            <v>UOI</v>
          </cell>
          <cell r="AP704" t="str">
            <v>EA</v>
          </cell>
          <cell r="AU704" t="str">
            <v>0</v>
          </cell>
          <cell r="AW704" t="str">
            <v>000</v>
          </cell>
          <cell r="AX704" t="str">
            <v>00</v>
          </cell>
          <cell r="AY704" t="str">
            <v>0</v>
          </cell>
          <cell r="AZ704" t="str">
            <v>FPL Fibernet</v>
          </cell>
        </row>
        <row r="705">
          <cell r="A705" t="str">
            <v>107100</v>
          </cell>
          <cell r="B705" t="str">
            <v>0368</v>
          </cell>
          <cell r="C705" t="str">
            <v>06200</v>
          </cell>
          <cell r="D705" t="str">
            <v>0FIBER</v>
          </cell>
          <cell r="E705" t="str">
            <v>368000</v>
          </cell>
          <cell r="F705" t="str">
            <v>0676</v>
          </cell>
          <cell r="G705" t="str">
            <v>12450</v>
          </cell>
          <cell r="H705" t="str">
            <v>A</v>
          </cell>
          <cell r="I705" t="str">
            <v>00000041</v>
          </cell>
          <cell r="J705">
            <v>65</v>
          </cell>
          <cell r="K705">
            <v>368</v>
          </cell>
          <cell r="L705">
            <v>6202</v>
          </cell>
          <cell r="M705">
            <v>0</v>
          </cell>
          <cell r="N705">
            <v>0</v>
          </cell>
          <cell r="O705">
            <v>0</v>
          </cell>
          <cell r="P705">
            <v>0</v>
          </cell>
          <cell r="Q705" t="str">
            <v>0676</v>
          </cell>
          <cell r="R705" t="str">
            <v>12450</v>
          </cell>
          <cell r="S705" t="str">
            <v>200212</v>
          </cell>
          <cell r="T705" t="str">
            <v>SA01</v>
          </cell>
          <cell r="U705">
            <v>-0.01</v>
          </cell>
          <cell r="V705" t="str">
            <v>LDB</v>
          </cell>
          <cell r="W705">
            <v>0</v>
          </cell>
          <cell r="Y705">
            <v>0</v>
          </cell>
          <cell r="Z705">
            <v>-1</v>
          </cell>
          <cell r="AA705" t="str">
            <v>MS#</v>
          </cell>
          <cell r="AB705" t="str">
            <v xml:space="preserve">   998000567</v>
          </cell>
          <cell r="AC705" t="str">
            <v>BCH</v>
          </cell>
          <cell r="AD705" t="str">
            <v>012889</v>
          </cell>
          <cell r="AE705" t="str">
            <v>TML</v>
          </cell>
          <cell r="AF705" t="str">
            <v>12020</v>
          </cell>
          <cell r="AG705" t="str">
            <v>SRL</v>
          </cell>
          <cell r="AH705" t="str">
            <v>0368</v>
          </cell>
          <cell r="AI705" t="str">
            <v>DLV</v>
          </cell>
          <cell r="AJ705" t="str">
            <v>000</v>
          </cell>
          <cell r="AK705" t="str">
            <v>REL</v>
          </cell>
          <cell r="AL705" t="str">
            <v>000</v>
          </cell>
          <cell r="AM705" t="str">
            <v>LN#</v>
          </cell>
          <cell r="AO705" t="str">
            <v>UOI</v>
          </cell>
          <cell r="AP705" t="str">
            <v>EA</v>
          </cell>
          <cell r="AU705" t="str">
            <v>0</v>
          </cell>
          <cell r="AW705" t="str">
            <v>000</v>
          </cell>
          <cell r="AX705" t="str">
            <v>00</v>
          </cell>
          <cell r="AY705" t="str">
            <v>0</v>
          </cell>
          <cell r="AZ705" t="str">
            <v>FPL Fibernet</v>
          </cell>
        </row>
        <row r="706">
          <cell r="A706" t="str">
            <v>107100</v>
          </cell>
          <cell r="B706" t="str">
            <v>0368</v>
          </cell>
          <cell r="C706" t="str">
            <v>06200</v>
          </cell>
          <cell r="D706" t="str">
            <v>0FIBER</v>
          </cell>
          <cell r="E706" t="str">
            <v>368000</v>
          </cell>
          <cell r="F706" t="str">
            <v>0676</v>
          </cell>
          <cell r="G706" t="str">
            <v>12450</v>
          </cell>
          <cell r="H706" t="str">
            <v>A</v>
          </cell>
          <cell r="I706" t="str">
            <v>00000041</v>
          </cell>
          <cell r="J706">
            <v>65</v>
          </cell>
          <cell r="K706">
            <v>368</v>
          </cell>
          <cell r="L706">
            <v>6202</v>
          </cell>
          <cell r="M706">
            <v>0</v>
          </cell>
          <cell r="N706">
            <v>0</v>
          </cell>
          <cell r="O706">
            <v>0</v>
          </cell>
          <cell r="P706">
            <v>0</v>
          </cell>
          <cell r="Q706" t="str">
            <v>0676</v>
          </cell>
          <cell r="R706" t="str">
            <v>12450</v>
          </cell>
          <cell r="S706" t="str">
            <v>200212</v>
          </cell>
          <cell r="T706" t="str">
            <v>SA01</v>
          </cell>
          <cell r="U706">
            <v>-0.01</v>
          </cell>
          <cell r="V706" t="str">
            <v>LDB</v>
          </cell>
          <cell r="W706">
            <v>0</v>
          </cell>
          <cell r="Y706">
            <v>0</v>
          </cell>
          <cell r="Z706">
            <v>-1</v>
          </cell>
          <cell r="AA706" t="str">
            <v>MS#</v>
          </cell>
          <cell r="AB706" t="str">
            <v xml:space="preserve">   998010035</v>
          </cell>
          <cell r="AC706" t="str">
            <v>BCH</v>
          </cell>
          <cell r="AD706" t="str">
            <v>015504</v>
          </cell>
          <cell r="AE706" t="str">
            <v>TML</v>
          </cell>
          <cell r="AF706" t="str">
            <v>12019</v>
          </cell>
          <cell r="AG706" t="str">
            <v>SRL</v>
          </cell>
          <cell r="AH706" t="str">
            <v>0350</v>
          </cell>
          <cell r="AI706" t="str">
            <v>DLV</v>
          </cell>
          <cell r="AJ706" t="str">
            <v>000</v>
          </cell>
          <cell r="AK706" t="str">
            <v>REL</v>
          </cell>
          <cell r="AL706" t="str">
            <v>000</v>
          </cell>
          <cell r="AM706" t="str">
            <v>LN#</v>
          </cell>
          <cell r="AO706" t="str">
            <v>UOI</v>
          </cell>
          <cell r="AP706" t="str">
            <v>EA</v>
          </cell>
          <cell r="AU706" t="str">
            <v>0</v>
          </cell>
          <cell r="AW706" t="str">
            <v>000</v>
          </cell>
          <cell r="AX706" t="str">
            <v>00</v>
          </cell>
          <cell r="AY706" t="str">
            <v>0</v>
          </cell>
          <cell r="AZ706" t="str">
            <v>FPL Fibernet</v>
          </cell>
        </row>
        <row r="707">
          <cell r="A707" t="str">
            <v>107100</v>
          </cell>
          <cell r="B707" t="str">
            <v>0368</v>
          </cell>
          <cell r="C707" t="str">
            <v>06200</v>
          </cell>
          <cell r="D707" t="str">
            <v>0FIBER</v>
          </cell>
          <cell r="E707" t="str">
            <v>368000</v>
          </cell>
          <cell r="F707" t="str">
            <v>0676</v>
          </cell>
          <cell r="G707" t="str">
            <v>12450</v>
          </cell>
          <cell r="H707" t="str">
            <v>A</v>
          </cell>
          <cell r="I707" t="str">
            <v>00000041</v>
          </cell>
          <cell r="J707">
            <v>65</v>
          </cell>
          <cell r="K707">
            <v>368</v>
          </cell>
          <cell r="L707">
            <v>6202</v>
          </cell>
          <cell r="M707">
            <v>0</v>
          </cell>
          <cell r="N707">
            <v>0</v>
          </cell>
          <cell r="O707">
            <v>0</v>
          </cell>
          <cell r="P707">
            <v>0</v>
          </cell>
          <cell r="Q707" t="str">
            <v>0676</v>
          </cell>
          <cell r="R707" t="str">
            <v>12450</v>
          </cell>
          <cell r="S707" t="str">
            <v>200212</v>
          </cell>
          <cell r="T707" t="str">
            <v>SA01</v>
          </cell>
          <cell r="U707">
            <v>-0.01</v>
          </cell>
          <cell r="V707" t="str">
            <v>LDB</v>
          </cell>
          <cell r="W707">
            <v>0</v>
          </cell>
          <cell r="Y707">
            <v>0</v>
          </cell>
          <cell r="Z707">
            <v>-1</v>
          </cell>
          <cell r="AA707" t="str">
            <v>MS#</v>
          </cell>
          <cell r="AB707" t="str">
            <v xml:space="preserve">   998010039</v>
          </cell>
          <cell r="AC707" t="str">
            <v>BCH</v>
          </cell>
          <cell r="AD707" t="str">
            <v>015504</v>
          </cell>
          <cell r="AE707" t="str">
            <v>TML</v>
          </cell>
          <cell r="AF707" t="str">
            <v>12019</v>
          </cell>
          <cell r="AG707" t="str">
            <v>SRL</v>
          </cell>
          <cell r="AH707" t="str">
            <v>0350</v>
          </cell>
          <cell r="AI707" t="str">
            <v>DLV</v>
          </cell>
          <cell r="AJ707" t="str">
            <v>000</v>
          </cell>
          <cell r="AK707" t="str">
            <v>REL</v>
          </cell>
          <cell r="AL707" t="str">
            <v>000</v>
          </cell>
          <cell r="AM707" t="str">
            <v>LN#</v>
          </cell>
          <cell r="AO707" t="str">
            <v>UOI</v>
          </cell>
          <cell r="AP707" t="str">
            <v>EA</v>
          </cell>
          <cell r="AU707" t="str">
            <v>0</v>
          </cell>
          <cell r="AW707" t="str">
            <v>000</v>
          </cell>
          <cell r="AX707" t="str">
            <v>00</v>
          </cell>
          <cell r="AY707" t="str">
            <v>0</v>
          </cell>
          <cell r="AZ707" t="str">
            <v>FPL Fibernet</v>
          </cell>
        </row>
        <row r="708">
          <cell r="A708" t="str">
            <v>107100</v>
          </cell>
          <cell r="B708" t="str">
            <v>0368</v>
          </cell>
          <cell r="C708" t="str">
            <v>06200</v>
          </cell>
          <cell r="D708" t="str">
            <v>0FIBER</v>
          </cell>
          <cell r="E708" t="str">
            <v>368000</v>
          </cell>
          <cell r="F708" t="str">
            <v>0676</v>
          </cell>
          <cell r="G708" t="str">
            <v>12450</v>
          </cell>
          <cell r="H708" t="str">
            <v>A</v>
          </cell>
          <cell r="I708" t="str">
            <v>00000041</v>
          </cell>
          <cell r="J708">
            <v>65</v>
          </cell>
          <cell r="K708">
            <v>368</v>
          </cell>
          <cell r="L708">
            <v>6202</v>
          </cell>
          <cell r="M708">
            <v>0</v>
          </cell>
          <cell r="N708">
            <v>0</v>
          </cell>
          <cell r="O708">
            <v>0</v>
          </cell>
          <cell r="P708">
            <v>0</v>
          </cell>
          <cell r="Q708" t="str">
            <v>0676</v>
          </cell>
          <cell r="R708" t="str">
            <v>12450</v>
          </cell>
          <cell r="S708" t="str">
            <v>200212</v>
          </cell>
          <cell r="T708" t="str">
            <v>SA01</v>
          </cell>
          <cell r="U708">
            <v>-0.01</v>
          </cell>
          <cell r="V708" t="str">
            <v>LDB</v>
          </cell>
          <cell r="W708">
            <v>0</v>
          </cell>
          <cell r="Y708">
            <v>0</v>
          </cell>
          <cell r="Z708">
            <v>-1</v>
          </cell>
          <cell r="AA708" t="str">
            <v>MS#</v>
          </cell>
          <cell r="AB708" t="str">
            <v xml:space="preserve">   998010041</v>
          </cell>
          <cell r="AC708" t="str">
            <v>BCH</v>
          </cell>
          <cell r="AD708" t="str">
            <v>015504</v>
          </cell>
          <cell r="AE708" t="str">
            <v>TML</v>
          </cell>
          <cell r="AF708" t="str">
            <v>12019</v>
          </cell>
          <cell r="AG708" t="str">
            <v>SRL</v>
          </cell>
          <cell r="AH708" t="str">
            <v>0350</v>
          </cell>
          <cell r="AI708" t="str">
            <v>DLV</v>
          </cell>
          <cell r="AJ708" t="str">
            <v>000</v>
          </cell>
          <cell r="AK708" t="str">
            <v>REL</v>
          </cell>
          <cell r="AL708" t="str">
            <v>000</v>
          </cell>
          <cell r="AM708" t="str">
            <v>LN#</v>
          </cell>
          <cell r="AO708" t="str">
            <v>UOI</v>
          </cell>
          <cell r="AP708" t="str">
            <v>EA</v>
          </cell>
          <cell r="AU708" t="str">
            <v>0</v>
          </cell>
          <cell r="AW708" t="str">
            <v>000</v>
          </cell>
          <cell r="AX708" t="str">
            <v>00</v>
          </cell>
          <cell r="AY708" t="str">
            <v>0</v>
          </cell>
          <cell r="AZ708" t="str">
            <v>FPL Fibernet</v>
          </cell>
        </row>
        <row r="709">
          <cell r="A709" t="str">
            <v>107100</v>
          </cell>
          <cell r="B709" t="str">
            <v>0368</v>
          </cell>
          <cell r="C709" t="str">
            <v>06200</v>
          </cell>
          <cell r="D709" t="str">
            <v>0FIBER</v>
          </cell>
          <cell r="E709" t="str">
            <v>368000</v>
          </cell>
          <cell r="F709" t="str">
            <v>0676</v>
          </cell>
          <cell r="G709" t="str">
            <v>12450</v>
          </cell>
          <cell r="H709" t="str">
            <v>A</v>
          </cell>
          <cell r="I709" t="str">
            <v>00000041</v>
          </cell>
          <cell r="J709">
            <v>65</v>
          </cell>
          <cell r="K709">
            <v>368</v>
          </cell>
          <cell r="L709">
            <v>6202</v>
          </cell>
          <cell r="M709">
            <v>0</v>
          </cell>
          <cell r="N709">
            <v>0</v>
          </cell>
          <cell r="O709">
            <v>0</v>
          </cell>
          <cell r="P709">
            <v>0</v>
          </cell>
          <cell r="Q709" t="str">
            <v>0676</v>
          </cell>
          <cell r="R709" t="str">
            <v>12450</v>
          </cell>
          <cell r="S709" t="str">
            <v>200212</v>
          </cell>
          <cell r="T709" t="str">
            <v>SA01</v>
          </cell>
          <cell r="U709">
            <v>-0.01</v>
          </cell>
          <cell r="V709" t="str">
            <v>LDB</v>
          </cell>
          <cell r="W709">
            <v>0</v>
          </cell>
          <cell r="Y709">
            <v>0</v>
          </cell>
          <cell r="Z709">
            <v>-1</v>
          </cell>
          <cell r="AA709" t="str">
            <v>MS#</v>
          </cell>
          <cell r="AB709" t="str">
            <v xml:space="preserve">   998010055</v>
          </cell>
          <cell r="AC709" t="str">
            <v>BCH</v>
          </cell>
          <cell r="AD709" t="str">
            <v>015504</v>
          </cell>
          <cell r="AE709" t="str">
            <v>TML</v>
          </cell>
          <cell r="AF709" t="str">
            <v>12019</v>
          </cell>
          <cell r="AG709" t="str">
            <v>SRL</v>
          </cell>
          <cell r="AH709" t="str">
            <v>0350</v>
          </cell>
          <cell r="AI709" t="str">
            <v>DLV</v>
          </cell>
          <cell r="AJ709" t="str">
            <v>000</v>
          </cell>
          <cell r="AK709" t="str">
            <v>REL</v>
          </cell>
          <cell r="AL709" t="str">
            <v>000</v>
          </cell>
          <cell r="AM709" t="str">
            <v>LN#</v>
          </cell>
          <cell r="AO709" t="str">
            <v>UOI</v>
          </cell>
          <cell r="AP709" t="str">
            <v>EA</v>
          </cell>
          <cell r="AU709" t="str">
            <v>0</v>
          </cell>
          <cell r="AW709" t="str">
            <v>000</v>
          </cell>
          <cell r="AX709" t="str">
            <v>00</v>
          </cell>
          <cell r="AY709" t="str">
            <v>0</v>
          </cell>
          <cell r="AZ709" t="str">
            <v>FPL Fibernet</v>
          </cell>
        </row>
        <row r="710">
          <cell r="A710" t="str">
            <v>107100</v>
          </cell>
          <cell r="B710" t="str">
            <v>0368</v>
          </cell>
          <cell r="C710" t="str">
            <v>06200</v>
          </cell>
          <cell r="D710" t="str">
            <v>0FIBER</v>
          </cell>
          <cell r="E710" t="str">
            <v>368000</v>
          </cell>
          <cell r="F710" t="str">
            <v>0676</v>
          </cell>
          <cell r="G710" t="str">
            <v>12450</v>
          </cell>
          <cell r="H710" t="str">
            <v>A</v>
          </cell>
          <cell r="I710" t="str">
            <v>00000041</v>
          </cell>
          <cell r="J710">
            <v>65</v>
          </cell>
          <cell r="K710">
            <v>368</v>
          </cell>
          <cell r="L710">
            <v>6202</v>
          </cell>
          <cell r="M710">
            <v>0</v>
          </cell>
          <cell r="N710">
            <v>0</v>
          </cell>
          <cell r="O710">
            <v>0</v>
          </cell>
          <cell r="P710">
            <v>0</v>
          </cell>
          <cell r="Q710" t="str">
            <v>0676</v>
          </cell>
          <cell r="R710" t="str">
            <v>12450</v>
          </cell>
          <cell r="S710" t="str">
            <v>200212</v>
          </cell>
          <cell r="T710" t="str">
            <v>SA01</v>
          </cell>
          <cell r="U710">
            <v>-0.01</v>
          </cell>
          <cell r="V710" t="str">
            <v>LDB</v>
          </cell>
          <cell r="W710">
            <v>0</v>
          </cell>
          <cell r="Y710">
            <v>0</v>
          </cell>
          <cell r="Z710">
            <v>-1</v>
          </cell>
          <cell r="AA710" t="str">
            <v>MS#</v>
          </cell>
          <cell r="AB710" t="str">
            <v xml:space="preserve">   998010083</v>
          </cell>
          <cell r="AC710" t="str">
            <v>BCH</v>
          </cell>
          <cell r="AD710" t="str">
            <v>012883</v>
          </cell>
          <cell r="AE710" t="str">
            <v>TML</v>
          </cell>
          <cell r="AF710" t="str">
            <v>12020</v>
          </cell>
          <cell r="AG710" t="str">
            <v>SRL</v>
          </cell>
          <cell r="AH710" t="str">
            <v>0350</v>
          </cell>
          <cell r="AI710" t="str">
            <v>DLV</v>
          </cell>
          <cell r="AJ710" t="str">
            <v>000</v>
          </cell>
          <cell r="AK710" t="str">
            <v>REL</v>
          </cell>
          <cell r="AL710" t="str">
            <v>000</v>
          </cell>
          <cell r="AM710" t="str">
            <v>LN#</v>
          </cell>
          <cell r="AO710" t="str">
            <v>UOI</v>
          </cell>
          <cell r="AP710" t="str">
            <v>EA</v>
          </cell>
          <cell r="AU710" t="str">
            <v>0</v>
          </cell>
          <cell r="AW710" t="str">
            <v>000</v>
          </cell>
          <cell r="AX710" t="str">
            <v>00</v>
          </cell>
          <cell r="AY710" t="str">
            <v>0</v>
          </cell>
          <cell r="AZ710" t="str">
            <v>FPL Fibernet</v>
          </cell>
        </row>
        <row r="711">
          <cell r="A711" t="str">
            <v>107100</v>
          </cell>
          <cell r="B711" t="str">
            <v>0368</v>
          </cell>
          <cell r="C711" t="str">
            <v>06200</v>
          </cell>
          <cell r="D711" t="str">
            <v>0FIBER</v>
          </cell>
          <cell r="E711" t="str">
            <v>368000</v>
          </cell>
          <cell r="F711" t="str">
            <v>0676</v>
          </cell>
          <cell r="G711" t="str">
            <v>12450</v>
          </cell>
          <cell r="H711" t="str">
            <v>A</v>
          </cell>
          <cell r="I711" t="str">
            <v>00000041</v>
          </cell>
          <cell r="J711">
            <v>65</v>
          </cell>
          <cell r="K711">
            <v>368</v>
          </cell>
          <cell r="L711">
            <v>6202</v>
          </cell>
          <cell r="M711">
            <v>0</v>
          </cell>
          <cell r="N711">
            <v>0</v>
          </cell>
          <cell r="O711">
            <v>0</v>
          </cell>
          <cell r="P711">
            <v>0</v>
          </cell>
          <cell r="Q711" t="str">
            <v>0676</v>
          </cell>
          <cell r="R711" t="str">
            <v>12450</v>
          </cell>
          <cell r="S711" t="str">
            <v>200212</v>
          </cell>
          <cell r="T711" t="str">
            <v>SA01</v>
          </cell>
          <cell r="U711">
            <v>-0.01</v>
          </cell>
          <cell r="V711" t="str">
            <v>LDB</v>
          </cell>
          <cell r="W711">
            <v>0</v>
          </cell>
          <cell r="Y711">
            <v>0</v>
          </cell>
          <cell r="Z711">
            <v>-1</v>
          </cell>
          <cell r="AA711" t="str">
            <v>MS#</v>
          </cell>
          <cell r="AB711" t="str">
            <v xml:space="preserve">   998010084</v>
          </cell>
          <cell r="AC711" t="str">
            <v>BCH</v>
          </cell>
          <cell r="AD711" t="str">
            <v>012883</v>
          </cell>
          <cell r="AE711" t="str">
            <v>TML</v>
          </cell>
          <cell r="AF711" t="str">
            <v>12020</v>
          </cell>
          <cell r="AG711" t="str">
            <v>SRL</v>
          </cell>
          <cell r="AH711" t="str">
            <v>0350</v>
          </cell>
          <cell r="AI711" t="str">
            <v>DLV</v>
          </cell>
          <cell r="AJ711" t="str">
            <v>000</v>
          </cell>
          <cell r="AK711" t="str">
            <v>REL</v>
          </cell>
          <cell r="AL711" t="str">
            <v>000</v>
          </cell>
          <cell r="AM711" t="str">
            <v>LN#</v>
          </cell>
          <cell r="AO711" t="str">
            <v>UOI</v>
          </cell>
          <cell r="AP711" t="str">
            <v>EA</v>
          </cell>
          <cell r="AU711" t="str">
            <v>0</v>
          </cell>
          <cell r="AW711" t="str">
            <v>000</v>
          </cell>
          <cell r="AX711" t="str">
            <v>00</v>
          </cell>
          <cell r="AY711" t="str">
            <v>0</v>
          </cell>
          <cell r="AZ711" t="str">
            <v>FPL Fibernet</v>
          </cell>
        </row>
        <row r="712">
          <cell r="A712" t="str">
            <v>107100</v>
          </cell>
          <cell r="B712" t="str">
            <v>0368</v>
          </cell>
          <cell r="C712" t="str">
            <v>06200</v>
          </cell>
          <cell r="D712" t="str">
            <v>0FIBER</v>
          </cell>
          <cell r="E712" t="str">
            <v>368000</v>
          </cell>
          <cell r="F712" t="str">
            <v>0676</v>
          </cell>
          <cell r="G712" t="str">
            <v>12450</v>
          </cell>
          <cell r="H712" t="str">
            <v>A</v>
          </cell>
          <cell r="I712" t="str">
            <v>00000041</v>
          </cell>
          <cell r="J712">
            <v>65</v>
          </cell>
          <cell r="K712">
            <v>368</v>
          </cell>
          <cell r="L712">
            <v>6202</v>
          </cell>
          <cell r="M712">
            <v>0</v>
          </cell>
          <cell r="N712">
            <v>0</v>
          </cell>
          <cell r="O712">
            <v>0</v>
          </cell>
          <cell r="P712">
            <v>0</v>
          </cell>
          <cell r="Q712" t="str">
            <v>0676</v>
          </cell>
          <cell r="R712" t="str">
            <v>12450</v>
          </cell>
          <cell r="S712" t="str">
            <v>200212</v>
          </cell>
          <cell r="T712" t="str">
            <v>SA01</v>
          </cell>
          <cell r="U712">
            <v>-0.01</v>
          </cell>
          <cell r="V712" t="str">
            <v>LDB</v>
          </cell>
          <cell r="W712">
            <v>0</v>
          </cell>
          <cell r="Y712">
            <v>0</v>
          </cell>
          <cell r="Z712">
            <v>-1</v>
          </cell>
          <cell r="AA712" t="str">
            <v>MS#</v>
          </cell>
          <cell r="AB712" t="str">
            <v xml:space="preserve">   998010093</v>
          </cell>
          <cell r="AC712" t="str">
            <v>BCH</v>
          </cell>
          <cell r="AD712" t="str">
            <v>015504</v>
          </cell>
          <cell r="AE712" t="str">
            <v>TML</v>
          </cell>
          <cell r="AF712" t="str">
            <v>12019</v>
          </cell>
          <cell r="AG712" t="str">
            <v>SRL</v>
          </cell>
          <cell r="AH712" t="str">
            <v>0350</v>
          </cell>
          <cell r="AI712" t="str">
            <v>DLV</v>
          </cell>
          <cell r="AJ712" t="str">
            <v>000</v>
          </cell>
          <cell r="AK712" t="str">
            <v>REL</v>
          </cell>
          <cell r="AL712" t="str">
            <v>000</v>
          </cell>
          <cell r="AM712" t="str">
            <v>LN#</v>
          </cell>
          <cell r="AO712" t="str">
            <v>UOI</v>
          </cell>
          <cell r="AP712" t="str">
            <v>EA</v>
          </cell>
          <cell r="AU712" t="str">
            <v>0</v>
          </cell>
          <cell r="AW712" t="str">
            <v>000</v>
          </cell>
          <cell r="AX712" t="str">
            <v>00</v>
          </cell>
          <cell r="AY712" t="str">
            <v>0</v>
          </cell>
          <cell r="AZ712" t="str">
            <v>FPL Fibernet</v>
          </cell>
        </row>
        <row r="713">
          <cell r="A713" t="str">
            <v>107100</v>
          </cell>
          <cell r="B713" t="str">
            <v>0368</v>
          </cell>
          <cell r="C713" t="str">
            <v>06200</v>
          </cell>
          <cell r="D713" t="str">
            <v>0FIBER</v>
          </cell>
          <cell r="E713" t="str">
            <v>368000</v>
          </cell>
          <cell r="F713" t="str">
            <v>0676</v>
          </cell>
          <cell r="G713" t="str">
            <v>12450</v>
          </cell>
          <cell r="H713" t="str">
            <v>A</v>
          </cell>
          <cell r="I713" t="str">
            <v>00000041</v>
          </cell>
          <cell r="J713">
            <v>65</v>
          </cell>
          <cell r="K713">
            <v>368</v>
          </cell>
          <cell r="L713">
            <v>6202</v>
          </cell>
          <cell r="M713">
            <v>0</v>
          </cell>
          <cell r="N713">
            <v>0</v>
          </cell>
          <cell r="O713">
            <v>0</v>
          </cell>
          <cell r="P713">
            <v>0</v>
          </cell>
          <cell r="Q713" t="str">
            <v>0676</v>
          </cell>
          <cell r="R713" t="str">
            <v>12450</v>
          </cell>
          <cell r="S713" t="str">
            <v>200212</v>
          </cell>
          <cell r="T713" t="str">
            <v>SA01</v>
          </cell>
          <cell r="U713">
            <v>-0.01</v>
          </cell>
          <cell r="V713" t="str">
            <v>LDB</v>
          </cell>
          <cell r="W713">
            <v>0</v>
          </cell>
          <cell r="Y713">
            <v>0</v>
          </cell>
          <cell r="Z713">
            <v>-1</v>
          </cell>
          <cell r="AA713" t="str">
            <v>MS#</v>
          </cell>
          <cell r="AB713" t="str">
            <v xml:space="preserve">   998010102</v>
          </cell>
          <cell r="AC713" t="str">
            <v>BCH</v>
          </cell>
          <cell r="AD713" t="str">
            <v>015504</v>
          </cell>
          <cell r="AE713" t="str">
            <v>TML</v>
          </cell>
          <cell r="AF713" t="str">
            <v>12019</v>
          </cell>
          <cell r="AG713" t="str">
            <v>SRL</v>
          </cell>
          <cell r="AH713" t="str">
            <v>0350</v>
          </cell>
          <cell r="AI713" t="str">
            <v>DLV</v>
          </cell>
          <cell r="AJ713" t="str">
            <v>000</v>
          </cell>
          <cell r="AK713" t="str">
            <v>REL</v>
          </cell>
          <cell r="AL713" t="str">
            <v>000</v>
          </cell>
          <cell r="AM713" t="str">
            <v>LN#</v>
          </cell>
          <cell r="AO713" t="str">
            <v>UOI</v>
          </cell>
          <cell r="AP713" t="str">
            <v>EA</v>
          </cell>
          <cell r="AU713" t="str">
            <v>0</v>
          </cell>
          <cell r="AW713" t="str">
            <v>000</v>
          </cell>
          <cell r="AX713" t="str">
            <v>00</v>
          </cell>
          <cell r="AY713" t="str">
            <v>0</v>
          </cell>
          <cell r="AZ713" t="str">
            <v>FPL Fibernet</v>
          </cell>
        </row>
        <row r="714">
          <cell r="A714" t="str">
            <v>107100</v>
          </cell>
          <cell r="B714" t="str">
            <v>0368</v>
          </cell>
          <cell r="C714" t="str">
            <v>06200</v>
          </cell>
          <cell r="D714" t="str">
            <v>0FIBER</v>
          </cell>
          <cell r="E714" t="str">
            <v>368000</v>
          </cell>
          <cell r="F714" t="str">
            <v>0676</v>
          </cell>
          <cell r="G714" t="str">
            <v>12450</v>
          </cell>
          <cell r="H714" t="str">
            <v>A</v>
          </cell>
          <cell r="I714" t="str">
            <v>00000041</v>
          </cell>
          <cell r="J714">
            <v>65</v>
          </cell>
          <cell r="K714">
            <v>368</v>
          </cell>
          <cell r="L714">
            <v>6202</v>
          </cell>
          <cell r="M714">
            <v>0</v>
          </cell>
          <cell r="N714">
            <v>0</v>
          </cell>
          <cell r="O714">
            <v>0</v>
          </cell>
          <cell r="P714">
            <v>0</v>
          </cell>
          <cell r="Q714" t="str">
            <v>0676</v>
          </cell>
          <cell r="R714" t="str">
            <v>12450</v>
          </cell>
          <cell r="S714" t="str">
            <v>200212</v>
          </cell>
          <cell r="T714" t="str">
            <v>SA01</v>
          </cell>
          <cell r="U714">
            <v>-0.01</v>
          </cell>
          <cell r="V714" t="str">
            <v>LDB</v>
          </cell>
          <cell r="W714">
            <v>0</v>
          </cell>
          <cell r="Y714">
            <v>0</v>
          </cell>
          <cell r="Z714">
            <v>-1</v>
          </cell>
          <cell r="AA714" t="str">
            <v>MS#</v>
          </cell>
          <cell r="AB714" t="str">
            <v xml:space="preserve">   998010107</v>
          </cell>
          <cell r="AC714" t="str">
            <v>BCH</v>
          </cell>
          <cell r="AD714" t="str">
            <v>015504</v>
          </cell>
          <cell r="AE714" t="str">
            <v>TML</v>
          </cell>
          <cell r="AF714" t="str">
            <v>12019</v>
          </cell>
          <cell r="AG714" t="str">
            <v>SRL</v>
          </cell>
          <cell r="AH714" t="str">
            <v>0350</v>
          </cell>
          <cell r="AI714" t="str">
            <v>DLV</v>
          </cell>
          <cell r="AJ714" t="str">
            <v>000</v>
          </cell>
          <cell r="AK714" t="str">
            <v>REL</v>
          </cell>
          <cell r="AL714" t="str">
            <v>000</v>
          </cell>
          <cell r="AM714" t="str">
            <v>LN#</v>
          </cell>
          <cell r="AO714" t="str">
            <v>UOI</v>
          </cell>
          <cell r="AP714" t="str">
            <v>EA</v>
          </cell>
          <cell r="AU714" t="str">
            <v>0</v>
          </cell>
          <cell r="AW714" t="str">
            <v>000</v>
          </cell>
          <cell r="AX714" t="str">
            <v>00</v>
          </cell>
          <cell r="AY714" t="str">
            <v>0</v>
          </cell>
          <cell r="AZ714" t="str">
            <v>FPL Fibernet</v>
          </cell>
        </row>
        <row r="715">
          <cell r="A715" t="str">
            <v>107100</v>
          </cell>
          <cell r="B715" t="str">
            <v>0368</v>
          </cell>
          <cell r="C715" t="str">
            <v>06200</v>
          </cell>
          <cell r="D715" t="str">
            <v>0FIBER</v>
          </cell>
          <cell r="E715" t="str">
            <v>368000</v>
          </cell>
          <cell r="F715" t="str">
            <v>0676</v>
          </cell>
          <cell r="G715" t="str">
            <v>12450</v>
          </cell>
          <cell r="H715" t="str">
            <v>A</v>
          </cell>
          <cell r="I715" t="str">
            <v>00000041</v>
          </cell>
          <cell r="J715">
            <v>65</v>
          </cell>
          <cell r="K715">
            <v>368</v>
          </cell>
          <cell r="L715">
            <v>6202</v>
          </cell>
          <cell r="M715">
            <v>0</v>
          </cell>
          <cell r="N715">
            <v>0</v>
          </cell>
          <cell r="O715">
            <v>0</v>
          </cell>
          <cell r="P715">
            <v>0</v>
          </cell>
          <cell r="Q715" t="str">
            <v>0676</v>
          </cell>
          <cell r="R715" t="str">
            <v>12450</v>
          </cell>
          <cell r="S715" t="str">
            <v>200212</v>
          </cell>
          <cell r="T715" t="str">
            <v>SA01</v>
          </cell>
          <cell r="U715">
            <v>-0.01</v>
          </cell>
          <cell r="V715" t="str">
            <v>LDB</v>
          </cell>
          <cell r="W715">
            <v>0</v>
          </cell>
          <cell r="Y715">
            <v>0</v>
          </cell>
          <cell r="Z715">
            <v>-1</v>
          </cell>
          <cell r="AA715" t="str">
            <v>MS#</v>
          </cell>
          <cell r="AB715" t="str">
            <v xml:space="preserve">   998010109</v>
          </cell>
          <cell r="AC715" t="str">
            <v>BCH</v>
          </cell>
          <cell r="AD715" t="str">
            <v>015504</v>
          </cell>
          <cell r="AE715" t="str">
            <v>TML</v>
          </cell>
          <cell r="AF715" t="str">
            <v>12019</v>
          </cell>
          <cell r="AG715" t="str">
            <v>SRL</v>
          </cell>
          <cell r="AH715" t="str">
            <v>0350</v>
          </cell>
          <cell r="AI715" t="str">
            <v>DLV</v>
          </cell>
          <cell r="AJ715" t="str">
            <v>000</v>
          </cell>
          <cell r="AK715" t="str">
            <v>REL</v>
          </cell>
          <cell r="AL715" t="str">
            <v>000</v>
          </cell>
          <cell r="AM715" t="str">
            <v>LN#</v>
          </cell>
          <cell r="AO715" t="str">
            <v>UOI</v>
          </cell>
          <cell r="AP715" t="str">
            <v>EA</v>
          </cell>
          <cell r="AU715" t="str">
            <v>0</v>
          </cell>
          <cell r="AW715" t="str">
            <v>000</v>
          </cell>
          <cell r="AX715" t="str">
            <v>00</v>
          </cell>
          <cell r="AY715" t="str">
            <v>0</v>
          </cell>
          <cell r="AZ715" t="str">
            <v>FPL Fibernet</v>
          </cell>
        </row>
        <row r="716">
          <cell r="A716" t="str">
            <v>107100</v>
          </cell>
          <cell r="B716" t="str">
            <v>0368</v>
          </cell>
          <cell r="C716" t="str">
            <v>06200</v>
          </cell>
          <cell r="D716" t="str">
            <v>0FIBER</v>
          </cell>
          <cell r="E716" t="str">
            <v>368000</v>
          </cell>
          <cell r="F716" t="str">
            <v>0676</v>
          </cell>
          <cell r="G716" t="str">
            <v>12450</v>
          </cell>
          <cell r="H716" t="str">
            <v>A</v>
          </cell>
          <cell r="I716" t="str">
            <v>00000041</v>
          </cell>
          <cell r="J716">
            <v>65</v>
          </cell>
          <cell r="K716">
            <v>368</v>
          </cell>
          <cell r="L716">
            <v>6202</v>
          </cell>
          <cell r="M716">
            <v>0</v>
          </cell>
          <cell r="N716">
            <v>0</v>
          </cell>
          <cell r="O716">
            <v>0</v>
          </cell>
          <cell r="P716">
            <v>0</v>
          </cell>
          <cell r="Q716" t="str">
            <v>0676</v>
          </cell>
          <cell r="R716" t="str">
            <v>12450</v>
          </cell>
          <cell r="S716" t="str">
            <v>200212</v>
          </cell>
          <cell r="T716" t="str">
            <v>SA01</v>
          </cell>
          <cell r="U716">
            <v>-0.01</v>
          </cell>
          <cell r="V716" t="str">
            <v>LDB</v>
          </cell>
          <cell r="W716">
            <v>0</v>
          </cell>
          <cell r="Y716">
            <v>0</v>
          </cell>
          <cell r="Z716">
            <v>-1</v>
          </cell>
          <cell r="AA716" t="str">
            <v>MS#</v>
          </cell>
          <cell r="AB716" t="str">
            <v xml:space="preserve">   998010115</v>
          </cell>
          <cell r="AC716" t="str">
            <v>BCH</v>
          </cell>
          <cell r="AD716" t="str">
            <v>015504</v>
          </cell>
          <cell r="AE716" t="str">
            <v>TML</v>
          </cell>
          <cell r="AF716" t="str">
            <v>12019</v>
          </cell>
          <cell r="AG716" t="str">
            <v>SRL</v>
          </cell>
          <cell r="AH716" t="str">
            <v>0350</v>
          </cell>
          <cell r="AI716" t="str">
            <v>DLV</v>
          </cell>
          <cell r="AJ716" t="str">
            <v>000</v>
          </cell>
          <cell r="AK716" t="str">
            <v>REL</v>
          </cell>
          <cell r="AL716" t="str">
            <v>000</v>
          </cell>
          <cell r="AM716" t="str">
            <v>LN#</v>
          </cell>
          <cell r="AO716" t="str">
            <v>UOI</v>
          </cell>
          <cell r="AP716" t="str">
            <v>EA</v>
          </cell>
          <cell r="AU716" t="str">
            <v>0</v>
          </cell>
          <cell r="AW716" t="str">
            <v>000</v>
          </cell>
          <cell r="AX716" t="str">
            <v>00</v>
          </cell>
          <cell r="AY716" t="str">
            <v>0</v>
          </cell>
          <cell r="AZ716" t="str">
            <v>FPL Fibernet</v>
          </cell>
        </row>
        <row r="717">
          <cell r="A717" t="str">
            <v>107100</v>
          </cell>
          <cell r="B717" t="str">
            <v>0368</v>
          </cell>
          <cell r="C717" t="str">
            <v>06200</v>
          </cell>
          <cell r="D717" t="str">
            <v>0FIBER</v>
          </cell>
          <cell r="E717" t="str">
            <v>368000</v>
          </cell>
          <cell r="F717" t="str">
            <v>0676</v>
          </cell>
          <cell r="G717" t="str">
            <v>12450</v>
          </cell>
          <cell r="H717" t="str">
            <v>A</v>
          </cell>
          <cell r="I717" t="str">
            <v>00000041</v>
          </cell>
          <cell r="J717">
            <v>65</v>
          </cell>
          <cell r="K717">
            <v>368</v>
          </cell>
          <cell r="L717">
            <v>6202</v>
          </cell>
          <cell r="M717">
            <v>0</v>
          </cell>
          <cell r="N717">
            <v>0</v>
          </cell>
          <cell r="O717">
            <v>0</v>
          </cell>
          <cell r="P717">
            <v>0</v>
          </cell>
          <cell r="Q717" t="str">
            <v>0676</v>
          </cell>
          <cell r="R717" t="str">
            <v>12450</v>
          </cell>
          <cell r="S717" t="str">
            <v>200212</v>
          </cell>
          <cell r="T717" t="str">
            <v>SA01</v>
          </cell>
          <cell r="U717">
            <v>-0.01</v>
          </cell>
          <cell r="V717" t="str">
            <v>LDB</v>
          </cell>
          <cell r="W717">
            <v>0</v>
          </cell>
          <cell r="Y717">
            <v>0</v>
          </cell>
          <cell r="Z717">
            <v>-1</v>
          </cell>
          <cell r="AA717" t="str">
            <v>MS#</v>
          </cell>
          <cell r="AB717" t="str">
            <v xml:space="preserve">   998010129</v>
          </cell>
          <cell r="AC717" t="str">
            <v>BCH</v>
          </cell>
          <cell r="AD717" t="str">
            <v>015504</v>
          </cell>
          <cell r="AE717" t="str">
            <v>TML</v>
          </cell>
          <cell r="AF717" t="str">
            <v>12019</v>
          </cell>
          <cell r="AG717" t="str">
            <v>SRL</v>
          </cell>
          <cell r="AH717" t="str">
            <v>0350</v>
          </cell>
          <cell r="AI717" t="str">
            <v>DLV</v>
          </cell>
          <cell r="AJ717" t="str">
            <v>000</v>
          </cell>
          <cell r="AK717" t="str">
            <v>REL</v>
          </cell>
          <cell r="AL717" t="str">
            <v>000</v>
          </cell>
          <cell r="AM717" t="str">
            <v>LN#</v>
          </cell>
          <cell r="AO717" t="str">
            <v>UOI</v>
          </cell>
          <cell r="AP717" t="str">
            <v>EA</v>
          </cell>
          <cell r="AU717" t="str">
            <v>0</v>
          </cell>
          <cell r="AW717" t="str">
            <v>000</v>
          </cell>
          <cell r="AX717" t="str">
            <v>00</v>
          </cell>
          <cell r="AY717" t="str">
            <v>0</v>
          </cell>
          <cell r="AZ717" t="str">
            <v>FPL Fibernet</v>
          </cell>
        </row>
        <row r="718">
          <cell r="A718" t="str">
            <v>107100</v>
          </cell>
          <cell r="B718" t="str">
            <v>0368</v>
          </cell>
          <cell r="C718" t="str">
            <v>06200</v>
          </cell>
          <cell r="D718" t="str">
            <v>0FIBER</v>
          </cell>
          <cell r="E718" t="str">
            <v>368000</v>
          </cell>
          <cell r="F718" t="str">
            <v>0676</v>
          </cell>
          <cell r="G718" t="str">
            <v>12450</v>
          </cell>
          <cell r="H718" t="str">
            <v>A</v>
          </cell>
          <cell r="I718" t="str">
            <v>00000041</v>
          </cell>
          <cell r="J718">
            <v>65</v>
          </cell>
          <cell r="K718">
            <v>368</v>
          </cell>
          <cell r="L718">
            <v>6202</v>
          </cell>
          <cell r="M718">
            <v>0</v>
          </cell>
          <cell r="N718">
            <v>0</v>
          </cell>
          <cell r="O718">
            <v>0</v>
          </cell>
          <cell r="P718">
            <v>0</v>
          </cell>
          <cell r="Q718" t="str">
            <v>0676</v>
          </cell>
          <cell r="R718" t="str">
            <v>12450</v>
          </cell>
          <cell r="S718" t="str">
            <v>200212</v>
          </cell>
          <cell r="T718" t="str">
            <v>SA01</v>
          </cell>
          <cell r="U718">
            <v>-0.01</v>
          </cell>
          <cell r="V718" t="str">
            <v>LDB</v>
          </cell>
          <cell r="W718">
            <v>0</v>
          </cell>
          <cell r="Y718">
            <v>0</v>
          </cell>
          <cell r="Z718">
            <v>-1</v>
          </cell>
          <cell r="AA718" t="str">
            <v>MS#</v>
          </cell>
          <cell r="AB718" t="str">
            <v xml:space="preserve">   998010129</v>
          </cell>
          <cell r="AC718" t="str">
            <v>BCH</v>
          </cell>
          <cell r="AD718" t="str">
            <v>015504</v>
          </cell>
          <cell r="AE718" t="str">
            <v>TML</v>
          </cell>
          <cell r="AF718" t="str">
            <v>12019</v>
          </cell>
          <cell r="AG718" t="str">
            <v>SRL</v>
          </cell>
          <cell r="AH718" t="str">
            <v>0350</v>
          </cell>
          <cell r="AI718" t="str">
            <v>DLV</v>
          </cell>
          <cell r="AJ718" t="str">
            <v>000</v>
          </cell>
          <cell r="AK718" t="str">
            <v>REL</v>
          </cell>
          <cell r="AL718" t="str">
            <v>000</v>
          </cell>
          <cell r="AM718" t="str">
            <v>LN#</v>
          </cell>
          <cell r="AO718" t="str">
            <v>UOI</v>
          </cell>
          <cell r="AP718" t="str">
            <v>EA</v>
          </cell>
          <cell r="AU718" t="str">
            <v>0</v>
          </cell>
          <cell r="AW718" t="str">
            <v>000</v>
          </cell>
          <cell r="AX718" t="str">
            <v>00</v>
          </cell>
          <cell r="AY718" t="str">
            <v>0</v>
          </cell>
          <cell r="AZ718" t="str">
            <v>FPL Fibernet</v>
          </cell>
        </row>
        <row r="719">
          <cell r="A719" t="str">
            <v>107100</v>
          </cell>
          <cell r="B719" t="str">
            <v>0368</v>
          </cell>
          <cell r="C719" t="str">
            <v>06200</v>
          </cell>
          <cell r="D719" t="str">
            <v>0FIBER</v>
          </cell>
          <cell r="E719" t="str">
            <v>368000</v>
          </cell>
          <cell r="F719" t="str">
            <v>0676</v>
          </cell>
          <cell r="G719" t="str">
            <v>12450</v>
          </cell>
          <cell r="H719" t="str">
            <v>A</v>
          </cell>
          <cell r="I719" t="str">
            <v>00000041</v>
          </cell>
          <cell r="J719">
            <v>65</v>
          </cell>
          <cell r="K719">
            <v>368</v>
          </cell>
          <cell r="L719">
            <v>6202</v>
          </cell>
          <cell r="M719">
            <v>0</v>
          </cell>
          <cell r="N719">
            <v>0</v>
          </cell>
          <cell r="O719">
            <v>0</v>
          </cell>
          <cell r="P719">
            <v>0</v>
          </cell>
          <cell r="Q719" t="str">
            <v>0676</v>
          </cell>
          <cell r="R719" t="str">
            <v>12450</v>
          </cell>
          <cell r="S719" t="str">
            <v>200212</v>
          </cell>
          <cell r="T719" t="str">
            <v>SA01</v>
          </cell>
          <cell r="U719">
            <v>-0.01</v>
          </cell>
          <cell r="V719" t="str">
            <v>LDB</v>
          </cell>
          <cell r="W719">
            <v>0</v>
          </cell>
          <cell r="Y719">
            <v>0</v>
          </cell>
          <cell r="Z719">
            <v>-1</v>
          </cell>
          <cell r="AA719" t="str">
            <v>MS#</v>
          </cell>
          <cell r="AB719" t="str">
            <v xml:space="preserve">   998010146</v>
          </cell>
          <cell r="AC719" t="str">
            <v>BCH</v>
          </cell>
          <cell r="AD719" t="str">
            <v>015504</v>
          </cell>
          <cell r="AE719" t="str">
            <v>TML</v>
          </cell>
          <cell r="AF719" t="str">
            <v>12019</v>
          </cell>
          <cell r="AG719" t="str">
            <v>SRL</v>
          </cell>
          <cell r="AH719" t="str">
            <v>0350</v>
          </cell>
          <cell r="AI719" t="str">
            <v>DLV</v>
          </cell>
          <cell r="AJ719" t="str">
            <v>000</v>
          </cell>
          <cell r="AK719" t="str">
            <v>REL</v>
          </cell>
          <cell r="AL719" t="str">
            <v>000</v>
          </cell>
          <cell r="AM719" t="str">
            <v>LN#</v>
          </cell>
          <cell r="AO719" t="str">
            <v>UOI</v>
          </cell>
          <cell r="AP719" t="str">
            <v>EA</v>
          </cell>
          <cell r="AU719" t="str">
            <v>0</v>
          </cell>
          <cell r="AW719" t="str">
            <v>000</v>
          </cell>
          <cell r="AX719" t="str">
            <v>00</v>
          </cell>
          <cell r="AY719" t="str">
            <v>0</v>
          </cell>
          <cell r="AZ719" t="str">
            <v>FPL Fibernet</v>
          </cell>
        </row>
        <row r="720">
          <cell r="A720" t="str">
            <v>107100</v>
          </cell>
          <cell r="B720" t="str">
            <v>0368</v>
          </cell>
          <cell r="C720" t="str">
            <v>06200</v>
          </cell>
          <cell r="D720" t="str">
            <v>0FIBER</v>
          </cell>
          <cell r="E720" t="str">
            <v>368000</v>
          </cell>
          <cell r="F720" t="str">
            <v>0676</v>
          </cell>
          <cell r="G720" t="str">
            <v>12450</v>
          </cell>
          <cell r="H720" t="str">
            <v>A</v>
          </cell>
          <cell r="I720" t="str">
            <v>00000041</v>
          </cell>
          <cell r="J720">
            <v>65</v>
          </cell>
          <cell r="K720">
            <v>368</v>
          </cell>
          <cell r="L720">
            <v>6202</v>
          </cell>
          <cell r="M720">
            <v>0</v>
          </cell>
          <cell r="N720">
            <v>0</v>
          </cell>
          <cell r="O720">
            <v>0</v>
          </cell>
          <cell r="P720">
            <v>0</v>
          </cell>
          <cell r="Q720" t="str">
            <v>0676</v>
          </cell>
          <cell r="R720" t="str">
            <v>12450</v>
          </cell>
          <cell r="S720" t="str">
            <v>200212</v>
          </cell>
          <cell r="T720" t="str">
            <v>SA01</v>
          </cell>
          <cell r="U720">
            <v>-0.01</v>
          </cell>
          <cell r="V720" t="str">
            <v>LDB</v>
          </cell>
          <cell r="W720">
            <v>0</v>
          </cell>
          <cell r="Y720">
            <v>0</v>
          </cell>
          <cell r="Z720">
            <v>-1</v>
          </cell>
          <cell r="AA720" t="str">
            <v>MS#</v>
          </cell>
          <cell r="AB720" t="str">
            <v xml:space="preserve">   998010147</v>
          </cell>
          <cell r="AC720" t="str">
            <v>BCH</v>
          </cell>
          <cell r="AD720" t="str">
            <v>015504</v>
          </cell>
          <cell r="AE720" t="str">
            <v>TML</v>
          </cell>
          <cell r="AF720" t="str">
            <v>12019</v>
          </cell>
          <cell r="AG720" t="str">
            <v>SRL</v>
          </cell>
          <cell r="AH720" t="str">
            <v>0350</v>
          </cell>
          <cell r="AI720" t="str">
            <v>DLV</v>
          </cell>
          <cell r="AJ720" t="str">
            <v>000</v>
          </cell>
          <cell r="AK720" t="str">
            <v>REL</v>
          </cell>
          <cell r="AL720" t="str">
            <v>000</v>
          </cell>
          <cell r="AM720" t="str">
            <v>LN#</v>
          </cell>
          <cell r="AO720" t="str">
            <v>UOI</v>
          </cell>
          <cell r="AP720" t="str">
            <v>EA</v>
          </cell>
          <cell r="AU720" t="str">
            <v>0</v>
          </cell>
          <cell r="AW720" t="str">
            <v>000</v>
          </cell>
          <cell r="AX720" t="str">
            <v>00</v>
          </cell>
          <cell r="AY720" t="str">
            <v>0</v>
          </cell>
          <cell r="AZ720" t="str">
            <v>FPL Fibernet</v>
          </cell>
        </row>
        <row r="721">
          <cell r="A721" t="str">
            <v>107100</v>
          </cell>
          <cell r="B721" t="str">
            <v>0368</v>
          </cell>
          <cell r="C721" t="str">
            <v>06200</v>
          </cell>
          <cell r="D721" t="str">
            <v>0FIBER</v>
          </cell>
          <cell r="E721" t="str">
            <v>368000</v>
          </cell>
          <cell r="F721" t="str">
            <v>0676</v>
          </cell>
          <cell r="G721" t="str">
            <v>12450</v>
          </cell>
          <cell r="H721" t="str">
            <v>A</v>
          </cell>
          <cell r="I721" t="str">
            <v>00000041</v>
          </cell>
          <cell r="J721">
            <v>65</v>
          </cell>
          <cell r="K721">
            <v>368</v>
          </cell>
          <cell r="L721">
            <v>6202</v>
          </cell>
          <cell r="M721">
            <v>0</v>
          </cell>
          <cell r="N721">
            <v>0</v>
          </cell>
          <cell r="O721">
            <v>0</v>
          </cell>
          <cell r="P721">
            <v>0</v>
          </cell>
          <cell r="Q721" t="str">
            <v>0676</v>
          </cell>
          <cell r="R721" t="str">
            <v>12450</v>
          </cell>
          <cell r="S721" t="str">
            <v>200212</v>
          </cell>
          <cell r="T721" t="str">
            <v>SA01</v>
          </cell>
          <cell r="U721">
            <v>-0.01</v>
          </cell>
          <cell r="V721" t="str">
            <v>LDB</v>
          </cell>
          <cell r="W721">
            <v>0</v>
          </cell>
          <cell r="Y721">
            <v>0</v>
          </cell>
          <cell r="Z721">
            <v>-1</v>
          </cell>
          <cell r="AA721" t="str">
            <v>MS#</v>
          </cell>
          <cell r="AB721" t="str">
            <v xml:space="preserve">   998010148</v>
          </cell>
          <cell r="AC721" t="str">
            <v>BCH</v>
          </cell>
          <cell r="AD721" t="str">
            <v>015504</v>
          </cell>
          <cell r="AE721" t="str">
            <v>TML</v>
          </cell>
          <cell r="AF721" t="str">
            <v>12019</v>
          </cell>
          <cell r="AG721" t="str">
            <v>SRL</v>
          </cell>
          <cell r="AH721" t="str">
            <v>0350</v>
          </cell>
          <cell r="AI721" t="str">
            <v>DLV</v>
          </cell>
          <cell r="AJ721" t="str">
            <v>000</v>
          </cell>
          <cell r="AK721" t="str">
            <v>REL</v>
          </cell>
          <cell r="AL721" t="str">
            <v>000</v>
          </cell>
          <cell r="AM721" t="str">
            <v>LN#</v>
          </cell>
          <cell r="AO721" t="str">
            <v>UOI</v>
          </cell>
          <cell r="AP721" t="str">
            <v>EA</v>
          </cell>
          <cell r="AU721" t="str">
            <v>0</v>
          </cell>
          <cell r="AW721" t="str">
            <v>000</v>
          </cell>
          <cell r="AX721" t="str">
            <v>00</v>
          </cell>
          <cell r="AY721" t="str">
            <v>0</v>
          </cell>
          <cell r="AZ721" t="str">
            <v>FPL Fibernet</v>
          </cell>
        </row>
        <row r="722">
          <cell r="A722" t="str">
            <v>107100</v>
          </cell>
          <cell r="B722" t="str">
            <v>0368</v>
          </cell>
          <cell r="C722" t="str">
            <v>06200</v>
          </cell>
          <cell r="D722" t="str">
            <v>0FIBER</v>
          </cell>
          <cell r="E722" t="str">
            <v>368000</v>
          </cell>
          <cell r="F722" t="str">
            <v>0676</v>
          </cell>
          <cell r="G722" t="str">
            <v>12450</v>
          </cell>
          <cell r="H722" t="str">
            <v>A</v>
          </cell>
          <cell r="I722" t="str">
            <v>00000041</v>
          </cell>
          <cell r="J722">
            <v>65</v>
          </cell>
          <cell r="K722">
            <v>368</v>
          </cell>
          <cell r="L722">
            <v>6202</v>
          </cell>
          <cell r="M722">
            <v>0</v>
          </cell>
          <cell r="N722">
            <v>0</v>
          </cell>
          <cell r="O722">
            <v>0</v>
          </cell>
          <cell r="P722">
            <v>0</v>
          </cell>
          <cell r="Q722" t="str">
            <v>0676</v>
          </cell>
          <cell r="R722" t="str">
            <v>12450</v>
          </cell>
          <cell r="S722" t="str">
            <v>200212</v>
          </cell>
          <cell r="T722" t="str">
            <v>SA01</v>
          </cell>
          <cell r="U722">
            <v>-0.01</v>
          </cell>
          <cell r="V722" t="str">
            <v>LDB</v>
          </cell>
          <cell r="W722">
            <v>0</v>
          </cell>
          <cell r="Y722">
            <v>0</v>
          </cell>
          <cell r="Z722">
            <v>-1</v>
          </cell>
          <cell r="AA722" t="str">
            <v>MS#</v>
          </cell>
          <cell r="AB722" t="str">
            <v xml:space="preserve">   998010149</v>
          </cell>
          <cell r="AC722" t="str">
            <v>BCH</v>
          </cell>
          <cell r="AD722" t="str">
            <v>015504</v>
          </cell>
          <cell r="AE722" t="str">
            <v>TML</v>
          </cell>
          <cell r="AF722" t="str">
            <v>12019</v>
          </cell>
          <cell r="AG722" t="str">
            <v>SRL</v>
          </cell>
          <cell r="AH722" t="str">
            <v>0350</v>
          </cell>
          <cell r="AI722" t="str">
            <v>DLV</v>
          </cell>
          <cell r="AJ722" t="str">
            <v>000</v>
          </cell>
          <cell r="AK722" t="str">
            <v>REL</v>
          </cell>
          <cell r="AL722" t="str">
            <v>000</v>
          </cell>
          <cell r="AM722" t="str">
            <v>LN#</v>
          </cell>
          <cell r="AO722" t="str">
            <v>UOI</v>
          </cell>
          <cell r="AP722" t="str">
            <v>EA</v>
          </cell>
          <cell r="AU722" t="str">
            <v>0</v>
          </cell>
          <cell r="AW722" t="str">
            <v>000</v>
          </cell>
          <cell r="AX722" t="str">
            <v>00</v>
          </cell>
          <cell r="AY722" t="str">
            <v>0</v>
          </cell>
          <cell r="AZ722" t="str">
            <v>FPL Fibernet</v>
          </cell>
        </row>
        <row r="723">
          <cell r="A723" t="str">
            <v>107100</v>
          </cell>
          <cell r="B723" t="str">
            <v>0368</v>
          </cell>
          <cell r="C723" t="str">
            <v>06200</v>
          </cell>
          <cell r="D723" t="str">
            <v>0FIBER</v>
          </cell>
          <cell r="E723" t="str">
            <v>368000</v>
          </cell>
          <cell r="F723" t="str">
            <v>0676</v>
          </cell>
          <cell r="G723" t="str">
            <v>12450</v>
          </cell>
          <cell r="H723" t="str">
            <v>A</v>
          </cell>
          <cell r="I723" t="str">
            <v>00000041</v>
          </cell>
          <cell r="J723">
            <v>65</v>
          </cell>
          <cell r="K723">
            <v>368</v>
          </cell>
          <cell r="L723">
            <v>6202</v>
          </cell>
          <cell r="M723">
            <v>0</v>
          </cell>
          <cell r="N723">
            <v>0</v>
          </cell>
          <cell r="O723">
            <v>0</v>
          </cell>
          <cell r="P723">
            <v>0</v>
          </cell>
          <cell r="Q723" t="str">
            <v>0676</v>
          </cell>
          <cell r="R723" t="str">
            <v>12450</v>
          </cell>
          <cell r="S723" t="str">
            <v>200212</v>
          </cell>
          <cell r="T723" t="str">
            <v>SA01</v>
          </cell>
          <cell r="U723">
            <v>-0.01</v>
          </cell>
          <cell r="V723" t="str">
            <v>LDB</v>
          </cell>
          <cell r="W723">
            <v>0</v>
          </cell>
          <cell r="Y723">
            <v>0</v>
          </cell>
          <cell r="Z723">
            <v>-1</v>
          </cell>
          <cell r="AA723" t="str">
            <v>MS#</v>
          </cell>
          <cell r="AB723" t="str">
            <v xml:space="preserve">   998010150</v>
          </cell>
          <cell r="AC723" t="str">
            <v>BCH</v>
          </cell>
          <cell r="AD723" t="str">
            <v>015504</v>
          </cell>
          <cell r="AE723" t="str">
            <v>TML</v>
          </cell>
          <cell r="AF723" t="str">
            <v>12019</v>
          </cell>
          <cell r="AG723" t="str">
            <v>SRL</v>
          </cell>
          <cell r="AH723" t="str">
            <v>0350</v>
          </cell>
          <cell r="AI723" t="str">
            <v>DLV</v>
          </cell>
          <cell r="AJ723" t="str">
            <v>000</v>
          </cell>
          <cell r="AK723" t="str">
            <v>REL</v>
          </cell>
          <cell r="AL723" t="str">
            <v>000</v>
          </cell>
          <cell r="AM723" t="str">
            <v>LN#</v>
          </cell>
          <cell r="AO723" t="str">
            <v>UOI</v>
          </cell>
          <cell r="AP723" t="str">
            <v>EA</v>
          </cell>
          <cell r="AU723" t="str">
            <v>0</v>
          </cell>
          <cell r="AW723" t="str">
            <v>000</v>
          </cell>
          <cell r="AX723" t="str">
            <v>00</v>
          </cell>
          <cell r="AY723" t="str">
            <v>0</v>
          </cell>
          <cell r="AZ723" t="str">
            <v>FPL Fibernet</v>
          </cell>
        </row>
        <row r="724">
          <cell r="A724" t="str">
            <v>107100</v>
          </cell>
          <cell r="B724" t="str">
            <v>0368</v>
          </cell>
          <cell r="C724" t="str">
            <v>06200</v>
          </cell>
          <cell r="D724" t="str">
            <v>0FIBER</v>
          </cell>
          <cell r="E724" t="str">
            <v>368000</v>
          </cell>
          <cell r="F724" t="str">
            <v>0676</v>
          </cell>
          <cell r="G724" t="str">
            <v>12450</v>
          </cell>
          <cell r="H724" t="str">
            <v>A</v>
          </cell>
          <cell r="I724" t="str">
            <v>00000041</v>
          </cell>
          <cell r="J724">
            <v>65</v>
          </cell>
          <cell r="K724">
            <v>368</v>
          </cell>
          <cell r="L724">
            <v>6202</v>
          </cell>
          <cell r="M724">
            <v>0</v>
          </cell>
          <cell r="N724">
            <v>0</v>
          </cell>
          <cell r="O724">
            <v>0</v>
          </cell>
          <cell r="P724">
            <v>0</v>
          </cell>
          <cell r="Q724" t="str">
            <v>0676</v>
          </cell>
          <cell r="R724" t="str">
            <v>12450</v>
          </cell>
          <cell r="S724" t="str">
            <v>200212</v>
          </cell>
          <cell r="T724" t="str">
            <v>SA01</v>
          </cell>
          <cell r="U724">
            <v>-0.01</v>
          </cell>
          <cell r="V724" t="str">
            <v>LDB</v>
          </cell>
          <cell r="W724">
            <v>0</v>
          </cell>
          <cell r="Y724">
            <v>0</v>
          </cell>
          <cell r="Z724">
            <v>-1</v>
          </cell>
          <cell r="AA724" t="str">
            <v>MS#</v>
          </cell>
          <cell r="AB724" t="str">
            <v xml:space="preserve">   998010151</v>
          </cell>
          <cell r="AC724" t="str">
            <v>BCH</v>
          </cell>
          <cell r="AD724" t="str">
            <v>015504</v>
          </cell>
          <cell r="AE724" t="str">
            <v>TML</v>
          </cell>
          <cell r="AF724" t="str">
            <v>12019</v>
          </cell>
          <cell r="AG724" t="str">
            <v>SRL</v>
          </cell>
          <cell r="AH724" t="str">
            <v>0350</v>
          </cell>
          <cell r="AI724" t="str">
            <v>DLV</v>
          </cell>
          <cell r="AJ724" t="str">
            <v>000</v>
          </cell>
          <cell r="AK724" t="str">
            <v>REL</v>
          </cell>
          <cell r="AL724" t="str">
            <v>000</v>
          </cell>
          <cell r="AM724" t="str">
            <v>LN#</v>
          </cell>
          <cell r="AO724" t="str">
            <v>UOI</v>
          </cell>
          <cell r="AP724" t="str">
            <v>EA</v>
          </cell>
          <cell r="AU724" t="str">
            <v>0</v>
          </cell>
          <cell r="AW724" t="str">
            <v>000</v>
          </cell>
          <cell r="AX724" t="str">
            <v>00</v>
          </cell>
          <cell r="AY724" t="str">
            <v>0</v>
          </cell>
          <cell r="AZ724" t="str">
            <v>FPL Fibernet</v>
          </cell>
        </row>
        <row r="725">
          <cell r="A725" t="str">
            <v>107100</v>
          </cell>
          <cell r="B725" t="str">
            <v>0368</v>
          </cell>
          <cell r="C725" t="str">
            <v>06200</v>
          </cell>
          <cell r="D725" t="str">
            <v>0FIBER</v>
          </cell>
          <cell r="E725" t="str">
            <v>368000</v>
          </cell>
          <cell r="F725" t="str">
            <v>0676</v>
          </cell>
          <cell r="G725" t="str">
            <v>12450</v>
          </cell>
          <cell r="H725" t="str">
            <v>A</v>
          </cell>
          <cell r="I725" t="str">
            <v>00000041</v>
          </cell>
          <cell r="J725">
            <v>65</v>
          </cell>
          <cell r="K725">
            <v>368</v>
          </cell>
          <cell r="L725">
            <v>6202</v>
          </cell>
          <cell r="M725">
            <v>0</v>
          </cell>
          <cell r="N725">
            <v>0</v>
          </cell>
          <cell r="O725">
            <v>0</v>
          </cell>
          <cell r="P725">
            <v>0</v>
          </cell>
          <cell r="Q725" t="str">
            <v>0676</v>
          </cell>
          <cell r="R725" t="str">
            <v>12450</v>
          </cell>
          <cell r="S725" t="str">
            <v>200212</v>
          </cell>
          <cell r="T725" t="str">
            <v>SA01</v>
          </cell>
          <cell r="U725">
            <v>-0.01</v>
          </cell>
          <cell r="V725" t="str">
            <v>LDB</v>
          </cell>
          <cell r="W725">
            <v>0</v>
          </cell>
          <cell r="Y725">
            <v>0</v>
          </cell>
          <cell r="Z725">
            <v>-1</v>
          </cell>
          <cell r="AA725" t="str">
            <v>MS#</v>
          </cell>
          <cell r="AB725" t="str">
            <v xml:space="preserve">   998010152</v>
          </cell>
          <cell r="AC725" t="str">
            <v>BCH</v>
          </cell>
          <cell r="AD725" t="str">
            <v>015504</v>
          </cell>
          <cell r="AE725" t="str">
            <v>TML</v>
          </cell>
          <cell r="AF725" t="str">
            <v>12019</v>
          </cell>
          <cell r="AG725" t="str">
            <v>SRL</v>
          </cell>
          <cell r="AH725" t="str">
            <v>0350</v>
          </cell>
          <cell r="AI725" t="str">
            <v>DLV</v>
          </cell>
          <cell r="AJ725" t="str">
            <v>000</v>
          </cell>
          <cell r="AK725" t="str">
            <v>REL</v>
          </cell>
          <cell r="AL725" t="str">
            <v>000</v>
          </cell>
          <cell r="AM725" t="str">
            <v>LN#</v>
          </cell>
          <cell r="AO725" t="str">
            <v>UOI</v>
          </cell>
          <cell r="AP725" t="str">
            <v>EA</v>
          </cell>
          <cell r="AU725" t="str">
            <v>0</v>
          </cell>
          <cell r="AW725" t="str">
            <v>000</v>
          </cell>
          <cell r="AX725" t="str">
            <v>00</v>
          </cell>
          <cell r="AY725" t="str">
            <v>0</v>
          </cell>
          <cell r="AZ725" t="str">
            <v>FPL Fibernet</v>
          </cell>
        </row>
        <row r="726">
          <cell r="A726" t="str">
            <v>107100</v>
          </cell>
          <cell r="B726" t="str">
            <v>0368</v>
          </cell>
          <cell r="C726" t="str">
            <v>06200</v>
          </cell>
          <cell r="D726" t="str">
            <v>0FIBER</v>
          </cell>
          <cell r="E726" t="str">
            <v>368000</v>
          </cell>
          <cell r="F726" t="str">
            <v>0676</v>
          </cell>
          <cell r="G726" t="str">
            <v>12450</v>
          </cell>
          <cell r="H726" t="str">
            <v>A</v>
          </cell>
          <cell r="I726" t="str">
            <v>00000041</v>
          </cell>
          <cell r="J726">
            <v>65</v>
          </cell>
          <cell r="K726">
            <v>368</v>
          </cell>
          <cell r="L726">
            <v>6202</v>
          </cell>
          <cell r="M726">
            <v>0</v>
          </cell>
          <cell r="N726">
            <v>0</v>
          </cell>
          <cell r="O726">
            <v>0</v>
          </cell>
          <cell r="P726">
            <v>0</v>
          </cell>
          <cell r="Q726" t="str">
            <v>0676</v>
          </cell>
          <cell r="R726" t="str">
            <v>12450</v>
          </cell>
          <cell r="S726" t="str">
            <v>200212</v>
          </cell>
          <cell r="T726" t="str">
            <v>SA01</v>
          </cell>
          <cell r="U726">
            <v>-0.01</v>
          </cell>
          <cell r="V726" t="str">
            <v>LDB</v>
          </cell>
          <cell r="W726">
            <v>0</v>
          </cell>
          <cell r="Y726">
            <v>0</v>
          </cell>
          <cell r="Z726">
            <v>-1</v>
          </cell>
          <cell r="AA726" t="str">
            <v>MS#</v>
          </cell>
          <cell r="AB726" t="str">
            <v xml:space="preserve">   998010152</v>
          </cell>
          <cell r="AC726" t="str">
            <v>BCH</v>
          </cell>
          <cell r="AD726" t="str">
            <v>015504</v>
          </cell>
          <cell r="AE726" t="str">
            <v>TML</v>
          </cell>
          <cell r="AF726" t="str">
            <v>12019</v>
          </cell>
          <cell r="AG726" t="str">
            <v>SRL</v>
          </cell>
          <cell r="AH726" t="str">
            <v>0350</v>
          </cell>
          <cell r="AI726" t="str">
            <v>DLV</v>
          </cell>
          <cell r="AJ726" t="str">
            <v>000</v>
          </cell>
          <cell r="AK726" t="str">
            <v>REL</v>
          </cell>
          <cell r="AL726" t="str">
            <v>000</v>
          </cell>
          <cell r="AM726" t="str">
            <v>LN#</v>
          </cell>
          <cell r="AO726" t="str">
            <v>UOI</v>
          </cell>
          <cell r="AP726" t="str">
            <v>EA</v>
          </cell>
          <cell r="AU726" t="str">
            <v>0</v>
          </cell>
          <cell r="AW726" t="str">
            <v>000</v>
          </cell>
          <cell r="AX726" t="str">
            <v>00</v>
          </cell>
          <cell r="AY726" t="str">
            <v>0</v>
          </cell>
          <cell r="AZ726" t="str">
            <v>FPL Fibernet</v>
          </cell>
        </row>
        <row r="727">
          <cell r="A727" t="str">
            <v>107100</v>
          </cell>
          <cell r="B727" t="str">
            <v>0368</v>
          </cell>
          <cell r="C727" t="str">
            <v>06200</v>
          </cell>
          <cell r="D727" t="str">
            <v>0FIBER</v>
          </cell>
          <cell r="E727" t="str">
            <v>368000</v>
          </cell>
          <cell r="F727" t="str">
            <v>0676</v>
          </cell>
          <cell r="G727" t="str">
            <v>12450</v>
          </cell>
          <cell r="H727" t="str">
            <v>A</v>
          </cell>
          <cell r="I727" t="str">
            <v>00000041</v>
          </cell>
          <cell r="J727">
            <v>65</v>
          </cell>
          <cell r="K727">
            <v>368</v>
          </cell>
          <cell r="L727">
            <v>6202</v>
          </cell>
          <cell r="M727">
            <v>0</v>
          </cell>
          <cell r="N727">
            <v>0</v>
          </cell>
          <cell r="O727">
            <v>0</v>
          </cell>
          <cell r="P727">
            <v>0</v>
          </cell>
          <cell r="Q727" t="str">
            <v>0676</v>
          </cell>
          <cell r="R727" t="str">
            <v>12450</v>
          </cell>
          <cell r="S727" t="str">
            <v>200212</v>
          </cell>
          <cell r="T727" t="str">
            <v>SA01</v>
          </cell>
          <cell r="U727">
            <v>-0.01</v>
          </cell>
          <cell r="V727" t="str">
            <v>LDB</v>
          </cell>
          <cell r="W727">
            <v>0</v>
          </cell>
          <cell r="Y727">
            <v>0</v>
          </cell>
          <cell r="Z727">
            <v>-1</v>
          </cell>
          <cell r="AA727" t="str">
            <v>MS#</v>
          </cell>
          <cell r="AB727" t="str">
            <v xml:space="preserve">   998010154</v>
          </cell>
          <cell r="AC727" t="str">
            <v>BCH</v>
          </cell>
          <cell r="AD727" t="str">
            <v>015504</v>
          </cell>
          <cell r="AE727" t="str">
            <v>TML</v>
          </cell>
          <cell r="AF727" t="str">
            <v>12019</v>
          </cell>
          <cell r="AG727" t="str">
            <v>SRL</v>
          </cell>
          <cell r="AH727" t="str">
            <v>0350</v>
          </cell>
          <cell r="AI727" t="str">
            <v>DLV</v>
          </cell>
          <cell r="AJ727" t="str">
            <v>000</v>
          </cell>
          <cell r="AK727" t="str">
            <v>REL</v>
          </cell>
          <cell r="AL727" t="str">
            <v>000</v>
          </cell>
          <cell r="AM727" t="str">
            <v>LN#</v>
          </cell>
          <cell r="AO727" t="str">
            <v>UOI</v>
          </cell>
          <cell r="AP727" t="str">
            <v>EA</v>
          </cell>
          <cell r="AU727" t="str">
            <v>0</v>
          </cell>
          <cell r="AW727" t="str">
            <v>000</v>
          </cell>
          <cell r="AX727" t="str">
            <v>00</v>
          </cell>
          <cell r="AY727" t="str">
            <v>0</v>
          </cell>
          <cell r="AZ727" t="str">
            <v>FPL Fibernet</v>
          </cell>
        </row>
        <row r="728">
          <cell r="A728" t="str">
            <v>107100</v>
          </cell>
          <cell r="B728" t="str">
            <v>0368</v>
          </cell>
          <cell r="C728" t="str">
            <v>06200</v>
          </cell>
          <cell r="D728" t="str">
            <v>0FIBER</v>
          </cell>
          <cell r="E728" t="str">
            <v>368000</v>
          </cell>
          <cell r="F728" t="str">
            <v>0676</v>
          </cell>
          <cell r="G728" t="str">
            <v>12450</v>
          </cell>
          <cell r="H728" t="str">
            <v>A</v>
          </cell>
          <cell r="I728" t="str">
            <v>00000041</v>
          </cell>
          <cell r="J728">
            <v>65</v>
          </cell>
          <cell r="K728">
            <v>368</v>
          </cell>
          <cell r="L728">
            <v>6202</v>
          </cell>
          <cell r="M728">
            <v>0</v>
          </cell>
          <cell r="N728">
            <v>0</v>
          </cell>
          <cell r="O728">
            <v>0</v>
          </cell>
          <cell r="P728">
            <v>0</v>
          </cell>
          <cell r="Q728" t="str">
            <v>0676</v>
          </cell>
          <cell r="R728" t="str">
            <v>12450</v>
          </cell>
          <cell r="S728" t="str">
            <v>200212</v>
          </cell>
          <cell r="T728" t="str">
            <v>SA01</v>
          </cell>
          <cell r="U728">
            <v>-0.01</v>
          </cell>
          <cell r="V728" t="str">
            <v>LDB</v>
          </cell>
          <cell r="W728">
            <v>0</v>
          </cell>
          <cell r="Y728">
            <v>0</v>
          </cell>
          <cell r="Z728">
            <v>-1</v>
          </cell>
          <cell r="AA728" t="str">
            <v>MS#</v>
          </cell>
          <cell r="AB728" t="str">
            <v xml:space="preserve">   998010154</v>
          </cell>
          <cell r="AC728" t="str">
            <v>BCH</v>
          </cell>
          <cell r="AD728" t="str">
            <v>015504</v>
          </cell>
          <cell r="AE728" t="str">
            <v>TML</v>
          </cell>
          <cell r="AF728" t="str">
            <v>12019</v>
          </cell>
          <cell r="AG728" t="str">
            <v>SRL</v>
          </cell>
          <cell r="AH728" t="str">
            <v>0350</v>
          </cell>
          <cell r="AI728" t="str">
            <v>DLV</v>
          </cell>
          <cell r="AJ728" t="str">
            <v>000</v>
          </cell>
          <cell r="AK728" t="str">
            <v>REL</v>
          </cell>
          <cell r="AL728" t="str">
            <v>000</v>
          </cell>
          <cell r="AM728" t="str">
            <v>LN#</v>
          </cell>
          <cell r="AO728" t="str">
            <v>UOI</v>
          </cell>
          <cell r="AP728" t="str">
            <v>EA</v>
          </cell>
          <cell r="AU728" t="str">
            <v>0</v>
          </cell>
          <cell r="AW728" t="str">
            <v>000</v>
          </cell>
          <cell r="AX728" t="str">
            <v>00</v>
          </cell>
          <cell r="AY728" t="str">
            <v>0</v>
          </cell>
          <cell r="AZ728" t="str">
            <v>FPL Fibernet</v>
          </cell>
        </row>
        <row r="729">
          <cell r="A729" t="str">
            <v>107100</v>
          </cell>
          <cell r="B729" t="str">
            <v>0368</v>
          </cell>
          <cell r="C729" t="str">
            <v>06200</v>
          </cell>
          <cell r="D729" t="str">
            <v>0FIBER</v>
          </cell>
          <cell r="E729" t="str">
            <v>368000</v>
          </cell>
          <cell r="F729" t="str">
            <v>0676</v>
          </cell>
          <cell r="G729" t="str">
            <v>12450</v>
          </cell>
          <cell r="H729" t="str">
            <v>A</v>
          </cell>
          <cell r="I729" t="str">
            <v>00000041</v>
          </cell>
          <cell r="J729">
            <v>65</v>
          </cell>
          <cell r="K729">
            <v>368</v>
          </cell>
          <cell r="L729">
            <v>6202</v>
          </cell>
          <cell r="M729">
            <v>0</v>
          </cell>
          <cell r="N729">
            <v>0</v>
          </cell>
          <cell r="O729">
            <v>0</v>
          </cell>
          <cell r="P729">
            <v>0</v>
          </cell>
          <cell r="Q729" t="str">
            <v>0676</v>
          </cell>
          <cell r="R729" t="str">
            <v>12450</v>
          </cell>
          <cell r="S729" t="str">
            <v>200212</v>
          </cell>
          <cell r="T729" t="str">
            <v>SA01</v>
          </cell>
          <cell r="U729">
            <v>-0.01</v>
          </cell>
          <cell r="V729" t="str">
            <v>LDB</v>
          </cell>
          <cell r="W729">
            <v>0</v>
          </cell>
          <cell r="Y729">
            <v>0</v>
          </cell>
          <cell r="Z729">
            <v>-1</v>
          </cell>
          <cell r="AA729" t="str">
            <v>MS#</v>
          </cell>
          <cell r="AB729" t="str">
            <v xml:space="preserve">   998010155</v>
          </cell>
          <cell r="AC729" t="str">
            <v>BCH</v>
          </cell>
          <cell r="AD729" t="str">
            <v>012885</v>
          </cell>
          <cell r="AE729" t="str">
            <v>TML</v>
          </cell>
          <cell r="AF729" t="str">
            <v>12020</v>
          </cell>
          <cell r="AG729" t="str">
            <v>SRL</v>
          </cell>
          <cell r="AH729" t="str">
            <v>0350</v>
          </cell>
          <cell r="AI729" t="str">
            <v>DLV</v>
          </cell>
          <cell r="AJ729" t="str">
            <v>000</v>
          </cell>
          <cell r="AK729" t="str">
            <v>REL</v>
          </cell>
          <cell r="AL729" t="str">
            <v>000</v>
          </cell>
          <cell r="AM729" t="str">
            <v>LN#</v>
          </cell>
          <cell r="AO729" t="str">
            <v>UOI</v>
          </cell>
          <cell r="AP729" t="str">
            <v>EA</v>
          </cell>
          <cell r="AU729" t="str">
            <v>0</v>
          </cell>
          <cell r="AW729" t="str">
            <v>000</v>
          </cell>
          <cell r="AX729" t="str">
            <v>00</v>
          </cell>
          <cell r="AY729" t="str">
            <v>0</v>
          </cell>
          <cell r="AZ729" t="str">
            <v>FPL Fibernet</v>
          </cell>
        </row>
        <row r="730">
          <cell r="A730" t="str">
            <v>107100</v>
          </cell>
          <cell r="B730" t="str">
            <v>0368</v>
          </cell>
          <cell r="C730" t="str">
            <v>06200</v>
          </cell>
          <cell r="D730" t="str">
            <v>0FIBER</v>
          </cell>
          <cell r="E730" t="str">
            <v>368000</v>
          </cell>
          <cell r="F730" t="str">
            <v>0676</v>
          </cell>
          <cell r="G730" t="str">
            <v>12450</v>
          </cell>
          <cell r="H730" t="str">
            <v>A</v>
          </cell>
          <cell r="I730" t="str">
            <v>00000041</v>
          </cell>
          <cell r="J730">
            <v>65</v>
          </cell>
          <cell r="K730">
            <v>368</v>
          </cell>
          <cell r="L730">
            <v>6202</v>
          </cell>
          <cell r="M730">
            <v>0</v>
          </cell>
          <cell r="N730">
            <v>0</v>
          </cell>
          <cell r="O730">
            <v>0</v>
          </cell>
          <cell r="P730">
            <v>0</v>
          </cell>
          <cell r="Q730" t="str">
            <v>0676</v>
          </cell>
          <cell r="R730" t="str">
            <v>12450</v>
          </cell>
          <cell r="S730" t="str">
            <v>200212</v>
          </cell>
          <cell r="T730" t="str">
            <v>SA01</v>
          </cell>
          <cell r="U730">
            <v>-0.01</v>
          </cell>
          <cell r="V730" t="str">
            <v>LDB</v>
          </cell>
          <cell r="W730">
            <v>0</v>
          </cell>
          <cell r="Y730">
            <v>0</v>
          </cell>
          <cell r="Z730">
            <v>-1</v>
          </cell>
          <cell r="AA730" t="str">
            <v>MS#</v>
          </cell>
          <cell r="AB730" t="str">
            <v xml:space="preserve">   998010157</v>
          </cell>
          <cell r="AC730" t="str">
            <v>BCH</v>
          </cell>
          <cell r="AD730" t="str">
            <v>015504</v>
          </cell>
          <cell r="AE730" t="str">
            <v>TML</v>
          </cell>
          <cell r="AF730" t="str">
            <v>12019</v>
          </cell>
          <cell r="AG730" t="str">
            <v>SRL</v>
          </cell>
          <cell r="AH730" t="str">
            <v>0350</v>
          </cell>
          <cell r="AI730" t="str">
            <v>DLV</v>
          </cell>
          <cell r="AJ730" t="str">
            <v>000</v>
          </cell>
          <cell r="AK730" t="str">
            <v>REL</v>
          </cell>
          <cell r="AL730" t="str">
            <v>000</v>
          </cell>
          <cell r="AM730" t="str">
            <v>LN#</v>
          </cell>
          <cell r="AO730" t="str">
            <v>UOI</v>
          </cell>
          <cell r="AP730" t="str">
            <v>EA</v>
          </cell>
          <cell r="AU730" t="str">
            <v>0</v>
          </cell>
          <cell r="AW730" t="str">
            <v>000</v>
          </cell>
          <cell r="AX730" t="str">
            <v>00</v>
          </cell>
          <cell r="AY730" t="str">
            <v>0</v>
          </cell>
          <cell r="AZ730" t="str">
            <v>FPL Fibernet</v>
          </cell>
        </row>
        <row r="731">
          <cell r="A731" t="str">
            <v>107100</v>
          </cell>
          <cell r="B731" t="str">
            <v>0368</v>
          </cell>
          <cell r="C731" t="str">
            <v>06200</v>
          </cell>
          <cell r="D731" t="str">
            <v>0FIBER</v>
          </cell>
          <cell r="E731" t="str">
            <v>368000</v>
          </cell>
          <cell r="F731" t="str">
            <v>0676</v>
          </cell>
          <cell r="G731" t="str">
            <v>12450</v>
          </cell>
          <cell r="H731" t="str">
            <v>A</v>
          </cell>
          <cell r="I731" t="str">
            <v>00000041</v>
          </cell>
          <cell r="J731">
            <v>65</v>
          </cell>
          <cell r="K731">
            <v>368</v>
          </cell>
          <cell r="L731">
            <v>6202</v>
          </cell>
          <cell r="M731">
            <v>0</v>
          </cell>
          <cell r="N731">
            <v>0</v>
          </cell>
          <cell r="O731">
            <v>0</v>
          </cell>
          <cell r="P731">
            <v>0</v>
          </cell>
          <cell r="Q731" t="str">
            <v>0676</v>
          </cell>
          <cell r="R731" t="str">
            <v>12450</v>
          </cell>
          <cell r="S731" t="str">
            <v>200212</v>
          </cell>
          <cell r="T731" t="str">
            <v>SA01</v>
          </cell>
          <cell r="U731">
            <v>-0.01</v>
          </cell>
          <cell r="V731" t="str">
            <v>LDB</v>
          </cell>
          <cell r="W731">
            <v>0</v>
          </cell>
          <cell r="Y731">
            <v>0</v>
          </cell>
          <cell r="Z731">
            <v>-1</v>
          </cell>
          <cell r="AA731" t="str">
            <v>MS#</v>
          </cell>
          <cell r="AB731" t="str">
            <v xml:space="preserve">   998010157</v>
          </cell>
          <cell r="AC731" t="str">
            <v>BCH</v>
          </cell>
          <cell r="AD731" t="str">
            <v>015504</v>
          </cell>
          <cell r="AE731" t="str">
            <v>TML</v>
          </cell>
          <cell r="AF731" t="str">
            <v>12019</v>
          </cell>
          <cell r="AG731" t="str">
            <v>SRL</v>
          </cell>
          <cell r="AH731" t="str">
            <v>0350</v>
          </cell>
          <cell r="AI731" t="str">
            <v>DLV</v>
          </cell>
          <cell r="AJ731" t="str">
            <v>000</v>
          </cell>
          <cell r="AK731" t="str">
            <v>REL</v>
          </cell>
          <cell r="AL731" t="str">
            <v>000</v>
          </cell>
          <cell r="AM731" t="str">
            <v>LN#</v>
          </cell>
          <cell r="AO731" t="str">
            <v>UOI</v>
          </cell>
          <cell r="AP731" t="str">
            <v>EA</v>
          </cell>
          <cell r="AU731" t="str">
            <v>0</v>
          </cell>
          <cell r="AW731" t="str">
            <v>000</v>
          </cell>
          <cell r="AX731" t="str">
            <v>00</v>
          </cell>
          <cell r="AY731" t="str">
            <v>0</v>
          </cell>
          <cell r="AZ731" t="str">
            <v>FPL Fibernet</v>
          </cell>
        </row>
        <row r="732">
          <cell r="A732" t="str">
            <v>107100</v>
          </cell>
          <cell r="B732" t="str">
            <v>0368</v>
          </cell>
          <cell r="C732" t="str">
            <v>06200</v>
          </cell>
          <cell r="D732" t="str">
            <v>0FIBER</v>
          </cell>
          <cell r="E732" t="str">
            <v>368000</v>
          </cell>
          <cell r="F732" t="str">
            <v>0676</v>
          </cell>
          <cell r="G732" t="str">
            <v>12450</v>
          </cell>
          <cell r="H732" t="str">
            <v>A</v>
          </cell>
          <cell r="I732" t="str">
            <v>00000041</v>
          </cell>
          <cell r="J732">
            <v>65</v>
          </cell>
          <cell r="K732">
            <v>368</v>
          </cell>
          <cell r="L732">
            <v>6202</v>
          </cell>
          <cell r="M732">
            <v>0</v>
          </cell>
          <cell r="N732">
            <v>0</v>
          </cell>
          <cell r="O732">
            <v>0</v>
          </cell>
          <cell r="P732">
            <v>0</v>
          </cell>
          <cell r="Q732" t="str">
            <v>0676</v>
          </cell>
          <cell r="R732" t="str">
            <v>12450</v>
          </cell>
          <cell r="S732" t="str">
            <v>200212</v>
          </cell>
          <cell r="T732" t="str">
            <v>SA01</v>
          </cell>
          <cell r="U732">
            <v>-0.01</v>
          </cell>
          <cell r="V732" t="str">
            <v>LDB</v>
          </cell>
          <cell r="W732">
            <v>0</v>
          </cell>
          <cell r="Y732">
            <v>0</v>
          </cell>
          <cell r="Z732">
            <v>-1</v>
          </cell>
          <cell r="AA732" t="str">
            <v>MS#</v>
          </cell>
          <cell r="AB732" t="str">
            <v xml:space="preserve">   998010158</v>
          </cell>
          <cell r="AC732" t="str">
            <v>BCH</v>
          </cell>
          <cell r="AD732" t="str">
            <v>015504</v>
          </cell>
          <cell r="AE732" t="str">
            <v>TML</v>
          </cell>
          <cell r="AF732" t="str">
            <v>12019</v>
          </cell>
          <cell r="AG732" t="str">
            <v>SRL</v>
          </cell>
          <cell r="AH732" t="str">
            <v>0350</v>
          </cell>
          <cell r="AI732" t="str">
            <v>DLV</v>
          </cell>
          <cell r="AJ732" t="str">
            <v>000</v>
          </cell>
          <cell r="AK732" t="str">
            <v>REL</v>
          </cell>
          <cell r="AL732" t="str">
            <v>000</v>
          </cell>
          <cell r="AM732" t="str">
            <v>LN#</v>
          </cell>
          <cell r="AO732" t="str">
            <v>UOI</v>
          </cell>
          <cell r="AP732" t="str">
            <v>EA</v>
          </cell>
          <cell r="AU732" t="str">
            <v>0</v>
          </cell>
          <cell r="AW732" t="str">
            <v>000</v>
          </cell>
          <cell r="AX732" t="str">
            <v>00</v>
          </cell>
          <cell r="AY732" t="str">
            <v>0</v>
          </cell>
          <cell r="AZ732" t="str">
            <v>FPL Fibernet</v>
          </cell>
        </row>
        <row r="733">
          <cell r="A733" t="str">
            <v>107100</v>
          </cell>
          <cell r="B733" t="str">
            <v>0368</v>
          </cell>
          <cell r="C733" t="str">
            <v>06200</v>
          </cell>
          <cell r="D733" t="str">
            <v>0FIBER</v>
          </cell>
          <cell r="E733" t="str">
            <v>368000</v>
          </cell>
          <cell r="F733" t="str">
            <v>0676</v>
          </cell>
          <cell r="G733" t="str">
            <v>12450</v>
          </cell>
          <cell r="H733" t="str">
            <v>A</v>
          </cell>
          <cell r="I733" t="str">
            <v>00000041</v>
          </cell>
          <cell r="J733">
            <v>65</v>
          </cell>
          <cell r="K733">
            <v>368</v>
          </cell>
          <cell r="L733">
            <v>6202</v>
          </cell>
          <cell r="M733">
            <v>0</v>
          </cell>
          <cell r="N733">
            <v>0</v>
          </cell>
          <cell r="O733">
            <v>0</v>
          </cell>
          <cell r="P733">
            <v>0</v>
          </cell>
          <cell r="Q733" t="str">
            <v>0676</v>
          </cell>
          <cell r="R733" t="str">
            <v>12450</v>
          </cell>
          <cell r="S733" t="str">
            <v>200212</v>
          </cell>
          <cell r="T733" t="str">
            <v>SA01</v>
          </cell>
          <cell r="U733">
            <v>-0.01</v>
          </cell>
          <cell r="V733" t="str">
            <v>LDB</v>
          </cell>
          <cell r="W733">
            <v>0</v>
          </cell>
          <cell r="Y733">
            <v>0</v>
          </cell>
          <cell r="Z733">
            <v>-1</v>
          </cell>
          <cell r="AA733" t="str">
            <v>MS#</v>
          </cell>
          <cell r="AB733" t="str">
            <v xml:space="preserve">   998010161</v>
          </cell>
          <cell r="AC733" t="str">
            <v>BCH</v>
          </cell>
          <cell r="AD733" t="str">
            <v>015504</v>
          </cell>
          <cell r="AE733" t="str">
            <v>TML</v>
          </cell>
          <cell r="AF733" t="str">
            <v>12019</v>
          </cell>
          <cell r="AG733" t="str">
            <v>SRL</v>
          </cell>
          <cell r="AH733" t="str">
            <v>0350</v>
          </cell>
          <cell r="AI733" t="str">
            <v>DLV</v>
          </cell>
          <cell r="AJ733" t="str">
            <v>000</v>
          </cell>
          <cell r="AK733" t="str">
            <v>REL</v>
          </cell>
          <cell r="AL733" t="str">
            <v>000</v>
          </cell>
          <cell r="AM733" t="str">
            <v>LN#</v>
          </cell>
          <cell r="AO733" t="str">
            <v>UOI</v>
          </cell>
          <cell r="AP733" t="str">
            <v>EA</v>
          </cell>
          <cell r="AU733" t="str">
            <v>0</v>
          </cell>
          <cell r="AW733" t="str">
            <v>000</v>
          </cell>
          <cell r="AX733" t="str">
            <v>00</v>
          </cell>
          <cell r="AY733" t="str">
            <v>0</v>
          </cell>
          <cell r="AZ733" t="str">
            <v>FPL Fibernet</v>
          </cell>
        </row>
        <row r="734">
          <cell r="A734" t="str">
            <v>107100</v>
          </cell>
          <cell r="B734" t="str">
            <v>0368</v>
          </cell>
          <cell r="C734" t="str">
            <v>06200</v>
          </cell>
          <cell r="D734" t="str">
            <v>0FIBER</v>
          </cell>
          <cell r="E734" t="str">
            <v>368000</v>
          </cell>
          <cell r="F734" t="str">
            <v>0676</v>
          </cell>
          <cell r="G734" t="str">
            <v>12450</v>
          </cell>
          <cell r="H734" t="str">
            <v>A</v>
          </cell>
          <cell r="I734" t="str">
            <v>00000041</v>
          </cell>
          <cell r="J734">
            <v>65</v>
          </cell>
          <cell r="K734">
            <v>368</v>
          </cell>
          <cell r="L734">
            <v>6202</v>
          </cell>
          <cell r="M734">
            <v>0</v>
          </cell>
          <cell r="N734">
            <v>0</v>
          </cell>
          <cell r="O734">
            <v>0</v>
          </cell>
          <cell r="P734">
            <v>0</v>
          </cell>
          <cell r="Q734" t="str">
            <v>0676</v>
          </cell>
          <cell r="R734" t="str">
            <v>12450</v>
          </cell>
          <cell r="S734" t="str">
            <v>200212</v>
          </cell>
          <cell r="T734" t="str">
            <v>SA01</v>
          </cell>
          <cell r="U734">
            <v>-0.01</v>
          </cell>
          <cell r="V734" t="str">
            <v>LDB</v>
          </cell>
          <cell r="W734">
            <v>0</v>
          </cell>
          <cell r="Y734">
            <v>0</v>
          </cell>
          <cell r="Z734">
            <v>-1</v>
          </cell>
          <cell r="AA734" t="str">
            <v>MS#</v>
          </cell>
          <cell r="AB734" t="str">
            <v xml:space="preserve">   998010162</v>
          </cell>
          <cell r="AC734" t="str">
            <v>BCH</v>
          </cell>
          <cell r="AD734" t="str">
            <v>015504</v>
          </cell>
          <cell r="AE734" t="str">
            <v>TML</v>
          </cell>
          <cell r="AF734" t="str">
            <v>12019</v>
          </cell>
          <cell r="AG734" t="str">
            <v>SRL</v>
          </cell>
          <cell r="AH734" t="str">
            <v>0350</v>
          </cell>
          <cell r="AI734" t="str">
            <v>DLV</v>
          </cell>
          <cell r="AJ734" t="str">
            <v>000</v>
          </cell>
          <cell r="AK734" t="str">
            <v>REL</v>
          </cell>
          <cell r="AL734" t="str">
            <v>000</v>
          </cell>
          <cell r="AM734" t="str">
            <v>LN#</v>
          </cell>
          <cell r="AO734" t="str">
            <v>UOI</v>
          </cell>
          <cell r="AP734" t="str">
            <v>EA</v>
          </cell>
          <cell r="AU734" t="str">
            <v>0</v>
          </cell>
          <cell r="AW734" t="str">
            <v>000</v>
          </cell>
          <cell r="AX734" t="str">
            <v>00</v>
          </cell>
          <cell r="AY734" t="str">
            <v>0</v>
          </cell>
          <cell r="AZ734" t="str">
            <v>FPL Fibernet</v>
          </cell>
        </row>
        <row r="735">
          <cell r="A735" t="str">
            <v>107100</v>
          </cell>
          <cell r="B735" t="str">
            <v>0368</v>
          </cell>
          <cell r="C735" t="str">
            <v>06200</v>
          </cell>
          <cell r="D735" t="str">
            <v>0FIBER</v>
          </cell>
          <cell r="E735" t="str">
            <v>368000</v>
          </cell>
          <cell r="F735" t="str">
            <v>0676</v>
          </cell>
          <cell r="G735" t="str">
            <v>12450</v>
          </cell>
          <cell r="H735" t="str">
            <v>A</v>
          </cell>
          <cell r="I735" t="str">
            <v>00000041</v>
          </cell>
          <cell r="J735">
            <v>65</v>
          </cell>
          <cell r="K735">
            <v>368</v>
          </cell>
          <cell r="L735">
            <v>6202</v>
          </cell>
          <cell r="M735">
            <v>0</v>
          </cell>
          <cell r="N735">
            <v>0</v>
          </cell>
          <cell r="O735">
            <v>0</v>
          </cell>
          <cell r="P735">
            <v>0</v>
          </cell>
          <cell r="Q735" t="str">
            <v>0676</v>
          </cell>
          <cell r="R735" t="str">
            <v>12450</v>
          </cell>
          <cell r="S735" t="str">
            <v>200212</v>
          </cell>
          <cell r="T735" t="str">
            <v>SA01</v>
          </cell>
          <cell r="U735">
            <v>-0.01</v>
          </cell>
          <cell r="V735" t="str">
            <v>LDB</v>
          </cell>
          <cell r="W735">
            <v>0</v>
          </cell>
          <cell r="Y735">
            <v>0</v>
          </cell>
          <cell r="Z735">
            <v>-1</v>
          </cell>
          <cell r="AA735" t="str">
            <v>MS#</v>
          </cell>
          <cell r="AB735" t="str">
            <v xml:space="preserve">   998010238</v>
          </cell>
          <cell r="AC735" t="str">
            <v>BCH</v>
          </cell>
          <cell r="AD735" t="str">
            <v>015504</v>
          </cell>
          <cell r="AE735" t="str">
            <v>TML</v>
          </cell>
          <cell r="AF735" t="str">
            <v>12019</v>
          </cell>
          <cell r="AG735" t="str">
            <v>SRL</v>
          </cell>
          <cell r="AH735" t="str">
            <v>0350</v>
          </cell>
          <cell r="AI735" t="str">
            <v>DLV</v>
          </cell>
          <cell r="AJ735" t="str">
            <v>000</v>
          </cell>
          <cell r="AK735" t="str">
            <v>REL</v>
          </cell>
          <cell r="AL735" t="str">
            <v>000</v>
          </cell>
          <cell r="AM735" t="str">
            <v>LN#</v>
          </cell>
          <cell r="AO735" t="str">
            <v>UOI</v>
          </cell>
          <cell r="AP735" t="str">
            <v>EA</v>
          </cell>
          <cell r="AU735" t="str">
            <v>0</v>
          </cell>
          <cell r="AW735" t="str">
            <v>000</v>
          </cell>
          <cell r="AX735" t="str">
            <v>00</v>
          </cell>
          <cell r="AY735" t="str">
            <v>0</v>
          </cell>
          <cell r="AZ735" t="str">
            <v>FPL Fibernet</v>
          </cell>
        </row>
        <row r="736">
          <cell r="A736" t="str">
            <v>107100</v>
          </cell>
          <cell r="B736" t="str">
            <v>0368</v>
          </cell>
          <cell r="C736" t="str">
            <v>06200</v>
          </cell>
          <cell r="D736" t="str">
            <v>0FIBER</v>
          </cell>
          <cell r="E736" t="str">
            <v>368000</v>
          </cell>
          <cell r="F736" t="str">
            <v>0676</v>
          </cell>
          <cell r="G736" t="str">
            <v>12450</v>
          </cell>
          <cell r="H736" t="str">
            <v>A</v>
          </cell>
          <cell r="I736" t="str">
            <v>00000041</v>
          </cell>
          <cell r="J736">
            <v>65</v>
          </cell>
          <cell r="K736">
            <v>368</v>
          </cell>
          <cell r="L736">
            <v>6202</v>
          </cell>
          <cell r="M736">
            <v>0</v>
          </cell>
          <cell r="N736">
            <v>0</v>
          </cell>
          <cell r="O736">
            <v>0</v>
          </cell>
          <cell r="P736">
            <v>0</v>
          </cell>
          <cell r="Q736" t="str">
            <v>0676</v>
          </cell>
          <cell r="R736" t="str">
            <v>12450</v>
          </cell>
          <cell r="S736" t="str">
            <v>200212</v>
          </cell>
          <cell r="T736" t="str">
            <v>SA01</v>
          </cell>
          <cell r="U736">
            <v>-0.01</v>
          </cell>
          <cell r="V736" t="str">
            <v>LDB</v>
          </cell>
          <cell r="W736">
            <v>0</v>
          </cell>
          <cell r="Y736">
            <v>0</v>
          </cell>
          <cell r="Z736">
            <v>-1</v>
          </cell>
          <cell r="AA736" t="str">
            <v>MS#</v>
          </cell>
          <cell r="AB736" t="str">
            <v xml:space="preserve">   998010243</v>
          </cell>
          <cell r="AC736" t="str">
            <v>BCH</v>
          </cell>
          <cell r="AD736" t="str">
            <v>015504</v>
          </cell>
          <cell r="AE736" t="str">
            <v>TML</v>
          </cell>
          <cell r="AF736" t="str">
            <v>12019</v>
          </cell>
          <cell r="AG736" t="str">
            <v>SRL</v>
          </cell>
          <cell r="AH736" t="str">
            <v>0350</v>
          </cell>
          <cell r="AI736" t="str">
            <v>DLV</v>
          </cell>
          <cell r="AJ736" t="str">
            <v>000</v>
          </cell>
          <cell r="AK736" t="str">
            <v>REL</v>
          </cell>
          <cell r="AL736" t="str">
            <v>000</v>
          </cell>
          <cell r="AM736" t="str">
            <v>LN#</v>
          </cell>
          <cell r="AO736" t="str">
            <v>UOI</v>
          </cell>
          <cell r="AP736" t="str">
            <v>EA</v>
          </cell>
          <cell r="AU736" t="str">
            <v>0</v>
          </cell>
          <cell r="AW736" t="str">
            <v>000</v>
          </cell>
          <cell r="AX736" t="str">
            <v>00</v>
          </cell>
          <cell r="AY736" t="str">
            <v>0</v>
          </cell>
          <cell r="AZ736" t="str">
            <v>FPL Fibernet</v>
          </cell>
        </row>
        <row r="737">
          <cell r="A737" t="str">
            <v>107100</v>
          </cell>
          <cell r="B737" t="str">
            <v>0368</v>
          </cell>
          <cell r="C737" t="str">
            <v>06200</v>
          </cell>
          <cell r="D737" t="str">
            <v>0FIBER</v>
          </cell>
          <cell r="E737" t="str">
            <v>368000</v>
          </cell>
          <cell r="F737" t="str">
            <v>0676</v>
          </cell>
          <cell r="G737" t="str">
            <v>12450</v>
          </cell>
          <cell r="H737" t="str">
            <v>A</v>
          </cell>
          <cell r="I737" t="str">
            <v>00000041</v>
          </cell>
          <cell r="J737">
            <v>65</v>
          </cell>
          <cell r="K737">
            <v>368</v>
          </cell>
          <cell r="L737">
            <v>6202</v>
          </cell>
          <cell r="M737">
            <v>0</v>
          </cell>
          <cell r="N737">
            <v>0</v>
          </cell>
          <cell r="O737">
            <v>0</v>
          </cell>
          <cell r="P737">
            <v>0</v>
          </cell>
          <cell r="Q737" t="str">
            <v>0676</v>
          </cell>
          <cell r="R737" t="str">
            <v>12450</v>
          </cell>
          <cell r="S737" t="str">
            <v>200212</v>
          </cell>
          <cell r="T737" t="str">
            <v>SA01</v>
          </cell>
          <cell r="U737">
            <v>-0.01</v>
          </cell>
          <cell r="V737" t="str">
            <v>LDB</v>
          </cell>
          <cell r="W737">
            <v>0</v>
          </cell>
          <cell r="Y737">
            <v>0</v>
          </cell>
          <cell r="Z737">
            <v>-1</v>
          </cell>
          <cell r="AA737" t="str">
            <v>MS#</v>
          </cell>
          <cell r="AB737" t="str">
            <v xml:space="preserve">   998014883</v>
          </cell>
          <cell r="AC737" t="str">
            <v>BCH</v>
          </cell>
          <cell r="AD737" t="str">
            <v>013412</v>
          </cell>
          <cell r="AE737" t="str">
            <v>TML</v>
          </cell>
          <cell r="AF737" t="str">
            <v>12016</v>
          </cell>
          <cell r="AG737" t="str">
            <v>SRL</v>
          </cell>
          <cell r="AH737" t="str">
            <v>0350</v>
          </cell>
          <cell r="AI737" t="str">
            <v>DLV</v>
          </cell>
          <cell r="AJ737" t="str">
            <v>000</v>
          </cell>
          <cell r="AK737" t="str">
            <v>REL</v>
          </cell>
          <cell r="AL737" t="str">
            <v>000</v>
          </cell>
          <cell r="AM737" t="str">
            <v>LN#</v>
          </cell>
          <cell r="AO737" t="str">
            <v>UOI</v>
          </cell>
          <cell r="AP737" t="str">
            <v>EA</v>
          </cell>
          <cell r="AU737" t="str">
            <v>0</v>
          </cell>
          <cell r="AW737" t="str">
            <v>000</v>
          </cell>
          <cell r="AX737" t="str">
            <v>00</v>
          </cell>
          <cell r="AY737" t="str">
            <v>0</v>
          </cell>
          <cell r="AZ737" t="str">
            <v>FPL Fibernet</v>
          </cell>
        </row>
        <row r="738">
          <cell r="A738" t="str">
            <v>107100</v>
          </cell>
          <cell r="B738" t="str">
            <v>0368</v>
          </cell>
          <cell r="C738" t="str">
            <v>06200</v>
          </cell>
          <cell r="D738" t="str">
            <v>0FIBER</v>
          </cell>
          <cell r="E738" t="str">
            <v>368000</v>
          </cell>
          <cell r="F738" t="str">
            <v>0676</v>
          </cell>
          <cell r="G738" t="str">
            <v>12450</v>
          </cell>
          <cell r="H738" t="str">
            <v>A</v>
          </cell>
          <cell r="I738" t="str">
            <v>00000041</v>
          </cell>
          <cell r="J738">
            <v>65</v>
          </cell>
          <cell r="K738">
            <v>368</v>
          </cell>
          <cell r="L738">
            <v>6202</v>
          </cell>
          <cell r="M738">
            <v>0</v>
          </cell>
          <cell r="N738">
            <v>0</v>
          </cell>
          <cell r="O738">
            <v>0</v>
          </cell>
          <cell r="P738">
            <v>0</v>
          </cell>
          <cell r="Q738" t="str">
            <v>0676</v>
          </cell>
          <cell r="R738" t="str">
            <v>12450</v>
          </cell>
          <cell r="S738" t="str">
            <v>200212</v>
          </cell>
          <cell r="T738" t="str">
            <v>SA01</v>
          </cell>
          <cell r="U738">
            <v>-0.02</v>
          </cell>
          <cell r="V738" t="str">
            <v>LDB</v>
          </cell>
          <cell r="W738">
            <v>0</v>
          </cell>
          <cell r="Y738">
            <v>0</v>
          </cell>
          <cell r="Z738">
            <v>-2</v>
          </cell>
          <cell r="AA738" t="str">
            <v>MS#</v>
          </cell>
          <cell r="AB738" t="str">
            <v xml:space="preserve">   998010013</v>
          </cell>
          <cell r="AC738" t="str">
            <v>BCH</v>
          </cell>
          <cell r="AD738" t="str">
            <v>015504</v>
          </cell>
          <cell r="AE738" t="str">
            <v>TML</v>
          </cell>
          <cell r="AF738" t="str">
            <v>12019</v>
          </cell>
          <cell r="AG738" t="str">
            <v>SRL</v>
          </cell>
          <cell r="AH738" t="str">
            <v>0350</v>
          </cell>
          <cell r="AI738" t="str">
            <v>DLV</v>
          </cell>
          <cell r="AJ738" t="str">
            <v>000</v>
          </cell>
          <cell r="AK738" t="str">
            <v>REL</v>
          </cell>
          <cell r="AL738" t="str">
            <v>000</v>
          </cell>
          <cell r="AM738" t="str">
            <v>LN#</v>
          </cell>
          <cell r="AO738" t="str">
            <v>UOI</v>
          </cell>
          <cell r="AP738" t="str">
            <v>EA</v>
          </cell>
          <cell r="AU738" t="str">
            <v>0</v>
          </cell>
          <cell r="AW738" t="str">
            <v>000</v>
          </cell>
          <cell r="AX738" t="str">
            <v>00</v>
          </cell>
          <cell r="AY738" t="str">
            <v>0</v>
          </cell>
          <cell r="AZ738" t="str">
            <v>FPL Fibernet</v>
          </cell>
        </row>
        <row r="739">
          <cell r="A739" t="str">
            <v>107100</v>
          </cell>
          <cell r="B739" t="str">
            <v>0368</v>
          </cell>
          <cell r="C739" t="str">
            <v>06200</v>
          </cell>
          <cell r="D739" t="str">
            <v>0FIBER</v>
          </cell>
          <cell r="E739" t="str">
            <v>368000</v>
          </cell>
          <cell r="F739" t="str">
            <v>0676</v>
          </cell>
          <cell r="G739" t="str">
            <v>12450</v>
          </cell>
          <cell r="H739" t="str">
            <v>A</v>
          </cell>
          <cell r="I739" t="str">
            <v>00000041</v>
          </cell>
          <cell r="J739">
            <v>65</v>
          </cell>
          <cell r="K739">
            <v>368</v>
          </cell>
          <cell r="L739">
            <v>6202</v>
          </cell>
          <cell r="M739">
            <v>0</v>
          </cell>
          <cell r="N739">
            <v>0</v>
          </cell>
          <cell r="O739">
            <v>0</v>
          </cell>
          <cell r="P739">
            <v>0</v>
          </cell>
          <cell r="Q739" t="str">
            <v>0676</v>
          </cell>
          <cell r="R739" t="str">
            <v>12450</v>
          </cell>
          <cell r="S739" t="str">
            <v>200212</v>
          </cell>
          <cell r="T739" t="str">
            <v>SA01</v>
          </cell>
          <cell r="U739">
            <v>-0.02</v>
          </cell>
          <cell r="V739" t="str">
            <v>LDB</v>
          </cell>
          <cell r="W739">
            <v>0</v>
          </cell>
          <cell r="Y739">
            <v>0</v>
          </cell>
          <cell r="Z739">
            <v>-2</v>
          </cell>
          <cell r="AA739" t="str">
            <v>MS#</v>
          </cell>
          <cell r="AB739" t="str">
            <v xml:space="preserve">   998010096</v>
          </cell>
          <cell r="AC739" t="str">
            <v>BCH</v>
          </cell>
          <cell r="AD739" t="str">
            <v>015504</v>
          </cell>
          <cell r="AE739" t="str">
            <v>TML</v>
          </cell>
          <cell r="AF739" t="str">
            <v>12019</v>
          </cell>
          <cell r="AG739" t="str">
            <v>SRL</v>
          </cell>
          <cell r="AH739" t="str">
            <v>0350</v>
          </cell>
          <cell r="AI739" t="str">
            <v>DLV</v>
          </cell>
          <cell r="AJ739" t="str">
            <v>000</v>
          </cell>
          <cell r="AK739" t="str">
            <v>REL</v>
          </cell>
          <cell r="AL739" t="str">
            <v>000</v>
          </cell>
          <cell r="AM739" t="str">
            <v>LN#</v>
          </cell>
          <cell r="AO739" t="str">
            <v>UOI</v>
          </cell>
          <cell r="AP739" t="str">
            <v>EA</v>
          </cell>
          <cell r="AU739" t="str">
            <v>0</v>
          </cell>
          <cell r="AW739" t="str">
            <v>000</v>
          </cell>
          <cell r="AX739" t="str">
            <v>00</v>
          </cell>
          <cell r="AY739" t="str">
            <v>0</v>
          </cell>
          <cell r="AZ739" t="str">
            <v>FPL Fibernet</v>
          </cell>
        </row>
        <row r="740">
          <cell r="A740" t="str">
            <v>107100</v>
          </cell>
          <cell r="B740" t="str">
            <v>0368</v>
          </cell>
          <cell r="C740" t="str">
            <v>06200</v>
          </cell>
          <cell r="D740" t="str">
            <v>0FIBER</v>
          </cell>
          <cell r="E740" t="str">
            <v>368000</v>
          </cell>
          <cell r="F740" t="str">
            <v>0676</v>
          </cell>
          <cell r="G740" t="str">
            <v>12450</v>
          </cell>
          <cell r="H740" t="str">
            <v>A</v>
          </cell>
          <cell r="I740" t="str">
            <v>00000041</v>
          </cell>
          <cell r="J740">
            <v>65</v>
          </cell>
          <cell r="K740">
            <v>368</v>
          </cell>
          <cell r="L740">
            <v>6202</v>
          </cell>
          <cell r="M740">
            <v>0</v>
          </cell>
          <cell r="N740">
            <v>0</v>
          </cell>
          <cell r="O740">
            <v>0</v>
          </cell>
          <cell r="P740">
            <v>0</v>
          </cell>
          <cell r="Q740" t="str">
            <v>0676</v>
          </cell>
          <cell r="R740" t="str">
            <v>12450</v>
          </cell>
          <cell r="S740" t="str">
            <v>200212</v>
          </cell>
          <cell r="T740" t="str">
            <v>SA01</v>
          </cell>
          <cell r="U740">
            <v>-0.02</v>
          </cell>
          <cell r="V740" t="str">
            <v>LDB</v>
          </cell>
          <cell r="W740">
            <v>0</v>
          </cell>
          <cell r="Y740">
            <v>0</v>
          </cell>
          <cell r="Z740">
            <v>-2</v>
          </cell>
          <cell r="AA740" t="str">
            <v>MS#</v>
          </cell>
          <cell r="AB740" t="str">
            <v xml:space="preserve">   998010113</v>
          </cell>
          <cell r="AC740" t="str">
            <v>BCH</v>
          </cell>
          <cell r="AD740" t="str">
            <v>012885</v>
          </cell>
          <cell r="AE740" t="str">
            <v>TML</v>
          </cell>
          <cell r="AF740" t="str">
            <v>12020</v>
          </cell>
          <cell r="AG740" t="str">
            <v>SRL</v>
          </cell>
          <cell r="AH740" t="str">
            <v>0350</v>
          </cell>
          <cell r="AI740" t="str">
            <v>DLV</v>
          </cell>
          <cell r="AJ740" t="str">
            <v>000</v>
          </cell>
          <cell r="AK740" t="str">
            <v>REL</v>
          </cell>
          <cell r="AL740" t="str">
            <v>000</v>
          </cell>
          <cell r="AM740" t="str">
            <v>LN#</v>
          </cell>
          <cell r="AO740" t="str">
            <v>UOI</v>
          </cell>
          <cell r="AP740" t="str">
            <v>EA</v>
          </cell>
          <cell r="AU740" t="str">
            <v>0</v>
          </cell>
          <cell r="AW740" t="str">
            <v>000</v>
          </cell>
          <cell r="AX740" t="str">
            <v>00</v>
          </cell>
          <cell r="AY740" t="str">
            <v>0</v>
          </cell>
          <cell r="AZ740" t="str">
            <v>FPL Fibernet</v>
          </cell>
        </row>
        <row r="741">
          <cell r="A741" t="str">
            <v>107100</v>
          </cell>
          <cell r="B741" t="str">
            <v>0368</v>
          </cell>
          <cell r="C741" t="str">
            <v>06200</v>
          </cell>
          <cell r="D741" t="str">
            <v>0FIBER</v>
          </cell>
          <cell r="E741" t="str">
            <v>368000</v>
          </cell>
          <cell r="F741" t="str">
            <v>0676</v>
          </cell>
          <cell r="G741" t="str">
            <v>12450</v>
          </cell>
          <cell r="H741" t="str">
            <v>A</v>
          </cell>
          <cell r="I741" t="str">
            <v>00000041</v>
          </cell>
          <cell r="J741">
            <v>65</v>
          </cell>
          <cell r="K741">
            <v>368</v>
          </cell>
          <cell r="L741">
            <v>6202</v>
          </cell>
          <cell r="M741">
            <v>0</v>
          </cell>
          <cell r="N741">
            <v>0</v>
          </cell>
          <cell r="O741">
            <v>0</v>
          </cell>
          <cell r="P741">
            <v>0</v>
          </cell>
          <cell r="Q741" t="str">
            <v>0676</v>
          </cell>
          <cell r="R741" t="str">
            <v>12450</v>
          </cell>
          <cell r="S741" t="str">
            <v>200212</v>
          </cell>
          <cell r="T741" t="str">
            <v>SA01</v>
          </cell>
          <cell r="U741">
            <v>-0.02</v>
          </cell>
          <cell r="V741" t="str">
            <v>LDB</v>
          </cell>
          <cell r="W741">
            <v>0</v>
          </cell>
          <cell r="Y741">
            <v>0</v>
          </cell>
          <cell r="Z741">
            <v>-2</v>
          </cell>
          <cell r="AA741" t="str">
            <v>MS#</v>
          </cell>
          <cell r="AB741" t="str">
            <v xml:space="preserve">   998010158</v>
          </cell>
          <cell r="AC741" t="str">
            <v>BCH</v>
          </cell>
          <cell r="AD741" t="str">
            <v>015504</v>
          </cell>
          <cell r="AE741" t="str">
            <v>TML</v>
          </cell>
          <cell r="AF741" t="str">
            <v>12019</v>
          </cell>
          <cell r="AG741" t="str">
            <v>SRL</v>
          </cell>
          <cell r="AH741" t="str">
            <v>0350</v>
          </cell>
          <cell r="AI741" t="str">
            <v>DLV</v>
          </cell>
          <cell r="AJ741" t="str">
            <v>000</v>
          </cell>
          <cell r="AK741" t="str">
            <v>REL</v>
          </cell>
          <cell r="AL741" t="str">
            <v>000</v>
          </cell>
          <cell r="AM741" t="str">
            <v>LN#</v>
          </cell>
          <cell r="AO741" t="str">
            <v>UOI</v>
          </cell>
          <cell r="AP741" t="str">
            <v>EA</v>
          </cell>
          <cell r="AU741" t="str">
            <v>0</v>
          </cell>
          <cell r="AW741" t="str">
            <v>000</v>
          </cell>
          <cell r="AX741" t="str">
            <v>00</v>
          </cell>
          <cell r="AY741" t="str">
            <v>0</v>
          </cell>
          <cell r="AZ741" t="str">
            <v>FPL Fibernet</v>
          </cell>
        </row>
        <row r="742">
          <cell r="A742" t="str">
            <v>107100</v>
          </cell>
          <cell r="B742" t="str">
            <v>0368</v>
          </cell>
          <cell r="C742" t="str">
            <v>06200</v>
          </cell>
          <cell r="D742" t="str">
            <v>0FIBER</v>
          </cell>
          <cell r="E742" t="str">
            <v>368000</v>
          </cell>
          <cell r="F742" t="str">
            <v>0676</v>
          </cell>
          <cell r="G742" t="str">
            <v>12450</v>
          </cell>
          <cell r="H742" t="str">
            <v>A</v>
          </cell>
          <cell r="I742" t="str">
            <v>00000041</v>
          </cell>
          <cell r="J742">
            <v>65</v>
          </cell>
          <cell r="K742">
            <v>368</v>
          </cell>
          <cell r="L742">
            <v>6202</v>
          </cell>
          <cell r="M742">
            <v>0</v>
          </cell>
          <cell r="N742">
            <v>0</v>
          </cell>
          <cell r="O742">
            <v>0</v>
          </cell>
          <cell r="P742">
            <v>0</v>
          </cell>
          <cell r="Q742" t="str">
            <v>0676</v>
          </cell>
          <cell r="R742" t="str">
            <v>12450</v>
          </cell>
          <cell r="S742" t="str">
            <v>200212</v>
          </cell>
          <cell r="T742" t="str">
            <v>SA01</v>
          </cell>
          <cell r="U742">
            <v>-0.02</v>
          </cell>
          <cell r="V742" t="str">
            <v>LDB</v>
          </cell>
          <cell r="W742">
            <v>0</v>
          </cell>
          <cell r="Y742">
            <v>0</v>
          </cell>
          <cell r="Z742">
            <v>-2</v>
          </cell>
          <cell r="AA742" t="str">
            <v>MS#</v>
          </cell>
          <cell r="AB742" t="str">
            <v xml:space="preserve">   998010160</v>
          </cell>
          <cell r="AC742" t="str">
            <v>BCH</v>
          </cell>
          <cell r="AD742" t="str">
            <v>015504</v>
          </cell>
          <cell r="AE742" t="str">
            <v>TML</v>
          </cell>
          <cell r="AF742" t="str">
            <v>12019</v>
          </cell>
          <cell r="AG742" t="str">
            <v>SRL</v>
          </cell>
          <cell r="AH742" t="str">
            <v>0350</v>
          </cell>
          <cell r="AI742" t="str">
            <v>DLV</v>
          </cell>
          <cell r="AJ742" t="str">
            <v>000</v>
          </cell>
          <cell r="AK742" t="str">
            <v>REL</v>
          </cell>
          <cell r="AL742" t="str">
            <v>000</v>
          </cell>
          <cell r="AM742" t="str">
            <v>LN#</v>
          </cell>
          <cell r="AO742" t="str">
            <v>UOI</v>
          </cell>
          <cell r="AP742" t="str">
            <v>EA</v>
          </cell>
          <cell r="AU742" t="str">
            <v>0</v>
          </cell>
          <cell r="AW742" t="str">
            <v>000</v>
          </cell>
          <cell r="AX742" t="str">
            <v>00</v>
          </cell>
          <cell r="AY742" t="str">
            <v>0</v>
          </cell>
          <cell r="AZ742" t="str">
            <v>FPL Fibernet</v>
          </cell>
        </row>
        <row r="743">
          <cell r="A743" t="str">
            <v>107100</v>
          </cell>
          <cell r="B743" t="str">
            <v>0368</v>
          </cell>
          <cell r="C743" t="str">
            <v>06200</v>
          </cell>
          <cell r="D743" t="str">
            <v>0FIBER</v>
          </cell>
          <cell r="E743" t="str">
            <v>368000</v>
          </cell>
          <cell r="F743" t="str">
            <v>0676</v>
          </cell>
          <cell r="G743" t="str">
            <v>12450</v>
          </cell>
          <cell r="H743" t="str">
            <v>A</v>
          </cell>
          <cell r="I743" t="str">
            <v>00000041</v>
          </cell>
          <cell r="J743">
            <v>65</v>
          </cell>
          <cell r="K743">
            <v>368</v>
          </cell>
          <cell r="L743">
            <v>6202</v>
          </cell>
          <cell r="M743">
            <v>0</v>
          </cell>
          <cell r="N743">
            <v>0</v>
          </cell>
          <cell r="O743">
            <v>0</v>
          </cell>
          <cell r="P743">
            <v>0</v>
          </cell>
          <cell r="Q743" t="str">
            <v>0676</v>
          </cell>
          <cell r="R743" t="str">
            <v>12450</v>
          </cell>
          <cell r="S743" t="str">
            <v>200212</v>
          </cell>
          <cell r="T743" t="str">
            <v>SA01</v>
          </cell>
          <cell r="U743">
            <v>-0.02</v>
          </cell>
          <cell r="V743" t="str">
            <v>LDB</v>
          </cell>
          <cell r="W743">
            <v>0</v>
          </cell>
          <cell r="Y743">
            <v>0</v>
          </cell>
          <cell r="Z743">
            <v>-2</v>
          </cell>
          <cell r="AA743" t="str">
            <v>MS#</v>
          </cell>
          <cell r="AB743" t="str">
            <v xml:space="preserve">   998010181</v>
          </cell>
          <cell r="AC743" t="str">
            <v>BCH</v>
          </cell>
          <cell r="AD743" t="str">
            <v>015504</v>
          </cell>
          <cell r="AE743" t="str">
            <v>TML</v>
          </cell>
          <cell r="AF743" t="str">
            <v>12019</v>
          </cell>
          <cell r="AG743" t="str">
            <v>SRL</v>
          </cell>
          <cell r="AH743" t="str">
            <v>0350</v>
          </cell>
          <cell r="AI743" t="str">
            <v>DLV</v>
          </cell>
          <cell r="AJ743" t="str">
            <v>000</v>
          </cell>
          <cell r="AK743" t="str">
            <v>REL</v>
          </cell>
          <cell r="AL743" t="str">
            <v>000</v>
          </cell>
          <cell r="AM743" t="str">
            <v>LN#</v>
          </cell>
          <cell r="AO743" t="str">
            <v>UOI</v>
          </cell>
          <cell r="AP743" t="str">
            <v>EA</v>
          </cell>
          <cell r="AU743" t="str">
            <v>0</v>
          </cell>
          <cell r="AW743" t="str">
            <v>000</v>
          </cell>
          <cell r="AX743" t="str">
            <v>00</v>
          </cell>
          <cell r="AY743" t="str">
            <v>0</v>
          </cell>
          <cell r="AZ743" t="str">
            <v>FPL Fibernet</v>
          </cell>
        </row>
        <row r="744">
          <cell r="A744" t="str">
            <v>107100</v>
          </cell>
          <cell r="B744" t="str">
            <v>0368</v>
          </cell>
          <cell r="C744" t="str">
            <v>06200</v>
          </cell>
          <cell r="D744" t="str">
            <v>0FIBER</v>
          </cell>
          <cell r="E744" t="str">
            <v>368000</v>
          </cell>
          <cell r="F744" t="str">
            <v>0676</v>
          </cell>
          <cell r="G744" t="str">
            <v>12450</v>
          </cell>
          <cell r="H744" t="str">
            <v>A</v>
          </cell>
          <cell r="I744" t="str">
            <v>00000041</v>
          </cell>
          <cell r="J744">
            <v>65</v>
          </cell>
          <cell r="K744">
            <v>368</v>
          </cell>
          <cell r="L744">
            <v>6202</v>
          </cell>
          <cell r="M744">
            <v>0</v>
          </cell>
          <cell r="N744">
            <v>0</v>
          </cell>
          <cell r="O744">
            <v>0</v>
          </cell>
          <cell r="P744">
            <v>0</v>
          </cell>
          <cell r="Q744" t="str">
            <v>0676</v>
          </cell>
          <cell r="R744" t="str">
            <v>12450</v>
          </cell>
          <cell r="S744" t="str">
            <v>200212</v>
          </cell>
          <cell r="T744" t="str">
            <v>SA01</v>
          </cell>
          <cell r="U744">
            <v>-0.02</v>
          </cell>
          <cell r="V744" t="str">
            <v>LDB</v>
          </cell>
          <cell r="W744">
            <v>0</v>
          </cell>
          <cell r="Y744">
            <v>0</v>
          </cell>
          <cell r="Z744">
            <v>-2</v>
          </cell>
          <cell r="AA744" t="str">
            <v>MS#</v>
          </cell>
          <cell r="AB744" t="str">
            <v xml:space="preserve">   998010181</v>
          </cell>
          <cell r="AC744" t="str">
            <v>BCH</v>
          </cell>
          <cell r="AD744" t="str">
            <v>015504</v>
          </cell>
          <cell r="AE744" t="str">
            <v>TML</v>
          </cell>
          <cell r="AF744" t="str">
            <v>12019</v>
          </cell>
          <cell r="AG744" t="str">
            <v>SRL</v>
          </cell>
          <cell r="AH744" t="str">
            <v>0350</v>
          </cell>
          <cell r="AI744" t="str">
            <v>DLV</v>
          </cell>
          <cell r="AJ744" t="str">
            <v>000</v>
          </cell>
          <cell r="AK744" t="str">
            <v>REL</v>
          </cell>
          <cell r="AL744" t="str">
            <v>000</v>
          </cell>
          <cell r="AM744" t="str">
            <v>LN#</v>
          </cell>
          <cell r="AO744" t="str">
            <v>UOI</v>
          </cell>
          <cell r="AP744" t="str">
            <v>EA</v>
          </cell>
          <cell r="AU744" t="str">
            <v>0</v>
          </cell>
          <cell r="AW744" t="str">
            <v>000</v>
          </cell>
          <cell r="AX744" t="str">
            <v>00</v>
          </cell>
          <cell r="AY744" t="str">
            <v>0</v>
          </cell>
          <cell r="AZ744" t="str">
            <v>FPL Fibernet</v>
          </cell>
        </row>
        <row r="745">
          <cell r="A745" t="str">
            <v>107100</v>
          </cell>
          <cell r="B745" t="str">
            <v>0368</v>
          </cell>
          <cell r="C745" t="str">
            <v>06200</v>
          </cell>
          <cell r="D745" t="str">
            <v>0FIBER</v>
          </cell>
          <cell r="E745" t="str">
            <v>368000</v>
          </cell>
          <cell r="F745" t="str">
            <v>0676</v>
          </cell>
          <cell r="G745" t="str">
            <v>12450</v>
          </cell>
          <cell r="H745" t="str">
            <v>A</v>
          </cell>
          <cell r="I745" t="str">
            <v>00000041</v>
          </cell>
          <cell r="J745">
            <v>65</v>
          </cell>
          <cell r="K745">
            <v>368</v>
          </cell>
          <cell r="L745">
            <v>6202</v>
          </cell>
          <cell r="M745">
            <v>0</v>
          </cell>
          <cell r="N745">
            <v>0</v>
          </cell>
          <cell r="O745">
            <v>0</v>
          </cell>
          <cell r="P745">
            <v>0</v>
          </cell>
          <cell r="Q745" t="str">
            <v>0676</v>
          </cell>
          <cell r="R745" t="str">
            <v>12450</v>
          </cell>
          <cell r="S745" t="str">
            <v>200212</v>
          </cell>
          <cell r="T745" t="str">
            <v>SA01</v>
          </cell>
          <cell r="U745">
            <v>-0.02</v>
          </cell>
          <cell r="V745" t="str">
            <v>LDB</v>
          </cell>
          <cell r="W745">
            <v>0</v>
          </cell>
          <cell r="Y745">
            <v>0</v>
          </cell>
          <cell r="Z745">
            <v>-2</v>
          </cell>
          <cell r="AA745" t="str">
            <v>MS#</v>
          </cell>
          <cell r="AB745" t="str">
            <v xml:space="preserve">   998010195</v>
          </cell>
          <cell r="AC745" t="str">
            <v>BCH</v>
          </cell>
          <cell r="AD745" t="str">
            <v>015504</v>
          </cell>
          <cell r="AE745" t="str">
            <v>TML</v>
          </cell>
          <cell r="AF745" t="str">
            <v>12019</v>
          </cell>
          <cell r="AG745" t="str">
            <v>SRL</v>
          </cell>
          <cell r="AH745" t="str">
            <v>0350</v>
          </cell>
          <cell r="AI745" t="str">
            <v>DLV</v>
          </cell>
          <cell r="AJ745" t="str">
            <v>000</v>
          </cell>
          <cell r="AK745" t="str">
            <v>REL</v>
          </cell>
          <cell r="AL745" t="str">
            <v>000</v>
          </cell>
          <cell r="AM745" t="str">
            <v>LN#</v>
          </cell>
          <cell r="AO745" t="str">
            <v>UOI</v>
          </cell>
          <cell r="AP745" t="str">
            <v>EA</v>
          </cell>
          <cell r="AU745" t="str">
            <v>0</v>
          </cell>
          <cell r="AW745" t="str">
            <v>000</v>
          </cell>
          <cell r="AX745" t="str">
            <v>00</v>
          </cell>
          <cell r="AY745" t="str">
            <v>0</v>
          </cell>
          <cell r="AZ745" t="str">
            <v>FPL Fibernet</v>
          </cell>
        </row>
        <row r="746">
          <cell r="A746" t="str">
            <v>107100</v>
          </cell>
          <cell r="B746" t="str">
            <v>0368</v>
          </cell>
          <cell r="C746" t="str">
            <v>06200</v>
          </cell>
          <cell r="D746" t="str">
            <v>0FIBER</v>
          </cell>
          <cell r="E746" t="str">
            <v>368000</v>
          </cell>
          <cell r="F746" t="str">
            <v>0676</v>
          </cell>
          <cell r="G746" t="str">
            <v>12450</v>
          </cell>
          <cell r="H746" t="str">
            <v>A</v>
          </cell>
          <cell r="I746" t="str">
            <v>00000041</v>
          </cell>
          <cell r="J746">
            <v>65</v>
          </cell>
          <cell r="K746">
            <v>368</v>
          </cell>
          <cell r="L746">
            <v>6202</v>
          </cell>
          <cell r="M746">
            <v>0</v>
          </cell>
          <cell r="N746">
            <v>0</v>
          </cell>
          <cell r="O746">
            <v>0</v>
          </cell>
          <cell r="P746">
            <v>0</v>
          </cell>
          <cell r="Q746" t="str">
            <v>0676</v>
          </cell>
          <cell r="R746" t="str">
            <v>12450</v>
          </cell>
          <cell r="S746" t="str">
            <v>200212</v>
          </cell>
          <cell r="T746" t="str">
            <v>SA01</v>
          </cell>
          <cell r="U746">
            <v>-0.02</v>
          </cell>
          <cell r="V746" t="str">
            <v>LDB</v>
          </cell>
          <cell r="W746">
            <v>0</v>
          </cell>
          <cell r="Y746">
            <v>0</v>
          </cell>
          <cell r="Z746">
            <v>-2</v>
          </cell>
          <cell r="AA746" t="str">
            <v>MS#</v>
          </cell>
          <cell r="AB746" t="str">
            <v xml:space="preserve">   998010287</v>
          </cell>
          <cell r="AC746" t="str">
            <v>BCH</v>
          </cell>
          <cell r="AD746" t="str">
            <v>015504</v>
          </cell>
          <cell r="AE746" t="str">
            <v>TML</v>
          </cell>
          <cell r="AF746" t="str">
            <v>12019</v>
          </cell>
          <cell r="AG746" t="str">
            <v>SRL</v>
          </cell>
          <cell r="AH746" t="str">
            <v>0350</v>
          </cell>
          <cell r="AI746" t="str">
            <v>DLV</v>
          </cell>
          <cell r="AJ746" t="str">
            <v>000</v>
          </cell>
          <cell r="AK746" t="str">
            <v>REL</v>
          </cell>
          <cell r="AL746" t="str">
            <v>000</v>
          </cell>
          <cell r="AM746" t="str">
            <v>LN#</v>
          </cell>
          <cell r="AO746" t="str">
            <v>UOI</v>
          </cell>
          <cell r="AP746" t="str">
            <v>EA</v>
          </cell>
          <cell r="AU746" t="str">
            <v>0</v>
          </cell>
          <cell r="AW746" t="str">
            <v>000</v>
          </cell>
          <cell r="AX746" t="str">
            <v>00</v>
          </cell>
          <cell r="AY746" t="str">
            <v>0</v>
          </cell>
          <cell r="AZ746" t="str">
            <v>FPL Fibernet</v>
          </cell>
        </row>
        <row r="747">
          <cell r="A747" t="str">
            <v>107100</v>
          </cell>
          <cell r="B747" t="str">
            <v>0368</v>
          </cell>
          <cell r="C747" t="str">
            <v>06200</v>
          </cell>
          <cell r="D747" t="str">
            <v>0FIBER</v>
          </cell>
          <cell r="E747" t="str">
            <v>368000</v>
          </cell>
          <cell r="F747" t="str">
            <v>0676</v>
          </cell>
          <cell r="G747" t="str">
            <v>12450</v>
          </cell>
          <cell r="H747" t="str">
            <v>A</v>
          </cell>
          <cell r="I747" t="str">
            <v>00000041</v>
          </cell>
          <cell r="J747">
            <v>65</v>
          </cell>
          <cell r="K747">
            <v>368</v>
          </cell>
          <cell r="L747">
            <v>6202</v>
          </cell>
          <cell r="M747">
            <v>0</v>
          </cell>
          <cell r="N747">
            <v>0</v>
          </cell>
          <cell r="O747">
            <v>0</v>
          </cell>
          <cell r="P747">
            <v>0</v>
          </cell>
          <cell r="Q747" t="str">
            <v>0676</v>
          </cell>
          <cell r="R747" t="str">
            <v>12450</v>
          </cell>
          <cell r="S747" t="str">
            <v>200212</v>
          </cell>
          <cell r="T747" t="str">
            <v>SA01</v>
          </cell>
          <cell r="U747">
            <v>-0.02</v>
          </cell>
          <cell r="V747" t="str">
            <v>LDB</v>
          </cell>
          <cell r="W747">
            <v>0</v>
          </cell>
          <cell r="Y747">
            <v>0</v>
          </cell>
          <cell r="Z747">
            <v>-2</v>
          </cell>
          <cell r="AA747" t="str">
            <v>MS#</v>
          </cell>
          <cell r="AB747" t="str">
            <v xml:space="preserve">   998010294</v>
          </cell>
          <cell r="AC747" t="str">
            <v>BCH</v>
          </cell>
          <cell r="AD747" t="str">
            <v>015504</v>
          </cell>
          <cell r="AE747" t="str">
            <v>TML</v>
          </cell>
          <cell r="AF747" t="str">
            <v>12019</v>
          </cell>
          <cell r="AG747" t="str">
            <v>SRL</v>
          </cell>
          <cell r="AH747" t="str">
            <v>0350</v>
          </cell>
          <cell r="AI747" t="str">
            <v>DLV</v>
          </cell>
          <cell r="AJ747" t="str">
            <v>000</v>
          </cell>
          <cell r="AK747" t="str">
            <v>REL</v>
          </cell>
          <cell r="AL747" t="str">
            <v>000</v>
          </cell>
          <cell r="AM747" t="str">
            <v>LN#</v>
          </cell>
          <cell r="AO747" t="str">
            <v>UOI</v>
          </cell>
          <cell r="AP747" t="str">
            <v>EA</v>
          </cell>
          <cell r="AU747" t="str">
            <v>0</v>
          </cell>
          <cell r="AW747" t="str">
            <v>000</v>
          </cell>
          <cell r="AX747" t="str">
            <v>00</v>
          </cell>
          <cell r="AY747" t="str">
            <v>0</v>
          </cell>
          <cell r="AZ747" t="str">
            <v>FPL Fibernet</v>
          </cell>
        </row>
        <row r="748">
          <cell r="A748" t="str">
            <v>107100</v>
          </cell>
          <cell r="B748" t="str">
            <v>0368</v>
          </cell>
          <cell r="C748" t="str">
            <v>06200</v>
          </cell>
          <cell r="D748" t="str">
            <v>0FIBER</v>
          </cell>
          <cell r="E748" t="str">
            <v>368000</v>
          </cell>
          <cell r="F748" t="str">
            <v>0676</v>
          </cell>
          <cell r="G748" t="str">
            <v>12450</v>
          </cell>
          <cell r="H748" t="str">
            <v>A</v>
          </cell>
          <cell r="I748" t="str">
            <v>00000041</v>
          </cell>
          <cell r="J748">
            <v>65</v>
          </cell>
          <cell r="K748">
            <v>368</v>
          </cell>
          <cell r="L748">
            <v>6202</v>
          </cell>
          <cell r="M748">
            <v>0</v>
          </cell>
          <cell r="N748">
            <v>0</v>
          </cell>
          <cell r="O748">
            <v>0</v>
          </cell>
          <cell r="P748">
            <v>0</v>
          </cell>
          <cell r="Q748" t="str">
            <v>0676</v>
          </cell>
          <cell r="R748" t="str">
            <v>12450</v>
          </cell>
          <cell r="S748" t="str">
            <v>200212</v>
          </cell>
          <cell r="T748" t="str">
            <v>SA01</v>
          </cell>
          <cell r="U748">
            <v>-0.02</v>
          </cell>
          <cell r="V748" t="str">
            <v>LDB</v>
          </cell>
          <cell r="W748">
            <v>0</v>
          </cell>
          <cell r="Y748">
            <v>0</v>
          </cell>
          <cell r="Z748">
            <v>-2</v>
          </cell>
          <cell r="AA748" t="str">
            <v>MS#</v>
          </cell>
          <cell r="AB748" t="str">
            <v xml:space="preserve">   998010294</v>
          </cell>
          <cell r="AC748" t="str">
            <v>BCH</v>
          </cell>
          <cell r="AD748" t="str">
            <v>015504</v>
          </cell>
          <cell r="AE748" t="str">
            <v>TML</v>
          </cell>
          <cell r="AF748" t="str">
            <v>12019</v>
          </cell>
          <cell r="AG748" t="str">
            <v>SRL</v>
          </cell>
          <cell r="AH748" t="str">
            <v>0350</v>
          </cell>
          <cell r="AI748" t="str">
            <v>DLV</v>
          </cell>
          <cell r="AJ748" t="str">
            <v>000</v>
          </cell>
          <cell r="AK748" t="str">
            <v>REL</v>
          </cell>
          <cell r="AL748" t="str">
            <v>000</v>
          </cell>
          <cell r="AM748" t="str">
            <v>LN#</v>
          </cell>
          <cell r="AO748" t="str">
            <v>UOI</v>
          </cell>
          <cell r="AP748" t="str">
            <v>EA</v>
          </cell>
          <cell r="AU748" t="str">
            <v>0</v>
          </cell>
          <cell r="AW748" t="str">
            <v>000</v>
          </cell>
          <cell r="AX748" t="str">
            <v>00</v>
          </cell>
          <cell r="AY748" t="str">
            <v>0</v>
          </cell>
          <cell r="AZ748" t="str">
            <v>FPL Fibernet</v>
          </cell>
        </row>
        <row r="749">
          <cell r="A749" t="str">
            <v>107100</v>
          </cell>
          <cell r="B749" t="str">
            <v>0368</v>
          </cell>
          <cell r="C749" t="str">
            <v>06200</v>
          </cell>
          <cell r="D749" t="str">
            <v>0FIBER</v>
          </cell>
          <cell r="E749" t="str">
            <v>368000</v>
          </cell>
          <cell r="F749" t="str">
            <v>0676</v>
          </cell>
          <cell r="G749" t="str">
            <v>12450</v>
          </cell>
          <cell r="H749" t="str">
            <v>A</v>
          </cell>
          <cell r="I749" t="str">
            <v>00000041</v>
          </cell>
          <cell r="J749">
            <v>65</v>
          </cell>
          <cell r="K749">
            <v>368</v>
          </cell>
          <cell r="L749">
            <v>6202</v>
          </cell>
          <cell r="M749">
            <v>0</v>
          </cell>
          <cell r="N749">
            <v>0</v>
          </cell>
          <cell r="O749">
            <v>0</v>
          </cell>
          <cell r="P749">
            <v>0</v>
          </cell>
          <cell r="Q749" t="str">
            <v>0676</v>
          </cell>
          <cell r="R749" t="str">
            <v>12450</v>
          </cell>
          <cell r="S749" t="str">
            <v>200212</v>
          </cell>
          <cell r="T749" t="str">
            <v>SA01</v>
          </cell>
          <cell r="U749">
            <v>-0.02</v>
          </cell>
          <cell r="V749" t="str">
            <v>LDB</v>
          </cell>
          <cell r="W749">
            <v>0</v>
          </cell>
          <cell r="Y749">
            <v>0</v>
          </cell>
          <cell r="Z749">
            <v>-2</v>
          </cell>
          <cell r="AA749" t="str">
            <v>MS#</v>
          </cell>
          <cell r="AB749" t="str">
            <v xml:space="preserve">   998010306</v>
          </cell>
          <cell r="AC749" t="str">
            <v>BCH</v>
          </cell>
          <cell r="AD749" t="str">
            <v>015504</v>
          </cell>
          <cell r="AE749" t="str">
            <v>TML</v>
          </cell>
          <cell r="AF749" t="str">
            <v>12019</v>
          </cell>
          <cell r="AG749" t="str">
            <v>SRL</v>
          </cell>
          <cell r="AH749" t="str">
            <v>0350</v>
          </cell>
          <cell r="AI749" t="str">
            <v>DLV</v>
          </cell>
          <cell r="AJ749" t="str">
            <v>000</v>
          </cell>
          <cell r="AK749" t="str">
            <v>REL</v>
          </cell>
          <cell r="AL749" t="str">
            <v>000</v>
          </cell>
          <cell r="AM749" t="str">
            <v>LN#</v>
          </cell>
          <cell r="AO749" t="str">
            <v>UOI</v>
          </cell>
          <cell r="AP749" t="str">
            <v>EA</v>
          </cell>
          <cell r="AU749" t="str">
            <v>0</v>
          </cell>
          <cell r="AW749" t="str">
            <v>000</v>
          </cell>
          <cell r="AX749" t="str">
            <v>00</v>
          </cell>
          <cell r="AY749" t="str">
            <v>0</v>
          </cell>
          <cell r="AZ749" t="str">
            <v>FPL Fibernet</v>
          </cell>
        </row>
        <row r="750">
          <cell r="A750" t="str">
            <v>107100</v>
          </cell>
          <cell r="B750" t="str">
            <v>0368</v>
          </cell>
          <cell r="C750" t="str">
            <v>06200</v>
          </cell>
          <cell r="D750" t="str">
            <v>0FIBER</v>
          </cell>
          <cell r="E750" t="str">
            <v>368000</v>
          </cell>
          <cell r="F750" t="str">
            <v>0676</v>
          </cell>
          <cell r="G750" t="str">
            <v>12450</v>
          </cell>
          <cell r="H750" t="str">
            <v>A</v>
          </cell>
          <cell r="I750" t="str">
            <v>00000041</v>
          </cell>
          <cell r="J750">
            <v>65</v>
          </cell>
          <cell r="K750">
            <v>368</v>
          </cell>
          <cell r="L750">
            <v>6202</v>
          </cell>
          <cell r="M750">
            <v>0</v>
          </cell>
          <cell r="N750">
            <v>0</v>
          </cell>
          <cell r="O750">
            <v>0</v>
          </cell>
          <cell r="P750">
            <v>0</v>
          </cell>
          <cell r="Q750" t="str">
            <v>0676</v>
          </cell>
          <cell r="R750" t="str">
            <v>12450</v>
          </cell>
          <cell r="S750" t="str">
            <v>200212</v>
          </cell>
          <cell r="T750" t="str">
            <v>SA01</v>
          </cell>
          <cell r="U750">
            <v>-0.02</v>
          </cell>
          <cell r="V750" t="str">
            <v>LDB</v>
          </cell>
          <cell r="W750">
            <v>0</v>
          </cell>
          <cell r="Y750">
            <v>0</v>
          </cell>
          <cell r="Z750">
            <v>-2</v>
          </cell>
          <cell r="AA750" t="str">
            <v>MS#</v>
          </cell>
          <cell r="AB750" t="str">
            <v xml:space="preserve">   998010309</v>
          </cell>
          <cell r="AC750" t="str">
            <v>BCH</v>
          </cell>
          <cell r="AD750" t="str">
            <v>015504</v>
          </cell>
          <cell r="AE750" t="str">
            <v>TML</v>
          </cell>
          <cell r="AF750" t="str">
            <v>12019</v>
          </cell>
          <cell r="AG750" t="str">
            <v>SRL</v>
          </cell>
          <cell r="AH750" t="str">
            <v>0350</v>
          </cell>
          <cell r="AI750" t="str">
            <v>DLV</v>
          </cell>
          <cell r="AJ750" t="str">
            <v>000</v>
          </cell>
          <cell r="AK750" t="str">
            <v>REL</v>
          </cell>
          <cell r="AL750" t="str">
            <v>000</v>
          </cell>
          <cell r="AM750" t="str">
            <v>LN#</v>
          </cell>
          <cell r="AO750" t="str">
            <v>UOI</v>
          </cell>
          <cell r="AP750" t="str">
            <v>EA</v>
          </cell>
          <cell r="AU750" t="str">
            <v>0</v>
          </cell>
          <cell r="AW750" t="str">
            <v>000</v>
          </cell>
          <cell r="AX750" t="str">
            <v>00</v>
          </cell>
          <cell r="AY750" t="str">
            <v>0</v>
          </cell>
          <cell r="AZ750" t="str">
            <v>FPL Fibernet</v>
          </cell>
        </row>
        <row r="751">
          <cell r="A751" t="str">
            <v>107100</v>
          </cell>
          <cell r="B751" t="str">
            <v>0368</v>
          </cell>
          <cell r="C751" t="str">
            <v>06200</v>
          </cell>
          <cell r="D751" t="str">
            <v>0FIBER</v>
          </cell>
          <cell r="E751" t="str">
            <v>368000</v>
          </cell>
          <cell r="F751" t="str">
            <v>0676</v>
          </cell>
          <cell r="G751" t="str">
            <v>12450</v>
          </cell>
          <cell r="H751" t="str">
            <v>A</v>
          </cell>
          <cell r="I751" t="str">
            <v>00000041</v>
          </cell>
          <cell r="J751">
            <v>65</v>
          </cell>
          <cell r="K751">
            <v>368</v>
          </cell>
          <cell r="L751">
            <v>6202</v>
          </cell>
          <cell r="M751">
            <v>0</v>
          </cell>
          <cell r="N751">
            <v>0</v>
          </cell>
          <cell r="O751">
            <v>0</v>
          </cell>
          <cell r="P751">
            <v>0</v>
          </cell>
          <cell r="Q751" t="str">
            <v>0676</v>
          </cell>
          <cell r="R751" t="str">
            <v>12450</v>
          </cell>
          <cell r="S751" t="str">
            <v>200212</v>
          </cell>
          <cell r="T751" t="str">
            <v>SA01</v>
          </cell>
          <cell r="U751">
            <v>-0.02</v>
          </cell>
          <cell r="V751" t="str">
            <v>LDB</v>
          </cell>
          <cell r="W751">
            <v>0</v>
          </cell>
          <cell r="Y751">
            <v>0</v>
          </cell>
          <cell r="Z751">
            <v>-2</v>
          </cell>
          <cell r="AA751" t="str">
            <v>MS#</v>
          </cell>
          <cell r="AB751" t="str">
            <v xml:space="preserve">   998010309</v>
          </cell>
          <cell r="AC751" t="str">
            <v>BCH</v>
          </cell>
          <cell r="AD751" t="str">
            <v>015504</v>
          </cell>
          <cell r="AE751" t="str">
            <v>TML</v>
          </cell>
          <cell r="AF751" t="str">
            <v>12019</v>
          </cell>
          <cell r="AG751" t="str">
            <v>SRL</v>
          </cell>
          <cell r="AH751" t="str">
            <v>0350</v>
          </cell>
          <cell r="AI751" t="str">
            <v>DLV</v>
          </cell>
          <cell r="AJ751" t="str">
            <v>000</v>
          </cell>
          <cell r="AK751" t="str">
            <v>REL</v>
          </cell>
          <cell r="AL751" t="str">
            <v>000</v>
          </cell>
          <cell r="AM751" t="str">
            <v>LN#</v>
          </cell>
          <cell r="AO751" t="str">
            <v>UOI</v>
          </cell>
          <cell r="AP751" t="str">
            <v>EA</v>
          </cell>
          <cell r="AU751" t="str">
            <v>0</v>
          </cell>
          <cell r="AW751" t="str">
            <v>000</v>
          </cell>
          <cell r="AX751" t="str">
            <v>00</v>
          </cell>
          <cell r="AY751" t="str">
            <v>0</v>
          </cell>
          <cell r="AZ751" t="str">
            <v>FPL Fibernet</v>
          </cell>
        </row>
        <row r="752">
          <cell r="A752" t="str">
            <v>107100</v>
          </cell>
          <cell r="B752" t="str">
            <v>0368</v>
          </cell>
          <cell r="C752" t="str">
            <v>06200</v>
          </cell>
          <cell r="D752" t="str">
            <v>0FIBER</v>
          </cell>
          <cell r="E752" t="str">
            <v>368000</v>
          </cell>
          <cell r="F752" t="str">
            <v>0676</v>
          </cell>
          <cell r="G752" t="str">
            <v>12450</v>
          </cell>
          <cell r="H752" t="str">
            <v>A</v>
          </cell>
          <cell r="I752" t="str">
            <v>00000041</v>
          </cell>
          <cell r="J752">
            <v>65</v>
          </cell>
          <cell r="K752">
            <v>368</v>
          </cell>
          <cell r="L752">
            <v>6202</v>
          </cell>
          <cell r="M752">
            <v>0</v>
          </cell>
          <cell r="N752">
            <v>0</v>
          </cell>
          <cell r="O752">
            <v>0</v>
          </cell>
          <cell r="P752">
            <v>0</v>
          </cell>
          <cell r="Q752" t="str">
            <v>0676</v>
          </cell>
          <cell r="R752" t="str">
            <v>12450</v>
          </cell>
          <cell r="S752" t="str">
            <v>200212</v>
          </cell>
          <cell r="T752" t="str">
            <v>SA01</v>
          </cell>
          <cell r="U752">
            <v>-0.02</v>
          </cell>
          <cell r="V752" t="str">
            <v>LDB</v>
          </cell>
          <cell r="W752">
            <v>0</v>
          </cell>
          <cell r="Y752">
            <v>0</v>
          </cell>
          <cell r="Z752">
            <v>-2</v>
          </cell>
          <cell r="AA752" t="str">
            <v>MS#</v>
          </cell>
          <cell r="AB752" t="str">
            <v xml:space="preserve">   998010310</v>
          </cell>
          <cell r="AC752" t="str">
            <v>BCH</v>
          </cell>
          <cell r="AD752" t="str">
            <v>015504</v>
          </cell>
          <cell r="AE752" t="str">
            <v>TML</v>
          </cell>
          <cell r="AF752" t="str">
            <v>12019</v>
          </cell>
          <cell r="AG752" t="str">
            <v>SRL</v>
          </cell>
          <cell r="AH752" t="str">
            <v>0350</v>
          </cell>
          <cell r="AI752" t="str">
            <v>DLV</v>
          </cell>
          <cell r="AJ752" t="str">
            <v>000</v>
          </cell>
          <cell r="AK752" t="str">
            <v>REL</v>
          </cell>
          <cell r="AL752" t="str">
            <v>000</v>
          </cell>
          <cell r="AM752" t="str">
            <v>LN#</v>
          </cell>
          <cell r="AO752" t="str">
            <v>UOI</v>
          </cell>
          <cell r="AP752" t="str">
            <v>EA</v>
          </cell>
          <cell r="AU752" t="str">
            <v>0</v>
          </cell>
          <cell r="AW752" t="str">
            <v>000</v>
          </cell>
          <cell r="AX752" t="str">
            <v>00</v>
          </cell>
          <cell r="AY752" t="str">
            <v>0</v>
          </cell>
          <cell r="AZ752" t="str">
            <v>FPL Fibernet</v>
          </cell>
        </row>
        <row r="753">
          <cell r="A753" t="str">
            <v>107100</v>
          </cell>
          <cell r="B753" t="str">
            <v>0368</v>
          </cell>
          <cell r="C753" t="str">
            <v>06200</v>
          </cell>
          <cell r="D753" t="str">
            <v>0FIBER</v>
          </cell>
          <cell r="E753" t="str">
            <v>368000</v>
          </cell>
          <cell r="F753" t="str">
            <v>0676</v>
          </cell>
          <cell r="G753" t="str">
            <v>12450</v>
          </cell>
          <cell r="H753" t="str">
            <v>A</v>
          </cell>
          <cell r="I753" t="str">
            <v>00000041</v>
          </cell>
          <cell r="J753">
            <v>65</v>
          </cell>
          <cell r="K753">
            <v>368</v>
          </cell>
          <cell r="L753">
            <v>6202</v>
          </cell>
          <cell r="M753">
            <v>0</v>
          </cell>
          <cell r="N753">
            <v>0</v>
          </cell>
          <cell r="O753">
            <v>0</v>
          </cell>
          <cell r="P753">
            <v>0</v>
          </cell>
          <cell r="Q753" t="str">
            <v>0676</v>
          </cell>
          <cell r="R753" t="str">
            <v>12450</v>
          </cell>
          <cell r="S753" t="str">
            <v>200212</v>
          </cell>
          <cell r="T753" t="str">
            <v>SA01</v>
          </cell>
          <cell r="U753">
            <v>-0.02</v>
          </cell>
          <cell r="V753" t="str">
            <v>LDB</v>
          </cell>
          <cell r="W753">
            <v>0</v>
          </cell>
          <cell r="Y753">
            <v>0</v>
          </cell>
          <cell r="Z753">
            <v>-2</v>
          </cell>
          <cell r="AA753" t="str">
            <v>MS#</v>
          </cell>
          <cell r="AB753" t="str">
            <v xml:space="preserve">   998010315</v>
          </cell>
          <cell r="AC753" t="str">
            <v>BCH</v>
          </cell>
          <cell r="AD753" t="str">
            <v>015504</v>
          </cell>
          <cell r="AE753" t="str">
            <v>TML</v>
          </cell>
          <cell r="AF753" t="str">
            <v>12019</v>
          </cell>
          <cell r="AG753" t="str">
            <v>SRL</v>
          </cell>
          <cell r="AH753" t="str">
            <v>0350</v>
          </cell>
          <cell r="AI753" t="str">
            <v>DLV</v>
          </cell>
          <cell r="AJ753" t="str">
            <v>000</v>
          </cell>
          <cell r="AK753" t="str">
            <v>REL</v>
          </cell>
          <cell r="AL753" t="str">
            <v>000</v>
          </cell>
          <cell r="AM753" t="str">
            <v>LN#</v>
          </cell>
          <cell r="AO753" t="str">
            <v>UOI</v>
          </cell>
          <cell r="AP753" t="str">
            <v>EA</v>
          </cell>
          <cell r="AU753" t="str">
            <v>0</v>
          </cell>
          <cell r="AW753" t="str">
            <v>000</v>
          </cell>
          <cell r="AX753" t="str">
            <v>00</v>
          </cell>
          <cell r="AY753" t="str">
            <v>0</v>
          </cell>
          <cell r="AZ753" t="str">
            <v>FPL Fibernet</v>
          </cell>
        </row>
        <row r="754">
          <cell r="A754" t="str">
            <v>107100</v>
          </cell>
          <cell r="B754" t="str">
            <v>0368</v>
          </cell>
          <cell r="C754" t="str">
            <v>06200</v>
          </cell>
          <cell r="D754" t="str">
            <v>0FIBER</v>
          </cell>
          <cell r="E754" t="str">
            <v>368000</v>
          </cell>
          <cell r="F754" t="str">
            <v>0676</v>
          </cell>
          <cell r="G754" t="str">
            <v>12450</v>
          </cell>
          <cell r="H754" t="str">
            <v>A</v>
          </cell>
          <cell r="I754" t="str">
            <v>00000041</v>
          </cell>
          <cell r="J754">
            <v>65</v>
          </cell>
          <cell r="K754">
            <v>368</v>
          </cell>
          <cell r="L754">
            <v>6202</v>
          </cell>
          <cell r="M754">
            <v>0</v>
          </cell>
          <cell r="N754">
            <v>0</v>
          </cell>
          <cell r="O754">
            <v>0</v>
          </cell>
          <cell r="P754">
            <v>0</v>
          </cell>
          <cell r="Q754" t="str">
            <v>0676</v>
          </cell>
          <cell r="R754" t="str">
            <v>12450</v>
          </cell>
          <cell r="S754" t="str">
            <v>200212</v>
          </cell>
          <cell r="T754" t="str">
            <v>SA01</v>
          </cell>
          <cell r="U754">
            <v>-0.02</v>
          </cell>
          <cell r="V754" t="str">
            <v>LDB</v>
          </cell>
          <cell r="W754">
            <v>0</v>
          </cell>
          <cell r="Y754">
            <v>0</v>
          </cell>
          <cell r="Z754">
            <v>-2</v>
          </cell>
          <cell r="AA754" t="str">
            <v>MS#</v>
          </cell>
          <cell r="AB754" t="str">
            <v xml:space="preserve">   998010315</v>
          </cell>
          <cell r="AC754" t="str">
            <v>BCH</v>
          </cell>
          <cell r="AD754" t="str">
            <v>015504</v>
          </cell>
          <cell r="AE754" t="str">
            <v>TML</v>
          </cell>
          <cell r="AF754" t="str">
            <v>12019</v>
          </cell>
          <cell r="AG754" t="str">
            <v>SRL</v>
          </cell>
          <cell r="AH754" t="str">
            <v>0350</v>
          </cell>
          <cell r="AI754" t="str">
            <v>DLV</v>
          </cell>
          <cell r="AJ754" t="str">
            <v>000</v>
          </cell>
          <cell r="AK754" t="str">
            <v>REL</v>
          </cell>
          <cell r="AL754" t="str">
            <v>000</v>
          </cell>
          <cell r="AM754" t="str">
            <v>LN#</v>
          </cell>
          <cell r="AO754" t="str">
            <v>UOI</v>
          </cell>
          <cell r="AP754" t="str">
            <v>EA</v>
          </cell>
          <cell r="AU754" t="str">
            <v>0</v>
          </cell>
          <cell r="AW754" t="str">
            <v>000</v>
          </cell>
          <cell r="AX754" t="str">
            <v>00</v>
          </cell>
          <cell r="AY754" t="str">
            <v>0</v>
          </cell>
          <cell r="AZ754" t="str">
            <v>FPL Fibernet</v>
          </cell>
        </row>
        <row r="755">
          <cell r="A755" t="str">
            <v>107100</v>
          </cell>
          <cell r="B755" t="str">
            <v>0368</v>
          </cell>
          <cell r="C755" t="str">
            <v>06200</v>
          </cell>
          <cell r="D755" t="str">
            <v>0FIBER</v>
          </cell>
          <cell r="E755" t="str">
            <v>368000</v>
          </cell>
          <cell r="F755" t="str">
            <v>0676</v>
          </cell>
          <cell r="G755" t="str">
            <v>12450</v>
          </cell>
          <cell r="H755" t="str">
            <v>A</v>
          </cell>
          <cell r="I755" t="str">
            <v>00000041</v>
          </cell>
          <cell r="J755">
            <v>65</v>
          </cell>
          <cell r="K755">
            <v>368</v>
          </cell>
          <cell r="L755">
            <v>6202</v>
          </cell>
          <cell r="M755">
            <v>0</v>
          </cell>
          <cell r="N755">
            <v>0</v>
          </cell>
          <cell r="O755">
            <v>0</v>
          </cell>
          <cell r="P755">
            <v>0</v>
          </cell>
          <cell r="Q755" t="str">
            <v>0676</v>
          </cell>
          <cell r="R755" t="str">
            <v>12450</v>
          </cell>
          <cell r="S755" t="str">
            <v>200212</v>
          </cell>
          <cell r="T755" t="str">
            <v>SA01</v>
          </cell>
          <cell r="U755">
            <v>-0.02</v>
          </cell>
          <cell r="V755" t="str">
            <v>LDB</v>
          </cell>
          <cell r="W755">
            <v>0</v>
          </cell>
          <cell r="Y755">
            <v>0</v>
          </cell>
          <cell r="Z755">
            <v>-2</v>
          </cell>
          <cell r="AA755" t="str">
            <v>MS#</v>
          </cell>
          <cell r="AB755" t="str">
            <v xml:space="preserve">   998010318</v>
          </cell>
          <cell r="AC755" t="str">
            <v>BCH</v>
          </cell>
          <cell r="AD755" t="str">
            <v>015504</v>
          </cell>
          <cell r="AE755" t="str">
            <v>TML</v>
          </cell>
          <cell r="AF755" t="str">
            <v>12019</v>
          </cell>
          <cell r="AG755" t="str">
            <v>SRL</v>
          </cell>
          <cell r="AH755" t="str">
            <v>0350</v>
          </cell>
          <cell r="AI755" t="str">
            <v>DLV</v>
          </cell>
          <cell r="AJ755" t="str">
            <v>000</v>
          </cell>
          <cell r="AK755" t="str">
            <v>REL</v>
          </cell>
          <cell r="AL755" t="str">
            <v>000</v>
          </cell>
          <cell r="AM755" t="str">
            <v>LN#</v>
          </cell>
          <cell r="AO755" t="str">
            <v>UOI</v>
          </cell>
          <cell r="AP755" t="str">
            <v>EA</v>
          </cell>
          <cell r="AU755" t="str">
            <v>0</v>
          </cell>
          <cell r="AW755" t="str">
            <v>000</v>
          </cell>
          <cell r="AX755" t="str">
            <v>00</v>
          </cell>
          <cell r="AY755" t="str">
            <v>0</v>
          </cell>
          <cell r="AZ755" t="str">
            <v>FPL Fibernet</v>
          </cell>
        </row>
        <row r="756">
          <cell r="A756" t="str">
            <v>107100</v>
          </cell>
          <cell r="B756" t="str">
            <v>0368</v>
          </cell>
          <cell r="C756" t="str">
            <v>06200</v>
          </cell>
          <cell r="D756" t="str">
            <v>0FIBER</v>
          </cell>
          <cell r="E756" t="str">
            <v>368000</v>
          </cell>
          <cell r="F756" t="str">
            <v>0676</v>
          </cell>
          <cell r="G756" t="str">
            <v>12450</v>
          </cell>
          <cell r="H756" t="str">
            <v>A</v>
          </cell>
          <cell r="I756" t="str">
            <v>00000041</v>
          </cell>
          <cell r="J756">
            <v>65</v>
          </cell>
          <cell r="K756">
            <v>368</v>
          </cell>
          <cell r="L756">
            <v>6202</v>
          </cell>
          <cell r="M756">
            <v>0</v>
          </cell>
          <cell r="N756">
            <v>0</v>
          </cell>
          <cell r="O756">
            <v>0</v>
          </cell>
          <cell r="P756">
            <v>0</v>
          </cell>
          <cell r="Q756" t="str">
            <v>0676</v>
          </cell>
          <cell r="R756" t="str">
            <v>12450</v>
          </cell>
          <cell r="S756" t="str">
            <v>200212</v>
          </cell>
          <cell r="T756" t="str">
            <v>SA01</v>
          </cell>
          <cell r="U756">
            <v>-0.02</v>
          </cell>
          <cell r="V756" t="str">
            <v>LDB</v>
          </cell>
          <cell r="W756">
            <v>0</v>
          </cell>
          <cell r="Y756">
            <v>0</v>
          </cell>
          <cell r="Z756">
            <v>-2</v>
          </cell>
          <cell r="AA756" t="str">
            <v>MS#</v>
          </cell>
          <cell r="AB756" t="str">
            <v xml:space="preserve">   998010318</v>
          </cell>
          <cell r="AC756" t="str">
            <v>BCH</v>
          </cell>
          <cell r="AD756" t="str">
            <v>015504</v>
          </cell>
          <cell r="AE756" t="str">
            <v>TML</v>
          </cell>
          <cell r="AF756" t="str">
            <v>12019</v>
          </cell>
          <cell r="AG756" t="str">
            <v>SRL</v>
          </cell>
          <cell r="AH756" t="str">
            <v>0350</v>
          </cell>
          <cell r="AI756" t="str">
            <v>DLV</v>
          </cell>
          <cell r="AJ756" t="str">
            <v>000</v>
          </cell>
          <cell r="AK756" t="str">
            <v>REL</v>
          </cell>
          <cell r="AL756" t="str">
            <v>000</v>
          </cell>
          <cell r="AM756" t="str">
            <v>LN#</v>
          </cell>
          <cell r="AO756" t="str">
            <v>UOI</v>
          </cell>
          <cell r="AP756" t="str">
            <v>EA</v>
          </cell>
          <cell r="AU756" t="str">
            <v>0</v>
          </cell>
          <cell r="AW756" t="str">
            <v>000</v>
          </cell>
          <cell r="AX756" t="str">
            <v>00</v>
          </cell>
          <cell r="AY756" t="str">
            <v>0</v>
          </cell>
          <cell r="AZ756" t="str">
            <v>FPL Fibernet</v>
          </cell>
        </row>
        <row r="757">
          <cell r="A757" t="str">
            <v>107100</v>
          </cell>
          <cell r="B757" t="str">
            <v>0368</v>
          </cell>
          <cell r="C757" t="str">
            <v>06200</v>
          </cell>
          <cell r="D757" t="str">
            <v>0FIBER</v>
          </cell>
          <cell r="E757" t="str">
            <v>368000</v>
          </cell>
          <cell r="F757" t="str">
            <v>0676</v>
          </cell>
          <cell r="G757" t="str">
            <v>12450</v>
          </cell>
          <cell r="H757" t="str">
            <v>A</v>
          </cell>
          <cell r="I757" t="str">
            <v>00000041</v>
          </cell>
          <cell r="J757">
            <v>65</v>
          </cell>
          <cell r="K757">
            <v>368</v>
          </cell>
          <cell r="L757">
            <v>6202</v>
          </cell>
          <cell r="M757">
            <v>0</v>
          </cell>
          <cell r="N757">
            <v>0</v>
          </cell>
          <cell r="O757">
            <v>0</v>
          </cell>
          <cell r="P757">
            <v>0</v>
          </cell>
          <cell r="Q757" t="str">
            <v>0676</v>
          </cell>
          <cell r="R757" t="str">
            <v>12450</v>
          </cell>
          <cell r="S757" t="str">
            <v>200212</v>
          </cell>
          <cell r="T757" t="str">
            <v>SA01</v>
          </cell>
          <cell r="U757">
            <v>-0.04</v>
          </cell>
          <cell r="V757" t="str">
            <v>LDB</v>
          </cell>
          <cell r="W757">
            <v>0</v>
          </cell>
          <cell r="Y757">
            <v>0</v>
          </cell>
          <cell r="Z757">
            <v>-4</v>
          </cell>
          <cell r="AA757" t="str">
            <v>MS#</v>
          </cell>
          <cell r="AB757" t="str">
            <v xml:space="preserve">   998010120</v>
          </cell>
          <cell r="AC757" t="str">
            <v>BCH</v>
          </cell>
          <cell r="AD757" t="str">
            <v>015504</v>
          </cell>
          <cell r="AE757" t="str">
            <v>TML</v>
          </cell>
          <cell r="AF757" t="str">
            <v>12019</v>
          </cell>
          <cell r="AG757" t="str">
            <v>SRL</v>
          </cell>
          <cell r="AH757" t="str">
            <v>0350</v>
          </cell>
          <cell r="AI757" t="str">
            <v>DLV</v>
          </cell>
          <cell r="AJ757" t="str">
            <v>000</v>
          </cell>
          <cell r="AK757" t="str">
            <v>REL</v>
          </cell>
          <cell r="AL757" t="str">
            <v>000</v>
          </cell>
          <cell r="AM757" t="str">
            <v>LN#</v>
          </cell>
          <cell r="AO757" t="str">
            <v>UOI</v>
          </cell>
          <cell r="AP757" t="str">
            <v>EA</v>
          </cell>
          <cell r="AU757" t="str">
            <v>0</v>
          </cell>
          <cell r="AW757" t="str">
            <v>000</v>
          </cell>
          <cell r="AX757" t="str">
            <v>00</v>
          </cell>
          <cell r="AY757" t="str">
            <v>0</v>
          </cell>
          <cell r="AZ757" t="str">
            <v>FPL Fibernet</v>
          </cell>
        </row>
        <row r="758">
          <cell r="A758" t="str">
            <v>107100</v>
          </cell>
          <cell r="B758" t="str">
            <v>0368</v>
          </cell>
          <cell r="C758" t="str">
            <v>06200</v>
          </cell>
          <cell r="D758" t="str">
            <v>0FIBER</v>
          </cell>
          <cell r="E758" t="str">
            <v>368000</v>
          </cell>
          <cell r="F758" t="str">
            <v>0676</v>
          </cell>
          <cell r="G758" t="str">
            <v>12450</v>
          </cell>
          <cell r="H758" t="str">
            <v>A</v>
          </cell>
          <cell r="I758" t="str">
            <v>00000041</v>
          </cell>
          <cell r="J758">
            <v>65</v>
          </cell>
          <cell r="K758">
            <v>368</v>
          </cell>
          <cell r="L758">
            <v>6202</v>
          </cell>
          <cell r="M758">
            <v>0</v>
          </cell>
          <cell r="N758">
            <v>0</v>
          </cell>
          <cell r="O758">
            <v>0</v>
          </cell>
          <cell r="P758">
            <v>0</v>
          </cell>
          <cell r="Q758" t="str">
            <v>0676</v>
          </cell>
          <cell r="R758" t="str">
            <v>12450</v>
          </cell>
          <cell r="S758" t="str">
            <v>200212</v>
          </cell>
          <cell r="T758" t="str">
            <v>SA01</v>
          </cell>
          <cell r="U758">
            <v>-0.04</v>
          </cell>
          <cell r="V758" t="str">
            <v>LDB</v>
          </cell>
          <cell r="W758">
            <v>0</v>
          </cell>
          <cell r="Y758">
            <v>0</v>
          </cell>
          <cell r="Z758">
            <v>-4</v>
          </cell>
          <cell r="AA758" t="str">
            <v>MS#</v>
          </cell>
          <cell r="AB758" t="str">
            <v xml:space="preserve">   998010287</v>
          </cell>
          <cell r="AC758" t="str">
            <v>BCH</v>
          </cell>
          <cell r="AD758" t="str">
            <v>015504</v>
          </cell>
          <cell r="AE758" t="str">
            <v>TML</v>
          </cell>
          <cell r="AF758" t="str">
            <v>12019</v>
          </cell>
          <cell r="AG758" t="str">
            <v>SRL</v>
          </cell>
          <cell r="AH758" t="str">
            <v>0350</v>
          </cell>
          <cell r="AI758" t="str">
            <v>DLV</v>
          </cell>
          <cell r="AJ758" t="str">
            <v>000</v>
          </cell>
          <cell r="AK758" t="str">
            <v>REL</v>
          </cell>
          <cell r="AL758" t="str">
            <v>000</v>
          </cell>
          <cell r="AM758" t="str">
            <v>LN#</v>
          </cell>
          <cell r="AO758" t="str">
            <v>UOI</v>
          </cell>
          <cell r="AP758" t="str">
            <v>EA</v>
          </cell>
          <cell r="AU758" t="str">
            <v>0</v>
          </cell>
          <cell r="AW758" t="str">
            <v>000</v>
          </cell>
          <cell r="AX758" t="str">
            <v>00</v>
          </cell>
          <cell r="AY758" t="str">
            <v>0</v>
          </cell>
          <cell r="AZ758" t="str">
            <v>FPL Fibernet</v>
          </cell>
        </row>
        <row r="759">
          <cell r="A759" t="str">
            <v>107100</v>
          </cell>
          <cell r="B759" t="str">
            <v>0368</v>
          </cell>
          <cell r="C759" t="str">
            <v>06200</v>
          </cell>
          <cell r="D759" t="str">
            <v>0FIBER</v>
          </cell>
          <cell r="E759" t="str">
            <v>368000</v>
          </cell>
          <cell r="F759" t="str">
            <v>0676</v>
          </cell>
          <cell r="G759" t="str">
            <v>12450</v>
          </cell>
          <cell r="H759" t="str">
            <v>A</v>
          </cell>
          <cell r="I759" t="str">
            <v>00000041</v>
          </cell>
          <cell r="J759">
            <v>65</v>
          </cell>
          <cell r="K759">
            <v>368</v>
          </cell>
          <cell r="L759">
            <v>6202</v>
          </cell>
          <cell r="M759">
            <v>0</v>
          </cell>
          <cell r="N759">
            <v>0</v>
          </cell>
          <cell r="O759">
            <v>0</v>
          </cell>
          <cell r="P759">
            <v>0</v>
          </cell>
          <cell r="Q759" t="str">
            <v>0676</v>
          </cell>
          <cell r="R759" t="str">
            <v>12450</v>
          </cell>
          <cell r="S759" t="str">
            <v>200212</v>
          </cell>
          <cell r="T759" t="str">
            <v>SA01</v>
          </cell>
          <cell r="U759">
            <v>-0.05</v>
          </cell>
          <cell r="V759" t="str">
            <v>LDB</v>
          </cell>
          <cell r="W759">
            <v>0</v>
          </cell>
          <cell r="Y759">
            <v>0</v>
          </cell>
          <cell r="Z759">
            <v>-5</v>
          </cell>
          <cell r="AA759" t="str">
            <v>MS#</v>
          </cell>
          <cell r="AB759" t="str">
            <v xml:space="preserve">   998010036</v>
          </cell>
          <cell r="AC759" t="str">
            <v>BCH</v>
          </cell>
          <cell r="AD759" t="str">
            <v>015504</v>
          </cell>
          <cell r="AE759" t="str">
            <v>TML</v>
          </cell>
          <cell r="AF759" t="str">
            <v>12019</v>
          </cell>
          <cell r="AG759" t="str">
            <v>SRL</v>
          </cell>
          <cell r="AH759" t="str">
            <v>0350</v>
          </cell>
          <cell r="AI759" t="str">
            <v>DLV</v>
          </cell>
          <cell r="AJ759" t="str">
            <v>000</v>
          </cell>
          <cell r="AK759" t="str">
            <v>REL</v>
          </cell>
          <cell r="AL759" t="str">
            <v>000</v>
          </cell>
          <cell r="AM759" t="str">
            <v>LN#</v>
          </cell>
          <cell r="AO759" t="str">
            <v>UOI</v>
          </cell>
          <cell r="AP759" t="str">
            <v>EA</v>
          </cell>
          <cell r="AU759" t="str">
            <v>0</v>
          </cell>
          <cell r="AW759" t="str">
            <v>000</v>
          </cell>
          <cell r="AX759" t="str">
            <v>00</v>
          </cell>
          <cell r="AY759" t="str">
            <v>0</v>
          </cell>
          <cell r="AZ759" t="str">
            <v>FPL Fibernet</v>
          </cell>
        </row>
        <row r="760">
          <cell r="A760" t="str">
            <v>107100</v>
          </cell>
          <cell r="B760" t="str">
            <v>0368</v>
          </cell>
          <cell r="C760" t="str">
            <v>06200</v>
          </cell>
          <cell r="D760" t="str">
            <v>0FIBER</v>
          </cell>
          <cell r="E760" t="str">
            <v>368000</v>
          </cell>
          <cell r="F760" t="str">
            <v>0676</v>
          </cell>
          <cell r="G760" t="str">
            <v>12450</v>
          </cell>
          <cell r="H760" t="str">
            <v>A</v>
          </cell>
          <cell r="I760" t="str">
            <v>00000041</v>
          </cell>
          <cell r="J760">
            <v>65</v>
          </cell>
          <cell r="K760">
            <v>368</v>
          </cell>
          <cell r="L760">
            <v>6202</v>
          </cell>
          <cell r="M760">
            <v>0</v>
          </cell>
          <cell r="N760">
            <v>0</v>
          </cell>
          <cell r="O760">
            <v>0</v>
          </cell>
          <cell r="P760">
            <v>0</v>
          </cell>
          <cell r="Q760" t="str">
            <v>0676</v>
          </cell>
          <cell r="R760" t="str">
            <v>12450</v>
          </cell>
          <cell r="S760" t="str">
            <v>200212</v>
          </cell>
          <cell r="T760" t="str">
            <v>SA01</v>
          </cell>
          <cell r="U760">
            <v>-0.06</v>
          </cell>
          <cell r="V760" t="str">
            <v>LDB</v>
          </cell>
          <cell r="W760">
            <v>0</v>
          </cell>
          <cell r="Y760">
            <v>0</v>
          </cell>
          <cell r="Z760">
            <v>-6</v>
          </cell>
          <cell r="AA760" t="str">
            <v>MS#</v>
          </cell>
          <cell r="AB760" t="str">
            <v xml:space="preserve">   998010117</v>
          </cell>
          <cell r="AC760" t="str">
            <v>BCH</v>
          </cell>
          <cell r="AD760" t="str">
            <v>015504</v>
          </cell>
          <cell r="AE760" t="str">
            <v>TML</v>
          </cell>
          <cell r="AF760" t="str">
            <v>12019</v>
          </cell>
          <cell r="AG760" t="str">
            <v>SRL</v>
          </cell>
          <cell r="AH760" t="str">
            <v>0350</v>
          </cell>
          <cell r="AI760" t="str">
            <v>DLV</v>
          </cell>
          <cell r="AJ760" t="str">
            <v>000</v>
          </cell>
          <cell r="AK760" t="str">
            <v>REL</v>
          </cell>
          <cell r="AL760" t="str">
            <v>000</v>
          </cell>
          <cell r="AM760" t="str">
            <v>LN#</v>
          </cell>
          <cell r="AO760" t="str">
            <v>UOI</v>
          </cell>
          <cell r="AP760" t="str">
            <v>EA</v>
          </cell>
          <cell r="AU760" t="str">
            <v>0</v>
          </cell>
          <cell r="AW760" t="str">
            <v>000</v>
          </cell>
          <cell r="AX760" t="str">
            <v>00</v>
          </cell>
          <cell r="AY760" t="str">
            <v>0</v>
          </cell>
          <cell r="AZ760" t="str">
            <v>FPL Fibernet</v>
          </cell>
        </row>
        <row r="761">
          <cell r="A761" t="str">
            <v>107100</v>
          </cell>
          <cell r="B761" t="str">
            <v>0368</v>
          </cell>
          <cell r="C761" t="str">
            <v>06200</v>
          </cell>
          <cell r="D761" t="str">
            <v>0FIBER</v>
          </cell>
          <cell r="E761" t="str">
            <v>368000</v>
          </cell>
          <cell r="F761" t="str">
            <v>0676</v>
          </cell>
          <cell r="G761" t="str">
            <v>12450</v>
          </cell>
          <cell r="H761" t="str">
            <v>A</v>
          </cell>
          <cell r="I761" t="str">
            <v>00000041</v>
          </cell>
          <cell r="J761">
            <v>65</v>
          </cell>
          <cell r="K761">
            <v>368</v>
          </cell>
          <cell r="L761">
            <v>6202</v>
          </cell>
          <cell r="M761">
            <v>0</v>
          </cell>
          <cell r="N761">
            <v>0</v>
          </cell>
          <cell r="O761">
            <v>0</v>
          </cell>
          <cell r="P761">
            <v>0</v>
          </cell>
          <cell r="Q761" t="str">
            <v>0676</v>
          </cell>
          <cell r="R761" t="str">
            <v>12450</v>
          </cell>
          <cell r="S761" t="str">
            <v>200212</v>
          </cell>
          <cell r="T761" t="str">
            <v>SA01</v>
          </cell>
          <cell r="U761">
            <v>-0.06</v>
          </cell>
          <cell r="V761" t="str">
            <v>LDB</v>
          </cell>
          <cell r="W761">
            <v>0</v>
          </cell>
          <cell r="Y761">
            <v>0</v>
          </cell>
          <cell r="Z761">
            <v>-6</v>
          </cell>
          <cell r="AA761" t="str">
            <v>MS#</v>
          </cell>
          <cell r="AB761" t="str">
            <v xml:space="preserve">   998010164</v>
          </cell>
          <cell r="AC761" t="str">
            <v>BCH</v>
          </cell>
          <cell r="AD761" t="str">
            <v>015504</v>
          </cell>
          <cell r="AE761" t="str">
            <v>TML</v>
          </cell>
          <cell r="AF761" t="str">
            <v>12019</v>
          </cell>
          <cell r="AG761" t="str">
            <v>SRL</v>
          </cell>
          <cell r="AH761" t="str">
            <v>0350</v>
          </cell>
          <cell r="AI761" t="str">
            <v>DLV</v>
          </cell>
          <cell r="AJ761" t="str">
            <v>000</v>
          </cell>
          <cell r="AK761" t="str">
            <v>REL</v>
          </cell>
          <cell r="AL761" t="str">
            <v>000</v>
          </cell>
          <cell r="AM761" t="str">
            <v>LN#</v>
          </cell>
          <cell r="AO761" t="str">
            <v>UOI</v>
          </cell>
          <cell r="AP761" t="str">
            <v>EA</v>
          </cell>
          <cell r="AU761" t="str">
            <v>0</v>
          </cell>
          <cell r="AW761" t="str">
            <v>000</v>
          </cell>
          <cell r="AX761" t="str">
            <v>00</v>
          </cell>
          <cell r="AY761" t="str">
            <v>0</v>
          </cell>
          <cell r="AZ761" t="str">
            <v>FPL Fibernet</v>
          </cell>
        </row>
        <row r="762">
          <cell r="A762" t="str">
            <v>107100</v>
          </cell>
          <cell r="B762" t="str">
            <v>0368</v>
          </cell>
          <cell r="C762" t="str">
            <v>06200</v>
          </cell>
          <cell r="D762" t="str">
            <v>0FIBER</v>
          </cell>
          <cell r="E762" t="str">
            <v>368000</v>
          </cell>
          <cell r="F762" t="str">
            <v>0676</v>
          </cell>
          <cell r="G762" t="str">
            <v>12450</v>
          </cell>
          <cell r="H762" t="str">
            <v>A</v>
          </cell>
          <cell r="I762" t="str">
            <v>00000041</v>
          </cell>
          <cell r="J762">
            <v>65</v>
          </cell>
          <cell r="K762">
            <v>368</v>
          </cell>
          <cell r="L762">
            <v>6202</v>
          </cell>
          <cell r="M762">
            <v>0</v>
          </cell>
          <cell r="N762">
            <v>0</v>
          </cell>
          <cell r="O762">
            <v>0</v>
          </cell>
          <cell r="P762">
            <v>0</v>
          </cell>
          <cell r="Q762" t="str">
            <v>0676</v>
          </cell>
          <cell r="R762" t="str">
            <v>12450</v>
          </cell>
          <cell r="S762" t="str">
            <v>200212</v>
          </cell>
          <cell r="T762" t="str">
            <v>SA01</v>
          </cell>
          <cell r="U762">
            <v>-7.0000000000000007E-2</v>
          </cell>
          <cell r="V762" t="str">
            <v>LDB</v>
          </cell>
          <cell r="W762">
            <v>0</v>
          </cell>
          <cell r="Y762">
            <v>0</v>
          </cell>
          <cell r="Z762">
            <v>-7</v>
          </cell>
          <cell r="AA762" t="str">
            <v>MS#</v>
          </cell>
          <cell r="AB762" t="str">
            <v xml:space="preserve">   998010090</v>
          </cell>
          <cell r="AC762" t="str">
            <v>BCH</v>
          </cell>
          <cell r="AD762" t="str">
            <v>012883</v>
          </cell>
          <cell r="AE762" t="str">
            <v>TML</v>
          </cell>
          <cell r="AF762" t="str">
            <v>12020</v>
          </cell>
          <cell r="AG762" t="str">
            <v>SRL</v>
          </cell>
          <cell r="AH762" t="str">
            <v>0350</v>
          </cell>
          <cell r="AI762" t="str">
            <v>DLV</v>
          </cell>
          <cell r="AJ762" t="str">
            <v>000</v>
          </cell>
          <cell r="AK762" t="str">
            <v>REL</v>
          </cell>
          <cell r="AL762" t="str">
            <v>000</v>
          </cell>
          <cell r="AM762" t="str">
            <v>LN#</v>
          </cell>
          <cell r="AO762" t="str">
            <v>UOI</v>
          </cell>
          <cell r="AP762" t="str">
            <v>EA</v>
          </cell>
          <cell r="AU762" t="str">
            <v>0</v>
          </cell>
          <cell r="AW762" t="str">
            <v>000</v>
          </cell>
          <cell r="AX762" t="str">
            <v>00</v>
          </cell>
          <cell r="AY762" t="str">
            <v>0</v>
          </cell>
          <cell r="AZ762" t="str">
            <v>FPL Fibernet</v>
          </cell>
        </row>
        <row r="763">
          <cell r="A763" t="str">
            <v>107100</v>
          </cell>
          <cell r="B763" t="str">
            <v>0368</v>
          </cell>
          <cell r="C763" t="str">
            <v>06200</v>
          </cell>
          <cell r="D763" t="str">
            <v>0FIBER</v>
          </cell>
          <cell r="E763" t="str">
            <v>368000</v>
          </cell>
          <cell r="F763" t="str">
            <v>0676</v>
          </cell>
          <cell r="G763" t="str">
            <v>12450</v>
          </cell>
          <cell r="H763" t="str">
            <v>A</v>
          </cell>
          <cell r="I763" t="str">
            <v>00000041</v>
          </cell>
          <cell r="J763">
            <v>65</v>
          </cell>
          <cell r="K763">
            <v>368</v>
          </cell>
          <cell r="L763">
            <v>6202</v>
          </cell>
          <cell r="M763">
            <v>0</v>
          </cell>
          <cell r="N763">
            <v>0</v>
          </cell>
          <cell r="O763">
            <v>0</v>
          </cell>
          <cell r="P763">
            <v>0</v>
          </cell>
          <cell r="Q763" t="str">
            <v>0676</v>
          </cell>
          <cell r="R763" t="str">
            <v>12450</v>
          </cell>
          <cell r="S763" t="str">
            <v>200212</v>
          </cell>
          <cell r="T763" t="str">
            <v>SA01</v>
          </cell>
          <cell r="U763">
            <v>-0.08</v>
          </cell>
          <cell r="V763" t="str">
            <v>LDB</v>
          </cell>
          <cell r="W763">
            <v>0</v>
          </cell>
          <cell r="Y763">
            <v>0</v>
          </cell>
          <cell r="Z763">
            <v>-8</v>
          </cell>
          <cell r="AA763" t="str">
            <v>MS#</v>
          </cell>
          <cell r="AB763" t="str">
            <v xml:space="preserve">   998010277</v>
          </cell>
          <cell r="AC763" t="str">
            <v>BCH</v>
          </cell>
          <cell r="AD763" t="str">
            <v>012883</v>
          </cell>
          <cell r="AE763" t="str">
            <v>TML</v>
          </cell>
          <cell r="AF763" t="str">
            <v>12020</v>
          </cell>
          <cell r="AG763" t="str">
            <v>SRL</v>
          </cell>
          <cell r="AH763" t="str">
            <v>0350</v>
          </cell>
          <cell r="AI763" t="str">
            <v>DLV</v>
          </cell>
          <cell r="AJ763" t="str">
            <v>000</v>
          </cell>
          <cell r="AK763" t="str">
            <v>REL</v>
          </cell>
          <cell r="AL763" t="str">
            <v>000</v>
          </cell>
          <cell r="AM763" t="str">
            <v>LN#</v>
          </cell>
          <cell r="AO763" t="str">
            <v>UOI</v>
          </cell>
          <cell r="AP763" t="str">
            <v>EA</v>
          </cell>
          <cell r="AU763" t="str">
            <v>0</v>
          </cell>
          <cell r="AW763" t="str">
            <v>000</v>
          </cell>
          <cell r="AX763" t="str">
            <v>00</v>
          </cell>
          <cell r="AY763" t="str">
            <v>0</v>
          </cell>
          <cell r="AZ763" t="str">
            <v>FPL Fibernet</v>
          </cell>
        </row>
        <row r="764">
          <cell r="A764" t="str">
            <v>107100</v>
          </cell>
          <cell r="B764" t="str">
            <v>0368</v>
          </cell>
          <cell r="C764" t="str">
            <v>06200</v>
          </cell>
          <cell r="D764" t="str">
            <v>0FIBER</v>
          </cell>
          <cell r="E764" t="str">
            <v>368000</v>
          </cell>
          <cell r="F764" t="str">
            <v>0676</v>
          </cell>
          <cell r="G764" t="str">
            <v>12450</v>
          </cell>
          <cell r="H764" t="str">
            <v>A</v>
          </cell>
          <cell r="I764" t="str">
            <v>00000041</v>
          </cell>
          <cell r="J764">
            <v>65</v>
          </cell>
          <cell r="K764">
            <v>368</v>
          </cell>
          <cell r="L764">
            <v>6202</v>
          </cell>
          <cell r="M764">
            <v>0</v>
          </cell>
          <cell r="N764">
            <v>0</v>
          </cell>
          <cell r="O764">
            <v>0</v>
          </cell>
          <cell r="P764">
            <v>0</v>
          </cell>
          <cell r="Q764" t="str">
            <v>0676</v>
          </cell>
          <cell r="R764" t="str">
            <v>12450</v>
          </cell>
          <cell r="S764" t="str">
            <v>200212</v>
          </cell>
          <cell r="T764" t="str">
            <v>SA01</v>
          </cell>
          <cell r="U764">
            <v>-0.14000000000000001</v>
          </cell>
          <cell r="V764" t="str">
            <v>LDB</v>
          </cell>
          <cell r="W764">
            <v>0</v>
          </cell>
          <cell r="Y764">
            <v>0</v>
          </cell>
          <cell r="Z764">
            <v>-14</v>
          </cell>
          <cell r="AA764" t="str">
            <v>MS#</v>
          </cell>
          <cell r="AB764" t="str">
            <v xml:space="preserve">   998010046</v>
          </cell>
          <cell r="AC764" t="str">
            <v>BCH</v>
          </cell>
          <cell r="AD764" t="str">
            <v>015504</v>
          </cell>
          <cell r="AE764" t="str">
            <v>TML</v>
          </cell>
          <cell r="AF764" t="str">
            <v>12019</v>
          </cell>
          <cell r="AG764" t="str">
            <v>SRL</v>
          </cell>
          <cell r="AH764" t="str">
            <v>0350</v>
          </cell>
          <cell r="AI764" t="str">
            <v>DLV</v>
          </cell>
          <cell r="AJ764" t="str">
            <v>000</v>
          </cell>
          <cell r="AK764" t="str">
            <v>REL</v>
          </cell>
          <cell r="AL764" t="str">
            <v>000</v>
          </cell>
          <cell r="AM764" t="str">
            <v>LN#</v>
          </cell>
          <cell r="AO764" t="str">
            <v>UOI</v>
          </cell>
          <cell r="AP764" t="str">
            <v>EA</v>
          </cell>
          <cell r="AU764" t="str">
            <v>0</v>
          </cell>
          <cell r="AW764" t="str">
            <v>000</v>
          </cell>
          <cell r="AX764" t="str">
            <v>00</v>
          </cell>
          <cell r="AY764" t="str">
            <v>0</v>
          </cell>
          <cell r="AZ764" t="str">
            <v>FPL Fibernet</v>
          </cell>
        </row>
        <row r="765">
          <cell r="A765" t="str">
            <v>107100</v>
          </cell>
          <cell r="B765" t="str">
            <v>0368</v>
          </cell>
          <cell r="C765" t="str">
            <v>06200</v>
          </cell>
          <cell r="D765" t="str">
            <v>0FIBER</v>
          </cell>
          <cell r="E765" t="str">
            <v>368000</v>
          </cell>
          <cell r="F765" t="str">
            <v>0676</v>
          </cell>
          <cell r="G765" t="str">
            <v>12450</v>
          </cell>
          <cell r="H765" t="str">
            <v>A</v>
          </cell>
          <cell r="I765" t="str">
            <v>00000041</v>
          </cell>
          <cell r="J765">
            <v>65</v>
          </cell>
          <cell r="K765">
            <v>368</v>
          </cell>
          <cell r="L765">
            <v>6202</v>
          </cell>
          <cell r="M765">
            <v>0</v>
          </cell>
          <cell r="N765">
            <v>0</v>
          </cell>
          <cell r="O765">
            <v>0</v>
          </cell>
          <cell r="P765">
            <v>0</v>
          </cell>
          <cell r="Q765" t="str">
            <v>0676</v>
          </cell>
          <cell r="R765" t="str">
            <v>12450</v>
          </cell>
          <cell r="S765" t="str">
            <v>200212</v>
          </cell>
          <cell r="T765" t="str">
            <v>SA01</v>
          </cell>
          <cell r="U765">
            <v>-0.15</v>
          </cell>
          <cell r="V765" t="str">
            <v>LDB</v>
          </cell>
          <cell r="W765">
            <v>0</v>
          </cell>
          <cell r="Y765">
            <v>0</v>
          </cell>
          <cell r="Z765">
            <v>-15</v>
          </cell>
          <cell r="AA765" t="str">
            <v>MS#</v>
          </cell>
          <cell r="AB765" t="str">
            <v xml:space="preserve">   998010114</v>
          </cell>
          <cell r="AC765" t="str">
            <v>BCH</v>
          </cell>
          <cell r="AD765" t="str">
            <v>015504</v>
          </cell>
          <cell r="AE765" t="str">
            <v>TML</v>
          </cell>
          <cell r="AF765" t="str">
            <v>12019</v>
          </cell>
          <cell r="AG765" t="str">
            <v>SRL</v>
          </cell>
          <cell r="AH765" t="str">
            <v>0350</v>
          </cell>
          <cell r="AI765" t="str">
            <v>DLV</v>
          </cell>
          <cell r="AJ765" t="str">
            <v>000</v>
          </cell>
          <cell r="AK765" t="str">
            <v>REL</v>
          </cell>
          <cell r="AL765" t="str">
            <v>000</v>
          </cell>
          <cell r="AM765" t="str">
            <v>LN#</v>
          </cell>
          <cell r="AO765" t="str">
            <v>UOI</v>
          </cell>
          <cell r="AP765" t="str">
            <v>EA</v>
          </cell>
          <cell r="AU765" t="str">
            <v>0</v>
          </cell>
          <cell r="AW765" t="str">
            <v>000</v>
          </cell>
          <cell r="AX765" t="str">
            <v>00</v>
          </cell>
          <cell r="AY765" t="str">
            <v>0</v>
          </cell>
          <cell r="AZ765" t="str">
            <v>FPL Fibernet</v>
          </cell>
        </row>
        <row r="766">
          <cell r="A766" t="str">
            <v>107100</v>
          </cell>
          <cell r="B766" t="str">
            <v>0368</v>
          </cell>
          <cell r="C766" t="str">
            <v>06200</v>
          </cell>
          <cell r="D766" t="str">
            <v>0FIBER</v>
          </cell>
          <cell r="E766" t="str">
            <v>368000</v>
          </cell>
          <cell r="F766" t="str">
            <v>0676</v>
          </cell>
          <cell r="G766" t="str">
            <v>12450</v>
          </cell>
          <cell r="H766" t="str">
            <v>A</v>
          </cell>
          <cell r="I766" t="str">
            <v>00000041</v>
          </cell>
          <cell r="J766">
            <v>65</v>
          </cell>
          <cell r="K766">
            <v>368</v>
          </cell>
          <cell r="L766">
            <v>6202</v>
          </cell>
          <cell r="M766">
            <v>0</v>
          </cell>
          <cell r="N766">
            <v>0</v>
          </cell>
          <cell r="O766">
            <v>0</v>
          </cell>
          <cell r="P766">
            <v>0</v>
          </cell>
          <cell r="Q766" t="str">
            <v>0676</v>
          </cell>
          <cell r="R766" t="str">
            <v>12450</v>
          </cell>
          <cell r="S766" t="str">
            <v>200212</v>
          </cell>
          <cell r="T766" t="str">
            <v>SA01</v>
          </cell>
          <cell r="U766">
            <v>-1</v>
          </cell>
          <cell r="V766" t="str">
            <v>LDB</v>
          </cell>
          <cell r="W766">
            <v>0</v>
          </cell>
          <cell r="Y766">
            <v>0</v>
          </cell>
          <cell r="Z766">
            <v>-1</v>
          </cell>
          <cell r="AA766" t="str">
            <v>MS#</v>
          </cell>
          <cell r="AB766" t="str">
            <v xml:space="preserve">   998001002</v>
          </cell>
          <cell r="AC766" t="str">
            <v>BCH</v>
          </cell>
          <cell r="AD766" t="str">
            <v>015504</v>
          </cell>
          <cell r="AE766" t="str">
            <v>TML</v>
          </cell>
          <cell r="AF766" t="str">
            <v>12019</v>
          </cell>
          <cell r="AG766" t="str">
            <v>SRL</v>
          </cell>
          <cell r="AH766" t="str">
            <v>0350</v>
          </cell>
          <cell r="AI766" t="str">
            <v>DLV</v>
          </cell>
          <cell r="AJ766" t="str">
            <v>000</v>
          </cell>
          <cell r="AK766" t="str">
            <v>REL</v>
          </cell>
          <cell r="AL766" t="str">
            <v>000</v>
          </cell>
          <cell r="AM766" t="str">
            <v>LN#</v>
          </cell>
          <cell r="AO766" t="str">
            <v>UOI</v>
          </cell>
          <cell r="AP766" t="str">
            <v>EA</v>
          </cell>
          <cell r="AU766" t="str">
            <v>0</v>
          </cell>
          <cell r="AW766" t="str">
            <v>000</v>
          </cell>
          <cell r="AX766" t="str">
            <v>00</v>
          </cell>
          <cell r="AY766" t="str">
            <v>0</v>
          </cell>
          <cell r="AZ766" t="str">
            <v>FPL Fibernet</v>
          </cell>
        </row>
        <row r="767">
          <cell r="A767" t="str">
            <v>107100</v>
          </cell>
          <cell r="B767" t="str">
            <v>0368</v>
          </cell>
          <cell r="C767" t="str">
            <v>06200</v>
          </cell>
          <cell r="D767" t="str">
            <v>0FIBER</v>
          </cell>
          <cell r="E767" t="str">
            <v>368000</v>
          </cell>
          <cell r="F767" t="str">
            <v>0676</v>
          </cell>
          <cell r="G767" t="str">
            <v>12450</v>
          </cell>
          <cell r="H767" t="str">
            <v>A</v>
          </cell>
          <cell r="I767" t="str">
            <v>00000041</v>
          </cell>
          <cell r="J767">
            <v>65</v>
          </cell>
          <cell r="K767">
            <v>368</v>
          </cell>
          <cell r="L767">
            <v>6202</v>
          </cell>
          <cell r="M767">
            <v>0</v>
          </cell>
          <cell r="N767">
            <v>0</v>
          </cell>
          <cell r="O767">
            <v>0</v>
          </cell>
          <cell r="P767">
            <v>0</v>
          </cell>
          <cell r="Q767" t="str">
            <v>0676</v>
          </cell>
          <cell r="R767" t="str">
            <v>12450</v>
          </cell>
          <cell r="S767" t="str">
            <v>200212</v>
          </cell>
          <cell r="T767" t="str">
            <v>SA01</v>
          </cell>
          <cell r="U767">
            <v>-7.17</v>
          </cell>
          <cell r="V767" t="str">
            <v>LDB</v>
          </cell>
          <cell r="W767">
            <v>0</v>
          </cell>
          <cell r="Y767">
            <v>0</v>
          </cell>
          <cell r="Z767">
            <v>-3</v>
          </cell>
          <cell r="AA767" t="str">
            <v>MS#</v>
          </cell>
          <cell r="AB767" t="str">
            <v xml:space="preserve">   998014698</v>
          </cell>
          <cell r="AC767" t="str">
            <v>BCH</v>
          </cell>
          <cell r="AD767" t="str">
            <v>013369</v>
          </cell>
          <cell r="AE767" t="str">
            <v>TML</v>
          </cell>
          <cell r="AF767" t="str">
            <v>12016</v>
          </cell>
          <cell r="AG767" t="str">
            <v>SRL</v>
          </cell>
          <cell r="AH767" t="str">
            <v>0350</v>
          </cell>
          <cell r="AI767" t="str">
            <v>DLV</v>
          </cell>
          <cell r="AJ767" t="str">
            <v>000</v>
          </cell>
          <cell r="AK767" t="str">
            <v>REL</v>
          </cell>
          <cell r="AL767" t="str">
            <v>000</v>
          </cell>
          <cell r="AM767" t="str">
            <v>LN#</v>
          </cell>
          <cell r="AO767" t="str">
            <v>UOI</v>
          </cell>
          <cell r="AP767" t="str">
            <v>EA</v>
          </cell>
          <cell r="AU767" t="str">
            <v>0</v>
          </cell>
          <cell r="AW767" t="str">
            <v>000</v>
          </cell>
          <cell r="AX767" t="str">
            <v>00</v>
          </cell>
          <cell r="AY767" t="str">
            <v>0</v>
          </cell>
          <cell r="AZ767" t="str">
            <v>FPL Fibernet</v>
          </cell>
        </row>
        <row r="768">
          <cell r="A768" t="str">
            <v>107100</v>
          </cell>
          <cell r="B768" t="str">
            <v>0368</v>
          </cell>
          <cell r="C768" t="str">
            <v>06200</v>
          </cell>
          <cell r="D768" t="str">
            <v>0FIBER</v>
          </cell>
          <cell r="E768" t="str">
            <v>368000</v>
          </cell>
          <cell r="F768" t="str">
            <v>0676</v>
          </cell>
          <cell r="G768" t="str">
            <v>12450</v>
          </cell>
          <cell r="H768" t="str">
            <v>A</v>
          </cell>
          <cell r="I768" t="str">
            <v>00000041</v>
          </cell>
          <cell r="J768">
            <v>65</v>
          </cell>
          <cell r="K768">
            <v>368</v>
          </cell>
          <cell r="L768">
            <v>6202</v>
          </cell>
          <cell r="M768">
            <v>0</v>
          </cell>
          <cell r="N768">
            <v>0</v>
          </cell>
          <cell r="O768">
            <v>0</v>
          </cell>
          <cell r="P768">
            <v>0</v>
          </cell>
          <cell r="Q768" t="str">
            <v>0676</v>
          </cell>
          <cell r="R768" t="str">
            <v>12450</v>
          </cell>
          <cell r="S768" t="str">
            <v>200212</v>
          </cell>
          <cell r="T768" t="str">
            <v>SA01</v>
          </cell>
          <cell r="U768">
            <v>-7.25</v>
          </cell>
          <cell r="V768" t="str">
            <v>LDB</v>
          </cell>
          <cell r="W768">
            <v>0</v>
          </cell>
          <cell r="Y768">
            <v>0</v>
          </cell>
          <cell r="Z768">
            <v>-5</v>
          </cell>
          <cell r="AA768" t="str">
            <v>MS#</v>
          </cell>
          <cell r="AB768" t="str">
            <v xml:space="preserve">   998014540</v>
          </cell>
          <cell r="AC768" t="str">
            <v>BCH</v>
          </cell>
          <cell r="AD768" t="str">
            <v>013353</v>
          </cell>
          <cell r="AE768" t="str">
            <v>TML</v>
          </cell>
          <cell r="AF768" t="str">
            <v>12016</v>
          </cell>
          <cell r="AG768" t="str">
            <v>SRL</v>
          </cell>
          <cell r="AH768" t="str">
            <v>0350</v>
          </cell>
          <cell r="AI768" t="str">
            <v>DLV</v>
          </cell>
          <cell r="AJ768" t="str">
            <v>000</v>
          </cell>
          <cell r="AK768" t="str">
            <v>REL</v>
          </cell>
          <cell r="AL768" t="str">
            <v>000</v>
          </cell>
          <cell r="AM768" t="str">
            <v>LN#</v>
          </cell>
          <cell r="AO768" t="str">
            <v>UOI</v>
          </cell>
          <cell r="AP768" t="str">
            <v>EA</v>
          </cell>
          <cell r="AU768" t="str">
            <v>0</v>
          </cell>
          <cell r="AW768" t="str">
            <v>000</v>
          </cell>
          <cell r="AX768" t="str">
            <v>00</v>
          </cell>
          <cell r="AY768" t="str">
            <v>0</v>
          </cell>
          <cell r="AZ768" t="str">
            <v>FPL Fibernet</v>
          </cell>
        </row>
        <row r="769">
          <cell r="A769" t="str">
            <v>107100</v>
          </cell>
          <cell r="B769" t="str">
            <v>0368</v>
          </cell>
          <cell r="C769" t="str">
            <v>06200</v>
          </cell>
          <cell r="D769" t="str">
            <v>0FIBER</v>
          </cell>
          <cell r="E769" t="str">
            <v>368000</v>
          </cell>
          <cell r="F769" t="str">
            <v>0676</v>
          </cell>
          <cell r="G769" t="str">
            <v>12450</v>
          </cell>
          <cell r="H769" t="str">
            <v>A</v>
          </cell>
          <cell r="I769" t="str">
            <v>00000041</v>
          </cell>
          <cell r="J769">
            <v>65</v>
          </cell>
          <cell r="K769">
            <v>368</v>
          </cell>
          <cell r="L769">
            <v>6202</v>
          </cell>
          <cell r="M769">
            <v>0</v>
          </cell>
          <cell r="N769">
            <v>0</v>
          </cell>
          <cell r="O769">
            <v>0</v>
          </cell>
          <cell r="P769">
            <v>0</v>
          </cell>
          <cell r="Q769" t="str">
            <v>0676</v>
          </cell>
          <cell r="R769" t="str">
            <v>12450</v>
          </cell>
          <cell r="S769" t="str">
            <v>200212</v>
          </cell>
          <cell r="T769" t="str">
            <v>SA01</v>
          </cell>
          <cell r="U769">
            <v>-8</v>
          </cell>
          <cell r="V769" t="str">
            <v>LDB</v>
          </cell>
          <cell r="W769">
            <v>0</v>
          </cell>
          <cell r="Y769">
            <v>0</v>
          </cell>
          <cell r="Z769">
            <v>-1</v>
          </cell>
          <cell r="AA769" t="str">
            <v>MS#</v>
          </cell>
          <cell r="AB769" t="str">
            <v xml:space="preserve">   998014833</v>
          </cell>
          <cell r="AC769" t="str">
            <v>BCH</v>
          </cell>
          <cell r="AD769" t="str">
            <v>013414</v>
          </cell>
          <cell r="AE769" t="str">
            <v>TML</v>
          </cell>
          <cell r="AF769" t="str">
            <v>12016</v>
          </cell>
          <cell r="AG769" t="str">
            <v>SRL</v>
          </cell>
          <cell r="AH769" t="str">
            <v>0350</v>
          </cell>
          <cell r="AI769" t="str">
            <v>DLV</v>
          </cell>
          <cell r="AJ769" t="str">
            <v>000</v>
          </cell>
          <cell r="AK769" t="str">
            <v>REL</v>
          </cell>
          <cell r="AL769" t="str">
            <v>000</v>
          </cell>
          <cell r="AM769" t="str">
            <v>LN#</v>
          </cell>
          <cell r="AO769" t="str">
            <v>UOI</v>
          </cell>
          <cell r="AP769" t="str">
            <v>EA</v>
          </cell>
          <cell r="AU769" t="str">
            <v>0</v>
          </cell>
          <cell r="AW769" t="str">
            <v>000</v>
          </cell>
          <cell r="AX769" t="str">
            <v>00</v>
          </cell>
          <cell r="AY769" t="str">
            <v>0</v>
          </cell>
          <cell r="AZ769" t="str">
            <v>FPL Fibernet</v>
          </cell>
        </row>
        <row r="770">
          <cell r="A770" t="str">
            <v>107100</v>
          </cell>
          <cell r="B770" t="str">
            <v>0368</v>
          </cell>
          <cell r="C770" t="str">
            <v>06200</v>
          </cell>
          <cell r="D770" t="str">
            <v>0FIBER</v>
          </cell>
          <cell r="E770" t="str">
            <v>368000</v>
          </cell>
          <cell r="F770" t="str">
            <v>0676</v>
          </cell>
          <cell r="G770" t="str">
            <v>12450</v>
          </cell>
          <cell r="H770" t="str">
            <v>A</v>
          </cell>
          <cell r="I770" t="str">
            <v>00000041</v>
          </cell>
          <cell r="J770">
            <v>65</v>
          </cell>
          <cell r="K770">
            <v>368</v>
          </cell>
          <cell r="L770">
            <v>6202</v>
          </cell>
          <cell r="M770">
            <v>0</v>
          </cell>
          <cell r="N770">
            <v>0</v>
          </cell>
          <cell r="O770">
            <v>0</v>
          </cell>
          <cell r="P770">
            <v>0</v>
          </cell>
          <cell r="Q770" t="str">
            <v>0676</v>
          </cell>
          <cell r="R770" t="str">
            <v>12450</v>
          </cell>
          <cell r="S770" t="str">
            <v>200212</v>
          </cell>
          <cell r="T770" t="str">
            <v>SA01</v>
          </cell>
          <cell r="U770">
            <v>-8.4</v>
          </cell>
          <cell r="V770" t="str">
            <v>LDB</v>
          </cell>
          <cell r="W770">
            <v>0</v>
          </cell>
          <cell r="Y770">
            <v>0</v>
          </cell>
          <cell r="Z770">
            <v>-30</v>
          </cell>
          <cell r="AA770" t="str">
            <v>MS#</v>
          </cell>
          <cell r="AB770" t="str">
            <v xml:space="preserve">   998000143</v>
          </cell>
          <cell r="AC770" t="str">
            <v>BCH</v>
          </cell>
          <cell r="AD770" t="str">
            <v>017205</v>
          </cell>
          <cell r="AE770" t="str">
            <v>TML</v>
          </cell>
          <cell r="AF770" t="str">
            <v>12018</v>
          </cell>
          <cell r="AG770" t="str">
            <v>SRL</v>
          </cell>
          <cell r="AH770" t="str">
            <v>0368</v>
          </cell>
          <cell r="AI770" t="str">
            <v>DLV</v>
          </cell>
          <cell r="AJ770" t="str">
            <v>000</v>
          </cell>
          <cell r="AK770" t="str">
            <v>REL</v>
          </cell>
          <cell r="AL770" t="str">
            <v>000</v>
          </cell>
          <cell r="AM770" t="str">
            <v>LN#</v>
          </cell>
          <cell r="AO770" t="str">
            <v>UOI</v>
          </cell>
          <cell r="AP770" t="str">
            <v>FT</v>
          </cell>
          <cell r="AU770" t="str">
            <v>0</v>
          </cell>
          <cell r="AW770" t="str">
            <v>000</v>
          </cell>
          <cell r="AX770" t="str">
            <v>00</v>
          </cell>
          <cell r="AY770" t="str">
            <v>0</v>
          </cell>
          <cell r="AZ770" t="str">
            <v>FPL Fibernet</v>
          </cell>
        </row>
        <row r="771">
          <cell r="A771" t="str">
            <v>107100</v>
          </cell>
          <cell r="B771" t="str">
            <v>0368</v>
          </cell>
          <cell r="C771" t="str">
            <v>06200</v>
          </cell>
          <cell r="D771" t="str">
            <v>0FIBER</v>
          </cell>
          <cell r="E771" t="str">
            <v>368000</v>
          </cell>
          <cell r="F771" t="str">
            <v>0676</v>
          </cell>
          <cell r="G771" t="str">
            <v>12450</v>
          </cell>
          <cell r="H771" t="str">
            <v>A</v>
          </cell>
          <cell r="I771" t="str">
            <v>00000041</v>
          </cell>
          <cell r="J771">
            <v>65</v>
          </cell>
          <cell r="K771">
            <v>368</v>
          </cell>
          <cell r="L771">
            <v>6202</v>
          </cell>
          <cell r="M771">
            <v>0</v>
          </cell>
          <cell r="N771">
            <v>0</v>
          </cell>
          <cell r="O771">
            <v>0</v>
          </cell>
          <cell r="P771">
            <v>0</v>
          </cell>
          <cell r="Q771" t="str">
            <v>0676</v>
          </cell>
          <cell r="R771" t="str">
            <v>12450</v>
          </cell>
          <cell r="S771" t="str">
            <v>200212</v>
          </cell>
          <cell r="T771" t="str">
            <v>SA01</v>
          </cell>
          <cell r="U771">
            <v>-9.2799999999999994</v>
          </cell>
          <cell r="V771" t="str">
            <v>LDB</v>
          </cell>
          <cell r="W771">
            <v>0</v>
          </cell>
          <cell r="Y771">
            <v>0</v>
          </cell>
          <cell r="Z771">
            <v>-1</v>
          </cell>
          <cell r="AA771" t="str">
            <v>MS#</v>
          </cell>
          <cell r="AB771" t="str">
            <v xml:space="preserve">   998014725</v>
          </cell>
          <cell r="AC771" t="str">
            <v>BCH</v>
          </cell>
          <cell r="AD771" t="str">
            <v>013373</v>
          </cell>
          <cell r="AE771" t="str">
            <v>TML</v>
          </cell>
          <cell r="AF771" t="str">
            <v>12016</v>
          </cell>
          <cell r="AG771" t="str">
            <v>SRL</v>
          </cell>
          <cell r="AH771" t="str">
            <v>0350</v>
          </cell>
          <cell r="AI771" t="str">
            <v>DLV</v>
          </cell>
          <cell r="AJ771" t="str">
            <v>000</v>
          </cell>
          <cell r="AK771" t="str">
            <v>REL</v>
          </cell>
          <cell r="AL771" t="str">
            <v>000</v>
          </cell>
          <cell r="AM771" t="str">
            <v>LN#</v>
          </cell>
          <cell r="AO771" t="str">
            <v>UOI</v>
          </cell>
          <cell r="AP771" t="str">
            <v>EA</v>
          </cell>
          <cell r="AU771" t="str">
            <v>0</v>
          </cell>
          <cell r="AW771" t="str">
            <v>000</v>
          </cell>
          <cell r="AX771" t="str">
            <v>00</v>
          </cell>
          <cell r="AY771" t="str">
            <v>0</v>
          </cell>
          <cell r="AZ771" t="str">
            <v>FPL Fibernet</v>
          </cell>
        </row>
        <row r="772">
          <cell r="A772" t="str">
            <v>107100</v>
          </cell>
          <cell r="B772" t="str">
            <v>0368</v>
          </cell>
          <cell r="C772" t="str">
            <v>06200</v>
          </cell>
          <cell r="D772" t="str">
            <v>0FIBER</v>
          </cell>
          <cell r="E772" t="str">
            <v>368000</v>
          </cell>
          <cell r="F772" t="str">
            <v>0676</v>
          </cell>
          <cell r="G772" t="str">
            <v>12450</v>
          </cell>
          <cell r="H772" t="str">
            <v>A</v>
          </cell>
          <cell r="I772" t="str">
            <v>00000041</v>
          </cell>
          <cell r="J772">
            <v>65</v>
          </cell>
          <cell r="K772">
            <v>368</v>
          </cell>
          <cell r="L772">
            <v>6202</v>
          </cell>
          <cell r="M772">
            <v>0</v>
          </cell>
          <cell r="N772">
            <v>0</v>
          </cell>
          <cell r="O772">
            <v>0</v>
          </cell>
          <cell r="P772">
            <v>0</v>
          </cell>
          <cell r="Q772" t="str">
            <v>0676</v>
          </cell>
          <cell r="R772" t="str">
            <v>12450</v>
          </cell>
          <cell r="S772" t="str">
            <v>200212</v>
          </cell>
          <cell r="T772" t="str">
            <v>SA01</v>
          </cell>
          <cell r="U772">
            <v>-11.02</v>
          </cell>
          <cell r="V772" t="str">
            <v>LDB</v>
          </cell>
          <cell r="W772">
            <v>0</v>
          </cell>
          <cell r="Y772">
            <v>0</v>
          </cell>
          <cell r="Z772">
            <v>-1</v>
          </cell>
          <cell r="AA772" t="str">
            <v>MS#</v>
          </cell>
          <cell r="AB772" t="str">
            <v xml:space="preserve">   998000219</v>
          </cell>
          <cell r="AC772" t="str">
            <v>BCH</v>
          </cell>
          <cell r="AD772" t="str">
            <v>012888</v>
          </cell>
          <cell r="AE772" t="str">
            <v>TML</v>
          </cell>
          <cell r="AF772" t="str">
            <v>12020</v>
          </cell>
          <cell r="AG772" t="str">
            <v>SRL</v>
          </cell>
          <cell r="AH772" t="str">
            <v>0368</v>
          </cell>
          <cell r="AI772" t="str">
            <v>DLV</v>
          </cell>
          <cell r="AJ772" t="str">
            <v>000</v>
          </cell>
          <cell r="AK772" t="str">
            <v>REL</v>
          </cell>
          <cell r="AL772" t="str">
            <v>000</v>
          </cell>
          <cell r="AM772" t="str">
            <v>LN#</v>
          </cell>
          <cell r="AO772" t="str">
            <v>UOI</v>
          </cell>
          <cell r="AP772" t="str">
            <v>EA</v>
          </cell>
          <cell r="AU772" t="str">
            <v>0</v>
          </cell>
          <cell r="AW772" t="str">
            <v>000</v>
          </cell>
          <cell r="AX772" t="str">
            <v>00</v>
          </cell>
          <cell r="AY772" t="str">
            <v>0</v>
          </cell>
          <cell r="AZ772" t="str">
            <v>FPL Fibernet</v>
          </cell>
        </row>
        <row r="773">
          <cell r="A773" t="str">
            <v>107100</v>
          </cell>
          <cell r="B773" t="str">
            <v>0368</v>
          </cell>
          <cell r="C773" t="str">
            <v>06200</v>
          </cell>
          <cell r="D773" t="str">
            <v>0FIBER</v>
          </cell>
          <cell r="E773" t="str">
            <v>368000</v>
          </cell>
          <cell r="F773" t="str">
            <v>0676</v>
          </cell>
          <cell r="G773" t="str">
            <v>12450</v>
          </cell>
          <cell r="H773" t="str">
            <v>A</v>
          </cell>
          <cell r="I773" t="str">
            <v>00000041</v>
          </cell>
          <cell r="J773">
            <v>65</v>
          </cell>
          <cell r="K773">
            <v>368</v>
          </cell>
          <cell r="L773">
            <v>6202</v>
          </cell>
          <cell r="M773">
            <v>0</v>
          </cell>
          <cell r="N773">
            <v>0</v>
          </cell>
          <cell r="O773">
            <v>0</v>
          </cell>
          <cell r="P773">
            <v>0</v>
          </cell>
          <cell r="Q773" t="str">
            <v>0676</v>
          </cell>
          <cell r="R773" t="str">
            <v>12450</v>
          </cell>
          <cell r="S773" t="str">
            <v>200212</v>
          </cell>
          <cell r="T773" t="str">
            <v>SA01</v>
          </cell>
          <cell r="U773">
            <v>-21.76</v>
          </cell>
          <cell r="V773" t="str">
            <v>LDB</v>
          </cell>
          <cell r="W773">
            <v>0</v>
          </cell>
          <cell r="Y773">
            <v>0</v>
          </cell>
          <cell r="Z773">
            <v>-17</v>
          </cell>
          <cell r="AA773" t="str">
            <v>MS#</v>
          </cell>
          <cell r="AB773" t="str">
            <v xml:space="preserve">   998014290</v>
          </cell>
          <cell r="AC773" t="str">
            <v>BCH</v>
          </cell>
          <cell r="AD773" t="str">
            <v>015527</v>
          </cell>
          <cell r="AE773" t="str">
            <v>TML</v>
          </cell>
          <cell r="AF773" t="str">
            <v>12019</v>
          </cell>
          <cell r="AG773" t="str">
            <v>SRL</v>
          </cell>
          <cell r="AH773" t="str">
            <v>0350</v>
          </cell>
          <cell r="AI773" t="str">
            <v>DLV</v>
          </cell>
          <cell r="AJ773" t="str">
            <v>000</v>
          </cell>
          <cell r="AK773" t="str">
            <v>REL</v>
          </cell>
          <cell r="AL773" t="str">
            <v>000</v>
          </cell>
          <cell r="AM773" t="str">
            <v>LN#</v>
          </cell>
          <cell r="AO773" t="str">
            <v>UOI</v>
          </cell>
          <cell r="AP773" t="str">
            <v>EA</v>
          </cell>
          <cell r="AU773" t="str">
            <v>0</v>
          </cell>
          <cell r="AW773" t="str">
            <v>000</v>
          </cell>
          <cell r="AX773" t="str">
            <v>00</v>
          </cell>
          <cell r="AY773" t="str">
            <v>0</v>
          </cell>
          <cell r="AZ773" t="str">
            <v>FPL Fibernet</v>
          </cell>
        </row>
        <row r="774">
          <cell r="A774" t="str">
            <v>107100</v>
          </cell>
          <cell r="B774" t="str">
            <v>0368</v>
          </cell>
          <cell r="C774" t="str">
            <v>06200</v>
          </cell>
          <cell r="D774" t="str">
            <v>0FIBER</v>
          </cell>
          <cell r="E774" t="str">
            <v>368000</v>
          </cell>
          <cell r="F774" t="str">
            <v>0676</v>
          </cell>
          <cell r="G774" t="str">
            <v>12450</v>
          </cell>
          <cell r="H774" t="str">
            <v>A</v>
          </cell>
          <cell r="I774" t="str">
            <v>00000041</v>
          </cell>
          <cell r="J774">
            <v>65</v>
          </cell>
          <cell r="K774">
            <v>368</v>
          </cell>
          <cell r="L774">
            <v>6202</v>
          </cell>
          <cell r="M774">
            <v>0</v>
          </cell>
          <cell r="N774">
            <v>0</v>
          </cell>
          <cell r="O774">
            <v>0</v>
          </cell>
          <cell r="P774">
            <v>0</v>
          </cell>
          <cell r="Q774" t="str">
            <v>0676</v>
          </cell>
          <cell r="R774" t="str">
            <v>12450</v>
          </cell>
          <cell r="S774" t="str">
            <v>200212</v>
          </cell>
          <cell r="T774" t="str">
            <v>SA01</v>
          </cell>
          <cell r="U774">
            <v>-25.45</v>
          </cell>
          <cell r="V774" t="str">
            <v>LDB</v>
          </cell>
          <cell r="W774">
            <v>0</v>
          </cell>
          <cell r="Y774">
            <v>0</v>
          </cell>
          <cell r="Z774">
            <v>-1</v>
          </cell>
          <cell r="AA774" t="str">
            <v>MS#</v>
          </cell>
          <cell r="AB774" t="str">
            <v xml:space="preserve">   998014837</v>
          </cell>
          <cell r="AC774" t="str">
            <v>BCH</v>
          </cell>
          <cell r="AD774" t="str">
            <v>013404</v>
          </cell>
          <cell r="AE774" t="str">
            <v>TML</v>
          </cell>
          <cell r="AF774" t="str">
            <v>12016</v>
          </cell>
          <cell r="AG774" t="str">
            <v>SRL</v>
          </cell>
          <cell r="AH774" t="str">
            <v>0350</v>
          </cell>
          <cell r="AI774" t="str">
            <v>DLV</v>
          </cell>
          <cell r="AJ774" t="str">
            <v>000</v>
          </cell>
          <cell r="AK774" t="str">
            <v>REL</v>
          </cell>
          <cell r="AL774" t="str">
            <v>000</v>
          </cell>
          <cell r="AM774" t="str">
            <v>LN#</v>
          </cell>
          <cell r="AO774" t="str">
            <v>UOI</v>
          </cell>
          <cell r="AP774" t="str">
            <v>EA</v>
          </cell>
          <cell r="AU774" t="str">
            <v>0</v>
          </cell>
          <cell r="AW774" t="str">
            <v>000</v>
          </cell>
          <cell r="AX774" t="str">
            <v>00</v>
          </cell>
          <cell r="AY774" t="str">
            <v>0</v>
          </cell>
          <cell r="AZ774" t="str">
            <v>FPL Fibernet</v>
          </cell>
        </row>
        <row r="775">
          <cell r="A775" t="str">
            <v>107100</v>
          </cell>
          <cell r="B775" t="str">
            <v>0368</v>
          </cell>
          <cell r="C775" t="str">
            <v>06200</v>
          </cell>
          <cell r="D775" t="str">
            <v>0FIBER</v>
          </cell>
          <cell r="E775" t="str">
            <v>368000</v>
          </cell>
          <cell r="F775" t="str">
            <v>0676</v>
          </cell>
          <cell r="G775" t="str">
            <v>12450</v>
          </cell>
          <cell r="H775" t="str">
            <v>A</v>
          </cell>
          <cell r="I775" t="str">
            <v>00000041</v>
          </cell>
          <cell r="J775">
            <v>65</v>
          </cell>
          <cell r="K775">
            <v>368</v>
          </cell>
          <cell r="L775">
            <v>6202</v>
          </cell>
          <cell r="M775">
            <v>0</v>
          </cell>
          <cell r="N775">
            <v>0</v>
          </cell>
          <cell r="O775">
            <v>0</v>
          </cell>
          <cell r="P775">
            <v>0</v>
          </cell>
          <cell r="Q775" t="str">
            <v>0676</v>
          </cell>
          <cell r="R775" t="str">
            <v>12450</v>
          </cell>
          <cell r="S775" t="str">
            <v>200212</v>
          </cell>
          <cell r="T775" t="str">
            <v>SA01</v>
          </cell>
          <cell r="U775">
            <v>-31.5</v>
          </cell>
          <cell r="V775" t="str">
            <v>LDB</v>
          </cell>
          <cell r="W775">
            <v>0</v>
          </cell>
          <cell r="Y775">
            <v>0</v>
          </cell>
          <cell r="Z775">
            <v>-14</v>
          </cell>
          <cell r="AA775" t="str">
            <v>MS#</v>
          </cell>
          <cell r="AB775" t="str">
            <v xml:space="preserve">   998014651</v>
          </cell>
          <cell r="AC775" t="str">
            <v>BCH</v>
          </cell>
          <cell r="AD775" t="str">
            <v>013354</v>
          </cell>
          <cell r="AE775" t="str">
            <v>TML</v>
          </cell>
          <cell r="AF775" t="str">
            <v>12016</v>
          </cell>
          <cell r="AG775" t="str">
            <v>SRL</v>
          </cell>
          <cell r="AH775" t="str">
            <v>0368</v>
          </cell>
          <cell r="AI775" t="str">
            <v>DLV</v>
          </cell>
          <cell r="AJ775" t="str">
            <v>000</v>
          </cell>
          <cell r="AK775" t="str">
            <v>REL</v>
          </cell>
          <cell r="AL775" t="str">
            <v>000</v>
          </cell>
          <cell r="AM775" t="str">
            <v>LN#</v>
          </cell>
          <cell r="AO775" t="str">
            <v>UOI</v>
          </cell>
          <cell r="AP775" t="str">
            <v>FT</v>
          </cell>
          <cell r="AU775" t="str">
            <v>0</v>
          </cell>
          <cell r="AW775" t="str">
            <v>000</v>
          </cell>
          <cell r="AX775" t="str">
            <v>00</v>
          </cell>
          <cell r="AY775" t="str">
            <v>0</v>
          </cell>
          <cell r="AZ775" t="str">
            <v>FPL Fibernet</v>
          </cell>
        </row>
        <row r="776">
          <cell r="A776" t="str">
            <v>107100</v>
          </cell>
          <cell r="B776" t="str">
            <v>0368</v>
          </cell>
          <cell r="C776" t="str">
            <v>06200</v>
          </cell>
          <cell r="D776" t="str">
            <v>0FIBER</v>
          </cell>
          <cell r="E776" t="str">
            <v>368000</v>
          </cell>
          <cell r="F776" t="str">
            <v>0676</v>
          </cell>
          <cell r="G776" t="str">
            <v>12450</v>
          </cell>
          <cell r="H776" t="str">
            <v>A</v>
          </cell>
          <cell r="I776" t="str">
            <v>00000041</v>
          </cell>
          <cell r="J776">
            <v>65</v>
          </cell>
          <cell r="K776">
            <v>368</v>
          </cell>
          <cell r="L776">
            <v>6202</v>
          </cell>
          <cell r="M776">
            <v>0</v>
          </cell>
          <cell r="N776">
            <v>0</v>
          </cell>
          <cell r="O776">
            <v>0</v>
          </cell>
          <cell r="P776">
            <v>0</v>
          </cell>
          <cell r="Q776" t="str">
            <v>0676</v>
          </cell>
          <cell r="R776" t="str">
            <v>12450</v>
          </cell>
          <cell r="S776" t="str">
            <v>200212</v>
          </cell>
          <cell r="T776" t="str">
            <v>SA01</v>
          </cell>
          <cell r="U776">
            <v>-32.5</v>
          </cell>
          <cell r="V776" t="str">
            <v>LDB</v>
          </cell>
          <cell r="W776">
            <v>0</v>
          </cell>
          <cell r="Y776">
            <v>0</v>
          </cell>
          <cell r="Z776">
            <v>-2</v>
          </cell>
          <cell r="AA776" t="str">
            <v>MS#</v>
          </cell>
          <cell r="AB776" t="str">
            <v xml:space="preserve">   998014682</v>
          </cell>
          <cell r="AC776" t="str">
            <v>BCH</v>
          </cell>
          <cell r="AD776" t="str">
            <v>013368</v>
          </cell>
          <cell r="AE776" t="str">
            <v>TML</v>
          </cell>
          <cell r="AF776" t="str">
            <v>12016</v>
          </cell>
          <cell r="AG776" t="str">
            <v>SRL</v>
          </cell>
          <cell r="AH776" t="str">
            <v>0350</v>
          </cell>
          <cell r="AI776" t="str">
            <v>DLV</v>
          </cell>
          <cell r="AJ776" t="str">
            <v>000</v>
          </cell>
          <cell r="AK776" t="str">
            <v>REL</v>
          </cell>
          <cell r="AL776" t="str">
            <v>000</v>
          </cell>
          <cell r="AM776" t="str">
            <v>LN#</v>
          </cell>
          <cell r="AO776" t="str">
            <v>UOI</v>
          </cell>
          <cell r="AP776" t="str">
            <v>EA</v>
          </cell>
          <cell r="AU776" t="str">
            <v>0</v>
          </cell>
          <cell r="AW776" t="str">
            <v>000</v>
          </cell>
          <cell r="AX776" t="str">
            <v>00</v>
          </cell>
          <cell r="AY776" t="str">
            <v>0</v>
          </cell>
          <cell r="AZ776" t="str">
            <v>FPL Fibernet</v>
          </cell>
        </row>
        <row r="777">
          <cell r="A777" t="str">
            <v>107100</v>
          </cell>
          <cell r="B777" t="str">
            <v>0368</v>
          </cell>
          <cell r="C777" t="str">
            <v>06200</v>
          </cell>
          <cell r="D777" t="str">
            <v>0FIBER</v>
          </cell>
          <cell r="E777" t="str">
            <v>368000</v>
          </cell>
          <cell r="F777" t="str">
            <v>0676</v>
          </cell>
          <cell r="G777" t="str">
            <v>12450</v>
          </cell>
          <cell r="H777" t="str">
            <v>A</v>
          </cell>
          <cell r="I777" t="str">
            <v>00000041</v>
          </cell>
          <cell r="J777">
            <v>65</v>
          </cell>
          <cell r="K777">
            <v>368</v>
          </cell>
          <cell r="L777">
            <v>6202</v>
          </cell>
          <cell r="M777">
            <v>0</v>
          </cell>
          <cell r="N777">
            <v>0</v>
          </cell>
          <cell r="O777">
            <v>0</v>
          </cell>
          <cell r="P777">
            <v>0</v>
          </cell>
          <cell r="Q777" t="str">
            <v>0676</v>
          </cell>
          <cell r="R777" t="str">
            <v>12450</v>
          </cell>
          <cell r="S777" t="str">
            <v>200212</v>
          </cell>
          <cell r="T777" t="str">
            <v>SA01</v>
          </cell>
          <cell r="U777">
            <v>-34.380000000000003</v>
          </cell>
          <cell r="V777" t="str">
            <v>LDB</v>
          </cell>
          <cell r="W777">
            <v>0</v>
          </cell>
          <cell r="Y777">
            <v>0</v>
          </cell>
          <cell r="Z777">
            <v>-1</v>
          </cell>
          <cell r="AA777" t="str">
            <v>MS#</v>
          </cell>
          <cell r="AB777" t="str">
            <v xml:space="preserve">   998003579</v>
          </cell>
          <cell r="AC777" t="str">
            <v>BCH</v>
          </cell>
          <cell r="AD777" t="str">
            <v>017215</v>
          </cell>
          <cell r="AE777" t="str">
            <v>TML</v>
          </cell>
          <cell r="AF777" t="str">
            <v>12018</v>
          </cell>
          <cell r="AG777" t="str">
            <v>SRL</v>
          </cell>
          <cell r="AH777" t="str">
            <v>0350</v>
          </cell>
          <cell r="AI777" t="str">
            <v>DLV</v>
          </cell>
          <cell r="AJ777" t="str">
            <v>000</v>
          </cell>
          <cell r="AK777" t="str">
            <v>REL</v>
          </cell>
          <cell r="AL777" t="str">
            <v>000</v>
          </cell>
          <cell r="AM777" t="str">
            <v>LN#</v>
          </cell>
          <cell r="AO777" t="str">
            <v>UOI</v>
          </cell>
          <cell r="AP777" t="str">
            <v>EA</v>
          </cell>
          <cell r="AU777" t="str">
            <v>0</v>
          </cell>
          <cell r="AW777" t="str">
            <v>000</v>
          </cell>
          <cell r="AX777" t="str">
            <v>00</v>
          </cell>
          <cell r="AY777" t="str">
            <v>0</v>
          </cell>
          <cell r="AZ777" t="str">
            <v>FPL Fibernet</v>
          </cell>
        </row>
        <row r="778">
          <cell r="A778" t="str">
            <v>107100</v>
          </cell>
          <cell r="B778" t="str">
            <v>0368</v>
          </cell>
          <cell r="C778" t="str">
            <v>06200</v>
          </cell>
          <cell r="D778" t="str">
            <v>0FIBER</v>
          </cell>
          <cell r="E778" t="str">
            <v>368000</v>
          </cell>
          <cell r="F778" t="str">
            <v>0676</v>
          </cell>
          <cell r="G778" t="str">
            <v>12450</v>
          </cell>
          <cell r="H778" t="str">
            <v>A</v>
          </cell>
          <cell r="I778" t="str">
            <v>00000041</v>
          </cell>
          <cell r="J778">
            <v>65</v>
          </cell>
          <cell r="K778">
            <v>368</v>
          </cell>
          <cell r="L778">
            <v>6202</v>
          </cell>
          <cell r="M778">
            <v>0</v>
          </cell>
          <cell r="N778">
            <v>0</v>
          </cell>
          <cell r="O778">
            <v>0</v>
          </cell>
          <cell r="P778">
            <v>0</v>
          </cell>
          <cell r="Q778" t="str">
            <v>0676</v>
          </cell>
          <cell r="R778" t="str">
            <v>12450</v>
          </cell>
          <cell r="S778" t="str">
            <v>200212</v>
          </cell>
          <cell r="T778" t="str">
            <v>SA01</v>
          </cell>
          <cell r="U778">
            <v>-45.64</v>
          </cell>
          <cell r="V778" t="str">
            <v>LDB</v>
          </cell>
          <cell r="W778">
            <v>0</v>
          </cell>
          <cell r="Y778">
            <v>0</v>
          </cell>
          <cell r="Z778">
            <v>-22</v>
          </cell>
          <cell r="AA778" t="str">
            <v>MS#</v>
          </cell>
          <cell r="AB778" t="str">
            <v xml:space="preserve">   998000184</v>
          </cell>
          <cell r="AC778" t="str">
            <v>BCH</v>
          </cell>
          <cell r="AD778" t="str">
            <v>017214</v>
          </cell>
          <cell r="AE778" t="str">
            <v>TML</v>
          </cell>
          <cell r="AF778" t="str">
            <v>12018</v>
          </cell>
          <cell r="AG778" t="str">
            <v>SRL</v>
          </cell>
          <cell r="AH778" t="str">
            <v>0350</v>
          </cell>
          <cell r="AI778" t="str">
            <v>DLV</v>
          </cell>
          <cell r="AJ778" t="str">
            <v>000</v>
          </cell>
          <cell r="AK778" t="str">
            <v>REL</v>
          </cell>
          <cell r="AL778" t="str">
            <v>000</v>
          </cell>
          <cell r="AM778" t="str">
            <v>LN#</v>
          </cell>
          <cell r="AO778" t="str">
            <v>UOI</v>
          </cell>
          <cell r="AP778" t="str">
            <v>EA</v>
          </cell>
          <cell r="AU778" t="str">
            <v>0</v>
          </cell>
          <cell r="AW778" t="str">
            <v>000</v>
          </cell>
          <cell r="AX778" t="str">
            <v>00</v>
          </cell>
          <cell r="AY778" t="str">
            <v>0</v>
          </cell>
          <cell r="AZ778" t="str">
            <v>FPL Fibernet</v>
          </cell>
        </row>
        <row r="779">
          <cell r="A779" t="str">
            <v>107100</v>
          </cell>
          <cell r="B779" t="str">
            <v>0368</v>
          </cell>
          <cell r="C779" t="str">
            <v>06200</v>
          </cell>
          <cell r="D779" t="str">
            <v>0FIBER</v>
          </cell>
          <cell r="E779" t="str">
            <v>368000</v>
          </cell>
          <cell r="F779" t="str">
            <v>0676</v>
          </cell>
          <cell r="G779" t="str">
            <v>12450</v>
          </cell>
          <cell r="H779" t="str">
            <v>A</v>
          </cell>
          <cell r="I779" t="str">
            <v>00000041</v>
          </cell>
          <cell r="J779">
            <v>65</v>
          </cell>
          <cell r="K779">
            <v>368</v>
          </cell>
          <cell r="L779">
            <v>6202</v>
          </cell>
          <cell r="M779">
            <v>0</v>
          </cell>
          <cell r="N779">
            <v>0</v>
          </cell>
          <cell r="O779">
            <v>0</v>
          </cell>
          <cell r="P779">
            <v>0</v>
          </cell>
          <cell r="Q779" t="str">
            <v>0676</v>
          </cell>
          <cell r="R779" t="str">
            <v>12450</v>
          </cell>
          <cell r="S779" t="str">
            <v>200212</v>
          </cell>
          <cell r="T779" t="str">
            <v>SA01</v>
          </cell>
          <cell r="U779">
            <v>-46</v>
          </cell>
          <cell r="V779" t="str">
            <v>LDB</v>
          </cell>
          <cell r="W779">
            <v>0</v>
          </cell>
          <cell r="Y779">
            <v>0</v>
          </cell>
          <cell r="Z779">
            <v>-1</v>
          </cell>
          <cell r="AA779" t="str">
            <v>MS#</v>
          </cell>
          <cell r="AB779" t="str">
            <v xml:space="preserve">   998001014</v>
          </cell>
          <cell r="AC779" t="str">
            <v>BCH</v>
          </cell>
          <cell r="AD779" t="str">
            <v>015504</v>
          </cell>
          <cell r="AE779" t="str">
            <v>TML</v>
          </cell>
          <cell r="AF779" t="str">
            <v>12019</v>
          </cell>
          <cell r="AG779" t="str">
            <v>SRL</v>
          </cell>
          <cell r="AH779" t="str">
            <v>0350</v>
          </cell>
          <cell r="AI779" t="str">
            <v>DLV</v>
          </cell>
          <cell r="AJ779" t="str">
            <v>000</v>
          </cell>
          <cell r="AK779" t="str">
            <v>REL</v>
          </cell>
          <cell r="AL779" t="str">
            <v>000</v>
          </cell>
          <cell r="AM779" t="str">
            <v>LN#</v>
          </cell>
          <cell r="AO779" t="str">
            <v>UOI</v>
          </cell>
          <cell r="AP779" t="str">
            <v>EA</v>
          </cell>
          <cell r="AU779" t="str">
            <v>0</v>
          </cell>
          <cell r="AW779" t="str">
            <v>000</v>
          </cell>
          <cell r="AX779" t="str">
            <v>00</v>
          </cell>
          <cell r="AY779" t="str">
            <v>0</v>
          </cell>
          <cell r="AZ779" t="str">
            <v>FPL Fibernet</v>
          </cell>
        </row>
        <row r="780">
          <cell r="A780" t="str">
            <v>107100</v>
          </cell>
          <cell r="B780" t="str">
            <v>0368</v>
          </cell>
          <cell r="C780" t="str">
            <v>06200</v>
          </cell>
          <cell r="D780" t="str">
            <v>0FIBER</v>
          </cell>
          <cell r="E780" t="str">
            <v>368000</v>
          </cell>
          <cell r="F780" t="str">
            <v>0676</v>
          </cell>
          <cell r="G780" t="str">
            <v>12450</v>
          </cell>
          <cell r="H780" t="str">
            <v>A</v>
          </cell>
          <cell r="I780" t="str">
            <v>00000041</v>
          </cell>
          <cell r="J780">
            <v>65</v>
          </cell>
          <cell r="K780">
            <v>368</v>
          </cell>
          <cell r="L780">
            <v>6202</v>
          </cell>
          <cell r="M780">
            <v>0</v>
          </cell>
          <cell r="N780">
            <v>0</v>
          </cell>
          <cell r="O780">
            <v>0</v>
          </cell>
          <cell r="P780">
            <v>0</v>
          </cell>
          <cell r="Q780" t="str">
            <v>0676</v>
          </cell>
          <cell r="R780" t="str">
            <v>12450</v>
          </cell>
          <cell r="S780" t="str">
            <v>200212</v>
          </cell>
          <cell r="T780" t="str">
            <v>SA01</v>
          </cell>
          <cell r="U780">
            <v>-53.35</v>
          </cell>
          <cell r="V780" t="str">
            <v>LDB</v>
          </cell>
          <cell r="W780">
            <v>0</v>
          </cell>
          <cell r="Y780">
            <v>0</v>
          </cell>
          <cell r="Z780">
            <v>-4</v>
          </cell>
          <cell r="AA780" t="str">
            <v>MS#</v>
          </cell>
          <cell r="AB780" t="str">
            <v xml:space="preserve">   998003580</v>
          </cell>
          <cell r="AC780" t="str">
            <v>BCH</v>
          </cell>
          <cell r="AD780" t="str">
            <v>017216</v>
          </cell>
          <cell r="AE780" t="str">
            <v>TML</v>
          </cell>
          <cell r="AF780" t="str">
            <v>12018</v>
          </cell>
          <cell r="AG780" t="str">
            <v>SRL</v>
          </cell>
          <cell r="AH780" t="str">
            <v>0350</v>
          </cell>
          <cell r="AI780" t="str">
            <v>DLV</v>
          </cell>
          <cell r="AJ780" t="str">
            <v>000</v>
          </cell>
          <cell r="AK780" t="str">
            <v>REL</v>
          </cell>
          <cell r="AL780" t="str">
            <v>000</v>
          </cell>
          <cell r="AM780" t="str">
            <v>LN#</v>
          </cell>
          <cell r="AO780" t="str">
            <v>UOI</v>
          </cell>
          <cell r="AP780" t="str">
            <v>EA</v>
          </cell>
          <cell r="AU780" t="str">
            <v>0</v>
          </cell>
          <cell r="AW780" t="str">
            <v>000</v>
          </cell>
          <cell r="AX780" t="str">
            <v>00</v>
          </cell>
          <cell r="AY780" t="str">
            <v>0</v>
          </cell>
          <cell r="AZ780" t="str">
            <v>FPL Fibernet</v>
          </cell>
        </row>
        <row r="781">
          <cell r="A781" t="str">
            <v>107100</v>
          </cell>
          <cell r="B781" t="str">
            <v>0368</v>
          </cell>
          <cell r="C781" t="str">
            <v>06200</v>
          </cell>
          <cell r="D781" t="str">
            <v>0FIBER</v>
          </cell>
          <cell r="E781" t="str">
            <v>368000</v>
          </cell>
          <cell r="F781" t="str">
            <v>0676</v>
          </cell>
          <cell r="G781" t="str">
            <v>12450</v>
          </cell>
          <cell r="H781" t="str">
            <v>A</v>
          </cell>
          <cell r="I781" t="str">
            <v>00000041</v>
          </cell>
          <cell r="J781">
            <v>65</v>
          </cell>
          <cell r="K781">
            <v>368</v>
          </cell>
          <cell r="L781">
            <v>6202</v>
          </cell>
          <cell r="M781">
            <v>0</v>
          </cell>
          <cell r="N781">
            <v>0</v>
          </cell>
          <cell r="O781">
            <v>0</v>
          </cell>
          <cell r="P781">
            <v>0</v>
          </cell>
          <cell r="Q781" t="str">
            <v>0676</v>
          </cell>
          <cell r="R781" t="str">
            <v>12450</v>
          </cell>
          <cell r="S781" t="str">
            <v>200212</v>
          </cell>
          <cell r="T781" t="str">
            <v>SA01</v>
          </cell>
          <cell r="U781">
            <v>-59</v>
          </cell>
          <cell r="V781" t="str">
            <v>LDB</v>
          </cell>
          <cell r="W781">
            <v>0</v>
          </cell>
          <cell r="Y781">
            <v>0</v>
          </cell>
          <cell r="Z781">
            <v>-2</v>
          </cell>
          <cell r="AA781" t="str">
            <v>MS#</v>
          </cell>
          <cell r="AB781" t="str">
            <v xml:space="preserve">   998003576</v>
          </cell>
          <cell r="AC781" t="str">
            <v>BCH</v>
          </cell>
          <cell r="AD781" t="str">
            <v>017209</v>
          </cell>
          <cell r="AE781" t="str">
            <v>TML</v>
          </cell>
          <cell r="AF781" t="str">
            <v>12018</v>
          </cell>
          <cell r="AG781" t="str">
            <v>SRL</v>
          </cell>
          <cell r="AH781" t="str">
            <v>0350</v>
          </cell>
          <cell r="AI781" t="str">
            <v>DLV</v>
          </cell>
          <cell r="AJ781" t="str">
            <v>000</v>
          </cell>
          <cell r="AK781" t="str">
            <v>REL</v>
          </cell>
          <cell r="AL781" t="str">
            <v>000</v>
          </cell>
          <cell r="AM781" t="str">
            <v>LN#</v>
          </cell>
          <cell r="AO781" t="str">
            <v>UOI</v>
          </cell>
          <cell r="AP781" t="str">
            <v>EA</v>
          </cell>
          <cell r="AU781" t="str">
            <v>0</v>
          </cell>
          <cell r="AW781" t="str">
            <v>000</v>
          </cell>
          <cell r="AX781" t="str">
            <v>00</v>
          </cell>
          <cell r="AY781" t="str">
            <v>0</v>
          </cell>
          <cell r="AZ781" t="str">
            <v>FPL Fibernet</v>
          </cell>
        </row>
        <row r="782">
          <cell r="A782" t="str">
            <v>107100</v>
          </cell>
          <cell r="B782" t="str">
            <v>0368</v>
          </cell>
          <cell r="C782" t="str">
            <v>06200</v>
          </cell>
          <cell r="D782" t="str">
            <v>0FIBER</v>
          </cell>
          <cell r="E782" t="str">
            <v>368000</v>
          </cell>
          <cell r="F782" t="str">
            <v>0676</v>
          </cell>
          <cell r="G782" t="str">
            <v>12450</v>
          </cell>
          <cell r="H782" t="str">
            <v>A</v>
          </cell>
          <cell r="I782" t="str">
            <v>00000041</v>
          </cell>
          <cell r="J782">
            <v>65</v>
          </cell>
          <cell r="K782">
            <v>368</v>
          </cell>
          <cell r="L782">
            <v>6202</v>
          </cell>
          <cell r="M782">
            <v>0</v>
          </cell>
          <cell r="N782">
            <v>0</v>
          </cell>
          <cell r="O782">
            <v>0</v>
          </cell>
          <cell r="P782">
            <v>0</v>
          </cell>
          <cell r="Q782" t="str">
            <v>0676</v>
          </cell>
          <cell r="R782" t="str">
            <v>12450</v>
          </cell>
          <cell r="S782" t="str">
            <v>200212</v>
          </cell>
          <cell r="T782" t="str">
            <v>SA01</v>
          </cell>
          <cell r="U782">
            <v>-61.64</v>
          </cell>
          <cell r="V782" t="str">
            <v>LDB</v>
          </cell>
          <cell r="W782">
            <v>0</v>
          </cell>
          <cell r="Y782">
            <v>0</v>
          </cell>
          <cell r="Z782">
            <v>-1</v>
          </cell>
          <cell r="AA782" t="str">
            <v>MS#</v>
          </cell>
          <cell r="AB782" t="str">
            <v xml:space="preserve">   998000609</v>
          </cell>
          <cell r="AC782" t="str">
            <v>BCH</v>
          </cell>
          <cell r="AD782" t="str">
            <v>012891</v>
          </cell>
          <cell r="AE782" t="str">
            <v>TML</v>
          </cell>
          <cell r="AF782" t="str">
            <v>12020</v>
          </cell>
          <cell r="AG782" t="str">
            <v>SRL</v>
          </cell>
          <cell r="AH782" t="str">
            <v>0368</v>
          </cell>
          <cell r="AI782" t="str">
            <v>DLV</v>
          </cell>
          <cell r="AJ782" t="str">
            <v>000</v>
          </cell>
          <cell r="AK782" t="str">
            <v>REL</v>
          </cell>
          <cell r="AL782" t="str">
            <v>000</v>
          </cell>
          <cell r="AM782" t="str">
            <v>LN#</v>
          </cell>
          <cell r="AO782" t="str">
            <v>UOI</v>
          </cell>
          <cell r="AP782" t="str">
            <v>EA</v>
          </cell>
          <cell r="AU782" t="str">
            <v>0</v>
          </cell>
          <cell r="AW782" t="str">
            <v>000</v>
          </cell>
          <cell r="AX782" t="str">
            <v>00</v>
          </cell>
          <cell r="AY782" t="str">
            <v>0</v>
          </cell>
          <cell r="AZ782" t="str">
            <v>FPL Fibernet</v>
          </cell>
        </row>
        <row r="783">
          <cell r="A783" t="str">
            <v>107100</v>
          </cell>
          <cell r="B783" t="str">
            <v>0368</v>
          </cell>
          <cell r="C783" t="str">
            <v>06200</v>
          </cell>
          <cell r="D783" t="str">
            <v>0FIBER</v>
          </cell>
          <cell r="E783" t="str">
            <v>368000</v>
          </cell>
          <cell r="F783" t="str">
            <v>0676</v>
          </cell>
          <cell r="G783" t="str">
            <v>12450</v>
          </cell>
          <cell r="H783" t="str">
            <v>A</v>
          </cell>
          <cell r="I783" t="str">
            <v>00000041</v>
          </cell>
          <cell r="J783">
            <v>65</v>
          </cell>
          <cell r="K783">
            <v>368</v>
          </cell>
          <cell r="L783">
            <v>6202</v>
          </cell>
          <cell r="M783">
            <v>0</v>
          </cell>
          <cell r="N783">
            <v>0</v>
          </cell>
          <cell r="O783">
            <v>0</v>
          </cell>
          <cell r="P783">
            <v>0</v>
          </cell>
          <cell r="Q783" t="str">
            <v>0676</v>
          </cell>
          <cell r="R783" t="str">
            <v>12450</v>
          </cell>
          <cell r="S783" t="str">
            <v>200212</v>
          </cell>
          <cell r="T783" t="str">
            <v>SA01</v>
          </cell>
          <cell r="U783">
            <v>-68</v>
          </cell>
          <cell r="V783" t="str">
            <v>LDB</v>
          </cell>
          <cell r="W783">
            <v>0</v>
          </cell>
          <cell r="Y783">
            <v>0</v>
          </cell>
          <cell r="Z783">
            <v>-1</v>
          </cell>
          <cell r="AA783" t="str">
            <v>MS#</v>
          </cell>
          <cell r="AB783" t="str">
            <v xml:space="preserve">   998014430</v>
          </cell>
          <cell r="AC783" t="str">
            <v>BCH</v>
          </cell>
          <cell r="AD783" t="str">
            <v>013417</v>
          </cell>
          <cell r="AE783" t="str">
            <v>TML</v>
          </cell>
          <cell r="AF783" t="str">
            <v>12016</v>
          </cell>
          <cell r="AG783" t="str">
            <v>SRL</v>
          </cell>
          <cell r="AH783" t="str">
            <v>0350</v>
          </cell>
          <cell r="AI783" t="str">
            <v>DLV</v>
          </cell>
          <cell r="AJ783" t="str">
            <v>000</v>
          </cell>
          <cell r="AK783" t="str">
            <v>REL</v>
          </cell>
          <cell r="AL783" t="str">
            <v>000</v>
          </cell>
          <cell r="AM783" t="str">
            <v>LN#</v>
          </cell>
          <cell r="AO783" t="str">
            <v>UOI</v>
          </cell>
          <cell r="AP783" t="str">
            <v>EA</v>
          </cell>
          <cell r="AU783" t="str">
            <v>0</v>
          </cell>
          <cell r="AW783" t="str">
            <v>000</v>
          </cell>
          <cell r="AX783" t="str">
            <v>00</v>
          </cell>
          <cell r="AY783" t="str">
            <v>0</v>
          </cell>
          <cell r="AZ783" t="str">
            <v>FPL Fibernet</v>
          </cell>
        </row>
        <row r="784">
          <cell r="A784" t="str">
            <v>107100</v>
          </cell>
          <cell r="B784" t="str">
            <v>0368</v>
          </cell>
          <cell r="C784" t="str">
            <v>06200</v>
          </cell>
          <cell r="D784" t="str">
            <v>0FIBER</v>
          </cell>
          <cell r="E784" t="str">
            <v>368000</v>
          </cell>
          <cell r="F784" t="str">
            <v>0676</v>
          </cell>
          <cell r="G784" t="str">
            <v>12450</v>
          </cell>
          <cell r="H784" t="str">
            <v>A</v>
          </cell>
          <cell r="I784" t="str">
            <v>00000041</v>
          </cell>
          <cell r="J784">
            <v>65</v>
          </cell>
          <cell r="K784">
            <v>368</v>
          </cell>
          <cell r="L784">
            <v>6202</v>
          </cell>
          <cell r="M784">
            <v>0</v>
          </cell>
          <cell r="N784">
            <v>0</v>
          </cell>
          <cell r="O784">
            <v>0</v>
          </cell>
          <cell r="P784">
            <v>0</v>
          </cell>
          <cell r="Q784" t="str">
            <v>0676</v>
          </cell>
          <cell r="R784" t="str">
            <v>12450</v>
          </cell>
          <cell r="S784" t="str">
            <v>200212</v>
          </cell>
          <cell r="T784" t="str">
            <v>SA01</v>
          </cell>
          <cell r="U784">
            <v>-78.77</v>
          </cell>
          <cell r="V784" t="str">
            <v>LDB</v>
          </cell>
          <cell r="W784">
            <v>0</v>
          </cell>
          <cell r="Y784">
            <v>0</v>
          </cell>
          <cell r="Z784">
            <v>-1</v>
          </cell>
          <cell r="AA784" t="str">
            <v>MS#</v>
          </cell>
          <cell r="AB784" t="str">
            <v xml:space="preserve">   998014070</v>
          </cell>
          <cell r="AC784" t="str">
            <v>BCH</v>
          </cell>
          <cell r="AD784" t="str">
            <v>012641</v>
          </cell>
          <cell r="AE784" t="str">
            <v>TML</v>
          </cell>
          <cell r="AF784" t="str">
            <v>12027</v>
          </cell>
          <cell r="AG784" t="str">
            <v>SRL</v>
          </cell>
          <cell r="AH784" t="str">
            <v>0350</v>
          </cell>
          <cell r="AI784" t="str">
            <v>DLV</v>
          </cell>
          <cell r="AJ784" t="str">
            <v>000</v>
          </cell>
          <cell r="AK784" t="str">
            <v>REL</v>
          </cell>
          <cell r="AL784" t="str">
            <v>000</v>
          </cell>
          <cell r="AM784" t="str">
            <v>LN#</v>
          </cell>
          <cell r="AO784" t="str">
            <v>UOI</v>
          </cell>
          <cell r="AP784" t="str">
            <v>EA</v>
          </cell>
          <cell r="AU784" t="str">
            <v>0</v>
          </cell>
          <cell r="AW784" t="str">
            <v>000</v>
          </cell>
          <cell r="AX784" t="str">
            <v>00</v>
          </cell>
          <cell r="AY784" t="str">
            <v>0</v>
          </cell>
          <cell r="AZ784" t="str">
            <v>FPL Fibernet</v>
          </cell>
        </row>
        <row r="785">
          <cell r="A785" t="str">
            <v>107100</v>
          </cell>
          <cell r="B785" t="str">
            <v>0368</v>
          </cell>
          <cell r="C785" t="str">
            <v>06200</v>
          </cell>
          <cell r="D785" t="str">
            <v>0FIBER</v>
          </cell>
          <cell r="E785" t="str">
            <v>368000</v>
          </cell>
          <cell r="F785" t="str">
            <v>0676</v>
          </cell>
          <cell r="G785" t="str">
            <v>12450</v>
          </cell>
          <cell r="H785" t="str">
            <v>A</v>
          </cell>
          <cell r="I785" t="str">
            <v>00000041</v>
          </cell>
          <cell r="J785">
            <v>65</v>
          </cell>
          <cell r="K785">
            <v>368</v>
          </cell>
          <cell r="L785">
            <v>6202</v>
          </cell>
          <cell r="M785">
            <v>0</v>
          </cell>
          <cell r="N785">
            <v>0</v>
          </cell>
          <cell r="O785">
            <v>0</v>
          </cell>
          <cell r="P785">
            <v>0</v>
          </cell>
          <cell r="Q785" t="str">
            <v>0676</v>
          </cell>
          <cell r="R785" t="str">
            <v>12450</v>
          </cell>
          <cell r="S785" t="str">
            <v>200212</v>
          </cell>
          <cell r="T785" t="str">
            <v>SA01</v>
          </cell>
          <cell r="U785">
            <v>-135.24</v>
          </cell>
          <cell r="V785" t="str">
            <v>LDB</v>
          </cell>
          <cell r="W785">
            <v>0</v>
          </cell>
          <cell r="Y785">
            <v>0</v>
          </cell>
          <cell r="Z785">
            <v>-69</v>
          </cell>
          <cell r="AA785" t="str">
            <v>MS#</v>
          </cell>
          <cell r="AB785" t="str">
            <v xml:space="preserve">   998000502</v>
          </cell>
          <cell r="AC785" t="str">
            <v>BCH</v>
          </cell>
          <cell r="AD785" t="str">
            <v>012362</v>
          </cell>
          <cell r="AE785" t="str">
            <v>TML</v>
          </cell>
          <cell r="AF785" t="str">
            <v>12026</v>
          </cell>
          <cell r="AG785" t="str">
            <v>SRL</v>
          </cell>
          <cell r="AH785" t="str">
            <v>0368</v>
          </cell>
          <cell r="AI785" t="str">
            <v>DLV</v>
          </cell>
          <cell r="AJ785" t="str">
            <v>000</v>
          </cell>
          <cell r="AK785" t="str">
            <v>REL</v>
          </cell>
          <cell r="AL785" t="str">
            <v>000</v>
          </cell>
          <cell r="AM785" t="str">
            <v>LN#</v>
          </cell>
          <cell r="AO785" t="str">
            <v>UOI</v>
          </cell>
          <cell r="AP785" t="str">
            <v>EA</v>
          </cell>
          <cell r="AU785" t="str">
            <v>0</v>
          </cell>
          <cell r="AW785" t="str">
            <v>000</v>
          </cell>
          <cell r="AX785" t="str">
            <v>00</v>
          </cell>
          <cell r="AY785" t="str">
            <v>0</v>
          </cell>
          <cell r="AZ785" t="str">
            <v>FPL Fibernet</v>
          </cell>
        </row>
        <row r="786">
          <cell r="A786" t="str">
            <v>107100</v>
          </cell>
          <cell r="B786" t="str">
            <v>0368</v>
          </cell>
          <cell r="C786" t="str">
            <v>06200</v>
          </cell>
          <cell r="D786" t="str">
            <v>0FIBER</v>
          </cell>
          <cell r="E786" t="str">
            <v>368000</v>
          </cell>
          <cell r="F786" t="str">
            <v>0676</v>
          </cell>
          <cell r="G786" t="str">
            <v>12450</v>
          </cell>
          <cell r="H786" t="str">
            <v>A</v>
          </cell>
          <cell r="I786" t="str">
            <v>00000041</v>
          </cell>
          <cell r="J786">
            <v>65</v>
          </cell>
          <cell r="K786">
            <v>368</v>
          </cell>
          <cell r="L786">
            <v>6202</v>
          </cell>
          <cell r="M786">
            <v>0</v>
          </cell>
          <cell r="N786">
            <v>0</v>
          </cell>
          <cell r="O786">
            <v>0</v>
          </cell>
          <cell r="P786">
            <v>0</v>
          </cell>
          <cell r="Q786" t="str">
            <v>0676</v>
          </cell>
          <cell r="R786" t="str">
            <v>12450</v>
          </cell>
          <cell r="S786" t="str">
            <v>200212</v>
          </cell>
          <cell r="T786" t="str">
            <v>SA01</v>
          </cell>
          <cell r="U786">
            <v>-165.96</v>
          </cell>
          <cell r="V786" t="str">
            <v>LDB</v>
          </cell>
          <cell r="W786">
            <v>0</v>
          </cell>
          <cell r="Y786">
            <v>0</v>
          </cell>
          <cell r="Z786">
            <v>-4</v>
          </cell>
          <cell r="AA786" t="str">
            <v>MS#</v>
          </cell>
          <cell r="AB786" t="str">
            <v xml:space="preserve">   998000184</v>
          </cell>
          <cell r="AC786" t="str">
            <v>BCH</v>
          </cell>
          <cell r="AD786" t="str">
            <v>017212</v>
          </cell>
          <cell r="AE786" t="str">
            <v>TML</v>
          </cell>
          <cell r="AF786" t="str">
            <v>12018</v>
          </cell>
          <cell r="AG786" t="str">
            <v>SRL</v>
          </cell>
          <cell r="AH786" t="str">
            <v>0368</v>
          </cell>
          <cell r="AI786" t="str">
            <v>DLV</v>
          </cell>
          <cell r="AJ786" t="str">
            <v>000</v>
          </cell>
          <cell r="AK786" t="str">
            <v>REL</v>
          </cell>
          <cell r="AL786" t="str">
            <v>000</v>
          </cell>
          <cell r="AM786" t="str">
            <v>LN#</v>
          </cell>
          <cell r="AO786" t="str">
            <v>UOI</v>
          </cell>
          <cell r="AP786" t="str">
            <v>EA</v>
          </cell>
          <cell r="AU786" t="str">
            <v>0</v>
          </cell>
          <cell r="AW786" t="str">
            <v>000</v>
          </cell>
          <cell r="AX786" t="str">
            <v>00</v>
          </cell>
          <cell r="AY786" t="str">
            <v>0</v>
          </cell>
          <cell r="AZ786" t="str">
            <v>FPL Fibernet</v>
          </cell>
        </row>
        <row r="787">
          <cell r="A787" t="str">
            <v>107100</v>
          </cell>
          <cell r="B787" t="str">
            <v>0368</v>
          </cell>
          <cell r="C787" t="str">
            <v>06200</v>
          </cell>
          <cell r="D787" t="str">
            <v>0FIBER</v>
          </cell>
          <cell r="E787" t="str">
            <v>368000</v>
          </cell>
          <cell r="F787" t="str">
            <v>0676</v>
          </cell>
          <cell r="G787" t="str">
            <v>12450</v>
          </cell>
          <cell r="H787" t="str">
            <v>A</v>
          </cell>
          <cell r="I787" t="str">
            <v>00000041</v>
          </cell>
          <cell r="J787">
            <v>65</v>
          </cell>
          <cell r="K787">
            <v>368</v>
          </cell>
          <cell r="L787">
            <v>6202</v>
          </cell>
          <cell r="M787">
            <v>0</v>
          </cell>
          <cell r="N787">
            <v>0</v>
          </cell>
          <cell r="O787">
            <v>0</v>
          </cell>
          <cell r="P787">
            <v>0</v>
          </cell>
          <cell r="Q787" t="str">
            <v>0676</v>
          </cell>
          <cell r="R787" t="str">
            <v>12450</v>
          </cell>
          <cell r="S787" t="str">
            <v>200212</v>
          </cell>
          <cell r="T787" t="str">
            <v>SA01</v>
          </cell>
          <cell r="U787">
            <v>-240</v>
          </cell>
          <cell r="V787" t="str">
            <v>LDB</v>
          </cell>
          <cell r="W787">
            <v>0</v>
          </cell>
          <cell r="Y787">
            <v>0</v>
          </cell>
          <cell r="Z787">
            <v>-1</v>
          </cell>
          <cell r="AA787" t="str">
            <v>MS#</v>
          </cell>
          <cell r="AB787" t="str">
            <v xml:space="preserve">   998001004</v>
          </cell>
          <cell r="AC787" t="str">
            <v>BCH</v>
          </cell>
          <cell r="AD787" t="str">
            <v>015504</v>
          </cell>
          <cell r="AE787" t="str">
            <v>TML</v>
          </cell>
          <cell r="AF787" t="str">
            <v>12019</v>
          </cell>
          <cell r="AG787" t="str">
            <v>SRL</v>
          </cell>
          <cell r="AH787" t="str">
            <v>0350</v>
          </cell>
          <cell r="AI787" t="str">
            <v>DLV</v>
          </cell>
          <cell r="AJ787" t="str">
            <v>000</v>
          </cell>
          <cell r="AK787" t="str">
            <v>REL</v>
          </cell>
          <cell r="AL787" t="str">
            <v>000</v>
          </cell>
          <cell r="AM787" t="str">
            <v>LN#</v>
          </cell>
          <cell r="AO787" t="str">
            <v>UOI</v>
          </cell>
          <cell r="AP787" t="str">
            <v>EA</v>
          </cell>
          <cell r="AU787" t="str">
            <v>0</v>
          </cell>
          <cell r="AW787" t="str">
            <v>000</v>
          </cell>
          <cell r="AX787" t="str">
            <v>00</v>
          </cell>
          <cell r="AY787" t="str">
            <v>0</v>
          </cell>
          <cell r="AZ787" t="str">
            <v>FPL Fibernet</v>
          </cell>
        </row>
        <row r="788">
          <cell r="A788" t="str">
            <v>107100</v>
          </cell>
          <cell r="B788" t="str">
            <v>0368</v>
          </cell>
          <cell r="C788" t="str">
            <v>06200</v>
          </cell>
          <cell r="D788" t="str">
            <v>0FIBER</v>
          </cell>
          <cell r="E788" t="str">
            <v>368000</v>
          </cell>
          <cell r="F788" t="str">
            <v>0676</v>
          </cell>
          <cell r="G788" t="str">
            <v>12450</v>
          </cell>
          <cell r="H788" t="str">
            <v>A</v>
          </cell>
          <cell r="I788" t="str">
            <v>00000041</v>
          </cell>
          <cell r="J788">
            <v>65</v>
          </cell>
          <cell r="K788">
            <v>368</v>
          </cell>
          <cell r="L788">
            <v>6202</v>
          </cell>
          <cell r="M788">
            <v>0</v>
          </cell>
          <cell r="N788">
            <v>0</v>
          </cell>
          <cell r="O788">
            <v>0</v>
          </cell>
          <cell r="P788">
            <v>0</v>
          </cell>
          <cell r="Q788" t="str">
            <v>0676</v>
          </cell>
          <cell r="R788" t="str">
            <v>12450</v>
          </cell>
          <cell r="S788" t="str">
            <v>200212</v>
          </cell>
          <cell r="T788" t="str">
            <v>SA01</v>
          </cell>
          <cell r="U788">
            <v>-345</v>
          </cell>
          <cell r="V788" t="str">
            <v>LDB</v>
          </cell>
          <cell r="W788">
            <v>0</v>
          </cell>
          <cell r="Y788">
            <v>0</v>
          </cell>
          <cell r="Z788">
            <v>-1</v>
          </cell>
          <cell r="AA788" t="str">
            <v>MS#</v>
          </cell>
          <cell r="AB788" t="str">
            <v xml:space="preserve">   998001020</v>
          </cell>
          <cell r="AC788" t="str">
            <v>BCH</v>
          </cell>
          <cell r="AD788" t="str">
            <v>015504</v>
          </cell>
          <cell r="AE788" t="str">
            <v>TML</v>
          </cell>
          <cell r="AF788" t="str">
            <v>12019</v>
          </cell>
          <cell r="AG788" t="str">
            <v>SRL</v>
          </cell>
          <cell r="AH788" t="str">
            <v>0350</v>
          </cell>
          <cell r="AI788" t="str">
            <v>DLV</v>
          </cell>
          <cell r="AJ788" t="str">
            <v>000</v>
          </cell>
          <cell r="AK788" t="str">
            <v>REL</v>
          </cell>
          <cell r="AL788" t="str">
            <v>000</v>
          </cell>
          <cell r="AM788" t="str">
            <v>LN#</v>
          </cell>
          <cell r="AO788" t="str">
            <v>UOI</v>
          </cell>
          <cell r="AP788" t="str">
            <v>EA</v>
          </cell>
          <cell r="AU788" t="str">
            <v>0</v>
          </cell>
          <cell r="AW788" t="str">
            <v>000</v>
          </cell>
          <cell r="AX788" t="str">
            <v>00</v>
          </cell>
          <cell r="AY788" t="str">
            <v>0</v>
          </cell>
          <cell r="AZ788" t="str">
            <v>FPL Fibernet</v>
          </cell>
        </row>
        <row r="789">
          <cell r="A789" t="str">
            <v>107100</v>
          </cell>
          <cell r="B789" t="str">
            <v>0368</v>
          </cell>
          <cell r="C789" t="str">
            <v>06200</v>
          </cell>
          <cell r="D789" t="str">
            <v>0FIBER</v>
          </cell>
          <cell r="E789" t="str">
            <v>368000</v>
          </cell>
          <cell r="F789" t="str">
            <v>0676</v>
          </cell>
          <cell r="G789" t="str">
            <v>12450</v>
          </cell>
          <cell r="H789" t="str">
            <v>A</v>
          </cell>
          <cell r="I789" t="str">
            <v>00000041</v>
          </cell>
          <cell r="J789">
            <v>65</v>
          </cell>
          <cell r="K789">
            <v>368</v>
          </cell>
          <cell r="L789">
            <v>6202</v>
          </cell>
          <cell r="M789">
            <v>0</v>
          </cell>
          <cell r="N789">
            <v>0</v>
          </cell>
          <cell r="O789">
            <v>0</v>
          </cell>
          <cell r="P789">
            <v>0</v>
          </cell>
          <cell r="Q789" t="str">
            <v>0676</v>
          </cell>
          <cell r="R789" t="str">
            <v>12450</v>
          </cell>
          <cell r="S789" t="str">
            <v>200212</v>
          </cell>
          <cell r="T789" t="str">
            <v>SA01</v>
          </cell>
          <cell r="U789">
            <v>-345</v>
          </cell>
          <cell r="V789" t="str">
            <v>LDB</v>
          </cell>
          <cell r="W789">
            <v>0</v>
          </cell>
          <cell r="Y789">
            <v>0</v>
          </cell>
          <cell r="Z789">
            <v>-1</v>
          </cell>
          <cell r="AA789" t="str">
            <v>MS#</v>
          </cell>
          <cell r="AB789" t="str">
            <v xml:space="preserve">   998001020</v>
          </cell>
          <cell r="AC789" t="str">
            <v>BCH</v>
          </cell>
          <cell r="AD789" t="str">
            <v>015504</v>
          </cell>
          <cell r="AE789" t="str">
            <v>TML</v>
          </cell>
          <cell r="AF789" t="str">
            <v>12019</v>
          </cell>
          <cell r="AG789" t="str">
            <v>SRL</v>
          </cell>
          <cell r="AH789" t="str">
            <v>0350</v>
          </cell>
          <cell r="AI789" t="str">
            <v>DLV</v>
          </cell>
          <cell r="AJ789" t="str">
            <v>000</v>
          </cell>
          <cell r="AK789" t="str">
            <v>REL</v>
          </cell>
          <cell r="AL789" t="str">
            <v>000</v>
          </cell>
          <cell r="AM789" t="str">
            <v>LN#</v>
          </cell>
          <cell r="AO789" t="str">
            <v>UOI</v>
          </cell>
          <cell r="AP789" t="str">
            <v>EA</v>
          </cell>
          <cell r="AU789" t="str">
            <v>0</v>
          </cell>
          <cell r="AW789" t="str">
            <v>000</v>
          </cell>
          <cell r="AX789" t="str">
            <v>00</v>
          </cell>
          <cell r="AY789" t="str">
            <v>0</v>
          </cell>
          <cell r="AZ789" t="str">
            <v>FPL Fibernet</v>
          </cell>
        </row>
        <row r="790">
          <cell r="A790" t="str">
            <v>107100</v>
          </cell>
          <cell r="B790" t="str">
            <v>0368</v>
          </cell>
          <cell r="C790" t="str">
            <v>06200</v>
          </cell>
          <cell r="D790" t="str">
            <v>0FIBER</v>
          </cell>
          <cell r="E790" t="str">
            <v>368000</v>
          </cell>
          <cell r="F790" t="str">
            <v>0676</v>
          </cell>
          <cell r="G790" t="str">
            <v>12450</v>
          </cell>
          <cell r="H790" t="str">
            <v>A</v>
          </cell>
          <cell r="I790" t="str">
            <v>00000041</v>
          </cell>
          <cell r="J790">
            <v>65</v>
          </cell>
          <cell r="K790">
            <v>368</v>
          </cell>
          <cell r="L790">
            <v>6202</v>
          </cell>
          <cell r="M790">
            <v>0</v>
          </cell>
          <cell r="N790">
            <v>0</v>
          </cell>
          <cell r="O790">
            <v>0</v>
          </cell>
          <cell r="P790">
            <v>0</v>
          </cell>
          <cell r="Q790" t="str">
            <v>0676</v>
          </cell>
          <cell r="R790" t="str">
            <v>12450</v>
          </cell>
          <cell r="S790" t="str">
            <v>200212</v>
          </cell>
          <cell r="T790" t="str">
            <v>SA01</v>
          </cell>
          <cell r="U790">
            <v>-345</v>
          </cell>
          <cell r="V790" t="str">
            <v>LDB</v>
          </cell>
          <cell r="W790">
            <v>0</v>
          </cell>
          <cell r="Y790">
            <v>0</v>
          </cell>
          <cell r="Z790">
            <v>-1</v>
          </cell>
          <cell r="AA790" t="str">
            <v>MS#</v>
          </cell>
          <cell r="AB790" t="str">
            <v xml:space="preserve">   998001020</v>
          </cell>
          <cell r="AC790" t="str">
            <v>BCH</v>
          </cell>
          <cell r="AD790" t="str">
            <v>015504</v>
          </cell>
          <cell r="AE790" t="str">
            <v>TML</v>
          </cell>
          <cell r="AF790" t="str">
            <v>12019</v>
          </cell>
          <cell r="AG790" t="str">
            <v>SRL</v>
          </cell>
          <cell r="AH790" t="str">
            <v>0350</v>
          </cell>
          <cell r="AI790" t="str">
            <v>DLV</v>
          </cell>
          <cell r="AJ790" t="str">
            <v>000</v>
          </cell>
          <cell r="AK790" t="str">
            <v>REL</v>
          </cell>
          <cell r="AL790" t="str">
            <v>000</v>
          </cell>
          <cell r="AM790" t="str">
            <v>LN#</v>
          </cell>
          <cell r="AO790" t="str">
            <v>UOI</v>
          </cell>
          <cell r="AP790" t="str">
            <v>EA</v>
          </cell>
          <cell r="AU790" t="str">
            <v>0</v>
          </cell>
          <cell r="AW790" t="str">
            <v>000</v>
          </cell>
          <cell r="AX790" t="str">
            <v>00</v>
          </cell>
          <cell r="AY790" t="str">
            <v>0</v>
          </cell>
          <cell r="AZ790" t="str">
            <v>FPL Fibernet</v>
          </cell>
        </row>
        <row r="791">
          <cell r="A791" t="str">
            <v>107100</v>
          </cell>
          <cell r="B791" t="str">
            <v>0368</v>
          </cell>
          <cell r="C791" t="str">
            <v>06200</v>
          </cell>
          <cell r="D791" t="str">
            <v>0FIBER</v>
          </cell>
          <cell r="E791" t="str">
            <v>368000</v>
          </cell>
          <cell r="F791" t="str">
            <v>0676</v>
          </cell>
          <cell r="G791" t="str">
            <v>12450</v>
          </cell>
          <cell r="H791" t="str">
            <v>A</v>
          </cell>
          <cell r="I791" t="str">
            <v>00000041</v>
          </cell>
          <cell r="J791">
            <v>65</v>
          </cell>
          <cell r="K791">
            <v>368</v>
          </cell>
          <cell r="L791">
            <v>6202</v>
          </cell>
          <cell r="M791">
            <v>0</v>
          </cell>
          <cell r="N791">
            <v>0</v>
          </cell>
          <cell r="O791">
            <v>0</v>
          </cell>
          <cell r="P791">
            <v>0</v>
          </cell>
          <cell r="Q791" t="str">
            <v>0676</v>
          </cell>
          <cell r="R791" t="str">
            <v>12450</v>
          </cell>
          <cell r="S791" t="str">
            <v>200212</v>
          </cell>
          <cell r="T791" t="str">
            <v>SA01</v>
          </cell>
          <cell r="U791">
            <v>-374.06</v>
          </cell>
          <cell r="V791" t="str">
            <v>LDB</v>
          </cell>
          <cell r="W791">
            <v>0</v>
          </cell>
          <cell r="Y791">
            <v>0</v>
          </cell>
          <cell r="Z791">
            <v>-1</v>
          </cell>
          <cell r="AA791" t="str">
            <v>MS#</v>
          </cell>
          <cell r="AB791" t="str">
            <v xml:space="preserve">   998003502</v>
          </cell>
          <cell r="AC791" t="str">
            <v>BCH</v>
          </cell>
          <cell r="AD791" t="str">
            <v>012359</v>
          </cell>
          <cell r="AE791" t="str">
            <v>TML</v>
          </cell>
          <cell r="AF791" t="str">
            <v>12026</v>
          </cell>
          <cell r="AG791" t="str">
            <v>SRL</v>
          </cell>
          <cell r="AH791" t="str">
            <v>0368</v>
          </cell>
          <cell r="AI791" t="str">
            <v>DLV</v>
          </cell>
          <cell r="AJ791" t="str">
            <v>000</v>
          </cell>
          <cell r="AK791" t="str">
            <v>REL</v>
          </cell>
          <cell r="AL791" t="str">
            <v>000</v>
          </cell>
          <cell r="AM791" t="str">
            <v>LN#</v>
          </cell>
          <cell r="AO791" t="str">
            <v>UOI</v>
          </cell>
          <cell r="AP791" t="str">
            <v>EA</v>
          </cell>
          <cell r="AU791" t="str">
            <v>0</v>
          </cell>
          <cell r="AW791" t="str">
            <v>000</v>
          </cell>
          <cell r="AX791" t="str">
            <v>00</v>
          </cell>
          <cell r="AY791" t="str">
            <v>0</v>
          </cell>
          <cell r="AZ791" t="str">
            <v>FPL Fibernet</v>
          </cell>
        </row>
        <row r="792">
          <cell r="A792" t="str">
            <v>107100</v>
          </cell>
          <cell r="B792" t="str">
            <v>0368</v>
          </cell>
          <cell r="C792" t="str">
            <v>06200</v>
          </cell>
          <cell r="D792" t="str">
            <v>0FIBER</v>
          </cell>
          <cell r="E792" t="str">
            <v>368000</v>
          </cell>
          <cell r="F792" t="str">
            <v>0676</v>
          </cell>
          <cell r="G792" t="str">
            <v>12450</v>
          </cell>
          <cell r="H792" t="str">
            <v>A</v>
          </cell>
          <cell r="I792" t="str">
            <v>00000041</v>
          </cell>
          <cell r="J792">
            <v>65</v>
          </cell>
          <cell r="K792">
            <v>368</v>
          </cell>
          <cell r="L792">
            <v>6202</v>
          </cell>
          <cell r="M792">
            <v>0</v>
          </cell>
          <cell r="N792">
            <v>0</v>
          </cell>
          <cell r="O792">
            <v>0</v>
          </cell>
          <cell r="P792">
            <v>0</v>
          </cell>
          <cell r="Q792" t="str">
            <v>0676</v>
          </cell>
          <cell r="R792" t="str">
            <v>12450</v>
          </cell>
          <cell r="S792" t="str">
            <v>200212</v>
          </cell>
          <cell r="T792" t="str">
            <v>SA01</v>
          </cell>
          <cell r="U792">
            <v>-425.34</v>
          </cell>
          <cell r="V792" t="str">
            <v>LDB</v>
          </cell>
          <cell r="W792">
            <v>0</v>
          </cell>
          <cell r="Y792">
            <v>0</v>
          </cell>
          <cell r="Z792">
            <v>-1</v>
          </cell>
          <cell r="AA792" t="str">
            <v>MS#</v>
          </cell>
          <cell r="AB792" t="str">
            <v xml:space="preserve">   998014548</v>
          </cell>
          <cell r="AC792" t="str">
            <v>BCH</v>
          </cell>
          <cell r="AD792" t="str">
            <v>017202</v>
          </cell>
          <cell r="AE792" t="str">
            <v>TML</v>
          </cell>
          <cell r="AF792" t="str">
            <v>12018</v>
          </cell>
          <cell r="AG792" t="str">
            <v>SRL</v>
          </cell>
          <cell r="AH792" t="str">
            <v>0350</v>
          </cell>
          <cell r="AI792" t="str">
            <v>DLV</v>
          </cell>
          <cell r="AJ792" t="str">
            <v>000</v>
          </cell>
          <cell r="AK792" t="str">
            <v>REL</v>
          </cell>
          <cell r="AL792" t="str">
            <v>000</v>
          </cell>
          <cell r="AM792" t="str">
            <v>LN#</v>
          </cell>
          <cell r="AO792" t="str">
            <v>UOI</v>
          </cell>
          <cell r="AP792" t="str">
            <v>EA</v>
          </cell>
          <cell r="AU792" t="str">
            <v>0</v>
          </cell>
          <cell r="AW792" t="str">
            <v>000</v>
          </cell>
          <cell r="AX792" t="str">
            <v>00</v>
          </cell>
          <cell r="AY792" t="str">
            <v>0</v>
          </cell>
          <cell r="AZ792" t="str">
            <v>FPL Fibernet</v>
          </cell>
        </row>
        <row r="793">
          <cell r="A793" t="str">
            <v>107100</v>
          </cell>
          <cell r="B793" t="str">
            <v>0368</v>
          </cell>
          <cell r="C793" t="str">
            <v>06200</v>
          </cell>
          <cell r="D793" t="str">
            <v>0FIBER</v>
          </cell>
          <cell r="E793" t="str">
            <v>368000</v>
          </cell>
          <cell r="F793" t="str">
            <v>0676</v>
          </cell>
          <cell r="G793" t="str">
            <v>12450</v>
          </cell>
          <cell r="H793" t="str">
            <v>A</v>
          </cell>
          <cell r="I793" t="str">
            <v>00000041</v>
          </cell>
          <cell r="J793">
            <v>65</v>
          </cell>
          <cell r="K793">
            <v>368</v>
          </cell>
          <cell r="L793">
            <v>6202</v>
          </cell>
          <cell r="M793">
            <v>0</v>
          </cell>
          <cell r="N793">
            <v>0</v>
          </cell>
          <cell r="O793">
            <v>0</v>
          </cell>
          <cell r="P793">
            <v>0</v>
          </cell>
          <cell r="Q793" t="str">
            <v>0676</v>
          </cell>
          <cell r="R793" t="str">
            <v>12450</v>
          </cell>
          <cell r="S793" t="str">
            <v>200212</v>
          </cell>
          <cell r="T793" t="str">
            <v>SA01</v>
          </cell>
          <cell r="U793">
            <v>-445.58</v>
          </cell>
          <cell r="V793" t="str">
            <v>LDB</v>
          </cell>
          <cell r="W793">
            <v>0</v>
          </cell>
          <cell r="Y793">
            <v>0</v>
          </cell>
          <cell r="Z793">
            <v>-2</v>
          </cell>
          <cell r="AA793" t="str">
            <v>MS#</v>
          </cell>
          <cell r="AB793" t="str">
            <v xml:space="preserve">   998014577</v>
          </cell>
          <cell r="AC793" t="str">
            <v>BCH</v>
          </cell>
          <cell r="AD793" t="str">
            <v>013358</v>
          </cell>
          <cell r="AE793" t="str">
            <v>TML</v>
          </cell>
          <cell r="AF793" t="str">
            <v>12016</v>
          </cell>
          <cell r="AG793" t="str">
            <v>SRL</v>
          </cell>
          <cell r="AH793" t="str">
            <v>0350</v>
          </cell>
          <cell r="AI793" t="str">
            <v>DLV</v>
          </cell>
          <cell r="AJ793" t="str">
            <v>000</v>
          </cell>
          <cell r="AK793" t="str">
            <v>REL</v>
          </cell>
          <cell r="AL793" t="str">
            <v>000</v>
          </cell>
          <cell r="AM793" t="str">
            <v>LN#</v>
          </cell>
          <cell r="AO793" t="str">
            <v>UOI</v>
          </cell>
          <cell r="AP793" t="str">
            <v>EA</v>
          </cell>
          <cell r="AU793" t="str">
            <v>0</v>
          </cell>
          <cell r="AW793" t="str">
            <v>000</v>
          </cell>
          <cell r="AX793" t="str">
            <v>00</v>
          </cell>
          <cell r="AY793" t="str">
            <v>0</v>
          </cell>
          <cell r="AZ793" t="str">
            <v>FPL Fibernet</v>
          </cell>
        </row>
        <row r="794">
          <cell r="A794" t="str">
            <v>107100</v>
          </cell>
          <cell r="B794" t="str">
            <v>0368</v>
          </cell>
          <cell r="C794" t="str">
            <v>06200</v>
          </cell>
          <cell r="D794" t="str">
            <v>0FIBER</v>
          </cell>
          <cell r="E794" t="str">
            <v>368000</v>
          </cell>
          <cell r="F794" t="str">
            <v>0676</v>
          </cell>
          <cell r="G794" t="str">
            <v>12450</v>
          </cell>
          <cell r="H794" t="str">
            <v>A</v>
          </cell>
          <cell r="I794" t="str">
            <v>00000041</v>
          </cell>
          <cell r="J794">
            <v>65</v>
          </cell>
          <cell r="K794">
            <v>368</v>
          </cell>
          <cell r="L794">
            <v>6202</v>
          </cell>
          <cell r="M794">
            <v>0</v>
          </cell>
          <cell r="N794">
            <v>0</v>
          </cell>
          <cell r="O794">
            <v>0</v>
          </cell>
          <cell r="P794">
            <v>0</v>
          </cell>
          <cell r="Q794" t="str">
            <v>0676</v>
          </cell>
          <cell r="R794" t="str">
            <v>12450</v>
          </cell>
          <cell r="S794" t="str">
            <v>200212</v>
          </cell>
          <cell r="T794" t="str">
            <v>SA01</v>
          </cell>
          <cell r="U794">
            <v>-460</v>
          </cell>
          <cell r="V794" t="str">
            <v>LDB</v>
          </cell>
          <cell r="W794">
            <v>0</v>
          </cell>
          <cell r="Y794">
            <v>0</v>
          </cell>
          <cell r="Z794">
            <v>-1</v>
          </cell>
          <cell r="AA794" t="str">
            <v>MS#</v>
          </cell>
          <cell r="AB794" t="str">
            <v xml:space="preserve">   998001008</v>
          </cell>
          <cell r="AC794" t="str">
            <v>BCH</v>
          </cell>
          <cell r="AD794" t="str">
            <v>015504</v>
          </cell>
          <cell r="AE794" t="str">
            <v>TML</v>
          </cell>
          <cell r="AF794" t="str">
            <v>12019</v>
          </cell>
          <cell r="AG794" t="str">
            <v>SRL</v>
          </cell>
          <cell r="AH794" t="str">
            <v>0350</v>
          </cell>
          <cell r="AI794" t="str">
            <v>DLV</v>
          </cell>
          <cell r="AJ794" t="str">
            <v>000</v>
          </cell>
          <cell r="AK794" t="str">
            <v>REL</v>
          </cell>
          <cell r="AL794" t="str">
            <v>000</v>
          </cell>
          <cell r="AM794" t="str">
            <v>LN#</v>
          </cell>
          <cell r="AO794" t="str">
            <v>UOI</v>
          </cell>
          <cell r="AP794" t="str">
            <v>EA</v>
          </cell>
          <cell r="AU794" t="str">
            <v>0</v>
          </cell>
          <cell r="AW794" t="str">
            <v>000</v>
          </cell>
          <cell r="AX794" t="str">
            <v>00</v>
          </cell>
          <cell r="AY794" t="str">
            <v>0</v>
          </cell>
          <cell r="AZ794" t="str">
            <v>FPL Fibernet</v>
          </cell>
        </row>
        <row r="795">
          <cell r="A795" t="str">
            <v>107100</v>
          </cell>
          <cell r="B795" t="str">
            <v>0368</v>
          </cell>
          <cell r="C795" t="str">
            <v>06200</v>
          </cell>
          <cell r="D795" t="str">
            <v>0FIBER</v>
          </cell>
          <cell r="E795" t="str">
            <v>368000</v>
          </cell>
          <cell r="F795" t="str">
            <v>0676</v>
          </cell>
          <cell r="G795" t="str">
            <v>12450</v>
          </cell>
          <cell r="H795" t="str">
            <v>A</v>
          </cell>
          <cell r="I795" t="str">
            <v>00000041</v>
          </cell>
          <cell r="J795">
            <v>65</v>
          </cell>
          <cell r="K795">
            <v>368</v>
          </cell>
          <cell r="L795">
            <v>6202</v>
          </cell>
          <cell r="M795">
            <v>0</v>
          </cell>
          <cell r="N795">
            <v>0</v>
          </cell>
          <cell r="O795">
            <v>0</v>
          </cell>
          <cell r="P795">
            <v>0</v>
          </cell>
          <cell r="Q795" t="str">
            <v>0676</v>
          </cell>
          <cell r="R795" t="str">
            <v>12450</v>
          </cell>
          <cell r="S795" t="str">
            <v>200212</v>
          </cell>
          <cell r="T795" t="str">
            <v>SA01</v>
          </cell>
          <cell r="U795">
            <v>-460</v>
          </cell>
          <cell r="V795" t="str">
            <v>LDB</v>
          </cell>
          <cell r="W795">
            <v>0</v>
          </cell>
          <cell r="Y795">
            <v>0</v>
          </cell>
          <cell r="Z795">
            <v>-1</v>
          </cell>
          <cell r="AA795" t="str">
            <v>MS#</v>
          </cell>
          <cell r="AB795" t="str">
            <v xml:space="preserve">   998001009</v>
          </cell>
          <cell r="AC795" t="str">
            <v>BCH</v>
          </cell>
          <cell r="AD795" t="str">
            <v>015504</v>
          </cell>
          <cell r="AE795" t="str">
            <v>TML</v>
          </cell>
          <cell r="AF795" t="str">
            <v>12019</v>
          </cell>
          <cell r="AG795" t="str">
            <v>SRL</v>
          </cell>
          <cell r="AH795" t="str">
            <v>0350</v>
          </cell>
          <cell r="AI795" t="str">
            <v>DLV</v>
          </cell>
          <cell r="AJ795" t="str">
            <v>000</v>
          </cell>
          <cell r="AK795" t="str">
            <v>REL</v>
          </cell>
          <cell r="AL795" t="str">
            <v>000</v>
          </cell>
          <cell r="AM795" t="str">
            <v>LN#</v>
          </cell>
          <cell r="AO795" t="str">
            <v>UOI</v>
          </cell>
          <cell r="AP795" t="str">
            <v>EA</v>
          </cell>
          <cell r="AU795" t="str">
            <v>0</v>
          </cell>
          <cell r="AW795" t="str">
            <v>000</v>
          </cell>
          <cell r="AX795" t="str">
            <v>00</v>
          </cell>
          <cell r="AY795" t="str">
            <v>0</v>
          </cell>
          <cell r="AZ795" t="str">
            <v>FPL Fibernet</v>
          </cell>
        </row>
        <row r="796">
          <cell r="A796" t="str">
            <v>107100</v>
          </cell>
          <cell r="B796" t="str">
            <v>0368</v>
          </cell>
          <cell r="C796" t="str">
            <v>06200</v>
          </cell>
          <cell r="D796" t="str">
            <v>0FIBER</v>
          </cell>
          <cell r="E796" t="str">
            <v>368000</v>
          </cell>
          <cell r="F796" t="str">
            <v>0676</v>
          </cell>
          <cell r="G796" t="str">
            <v>12450</v>
          </cell>
          <cell r="H796" t="str">
            <v>A</v>
          </cell>
          <cell r="I796" t="str">
            <v>00000041</v>
          </cell>
          <cell r="J796">
            <v>65</v>
          </cell>
          <cell r="K796">
            <v>368</v>
          </cell>
          <cell r="L796">
            <v>6202</v>
          </cell>
          <cell r="M796">
            <v>0</v>
          </cell>
          <cell r="N796">
            <v>0</v>
          </cell>
          <cell r="O796">
            <v>0</v>
          </cell>
          <cell r="P796">
            <v>0</v>
          </cell>
          <cell r="Q796" t="str">
            <v>0676</v>
          </cell>
          <cell r="R796" t="str">
            <v>12450</v>
          </cell>
          <cell r="S796" t="str">
            <v>200212</v>
          </cell>
          <cell r="T796" t="str">
            <v>SA01</v>
          </cell>
          <cell r="U796">
            <v>-518</v>
          </cell>
          <cell r="V796" t="str">
            <v>LDB</v>
          </cell>
          <cell r="W796">
            <v>0</v>
          </cell>
          <cell r="Y796">
            <v>0</v>
          </cell>
          <cell r="Z796">
            <v>-1</v>
          </cell>
          <cell r="AA796" t="str">
            <v>MS#</v>
          </cell>
          <cell r="AB796" t="str">
            <v xml:space="preserve">   998003504</v>
          </cell>
          <cell r="AC796" t="str">
            <v>BCH</v>
          </cell>
          <cell r="AD796" t="str">
            <v>013418</v>
          </cell>
          <cell r="AE796" t="str">
            <v>TML</v>
          </cell>
          <cell r="AF796" t="str">
            <v>12016</v>
          </cell>
          <cell r="AG796" t="str">
            <v>SRL</v>
          </cell>
          <cell r="AH796" t="str">
            <v>0368</v>
          </cell>
          <cell r="AI796" t="str">
            <v>DLV</v>
          </cell>
          <cell r="AJ796" t="str">
            <v>000</v>
          </cell>
          <cell r="AK796" t="str">
            <v>REL</v>
          </cell>
          <cell r="AL796" t="str">
            <v>000</v>
          </cell>
          <cell r="AM796" t="str">
            <v>LN#</v>
          </cell>
          <cell r="AO796" t="str">
            <v>UOI</v>
          </cell>
          <cell r="AP796" t="str">
            <v>EA</v>
          </cell>
          <cell r="AU796" t="str">
            <v>0</v>
          </cell>
          <cell r="AW796" t="str">
            <v>000</v>
          </cell>
          <cell r="AX796" t="str">
            <v>00</v>
          </cell>
          <cell r="AY796" t="str">
            <v>0</v>
          </cell>
          <cell r="AZ796" t="str">
            <v>FPL Fibernet</v>
          </cell>
        </row>
        <row r="797">
          <cell r="A797" t="str">
            <v>107100</v>
          </cell>
          <cell r="B797" t="str">
            <v>0368</v>
          </cell>
          <cell r="C797" t="str">
            <v>06200</v>
          </cell>
          <cell r="D797" t="str">
            <v>0FIBER</v>
          </cell>
          <cell r="E797" t="str">
            <v>368000</v>
          </cell>
          <cell r="F797" t="str">
            <v>0676</v>
          </cell>
          <cell r="G797" t="str">
            <v>12450</v>
          </cell>
          <cell r="H797" t="str">
            <v>A</v>
          </cell>
          <cell r="I797" t="str">
            <v>00000041</v>
          </cell>
          <cell r="J797">
            <v>65</v>
          </cell>
          <cell r="K797">
            <v>368</v>
          </cell>
          <cell r="L797">
            <v>6202</v>
          </cell>
          <cell r="M797">
            <v>0</v>
          </cell>
          <cell r="N797">
            <v>0</v>
          </cell>
          <cell r="O797">
            <v>0</v>
          </cell>
          <cell r="P797">
            <v>0</v>
          </cell>
          <cell r="Q797" t="str">
            <v>0676</v>
          </cell>
          <cell r="R797" t="str">
            <v>12450</v>
          </cell>
          <cell r="S797" t="str">
            <v>200212</v>
          </cell>
          <cell r="T797" t="str">
            <v>SA01</v>
          </cell>
          <cell r="U797">
            <v>-667.02</v>
          </cell>
          <cell r="V797" t="str">
            <v>LDB</v>
          </cell>
          <cell r="W797">
            <v>0</v>
          </cell>
          <cell r="Y797">
            <v>0</v>
          </cell>
          <cell r="Z797">
            <v>-6</v>
          </cell>
          <cell r="AA797" t="str">
            <v>MS#</v>
          </cell>
          <cell r="AB797" t="str">
            <v xml:space="preserve">   998014621</v>
          </cell>
          <cell r="AC797" t="str">
            <v>BCH</v>
          </cell>
          <cell r="AD797" t="str">
            <v>013415</v>
          </cell>
          <cell r="AE797" t="str">
            <v>TML</v>
          </cell>
          <cell r="AF797" t="str">
            <v>12016</v>
          </cell>
          <cell r="AG797" t="str">
            <v>SRL</v>
          </cell>
          <cell r="AH797" t="str">
            <v>0350</v>
          </cell>
          <cell r="AI797" t="str">
            <v>DLV</v>
          </cell>
          <cell r="AJ797" t="str">
            <v>000</v>
          </cell>
          <cell r="AK797" t="str">
            <v>REL</v>
          </cell>
          <cell r="AL797" t="str">
            <v>000</v>
          </cell>
          <cell r="AM797" t="str">
            <v>LN#</v>
          </cell>
          <cell r="AO797" t="str">
            <v>UOI</v>
          </cell>
          <cell r="AP797" t="str">
            <v>EA</v>
          </cell>
          <cell r="AU797" t="str">
            <v>0</v>
          </cell>
          <cell r="AW797" t="str">
            <v>000</v>
          </cell>
          <cell r="AX797" t="str">
            <v>00</v>
          </cell>
          <cell r="AY797" t="str">
            <v>0</v>
          </cell>
          <cell r="AZ797" t="str">
            <v>FPL Fibernet</v>
          </cell>
        </row>
        <row r="798">
          <cell r="A798" t="str">
            <v>107100</v>
          </cell>
          <cell r="B798" t="str">
            <v>0368</v>
          </cell>
          <cell r="C798" t="str">
            <v>06200</v>
          </cell>
          <cell r="D798" t="str">
            <v>0FIBER</v>
          </cell>
          <cell r="E798" t="str">
            <v>368000</v>
          </cell>
          <cell r="F798" t="str">
            <v>0676</v>
          </cell>
          <cell r="G798" t="str">
            <v>12450</v>
          </cell>
          <cell r="H798" t="str">
            <v>A</v>
          </cell>
          <cell r="I798" t="str">
            <v>00000041</v>
          </cell>
          <cell r="J798">
            <v>65</v>
          </cell>
          <cell r="K798">
            <v>368</v>
          </cell>
          <cell r="L798">
            <v>6202</v>
          </cell>
          <cell r="M798">
            <v>0</v>
          </cell>
          <cell r="N798">
            <v>0</v>
          </cell>
          <cell r="O798">
            <v>0</v>
          </cell>
          <cell r="P798">
            <v>0</v>
          </cell>
          <cell r="Q798" t="str">
            <v>0676</v>
          </cell>
          <cell r="R798" t="str">
            <v>12450</v>
          </cell>
          <cell r="S798" t="str">
            <v>200212</v>
          </cell>
          <cell r="T798" t="str">
            <v>SA01</v>
          </cell>
          <cell r="U798">
            <v>-715</v>
          </cell>
          <cell r="V798" t="str">
            <v>LDB</v>
          </cell>
          <cell r="W798">
            <v>0</v>
          </cell>
          <cell r="Y798">
            <v>0</v>
          </cell>
          <cell r="Z798">
            <v>-1</v>
          </cell>
          <cell r="AA798" t="str">
            <v>MS#</v>
          </cell>
          <cell r="AB798" t="str">
            <v xml:space="preserve">   998014581</v>
          </cell>
          <cell r="AC798" t="str">
            <v>BCH</v>
          </cell>
          <cell r="AD798" t="str">
            <v>013359</v>
          </cell>
          <cell r="AE798" t="str">
            <v>TML</v>
          </cell>
          <cell r="AF798" t="str">
            <v>12016</v>
          </cell>
          <cell r="AG798" t="str">
            <v>SRL</v>
          </cell>
          <cell r="AH798" t="str">
            <v>0368</v>
          </cell>
          <cell r="AI798" t="str">
            <v>DLV</v>
          </cell>
          <cell r="AJ798" t="str">
            <v>000</v>
          </cell>
          <cell r="AK798" t="str">
            <v>REL</v>
          </cell>
          <cell r="AL798" t="str">
            <v>000</v>
          </cell>
          <cell r="AM798" t="str">
            <v>LN#</v>
          </cell>
          <cell r="AO798" t="str">
            <v>UOI</v>
          </cell>
          <cell r="AP798" t="str">
            <v>EA</v>
          </cell>
          <cell r="AU798" t="str">
            <v>0</v>
          </cell>
          <cell r="AW798" t="str">
            <v>000</v>
          </cell>
          <cell r="AX798" t="str">
            <v>00</v>
          </cell>
          <cell r="AY798" t="str">
            <v>0</v>
          </cell>
          <cell r="AZ798" t="str">
            <v>FPL Fibernet</v>
          </cell>
        </row>
        <row r="799">
          <cell r="A799" t="str">
            <v>107100</v>
          </cell>
          <cell r="B799" t="str">
            <v>0368</v>
          </cell>
          <cell r="C799" t="str">
            <v>06200</v>
          </cell>
          <cell r="D799" t="str">
            <v>0FIBER</v>
          </cell>
          <cell r="E799" t="str">
            <v>368000</v>
          </cell>
          <cell r="F799" t="str">
            <v>0676</v>
          </cell>
          <cell r="G799" t="str">
            <v>12450</v>
          </cell>
          <cell r="H799" t="str">
            <v>A</v>
          </cell>
          <cell r="I799" t="str">
            <v>00000041</v>
          </cell>
          <cell r="J799">
            <v>65</v>
          </cell>
          <cell r="K799">
            <v>368</v>
          </cell>
          <cell r="L799">
            <v>6202</v>
          </cell>
          <cell r="M799">
            <v>0</v>
          </cell>
          <cell r="N799">
            <v>0</v>
          </cell>
          <cell r="O799">
            <v>0</v>
          </cell>
          <cell r="P799">
            <v>0</v>
          </cell>
          <cell r="Q799" t="str">
            <v>0676</v>
          </cell>
          <cell r="R799" t="str">
            <v>12450</v>
          </cell>
          <cell r="S799" t="str">
            <v>200212</v>
          </cell>
          <cell r="T799" t="str">
            <v>SA01</v>
          </cell>
          <cell r="U799">
            <v>-920</v>
          </cell>
          <cell r="V799" t="str">
            <v>LDB</v>
          </cell>
          <cell r="W799">
            <v>0</v>
          </cell>
          <cell r="Y799">
            <v>0</v>
          </cell>
          <cell r="Z799">
            <v>-1</v>
          </cell>
          <cell r="AA799" t="str">
            <v>MS#</v>
          </cell>
          <cell r="AB799" t="str">
            <v xml:space="preserve">   998001013</v>
          </cell>
          <cell r="AC799" t="str">
            <v>BCH</v>
          </cell>
          <cell r="AD799" t="str">
            <v>015504</v>
          </cell>
          <cell r="AE799" t="str">
            <v>TML</v>
          </cell>
          <cell r="AF799" t="str">
            <v>12019</v>
          </cell>
          <cell r="AG799" t="str">
            <v>SRL</v>
          </cell>
          <cell r="AH799" t="str">
            <v>0350</v>
          </cell>
          <cell r="AI799" t="str">
            <v>DLV</v>
          </cell>
          <cell r="AJ799" t="str">
            <v>000</v>
          </cell>
          <cell r="AK799" t="str">
            <v>REL</v>
          </cell>
          <cell r="AL799" t="str">
            <v>000</v>
          </cell>
          <cell r="AM799" t="str">
            <v>LN#</v>
          </cell>
          <cell r="AO799" t="str">
            <v>UOI</v>
          </cell>
          <cell r="AP799" t="str">
            <v>EA</v>
          </cell>
          <cell r="AU799" t="str">
            <v>0</v>
          </cell>
          <cell r="AW799" t="str">
            <v>000</v>
          </cell>
          <cell r="AX799" t="str">
            <v>00</v>
          </cell>
          <cell r="AY799" t="str">
            <v>0</v>
          </cell>
          <cell r="AZ799" t="str">
            <v>FPL Fibernet</v>
          </cell>
        </row>
        <row r="800">
          <cell r="A800" t="str">
            <v>107100</v>
          </cell>
          <cell r="B800" t="str">
            <v>0368</v>
          </cell>
          <cell r="C800" t="str">
            <v>06200</v>
          </cell>
          <cell r="D800" t="str">
            <v>0FIBER</v>
          </cell>
          <cell r="E800" t="str">
            <v>368000</v>
          </cell>
          <cell r="F800" t="str">
            <v>0676</v>
          </cell>
          <cell r="G800" t="str">
            <v>12450</v>
          </cell>
          <cell r="H800" t="str">
            <v>A</v>
          </cell>
          <cell r="I800" t="str">
            <v>00000041</v>
          </cell>
          <cell r="J800">
            <v>65</v>
          </cell>
          <cell r="K800">
            <v>368</v>
          </cell>
          <cell r="L800">
            <v>6202</v>
          </cell>
          <cell r="M800">
            <v>0</v>
          </cell>
          <cell r="N800">
            <v>0</v>
          </cell>
          <cell r="O800">
            <v>0</v>
          </cell>
          <cell r="P800">
            <v>0</v>
          </cell>
          <cell r="Q800" t="str">
            <v>0676</v>
          </cell>
          <cell r="R800" t="str">
            <v>12450</v>
          </cell>
          <cell r="S800" t="str">
            <v>200212</v>
          </cell>
          <cell r="T800" t="str">
            <v>SA01</v>
          </cell>
          <cell r="U800">
            <v>-934.32</v>
          </cell>
          <cell r="V800" t="str">
            <v>LDB</v>
          </cell>
          <cell r="W800">
            <v>0</v>
          </cell>
          <cell r="Y800">
            <v>0</v>
          </cell>
          <cell r="Z800">
            <v>-2</v>
          </cell>
          <cell r="AA800" t="str">
            <v>MS#</v>
          </cell>
          <cell r="AB800" t="str">
            <v xml:space="preserve">   998014646</v>
          </cell>
          <cell r="AC800" t="str">
            <v>BCH</v>
          </cell>
          <cell r="AD800" t="str">
            <v>015516</v>
          </cell>
          <cell r="AE800" t="str">
            <v>TML</v>
          </cell>
          <cell r="AF800" t="str">
            <v>12019</v>
          </cell>
          <cell r="AG800" t="str">
            <v>SRL</v>
          </cell>
          <cell r="AH800" t="str">
            <v>0350</v>
          </cell>
          <cell r="AI800" t="str">
            <v>DLV</v>
          </cell>
          <cell r="AJ800" t="str">
            <v>000</v>
          </cell>
          <cell r="AK800" t="str">
            <v>REL</v>
          </cell>
          <cell r="AL800" t="str">
            <v>000</v>
          </cell>
          <cell r="AM800" t="str">
            <v>LN#</v>
          </cell>
          <cell r="AO800" t="str">
            <v>UOI</v>
          </cell>
          <cell r="AP800" t="str">
            <v>EA</v>
          </cell>
          <cell r="AU800" t="str">
            <v>0</v>
          </cell>
          <cell r="AW800" t="str">
            <v>000</v>
          </cell>
          <cell r="AX800" t="str">
            <v>00</v>
          </cell>
          <cell r="AY800" t="str">
            <v>0</v>
          </cell>
          <cell r="AZ800" t="str">
            <v>FPL Fibernet</v>
          </cell>
        </row>
        <row r="801">
          <cell r="A801" t="str">
            <v>107100</v>
          </cell>
          <cell r="B801" t="str">
            <v>0368</v>
          </cell>
          <cell r="C801" t="str">
            <v>06200</v>
          </cell>
          <cell r="D801" t="str">
            <v>0FIBER</v>
          </cell>
          <cell r="E801" t="str">
            <v>368000</v>
          </cell>
          <cell r="F801" t="str">
            <v>0676</v>
          </cell>
          <cell r="G801" t="str">
            <v>12450</v>
          </cell>
          <cell r="H801" t="str">
            <v>A</v>
          </cell>
          <cell r="I801" t="str">
            <v>00000041</v>
          </cell>
          <cell r="J801">
            <v>65</v>
          </cell>
          <cell r="K801">
            <v>368</v>
          </cell>
          <cell r="L801">
            <v>6202</v>
          </cell>
          <cell r="M801">
            <v>0</v>
          </cell>
          <cell r="N801">
            <v>0</v>
          </cell>
          <cell r="O801">
            <v>0</v>
          </cell>
          <cell r="P801">
            <v>0</v>
          </cell>
          <cell r="Q801" t="str">
            <v>0676</v>
          </cell>
          <cell r="R801" t="str">
            <v>12450</v>
          </cell>
          <cell r="S801" t="str">
            <v>200212</v>
          </cell>
          <cell r="T801" t="str">
            <v>SA01</v>
          </cell>
          <cell r="U801">
            <v>-1200</v>
          </cell>
          <cell r="V801" t="str">
            <v>LDB</v>
          </cell>
          <cell r="W801">
            <v>0</v>
          </cell>
          <cell r="Y801">
            <v>0</v>
          </cell>
          <cell r="Z801">
            <v>-1</v>
          </cell>
          <cell r="AA801" t="str">
            <v>MS#</v>
          </cell>
          <cell r="AB801" t="str">
            <v xml:space="preserve">   998001011</v>
          </cell>
          <cell r="AC801" t="str">
            <v>BCH</v>
          </cell>
          <cell r="AD801" t="str">
            <v>015504</v>
          </cell>
          <cell r="AE801" t="str">
            <v>TML</v>
          </cell>
          <cell r="AF801" t="str">
            <v>12019</v>
          </cell>
          <cell r="AG801" t="str">
            <v>SRL</v>
          </cell>
          <cell r="AH801" t="str">
            <v>0350</v>
          </cell>
          <cell r="AI801" t="str">
            <v>DLV</v>
          </cell>
          <cell r="AJ801" t="str">
            <v>000</v>
          </cell>
          <cell r="AK801" t="str">
            <v>REL</v>
          </cell>
          <cell r="AL801" t="str">
            <v>000</v>
          </cell>
          <cell r="AM801" t="str">
            <v>LN#</v>
          </cell>
          <cell r="AO801" t="str">
            <v>UOI</v>
          </cell>
          <cell r="AP801" t="str">
            <v>EA</v>
          </cell>
          <cell r="AU801" t="str">
            <v>0</v>
          </cell>
          <cell r="AW801" t="str">
            <v>000</v>
          </cell>
          <cell r="AX801" t="str">
            <v>00</v>
          </cell>
          <cell r="AY801" t="str">
            <v>0</v>
          </cell>
          <cell r="AZ801" t="str">
            <v>FPL Fibernet</v>
          </cell>
        </row>
        <row r="802">
          <cell r="A802" t="str">
            <v>107100</v>
          </cell>
          <cell r="B802" t="str">
            <v>0368</v>
          </cell>
          <cell r="C802" t="str">
            <v>06200</v>
          </cell>
          <cell r="D802" t="str">
            <v>0FIBER</v>
          </cell>
          <cell r="E802" t="str">
            <v>368000</v>
          </cell>
          <cell r="F802" t="str">
            <v>0676</v>
          </cell>
          <cell r="G802" t="str">
            <v>12450</v>
          </cell>
          <cell r="H802" t="str">
            <v>A</v>
          </cell>
          <cell r="I802" t="str">
            <v>00000041</v>
          </cell>
          <cell r="J802">
            <v>65</v>
          </cell>
          <cell r="K802">
            <v>368</v>
          </cell>
          <cell r="L802">
            <v>6202</v>
          </cell>
          <cell r="M802">
            <v>0</v>
          </cell>
          <cell r="N802">
            <v>0</v>
          </cell>
          <cell r="O802">
            <v>0</v>
          </cell>
          <cell r="P802">
            <v>0</v>
          </cell>
          <cell r="Q802" t="str">
            <v>0676</v>
          </cell>
          <cell r="R802" t="str">
            <v>12450</v>
          </cell>
          <cell r="S802" t="str">
            <v>200212</v>
          </cell>
          <cell r="T802" t="str">
            <v>SA01</v>
          </cell>
          <cell r="U802">
            <v>-1510.5</v>
          </cell>
          <cell r="V802" t="str">
            <v>LDB</v>
          </cell>
          <cell r="W802">
            <v>0</v>
          </cell>
          <cell r="Y802">
            <v>0</v>
          </cell>
          <cell r="Z802">
            <v>-1</v>
          </cell>
          <cell r="AA802" t="str">
            <v>MS#</v>
          </cell>
          <cell r="AB802" t="str">
            <v xml:space="preserve">   998014099</v>
          </cell>
          <cell r="AC802" t="str">
            <v>BCH</v>
          </cell>
          <cell r="AD802" t="str">
            <v>013416</v>
          </cell>
          <cell r="AE802" t="str">
            <v>TML</v>
          </cell>
          <cell r="AF802" t="str">
            <v>12016</v>
          </cell>
          <cell r="AG802" t="str">
            <v>SRL</v>
          </cell>
          <cell r="AH802" t="str">
            <v>0336</v>
          </cell>
          <cell r="AI802" t="str">
            <v>DLV</v>
          </cell>
          <cell r="AJ802" t="str">
            <v>000</v>
          </cell>
          <cell r="AK802" t="str">
            <v>REL</v>
          </cell>
          <cell r="AL802" t="str">
            <v>000</v>
          </cell>
          <cell r="AM802" t="str">
            <v>LN#</v>
          </cell>
          <cell r="AO802" t="str">
            <v>UOI</v>
          </cell>
          <cell r="AP802" t="str">
            <v>EA</v>
          </cell>
          <cell r="AU802" t="str">
            <v>0</v>
          </cell>
          <cell r="AW802" t="str">
            <v>000</v>
          </cell>
          <cell r="AX802" t="str">
            <v>00</v>
          </cell>
          <cell r="AY802" t="str">
            <v>0</v>
          </cell>
          <cell r="AZ802" t="str">
            <v>FPL Fibernet</v>
          </cell>
        </row>
        <row r="803">
          <cell r="A803" t="str">
            <v>107100</v>
          </cell>
          <cell r="B803" t="str">
            <v>0368</v>
          </cell>
          <cell r="C803" t="str">
            <v>06200</v>
          </cell>
          <cell r="D803" t="str">
            <v>0FIBER</v>
          </cell>
          <cell r="E803" t="str">
            <v>368000</v>
          </cell>
          <cell r="F803" t="str">
            <v>0676</v>
          </cell>
          <cell r="G803" t="str">
            <v>12450</v>
          </cell>
          <cell r="H803" t="str">
            <v>A</v>
          </cell>
          <cell r="I803" t="str">
            <v>00000041</v>
          </cell>
          <cell r="J803">
            <v>65</v>
          </cell>
          <cell r="K803">
            <v>368</v>
          </cell>
          <cell r="L803">
            <v>6202</v>
          </cell>
          <cell r="M803">
            <v>0</v>
          </cell>
          <cell r="N803">
            <v>0</v>
          </cell>
          <cell r="O803">
            <v>0</v>
          </cell>
          <cell r="P803">
            <v>0</v>
          </cell>
          <cell r="Q803" t="str">
            <v>0676</v>
          </cell>
          <cell r="R803" t="str">
            <v>12450</v>
          </cell>
          <cell r="S803" t="str">
            <v>200212</v>
          </cell>
          <cell r="T803" t="str">
            <v>SA01</v>
          </cell>
          <cell r="U803">
            <v>-2164.06</v>
          </cell>
          <cell r="V803" t="str">
            <v>LDB</v>
          </cell>
          <cell r="W803">
            <v>0</v>
          </cell>
          <cell r="Y803">
            <v>0</v>
          </cell>
          <cell r="Z803">
            <v>-1</v>
          </cell>
          <cell r="AA803" t="str">
            <v>MS#</v>
          </cell>
          <cell r="AB803" t="str">
            <v xml:space="preserve">   998014872</v>
          </cell>
          <cell r="AC803" t="str">
            <v>BCH</v>
          </cell>
          <cell r="AD803" t="str">
            <v>013405</v>
          </cell>
          <cell r="AE803" t="str">
            <v>TML</v>
          </cell>
          <cell r="AF803" t="str">
            <v>12016</v>
          </cell>
          <cell r="AG803" t="str">
            <v>SRL</v>
          </cell>
          <cell r="AH803" t="str">
            <v>0368</v>
          </cell>
          <cell r="AI803" t="str">
            <v>DLV</v>
          </cell>
          <cell r="AJ803" t="str">
            <v>000</v>
          </cell>
          <cell r="AK803" t="str">
            <v>REL</v>
          </cell>
          <cell r="AL803" t="str">
            <v>000</v>
          </cell>
          <cell r="AM803" t="str">
            <v>LN#</v>
          </cell>
          <cell r="AO803" t="str">
            <v>UOI</v>
          </cell>
          <cell r="AP803" t="str">
            <v>EA</v>
          </cell>
          <cell r="AU803" t="str">
            <v>0</v>
          </cell>
          <cell r="AW803" t="str">
            <v>000</v>
          </cell>
          <cell r="AX803" t="str">
            <v>00</v>
          </cell>
          <cell r="AY803" t="str">
            <v>0</v>
          </cell>
          <cell r="AZ803" t="str">
            <v>FPL Fibernet</v>
          </cell>
        </row>
        <row r="804">
          <cell r="A804" t="str">
            <v>107100</v>
          </cell>
          <cell r="B804" t="str">
            <v>0368</v>
          </cell>
          <cell r="C804" t="str">
            <v>06200</v>
          </cell>
          <cell r="D804" t="str">
            <v>0FIBER</v>
          </cell>
          <cell r="E804" t="str">
            <v>368000</v>
          </cell>
          <cell r="F804" t="str">
            <v>0676</v>
          </cell>
          <cell r="G804" t="str">
            <v>12450</v>
          </cell>
          <cell r="H804" t="str">
            <v>A</v>
          </cell>
          <cell r="I804" t="str">
            <v>00000041</v>
          </cell>
          <cell r="J804">
            <v>65</v>
          </cell>
          <cell r="K804">
            <v>368</v>
          </cell>
          <cell r="L804">
            <v>6202</v>
          </cell>
          <cell r="M804">
            <v>0</v>
          </cell>
          <cell r="N804">
            <v>0</v>
          </cell>
          <cell r="O804">
            <v>0</v>
          </cell>
          <cell r="P804">
            <v>0</v>
          </cell>
          <cell r="Q804" t="str">
            <v>0676</v>
          </cell>
          <cell r="R804" t="str">
            <v>12450</v>
          </cell>
          <cell r="S804" t="str">
            <v>200212</v>
          </cell>
          <cell r="T804" t="str">
            <v>SA01</v>
          </cell>
          <cell r="U804">
            <v>-2164.06</v>
          </cell>
          <cell r="V804" t="str">
            <v>LDB</v>
          </cell>
          <cell r="W804">
            <v>0</v>
          </cell>
          <cell r="Y804">
            <v>0</v>
          </cell>
          <cell r="Z804">
            <v>-1</v>
          </cell>
          <cell r="AA804" t="str">
            <v>MS#</v>
          </cell>
          <cell r="AB804" t="str">
            <v xml:space="preserve">   998014872</v>
          </cell>
          <cell r="AC804" t="str">
            <v>BCH</v>
          </cell>
          <cell r="AD804" t="str">
            <v>013407</v>
          </cell>
          <cell r="AE804" t="str">
            <v>TML</v>
          </cell>
          <cell r="AF804" t="str">
            <v>12016</v>
          </cell>
          <cell r="AG804" t="str">
            <v>SRL</v>
          </cell>
          <cell r="AH804" t="str">
            <v>0368</v>
          </cell>
          <cell r="AI804" t="str">
            <v>DLV</v>
          </cell>
          <cell r="AJ804" t="str">
            <v>000</v>
          </cell>
          <cell r="AK804" t="str">
            <v>REL</v>
          </cell>
          <cell r="AL804" t="str">
            <v>000</v>
          </cell>
          <cell r="AM804" t="str">
            <v>LN#</v>
          </cell>
          <cell r="AO804" t="str">
            <v>UOI</v>
          </cell>
          <cell r="AP804" t="str">
            <v>EA</v>
          </cell>
          <cell r="AU804" t="str">
            <v>0</v>
          </cell>
          <cell r="AW804" t="str">
            <v>000</v>
          </cell>
          <cell r="AX804" t="str">
            <v>00</v>
          </cell>
          <cell r="AY804" t="str">
            <v>0</v>
          </cell>
          <cell r="AZ804" t="str">
            <v>FPL Fibernet</v>
          </cell>
        </row>
        <row r="805">
          <cell r="A805" t="str">
            <v>107100</v>
          </cell>
          <cell r="B805" t="str">
            <v>0368</v>
          </cell>
          <cell r="C805" t="str">
            <v>06200</v>
          </cell>
          <cell r="D805" t="str">
            <v>0FIBER</v>
          </cell>
          <cell r="E805" t="str">
            <v>368000</v>
          </cell>
          <cell r="F805" t="str">
            <v>0676</v>
          </cell>
          <cell r="G805" t="str">
            <v>12450</v>
          </cell>
          <cell r="H805" t="str">
            <v>A</v>
          </cell>
          <cell r="I805" t="str">
            <v>00000041</v>
          </cell>
          <cell r="J805">
            <v>65</v>
          </cell>
          <cell r="K805">
            <v>368</v>
          </cell>
          <cell r="L805">
            <v>6202</v>
          </cell>
          <cell r="M805">
            <v>0</v>
          </cell>
          <cell r="N805">
            <v>0</v>
          </cell>
          <cell r="O805">
            <v>0</v>
          </cell>
          <cell r="P805">
            <v>0</v>
          </cell>
          <cell r="Q805" t="str">
            <v>0676</v>
          </cell>
          <cell r="R805" t="str">
            <v>12450</v>
          </cell>
          <cell r="S805" t="str">
            <v>200212</v>
          </cell>
          <cell r="T805" t="str">
            <v>SA01</v>
          </cell>
          <cell r="U805">
            <v>-2241.84</v>
          </cell>
          <cell r="V805" t="str">
            <v>LDB</v>
          </cell>
          <cell r="W805">
            <v>0</v>
          </cell>
          <cell r="Y805">
            <v>0</v>
          </cell>
          <cell r="Z805">
            <v>-4</v>
          </cell>
          <cell r="AA805" t="str">
            <v>MS#</v>
          </cell>
          <cell r="AB805" t="str">
            <v xml:space="preserve">   998014706</v>
          </cell>
          <cell r="AC805" t="str">
            <v>BCH</v>
          </cell>
          <cell r="AD805" t="str">
            <v>013372</v>
          </cell>
          <cell r="AE805" t="str">
            <v>TML</v>
          </cell>
          <cell r="AF805" t="str">
            <v>12016</v>
          </cell>
          <cell r="AG805" t="str">
            <v>SRL</v>
          </cell>
          <cell r="AH805" t="str">
            <v>0350</v>
          </cell>
          <cell r="AI805" t="str">
            <v>DLV</v>
          </cell>
          <cell r="AJ805" t="str">
            <v>000</v>
          </cell>
          <cell r="AK805" t="str">
            <v>REL</v>
          </cell>
          <cell r="AL805" t="str">
            <v>000</v>
          </cell>
          <cell r="AM805" t="str">
            <v>LN#</v>
          </cell>
          <cell r="AO805" t="str">
            <v>UOI</v>
          </cell>
          <cell r="AP805" t="str">
            <v>EA</v>
          </cell>
          <cell r="AU805" t="str">
            <v>0</v>
          </cell>
          <cell r="AW805" t="str">
            <v>000</v>
          </cell>
          <cell r="AX805" t="str">
            <v>00</v>
          </cell>
          <cell r="AY805" t="str">
            <v>0</v>
          </cell>
          <cell r="AZ805" t="str">
            <v>FPL Fibernet</v>
          </cell>
        </row>
        <row r="806">
          <cell r="A806" t="str">
            <v>107100</v>
          </cell>
          <cell r="B806" t="str">
            <v>0368</v>
          </cell>
          <cell r="C806" t="str">
            <v>06200</v>
          </cell>
          <cell r="D806" t="str">
            <v>0FIBER</v>
          </cell>
          <cell r="E806" t="str">
            <v>368000</v>
          </cell>
          <cell r="F806" t="str">
            <v>0676</v>
          </cell>
          <cell r="G806" t="str">
            <v>12450</v>
          </cell>
          <cell r="H806" t="str">
            <v>A</v>
          </cell>
          <cell r="I806" t="str">
            <v>00000041</v>
          </cell>
          <cell r="J806">
            <v>65</v>
          </cell>
          <cell r="K806">
            <v>368</v>
          </cell>
          <cell r="L806">
            <v>6202</v>
          </cell>
          <cell r="M806">
            <v>0</v>
          </cell>
          <cell r="N806">
            <v>0</v>
          </cell>
          <cell r="O806">
            <v>0</v>
          </cell>
          <cell r="P806">
            <v>0</v>
          </cell>
          <cell r="Q806" t="str">
            <v>0676</v>
          </cell>
          <cell r="R806" t="str">
            <v>12450</v>
          </cell>
          <cell r="S806" t="str">
            <v>200212</v>
          </cell>
          <cell r="T806" t="str">
            <v>SA01</v>
          </cell>
          <cell r="U806">
            <v>-2913.42</v>
          </cell>
          <cell r="V806" t="str">
            <v>LDB</v>
          </cell>
          <cell r="W806">
            <v>0</v>
          </cell>
          <cell r="Y806">
            <v>0</v>
          </cell>
          <cell r="Z806">
            <v>-1</v>
          </cell>
          <cell r="AA806" t="str">
            <v>MS#</v>
          </cell>
          <cell r="AB806" t="str">
            <v xml:space="preserve">   998014627</v>
          </cell>
          <cell r="AC806" t="str">
            <v>BCH</v>
          </cell>
          <cell r="AD806" t="str">
            <v>013363</v>
          </cell>
          <cell r="AE806" t="str">
            <v>TML</v>
          </cell>
          <cell r="AF806" t="str">
            <v>12016</v>
          </cell>
          <cell r="AG806" t="str">
            <v>SRL</v>
          </cell>
          <cell r="AH806" t="str">
            <v>0368</v>
          </cell>
          <cell r="AI806" t="str">
            <v>DLV</v>
          </cell>
          <cell r="AJ806" t="str">
            <v>000</v>
          </cell>
          <cell r="AK806" t="str">
            <v>REL</v>
          </cell>
          <cell r="AL806" t="str">
            <v>000</v>
          </cell>
          <cell r="AM806" t="str">
            <v>LN#</v>
          </cell>
          <cell r="AO806" t="str">
            <v>UOI</v>
          </cell>
          <cell r="AP806" t="str">
            <v>EA</v>
          </cell>
          <cell r="AU806" t="str">
            <v>0</v>
          </cell>
          <cell r="AW806" t="str">
            <v>000</v>
          </cell>
          <cell r="AX806" t="str">
            <v>00</v>
          </cell>
          <cell r="AY806" t="str">
            <v>0</v>
          </cell>
          <cell r="AZ806" t="str">
            <v>FPL Fibernet</v>
          </cell>
        </row>
        <row r="807">
          <cell r="A807" t="str">
            <v>107100</v>
          </cell>
          <cell r="B807" t="str">
            <v>0368</v>
          </cell>
          <cell r="C807" t="str">
            <v>06200</v>
          </cell>
          <cell r="D807" t="str">
            <v>0FIBER</v>
          </cell>
          <cell r="E807" t="str">
            <v>368000</v>
          </cell>
          <cell r="F807" t="str">
            <v>0676</v>
          </cell>
          <cell r="G807" t="str">
            <v>12450</v>
          </cell>
          <cell r="H807" t="str">
            <v>A</v>
          </cell>
          <cell r="I807" t="str">
            <v>00000041</v>
          </cell>
          <cell r="J807">
            <v>65</v>
          </cell>
          <cell r="K807">
            <v>368</v>
          </cell>
          <cell r="L807">
            <v>6202</v>
          </cell>
          <cell r="M807">
            <v>0</v>
          </cell>
          <cell r="N807">
            <v>0</v>
          </cell>
          <cell r="O807">
            <v>0</v>
          </cell>
          <cell r="P807">
            <v>0</v>
          </cell>
          <cell r="Q807" t="str">
            <v>0676</v>
          </cell>
          <cell r="R807" t="str">
            <v>12450</v>
          </cell>
          <cell r="S807" t="str">
            <v>200212</v>
          </cell>
          <cell r="T807" t="str">
            <v>SA01</v>
          </cell>
          <cell r="U807">
            <v>-2948.62</v>
          </cell>
          <cell r="V807" t="str">
            <v>LDB</v>
          </cell>
          <cell r="W807">
            <v>0</v>
          </cell>
          <cell r="Y807">
            <v>0</v>
          </cell>
          <cell r="Z807">
            <v>-1</v>
          </cell>
          <cell r="AA807" t="str">
            <v>MS#</v>
          </cell>
          <cell r="AB807" t="str">
            <v xml:space="preserve">   998014420</v>
          </cell>
          <cell r="AC807" t="str">
            <v>BCH</v>
          </cell>
          <cell r="AD807" t="str">
            <v>012368</v>
          </cell>
          <cell r="AE807" t="str">
            <v>TML</v>
          </cell>
          <cell r="AF807" t="str">
            <v>12026</v>
          </cell>
          <cell r="AG807" t="str">
            <v>SRL</v>
          </cell>
          <cell r="AH807" t="str">
            <v>0368</v>
          </cell>
          <cell r="AI807" t="str">
            <v>DLV</v>
          </cell>
          <cell r="AJ807" t="str">
            <v>000</v>
          </cell>
          <cell r="AK807" t="str">
            <v>REL</v>
          </cell>
          <cell r="AL807" t="str">
            <v>000</v>
          </cell>
          <cell r="AM807" t="str">
            <v>LN#</v>
          </cell>
          <cell r="AO807" t="str">
            <v>UOI</v>
          </cell>
          <cell r="AP807" t="str">
            <v>EA</v>
          </cell>
          <cell r="AU807" t="str">
            <v>0</v>
          </cell>
          <cell r="AW807" t="str">
            <v>000</v>
          </cell>
          <cell r="AX807" t="str">
            <v>00</v>
          </cell>
          <cell r="AY807" t="str">
            <v>0</v>
          </cell>
          <cell r="AZ807" t="str">
            <v>FPL Fibernet</v>
          </cell>
        </row>
        <row r="808">
          <cell r="A808" t="str">
            <v>107100</v>
          </cell>
          <cell r="B808" t="str">
            <v>0368</v>
          </cell>
          <cell r="C808" t="str">
            <v>06200</v>
          </cell>
          <cell r="D808" t="str">
            <v>0FIBER</v>
          </cell>
          <cell r="E808" t="str">
            <v>368000</v>
          </cell>
          <cell r="F808" t="str">
            <v>0676</v>
          </cell>
          <cell r="G808" t="str">
            <v>12450</v>
          </cell>
          <cell r="H808" t="str">
            <v>A</v>
          </cell>
          <cell r="I808" t="str">
            <v>00000041</v>
          </cell>
          <cell r="J808">
            <v>65</v>
          </cell>
          <cell r="K808">
            <v>368</v>
          </cell>
          <cell r="L808">
            <v>6202</v>
          </cell>
          <cell r="M808">
            <v>0</v>
          </cell>
          <cell r="N808">
            <v>0</v>
          </cell>
          <cell r="O808">
            <v>0</v>
          </cell>
          <cell r="P808">
            <v>0</v>
          </cell>
          <cell r="Q808" t="str">
            <v>0676</v>
          </cell>
          <cell r="R808" t="str">
            <v>12450</v>
          </cell>
          <cell r="S808" t="str">
            <v>200212</v>
          </cell>
          <cell r="T808" t="str">
            <v>SA01</v>
          </cell>
          <cell r="U808">
            <v>-3155.66</v>
          </cell>
          <cell r="V808" t="str">
            <v>LDB</v>
          </cell>
          <cell r="W808">
            <v>0</v>
          </cell>
          <cell r="Y808">
            <v>0</v>
          </cell>
          <cell r="Z808">
            <v>-1</v>
          </cell>
          <cell r="AA808" t="str">
            <v>MS#</v>
          </cell>
          <cell r="AB808" t="str">
            <v xml:space="preserve">   998003076</v>
          </cell>
          <cell r="AC808" t="str">
            <v>BCH</v>
          </cell>
          <cell r="AD808" t="str">
            <v>015525</v>
          </cell>
          <cell r="AE808" t="str">
            <v>TML</v>
          </cell>
          <cell r="AF808" t="str">
            <v>12019</v>
          </cell>
          <cell r="AG808" t="str">
            <v>SRL</v>
          </cell>
          <cell r="AH808" t="str">
            <v>0368</v>
          </cell>
          <cell r="AI808" t="str">
            <v>DLV</v>
          </cell>
          <cell r="AJ808" t="str">
            <v>000</v>
          </cell>
          <cell r="AK808" t="str">
            <v>REL</v>
          </cell>
          <cell r="AL808" t="str">
            <v>000</v>
          </cell>
          <cell r="AM808" t="str">
            <v>LN#</v>
          </cell>
          <cell r="AO808" t="str">
            <v>UOI</v>
          </cell>
          <cell r="AP808" t="str">
            <v>EA</v>
          </cell>
          <cell r="AU808" t="str">
            <v>0</v>
          </cell>
          <cell r="AW808" t="str">
            <v>000</v>
          </cell>
          <cell r="AX808" t="str">
            <v>00</v>
          </cell>
          <cell r="AY808" t="str">
            <v>0</v>
          </cell>
          <cell r="AZ808" t="str">
            <v>FPL Fibernet</v>
          </cell>
        </row>
        <row r="809">
          <cell r="A809" t="str">
            <v>107100</v>
          </cell>
          <cell r="B809" t="str">
            <v>0368</v>
          </cell>
          <cell r="C809" t="str">
            <v>06200</v>
          </cell>
          <cell r="D809" t="str">
            <v>0FIBER</v>
          </cell>
          <cell r="E809" t="str">
            <v>368000</v>
          </cell>
          <cell r="F809" t="str">
            <v>0676</v>
          </cell>
          <cell r="G809" t="str">
            <v>12450</v>
          </cell>
          <cell r="H809" t="str">
            <v>A</v>
          </cell>
          <cell r="I809" t="str">
            <v>00000041</v>
          </cell>
          <cell r="J809">
            <v>65</v>
          </cell>
          <cell r="K809">
            <v>368</v>
          </cell>
          <cell r="L809">
            <v>6202</v>
          </cell>
          <cell r="M809">
            <v>0</v>
          </cell>
          <cell r="N809">
            <v>0</v>
          </cell>
          <cell r="O809">
            <v>0</v>
          </cell>
          <cell r="P809">
            <v>0</v>
          </cell>
          <cell r="Q809" t="str">
            <v>0676</v>
          </cell>
          <cell r="R809" t="str">
            <v>12450</v>
          </cell>
          <cell r="S809" t="str">
            <v>200212</v>
          </cell>
          <cell r="T809" t="str">
            <v>SA01</v>
          </cell>
          <cell r="U809">
            <v>-3160</v>
          </cell>
          <cell r="V809" t="str">
            <v>LDB</v>
          </cell>
          <cell r="W809">
            <v>0</v>
          </cell>
          <cell r="Y809">
            <v>0</v>
          </cell>
          <cell r="Z809">
            <v>-1</v>
          </cell>
          <cell r="AA809" t="str">
            <v>MS#</v>
          </cell>
          <cell r="AB809" t="str">
            <v xml:space="preserve">   998001010</v>
          </cell>
          <cell r="AC809" t="str">
            <v>BCH</v>
          </cell>
          <cell r="AD809" t="str">
            <v>015504</v>
          </cell>
          <cell r="AE809" t="str">
            <v>TML</v>
          </cell>
          <cell r="AF809" t="str">
            <v>12019</v>
          </cell>
          <cell r="AG809" t="str">
            <v>SRL</v>
          </cell>
          <cell r="AH809" t="str">
            <v>0350</v>
          </cell>
          <cell r="AI809" t="str">
            <v>DLV</v>
          </cell>
          <cell r="AJ809" t="str">
            <v>000</v>
          </cell>
          <cell r="AK809" t="str">
            <v>REL</v>
          </cell>
          <cell r="AL809" t="str">
            <v>000</v>
          </cell>
          <cell r="AM809" t="str">
            <v>LN#</v>
          </cell>
          <cell r="AO809" t="str">
            <v>UOI</v>
          </cell>
          <cell r="AP809" t="str">
            <v>EA</v>
          </cell>
          <cell r="AU809" t="str">
            <v>0</v>
          </cell>
          <cell r="AW809" t="str">
            <v>000</v>
          </cell>
          <cell r="AX809" t="str">
            <v>00</v>
          </cell>
          <cell r="AY809" t="str">
            <v>0</v>
          </cell>
          <cell r="AZ809" t="str">
            <v>FPL Fibernet</v>
          </cell>
        </row>
        <row r="810">
          <cell r="A810" t="str">
            <v>107100</v>
          </cell>
          <cell r="B810" t="str">
            <v>0368</v>
          </cell>
          <cell r="C810" t="str">
            <v>06200</v>
          </cell>
          <cell r="D810" t="str">
            <v>0FIBER</v>
          </cell>
          <cell r="E810" t="str">
            <v>368000</v>
          </cell>
          <cell r="F810" t="str">
            <v>0676</v>
          </cell>
          <cell r="G810" t="str">
            <v>12450</v>
          </cell>
          <cell r="H810" t="str">
            <v>A</v>
          </cell>
          <cell r="I810" t="str">
            <v>00000041</v>
          </cell>
          <cell r="J810">
            <v>65</v>
          </cell>
          <cell r="K810">
            <v>368</v>
          </cell>
          <cell r="L810">
            <v>6202</v>
          </cell>
          <cell r="M810">
            <v>0</v>
          </cell>
          <cell r="N810">
            <v>0</v>
          </cell>
          <cell r="O810">
            <v>0</v>
          </cell>
          <cell r="P810">
            <v>0</v>
          </cell>
          <cell r="Q810" t="str">
            <v>0676</v>
          </cell>
          <cell r="R810" t="str">
            <v>12450</v>
          </cell>
          <cell r="S810" t="str">
            <v>200212</v>
          </cell>
          <cell r="T810" t="str">
            <v>SA01</v>
          </cell>
          <cell r="U810">
            <v>-4167.6000000000004</v>
          </cell>
          <cell r="V810" t="str">
            <v>LDB</v>
          </cell>
          <cell r="W810">
            <v>0</v>
          </cell>
          <cell r="Y810">
            <v>0</v>
          </cell>
          <cell r="Z810">
            <v>-2</v>
          </cell>
          <cell r="AA810" t="str">
            <v>MS#</v>
          </cell>
          <cell r="AB810" t="str">
            <v xml:space="preserve">   998014364</v>
          </cell>
          <cell r="AC810" t="str">
            <v>BCH</v>
          </cell>
          <cell r="AD810" t="str">
            <v>013336</v>
          </cell>
          <cell r="AE810" t="str">
            <v>TML</v>
          </cell>
          <cell r="AF810" t="str">
            <v>12016</v>
          </cell>
          <cell r="AG810" t="str">
            <v>SRL</v>
          </cell>
          <cell r="AH810" t="str">
            <v>0368</v>
          </cell>
          <cell r="AI810" t="str">
            <v>DLV</v>
          </cell>
          <cell r="AJ810" t="str">
            <v>000</v>
          </cell>
          <cell r="AK810" t="str">
            <v>REL</v>
          </cell>
          <cell r="AL810" t="str">
            <v>000</v>
          </cell>
          <cell r="AM810" t="str">
            <v>LN#</v>
          </cell>
          <cell r="AO810" t="str">
            <v>UOI</v>
          </cell>
          <cell r="AP810" t="str">
            <v>EA</v>
          </cell>
          <cell r="AU810" t="str">
            <v>0</v>
          </cell>
          <cell r="AW810" t="str">
            <v>000</v>
          </cell>
          <cell r="AX810" t="str">
            <v>00</v>
          </cell>
          <cell r="AY810" t="str">
            <v>0</v>
          </cell>
          <cell r="AZ810" t="str">
            <v>FPL Fibernet</v>
          </cell>
        </row>
        <row r="811">
          <cell r="A811" t="str">
            <v>107100</v>
          </cell>
          <cell r="B811" t="str">
            <v>0368</v>
          </cell>
          <cell r="C811" t="str">
            <v>06200</v>
          </cell>
          <cell r="D811" t="str">
            <v>0FIBER</v>
          </cell>
          <cell r="E811" t="str">
            <v>368000</v>
          </cell>
          <cell r="F811" t="str">
            <v>0676</v>
          </cell>
          <cell r="G811" t="str">
            <v>12450</v>
          </cell>
          <cell r="H811" t="str">
            <v>A</v>
          </cell>
          <cell r="I811" t="str">
            <v>00000041</v>
          </cell>
          <cell r="J811">
            <v>65</v>
          </cell>
          <cell r="K811">
            <v>368</v>
          </cell>
          <cell r="L811">
            <v>6202</v>
          </cell>
          <cell r="M811">
            <v>0</v>
          </cell>
          <cell r="N811">
            <v>0</v>
          </cell>
          <cell r="O811">
            <v>0</v>
          </cell>
          <cell r="P811">
            <v>0</v>
          </cell>
          <cell r="Q811" t="str">
            <v>0676</v>
          </cell>
          <cell r="R811" t="str">
            <v>12450</v>
          </cell>
          <cell r="S811" t="str">
            <v>200212</v>
          </cell>
          <cell r="T811" t="str">
            <v>SA01</v>
          </cell>
          <cell r="U811">
            <v>-5164.78</v>
          </cell>
          <cell r="V811" t="str">
            <v>LDB</v>
          </cell>
          <cell r="W811">
            <v>0</v>
          </cell>
          <cell r="Y811">
            <v>0</v>
          </cell>
          <cell r="Z811">
            <v>-2</v>
          </cell>
          <cell r="AA811" t="str">
            <v>MS#</v>
          </cell>
          <cell r="AB811" t="str">
            <v xml:space="preserve">   998014506</v>
          </cell>
          <cell r="AC811" t="str">
            <v>BCH</v>
          </cell>
          <cell r="AD811" t="str">
            <v>015514</v>
          </cell>
          <cell r="AE811" t="str">
            <v>TML</v>
          </cell>
          <cell r="AF811" t="str">
            <v>12019</v>
          </cell>
          <cell r="AG811" t="str">
            <v>SRL</v>
          </cell>
          <cell r="AH811" t="str">
            <v>0368</v>
          </cell>
          <cell r="AI811" t="str">
            <v>DLV</v>
          </cell>
          <cell r="AJ811" t="str">
            <v>000</v>
          </cell>
          <cell r="AK811" t="str">
            <v>REL</v>
          </cell>
          <cell r="AL811" t="str">
            <v>000</v>
          </cell>
          <cell r="AM811" t="str">
            <v>LN#</v>
          </cell>
          <cell r="AO811" t="str">
            <v>UOI</v>
          </cell>
          <cell r="AP811" t="str">
            <v>EA</v>
          </cell>
          <cell r="AU811" t="str">
            <v>0</v>
          </cell>
          <cell r="AW811" t="str">
            <v>000</v>
          </cell>
          <cell r="AX811" t="str">
            <v>00</v>
          </cell>
          <cell r="AY811" t="str">
            <v>0</v>
          </cell>
          <cell r="AZ811" t="str">
            <v>FPL Fibernet</v>
          </cell>
        </row>
        <row r="812">
          <cell r="A812" t="str">
            <v>107100</v>
          </cell>
          <cell r="B812" t="str">
            <v>0368</v>
          </cell>
          <cell r="C812" t="str">
            <v>06200</v>
          </cell>
          <cell r="D812" t="str">
            <v>0FIBER</v>
          </cell>
          <cell r="E812" t="str">
            <v>368000</v>
          </cell>
          <cell r="F812" t="str">
            <v>0676</v>
          </cell>
          <cell r="G812" t="str">
            <v>12450</v>
          </cell>
          <cell r="H812" t="str">
            <v>A</v>
          </cell>
          <cell r="I812" t="str">
            <v>00000041</v>
          </cell>
          <cell r="J812">
            <v>65</v>
          </cell>
          <cell r="K812">
            <v>368</v>
          </cell>
          <cell r="L812">
            <v>6202</v>
          </cell>
          <cell r="M812">
            <v>0</v>
          </cell>
          <cell r="N812">
            <v>0</v>
          </cell>
          <cell r="O812">
            <v>0</v>
          </cell>
          <cell r="P812">
            <v>0</v>
          </cell>
          <cell r="Q812" t="str">
            <v>0676</v>
          </cell>
          <cell r="R812" t="str">
            <v>12450</v>
          </cell>
          <cell r="S812" t="str">
            <v>200212</v>
          </cell>
          <cell r="T812" t="str">
            <v>SA01</v>
          </cell>
          <cell r="U812">
            <v>-6130.36</v>
          </cell>
          <cell r="V812" t="str">
            <v>LDB</v>
          </cell>
          <cell r="W812">
            <v>0</v>
          </cell>
          <cell r="Y812">
            <v>0</v>
          </cell>
          <cell r="Z812">
            <v>-1</v>
          </cell>
          <cell r="AA812" t="str">
            <v>MS#</v>
          </cell>
          <cell r="AB812" t="str">
            <v xml:space="preserve">   998014876</v>
          </cell>
          <cell r="AC812" t="str">
            <v>BCH</v>
          </cell>
          <cell r="AD812" t="str">
            <v>013409</v>
          </cell>
          <cell r="AE812" t="str">
            <v>TML</v>
          </cell>
          <cell r="AF812" t="str">
            <v>12016</v>
          </cell>
          <cell r="AG812" t="str">
            <v>SRL</v>
          </cell>
          <cell r="AH812" t="str">
            <v>0368</v>
          </cell>
          <cell r="AI812" t="str">
            <v>DLV</v>
          </cell>
          <cell r="AJ812" t="str">
            <v>000</v>
          </cell>
          <cell r="AK812" t="str">
            <v>REL</v>
          </cell>
          <cell r="AL812" t="str">
            <v>000</v>
          </cell>
          <cell r="AM812" t="str">
            <v>LN#</v>
          </cell>
          <cell r="AO812" t="str">
            <v>UOI</v>
          </cell>
          <cell r="AP812" t="str">
            <v>EA</v>
          </cell>
          <cell r="AU812" t="str">
            <v>0</v>
          </cell>
          <cell r="AW812" t="str">
            <v>000</v>
          </cell>
          <cell r="AX812" t="str">
            <v>00</v>
          </cell>
          <cell r="AY812" t="str">
            <v>0</v>
          </cell>
          <cell r="AZ812" t="str">
            <v>FPL Fibernet</v>
          </cell>
        </row>
        <row r="813">
          <cell r="A813" t="str">
            <v>107100</v>
          </cell>
          <cell r="B813" t="str">
            <v>0368</v>
          </cell>
          <cell r="C813" t="str">
            <v>06200</v>
          </cell>
          <cell r="D813" t="str">
            <v>0FIBER</v>
          </cell>
          <cell r="E813" t="str">
            <v>368000</v>
          </cell>
          <cell r="F813" t="str">
            <v>0676</v>
          </cell>
          <cell r="G813" t="str">
            <v>12450</v>
          </cell>
          <cell r="H813" t="str">
            <v>A</v>
          </cell>
          <cell r="I813" t="str">
            <v>00000041</v>
          </cell>
          <cell r="J813">
            <v>65</v>
          </cell>
          <cell r="K813">
            <v>368</v>
          </cell>
          <cell r="L813">
            <v>6202</v>
          </cell>
          <cell r="M813">
            <v>0</v>
          </cell>
          <cell r="N813">
            <v>0</v>
          </cell>
          <cell r="O813">
            <v>0</v>
          </cell>
          <cell r="P813">
            <v>0</v>
          </cell>
          <cell r="Q813" t="str">
            <v>0676</v>
          </cell>
          <cell r="R813" t="str">
            <v>12450</v>
          </cell>
          <cell r="S813" t="str">
            <v>200212</v>
          </cell>
          <cell r="T813" t="str">
            <v>SA01</v>
          </cell>
          <cell r="U813">
            <v>-6130.36</v>
          </cell>
          <cell r="V813" t="str">
            <v>LDB</v>
          </cell>
          <cell r="W813">
            <v>0</v>
          </cell>
          <cell r="Y813">
            <v>0</v>
          </cell>
          <cell r="Z813">
            <v>-1</v>
          </cell>
          <cell r="AA813" t="str">
            <v>MS#</v>
          </cell>
          <cell r="AB813" t="str">
            <v xml:space="preserve">   998014876</v>
          </cell>
          <cell r="AC813" t="str">
            <v>BCH</v>
          </cell>
          <cell r="AD813" t="str">
            <v>013411</v>
          </cell>
          <cell r="AE813" t="str">
            <v>TML</v>
          </cell>
          <cell r="AF813" t="str">
            <v>12016</v>
          </cell>
          <cell r="AG813" t="str">
            <v>SRL</v>
          </cell>
          <cell r="AH813" t="str">
            <v>0368</v>
          </cell>
          <cell r="AI813" t="str">
            <v>DLV</v>
          </cell>
          <cell r="AJ813" t="str">
            <v>000</v>
          </cell>
          <cell r="AK813" t="str">
            <v>REL</v>
          </cell>
          <cell r="AL813" t="str">
            <v>000</v>
          </cell>
          <cell r="AM813" t="str">
            <v>LN#</v>
          </cell>
          <cell r="AO813" t="str">
            <v>UOI</v>
          </cell>
          <cell r="AP813" t="str">
            <v>EA</v>
          </cell>
          <cell r="AU813" t="str">
            <v>0</v>
          </cell>
          <cell r="AW813" t="str">
            <v>000</v>
          </cell>
          <cell r="AX813" t="str">
            <v>00</v>
          </cell>
          <cell r="AY813" t="str">
            <v>0</v>
          </cell>
          <cell r="AZ813" t="str">
            <v>FPL Fibernet</v>
          </cell>
        </row>
        <row r="814">
          <cell r="A814" t="str">
            <v>107100</v>
          </cell>
          <cell r="B814" t="str">
            <v>0368</v>
          </cell>
          <cell r="C814" t="str">
            <v>06200</v>
          </cell>
          <cell r="D814" t="str">
            <v>0FIBER</v>
          </cell>
          <cell r="E814" t="str">
            <v>368000</v>
          </cell>
          <cell r="F814" t="str">
            <v>0676</v>
          </cell>
          <cell r="G814" t="str">
            <v>12450</v>
          </cell>
          <cell r="H814" t="str">
            <v>A</v>
          </cell>
          <cell r="I814" t="str">
            <v>00000041</v>
          </cell>
          <cell r="J814">
            <v>65</v>
          </cell>
          <cell r="K814">
            <v>368</v>
          </cell>
          <cell r="L814">
            <v>6202</v>
          </cell>
          <cell r="M814">
            <v>0</v>
          </cell>
          <cell r="N814">
            <v>0</v>
          </cell>
          <cell r="O814">
            <v>0</v>
          </cell>
          <cell r="P814">
            <v>0</v>
          </cell>
          <cell r="Q814" t="str">
            <v>0676</v>
          </cell>
          <cell r="R814" t="str">
            <v>12450</v>
          </cell>
          <cell r="S814" t="str">
            <v>200212</v>
          </cell>
          <cell r="T814" t="str">
            <v>SA01</v>
          </cell>
          <cell r="U814">
            <v>-23940</v>
          </cell>
          <cell r="V814" t="str">
            <v>LDB</v>
          </cell>
          <cell r="W814">
            <v>0</v>
          </cell>
          <cell r="Y814">
            <v>0</v>
          </cell>
          <cell r="Z814">
            <v>-5</v>
          </cell>
          <cell r="AA814" t="str">
            <v>MS#</v>
          </cell>
          <cell r="AB814" t="str">
            <v xml:space="preserve">   998014891</v>
          </cell>
          <cell r="AC814" t="str">
            <v>BCH</v>
          </cell>
          <cell r="AD814" t="str">
            <v>013413</v>
          </cell>
          <cell r="AE814" t="str">
            <v>TML</v>
          </cell>
          <cell r="AF814" t="str">
            <v>12016</v>
          </cell>
          <cell r="AG814" t="str">
            <v>SRL</v>
          </cell>
          <cell r="AH814" t="str">
            <v>0368</v>
          </cell>
          <cell r="AI814" t="str">
            <v>DLV</v>
          </cell>
          <cell r="AJ814" t="str">
            <v>000</v>
          </cell>
          <cell r="AK814" t="str">
            <v>REL</v>
          </cell>
          <cell r="AL814" t="str">
            <v>000</v>
          </cell>
          <cell r="AM814" t="str">
            <v>LN#</v>
          </cell>
          <cell r="AO814" t="str">
            <v>UOI</v>
          </cell>
          <cell r="AP814" t="str">
            <v>EA</v>
          </cell>
          <cell r="AU814" t="str">
            <v>0</v>
          </cell>
          <cell r="AW814" t="str">
            <v>000</v>
          </cell>
          <cell r="AX814" t="str">
            <v>00</v>
          </cell>
          <cell r="AY814" t="str">
            <v>0</v>
          </cell>
          <cell r="AZ814" t="str">
            <v>FPL Fibernet</v>
          </cell>
        </row>
        <row r="815">
          <cell r="A815" t="str">
            <v>107100</v>
          </cell>
          <cell r="B815" t="str">
            <v>0312</v>
          </cell>
          <cell r="C815" t="str">
            <v>06300</v>
          </cell>
          <cell r="D815" t="str">
            <v>0FIBER</v>
          </cell>
          <cell r="E815" t="str">
            <v>312000</v>
          </cell>
          <cell r="F815" t="str">
            <v>0790</v>
          </cell>
          <cell r="G815" t="str">
            <v>65000</v>
          </cell>
          <cell r="H815" t="str">
            <v>A</v>
          </cell>
          <cell r="I815" t="str">
            <v>00000041</v>
          </cell>
          <cell r="J815">
            <v>9</v>
          </cell>
          <cell r="K815">
            <v>312</v>
          </cell>
          <cell r="L815">
            <v>6301</v>
          </cell>
          <cell r="M815">
            <v>0</v>
          </cell>
          <cell r="N815">
            <v>0</v>
          </cell>
          <cell r="O815">
            <v>0</v>
          </cell>
          <cell r="P815">
            <v>0</v>
          </cell>
          <cell r="Q815" t="str">
            <v>0790</v>
          </cell>
          <cell r="R815" t="str">
            <v>65000</v>
          </cell>
          <cell r="S815" t="str">
            <v>200212</v>
          </cell>
          <cell r="T815" t="str">
            <v>CA01</v>
          </cell>
          <cell r="U815">
            <v>-2975.1</v>
          </cell>
          <cell r="V815" t="str">
            <v>LDB</v>
          </cell>
          <cell r="W815">
            <v>0</v>
          </cell>
          <cell r="Y815">
            <v>0</v>
          </cell>
          <cell r="Z815">
            <v>0</v>
          </cell>
          <cell r="AA815" t="str">
            <v>BCH</v>
          </cell>
          <cell r="AB815" t="str">
            <v>0023</v>
          </cell>
          <cell r="AC815" t="str">
            <v>WKS</v>
          </cell>
          <cell r="AE815" t="str">
            <v>JV#</v>
          </cell>
          <cell r="AF815" t="str">
            <v>1232</v>
          </cell>
          <cell r="AG815" t="str">
            <v>FRN</v>
          </cell>
          <cell r="AH815" t="str">
            <v>6301</v>
          </cell>
          <cell r="AI815" t="str">
            <v>RP#</v>
          </cell>
          <cell r="AJ815" t="str">
            <v>000</v>
          </cell>
          <cell r="AK815" t="str">
            <v>CTL</v>
          </cell>
          <cell r="AM815" t="str">
            <v>RF#</v>
          </cell>
          <cell r="AU815" t="str">
            <v>TO PLACE IN SERVICE</v>
          </cell>
          <cell r="AZ815" t="str">
            <v>FPL Fibernet</v>
          </cell>
        </row>
        <row r="816">
          <cell r="A816" t="str">
            <v>107100</v>
          </cell>
          <cell r="B816" t="str">
            <v>0312</v>
          </cell>
          <cell r="C816" t="str">
            <v>06300</v>
          </cell>
          <cell r="D816" t="str">
            <v>0FIBER</v>
          </cell>
          <cell r="E816" t="str">
            <v>312000</v>
          </cell>
          <cell r="F816" t="str">
            <v>0676</v>
          </cell>
          <cell r="G816" t="str">
            <v>65000</v>
          </cell>
          <cell r="H816" t="str">
            <v>A</v>
          </cell>
          <cell r="I816" t="str">
            <v>00000041</v>
          </cell>
          <cell r="J816">
            <v>62</v>
          </cell>
          <cell r="K816">
            <v>312</v>
          </cell>
          <cell r="L816">
            <v>6302</v>
          </cell>
          <cell r="M816">
            <v>0</v>
          </cell>
          <cell r="N816">
            <v>0</v>
          </cell>
          <cell r="O816">
            <v>0</v>
          </cell>
          <cell r="P816">
            <v>0</v>
          </cell>
          <cell r="Q816" t="str">
            <v>0676</v>
          </cell>
          <cell r="R816" t="str">
            <v>65000</v>
          </cell>
          <cell r="S816" t="str">
            <v>200212</v>
          </cell>
          <cell r="T816" t="str">
            <v>CA01</v>
          </cell>
          <cell r="U816">
            <v>-43341.84</v>
          </cell>
          <cell r="V816" t="str">
            <v>LDB</v>
          </cell>
          <cell r="W816">
            <v>0</v>
          </cell>
          <cell r="Y816">
            <v>0</v>
          </cell>
          <cell r="Z816">
            <v>0</v>
          </cell>
          <cell r="AA816" t="str">
            <v>BCH</v>
          </cell>
          <cell r="AB816" t="str">
            <v>0017</v>
          </cell>
          <cell r="AC816" t="str">
            <v>WKS</v>
          </cell>
          <cell r="AE816" t="str">
            <v>JV#</v>
          </cell>
          <cell r="AF816" t="str">
            <v>1232</v>
          </cell>
          <cell r="AG816" t="str">
            <v>FRN</v>
          </cell>
          <cell r="AH816" t="str">
            <v>6302</v>
          </cell>
          <cell r="AI816" t="str">
            <v>RP#</v>
          </cell>
          <cell r="AJ816" t="str">
            <v>000</v>
          </cell>
          <cell r="AK816" t="str">
            <v>CTL</v>
          </cell>
          <cell r="AM816" t="str">
            <v>RF#</v>
          </cell>
          <cell r="AU816" t="str">
            <v>M&amp;S RETURNS</v>
          </cell>
          <cell r="AZ816" t="str">
            <v>FPL Fibernet</v>
          </cell>
        </row>
        <row r="817">
          <cell r="A817" t="str">
            <v>107100</v>
          </cell>
          <cell r="B817" t="str">
            <v>0312</v>
          </cell>
          <cell r="C817" t="str">
            <v>06300</v>
          </cell>
          <cell r="D817" t="str">
            <v>0FIBER</v>
          </cell>
          <cell r="E817" t="str">
            <v>312000</v>
          </cell>
          <cell r="F817" t="str">
            <v>0790</v>
          </cell>
          <cell r="G817" t="str">
            <v>65000</v>
          </cell>
          <cell r="H817" t="str">
            <v>A</v>
          </cell>
          <cell r="I817" t="str">
            <v>00000041</v>
          </cell>
          <cell r="J817">
            <v>9</v>
          </cell>
          <cell r="K817">
            <v>312</v>
          </cell>
          <cell r="L817">
            <v>6302</v>
          </cell>
          <cell r="M817">
            <v>0</v>
          </cell>
          <cell r="N817">
            <v>0</v>
          </cell>
          <cell r="O817">
            <v>0</v>
          </cell>
          <cell r="P817">
            <v>0</v>
          </cell>
          <cell r="Q817" t="str">
            <v>0790</v>
          </cell>
          <cell r="R817" t="str">
            <v>65000</v>
          </cell>
          <cell r="S817" t="str">
            <v>200212</v>
          </cell>
          <cell r="T817" t="str">
            <v>CA01</v>
          </cell>
          <cell r="U817">
            <v>-532.04</v>
          </cell>
          <cell r="V817" t="str">
            <v>LDB</v>
          </cell>
          <cell r="W817">
            <v>0</v>
          </cell>
          <cell r="Y817">
            <v>0</v>
          </cell>
          <cell r="Z817">
            <v>0</v>
          </cell>
          <cell r="AA817" t="str">
            <v>BCH</v>
          </cell>
          <cell r="AB817" t="str">
            <v>0023</v>
          </cell>
          <cell r="AC817" t="str">
            <v>WKS</v>
          </cell>
          <cell r="AE817" t="str">
            <v>JV#</v>
          </cell>
          <cell r="AF817" t="str">
            <v>1232</v>
          </cell>
          <cell r="AG817" t="str">
            <v>FRN</v>
          </cell>
          <cell r="AH817" t="str">
            <v>6302</v>
          </cell>
          <cell r="AI817" t="str">
            <v>RP#</v>
          </cell>
          <cell r="AJ817" t="str">
            <v>000</v>
          </cell>
          <cell r="AK817" t="str">
            <v>CTL</v>
          </cell>
          <cell r="AM817" t="str">
            <v>RF#</v>
          </cell>
          <cell r="AU817" t="str">
            <v>TO PLACE IN SERVICE</v>
          </cell>
          <cell r="AZ817" t="str">
            <v>FPL Fibernet</v>
          </cell>
        </row>
        <row r="818">
          <cell r="A818" t="str">
            <v>107100</v>
          </cell>
          <cell r="B818" t="str">
            <v>0312</v>
          </cell>
          <cell r="C818" t="str">
            <v>06300</v>
          </cell>
          <cell r="D818" t="str">
            <v>0ELECT</v>
          </cell>
          <cell r="E818" t="str">
            <v>312000</v>
          </cell>
          <cell r="F818" t="str">
            <v>0790</v>
          </cell>
          <cell r="G818" t="str">
            <v>65000</v>
          </cell>
          <cell r="H818" t="str">
            <v>A</v>
          </cell>
          <cell r="I818" t="str">
            <v>00000041</v>
          </cell>
          <cell r="J818">
            <v>70</v>
          </cell>
          <cell r="K818">
            <v>312</v>
          </cell>
          <cell r="L818">
            <v>6307</v>
          </cell>
          <cell r="M818">
            <v>0</v>
          </cell>
          <cell r="N818">
            <v>0</v>
          </cell>
          <cell r="O818">
            <v>0</v>
          </cell>
          <cell r="P818">
            <v>0</v>
          </cell>
          <cell r="Q818" t="str">
            <v>0790</v>
          </cell>
          <cell r="R818" t="str">
            <v>65000</v>
          </cell>
          <cell r="S818" t="str">
            <v>200212</v>
          </cell>
          <cell r="T818" t="str">
            <v>CA01</v>
          </cell>
          <cell r="U818">
            <v>11160.64</v>
          </cell>
          <cell r="V818" t="str">
            <v>LDB</v>
          </cell>
          <cell r="W818">
            <v>0</v>
          </cell>
          <cell r="Y818">
            <v>0</v>
          </cell>
          <cell r="Z818">
            <v>0</v>
          </cell>
          <cell r="AA818" t="str">
            <v>BCH</v>
          </cell>
          <cell r="AB818" t="str">
            <v>0023</v>
          </cell>
          <cell r="AC818" t="str">
            <v>WKS</v>
          </cell>
          <cell r="AE818" t="str">
            <v>JV#</v>
          </cell>
          <cell r="AF818" t="str">
            <v>1232</v>
          </cell>
          <cell r="AG818" t="str">
            <v>FRN</v>
          </cell>
          <cell r="AH818" t="str">
            <v>6307</v>
          </cell>
          <cell r="AI818" t="str">
            <v>RP#</v>
          </cell>
          <cell r="AJ818" t="str">
            <v>000</v>
          </cell>
          <cell r="AK818" t="str">
            <v>CTL</v>
          </cell>
          <cell r="AM818" t="str">
            <v>RF#</v>
          </cell>
          <cell r="AU818" t="str">
            <v>TO PLACE IN SERVICE</v>
          </cell>
          <cell r="AZ818" t="str">
            <v>FPL Fibernet</v>
          </cell>
        </row>
        <row r="819">
          <cell r="A819" t="str">
            <v>107100</v>
          </cell>
          <cell r="B819" t="str">
            <v>0312</v>
          </cell>
          <cell r="C819" t="str">
            <v>06300</v>
          </cell>
          <cell r="D819" t="str">
            <v>0FIBER</v>
          </cell>
          <cell r="E819" t="str">
            <v>312000</v>
          </cell>
          <cell r="F819" t="str">
            <v>0790</v>
          </cell>
          <cell r="G819" t="str">
            <v>65000</v>
          </cell>
          <cell r="H819" t="str">
            <v>A</v>
          </cell>
          <cell r="I819" t="str">
            <v>00000041</v>
          </cell>
          <cell r="J819">
            <v>63</v>
          </cell>
          <cell r="K819">
            <v>312</v>
          </cell>
          <cell r="L819">
            <v>6308</v>
          </cell>
          <cell r="M819">
            <v>0</v>
          </cell>
          <cell r="N819">
            <v>0</v>
          </cell>
          <cell r="O819">
            <v>0</v>
          </cell>
          <cell r="P819">
            <v>0</v>
          </cell>
          <cell r="Q819" t="str">
            <v>0790</v>
          </cell>
          <cell r="R819" t="str">
            <v>65000</v>
          </cell>
          <cell r="S819" t="str">
            <v>200212</v>
          </cell>
          <cell r="T819" t="str">
            <v>CA01</v>
          </cell>
          <cell r="U819">
            <v>10281</v>
          </cell>
          <cell r="V819" t="str">
            <v>LDB</v>
          </cell>
          <cell r="W819">
            <v>0</v>
          </cell>
          <cell r="Y819">
            <v>0</v>
          </cell>
          <cell r="Z819">
            <v>0</v>
          </cell>
          <cell r="AA819" t="str">
            <v>BCH</v>
          </cell>
          <cell r="AB819" t="str">
            <v>0024</v>
          </cell>
          <cell r="AC819" t="str">
            <v>WKS</v>
          </cell>
          <cell r="AE819" t="str">
            <v>JV#</v>
          </cell>
          <cell r="AF819" t="str">
            <v>1232</v>
          </cell>
          <cell r="AG819" t="str">
            <v>FRN</v>
          </cell>
          <cell r="AH819" t="str">
            <v>6308</v>
          </cell>
          <cell r="AI819" t="str">
            <v>RP#</v>
          </cell>
          <cell r="AJ819" t="str">
            <v>000</v>
          </cell>
          <cell r="AK819" t="str">
            <v>CTL</v>
          </cell>
          <cell r="AM819" t="str">
            <v>RF#</v>
          </cell>
          <cell r="AU819" t="str">
            <v>ACCR DEC 02 CAP-FELIX EQU</v>
          </cell>
          <cell r="AZ819" t="str">
            <v>FPL Fibernet</v>
          </cell>
        </row>
        <row r="820">
          <cell r="A820" t="str">
            <v>107100</v>
          </cell>
          <cell r="B820" t="str">
            <v>0312</v>
          </cell>
          <cell r="C820" t="str">
            <v>06300</v>
          </cell>
          <cell r="D820" t="str">
            <v>0FIBER</v>
          </cell>
          <cell r="E820" t="str">
            <v>312000</v>
          </cell>
          <cell r="F820" t="str">
            <v>0790</v>
          </cell>
          <cell r="G820" t="str">
            <v>65000</v>
          </cell>
          <cell r="H820" t="str">
            <v>A</v>
          </cell>
          <cell r="I820" t="str">
            <v>00000041</v>
          </cell>
          <cell r="J820">
            <v>63</v>
          </cell>
          <cell r="K820">
            <v>312</v>
          </cell>
          <cell r="L820">
            <v>6308</v>
          </cell>
          <cell r="M820">
            <v>0</v>
          </cell>
          <cell r="N820">
            <v>0</v>
          </cell>
          <cell r="O820">
            <v>0</v>
          </cell>
          <cell r="P820">
            <v>0</v>
          </cell>
          <cell r="Q820" t="str">
            <v>0790</v>
          </cell>
          <cell r="R820" t="str">
            <v>65000</v>
          </cell>
          <cell r="S820" t="str">
            <v>200212</v>
          </cell>
          <cell r="T820" t="str">
            <v>CA01</v>
          </cell>
          <cell r="U820">
            <v>-10281</v>
          </cell>
          <cell r="V820" t="str">
            <v>LDB</v>
          </cell>
          <cell r="W820">
            <v>0</v>
          </cell>
          <cell r="Y820">
            <v>0</v>
          </cell>
          <cell r="Z820">
            <v>0</v>
          </cell>
          <cell r="AA820" t="str">
            <v>BCH</v>
          </cell>
          <cell r="AB820" t="str">
            <v>0004</v>
          </cell>
          <cell r="AC820" t="str">
            <v>WKS</v>
          </cell>
          <cell r="AE820" t="str">
            <v>JV#</v>
          </cell>
          <cell r="AF820" t="str">
            <v>1232</v>
          </cell>
          <cell r="AG820" t="str">
            <v>FRN</v>
          </cell>
          <cell r="AH820" t="str">
            <v>6308</v>
          </cell>
          <cell r="AI820" t="str">
            <v>RP#</v>
          </cell>
          <cell r="AJ820" t="str">
            <v>000</v>
          </cell>
          <cell r="AK820" t="str">
            <v>CTL</v>
          </cell>
          <cell r="AM820" t="str">
            <v>RF#</v>
          </cell>
          <cell r="AU820" t="str">
            <v>AC-REV ACCRUAL OF OCT 02 CAPITA</v>
          </cell>
          <cell r="AZ820" t="str">
            <v>FPL Fibernet</v>
          </cell>
        </row>
        <row r="821">
          <cell r="A821" t="str">
            <v>107100</v>
          </cell>
          <cell r="B821" t="str">
            <v>0312</v>
          </cell>
          <cell r="C821" t="str">
            <v>06300</v>
          </cell>
          <cell r="D821" t="str">
            <v>0ELECT</v>
          </cell>
          <cell r="E821" t="str">
            <v>312000</v>
          </cell>
          <cell r="F821" t="str">
            <v>0676</v>
          </cell>
          <cell r="G821" t="str">
            <v>12450</v>
          </cell>
          <cell r="H821" t="str">
            <v>A</v>
          </cell>
          <cell r="I821" t="str">
            <v>00000041</v>
          </cell>
          <cell r="J821">
            <v>65</v>
          </cell>
          <cell r="K821">
            <v>312</v>
          </cell>
          <cell r="L821">
            <v>6311</v>
          </cell>
          <cell r="M821">
            <v>398</v>
          </cell>
          <cell r="N821">
            <v>0</v>
          </cell>
          <cell r="O821">
            <v>1</v>
          </cell>
          <cell r="P821">
            <v>398.00099999999998</v>
          </cell>
          <cell r="Q821" t="str">
            <v>0676</v>
          </cell>
          <cell r="R821" t="str">
            <v>12450</v>
          </cell>
          <cell r="S821" t="str">
            <v>200212</v>
          </cell>
          <cell r="T821" t="str">
            <v>SA01</v>
          </cell>
          <cell r="U821">
            <v>-0.04</v>
          </cell>
          <cell r="V821" t="str">
            <v>LDB</v>
          </cell>
          <cell r="W821">
            <v>0</v>
          </cell>
          <cell r="Y821">
            <v>0</v>
          </cell>
          <cell r="Z821">
            <v>-4</v>
          </cell>
          <cell r="AA821" t="str">
            <v>MS#</v>
          </cell>
          <cell r="AB821" t="str">
            <v xml:space="preserve">   998014774</v>
          </cell>
          <cell r="AC821" t="str">
            <v>BCH</v>
          </cell>
          <cell r="AD821" t="str">
            <v>016817</v>
          </cell>
          <cell r="AE821" t="str">
            <v>TML</v>
          </cell>
          <cell r="AF821" t="str">
            <v>12010</v>
          </cell>
          <cell r="AG821" t="str">
            <v>SRL</v>
          </cell>
          <cell r="AH821" t="str">
            <v>0368</v>
          </cell>
          <cell r="AI821" t="str">
            <v>DLV</v>
          </cell>
          <cell r="AJ821" t="str">
            <v>000</v>
          </cell>
          <cell r="AK821" t="str">
            <v>REL</v>
          </cell>
          <cell r="AL821" t="str">
            <v>000</v>
          </cell>
          <cell r="AM821" t="str">
            <v>LN#</v>
          </cell>
          <cell r="AO821" t="str">
            <v>UOI</v>
          </cell>
          <cell r="AP821" t="str">
            <v>EA</v>
          </cell>
          <cell r="AU821" t="str">
            <v>0</v>
          </cell>
          <cell r="AW821" t="str">
            <v>000</v>
          </cell>
          <cell r="AX821" t="str">
            <v>00</v>
          </cell>
          <cell r="AY821" t="str">
            <v>0</v>
          </cell>
          <cell r="AZ821" t="str">
            <v>FPL Fibernet</v>
          </cell>
        </row>
        <row r="822">
          <cell r="A822" t="str">
            <v>107100</v>
          </cell>
          <cell r="B822" t="str">
            <v>0312</v>
          </cell>
          <cell r="C822" t="str">
            <v>06300</v>
          </cell>
          <cell r="D822" t="str">
            <v>0FIBER</v>
          </cell>
          <cell r="E822" t="str">
            <v>312000</v>
          </cell>
          <cell r="F822" t="str">
            <v>0790</v>
          </cell>
          <cell r="G822" t="str">
            <v>65000</v>
          </cell>
          <cell r="H822" t="str">
            <v>A</v>
          </cell>
          <cell r="I822" t="str">
            <v>00000041</v>
          </cell>
          <cell r="J822">
            <v>9</v>
          </cell>
          <cell r="K822">
            <v>312</v>
          </cell>
          <cell r="L822">
            <v>6311</v>
          </cell>
          <cell r="M822">
            <v>0</v>
          </cell>
          <cell r="N822">
            <v>0</v>
          </cell>
          <cell r="O822">
            <v>0</v>
          </cell>
          <cell r="P822">
            <v>0</v>
          </cell>
          <cell r="Q822" t="str">
            <v>0790</v>
          </cell>
          <cell r="R822" t="str">
            <v>65000</v>
          </cell>
          <cell r="S822" t="str">
            <v>200212</v>
          </cell>
          <cell r="T822" t="str">
            <v>CA01</v>
          </cell>
          <cell r="U822">
            <v>-4979.12</v>
          </cell>
          <cell r="V822" t="str">
            <v>LDB</v>
          </cell>
          <cell r="W822">
            <v>0</v>
          </cell>
          <cell r="Y822">
            <v>0</v>
          </cell>
          <cell r="Z822">
            <v>0</v>
          </cell>
          <cell r="AA822" t="str">
            <v>BCH</v>
          </cell>
          <cell r="AB822" t="str">
            <v>0023</v>
          </cell>
          <cell r="AC822" t="str">
            <v>WKS</v>
          </cell>
          <cell r="AE822" t="str">
            <v>JV#</v>
          </cell>
          <cell r="AF822" t="str">
            <v>1232</v>
          </cell>
          <cell r="AG822" t="str">
            <v>FRN</v>
          </cell>
          <cell r="AH822" t="str">
            <v>6311</v>
          </cell>
          <cell r="AI822" t="str">
            <v>RP#</v>
          </cell>
          <cell r="AJ822" t="str">
            <v>000</v>
          </cell>
          <cell r="AK822" t="str">
            <v>CTL</v>
          </cell>
          <cell r="AM822" t="str">
            <v>RF#</v>
          </cell>
          <cell r="AU822" t="str">
            <v>TO PLACE IN SERVICE</v>
          </cell>
          <cell r="AZ822" t="str">
            <v>FPL Fibernet</v>
          </cell>
        </row>
        <row r="823">
          <cell r="A823" t="str">
            <v>107100</v>
          </cell>
          <cell r="B823" t="str">
            <v>0312</v>
          </cell>
          <cell r="C823" t="str">
            <v>06300</v>
          </cell>
          <cell r="D823" t="str">
            <v>0FIBER</v>
          </cell>
          <cell r="E823" t="str">
            <v>312000</v>
          </cell>
          <cell r="F823" t="str">
            <v>0790</v>
          </cell>
          <cell r="G823" t="str">
            <v>65000</v>
          </cell>
          <cell r="H823" t="str">
            <v>A</v>
          </cell>
          <cell r="I823" t="str">
            <v>00000041</v>
          </cell>
          <cell r="J823">
            <v>63</v>
          </cell>
          <cell r="K823">
            <v>312</v>
          </cell>
          <cell r="L823">
            <v>6311</v>
          </cell>
          <cell r="M823">
            <v>0</v>
          </cell>
          <cell r="N823">
            <v>0</v>
          </cell>
          <cell r="O823">
            <v>0</v>
          </cell>
          <cell r="P823">
            <v>0</v>
          </cell>
          <cell r="Q823" t="str">
            <v>0790</v>
          </cell>
          <cell r="R823" t="str">
            <v>65000</v>
          </cell>
          <cell r="S823" t="str">
            <v>200212</v>
          </cell>
          <cell r="T823" t="str">
            <v>CA01</v>
          </cell>
          <cell r="U823">
            <v>30000</v>
          </cell>
          <cell r="V823" t="str">
            <v>LDB</v>
          </cell>
          <cell r="W823">
            <v>0</v>
          </cell>
          <cell r="Y823">
            <v>0</v>
          </cell>
          <cell r="Z823">
            <v>0</v>
          </cell>
          <cell r="AA823" t="str">
            <v>BCH</v>
          </cell>
          <cell r="AB823" t="str">
            <v>0024</v>
          </cell>
          <cell r="AC823" t="str">
            <v>WKS</v>
          </cell>
          <cell r="AE823" t="str">
            <v>JV#</v>
          </cell>
          <cell r="AF823" t="str">
            <v>1232</v>
          </cell>
          <cell r="AG823" t="str">
            <v>FRN</v>
          </cell>
          <cell r="AH823" t="str">
            <v>6311</v>
          </cell>
          <cell r="AI823" t="str">
            <v>RP#</v>
          </cell>
          <cell r="AJ823" t="str">
            <v>000</v>
          </cell>
          <cell r="AK823" t="str">
            <v>CTL</v>
          </cell>
          <cell r="AM823" t="str">
            <v>RF#</v>
          </cell>
          <cell r="AU823" t="str">
            <v>ACCR DEC 02 CAP-FELIX EQU</v>
          </cell>
          <cell r="AZ823" t="str">
            <v>FPL Fibernet</v>
          </cell>
        </row>
        <row r="824">
          <cell r="A824" t="str">
            <v>107100</v>
          </cell>
          <cell r="B824" t="str">
            <v>0312</v>
          </cell>
          <cell r="C824" t="str">
            <v>06300</v>
          </cell>
          <cell r="D824" t="str">
            <v>0FIBER</v>
          </cell>
          <cell r="E824" t="str">
            <v>312000</v>
          </cell>
          <cell r="F824" t="str">
            <v>0790</v>
          </cell>
          <cell r="G824" t="str">
            <v>65000</v>
          </cell>
          <cell r="H824" t="str">
            <v>A</v>
          </cell>
          <cell r="I824" t="str">
            <v>00000041</v>
          </cell>
          <cell r="J824">
            <v>63</v>
          </cell>
          <cell r="K824">
            <v>312</v>
          </cell>
          <cell r="L824">
            <v>6311</v>
          </cell>
          <cell r="M824">
            <v>0</v>
          </cell>
          <cell r="N824">
            <v>0</v>
          </cell>
          <cell r="O824">
            <v>0</v>
          </cell>
          <cell r="P824">
            <v>0</v>
          </cell>
          <cell r="Q824" t="str">
            <v>0790</v>
          </cell>
          <cell r="R824" t="str">
            <v>65000</v>
          </cell>
          <cell r="S824" t="str">
            <v>200212</v>
          </cell>
          <cell r="T824" t="str">
            <v>CA01</v>
          </cell>
          <cell r="U824">
            <v>50300</v>
          </cell>
          <cell r="V824" t="str">
            <v>LDB</v>
          </cell>
          <cell r="W824">
            <v>0</v>
          </cell>
          <cell r="Y824">
            <v>0</v>
          </cell>
          <cell r="Z824">
            <v>0</v>
          </cell>
          <cell r="AA824" t="str">
            <v>BCH</v>
          </cell>
          <cell r="AB824" t="str">
            <v>0015</v>
          </cell>
          <cell r="AC824" t="str">
            <v>WKS</v>
          </cell>
          <cell r="AE824" t="str">
            <v>JV#</v>
          </cell>
          <cell r="AF824" t="str">
            <v>1232</v>
          </cell>
          <cell r="AG824" t="str">
            <v>FRN</v>
          </cell>
          <cell r="AH824" t="str">
            <v>6311</v>
          </cell>
          <cell r="AI824" t="str">
            <v>RP#</v>
          </cell>
          <cell r="AJ824" t="str">
            <v>000</v>
          </cell>
          <cell r="AK824" t="str">
            <v>CTL</v>
          </cell>
          <cell r="AM824" t="str">
            <v>RF#</v>
          </cell>
          <cell r="AU824" t="str">
            <v>ACCRUAL OF DEC 02 CAPITAL</v>
          </cell>
          <cell r="AZ824" t="str">
            <v>FPL Fibernet</v>
          </cell>
        </row>
        <row r="825">
          <cell r="A825" t="str">
            <v>107100</v>
          </cell>
          <cell r="B825" t="str">
            <v>0312</v>
          </cell>
          <cell r="C825" t="str">
            <v>06300</v>
          </cell>
          <cell r="D825" t="str">
            <v>0FIBER</v>
          </cell>
          <cell r="E825" t="str">
            <v>312000</v>
          </cell>
          <cell r="F825" t="str">
            <v>0790</v>
          </cell>
          <cell r="G825" t="str">
            <v>65000</v>
          </cell>
          <cell r="H825" t="str">
            <v>A</v>
          </cell>
          <cell r="I825" t="str">
            <v>00000041</v>
          </cell>
          <cell r="J825">
            <v>63</v>
          </cell>
          <cell r="K825">
            <v>312</v>
          </cell>
          <cell r="L825">
            <v>6311</v>
          </cell>
          <cell r="M825">
            <v>0</v>
          </cell>
          <cell r="N825">
            <v>0</v>
          </cell>
          <cell r="O825">
            <v>0</v>
          </cell>
          <cell r="P825">
            <v>0</v>
          </cell>
          <cell r="Q825" t="str">
            <v>0790</v>
          </cell>
          <cell r="R825" t="str">
            <v>65000</v>
          </cell>
          <cell r="S825" t="str">
            <v>200212</v>
          </cell>
          <cell r="T825" t="str">
            <v>CA01</v>
          </cell>
          <cell r="U825">
            <v>-38500</v>
          </cell>
          <cell r="V825" t="str">
            <v>LDB</v>
          </cell>
          <cell r="W825">
            <v>0</v>
          </cell>
          <cell r="Y825">
            <v>0</v>
          </cell>
          <cell r="Z825">
            <v>0</v>
          </cell>
          <cell r="AA825" t="str">
            <v>BCH</v>
          </cell>
          <cell r="AB825" t="str">
            <v>0003</v>
          </cell>
          <cell r="AC825" t="str">
            <v>WKS</v>
          </cell>
          <cell r="AE825" t="str">
            <v>JV#</v>
          </cell>
          <cell r="AF825" t="str">
            <v>1232</v>
          </cell>
          <cell r="AG825" t="str">
            <v>FRN</v>
          </cell>
          <cell r="AH825" t="str">
            <v>6311</v>
          </cell>
          <cell r="AI825" t="str">
            <v>RP#</v>
          </cell>
          <cell r="AJ825" t="str">
            <v>000</v>
          </cell>
          <cell r="AK825" t="str">
            <v>CTL</v>
          </cell>
          <cell r="AM825" t="str">
            <v>RF#</v>
          </cell>
          <cell r="AU825" t="str">
            <v>AC-REV ACCRUAL OF OCT 02 CAPITA</v>
          </cell>
          <cell r="AZ825" t="str">
            <v>FPL Fibernet</v>
          </cell>
        </row>
        <row r="826">
          <cell r="A826" t="str">
            <v>107100</v>
          </cell>
          <cell r="B826" t="str">
            <v>0312</v>
          </cell>
          <cell r="C826" t="str">
            <v>06300</v>
          </cell>
          <cell r="D826" t="str">
            <v>0ELECT</v>
          </cell>
          <cell r="E826" t="str">
            <v>312000</v>
          </cell>
          <cell r="F826" t="str">
            <v>0662</v>
          </cell>
          <cell r="G826" t="str">
            <v>65000</v>
          </cell>
          <cell r="H826" t="str">
            <v>A</v>
          </cell>
          <cell r="I826" t="str">
            <v>00000041</v>
          </cell>
          <cell r="J826">
            <v>65</v>
          </cell>
          <cell r="K826">
            <v>312</v>
          </cell>
          <cell r="L826">
            <v>6312</v>
          </cell>
          <cell r="M826">
            <v>0</v>
          </cell>
          <cell r="N826">
            <v>0</v>
          </cell>
          <cell r="O826">
            <v>0</v>
          </cell>
          <cell r="P826">
            <v>0</v>
          </cell>
          <cell r="Q826" t="str">
            <v>0662</v>
          </cell>
          <cell r="R826" t="str">
            <v>65000</v>
          </cell>
          <cell r="S826" t="str">
            <v>200212</v>
          </cell>
          <cell r="T826" t="str">
            <v>CA01</v>
          </cell>
          <cell r="U826">
            <v>26134.69</v>
          </cell>
          <cell r="V826" t="str">
            <v>LDB</v>
          </cell>
          <cell r="W826">
            <v>0</v>
          </cell>
          <cell r="Y826">
            <v>0</v>
          </cell>
          <cell r="Z826">
            <v>0</v>
          </cell>
          <cell r="AA826" t="str">
            <v>BCH</v>
          </cell>
          <cell r="AB826" t="str">
            <v>0055</v>
          </cell>
          <cell r="AC826" t="str">
            <v>WKS</v>
          </cell>
          <cell r="AE826" t="str">
            <v>JV#</v>
          </cell>
          <cell r="AF826" t="str">
            <v>1232</v>
          </cell>
          <cell r="AG826" t="str">
            <v>FRN</v>
          </cell>
          <cell r="AH826" t="str">
            <v>6312</v>
          </cell>
          <cell r="AI826" t="str">
            <v>RP#</v>
          </cell>
          <cell r="AJ826" t="str">
            <v>000</v>
          </cell>
          <cell r="AK826" t="str">
            <v>CTL</v>
          </cell>
          <cell r="AM826" t="str">
            <v>RF#</v>
          </cell>
          <cell r="AU826" t="str">
            <v>NORTEL NETWORKS USA INC</v>
          </cell>
          <cell r="AZ826" t="str">
            <v>FPL Fibernet</v>
          </cell>
        </row>
        <row r="827">
          <cell r="A827" t="str">
            <v>107100</v>
          </cell>
          <cell r="B827" t="str">
            <v>0312</v>
          </cell>
          <cell r="C827" t="str">
            <v>06300</v>
          </cell>
          <cell r="D827" t="str">
            <v>0FIBER</v>
          </cell>
          <cell r="E827" t="str">
            <v>312000</v>
          </cell>
          <cell r="F827" t="str">
            <v>0790</v>
          </cell>
          <cell r="G827" t="str">
            <v>65000</v>
          </cell>
          <cell r="H827" t="str">
            <v>A</v>
          </cell>
          <cell r="I827" t="str">
            <v>00000041</v>
          </cell>
          <cell r="J827">
            <v>63</v>
          </cell>
          <cell r="K827">
            <v>312</v>
          </cell>
          <cell r="L827">
            <v>6312</v>
          </cell>
          <cell r="M827">
            <v>0</v>
          </cell>
          <cell r="N827">
            <v>0</v>
          </cell>
          <cell r="O827">
            <v>0</v>
          </cell>
          <cell r="P827">
            <v>0</v>
          </cell>
          <cell r="Q827" t="str">
            <v>0790</v>
          </cell>
          <cell r="R827" t="str">
            <v>65000</v>
          </cell>
          <cell r="S827" t="str">
            <v>200212</v>
          </cell>
          <cell r="T827" t="str">
            <v>CA01</v>
          </cell>
          <cell r="U827">
            <v>24632</v>
          </cell>
          <cell r="V827" t="str">
            <v>LDB</v>
          </cell>
          <cell r="W827">
            <v>0</v>
          </cell>
          <cell r="Y827">
            <v>0</v>
          </cell>
          <cell r="Z827">
            <v>0</v>
          </cell>
          <cell r="AA827" t="str">
            <v>BCH</v>
          </cell>
          <cell r="AB827" t="str">
            <v>0011</v>
          </cell>
          <cell r="AC827" t="str">
            <v>WKS</v>
          </cell>
          <cell r="AE827" t="str">
            <v>JV#</v>
          </cell>
          <cell r="AF827" t="str">
            <v>1232</v>
          </cell>
          <cell r="AG827" t="str">
            <v>FRN</v>
          </cell>
          <cell r="AH827" t="str">
            <v>6312</v>
          </cell>
          <cell r="AI827" t="str">
            <v>RP#</v>
          </cell>
          <cell r="AJ827" t="str">
            <v>000</v>
          </cell>
          <cell r="AK827" t="str">
            <v>CTL</v>
          </cell>
          <cell r="AM827" t="str">
            <v>RF#</v>
          </cell>
          <cell r="AU827" t="str">
            <v>ACCRUAL OF OCT 02 CAPITAL</v>
          </cell>
          <cell r="AZ827" t="str">
            <v>FPL Fibernet</v>
          </cell>
        </row>
        <row r="828">
          <cell r="A828" t="str">
            <v>107100</v>
          </cell>
          <cell r="B828" t="str">
            <v>0312</v>
          </cell>
          <cell r="C828" t="str">
            <v>06300</v>
          </cell>
          <cell r="D828" t="str">
            <v>0FIBER</v>
          </cell>
          <cell r="E828" t="str">
            <v>312000</v>
          </cell>
          <cell r="F828" t="str">
            <v>0790</v>
          </cell>
          <cell r="G828" t="str">
            <v>65000</v>
          </cell>
          <cell r="H828" t="str">
            <v>A</v>
          </cell>
          <cell r="I828" t="str">
            <v>00000041</v>
          </cell>
          <cell r="J828">
            <v>63</v>
          </cell>
          <cell r="K828">
            <v>312</v>
          </cell>
          <cell r="L828">
            <v>6312</v>
          </cell>
          <cell r="M828">
            <v>0</v>
          </cell>
          <cell r="N828">
            <v>0</v>
          </cell>
          <cell r="O828">
            <v>0</v>
          </cell>
          <cell r="P828">
            <v>0</v>
          </cell>
          <cell r="Q828" t="str">
            <v>0790</v>
          </cell>
          <cell r="R828" t="str">
            <v>65000</v>
          </cell>
          <cell r="S828" t="str">
            <v>200212</v>
          </cell>
          <cell r="T828" t="str">
            <v>CA01</v>
          </cell>
          <cell r="U828">
            <v>-24632</v>
          </cell>
          <cell r="V828" t="str">
            <v>LDB</v>
          </cell>
          <cell r="W828">
            <v>0</v>
          </cell>
          <cell r="Y828">
            <v>0</v>
          </cell>
          <cell r="Z828">
            <v>0</v>
          </cell>
          <cell r="AA828" t="str">
            <v>BCH</v>
          </cell>
          <cell r="AB828" t="str">
            <v>0049</v>
          </cell>
          <cell r="AC828" t="str">
            <v>WKS</v>
          </cell>
          <cell r="AE828" t="str">
            <v>JV#</v>
          </cell>
          <cell r="AF828" t="str">
            <v>1232</v>
          </cell>
          <cell r="AG828" t="str">
            <v>FRN</v>
          </cell>
          <cell r="AH828" t="str">
            <v>6312</v>
          </cell>
          <cell r="AI828" t="str">
            <v>RP#</v>
          </cell>
          <cell r="AJ828" t="str">
            <v>000</v>
          </cell>
          <cell r="AK828" t="str">
            <v>CTL</v>
          </cell>
          <cell r="AM828" t="str">
            <v>RF#</v>
          </cell>
          <cell r="AU828" t="str">
            <v>ACCR REVERSAL OF DEC 02</v>
          </cell>
          <cell r="AZ828" t="str">
            <v>FPL Fibernet</v>
          </cell>
        </row>
        <row r="829">
          <cell r="A829" t="str">
            <v>107100</v>
          </cell>
          <cell r="B829" t="str">
            <v>0312</v>
          </cell>
          <cell r="C829" t="str">
            <v>06300</v>
          </cell>
          <cell r="D829" t="str">
            <v>0ELECT</v>
          </cell>
          <cell r="E829" t="str">
            <v>312000</v>
          </cell>
          <cell r="F829" t="str">
            <v>0790</v>
          </cell>
          <cell r="G829" t="str">
            <v>65000</v>
          </cell>
          <cell r="H829" t="str">
            <v>A</v>
          </cell>
          <cell r="I829" t="str">
            <v>00000041</v>
          </cell>
          <cell r="J829">
            <v>70</v>
          </cell>
          <cell r="K829">
            <v>312</v>
          </cell>
          <cell r="L829">
            <v>6314</v>
          </cell>
          <cell r="M829">
            <v>0</v>
          </cell>
          <cell r="N829">
            <v>0</v>
          </cell>
          <cell r="O829">
            <v>0</v>
          </cell>
          <cell r="P829">
            <v>0</v>
          </cell>
          <cell r="Q829" t="str">
            <v>0790</v>
          </cell>
          <cell r="R829" t="str">
            <v>65000</v>
          </cell>
          <cell r="S829" t="str">
            <v>200212</v>
          </cell>
          <cell r="T829" t="str">
            <v>CA01</v>
          </cell>
          <cell r="U829">
            <v>10628.6</v>
          </cell>
          <cell r="V829" t="str">
            <v>LDB</v>
          </cell>
          <cell r="W829">
            <v>0</v>
          </cell>
          <cell r="Y829">
            <v>0</v>
          </cell>
          <cell r="Z829">
            <v>0</v>
          </cell>
          <cell r="AA829" t="str">
            <v>BCH</v>
          </cell>
          <cell r="AB829" t="str">
            <v>0023</v>
          </cell>
          <cell r="AC829" t="str">
            <v>WKS</v>
          </cell>
          <cell r="AE829" t="str">
            <v>JV#</v>
          </cell>
          <cell r="AF829" t="str">
            <v>1232</v>
          </cell>
          <cell r="AG829" t="str">
            <v>FRN</v>
          </cell>
          <cell r="AH829" t="str">
            <v>6314</v>
          </cell>
          <cell r="AI829" t="str">
            <v>RP#</v>
          </cell>
          <cell r="AJ829" t="str">
            <v>000</v>
          </cell>
          <cell r="AK829" t="str">
            <v>CTL</v>
          </cell>
          <cell r="AM829" t="str">
            <v>RF#</v>
          </cell>
          <cell r="AU829" t="str">
            <v>TO PLACE IN SERVICE</v>
          </cell>
          <cell r="AZ829" t="str">
            <v>FPL Fibernet</v>
          </cell>
        </row>
        <row r="830">
          <cell r="A830" t="str">
            <v>107100</v>
          </cell>
          <cell r="B830" t="str">
            <v>0313</v>
          </cell>
          <cell r="C830" t="str">
            <v>06300</v>
          </cell>
          <cell r="D830" t="str">
            <v>0ELECT</v>
          </cell>
          <cell r="E830" t="str">
            <v>313000</v>
          </cell>
          <cell r="F830" t="str">
            <v>0790</v>
          </cell>
          <cell r="G830" t="str">
            <v>65000</v>
          </cell>
          <cell r="H830" t="str">
            <v>A</v>
          </cell>
          <cell r="I830" t="str">
            <v>00000041</v>
          </cell>
          <cell r="J830">
            <v>70</v>
          </cell>
          <cell r="K830">
            <v>313</v>
          </cell>
          <cell r="L830">
            <v>6317</v>
          </cell>
          <cell r="M830">
            <v>0</v>
          </cell>
          <cell r="N830">
            <v>0</v>
          </cell>
          <cell r="O830">
            <v>0</v>
          </cell>
          <cell r="P830">
            <v>0</v>
          </cell>
          <cell r="Q830" t="str">
            <v>0790</v>
          </cell>
          <cell r="R830" t="str">
            <v>65000</v>
          </cell>
          <cell r="S830" t="str">
            <v>200212</v>
          </cell>
          <cell r="T830" t="str">
            <v>CA01</v>
          </cell>
          <cell r="U830">
            <v>-57324.65</v>
          </cell>
          <cell r="V830" t="str">
            <v>LDB</v>
          </cell>
          <cell r="W830">
            <v>0</v>
          </cell>
          <cell r="Y830">
            <v>0</v>
          </cell>
          <cell r="Z830">
            <v>0</v>
          </cell>
          <cell r="AA830" t="str">
            <v>BCH</v>
          </cell>
          <cell r="AB830" t="str">
            <v>0023</v>
          </cell>
          <cell r="AC830" t="str">
            <v>WKS</v>
          </cell>
          <cell r="AE830" t="str">
            <v>JV#</v>
          </cell>
          <cell r="AF830" t="str">
            <v>1232</v>
          </cell>
          <cell r="AG830" t="str">
            <v>FRN</v>
          </cell>
          <cell r="AH830" t="str">
            <v>6317</v>
          </cell>
          <cell r="AI830" t="str">
            <v>RP#</v>
          </cell>
          <cell r="AJ830" t="str">
            <v>000</v>
          </cell>
          <cell r="AK830" t="str">
            <v>CTL</v>
          </cell>
          <cell r="AM830" t="str">
            <v>RF#</v>
          </cell>
          <cell r="AU830" t="str">
            <v>TO PLACE IN SERVICE</v>
          </cell>
          <cell r="AZ830" t="str">
            <v>FPL Fibernet</v>
          </cell>
        </row>
        <row r="831">
          <cell r="A831" t="str">
            <v>107100</v>
          </cell>
          <cell r="B831" t="str">
            <v>0306</v>
          </cell>
          <cell r="C831" t="str">
            <v>06300</v>
          </cell>
          <cell r="D831" t="str">
            <v>0FIBER</v>
          </cell>
          <cell r="E831" t="str">
            <v>306000</v>
          </cell>
          <cell r="F831" t="str">
            <v>0790</v>
          </cell>
          <cell r="G831" t="str">
            <v>65000</v>
          </cell>
          <cell r="H831" t="str">
            <v>A</v>
          </cell>
          <cell r="I831" t="str">
            <v>00000041</v>
          </cell>
          <cell r="J831">
            <v>63</v>
          </cell>
          <cell r="K831">
            <v>306</v>
          </cell>
          <cell r="L831">
            <v>6321</v>
          </cell>
          <cell r="M831">
            <v>0</v>
          </cell>
          <cell r="N831">
            <v>0</v>
          </cell>
          <cell r="O831">
            <v>0</v>
          </cell>
          <cell r="P831">
            <v>0</v>
          </cell>
          <cell r="Q831" t="str">
            <v>0790</v>
          </cell>
          <cell r="R831" t="str">
            <v>65000</v>
          </cell>
          <cell r="S831" t="str">
            <v>200212</v>
          </cell>
          <cell r="T831" t="str">
            <v>CA01</v>
          </cell>
          <cell r="U831">
            <v>19833</v>
          </cell>
          <cell r="V831" t="str">
            <v>LDB</v>
          </cell>
          <cell r="W831">
            <v>0</v>
          </cell>
          <cell r="Y831">
            <v>0</v>
          </cell>
          <cell r="Z831">
            <v>0</v>
          </cell>
          <cell r="AA831" t="str">
            <v>BCH</v>
          </cell>
          <cell r="AB831" t="str">
            <v>0024</v>
          </cell>
          <cell r="AC831" t="str">
            <v>WKS</v>
          </cell>
          <cell r="AE831" t="str">
            <v>JV#</v>
          </cell>
          <cell r="AF831" t="str">
            <v>1232</v>
          </cell>
          <cell r="AG831" t="str">
            <v>FRN</v>
          </cell>
          <cell r="AH831" t="str">
            <v>6321</v>
          </cell>
          <cell r="AI831" t="str">
            <v>RP#</v>
          </cell>
          <cell r="AJ831" t="str">
            <v>000</v>
          </cell>
          <cell r="AK831" t="str">
            <v>CTL</v>
          </cell>
          <cell r="AM831" t="str">
            <v>RF#</v>
          </cell>
          <cell r="AU831" t="str">
            <v>ACCR DEC 02 CAP-FELIX EQU</v>
          </cell>
          <cell r="AZ831" t="str">
            <v>FPL Fibernet</v>
          </cell>
        </row>
        <row r="832">
          <cell r="A832" t="str">
            <v>107100</v>
          </cell>
          <cell r="B832" t="str">
            <v>0306</v>
          </cell>
          <cell r="C832" t="str">
            <v>06300</v>
          </cell>
          <cell r="D832" t="str">
            <v>0FIBER</v>
          </cell>
          <cell r="E832" t="str">
            <v>306000</v>
          </cell>
          <cell r="F832" t="str">
            <v>0790</v>
          </cell>
          <cell r="G832" t="str">
            <v>65000</v>
          </cell>
          <cell r="H832" t="str">
            <v>A</v>
          </cell>
          <cell r="I832" t="str">
            <v>00000041</v>
          </cell>
          <cell r="J832">
            <v>63</v>
          </cell>
          <cell r="K832">
            <v>306</v>
          </cell>
          <cell r="L832">
            <v>6321</v>
          </cell>
          <cell r="M832">
            <v>0</v>
          </cell>
          <cell r="N832">
            <v>0</v>
          </cell>
          <cell r="O832">
            <v>0</v>
          </cell>
          <cell r="P832">
            <v>0</v>
          </cell>
          <cell r="Q832" t="str">
            <v>0790</v>
          </cell>
          <cell r="R832" t="str">
            <v>65000</v>
          </cell>
          <cell r="S832" t="str">
            <v>200212</v>
          </cell>
          <cell r="T832" t="str">
            <v>CA01</v>
          </cell>
          <cell r="U832">
            <v>-24467</v>
          </cell>
          <cell r="V832" t="str">
            <v>LDB</v>
          </cell>
          <cell r="W832">
            <v>0</v>
          </cell>
          <cell r="Y832">
            <v>0</v>
          </cell>
          <cell r="Z832">
            <v>0</v>
          </cell>
          <cell r="AA832" t="str">
            <v>BCH</v>
          </cell>
          <cell r="AB832" t="str">
            <v>0004</v>
          </cell>
          <cell r="AC832" t="str">
            <v>WKS</v>
          </cell>
          <cell r="AE832" t="str">
            <v>JV#</v>
          </cell>
          <cell r="AF832" t="str">
            <v>1232</v>
          </cell>
          <cell r="AG832" t="str">
            <v>FRN</v>
          </cell>
          <cell r="AH832" t="str">
            <v>6321</v>
          </cell>
          <cell r="AI832" t="str">
            <v>RP#</v>
          </cell>
          <cell r="AJ832" t="str">
            <v>000</v>
          </cell>
          <cell r="AK832" t="str">
            <v>CTL</v>
          </cell>
          <cell r="AM832" t="str">
            <v>RF#</v>
          </cell>
          <cell r="AU832" t="str">
            <v>AC-REV ACCRUAL OF OCT 02 CAPITA</v>
          </cell>
          <cell r="AZ832" t="str">
            <v>FPL Fibernet</v>
          </cell>
        </row>
        <row r="833">
          <cell r="A833" t="str">
            <v>107100</v>
          </cell>
          <cell r="B833" t="str">
            <v>0314</v>
          </cell>
          <cell r="C833" t="str">
            <v>06300</v>
          </cell>
          <cell r="D833" t="str">
            <v>0FIBER</v>
          </cell>
          <cell r="E833" t="str">
            <v>314000</v>
          </cell>
          <cell r="F833" t="str">
            <v>0790</v>
          </cell>
          <cell r="G833" t="str">
            <v>65000</v>
          </cell>
          <cell r="H833" t="str">
            <v>A</v>
          </cell>
          <cell r="I833" t="str">
            <v>00000041</v>
          </cell>
          <cell r="J833">
            <v>9</v>
          </cell>
          <cell r="K833">
            <v>314</v>
          </cell>
          <cell r="L833">
            <v>6321</v>
          </cell>
          <cell r="M833">
            <v>0</v>
          </cell>
          <cell r="N833">
            <v>0</v>
          </cell>
          <cell r="O833">
            <v>0</v>
          </cell>
          <cell r="P833">
            <v>0</v>
          </cell>
          <cell r="Q833" t="str">
            <v>0790</v>
          </cell>
          <cell r="R833" t="str">
            <v>65000</v>
          </cell>
          <cell r="S833" t="str">
            <v>200212</v>
          </cell>
          <cell r="T833" t="str">
            <v>CA01</v>
          </cell>
          <cell r="U833">
            <v>-1296.0899999999999</v>
          </cell>
          <cell r="V833" t="str">
            <v>LDB</v>
          </cell>
          <cell r="W833">
            <v>0</v>
          </cell>
          <cell r="Y833">
            <v>0</v>
          </cell>
          <cell r="Z833">
            <v>0</v>
          </cell>
          <cell r="AA833" t="str">
            <v>BCH</v>
          </cell>
          <cell r="AB833" t="str">
            <v>0023</v>
          </cell>
          <cell r="AC833" t="str">
            <v>WKS</v>
          </cell>
          <cell r="AE833" t="str">
            <v>JV#</v>
          </cell>
          <cell r="AF833" t="str">
            <v>1232</v>
          </cell>
          <cell r="AG833" t="str">
            <v>FRN</v>
          </cell>
          <cell r="AH833" t="str">
            <v>6321</v>
          </cell>
          <cell r="AI833" t="str">
            <v>RP#</v>
          </cell>
          <cell r="AJ833" t="str">
            <v>000</v>
          </cell>
          <cell r="AK833" t="str">
            <v>CTL</v>
          </cell>
          <cell r="AM833" t="str">
            <v>RF#</v>
          </cell>
          <cell r="AU833" t="str">
            <v>TO PLACE IN SERVICE</v>
          </cell>
          <cell r="AZ833" t="str">
            <v>FPL Fibernet</v>
          </cell>
        </row>
        <row r="834">
          <cell r="A834" t="str">
            <v>107100</v>
          </cell>
          <cell r="B834" t="str">
            <v>0312</v>
          </cell>
          <cell r="C834" t="str">
            <v>06300</v>
          </cell>
          <cell r="D834" t="str">
            <v>0FIBER</v>
          </cell>
          <cell r="E834" t="str">
            <v>312000</v>
          </cell>
          <cell r="F834" t="str">
            <v>0662</v>
          </cell>
          <cell r="G834" t="str">
            <v>51450</v>
          </cell>
          <cell r="H834" t="str">
            <v>A</v>
          </cell>
          <cell r="I834" t="str">
            <v>00000041</v>
          </cell>
          <cell r="J834">
            <v>63</v>
          </cell>
          <cell r="K834">
            <v>312</v>
          </cell>
          <cell r="L834">
            <v>6324</v>
          </cell>
          <cell r="M834">
            <v>0</v>
          </cell>
          <cell r="N834">
            <v>0</v>
          </cell>
          <cell r="O834">
            <v>0</v>
          </cell>
          <cell r="P834">
            <v>0</v>
          </cell>
          <cell r="Q834" t="str">
            <v>0662</v>
          </cell>
          <cell r="R834" t="str">
            <v>51450</v>
          </cell>
          <cell r="S834" t="str">
            <v>200212</v>
          </cell>
          <cell r="T834" t="str">
            <v>SA01</v>
          </cell>
          <cell r="U834">
            <v>1988.75</v>
          </cell>
          <cell r="W834">
            <v>0</v>
          </cell>
          <cell r="Y834">
            <v>0</v>
          </cell>
          <cell r="Z834">
            <v>1</v>
          </cell>
          <cell r="AA834" t="str">
            <v>BCH</v>
          </cell>
          <cell r="AB834" t="str">
            <v>450002350</v>
          </cell>
          <cell r="AC834" t="str">
            <v>PO#</v>
          </cell>
          <cell r="AD834" t="str">
            <v>4500030221</v>
          </cell>
          <cell r="AE834" t="str">
            <v>S/R</v>
          </cell>
          <cell r="AF834" t="str">
            <v>NET</v>
          </cell>
          <cell r="AI834" t="str">
            <v>PYN</v>
          </cell>
          <cell r="AJ834" t="str">
            <v>W D COMMUNICATIONS INC</v>
          </cell>
          <cell r="AK834" t="str">
            <v>VND</v>
          </cell>
          <cell r="AL834" t="str">
            <v>591953252</v>
          </cell>
          <cell r="AM834" t="str">
            <v>FAC</v>
          </cell>
          <cell r="AN834" t="str">
            <v>000</v>
          </cell>
          <cell r="AQ834" t="str">
            <v>NVD</v>
          </cell>
          <cell r="AR834" t="str">
            <v>2002-12-</v>
          </cell>
          <cell r="AU834" t="str">
            <v>INVOICE# 26312      W D COMMUNICATIONS I5000003559</v>
          </cell>
          <cell r="AV834" t="str">
            <v>WF-BATCH</v>
          </cell>
          <cell r="AW834" t="str">
            <v>000</v>
          </cell>
          <cell r="AX834" t="str">
            <v>00</v>
          </cell>
          <cell r="AY834" t="str">
            <v>0</v>
          </cell>
          <cell r="AZ834" t="str">
            <v>FPL Fibernet</v>
          </cell>
        </row>
        <row r="835">
          <cell r="A835" t="str">
            <v>107100</v>
          </cell>
          <cell r="B835" t="str">
            <v>0312</v>
          </cell>
          <cell r="C835" t="str">
            <v>06300</v>
          </cell>
          <cell r="D835" t="str">
            <v>0FIBER</v>
          </cell>
          <cell r="E835" t="str">
            <v>312000</v>
          </cell>
          <cell r="F835" t="str">
            <v>0662</v>
          </cell>
          <cell r="G835" t="str">
            <v>51450</v>
          </cell>
          <cell r="H835" t="str">
            <v>A</v>
          </cell>
          <cell r="I835" t="str">
            <v>00000041</v>
          </cell>
          <cell r="J835">
            <v>63</v>
          </cell>
          <cell r="K835">
            <v>312</v>
          </cell>
          <cell r="L835">
            <v>6324</v>
          </cell>
          <cell r="M835">
            <v>0</v>
          </cell>
          <cell r="N835">
            <v>0</v>
          </cell>
          <cell r="O835">
            <v>0</v>
          </cell>
          <cell r="P835">
            <v>0</v>
          </cell>
          <cell r="Q835" t="str">
            <v>0662</v>
          </cell>
          <cell r="R835" t="str">
            <v>51450</v>
          </cell>
          <cell r="S835" t="str">
            <v>200212</v>
          </cell>
          <cell r="T835" t="str">
            <v>SA01</v>
          </cell>
          <cell r="U835">
            <v>1988.75</v>
          </cell>
          <cell r="W835">
            <v>0</v>
          </cell>
          <cell r="Y835">
            <v>0</v>
          </cell>
          <cell r="Z835">
            <v>1</v>
          </cell>
          <cell r="AA835" t="str">
            <v>BCH</v>
          </cell>
          <cell r="AB835" t="str">
            <v>450002350</v>
          </cell>
          <cell r="AC835" t="str">
            <v>PO#</v>
          </cell>
          <cell r="AD835" t="str">
            <v>4500030221</v>
          </cell>
          <cell r="AE835" t="str">
            <v>S/R</v>
          </cell>
          <cell r="AF835" t="str">
            <v>NET</v>
          </cell>
          <cell r="AI835" t="str">
            <v>PYN</v>
          </cell>
          <cell r="AJ835" t="str">
            <v>W D COMMUNICATIONS INC</v>
          </cell>
          <cell r="AK835" t="str">
            <v>VND</v>
          </cell>
          <cell r="AL835" t="str">
            <v>591953252</v>
          </cell>
          <cell r="AM835" t="str">
            <v>FAC</v>
          </cell>
          <cell r="AN835" t="str">
            <v>000</v>
          </cell>
          <cell r="AQ835" t="str">
            <v>NVD</v>
          </cell>
          <cell r="AR835" t="str">
            <v>2002-12-</v>
          </cell>
          <cell r="AU835" t="str">
            <v>INVOICE# 26349      W D COMMUNICATIONS I5000003549</v>
          </cell>
          <cell r="AV835" t="str">
            <v>WF-BATCH</v>
          </cell>
          <cell r="AW835" t="str">
            <v>000</v>
          </cell>
          <cell r="AX835" t="str">
            <v>00</v>
          </cell>
          <cell r="AY835" t="str">
            <v>0</v>
          </cell>
          <cell r="AZ835" t="str">
            <v>FPL Fibernet</v>
          </cell>
        </row>
        <row r="836">
          <cell r="A836" t="str">
            <v>107100</v>
          </cell>
          <cell r="B836" t="str">
            <v>0312</v>
          </cell>
          <cell r="C836" t="str">
            <v>06300</v>
          </cell>
          <cell r="D836" t="str">
            <v>0FIBER</v>
          </cell>
          <cell r="E836" t="str">
            <v>312000</v>
          </cell>
          <cell r="F836" t="str">
            <v>0662</v>
          </cell>
          <cell r="G836" t="str">
            <v>51450</v>
          </cell>
          <cell r="H836" t="str">
            <v>A</v>
          </cell>
          <cell r="I836" t="str">
            <v>00000041</v>
          </cell>
          <cell r="J836">
            <v>63</v>
          </cell>
          <cell r="K836">
            <v>312</v>
          </cell>
          <cell r="L836">
            <v>6324</v>
          </cell>
          <cell r="M836">
            <v>0</v>
          </cell>
          <cell r="N836">
            <v>0</v>
          </cell>
          <cell r="O836">
            <v>0</v>
          </cell>
          <cell r="P836">
            <v>0</v>
          </cell>
          <cell r="Q836" t="str">
            <v>0662</v>
          </cell>
          <cell r="R836" t="str">
            <v>51450</v>
          </cell>
          <cell r="S836" t="str">
            <v>200212</v>
          </cell>
          <cell r="T836" t="str">
            <v>SA01</v>
          </cell>
          <cell r="U836">
            <v>2386.5</v>
          </cell>
          <cell r="W836">
            <v>0</v>
          </cell>
          <cell r="Y836">
            <v>0</v>
          </cell>
          <cell r="Z836">
            <v>1</v>
          </cell>
          <cell r="AA836" t="str">
            <v>BCH</v>
          </cell>
          <cell r="AB836" t="str">
            <v>450002350</v>
          </cell>
          <cell r="AC836" t="str">
            <v>PO#</v>
          </cell>
          <cell r="AD836" t="str">
            <v>4500030221</v>
          </cell>
          <cell r="AE836" t="str">
            <v>S/R</v>
          </cell>
          <cell r="AF836" t="str">
            <v>NET</v>
          </cell>
          <cell r="AI836" t="str">
            <v>PYN</v>
          </cell>
          <cell r="AJ836" t="str">
            <v>W D COMMUNICATIONS INC</v>
          </cell>
          <cell r="AK836" t="str">
            <v>VND</v>
          </cell>
          <cell r="AL836" t="str">
            <v>591953252</v>
          </cell>
          <cell r="AM836" t="str">
            <v>FAC</v>
          </cell>
          <cell r="AN836" t="str">
            <v>000</v>
          </cell>
          <cell r="AQ836" t="str">
            <v>NVD</v>
          </cell>
          <cell r="AR836" t="str">
            <v>2002-12-</v>
          </cell>
          <cell r="AU836" t="str">
            <v>INVOICE# 26431      W D COMMUNICATIONS I5000003565</v>
          </cell>
          <cell r="AV836" t="str">
            <v>WF-BATCH</v>
          </cell>
          <cell r="AW836" t="str">
            <v>000</v>
          </cell>
          <cell r="AX836" t="str">
            <v>00</v>
          </cell>
          <cell r="AY836" t="str">
            <v>0</v>
          </cell>
          <cell r="AZ836" t="str">
            <v>FPL Fibernet</v>
          </cell>
        </row>
        <row r="837">
          <cell r="A837" t="str">
            <v>107100</v>
          </cell>
          <cell r="B837" t="str">
            <v>0312</v>
          </cell>
          <cell r="C837" t="str">
            <v>06300</v>
          </cell>
          <cell r="D837" t="str">
            <v>0FIBER</v>
          </cell>
          <cell r="E837" t="str">
            <v>312000</v>
          </cell>
          <cell r="F837" t="str">
            <v>0790</v>
          </cell>
          <cell r="G837" t="str">
            <v>65000</v>
          </cell>
          <cell r="H837" t="str">
            <v>A</v>
          </cell>
          <cell r="I837" t="str">
            <v>00000041</v>
          </cell>
          <cell r="J837">
            <v>9</v>
          </cell>
          <cell r="K837">
            <v>312</v>
          </cell>
          <cell r="L837">
            <v>6324</v>
          </cell>
          <cell r="M837">
            <v>0</v>
          </cell>
          <cell r="N837">
            <v>0</v>
          </cell>
          <cell r="O837">
            <v>0</v>
          </cell>
          <cell r="P837">
            <v>0</v>
          </cell>
          <cell r="Q837" t="str">
            <v>0790</v>
          </cell>
          <cell r="R837" t="str">
            <v>65000</v>
          </cell>
          <cell r="S837" t="str">
            <v>200212</v>
          </cell>
          <cell r="T837" t="str">
            <v>CA01</v>
          </cell>
          <cell r="U837">
            <v>-24725.9</v>
          </cell>
          <cell r="V837" t="str">
            <v>LDB</v>
          </cell>
          <cell r="W837">
            <v>0</v>
          </cell>
          <cell r="Y837">
            <v>0</v>
          </cell>
          <cell r="Z837">
            <v>0</v>
          </cell>
          <cell r="AA837" t="str">
            <v>BCH</v>
          </cell>
          <cell r="AB837" t="str">
            <v>0023</v>
          </cell>
          <cell r="AC837" t="str">
            <v>WKS</v>
          </cell>
          <cell r="AE837" t="str">
            <v>JV#</v>
          </cell>
          <cell r="AF837" t="str">
            <v>1232</v>
          </cell>
          <cell r="AG837" t="str">
            <v>FRN</v>
          </cell>
          <cell r="AH837" t="str">
            <v>6324</v>
          </cell>
          <cell r="AI837" t="str">
            <v>RP#</v>
          </cell>
          <cell r="AJ837" t="str">
            <v>000</v>
          </cell>
          <cell r="AK837" t="str">
            <v>CTL</v>
          </cell>
          <cell r="AM837" t="str">
            <v>RF#</v>
          </cell>
          <cell r="AU837" t="str">
            <v>TO PLACE IN SERVICE</v>
          </cell>
          <cell r="AZ837" t="str">
            <v>FPL Fibernet</v>
          </cell>
        </row>
        <row r="838">
          <cell r="A838" t="str">
            <v>107100</v>
          </cell>
          <cell r="B838" t="str">
            <v>0312</v>
          </cell>
          <cell r="C838" t="str">
            <v>06300</v>
          </cell>
          <cell r="D838" t="str">
            <v>0FIBER</v>
          </cell>
          <cell r="E838" t="str">
            <v>312000</v>
          </cell>
          <cell r="F838" t="str">
            <v>0790</v>
          </cell>
          <cell r="G838" t="str">
            <v>65000</v>
          </cell>
          <cell r="H838" t="str">
            <v>A</v>
          </cell>
          <cell r="I838" t="str">
            <v>00000041</v>
          </cell>
          <cell r="J838">
            <v>63</v>
          </cell>
          <cell r="K838">
            <v>312</v>
          </cell>
          <cell r="L838">
            <v>6324</v>
          </cell>
          <cell r="M838">
            <v>0</v>
          </cell>
          <cell r="N838">
            <v>0</v>
          </cell>
          <cell r="O838">
            <v>0</v>
          </cell>
          <cell r="P838">
            <v>0</v>
          </cell>
          <cell r="Q838" t="str">
            <v>0790</v>
          </cell>
          <cell r="R838" t="str">
            <v>65000</v>
          </cell>
          <cell r="S838" t="str">
            <v>200212</v>
          </cell>
          <cell r="T838" t="str">
            <v>CA01</v>
          </cell>
          <cell r="U838">
            <v>33000</v>
          </cell>
          <cell r="V838" t="str">
            <v>LDB</v>
          </cell>
          <cell r="W838">
            <v>0</v>
          </cell>
          <cell r="Y838">
            <v>0</v>
          </cell>
          <cell r="Z838">
            <v>0</v>
          </cell>
          <cell r="AA838" t="str">
            <v>BCH</v>
          </cell>
          <cell r="AB838" t="str">
            <v>0015</v>
          </cell>
          <cell r="AC838" t="str">
            <v>WKS</v>
          </cell>
          <cell r="AE838" t="str">
            <v>JV#</v>
          </cell>
          <cell r="AF838" t="str">
            <v>1232</v>
          </cell>
          <cell r="AG838" t="str">
            <v>FRN</v>
          </cell>
          <cell r="AH838" t="str">
            <v>6324</v>
          </cell>
          <cell r="AI838" t="str">
            <v>RP#</v>
          </cell>
          <cell r="AJ838" t="str">
            <v>000</v>
          </cell>
          <cell r="AK838" t="str">
            <v>CTL</v>
          </cell>
          <cell r="AM838" t="str">
            <v>RF#</v>
          </cell>
          <cell r="AU838" t="str">
            <v>ACCRUAL OF DEC 02 CAPITAL</v>
          </cell>
          <cell r="AZ838" t="str">
            <v>FPL Fibernet</v>
          </cell>
        </row>
        <row r="839">
          <cell r="A839" t="str">
            <v>107100</v>
          </cell>
          <cell r="B839" t="str">
            <v>0312</v>
          </cell>
          <cell r="C839" t="str">
            <v>06300</v>
          </cell>
          <cell r="D839" t="str">
            <v>0FIBER</v>
          </cell>
          <cell r="E839" t="str">
            <v>312000</v>
          </cell>
          <cell r="F839" t="str">
            <v>0790</v>
          </cell>
          <cell r="G839" t="str">
            <v>65000</v>
          </cell>
          <cell r="H839" t="str">
            <v>A</v>
          </cell>
          <cell r="I839" t="str">
            <v>00000041</v>
          </cell>
          <cell r="J839">
            <v>63</v>
          </cell>
          <cell r="K839">
            <v>312</v>
          </cell>
          <cell r="L839">
            <v>6324</v>
          </cell>
          <cell r="M839">
            <v>0</v>
          </cell>
          <cell r="N839">
            <v>0</v>
          </cell>
          <cell r="O839">
            <v>0</v>
          </cell>
          <cell r="P839">
            <v>0</v>
          </cell>
          <cell r="Q839" t="str">
            <v>0790</v>
          </cell>
          <cell r="R839" t="str">
            <v>65000</v>
          </cell>
          <cell r="S839" t="str">
            <v>200212</v>
          </cell>
          <cell r="T839" t="str">
            <v>CA01</v>
          </cell>
          <cell r="U839">
            <v>-33210</v>
          </cell>
          <cell r="V839" t="str">
            <v>LDB</v>
          </cell>
          <cell r="W839">
            <v>0</v>
          </cell>
          <cell r="Y839">
            <v>0</v>
          </cell>
          <cell r="Z839">
            <v>0</v>
          </cell>
          <cell r="AA839" t="str">
            <v>BCH</v>
          </cell>
          <cell r="AB839" t="str">
            <v>0004</v>
          </cell>
          <cell r="AC839" t="str">
            <v>WKS</v>
          </cell>
          <cell r="AE839" t="str">
            <v>JV#</v>
          </cell>
          <cell r="AF839" t="str">
            <v>1232</v>
          </cell>
          <cell r="AG839" t="str">
            <v>FRN</v>
          </cell>
          <cell r="AH839" t="str">
            <v>6324</v>
          </cell>
          <cell r="AI839" t="str">
            <v>RP#</v>
          </cell>
          <cell r="AJ839" t="str">
            <v>000</v>
          </cell>
          <cell r="AK839" t="str">
            <v>CTL</v>
          </cell>
          <cell r="AM839" t="str">
            <v>RF#</v>
          </cell>
          <cell r="AU839" t="str">
            <v>AC-REV ACCRUAL OF OCT 02 CAPITA</v>
          </cell>
          <cell r="AZ839" t="str">
            <v>FPL Fibernet</v>
          </cell>
        </row>
        <row r="840">
          <cell r="A840" t="str">
            <v>107100</v>
          </cell>
          <cell r="B840" t="str">
            <v>0312</v>
          </cell>
          <cell r="C840" t="str">
            <v>06300</v>
          </cell>
          <cell r="D840" t="str">
            <v>0OTHER</v>
          </cell>
          <cell r="E840" t="str">
            <v>312000</v>
          </cell>
          <cell r="F840" t="str">
            <v>0803</v>
          </cell>
          <cell r="G840" t="str">
            <v>36000</v>
          </cell>
          <cell r="H840" t="str">
            <v>A</v>
          </cell>
          <cell r="I840" t="str">
            <v>00000041</v>
          </cell>
          <cell r="J840">
            <v>68</v>
          </cell>
          <cell r="K840">
            <v>312</v>
          </cell>
          <cell r="L840">
            <v>6324</v>
          </cell>
          <cell r="M840">
            <v>107</v>
          </cell>
          <cell r="N840">
            <v>10</v>
          </cell>
          <cell r="O840">
            <v>0</v>
          </cell>
          <cell r="P840">
            <v>107.1</v>
          </cell>
          <cell r="Q840" t="str">
            <v>0803</v>
          </cell>
          <cell r="R840" t="str">
            <v>36000</v>
          </cell>
          <cell r="S840" t="str">
            <v>200212</v>
          </cell>
          <cell r="T840" t="str">
            <v>PY42</v>
          </cell>
          <cell r="U840">
            <v>807.8</v>
          </cell>
          <cell r="V840" t="str">
            <v>LDB</v>
          </cell>
          <cell r="W840">
            <v>0</v>
          </cell>
          <cell r="X840" t="str">
            <v>SHR</v>
          </cell>
          <cell r="Y840">
            <v>16</v>
          </cell>
          <cell r="Z840">
            <v>16</v>
          </cell>
          <cell r="AA840" t="str">
            <v>PYP</v>
          </cell>
          <cell r="AB840" t="str">
            <v xml:space="preserve"> 0000001</v>
          </cell>
          <cell r="AC840" t="str">
            <v>PYL</v>
          </cell>
          <cell r="AD840" t="str">
            <v>004399</v>
          </cell>
          <cell r="AE840" t="str">
            <v>EMP</v>
          </cell>
          <cell r="AF840" t="str">
            <v>40663</v>
          </cell>
          <cell r="AG840" t="str">
            <v>JUL</v>
          </cell>
          <cell r="AH840" t="str">
            <v xml:space="preserve"> 000.00</v>
          </cell>
          <cell r="AI840" t="str">
            <v>BCH</v>
          </cell>
          <cell r="AJ840" t="str">
            <v>500</v>
          </cell>
          <cell r="AK840" t="str">
            <v>CLS</v>
          </cell>
          <cell r="AL840" t="str">
            <v>1RB8</v>
          </cell>
          <cell r="AM840" t="str">
            <v>DTA</v>
          </cell>
          <cell r="AN840" t="str">
            <v xml:space="preserve"> 00000000000.00</v>
          </cell>
          <cell r="AO840" t="str">
            <v>DTH</v>
          </cell>
          <cell r="AP840" t="str">
            <v xml:space="preserve"> 00000000000.00</v>
          </cell>
          <cell r="AV840" t="str">
            <v>000000000</v>
          </cell>
          <cell r="AW840" t="str">
            <v>000</v>
          </cell>
          <cell r="AX840" t="str">
            <v>00</v>
          </cell>
          <cell r="AY840" t="str">
            <v>0</v>
          </cell>
          <cell r="AZ840" t="str">
            <v>FPL Fibernet</v>
          </cell>
        </row>
        <row r="841">
          <cell r="A841" t="str">
            <v>107100</v>
          </cell>
          <cell r="B841" t="str">
            <v>0382</v>
          </cell>
          <cell r="C841" t="str">
            <v>06300</v>
          </cell>
          <cell r="D841" t="str">
            <v>0OTHER</v>
          </cell>
          <cell r="E841" t="str">
            <v>382000</v>
          </cell>
          <cell r="F841" t="str">
            <v>0803</v>
          </cell>
          <cell r="G841" t="str">
            <v>36000</v>
          </cell>
          <cell r="H841" t="str">
            <v>A</v>
          </cell>
          <cell r="I841" t="str">
            <v>00000041</v>
          </cell>
          <cell r="J841">
            <v>68</v>
          </cell>
          <cell r="K841">
            <v>382</v>
          </cell>
          <cell r="L841">
            <v>6324</v>
          </cell>
          <cell r="M841">
            <v>107</v>
          </cell>
          <cell r="N841">
            <v>10</v>
          </cell>
          <cell r="O841">
            <v>0</v>
          </cell>
          <cell r="P841">
            <v>107.1</v>
          </cell>
          <cell r="Q841" t="str">
            <v>0803</v>
          </cell>
          <cell r="R841" t="str">
            <v>36000</v>
          </cell>
          <cell r="S841" t="str">
            <v>200212</v>
          </cell>
          <cell r="T841" t="str">
            <v>PY42</v>
          </cell>
          <cell r="U841">
            <v>605.85</v>
          </cell>
          <cell r="V841" t="str">
            <v>LDB</v>
          </cell>
          <cell r="W841">
            <v>0</v>
          </cell>
          <cell r="X841" t="str">
            <v>SHR</v>
          </cell>
          <cell r="Y841">
            <v>12</v>
          </cell>
          <cell r="Z841">
            <v>12</v>
          </cell>
          <cell r="AA841" t="str">
            <v>PYP</v>
          </cell>
          <cell r="AB841" t="str">
            <v xml:space="preserve"> 0000026</v>
          </cell>
          <cell r="AC841" t="str">
            <v>PYL</v>
          </cell>
          <cell r="AD841" t="str">
            <v>004399</v>
          </cell>
          <cell r="AE841" t="str">
            <v>EMP</v>
          </cell>
          <cell r="AF841" t="str">
            <v>40663</v>
          </cell>
          <cell r="AG841" t="str">
            <v>JUL</v>
          </cell>
          <cell r="AH841" t="str">
            <v xml:space="preserve"> 000.00</v>
          </cell>
          <cell r="AI841" t="str">
            <v>BCH</v>
          </cell>
          <cell r="AJ841" t="str">
            <v>500</v>
          </cell>
          <cell r="AK841" t="str">
            <v>CLS</v>
          </cell>
          <cell r="AL841" t="str">
            <v>1RB8</v>
          </cell>
          <cell r="AM841" t="str">
            <v>DTA</v>
          </cell>
          <cell r="AN841" t="str">
            <v xml:space="preserve"> 00000000000.00</v>
          </cell>
          <cell r="AO841" t="str">
            <v>DTH</v>
          </cell>
          <cell r="AP841" t="str">
            <v xml:space="preserve"> 00000000000.00</v>
          </cell>
          <cell r="AV841" t="str">
            <v>000000000</v>
          </cell>
          <cell r="AW841" t="str">
            <v>000</v>
          </cell>
          <cell r="AX841" t="str">
            <v>00</v>
          </cell>
          <cell r="AY841" t="str">
            <v>0</v>
          </cell>
          <cell r="AZ841" t="str">
            <v>FPL Fibernet</v>
          </cell>
        </row>
        <row r="842">
          <cell r="A842" t="str">
            <v>107100</v>
          </cell>
          <cell r="B842" t="str">
            <v>0306</v>
          </cell>
          <cell r="C842" t="str">
            <v>06300</v>
          </cell>
          <cell r="D842" t="str">
            <v>0FIBER</v>
          </cell>
          <cell r="E842" t="str">
            <v>306000</v>
          </cell>
          <cell r="F842" t="str">
            <v>0790</v>
          </cell>
          <cell r="G842" t="str">
            <v>65000</v>
          </cell>
          <cell r="H842" t="str">
            <v>A</v>
          </cell>
          <cell r="I842" t="str">
            <v>00000041</v>
          </cell>
          <cell r="J842">
            <v>9</v>
          </cell>
          <cell r="K842">
            <v>306</v>
          </cell>
          <cell r="L842">
            <v>6328</v>
          </cell>
          <cell r="M842">
            <v>0</v>
          </cell>
          <cell r="N842">
            <v>0</v>
          </cell>
          <cell r="O842">
            <v>0</v>
          </cell>
          <cell r="P842">
            <v>0</v>
          </cell>
          <cell r="Q842" t="str">
            <v>0790</v>
          </cell>
          <cell r="R842" t="str">
            <v>65000</v>
          </cell>
          <cell r="S842" t="str">
            <v>200212</v>
          </cell>
          <cell r="T842" t="str">
            <v>CA01</v>
          </cell>
          <cell r="U842">
            <v>-402.54</v>
          </cell>
          <cell r="V842" t="str">
            <v>LDB</v>
          </cell>
          <cell r="W842">
            <v>0</v>
          </cell>
          <cell r="Y842">
            <v>0</v>
          </cell>
          <cell r="Z842">
            <v>0</v>
          </cell>
          <cell r="AA842" t="str">
            <v>BCH</v>
          </cell>
          <cell r="AB842" t="str">
            <v>0023</v>
          </cell>
          <cell r="AC842" t="str">
            <v>WKS</v>
          </cell>
          <cell r="AE842" t="str">
            <v>JV#</v>
          </cell>
          <cell r="AF842" t="str">
            <v>1232</v>
          </cell>
          <cell r="AG842" t="str">
            <v>FRN</v>
          </cell>
          <cell r="AH842" t="str">
            <v>6328</v>
          </cell>
          <cell r="AI842" t="str">
            <v>RP#</v>
          </cell>
          <cell r="AJ842" t="str">
            <v>000</v>
          </cell>
          <cell r="AK842" t="str">
            <v>CTL</v>
          </cell>
          <cell r="AM842" t="str">
            <v>RF#</v>
          </cell>
          <cell r="AU842" t="str">
            <v>TO PLACE IN SERVICE</v>
          </cell>
          <cell r="AZ842" t="str">
            <v>FPL Fibernet</v>
          </cell>
        </row>
        <row r="843">
          <cell r="A843" t="str">
            <v>107100</v>
          </cell>
          <cell r="B843" t="str">
            <v>0306</v>
          </cell>
          <cell r="C843" t="str">
            <v>06300</v>
          </cell>
          <cell r="D843" t="str">
            <v>0FIBER</v>
          </cell>
          <cell r="E843" t="str">
            <v>306000</v>
          </cell>
          <cell r="F843" t="str">
            <v>0790</v>
          </cell>
          <cell r="G843" t="str">
            <v>65000</v>
          </cell>
          <cell r="H843" t="str">
            <v>A</v>
          </cell>
          <cell r="I843" t="str">
            <v>00000041</v>
          </cell>
          <cell r="J843">
            <v>63</v>
          </cell>
          <cell r="K843">
            <v>306</v>
          </cell>
          <cell r="L843">
            <v>6328</v>
          </cell>
          <cell r="M843">
            <v>0</v>
          </cell>
          <cell r="N843">
            <v>0</v>
          </cell>
          <cell r="O843">
            <v>0</v>
          </cell>
          <cell r="P843">
            <v>0</v>
          </cell>
          <cell r="Q843" t="str">
            <v>0790</v>
          </cell>
          <cell r="R843" t="str">
            <v>65000</v>
          </cell>
          <cell r="S843" t="str">
            <v>200212</v>
          </cell>
          <cell r="T843" t="str">
            <v>CA01</v>
          </cell>
          <cell r="U843">
            <v>9979.18</v>
          </cell>
          <cell r="V843" t="str">
            <v>LDB</v>
          </cell>
          <cell r="W843">
            <v>0</v>
          </cell>
          <cell r="Y843">
            <v>0</v>
          </cell>
          <cell r="Z843">
            <v>0</v>
          </cell>
          <cell r="AA843" t="str">
            <v>BCH</v>
          </cell>
          <cell r="AB843" t="str">
            <v>0015</v>
          </cell>
          <cell r="AC843" t="str">
            <v>WKS</v>
          </cell>
          <cell r="AE843" t="str">
            <v>JV#</v>
          </cell>
          <cell r="AF843" t="str">
            <v>1232</v>
          </cell>
          <cell r="AG843" t="str">
            <v>FRN</v>
          </cell>
          <cell r="AH843" t="str">
            <v>6328</v>
          </cell>
          <cell r="AI843" t="str">
            <v>RP#</v>
          </cell>
          <cell r="AJ843" t="str">
            <v>000</v>
          </cell>
          <cell r="AK843" t="str">
            <v>CTL</v>
          </cell>
          <cell r="AM843" t="str">
            <v>RF#</v>
          </cell>
          <cell r="AU843" t="str">
            <v>ACCRUAL OF DEC 02 CAPITAL</v>
          </cell>
          <cell r="AZ843" t="str">
            <v>FPL Fibernet</v>
          </cell>
        </row>
        <row r="844">
          <cell r="A844" t="str">
            <v>107100</v>
          </cell>
          <cell r="B844" t="str">
            <v>0306</v>
          </cell>
          <cell r="C844" t="str">
            <v>06300</v>
          </cell>
          <cell r="D844" t="str">
            <v>0FIBER</v>
          </cell>
          <cell r="E844" t="str">
            <v>306000</v>
          </cell>
          <cell r="F844" t="str">
            <v>0790</v>
          </cell>
          <cell r="G844" t="str">
            <v>65000</v>
          </cell>
          <cell r="H844" t="str">
            <v>A</v>
          </cell>
          <cell r="I844" t="str">
            <v>00000041</v>
          </cell>
          <cell r="J844">
            <v>63</v>
          </cell>
          <cell r="K844">
            <v>306</v>
          </cell>
          <cell r="L844">
            <v>6328</v>
          </cell>
          <cell r="M844">
            <v>0</v>
          </cell>
          <cell r="N844">
            <v>0</v>
          </cell>
          <cell r="O844">
            <v>0</v>
          </cell>
          <cell r="P844">
            <v>0</v>
          </cell>
          <cell r="Q844" t="str">
            <v>0790</v>
          </cell>
          <cell r="R844" t="str">
            <v>65000</v>
          </cell>
          <cell r="S844" t="str">
            <v>200212</v>
          </cell>
          <cell r="T844" t="str">
            <v>CA01</v>
          </cell>
          <cell r="U844">
            <v>33550</v>
          </cell>
          <cell r="V844" t="str">
            <v>LDB</v>
          </cell>
          <cell r="W844">
            <v>0</v>
          </cell>
          <cell r="Y844">
            <v>0</v>
          </cell>
          <cell r="Z844">
            <v>0</v>
          </cell>
          <cell r="AA844" t="str">
            <v>BCH</v>
          </cell>
          <cell r="AB844" t="str">
            <v>0044</v>
          </cell>
          <cell r="AC844" t="str">
            <v>WKS</v>
          </cell>
          <cell r="AE844" t="str">
            <v>JV#</v>
          </cell>
          <cell r="AF844" t="str">
            <v>1232</v>
          </cell>
          <cell r="AG844" t="str">
            <v>FRN</v>
          </cell>
          <cell r="AH844" t="str">
            <v>6328</v>
          </cell>
          <cell r="AI844" t="str">
            <v>RP#</v>
          </cell>
          <cell r="AJ844" t="str">
            <v>000</v>
          </cell>
          <cell r="AK844" t="str">
            <v>CTL</v>
          </cell>
          <cell r="AM844" t="str">
            <v>RF#</v>
          </cell>
          <cell r="AU844" t="str">
            <v>ACCRUAL OF DEC 02 CAPITAL</v>
          </cell>
          <cell r="AZ844" t="str">
            <v>FPL Fibernet</v>
          </cell>
        </row>
        <row r="845">
          <cell r="A845" t="str">
            <v>107100</v>
          </cell>
          <cell r="B845" t="str">
            <v>0306</v>
          </cell>
          <cell r="C845" t="str">
            <v>06300</v>
          </cell>
          <cell r="D845" t="str">
            <v>0FIBER</v>
          </cell>
          <cell r="E845" t="str">
            <v>306000</v>
          </cell>
          <cell r="F845" t="str">
            <v>0790</v>
          </cell>
          <cell r="G845" t="str">
            <v>65000</v>
          </cell>
          <cell r="H845" t="str">
            <v>A</v>
          </cell>
          <cell r="I845" t="str">
            <v>00000041</v>
          </cell>
          <cell r="J845">
            <v>63</v>
          </cell>
          <cell r="K845">
            <v>306</v>
          </cell>
          <cell r="L845">
            <v>6328</v>
          </cell>
          <cell r="M845">
            <v>0</v>
          </cell>
          <cell r="N845">
            <v>0</v>
          </cell>
          <cell r="O845">
            <v>0</v>
          </cell>
          <cell r="P845">
            <v>0</v>
          </cell>
          <cell r="Q845" t="str">
            <v>0790</v>
          </cell>
          <cell r="R845" t="str">
            <v>65000</v>
          </cell>
          <cell r="S845" t="str">
            <v>200212</v>
          </cell>
          <cell r="T845" t="str">
            <v>CA01</v>
          </cell>
          <cell r="U845">
            <v>-9979.18</v>
          </cell>
          <cell r="V845" t="str">
            <v>LDB</v>
          </cell>
          <cell r="W845">
            <v>0</v>
          </cell>
          <cell r="Y845">
            <v>0</v>
          </cell>
          <cell r="Z845">
            <v>0</v>
          </cell>
          <cell r="AA845" t="str">
            <v>BCH</v>
          </cell>
          <cell r="AB845" t="str">
            <v>0043</v>
          </cell>
          <cell r="AC845" t="str">
            <v>WKS</v>
          </cell>
          <cell r="AE845" t="str">
            <v>JV#</v>
          </cell>
          <cell r="AF845" t="str">
            <v>1232</v>
          </cell>
          <cell r="AG845" t="str">
            <v>FRN</v>
          </cell>
          <cell r="AH845" t="str">
            <v>6328</v>
          </cell>
          <cell r="AI845" t="str">
            <v>RP#</v>
          </cell>
          <cell r="AJ845" t="str">
            <v>000</v>
          </cell>
          <cell r="AK845" t="str">
            <v>CTL</v>
          </cell>
          <cell r="AM845" t="str">
            <v>RF#</v>
          </cell>
          <cell r="AU845" t="str">
            <v>ACCR REVERSAL OF DEC 02</v>
          </cell>
          <cell r="AZ845" t="str">
            <v>FPL Fibernet</v>
          </cell>
        </row>
        <row r="846">
          <cell r="A846" t="str">
            <v>107100</v>
          </cell>
          <cell r="B846" t="str">
            <v>0312</v>
          </cell>
          <cell r="C846" t="str">
            <v>06300</v>
          </cell>
          <cell r="D846" t="str">
            <v>0ELECT</v>
          </cell>
          <cell r="E846" t="str">
            <v>312000</v>
          </cell>
          <cell r="F846" t="str">
            <v>0790</v>
          </cell>
          <cell r="G846" t="str">
            <v>65000</v>
          </cell>
          <cell r="H846" t="str">
            <v>A</v>
          </cell>
          <cell r="I846" t="str">
            <v>00000041</v>
          </cell>
          <cell r="J846">
            <v>70</v>
          </cell>
          <cell r="K846">
            <v>312</v>
          </cell>
          <cell r="L846">
            <v>6330</v>
          </cell>
          <cell r="M846">
            <v>0</v>
          </cell>
          <cell r="N846">
            <v>0</v>
          </cell>
          <cell r="O846">
            <v>0</v>
          </cell>
          <cell r="P846">
            <v>0</v>
          </cell>
          <cell r="Q846" t="str">
            <v>0790</v>
          </cell>
          <cell r="R846" t="str">
            <v>65000</v>
          </cell>
          <cell r="S846" t="str">
            <v>200212</v>
          </cell>
          <cell r="T846" t="str">
            <v>CA01</v>
          </cell>
          <cell r="U846">
            <v>10628.6</v>
          </cell>
          <cell r="V846" t="str">
            <v>LDB</v>
          </cell>
          <cell r="W846">
            <v>0</v>
          </cell>
          <cell r="Y846">
            <v>0</v>
          </cell>
          <cell r="Z846">
            <v>0</v>
          </cell>
          <cell r="AA846" t="str">
            <v>BCH</v>
          </cell>
          <cell r="AB846" t="str">
            <v>0023</v>
          </cell>
          <cell r="AC846" t="str">
            <v>WKS</v>
          </cell>
          <cell r="AE846" t="str">
            <v>JV#</v>
          </cell>
          <cell r="AF846" t="str">
            <v>1232</v>
          </cell>
          <cell r="AG846" t="str">
            <v>FRN</v>
          </cell>
          <cell r="AH846" t="str">
            <v>6330</v>
          </cell>
          <cell r="AI846" t="str">
            <v>RP#</v>
          </cell>
          <cell r="AJ846" t="str">
            <v>000</v>
          </cell>
          <cell r="AK846" t="str">
            <v>CTL</v>
          </cell>
          <cell r="AM846" t="str">
            <v>RF#</v>
          </cell>
          <cell r="AU846" t="str">
            <v>TO PLACE IN SERVICE</v>
          </cell>
          <cell r="AZ846" t="str">
            <v>FPL Fibernet</v>
          </cell>
        </row>
        <row r="847">
          <cell r="A847" t="str">
            <v>107100</v>
          </cell>
          <cell r="B847" t="str">
            <v>0314</v>
          </cell>
          <cell r="C847" t="str">
            <v>06300</v>
          </cell>
          <cell r="D847" t="str">
            <v>0FIBER</v>
          </cell>
          <cell r="E847" t="str">
            <v>314000</v>
          </cell>
          <cell r="F847" t="str">
            <v>0676</v>
          </cell>
          <cell r="G847" t="str">
            <v>65000</v>
          </cell>
          <cell r="H847" t="str">
            <v>A</v>
          </cell>
          <cell r="I847" t="str">
            <v>00000041</v>
          </cell>
          <cell r="J847">
            <v>62</v>
          </cell>
          <cell r="K847">
            <v>314</v>
          </cell>
          <cell r="L847">
            <v>6334</v>
          </cell>
          <cell r="M847">
            <v>0</v>
          </cell>
          <cell r="N847">
            <v>0</v>
          </cell>
          <cell r="O847">
            <v>0</v>
          </cell>
          <cell r="P847">
            <v>0</v>
          </cell>
          <cell r="Q847" t="str">
            <v>0676</v>
          </cell>
          <cell r="R847" t="str">
            <v>65000</v>
          </cell>
          <cell r="S847" t="str">
            <v>200212</v>
          </cell>
          <cell r="T847" t="str">
            <v>CA01</v>
          </cell>
          <cell r="U847">
            <v>-12479.03</v>
          </cell>
          <cell r="V847" t="str">
            <v>LDB</v>
          </cell>
          <cell r="W847">
            <v>0</v>
          </cell>
          <cell r="Y847">
            <v>0</v>
          </cell>
          <cell r="Z847">
            <v>0</v>
          </cell>
          <cell r="AA847" t="str">
            <v>BCH</v>
          </cell>
          <cell r="AB847" t="str">
            <v>0017</v>
          </cell>
          <cell r="AC847" t="str">
            <v>WKS</v>
          </cell>
          <cell r="AE847" t="str">
            <v>JV#</v>
          </cell>
          <cell r="AF847" t="str">
            <v>1232</v>
          </cell>
          <cell r="AG847" t="str">
            <v>FRN</v>
          </cell>
          <cell r="AH847" t="str">
            <v>6334</v>
          </cell>
          <cell r="AI847" t="str">
            <v>RP#</v>
          </cell>
          <cell r="AJ847" t="str">
            <v>000</v>
          </cell>
          <cell r="AK847" t="str">
            <v>CTL</v>
          </cell>
          <cell r="AM847" t="str">
            <v>RF#</v>
          </cell>
          <cell r="AU847" t="str">
            <v>M&amp;S RETURNS</v>
          </cell>
          <cell r="AZ847" t="str">
            <v>FPL Fibernet</v>
          </cell>
        </row>
        <row r="848">
          <cell r="A848" t="str">
            <v>107100</v>
          </cell>
          <cell r="L848">
            <v>6338</v>
          </cell>
          <cell r="S848" t="str">
            <v>200212</v>
          </cell>
          <cell r="U848">
            <v>-6505.96</v>
          </cell>
        </row>
        <row r="849">
          <cell r="A849" t="str">
            <v>107100</v>
          </cell>
          <cell r="B849" t="str">
            <v>0314</v>
          </cell>
          <cell r="C849" t="str">
            <v>06300</v>
          </cell>
          <cell r="D849" t="str">
            <v>0FIBER</v>
          </cell>
          <cell r="E849" t="str">
            <v>314000</v>
          </cell>
          <cell r="F849" t="str">
            <v>0790</v>
          </cell>
          <cell r="G849" t="str">
            <v>65000</v>
          </cell>
          <cell r="H849" t="str">
            <v>A</v>
          </cell>
          <cell r="I849" t="str">
            <v>00000041</v>
          </cell>
          <cell r="J849">
            <v>63</v>
          </cell>
          <cell r="K849">
            <v>314</v>
          </cell>
          <cell r="L849">
            <v>6343</v>
          </cell>
          <cell r="M849">
            <v>0</v>
          </cell>
          <cell r="N849">
            <v>0</v>
          </cell>
          <cell r="O849">
            <v>0</v>
          </cell>
          <cell r="P849">
            <v>0</v>
          </cell>
          <cell r="Q849" t="str">
            <v>0790</v>
          </cell>
          <cell r="R849" t="str">
            <v>65000</v>
          </cell>
          <cell r="S849" t="str">
            <v>200212</v>
          </cell>
          <cell r="T849" t="str">
            <v>CA01</v>
          </cell>
          <cell r="U849">
            <v>5321</v>
          </cell>
          <cell r="V849" t="str">
            <v>LDB</v>
          </cell>
          <cell r="W849">
            <v>0</v>
          </cell>
          <cell r="Y849">
            <v>0</v>
          </cell>
          <cell r="Z849">
            <v>0</v>
          </cell>
          <cell r="AA849" t="str">
            <v>BCH</v>
          </cell>
          <cell r="AB849" t="str">
            <v>0054</v>
          </cell>
          <cell r="AC849" t="str">
            <v>WKS</v>
          </cell>
          <cell r="AE849" t="str">
            <v>JV#</v>
          </cell>
          <cell r="AF849" t="str">
            <v>1232</v>
          </cell>
          <cell r="AG849" t="str">
            <v>FRN</v>
          </cell>
          <cell r="AH849" t="str">
            <v>6343</v>
          </cell>
          <cell r="AI849" t="str">
            <v>RP#</v>
          </cell>
          <cell r="AJ849" t="str">
            <v>000</v>
          </cell>
          <cell r="AK849" t="str">
            <v>CTL</v>
          </cell>
          <cell r="AM849" t="str">
            <v>RF#</v>
          </cell>
          <cell r="AU849" t="str">
            <v>ACCR DEC 02 CAP-FELIX EQU</v>
          </cell>
          <cell r="AZ849" t="str">
            <v>FPL Fibernet</v>
          </cell>
        </row>
        <row r="850">
          <cell r="A850" t="str">
            <v>107100</v>
          </cell>
          <cell r="B850" t="str">
            <v>0385</v>
          </cell>
          <cell r="C850" t="str">
            <v>06300</v>
          </cell>
          <cell r="D850" t="str">
            <v>0FIBER</v>
          </cell>
          <cell r="E850" t="str">
            <v>385000</v>
          </cell>
          <cell r="F850" t="str">
            <v>0790</v>
          </cell>
          <cell r="G850" t="str">
            <v>65000</v>
          </cell>
          <cell r="H850" t="str">
            <v>A</v>
          </cell>
          <cell r="I850" t="str">
            <v>00000041</v>
          </cell>
          <cell r="J850">
            <v>63</v>
          </cell>
          <cell r="K850">
            <v>385</v>
          </cell>
          <cell r="L850">
            <v>6343</v>
          </cell>
          <cell r="M850">
            <v>0</v>
          </cell>
          <cell r="N850">
            <v>0</v>
          </cell>
          <cell r="O850">
            <v>0</v>
          </cell>
          <cell r="P850">
            <v>0</v>
          </cell>
          <cell r="Q850" t="str">
            <v>0790</v>
          </cell>
          <cell r="R850" t="str">
            <v>65000</v>
          </cell>
          <cell r="S850" t="str">
            <v>200212</v>
          </cell>
          <cell r="T850" t="str">
            <v>CA01</v>
          </cell>
          <cell r="U850">
            <v>54850</v>
          </cell>
          <cell r="V850" t="str">
            <v>LDB</v>
          </cell>
          <cell r="W850">
            <v>0</v>
          </cell>
          <cell r="Y850">
            <v>0</v>
          </cell>
          <cell r="Z850">
            <v>0</v>
          </cell>
          <cell r="AA850" t="str">
            <v>BCH</v>
          </cell>
          <cell r="AB850" t="str">
            <v>0044</v>
          </cell>
          <cell r="AC850" t="str">
            <v>WKS</v>
          </cell>
          <cell r="AE850" t="str">
            <v>JV#</v>
          </cell>
          <cell r="AF850" t="str">
            <v>1232</v>
          </cell>
          <cell r="AG850" t="str">
            <v>FRN</v>
          </cell>
          <cell r="AH850" t="str">
            <v>6343</v>
          </cell>
          <cell r="AI850" t="str">
            <v>RP#</v>
          </cell>
          <cell r="AJ850" t="str">
            <v>000</v>
          </cell>
          <cell r="AK850" t="str">
            <v>CTL</v>
          </cell>
          <cell r="AM850" t="str">
            <v>RF#</v>
          </cell>
          <cell r="AU850" t="str">
            <v>ACCRUAL OF DEC 02 CAPITAL</v>
          </cell>
          <cell r="AZ850" t="str">
            <v>FPL Fibernet</v>
          </cell>
        </row>
        <row r="851">
          <cell r="A851" t="str">
            <v>107100</v>
          </cell>
          <cell r="B851" t="str">
            <v>0312</v>
          </cell>
          <cell r="C851" t="str">
            <v>06300</v>
          </cell>
          <cell r="D851" t="str">
            <v>0ELECT</v>
          </cell>
          <cell r="E851" t="str">
            <v>312000</v>
          </cell>
          <cell r="F851" t="str">
            <v>0662</v>
          </cell>
          <cell r="G851" t="str">
            <v>51450</v>
          </cell>
          <cell r="H851" t="str">
            <v>A</v>
          </cell>
          <cell r="I851" t="str">
            <v>00000041</v>
          </cell>
          <cell r="J851">
            <v>65</v>
          </cell>
          <cell r="K851">
            <v>312</v>
          </cell>
          <cell r="L851">
            <v>6344</v>
          </cell>
          <cell r="M851">
            <v>0</v>
          </cell>
          <cell r="N851">
            <v>0</v>
          </cell>
          <cell r="O851">
            <v>0</v>
          </cell>
          <cell r="P851">
            <v>0</v>
          </cell>
          <cell r="Q851" t="str">
            <v>0662</v>
          </cell>
          <cell r="R851" t="str">
            <v>51450</v>
          </cell>
          <cell r="S851" t="str">
            <v>200212</v>
          </cell>
          <cell r="T851" t="str">
            <v>SA01</v>
          </cell>
          <cell r="U851">
            <v>96.75</v>
          </cell>
          <cell r="W851">
            <v>0</v>
          </cell>
          <cell r="Y851">
            <v>0</v>
          </cell>
          <cell r="Z851">
            <v>1</v>
          </cell>
          <cell r="AA851" t="str">
            <v>BCH</v>
          </cell>
          <cell r="AB851" t="str">
            <v>450002354</v>
          </cell>
          <cell r="AC851" t="str">
            <v>PO#</v>
          </cell>
          <cell r="AD851" t="str">
            <v>4500005203</v>
          </cell>
          <cell r="AE851" t="str">
            <v>S/R</v>
          </cell>
          <cell r="AF851" t="str">
            <v>NET</v>
          </cell>
          <cell r="AI851" t="str">
            <v>PYN</v>
          </cell>
          <cell r="AJ851" t="str">
            <v>NORTEL NETWORKS USA INC</v>
          </cell>
          <cell r="AK851" t="str">
            <v>VND</v>
          </cell>
          <cell r="AL851" t="str">
            <v>770427791</v>
          </cell>
          <cell r="AM851" t="str">
            <v>FAC</v>
          </cell>
          <cell r="AN851" t="str">
            <v>000</v>
          </cell>
          <cell r="AQ851" t="str">
            <v>NVD</v>
          </cell>
          <cell r="AR851" t="str">
            <v>2002-12-</v>
          </cell>
          <cell r="AU851" t="str">
            <v>INVOICE# 40184105   NORTEL NETWORKS USA 5000003629</v>
          </cell>
          <cell r="AV851" t="str">
            <v>WF-BATCH</v>
          </cell>
          <cell r="AW851" t="str">
            <v>000</v>
          </cell>
          <cell r="AX851" t="str">
            <v>00</v>
          </cell>
          <cell r="AY851" t="str">
            <v>0</v>
          </cell>
          <cell r="AZ851" t="str">
            <v>FPL Fibernet</v>
          </cell>
        </row>
        <row r="852">
          <cell r="A852" t="str">
            <v>107100</v>
          </cell>
          <cell r="B852" t="str">
            <v>0312</v>
          </cell>
          <cell r="C852" t="str">
            <v>06300</v>
          </cell>
          <cell r="D852" t="str">
            <v>0ELECT</v>
          </cell>
          <cell r="E852" t="str">
            <v>312000</v>
          </cell>
          <cell r="F852" t="str">
            <v>0676</v>
          </cell>
          <cell r="G852" t="str">
            <v>12450</v>
          </cell>
          <cell r="H852" t="str">
            <v>A</v>
          </cell>
          <cell r="I852" t="str">
            <v>00000041</v>
          </cell>
          <cell r="J852">
            <v>65</v>
          </cell>
          <cell r="K852">
            <v>312</v>
          </cell>
          <cell r="L852">
            <v>6344</v>
          </cell>
          <cell r="M852">
            <v>398</v>
          </cell>
          <cell r="N852">
            <v>0</v>
          </cell>
          <cell r="O852">
            <v>1</v>
          </cell>
          <cell r="P852">
            <v>398.00099999999998</v>
          </cell>
          <cell r="Q852" t="str">
            <v>0676</v>
          </cell>
          <cell r="R852" t="str">
            <v>12450</v>
          </cell>
          <cell r="S852" t="str">
            <v>200212</v>
          </cell>
          <cell r="T852" t="str">
            <v>SA01</v>
          </cell>
          <cell r="U852">
            <v>-4446.7</v>
          </cell>
          <cell r="V852" t="str">
            <v>LDB</v>
          </cell>
          <cell r="W852">
            <v>0</v>
          </cell>
          <cell r="Y852">
            <v>0</v>
          </cell>
          <cell r="Z852">
            <v>-2</v>
          </cell>
          <cell r="AA852" t="str">
            <v>MS#</v>
          </cell>
          <cell r="AB852" t="str">
            <v xml:space="preserve">   998014621</v>
          </cell>
          <cell r="AC852" t="str">
            <v>BCH</v>
          </cell>
          <cell r="AD852" t="str">
            <v>016808</v>
          </cell>
          <cell r="AE852" t="str">
            <v>TML</v>
          </cell>
          <cell r="AF852" t="str">
            <v>12010</v>
          </cell>
          <cell r="AG852" t="str">
            <v>SRL</v>
          </cell>
          <cell r="AH852" t="str">
            <v>0368</v>
          </cell>
          <cell r="AI852" t="str">
            <v>DLV</v>
          </cell>
          <cell r="AJ852" t="str">
            <v>000</v>
          </cell>
          <cell r="AK852" t="str">
            <v>REL</v>
          </cell>
          <cell r="AL852" t="str">
            <v>000</v>
          </cell>
          <cell r="AM852" t="str">
            <v>LN#</v>
          </cell>
          <cell r="AO852" t="str">
            <v>UOI</v>
          </cell>
          <cell r="AP852" t="str">
            <v>EA</v>
          </cell>
          <cell r="AU852" t="str">
            <v>0</v>
          </cell>
          <cell r="AW852" t="str">
            <v>000</v>
          </cell>
          <cell r="AX852" t="str">
            <v>00</v>
          </cell>
          <cell r="AY852" t="str">
            <v>0</v>
          </cell>
          <cell r="AZ852" t="str">
            <v>FPL Fibernet</v>
          </cell>
        </row>
        <row r="853">
          <cell r="A853" t="str">
            <v>107100</v>
          </cell>
          <cell r="B853" t="str">
            <v>0312</v>
          </cell>
          <cell r="C853" t="str">
            <v>06300</v>
          </cell>
          <cell r="D853" t="str">
            <v>0ELECT</v>
          </cell>
          <cell r="E853" t="str">
            <v>312000</v>
          </cell>
          <cell r="F853" t="str">
            <v>0676</v>
          </cell>
          <cell r="G853" t="str">
            <v>12450</v>
          </cell>
          <cell r="H853" t="str">
            <v>A</v>
          </cell>
          <cell r="I853" t="str">
            <v>00000041</v>
          </cell>
          <cell r="J853">
            <v>65</v>
          </cell>
          <cell r="K853">
            <v>312</v>
          </cell>
          <cell r="L853">
            <v>6344</v>
          </cell>
          <cell r="M853">
            <v>398</v>
          </cell>
          <cell r="N853">
            <v>0</v>
          </cell>
          <cell r="O853">
            <v>1</v>
          </cell>
          <cell r="P853">
            <v>398.00099999999998</v>
          </cell>
          <cell r="Q853" t="str">
            <v>0676</v>
          </cell>
          <cell r="R853" t="str">
            <v>12450</v>
          </cell>
          <cell r="S853" t="str">
            <v>200212</v>
          </cell>
          <cell r="T853" t="str">
            <v>SA01</v>
          </cell>
          <cell r="U853">
            <v>-8568.4599999999991</v>
          </cell>
          <cell r="V853" t="str">
            <v>LDB</v>
          </cell>
          <cell r="W853">
            <v>0</v>
          </cell>
          <cell r="Y853">
            <v>0</v>
          </cell>
          <cell r="Z853">
            <v>-2</v>
          </cell>
          <cell r="AA853" t="str">
            <v>MS#</v>
          </cell>
          <cell r="AB853" t="str">
            <v xml:space="preserve">   998014628</v>
          </cell>
          <cell r="AC853" t="str">
            <v>BCH</v>
          </cell>
          <cell r="AD853" t="str">
            <v>016808</v>
          </cell>
          <cell r="AE853" t="str">
            <v>TML</v>
          </cell>
          <cell r="AF853" t="str">
            <v>12010</v>
          </cell>
          <cell r="AG853" t="str">
            <v>SRL</v>
          </cell>
          <cell r="AH853" t="str">
            <v>0368</v>
          </cell>
          <cell r="AI853" t="str">
            <v>DLV</v>
          </cell>
          <cell r="AJ853" t="str">
            <v>000</v>
          </cell>
          <cell r="AK853" t="str">
            <v>REL</v>
          </cell>
          <cell r="AL853" t="str">
            <v>000</v>
          </cell>
          <cell r="AM853" t="str">
            <v>LN#</v>
          </cell>
          <cell r="AO853" t="str">
            <v>UOI</v>
          </cell>
          <cell r="AP853" t="str">
            <v>EA</v>
          </cell>
          <cell r="AU853" t="str">
            <v>0</v>
          </cell>
          <cell r="AW853" t="str">
            <v>000</v>
          </cell>
          <cell r="AX853" t="str">
            <v>00</v>
          </cell>
          <cell r="AY853" t="str">
            <v>0</v>
          </cell>
          <cell r="AZ853" t="str">
            <v>FPL Fibernet</v>
          </cell>
        </row>
        <row r="854">
          <cell r="A854" t="str">
            <v>107100</v>
          </cell>
          <cell r="B854" t="str">
            <v>0312</v>
          </cell>
          <cell r="C854" t="str">
            <v>06300</v>
          </cell>
          <cell r="D854" t="str">
            <v>0ELECT</v>
          </cell>
          <cell r="E854" t="str">
            <v>312000</v>
          </cell>
          <cell r="F854" t="str">
            <v>0676</v>
          </cell>
          <cell r="G854" t="str">
            <v>12450</v>
          </cell>
          <cell r="H854" t="str">
            <v>A</v>
          </cell>
          <cell r="I854" t="str">
            <v>00000041</v>
          </cell>
          <cell r="J854">
            <v>65</v>
          </cell>
          <cell r="K854">
            <v>312</v>
          </cell>
          <cell r="L854">
            <v>6344</v>
          </cell>
          <cell r="M854">
            <v>398</v>
          </cell>
          <cell r="N854">
            <v>0</v>
          </cell>
          <cell r="O854">
            <v>1</v>
          </cell>
          <cell r="P854">
            <v>398.00099999999998</v>
          </cell>
          <cell r="Q854" t="str">
            <v>0676</v>
          </cell>
          <cell r="R854" t="str">
            <v>12450</v>
          </cell>
          <cell r="S854" t="str">
            <v>200212</v>
          </cell>
          <cell r="T854" t="str">
            <v>SA01</v>
          </cell>
          <cell r="U854">
            <v>-8568.4599999999991</v>
          </cell>
          <cell r="V854" t="str">
            <v>LDB</v>
          </cell>
          <cell r="W854">
            <v>0</v>
          </cell>
          <cell r="Y854">
            <v>0</v>
          </cell>
          <cell r="Z854">
            <v>-2</v>
          </cell>
          <cell r="AA854" t="str">
            <v>MS#</v>
          </cell>
          <cell r="AB854" t="str">
            <v xml:space="preserve">   998014628</v>
          </cell>
          <cell r="AC854" t="str">
            <v>BCH</v>
          </cell>
          <cell r="AD854" t="str">
            <v>016819</v>
          </cell>
          <cell r="AE854" t="str">
            <v>TML</v>
          </cell>
          <cell r="AF854" t="str">
            <v>12010</v>
          </cell>
          <cell r="AG854" t="str">
            <v>SRL</v>
          </cell>
          <cell r="AH854" t="str">
            <v>0368</v>
          </cell>
          <cell r="AI854" t="str">
            <v>DLV</v>
          </cell>
          <cell r="AJ854" t="str">
            <v>000</v>
          </cell>
          <cell r="AK854" t="str">
            <v>REL</v>
          </cell>
          <cell r="AL854" t="str">
            <v>000</v>
          </cell>
          <cell r="AM854" t="str">
            <v>LN#</v>
          </cell>
          <cell r="AO854" t="str">
            <v>UOI</v>
          </cell>
          <cell r="AP854" t="str">
            <v>EA</v>
          </cell>
          <cell r="AU854" t="str">
            <v>0</v>
          </cell>
          <cell r="AW854" t="str">
            <v>000</v>
          </cell>
          <cell r="AX854" t="str">
            <v>00</v>
          </cell>
          <cell r="AY854" t="str">
            <v>0</v>
          </cell>
          <cell r="AZ854" t="str">
            <v>FPL Fibernet</v>
          </cell>
        </row>
        <row r="855">
          <cell r="A855" t="str">
            <v>107100</v>
          </cell>
          <cell r="B855" t="str">
            <v>0312</v>
          </cell>
          <cell r="C855" t="str">
            <v>06300</v>
          </cell>
          <cell r="D855" t="str">
            <v>0FIBER</v>
          </cell>
          <cell r="E855" t="str">
            <v>312000</v>
          </cell>
          <cell r="F855" t="str">
            <v>0790</v>
          </cell>
          <cell r="G855" t="str">
            <v>65000</v>
          </cell>
          <cell r="H855" t="str">
            <v>A</v>
          </cell>
          <cell r="I855" t="str">
            <v>00000041</v>
          </cell>
          <cell r="J855">
            <v>9</v>
          </cell>
          <cell r="K855">
            <v>312</v>
          </cell>
          <cell r="L855">
            <v>6344</v>
          </cell>
          <cell r="M855">
            <v>0</v>
          </cell>
          <cell r="N855">
            <v>0</v>
          </cell>
          <cell r="O855">
            <v>0</v>
          </cell>
          <cell r="P855">
            <v>0</v>
          </cell>
          <cell r="Q855" t="str">
            <v>0790</v>
          </cell>
          <cell r="R855" t="str">
            <v>65000</v>
          </cell>
          <cell r="S855" t="str">
            <v>200212</v>
          </cell>
          <cell r="T855" t="str">
            <v>CA01</v>
          </cell>
          <cell r="U855">
            <v>-10882.7</v>
          </cell>
          <cell r="V855" t="str">
            <v>LDB</v>
          </cell>
          <cell r="W855">
            <v>0</v>
          </cell>
          <cell r="Y855">
            <v>0</v>
          </cell>
          <cell r="Z855">
            <v>0</v>
          </cell>
          <cell r="AA855" t="str">
            <v>BCH</v>
          </cell>
          <cell r="AB855" t="str">
            <v>0023</v>
          </cell>
          <cell r="AC855" t="str">
            <v>WKS</v>
          </cell>
          <cell r="AE855" t="str">
            <v>JV#</v>
          </cell>
          <cell r="AF855" t="str">
            <v>1232</v>
          </cell>
          <cell r="AG855" t="str">
            <v>FRN</v>
          </cell>
          <cell r="AH855" t="str">
            <v>6344</v>
          </cell>
          <cell r="AI855" t="str">
            <v>RP#</v>
          </cell>
          <cell r="AJ855" t="str">
            <v>000</v>
          </cell>
          <cell r="AK855" t="str">
            <v>CTL</v>
          </cell>
          <cell r="AM855" t="str">
            <v>RF#</v>
          </cell>
          <cell r="AU855" t="str">
            <v>TO PLACE IN SERVICE</v>
          </cell>
          <cell r="AZ855" t="str">
            <v>FPL Fibernet</v>
          </cell>
        </row>
        <row r="856">
          <cell r="A856" t="str">
            <v>107100</v>
          </cell>
          <cell r="B856" t="str">
            <v>0312</v>
          </cell>
          <cell r="C856" t="str">
            <v>06300</v>
          </cell>
          <cell r="D856" t="str">
            <v>0FIBER</v>
          </cell>
          <cell r="E856" t="str">
            <v>312000</v>
          </cell>
          <cell r="F856" t="str">
            <v>0790</v>
          </cell>
          <cell r="G856" t="str">
            <v>65000</v>
          </cell>
          <cell r="H856" t="str">
            <v>A</v>
          </cell>
          <cell r="I856" t="str">
            <v>00000041</v>
          </cell>
          <cell r="J856">
            <v>63</v>
          </cell>
          <cell r="K856">
            <v>312</v>
          </cell>
          <cell r="L856">
            <v>6344</v>
          </cell>
          <cell r="M856">
            <v>0</v>
          </cell>
          <cell r="N856">
            <v>0</v>
          </cell>
          <cell r="O856">
            <v>0</v>
          </cell>
          <cell r="P856">
            <v>0</v>
          </cell>
          <cell r="Q856" t="str">
            <v>0790</v>
          </cell>
          <cell r="R856" t="str">
            <v>65000</v>
          </cell>
          <cell r="S856" t="str">
            <v>200212</v>
          </cell>
          <cell r="T856" t="str">
            <v>CA01</v>
          </cell>
          <cell r="U856">
            <v>-102368</v>
          </cell>
          <cell r="V856" t="str">
            <v>LDB</v>
          </cell>
          <cell r="W856">
            <v>0</v>
          </cell>
          <cell r="Y856">
            <v>0</v>
          </cell>
          <cell r="Z856">
            <v>0</v>
          </cell>
          <cell r="AA856" t="str">
            <v>BCH</v>
          </cell>
          <cell r="AB856" t="str">
            <v>0003</v>
          </cell>
          <cell r="AC856" t="str">
            <v>WKS</v>
          </cell>
          <cell r="AE856" t="str">
            <v>JV#</v>
          </cell>
          <cell r="AF856" t="str">
            <v>1232</v>
          </cell>
          <cell r="AG856" t="str">
            <v>FRN</v>
          </cell>
          <cell r="AH856" t="str">
            <v>6344</v>
          </cell>
          <cell r="AI856" t="str">
            <v>RP#</v>
          </cell>
          <cell r="AJ856" t="str">
            <v>000</v>
          </cell>
          <cell r="AK856" t="str">
            <v>CTL</v>
          </cell>
          <cell r="AM856" t="str">
            <v>RF#</v>
          </cell>
          <cell r="AU856" t="str">
            <v>AC-REV ACCRUAL OF OCT 02 CAPITA</v>
          </cell>
          <cell r="AZ856" t="str">
            <v>FPL Fibernet</v>
          </cell>
        </row>
        <row r="857">
          <cell r="A857" t="str">
            <v>107100</v>
          </cell>
          <cell r="B857" t="str">
            <v>0312</v>
          </cell>
          <cell r="C857" t="str">
            <v>06300</v>
          </cell>
          <cell r="D857" t="str">
            <v>0FIBER</v>
          </cell>
          <cell r="E857" t="str">
            <v>312000</v>
          </cell>
          <cell r="F857" t="str">
            <v>0662</v>
          </cell>
          <cell r="G857" t="str">
            <v>51450</v>
          </cell>
          <cell r="H857" t="str">
            <v>A</v>
          </cell>
          <cell r="I857" t="str">
            <v>00000041</v>
          </cell>
          <cell r="J857">
            <v>60</v>
          </cell>
          <cell r="K857">
            <v>312</v>
          </cell>
          <cell r="L857">
            <v>6346</v>
          </cell>
          <cell r="M857">
            <v>0</v>
          </cell>
          <cell r="N857">
            <v>0</v>
          </cell>
          <cell r="O857">
            <v>0</v>
          </cell>
          <cell r="P857">
            <v>0</v>
          </cell>
          <cell r="Q857" t="str">
            <v>0662</v>
          </cell>
          <cell r="R857" t="str">
            <v>51450</v>
          </cell>
          <cell r="S857" t="str">
            <v>200212</v>
          </cell>
          <cell r="T857" t="str">
            <v>SA01</v>
          </cell>
          <cell r="U857">
            <v>1325.5</v>
          </cell>
          <cell r="W857">
            <v>0</v>
          </cell>
          <cell r="Y857">
            <v>0</v>
          </cell>
          <cell r="Z857">
            <v>1</v>
          </cell>
          <cell r="AA857" t="str">
            <v>BCH</v>
          </cell>
          <cell r="AB857" t="str">
            <v>450002353</v>
          </cell>
          <cell r="AC857" t="str">
            <v>PO#</v>
          </cell>
          <cell r="AD857" t="str">
            <v>4500068770</v>
          </cell>
          <cell r="AE857" t="str">
            <v>S/R</v>
          </cell>
          <cell r="AF857" t="str">
            <v>337</v>
          </cell>
          <cell r="AI857" t="str">
            <v>PYN</v>
          </cell>
          <cell r="AJ857" t="str">
            <v>MASTEC NORTH AMERICA INC</v>
          </cell>
          <cell r="AK857" t="str">
            <v>VND</v>
          </cell>
          <cell r="AL857" t="str">
            <v>650829357</v>
          </cell>
          <cell r="AM857" t="str">
            <v>FAC</v>
          </cell>
          <cell r="AN857" t="str">
            <v>000</v>
          </cell>
          <cell r="AQ857" t="str">
            <v>NVD</v>
          </cell>
          <cell r="AR857" t="str">
            <v>2002-12-</v>
          </cell>
          <cell r="AU857" t="str">
            <v>INVOICE# 802FF04002-MASTEC NORTH AMERICA5000003600</v>
          </cell>
          <cell r="AV857" t="str">
            <v>WF-BATCH</v>
          </cell>
          <cell r="AW857" t="str">
            <v>000</v>
          </cell>
          <cell r="AX857" t="str">
            <v>00</v>
          </cell>
          <cell r="AY857" t="str">
            <v>0</v>
          </cell>
          <cell r="AZ857" t="str">
            <v>FPL Fibernet</v>
          </cell>
        </row>
        <row r="858">
          <cell r="A858" t="str">
            <v>107100</v>
          </cell>
          <cell r="B858" t="str">
            <v>0312</v>
          </cell>
          <cell r="C858" t="str">
            <v>06300</v>
          </cell>
          <cell r="D858" t="str">
            <v>0FIBER</v>
          </cell>
          <cell r="E858" t="str">
            <v>312000</v>
          </cell>
          <cell r="F858" t="str">
            <v>0662</v>
          </cell>
          <cell r="G858" t="str">
            <v>51450</v>
          </cell>
          <cell r="H858" t="str">
            <v>A</v>
          </cell>
          <cell r="I858" t="str">
            <v>00000041</v>
          </cell>
          <cell r="J858">
            <v>60</v>
          </cell>
          <cell r="K858">
            <v>312</v>
          </cell>
          <cell r="L858">
            <v>6346</v>
          </cell>
          <cell r="M858">
            <v>0</v>
          </cell>
          <cell r="N858">
            <v>0</v>
          </cell>
          <cell r="O858">
            <v>0</v>
          </cell>
          <cell r="P858">
            <v>0</v>
          </cell>
          <cell r="Q858" t="str">
            <v>0662</v>
          </cell>
          <cell r="R858" t="str">
            <v>51450</v>
          </cell>
          <cell r="S858" t="str">
            <v>200212</v>
          </cell>
          <cell r="T858" t="str">
            <v>SA01</v>
          </cell>
          <cell r="U858">
            <v>3266.5</v>
          </cell>
          <cell r="W858">
            <v>0</v>
          </cell>
          <cell r="Y858">
            <v>0</v>
          </cell>
          <cell r="Z858">
            <v>1</v>
          </cell>
          <cell r="AA858" t="str">
            <v>BCH</v>
          </cell>
          <cell r="AB858" t="str">
            <v>450002354</v>
          </cell>
          <cell r="AC858" t="str">
            <v>PO#</v>
          </cell>
          <cell r="AD858" t="str">
            <v>4500068770</v>
          </cell>
          <cell r="AE858" t="str">
            <v>S/R</v>
          </cell>
          <cell r="AF858" t="str">
            <v>337</v>
          </cell>
          <cell r="AI858" t="str">
            <v>PYN</v>
          </cell>
          <cell r="AJ858" t="str">
            <v>MASTEC NORTH AMERICA INC</v>
          </cell>
          <cell r="AK858" t="str">
            <v>VND</v>
          </cell>
          <cell r="AL858" t="str">
            <v>650829357</v>
          </cell>
          <cell r="AM858" t="str">
            <v>FAC</v>
          </cell>
          <cell r="AN858" t="str">
            <v>000</v>
          </cell>
          <cell r="AQ858" t="str">
            <v>NVD</v>
          </cell>
          <cell r="AR858" t="str">
            <v>2002-12-</v>
          </cell>
          <cell r="AU858" t="str">
            <v>INVOICE# 802FF04004RMASTEC NORTH AMERICA5000003651</v>
          </cell>
          <cell r="AV858" t="str">
            <v>WF-BATCH</v>
          </cell>
          <cell r="AW858" t="str">
            <v>000</v>
          </cell>
          <cell r="AX858" t="str">
            <v>00</v>
          </cell>
          <cell r="AY858" t="str">
            <v>0</v>
          </cell>
          <cell r="AZ858" t="str">
            <v>FPL Fibernet</v>
          </cell>
        </row>
        <row r="859">
          <cell r="A859" t="str">
            <v>107100</v>
          </cell>
          <cell r="B859" t="str">
            <v>0312</v>
          </cell>
          <cell r="C859" t="str">
            <v>06300</v>
          </cell>
          <cell r="D859" t="str">
            <v>0FIBER</v>
          </cell>
          <cell r="E859" t="str">
            <v>312000</v>
          </cell>
          <cell r="F859" t="str">
            <v>0662</v>
          </cell>
          <cell r="G859" t="str">
            <v>51450</v>
          </cell>
          <cell r="H859" t="str">
            <v>A</v>
          </cell>
          <cell r="I859" t="str">
            <v>00000041</v>
          </cell>
          <cell r="J859">
            <v>63</v>
          </cell>
          <cell r="K859">
            <v>312</v>
          </cell>
          <cell r="L859">
            <v>6346</v>
          </cell>
          <cell r="M859">
            <v>0</v>
          </cell>
          <cell r="N859">
            <v>0</v>
          </cell>
          <cell r="O859">
            <v>0</v>
          </cell>
          <cell r="P859">
            <v>0</v>
          </cell>
          <cell r="Q859" t="str">
            <v>0662</v>
          </cell>
          <cell r="R859" t="str">
            <v>51450</v>
          </cell>
          <cell r="S859" t="str">
            <v>200212</v>
          </cell>
          <cell r="T859" t="str">
            <v>SA01</v>
          </cell>
          <cell r="U859">
            <v>20668.5</v>
          </cell>
          <cell r="W859">
            <v>0</v>
          </cell>
          <cell r="Y859">
            <v>0</v>
          </cell>
          <cell r="Z859">
            <v>1</v>
          </cell>
          <cell r="AA859" t="str">
            <v>BCH</v>
          </cell>
          <cell r="AB859" t="str">
            <v>450002354</v>
          </cell>
          <cell r="AC859" t="str">
            <v>PO#</v>
          </cell>
          <cell r="AD859" t="str">
            <v>4500068770</v>
          </cell>
          <cell r="AE859" t="str">
            <v>S/R</v>
          </cell>
          <cell r="AF859" t="str">
            <v>337</v>
          </cell>
          <cell r="AI859" t="str">
            <v>PYN</v>
          </cell>
          <cell r="AJ859" t="str">
            <v>MASTEC NORTH AMERICA INC</v>
          </cell>
          <cell r="AK859" t="str">
            <v>VND</v>
          </cell>
          <cell r="AL859" t="str">
            <v>650829357</v>
          </cell>
          <cell r="AM859" t="str">
            <v>FAC</v>
          </cell>
          <cell r="AN859" t="str">
            <v>000</v>
          </cell>
          <cell r="AQ859" t="str">
            <v>NVD</v>
          </cell>
          <cell r="AR859" t="str">
            <v>2002-12-</v>
          </cell>
          <cell r="AU859" t="str">
            <v>INVOICE# 802FF04003RMASTEC NORTH AMERICA5000003649</v>
          </cell>
          <cell r="AV859" t="str">
            <v>WF-BATCH</v>
          </cell>
          <cell r="AW859" t="str">
            <v>000</v>
          </cell>
          <cell r="AX859" t="str">
            <v>00</v>
          </cell>
          <cell r="AY859" t="str">
            <v>0</v>
          </cell>
          <cell r="AZ859" t="str">
            <v>FPL Fibernet</v>
          </cell>
        </row>
        <row r="860">
          <cell r="A860" t="str">
            <v>107100</v>
          </cell>
          <cell r="B860" t="str">
            <v>0312</v>
          </cell>
          <cell r="C860" t="str">
            <v>06300</v>
          </cell>
          <cell r="D860" t="str">
            <v>0FIBER</v>
          </cell>
          <cell r="E860" t="str">
            <v>312000</v>
          </cell>
          <cell r="F860" t="str">
            <v>0790</v>
          </cell>
          <cell r="G860" t="str">
            <v>65000</v>
          </cell>
          <cell r="H860" t="str">
            <v>A</v>
          </cell>
          <cell r="I860" t="str">
            <v>00000041</v>
          </cell>
          <cell r="J860">
            <v>9</v>
          </cell>
          <cell r="K860">
            <v>312</v>
          </cell>
          <cell r="L860">
            <v>6346</v>
          </cell>
          <cell r="M860">
            <v>0</v>
          </cell>
          <cell r="N860">
            <v>0</v>
          </cell>
          <cell r="O860">
            <v>0</v>
          </cell>
          <cell r="P860">
            <v>0</v>
          </cell>
          <cell r="Q860" t="str">
            <v>0790</v>
          </cell>
          <cell r="R860" t="str">
            <v>65000</v>
          </cell>
          <cell r="S860" t="str">
            <v>200212</v>
          </cell>
          <cell r="T860" t="str">
            <v>CA01</v>
          </cell>
          <cell r="U860">
            <v>-10445.620000000001</v>
          </cell>
          <cell r="V860" t="str">
            <v>LDB</v>
          </cell>
          <cell r="W860">
            <v>0</v>
          </cell>
          <cell r="Y860">
            <v>0</v>
          </cell>
          <cell r="Z860">
            <v>0</v>
          </cell>
          <cell r="AA860" t="str">
            <v>BCH</v>
          </cell>
          <cell r="AB860" t="str">
            <v>0023</v>
          </cell>
          <cell r="AC860" t="str">
            <v>WKS</v>
          </cell>
          <cell r="AE860" t="str">
            <v>JV#</v>
          </cell>
          <cell r="AF860" t="str">
            <v>1232</v>
          </cell>
          <cell r="AG860" t="str">
            <v>FRN</v>
          </cell>
          <cell r="AH860" t="str">
            <v>6346</v>
          </cell>
          <cell r="AI860" t="str">
            <v>RP#</v>
          </cell>
          <cell r="AJ860" t="str">
            <v>000</v>
          </cell>
          <cell r="AK860" t="str">
            <v>CTL</v>
          </cell>
          <cell r="AM860" t="str">
            <v>RF#</v>
          </cell>
          <cell r="AU860" t="str">
            <v>TO PLACE IN SERVICE</v>
          </cell>
          <cell r="AZ860" t="str">
            <v>FPL Fibernet</v>
          </cell>
        </row>
        <row r="861">
          <cell r="A861" t="str">
            <v>107100</v>
          </cell>
          <cell r="B861" t="str">
            <v>0312</v>
          </cell>
          <cell r="C861" t="str">
            <v>06300</v>
          </cell>
          <cell r="D861" t="str">
            <v>0FIBER</v>
          </cell>
          <cell r="E861" t="str">
            <v>312000</v>
          </cell>
          <cell r="F861" t="str">
            <v>0790</v>
          </cell>
          <cell r="G861" t="str">
            <v>65000</v>
          </cell>
          <cell r="H861" t="str">
            <v>A</v>
          </cell>
          <cell r="I861" t="str">
            <v>00000041</v>
          </cell>
          <cell r="J861">
            <v>63</v>
          </cell>
          <cell r="K861">
            <v>312</v>
          </cell>
          <cell r="L861">
            <v>6346</v>
          </cell>
          <cell r="M861">
            <v>0</v>
          </cell>
          <cell r="N861">
            <v>0</v>
          </cell>
          <cell r="O861">
            <v>0</v>
          </cell>
          <cell r="P861">
            <v>0</v>
          </cell>
          <cell r="Q861" t="str">
            <v>0790</v>
          </cell>
          <cell r="R861" t="str">
            <v>65000</v>
          </cell>
          <cell r="S861" t="str">
            <v>200212</v>
          </cell>
          <cell r="T861" t="str">
            <v>CA01</v>
          </cell>
          <cell r="U861">
            <v>-86016</v>
          </cell>
          <cell r="V861" t="str">
            <v>LDB</v>
          </cell>
          <cell r="W861">
            <v>0</v>
          </cell>
          <cell r="Y861">
            <v>0</v>
          </cell>
          <cell r="Z861">
            <v>0</v>
          </cell>
          <cell r="AA861" t="str">
            <v>BCH</v>
          </cell>
          <cell r="AB861" t="str">
            <v>0003</v>
          </cell>
          <cell r="AC861" t="str">
            <v>WKS</v>
          </cell>
          <cell r="AE861" t="str">
            <v>JV#</v>
          </cell>
          <cell r="AF861" t="str">
            <v>1232</v>
          </cell>
          <cell r="AG861" t="str">
            <v>FRN</v>
          </cell>
          <cell r="AH861" t="str">
            <v>6346</v>
          </cell>
          <cell r="AI861" t="str">
            <v>RP#</v>
          </cell>
          <cell r="AJ861" t="str">
            <v>000</v>
          </cell>
          <cell r="AK861" t="str">
            <v>CTL</v>
          </cell>
          <cell r="AM861" t="str">
            <v>RF#</v>
          </cell>
          <cell r="AU861" t="str">
            <v>AC-REV ACCRUAL OF OCT 02 CAPITA</v>
          </cell>
          <cell r="AZ861" t="str">
            <v>FPL Fibernet</v>
          </cell>
        </row>
        <row r="862">
          <cell r="A862" t="str">
            <v>107100</v>
          </cell>
          <cell r="B862" t="str">
            <v>0314</v>
          </cell>
          <cell r="C862" t="str">
            <v>06300</v>
          </cell>
          <cell r="D862" t="str">
            <v>0FIBER</v>
          </cell>
          <cell r="E862" t="str">
            <v>314000</v>
          </cell>
          <cell r="F862" t="str">
            <v>0662</v>
          </cell>
          <cell r="G862" t="str">
            <v>51450</v>
          </cell>
          <cell r="H862" t="str">
            <v>A</v>
          </cell>
          <cell r="I862" t="str">
            <v>00000041</v>
          </cell>
          <cell r="J862">
            <v>63</v>
          </cell>
          <cell r="K862">
            <v>314</v>
          </cell>
          <cell r="L862">
            <v>6350</v>
          </cell>
          <cell r="M862">
            <v>0</v>
          </cell>
          <cell r="N862">
            <v>0</v>
          </cell>
          <cell r="O862">
            <v>0</v>
          </cell>
          <cell r="P862">
            <v>0</v>
          </cell>
          <cell r="Q862" t="str">
            <v>0662</v>
          </cell>
          <cell r="R862" t="str">
            <v>51450</v>
          </cell>
          <cell r="S862" t="str">
            <v>200212</v>
          </cell>
          <cell r="T862" t="str">
            <v>SA01</v>
          </cell>
          <cell r="U862">
            <v>397.75</v>
          </cell>
          <cell r="W862">
            <v>0</v>
          </cell>
          <cell r="Y862">
            <v>0</v>
          </cell>
          <cell r="Z862">
            <v>1</v>
          </cell>
          <cell r="AA862" t="str">
            <v>BCH</v>
          </cell>
          <cell r="AB862" t="str">
            <v>450002350</v>
          </cell>
          <cell r="AC862" t="str">
            <v>PO#</v>
          </cell>
          <cell r="AD862" t="str">
            <v>4500030221</v>
          </cell>
          <cell r="AE862" t="str">
            <v>S/R</v>
          </cell>
          <cell r="AF862" t="str">
            <v>NET</v>
          </cell>
          <cell r="AI862" t="str">
            <v>PYN</v>
          </cell>
          <cell r="AJ862" t="str">
            <v>W D COMMUNICATIONS INC</v>
          </cell>
          <cell r="AK862" t="str">
            <v>VND</v>
          </cell>
          <cell r="AL862" t="str">
            <v>591953252</v>
          </cell>
          <cell r="AM862" t="str">
            <v>FAC</v>
          </cell>
          <cell r="AN862" t="str">
            <v>000</v>
          </cell>
          <cell r="AQ862" t="str">
            <v>NVD</v>
          </cell>
          <cell r="AR862" t="str">
            <v>2002-12-</v>
          </cell>
          <cell r="AU862" t="str">
            <v>INVOICE# 26555      W D COMMUNICATIONS I5000003544</v>
          </cell>
          <cell r="AV862" t="str">
            <v>WF-BATCH</v>
          </cell>
          <cell r="AW862" t="str">
            <v>000</v>
          </cell>
          <cell r="AX862" t="str">
            <v>00</v>
          </cell>
          <cell r="AY862" t="str">
            <v>0</v>
          </cell>
          <cell r="AZ862" t="str">
            <v>FPL Fibernet</v>
          </cell>
        </row>
        <row r="863">
          <cell r="A863" t="str">
            <v>107100</v>
          </cell>
          <cell r="B863" t="str">
            <v>0314</v>
          </cell>
          <cell r="C863" t="str">
            <v>06300</v>
          </cell>
          <cell r="D863" t="str">
            <v>0FIBER</v>
          </cell>
          <cell r="E863" t="str">
            <v>314000</v>
          </cell>
          <cell r="F863" t="str">
            <v>0662</v>
          </cell>
          <cell r="G863" t="str">
            <v>51450</v>
          </cell>
          <cell r="H863" t="str">
            <v>A</v>
          </cell>
          <cell r="I863" t="str">
            <v>00000041</v>
          </cell>
          <cell r="J863">
            <v>63</v>
          </cell>
          <cell r="K863">
            <v>314</v>
          </cell>
          <cell r="L863">
            <v>6350</v>
          </cell>
          <cell r="M863">
            <v>0</v>
          </cell>
          <cell r="N863">
            <v>0</v>
          </cell>
          <cell r="O863">
            <v>0</v>
          </cell>
          <cell r="P863">
            <v>0</v>
          </cell>
          <cell r="Q863" t="str">
            <v>0662</v>
          </cell>
          <cell r="R863" t="str">
            <v>51450</v>
          </cell>
          <cell r="S863" t="str">
            <v>200212</v>
          </cell>
          <cell r="T863" t="str">
            <v>SA01</v>
          </cell>
          <cell r="U863">
            <v>397.75</v>
          </cell>
          <cell r="W863">
            <v>0</v>
          </cell>
          <cell r="Y863">
            <v>0</v>
          </cell>
          <cell r="Z863">
            <v>1</v>
          </cell>
          <cell r="AA863" t="str">
            <v>BCH</v>
          </cell>
          <cell r="AB863" t="str">
            <v>450002350</v>
          </cell>
          <cell r="AC863" t="str">
            <v>PO#</v>
          </cell>
          <cell r="AD863" t="str">
            <v>4500030221</v>
          </cell>
          <cell r="AE863" t="str">
            <v>S/R</v>
          </cell>
          <cell r="AF863" t="str">
            <v>NET</v>
          </cell>
          <cell r="AI863" t="str">
            <v>PYN</v>
          </cell>
          <cell r="AJ863" t="str">
            <v>W D COMMUNICATIONS INC</v>
          </cell>
          <cell r="AK863" t="str">
            <v>VND</v>
          </cell>
          <cell r="AL863" t="str">
            <v>591953252</v>
          </cell>
          <cell r="AM863" t="str">
            <v>FAC</v>
          </cell>
          <cell r="AN863" t="str">
            <v>000</v>
          </cell>
          <cell r="AQ863" t="str">
            <v>NVD</v>
          </cell>
          <cell r="AR863" t="str">
            <v>2002-12-</v>
          </cell>
          <cell r="AU863" t="str">
            <v>INVOICE# 26605      W D COMMUNICATIONS I5000003545</v>
          </cell>
          <cell r="AV863" t="str">
            <v>WF-BATCH</v>
          </cell>
          <cell r="AW863" t="str">
            <v>000</v>
          </cell>
          <cell r="AX863" t="str">
            <v>00</v>
          </cell>
          <cell r="AY863" t="str">
            <v>0</v>
          </cell>
          <cell r="AZ863" t="str">
            <v>FPL Fibernet</v>
          </cell>
        </row>
        <row r="864">
          <cell r="A864" t="str">
            <v>107100</v>
          </cell>
          <cell r="B864" t="str">
            <v>0314</v>
          </cell>
          <cell r="C864" t="str">
            <v>06300</v>
          </cell>
          <cell r="D864" t="str">
            <v>0FIBER</v>
          </cell>
          <cell r="E864" t="str">
            <v>314000</v>
          </cell>
          <cell r="F864" t="str">
            <v>0662</v>
          </cell>
          <cell r="G864" t="str">
            <v>51450</v>
          </cell>
          <cell r="H864" t="str">
            <v>A</v>
          </cell>
          <cell r="I864" t="str">
            <v>00000041</v>
          </cell>
          <cell r="J864">
            <v>63</v>
          </cell>
          <cell r="K864">
            <v>314</v>
          </cell>
          <cell r="L864">
            <v>6350</v>
          </cell>
          <cell r="M864">
            <v>0</v>
          </cell>
          <cell r="N864">
            <v>0</v>
          </cell>
          <cell r="O864">
            <v>0</v>
          </cell>
          <cell r="P864">
            <v>0</v>
          </cell>
          <cell r="Q864" t="str">
            <v>0662</v>
          </cell>
          <cell r="R864" t="str">
            <v>51450</v>
          </cell>
          <cell r="S864" t="str">
            <v>200212</v>
          </cell>
          <cell r="T864" t="str">
            <v>SA01</v>
          </cell>
          <cell r="U864">
            <v>994.37</v>
          </cell>
          <cell r="W864">
            <v>0</v>
          </cell>
          <cell r="Y864">
            <v>0</v>
          </cell>
          <cell r="Z864">
            <v>1</v>
          </cell>
          <cell r="AA864" t="str">
            <v>BCH</v>
          </cell>
          <cell r="AB864" t="str">
            <v>450002350</v>
          </cell>
          <cell r="AC864" t="str">
            <v>PO#</v>
          </cell>
          <cell r="AD864" t="str">
            <v>4500030221</v>
          </cell>
          <cell r="AE864" t="str">
            <v>S/R</v>
          </cell>
          <cell r="AF864" t="str">
            <v>NET</v>
          </cell>
          <cell r="AI864" t="str">
            <v>PYN</v>
          </cell>
          <cell r="AJ864" t="str">
            <v>W D COMMUNICATIONS INC</v>
          </cell>
          <cell r="AK864" t="str">
            <v>VND</v>
          </cell>
          <cell r="AL864" t="str">
            <v>591953252</v>
          </cell>
          <cell r="AM864" t="str">
            <v>FAC</v>
          </cell>
          <cell r="AN864" t="str">
            <v>000</v>
          </cell>
          <cell r="AQ864" t="str">
            <v>NVD</v>
          </cell>
          <cell r="AR864" t="str">
            <v>2002-12-</v>
          </cell>
          <cell r="AU864" t="str">
            <v>INVOICE# 26652      W D COMMUNICATIONS I5000003585</v>
          </cell>
          <cell r="AV864" t="str">
            <v>WF-BATCH</v>
          </cell>
          <cell r="AW864" t="str">
            <v>000</v>
          </cell>
          <cell r="AX864" t="str">
            <v>00</v>
          </cell>
          <cell r="AY864" t="str">
            <v>0</v>
          </cell>
          <cell r="AZ864" t="str">
            <v>FPL Fibernet</v>
          </cell>
        </row>
        <row r="865">
          <cell r="A865" t="str">
            <v>107100</v>
          </cell>
          <cell r="B865" t="str">
            <v>0314</v>
          </cell>
          <cell r="C865" t="str">
            <v>06300</v>
          </cell>
          <cell r="D865" t="str">
            <v>0FIBER</v>
          </cell>
          <cell r="E865" t="str">
            <v>314000</v>
          </cell>
          <cell r="F865" t="str">
            <v>0662</v>
          </cell>
          <cell r="G865" t="str">
            <v>51450</v>
          </cell>
          <cell r="H865" t="str">
            <v>A</v>
          </cell>
          <cell r="I865" t="str">
            <v>00000041</v>
          </cell>
          <cell r="J865">
            <v>63</v>
          </cell>
          <cell r="K865">
            <v>314</v>
          </cell>
          <cell r="L865">
            <v>6350</v>
          </cell>
          <cell r="M865">
            <v>0</v>
          </cell>
          <cell r="N865">
            <v>0</v>
          </cell>
          <cell r="O865">
            <v>0</v>
          </cell>
          <cell r="P865">
            <v>0</v>
          </cell>
          <cell r="Q865" t="str">
            <v>0662</v>
          </cell>
          <cell r="R865" t="str">
            <v>51450</v>
          </cell>
          <cell r="S865" t="str">
            <v>200212</v>
          </cell>
          <cell r="T865" t="str">
            <v>SA01</v>
          </cell>
          <cell r="U865">
            <v>1519.25</v>
          </cell>
          <cell r="W865">
            <v>0</v>
          </cell>
          <cell r="Y865">
            <v>0</v>
          </cell>
          <cell r="Z865">
            <v>1</v>
          </cell>
          <cell r="AA865" t="str">
            <v>BCH</v>
          </cell>
          <cell r="AB865" t="str">
            <v>450002339</v>
          </cell>
          <cell r="AC865" t="str">
            <v>PO#</v>
          </cell>
          <cell r="AD865" t="str">
            <v>4500055518</v>
          </cell>
          <cell r="AE865" t="str">
            <v>S/R</v>
          </cell>
          <cell r="AF865" t="str">
            <v>337</v>
          </cell>
          <cell r="AI865" t="str">
            <v>PYN</v>
          </cell>
          <cell r="AJ865" t="str">
            <v>UNIVERSAL FIBER OPTICS IN</v>
          </cell>
          <cell r="AK865" t="str">
            <v>VND</v>
          </cell>
          <cell r="AL865" t="str">
            <v>593263668</v>
          </cell>
          <cell r="AM865" t="str">
            <v>FAC</v>
          </cell>
          <cell r="AN865" t="str">
            <v>000</v>
          </cell>
          <cell r="AQ865" t="str">
            <v>NVD</v>
          </cell>
          <cell r="AR865" t="str">
            <v>2002-12-</v>
          </cell>
          <cell r="AU865" t="str">
            <v>INVOICE# 4856       UNIVERSAL FIBER OPTI5000003463</v>
          </cell>
          <cell r="AV865" t="str">
            <v>WF-BATCH</v>
          </cell>
          <cell r="AW865" t="str">
            <v>000</v>
          </cell>
          <cell r="AX865" t="str">
            <v>00</v>
          </cell>
          <cell r="AY865" t="str">
            <v>0</v>
          </cell>
          <cell r="AZ865" t="str">
            <v>FPL Fibernet</v>
          </cell>
        </row>
        <row r="866">
          <cell r="A866" t="str">
            <v>107100</v>
          </cell>
          <cell r="B866" t="str">
            <v>0314</v>
          </cell>
          <cell r="C866" t="str">
            <v>06300</v>
          </cell>
          <cell r="D866" t="str">
            <v>0FIBER</v>
          </cell>
          <cell r="E866" t="str">
            <v>314000</v>
          </cell>
          <cell r="F866" t="str">
            <v>0662</v>
          </cell>
          <cell r="G866" t="str">
            <v>52450</v>
          </cell>
          <cell r="H866" t="str">
            <v>A</v>
          </cell>
          <cell r="I866" t="str">
            <v>00000041</v>
          </cell>
          <cell r="J866">
            <v>63</v>
          </cell>
          <cell r="K866">
            <v>314</v>
          </cell>
          <cell r="L866">
            <v>6350</v>
          </cell>
          <cell r="M866">
            <v>0</v>
          </cell>
          <cell r="N866">
            <v>0</v>
          </cell>
          <cell r="O866">
            <v>0</v>
          </cell>
          <cell r="P866">
            <v>0</v>
          </cell>
          <cell r="Q866" t="str">
            <v>0662</v>
          </cell>
          <cell r="R866" t="str">
            <v>52450</v>
          </cell>
          <cell r="S866" t="str">
            <v>200212</v>
          </cell>
          <cell r="T866" t="str">
            <v>SA01</v>
          </cell>
          <cell r="U866">
            <v>992.59</v>
          </cell>
          <cell r="W866">
            <v>0</v>
          </cell>
          <cell r="Y866">
            <v>0</v>
          </cell>
          <cell r="Z866">
            <v>0</v>
          </cell>
          <cell r="AA866" t="str">
            <v>BCH</v>
          </cell>
          <cell r="AB866" t="str">
            <v>450002343</v>
          </cell>
          <cell r="AC866" t="str">
            <v>PO#</v>
          </cell>
          <cell r="AE866" t="str">
            <v>S/R</v>
          </cell>
          <cell r="AI866" t="str">
            <v>PYN</v>
          </cell>
          <cell r="AJ866" t="str">
            <v>CSX TRANSPORTATION</v>
          </cell>
          <cell r="AK866" t="str">
            <v>VND</v>
          </cell>
          <cell r="AL866" t="str">
            <v>546000720</v>
          </cell>
          <cell r="AM866" t="str">
            <v>FAC</v>
          </cell>
          <cell r="AN866" t="str">
            <v>000</v>
          </cell>
          <cell r="AQ866" t="str">
            <v>NVD</v>
          </cell>
          <cell r="AR866" t="str">
            <v>2002-08-</v>
          </cell>
          <cell r="AU866" t="str">
            <v>INVOICE# 7043526    CSX TRANSPORTATION  1900003295</v>
          </cell>
          <cell r="AV866" t="str">
            <v>WF-BATCH</v>
          </cell>
          <cell r="AW866" t="str">
            <v>000</v>
          </cell>
          <cell r="AX866" t="str">
            <v>00</v>
          </cell>
          <cell r="AY866" t="str">
            <v>0</v>
          </cell>
          <cell r="AZ866" t="str">
            <v>FPL Fibernet</v>
          </cell>
        </row>
        <row r="867">
          <cell r="A867" t="str">
            <v>107100</v>
          </cell>
          <cell r="B867" t="str">
            <v>0314</v>
          </cell>
          <cell r="C867" t="str">
            <v>06300</v>
          </cell>
          <cell r="D867" t="str">
            <v>0FIBER</v>
          </cell>
          <cell r="E867" t="str">
            <v>314000</v>
          </cell>
          <cell r="F867" t="str">
            <v>0662</v>
          </cell>
          <cell r="G867" t="str">
            <v>52450</v>
          </cell>
          <cell r="H867" t="str">
            <v>A</v>
          </cell>
          <cell r="I867" t="str">
            <v>00000041</v>
          </cell>
          <cell r="J867">
            <v>63</v>
          </cell>
          <cell r="K867">
            <v>314</v>
          </cell>
          <cell r="L867">
            <v>6350</v>
          </cell>
          <cell r="M867">
            <v>0</v>
          </cell>
          <cell r="N867">
            <v>0</v>
          </cell>
          <cell r="O867">
            <v>0</v>
          </cell>
          <cell r="P867">
            <v>0</v>
          </cell>
          <cell r="Q867" t="str">
            <v>0662</v>
          </cell>
          <cell r="R867" t="str">
            <v>52450</v>
          </cell>
          <cell r="S867" t="str">
            <v>200212</v>
          </cell>
          <cell r="T867" t="str">
            <v>SA01</v>
          </cell>
          <cell r="U867">
            <v>4636.41</v>
          </cell>
          <cell r="W867">
            <v>0</v>
          </cell>
          <cell r="Y867">
            <v>0</v>
          </cell>
          <cell r="Z867">
            <v>0</v>
          </cell>
          <cell r="AA867" t="str">
            <v>BCH</v>
          </cell>
          <cell r="AB867" t="str">
            <v>450002350</v>
          </cell>
          <cell r="AC867" t="str">
            <v>PO#</v>
          </cell>
          <cell r="AE867" t="str">
            <v>S/R</v>
          </cell>
          <cell r="AI867" t="str">
            <v>PYN</v>
          </cell>
          <cell r="AJ867" t="str">
            <v>CSX TRANSPORTATION</v>
          </cell>
          <cell r="AK867" t="str">
            <v>VND</v>
          </cell>
          <cell r="AL867" t="str">
            <v>546000720</v>
          </cell>
          <cell r="AM867" t="str">
            <v>FAC</v>
          </cell>
          <cell r="AN867" t="str">
            <v>000</v>
          </cell>
          <cell r="AQ867" t="str">
            <v>NVD</v>
          </cell>
          <cell r="AR867" t="str">
            <v>2002-09-</v>
          </cell>
          <cell r="AU867" t="str">
            <v>INVOICE# 7044098    CSX TRANSPORTATION  1900003296</v>
          </cell>
          <cell r="AV867" t="str">
            <v>DXC0E68</v>
          </cell>
          <cell r="AW867" t="str">
            <v>000</v>
          </cell>
          <cell r="AX867" t="str">
            <v>00</v>
          </cell>
          <cell r="AY867" t="str">
            <v>0</v>
          </cell>
          <cell r="AZ867" t="str">
            <v>FPL Fibernet</v>
          </cell>
        </row>
        <row r="868">
          <cell r="A868" t="str">
            <v>107100</v>
          </cell>
          <cell r="B868" t="str">
            <v>0314</v>
          </cell>
          <cell r="C868" t="str">
            <v>06300</v>
          </cell>
          <cell r="D868" t="str">
            <v>0FIBER</v>
          </cell>
          <cell r="E868" t="str">
            <v>314000</v>
          </cell>
          <cell r="F868" t="str">
            <v>0790</v>
          </cell>
          <cell r="G868" t="str">
            <v>65000</v>
          </cell>
          <cell r="H868" t="str">
            <v>A</v>
          </cell>
          <cell r="I868" t="str">
            <v>00000041</v>
          </cell>
          <cell r="J868">
            <v>9</v>
          </cell>
          <cell r="K868">
            <v>314</v>
          </cell>
          <cell r="L868">
            <v>6350</v>
          </cell>
          <cell r="M868">
            <v>0</v>
          </cell>
          <cell r="N868">
            <v>0</v>
          </cell>
          <cell r="O868">
            <v>0</v>
          </cell>
          <cell r="P868">
            <v>0</v>
          </cell>
          <cell r="Q868" t="str">
            <v>0790</v>
          </cell>
          <cell r="R868" t="str">
            <v>65000</v>
          </cell>
          <cell r="S868" t="str">
            <v>200212</v>
          </cell>
          <cell r="T868" t="str">
            <v>CA01</v>
          </cell>
          <cell r="U868">
            <v>-274587.92</v>
          </cell>
          <cell r="V868" t="str">
            <v>LDB</v>
          </cell>
          <cell r="W868">
            <v>0</v>
          </cell>
          <cell r="Y868">
            <v>0</v>
          </cell>
          <cell r="Z868">
            <v>0</v>
          </cell>
          <cell r="AA868" t="str">
            <v>BCH</v>
          </cell>
          <cell r="AB868" t="str">
            <v>0023</v>
          </cell>
          <cell r="AC868" t="str">
            <v>WKS</v>
          </cell>
          <cell r="AE868" t="str">
            <v>JV#</v>
          </cell>
          <cell r="AF868" t="str">
            <v>1232</v>
          </cell>
          <cell r="AG868" t="str">
            <v>FRN</v>
          </cell>
          <cell r="AH868" t="str">
            <v>6350</v>
          </cell>
          <cell r="AI868" t="str">
            <v>RP#</v>
          </cell>
          <cell r="AJ868" t="str">
            <v>000</v>
          </cell>
          <cell r="AK868" t="str">
            <v>CTL</v>
          </cell>
          <cell r="AM868" t="str">
            <v>RF#</v>
          </cell>
          <cell r="AU868" t="str">
            <v>TO PLACE IN SERVICE</v>
          </cell>
          <cell r="AZ868" t="str">
            <v>FPL Fibernet</v>
          </cell>
        </row>
        <row r="869">
          <cell r="A869" t="str">
            <v>107100</v>
          </cell>
          <cell r="B869" t="str">
            <v>0314</v>
          </cell>
          <cell r="C869" t="str">
            <v>06300</v>
          </cell>
          <cell r="D869" t="str">
            <v>0FIBER</v>
          </cell>
          <cell r="E869" t="str">
            <v>314000</v>
          </cell>
          <cell r="F869" t="str">
            <v>0790</v>
          </cell>
          <cell r="G869" t="str">
            <v>65000</v>
          </cell>
          <cell r="H869" t="str">
            <v>A</v>
          </cell>
          <cell r="I869" t="str">
            <v>00000041</v>
          </cell>
          <cell r="J869">
            <v>63</v>
          </cell>
          <cell r="K869">
            <v>314</v>
          </cell>
          <cell r="L869">
            <v>6350</v>
          </cell>
          <cell r="M869">
            <v>0</v>
          </cell>
          <cell r="N869">
            <v>0</v>
          </cell>
          <cell r="O869">
            <v>0</v>
          </cell>
          <cell r="P869">
            <v>0</v>
          </cell>
          <cell r="Q869" t="str">
            <v>0790</v>
          </cell>
          <cell r="R869" t="str">
            <v>65000</v>
          </cell>
          <cell r="S869" t="str">
            <v>200212</v>
          </cell>
          <cell r="T869" t="str">
            <v>CA01</v>
          </cell>
          <cell r="U869">
            <v>218000</v>
          </cell>
          <cell r="V869" t="str">
            <v>LDB</v>
          </cell>
          <cell r="W869">
            <v>0</v>
          </cell>
          <cell r="Y869">
            <v>0</v>
          </cell>
          <cell r="Z869">
            <v>0</v>
          </cell>
          <cell r="AA869" t="str">
            <v>BCH</v>
          </cell>
          <cell r="AB869" t="str">
            <v>0015</v>
          </cell>
          <cell r="AC869" t="str">
            <v>WKS</v>
          </cell>
          <cell r="AE869" t="str">
            <v>JV#</v>
          </cell>
          <cell r="AF869" t="str">
            <v>1232</v>
          </cell>
          <cell r="AG869" t="str">
            <v>FRN</v>
          </cell>
          <cell r="AH869" t="str">
            <v>6350</v>
          </cell>
          <cell r="AI869" t="str">
            <v>RP#</v>
          </cell>
          <cell r="AJ869" t="str">
            <v>000</v>
          </cell>
          <cell r="AK869" t="str">
            <v>CTL</v>
          </cell>
          <cell r="AM869" t="str">
            <v>RF#</v>
          </cell>
          <cell r="AU869" t="str">
            <v>ACCRUAL OF DEC 02 CAPITAL</v>
          </cell>
          <cell r="AZ869" t="str">
            <v>FPL Fibernet</v>
          </cell>
        </row>
        <row r="870">
          <cell r="A870" t="str">
            <v>107100</v>
          </cell>
          <cell r="B870" t="str">
            <v>0314</v>
          </cell>
          <cell r="C870" t="str">
            <v>06300</v>
          </cell>
          <cell r="D870" t="str">
            <v>0FIBER</v>
          </cell>
          <cell r="E870" t="str">
            <v>314000</v>
          </cell>
          <cell r="F870" t="str">
            <v>0790</v>
          </cell>
          <cell r="G870" t="str">
            <v>65000</v>
          </cell>
          <cell r="H870" t="str">
            <v>A</v>
          </cell>
          <cell r="I870" t="str">
            <v>00000041</v>
          </cell>
          <cell r="J870">
            <v>63</v>
          </cell>
          <cell r="K870">
            <v>314</v>
          </cell>
          <cell r="L870">
            <v>6350</v>
          </cell>
          <cell r="M870">
            <v>0</v>
          </cell>
          <cell r="N870">
            <v>0</v>
          </cell>
          <cell r="O870">
            <v>0</v>
          </cell>
          <cell r="P870">
            <v>0</v>
          </cell>
          <cell r="Q870" t="str">
            <v>0790</v>
          </cell>
          <cell r="R870" t="str">
            <v>65000</v>
          </cell>
          <cell r="S870" t="str">
            <v>200212</v>
          </cell>
          <cell r="T870" t="str">
            <v>CA01</v>
          </cell>
          <cell r="U870">
            <v>238000</v>
          </cell>
          <cell r="V870" t="str">
            <v>LDB</v>
          </cell>
          <cell r="W870">
            <v>0</v>
          </cell>
          <cell r="Y870">
            <v>0</v>
          </cell>
          <cell r="Z870">
            <v>0</v>
          </cell>
          <cell r="AA870" t="str">
            <v>BCH</v>
          </cell>
          <cell r="AB870" t="str">
            <v>0024</v>
          </cell>
          <cell r="AC870" t="str">
            <v>WKS</v>
          </cell>
          <cell r="AE870" t="str">
            <v>JV#</v>
          </cell>
          <cell r="AF870" t="str">
            <v>1232</v>
          </cell>
          <cell r="AG870" t="str">
            <v>FRN</v>
          </cell>
          <cell r="AH870" t="str">
            <v>6350</v>
          </cell>
          <cell r="AI870" t="str">
            <v>RP#</v>
          </cell>
          <cell r="AJ870" t="str">
            <v>000</v>
          </cell>
          <cell r="AK870" t="str">
            <v>CTL</v>
          </cell>
          <cell r="AM870" t="str">
            <v>RF#</v>
          </cell>
          <cell r="AU870" t="str">
            <v>ACCR DEC 02 CAP-FELIX EQU</v>
          </cell>
          <cell r="AZ870" t="str">
            <v>FPL Fibernet</v>
          </cell>
        </row>
        <row r="871">
          <cell r="A871" t="str">
            <v>107100</v>
          </cell>
          <cell r="B871" t="str">
            <v>0314</v>
          </cell>
          <cell r="C871" t="str">
            <v>06300</v>
          </cell>
          <cell r="D871" t="str">
            <v>0FIBER</v>
          </cell>
          <cell r="E871" t="str">
            <v>314000</v>
          </cell>
          <cell r="F871" t="str">
            <v>0790</v>
          </cell>
          <cell r="G871" t="str">
            <v>65000</v>
          </cell>
          <cell r="H871" t="str">
            <v>A</v>
          </cell>
          <cell r="I871" t="str">
            <v>00000041</v>
          </cell>
          <cell r="J871">
            <v>63</v>
          </cell>
          <cell r="K871">
            <v>314</v>
          </cell>
          <cell r="L871">
            <v>6350</v>
          </cell>
          <cell r="M871">
            <v>0</v>
          </cell>
          <cell r="N871">
            <v>0</v>
          </cell>
          <cell r="O871">
            <v>0</v>
          </cell>
          <cell r="P871">
            <v>0</v>
          </cell>
          <cell r="Q871" t="str">
            <v>0790</v>
          </cell>
          <cell r="R871" t="str">
            <v>65000</v>
          </cell>
          <cell r="S871" t="str">
            <v>200212</v>
          </cell>
          <cell r="T871" t="str">
            <v>CA01</v>
          </cell>
          <cell r="U871">
            <v>-503440</v>
          </cell>
          <cell r="V871" t="str">
            <v>LDB</v>
          </cell>
          <cell r="W871">
            <v>0</v>
          </cell>
          <cell r="Y871">
            <v>0</v>
          </cell>
          <cell r="Z871">
            <v>0</v>
          </cell>
          <cell r="AA871" t="str">
            <v>BCH</v>
          </cell>
          <cell r="AB871" t="str">
            <v>0003</v>
          </cell>
          <cell r="AC871" t="str">
            <v>WKS</v>
          </cell>
          <cell r="AE871" t="str">
            <v>JV#</v>
          </cell>
          <cell r="AF871" t="str">
            <v>1232</v>
          </cell>
          <cell r="AG871" t="str">
            <v>FRN</v>
          </cell>
          <cell r="AH871" t="str">
            <v>6350</v>
          </cell>
          <cell r="AI871" t="str">
            <v>RP#</v>
          </cell>
          <cell r="AJ871" t="str">
            <v>000</v>
          </cell>
          <cell r="AK871" t="str">
            <v>CTL</v>
          </cell>
          <cell r="AM871" t="str">
            <v>RF#</v>
          </cell>
          <cell r="AU871" t="str">
            <v>AC-REV ACCRUAL OF OCT 02 CAPITA</v>
          </cell>
          <cell r="AZ871" t="str">
            <v>FPL Fibernet</v>
          </cell>
        </row>
        <row r="872">
          <cell r="A872" t="str">
            <v>107100</v>
          </cell>
          <cell r="B872" t="str">
            <v>0314</v>
          </cell>
          <cell r="C872" t="str">
            <v>06300</v>
          </cell>
          <cell r="D872" t="str">
            <v>0FIBER</v>
          </cell>
          <cell r="E872" t="str">
            <v>314000</v>
          </cell>
          <cell r="F872" t="str">
            <v>0901</v>
          </cell>
          <cell r="G872" t="str">
            <v>52450</v>
          </cell>
          <cell r="H872" t="str">
            <v>A</v>
          </cell>
          <cell r="I872" t="str">
            <v>00000041</v>
          </cell>
          <cell r="J872">
            <v>63</v>
          </cell>
          <cell r="K872">
            <v>314</v>
          </cell>
          <cell r="L872">
            <v>6350</v>
          </cell>
          <cell r="M872">
            <v>0</v>
          </cell>
          <cell r="N872">
            <v>0</v>
          </cell>
          <cell r="O872">
            <v>0</v>
          </cell>
          <cell r="P872">
            <v>0</v>
          </cell>
          <cell r="Q872" t="str">
            <v>0901</v>
          </cell>
          <cell r="R872" t="str">
            <v>52450</v>
          </cell>
          <cell r="S872" t="str">
            <v>200212</v>
          </cell>
          <cell r="T872" t="str">
            <v>SA01</v>
          </cell>
          <cell r="U872">
            <v>22.68</v>
          </cell>
          <cell r="W872">
            <v>0</v>
          </cell>
          <cell r="Y872">
            <v>0</v>
          </cell>
          <cell r="Z872">
            <v>0</v>
          </cell>
          <cell r="AA872" t="str">
            <v>BCH</v>
          </cell>
          <cell r="AB872" t="str">
            <v>450002338</v>
          </cell>
          <cell r="AC872" t="str">
            <v>PO#</v>
          </cell>
          <cell r="AE872" t="str">
            <v>S/R</v>
          </cell>
          <cell r="AI872" t="str">
            <v>PYN</v>
          </cell>
          <cell r="AJ872" t="str">
            <v>DELATTE L R</v>
          </cell>
          <cell r="AK872" t="str">
            <v>VND</v>
          </cell>
          <cell r="AL872" t="str">
            <v>437491989</v>
          </cell>
          <cell r="AM872" t="str">
            <v>FAC</v>
          </cell>
          <cell r="AN872" t="str">
            <v>000</v>
          </cell>
          <cell r="AQ872" t="str">
            <v>NVD</v>
          </cell>
          <cell r="AR872" t="str">
            <v>2002-11-</v>
          </cell>
          <cell r="AU872" t="str">
            <v>L DELATTE MEALS     DELATTE L R         1900003265</v>
          </cell>
          <cell r="AV872" t="str">
            <v>WF-BATCH</v>
          </cell>
          <cell r="AW872" t="str">
            <v>000</v>
          </cell>
          <cell r="AX872" t="str">
            <v>00</v>
          </cell>
          <cell r="AY872" t="str">
            <v>0</v>
          </cell>
          <cell r="AZ872" t="str">
            <v>FPL Fibernet</v>
          </cell>
        </row>
        <row r="873">
          <cell r="A873" t="str">
            <v>107100</v>
          </cell>
          <cell r="B873" t="str">
            <v>0314</v>
          </cell>
          <cell r="C873" t="str">
            <v>06300</v>
          </cell>
          <cell r="D873" t="str">
            <v>0FIBER</v>
          </cell>
          <cell r="E873" t="str">
            <v>314000</v>
          </cell>
          <cell r="F873" t="str">
            <v>0902</v>
          </cell>
          <cell r="G873" t="str">
            <v>52450</v>
          </cell>
          <cell r="H873" t="str">
            <v>A</v>
          </cell>
          <cell r="I873" t="str">
            <v>00000041</v>
          </cell>
          <cell r="J873">
            <v>63</v>
          </cell>
          <cell r="K873">
            <v>314</v>
          </cell>
          <cell r="L873">
            <v>6350</v>
          </cell>
          <cell r="M873">
            <v>0</v>
          </cell>
          <cell r="N873">
            <v>0</v>
          </cell>
          <cell r="O873">
            <v>0</v>
          </cell>
          <cell r="P873">
            <v>0</v>
          </cell>
          <cell r="Q873" t="str">
            <v>0902</v>
          </cell>
          <cell r="R873" t="str">
            <v>52450</v>
          </cell>
          <cell r="S873" t="str">
            <v>200212</v>
          </cell>
          <cell r="T873" t="str">
            <v>SA01</v>
          </cell>
          <cell r="U873">
            <v>51.79</v>
          </cell>
          <cell r="W873">
            <v>0</v>
          </cell>
          <cell r="Y873">
            <v>0</v>
          </cell>
          <cell r="Z873">
            <v>0</v>
          </cell>
          <cell r="AA873" t="str">
            <v>BCH</v>
          </cell>
          <cell r="AB873" t="str">
            <v>450002338</v>
          </cell>
          <cell r="AC873" t="str">
            <v>PO#</v>
          </cell>
          <cell r="AE873" t="str">
            <v>S/R</v>
          </cell>
          <cell r="AI873" t="str">
            <v>PYN</v>
          </cell>
          <cell r="AJ873" t="str">
            <v>DELATTE L R</v>
          </cell>
          <cell r="AK873" t="str">
            <v>VND</v>
          </cell>
          <cell r="AL873" t="str">
            <v>437491989</v>
          </cell>
          <cell r="AM873" t="str">
            <v>FAC</v>
          </cell>
          <cell r="AN873" t="str">
            <v>000</v>
          </cell>
          <cell r="AQ873" t="str">
            <v>NVD</v>
          </cell>
          <cell r="AR873" t="str">
            <v>2002-11-</v>
          </cell>
          <cell r="AU873" t="str">
            <v>L DELATTE HOTEL     DELATTE L R         1900003265</v>
          </cell>
          <cell r="AV873" t="str">
            <v>WF-BATCH</v>
          </cell>
          <cell r="AW873" t="str">
            <v>000</v>
          </cell>
          <cell r="AX873" t="str">
            <v>00</v>
          </cell>
          <cell r="AY873" t="str">
            <v>0</v>
          </cell>
          <cell r="AZ873" t="str">
            <v>FPL Fibernet</v>
          </cell>
        </row>
        <row r="874">
          <cell r="A874" t="str">
            <v>107100</v>
          </cell>
          <cell r="B874" t="str">
            <v>0314</v>
          </cell>
          <cell r="C874" t="str">
            <v>06300</v>
          </cell>
          <cell r="D874" t="str">
            <v>0FIBER</v>
          </cell>
          <cell r="E874" t="str">
            <v>314000</v>
          </cell>
          <cell r="F874" t="str">
            <v>0790</v>
          </cell>
          <cell r="G874" t="str">
            <v>65000</v>
          </cell>
          <cell r="H874" t="str">
            <v>A</v>
          </cell>
          <cell r="I874" t="str">
            <v>00000041</v>
          </cell>
          <cell r="J874">
            <v>9</v>
          </cell>
          <cell r="K874">
            <v>314</v>
          </cell>
          <cell r="L874">
            <v>6352</v>
          </cell>
          <cell r="M874">
            <v>0</v>
          </cell>
          <cell r="N874">
            <v>0</v>
          </cell>
          <cell r="O874">
            <v>0</v>
          </cell>
          <cell r="P874">
            <v>0</v>
          </cell>
          <cell r="Q874" t="str">
            <v>0790</v>
          </cell>
          <cell r="R874" t="str">
            <v>65000</v>
          </cell>
          <cell r="S874" t="str">
            <v>200212</v>
          </cell>
          <cell r="T874" t="str">
            <v>CA01</v>
          </cell>
          <cell r="U874">
            <v>-1527.9</v>
          </cell>
          <cell r="V874" t="str">
            <v>LDB</v>
          </cell>
          <cell r="W874">
            <v>0</v>
          </cell>
          <cell r="Y874">
            <v>0</v>
          </cell>
          <cell r="Z874">
            <v>0</v>
          </cell>
          <cell r="AA874" t="str">
            <v>BCH</v>
          </cell>
          <cell r="AB874" t="str">
            <v>0023</v>
          </cell>
          <cell r="AC874" t="str">
            <v>WKS</v>
          </cell>
          <cell r="AE874" t="str">
            <v>JV#</v>
          </cell>
          <cell r="AF874" t="str">
            <v>1232</v>
          </cell>
          <cell r="AG874" t="str">
            <v>FRN</v>
          </cell>
          <cell r="AH874" t="str">
            <v>6352</v>
          </cell>
          <cell r="AI874" t="str">
            <v>RP#</v>
          </cell>
          <cell r="AJ874" t="str">
            <v>000</v>
          </cell>
          <cell r="AK874" t="str">
            <v>CTL</v>
          </cell>
          <cell r="AM874" t="str">
            <v>RF#</v>
          </cell>
          <cell r="AU874" t="str">
            <v>TO PLACE IN SERVICE</v>
          </cell>
          <cell r="AZ874" t="str">
            <v>FPL Fibernet</v>
          </cell>
        </row>
        <row r="875">
          <cell r="A875" t="str">
            <v>107100</v>
          </cell>
          <cell r="B875" t="str">
            <v>0385</v>
          </cell>
          <cell r="C875" t="str">
            <v>06300</v>
          </cell>
          <cell r="D875" t="str">
            <v>0FIBER</v>
          </cell>
          <cell r="E875" t="str">
            <v>385000</v>
          </cell>
          <cell r="F875" t="str">
            <v>0625</v>
          </cell>
          <cell r="G875" t="str">
            <v>52450</v>
          </cell>
          <cell r="H875" t="str">
            <v>A</v>
          </cell>
          <cell r="I875" t="str">
            <v>00000041</v>
          </cell>
          <cell r="J875">
            <v>60</v>
          </cell>
          <cell r="K875">
            <v>385</v>
          </cell>
          <cell r="L875">
            <v>6352</v>
          </cell>
          <cell r="M875">
            <v>0</v>
          </cell>
          <cell r="N875">
            <v>0</v>
          </cell>
          <cell r="O875">
            <v>0</v>
          </cell>
          <cell r="P875">
            <v>0</v>
          </cell>
          <cell r="Q875" t="str">
            <v>0625</v>
          </cell>
          <cell r="R875" t="str">
            <v>52450</v>
          </cell>
          <cell r="S875" t="str">
            <v>200212</v>
          </cell>
          <cell r="T875" t="str">
            <v>SA01</v>
          </cell>
          <cell r="U875">
            <v>16.5</v>
          </cell>
          <cell r="W875">
            <v>0</v>
          </cell>
          <cell r="Y875">
            <v>0</v>
          </cell>
          <cell r="Z875">
            <v>0</v>
          </cell>
          <cell r="AA875" t="str">
            <v>BCH</v>
          </cell>
          <cell r="AB875" t="str">
            <v>450002343</v>
          </cell>
          <cell r="AC875" t="str">
            <v>PO#</v>
          </cell>
          <cell r="AE875" t="str">
            <v>S/R</v>
          </cell>
          <cell r="AI875" t="str">
            <v>PYN</v>
          </cell>
          <cell r="AJ875" t="str">
            <v>CAJIGAS R C</v>
          </cell>
          <cell r="AK875" t="str">
            <v>VND</v>
          </cell>
          <cell r="AL875" t="str">
            <v>264370702</v>
          </cell>
          <cell r="AM875" t="str">
            <v>FAC</v>
          </cell>
          <cell r="AN875" t="str">
            <v>000</v>
          </cell>
          <cell r="AQ875" t="str">
            <v>NVD</v>
          </cell>
          <cell r="AR875" t="str">
            <v>2002-11-</v>
          </cell>
          <cell r="AU875" t="str">
            <v>R CAJIGAS MISC      CAJIGAS R C         1900003290</v>
          </cell>
          <cell r="AV875" t="str">
            <v>WF-BATCH</v>
          </cell>
          <cell r="AW875" t="str">
            <v>000</v>
          </cell>
          <cell r="AX875" t="str">
            <v>00</v>
          </cell>
          <cell r="AY875" t="str">
            <v>0</v>
          </cell>
          <cell r="AZ875" t="str">
            <v>FPL Fibernet</v>
          </cell>
        </row>
        <row r="876">
          <cell r="A876" t="str">
            <v>107100</v>
          </cell>
          <cell r="B876" t="str">
            <v>0385</v>
          </cell>
          <cell r="C876" t="str">
            <v>06300</v>
          </cell>
          <cell r="D876" t="str">
            <v>0FIBER</v>
          </cell>
          <cell r="E876" t="str">
            <v>385000</v>
          </cell>
          <cell r="F876" t="str">
            <v>0903</v>
          </cell>
          <cell r="G876" t="str">
            <v>52450</v>
          </cell>
          <cell r="H876" t="str">
            <v>A</v>
          </cell>
          <cell r="I876" t="str">
            <v>00000041</v>
          </cell>
          <cell r="J876">
            <v>60</v>
          </cell>
          <cell r="K876">
            <v>385</v>
          </cell>
          <cell r="L876">
            <v>6352</v>
          </cell>
          <cell r="M876">
            <v>0</v>
          </cell>
          <cell r="N876">
            <v>0</v>
          </cell>
          <cell r="O876">
            <v>0</v>
          </cell>
          <cell r="P876">
            <v>0</v>
          </cell>
          <cell r="Q876" t="str">
            <v>0903</v>
          </cell>
          <cell r="R876" t="str">
            <v>52450</v>
          </cell>
          <cell r="S876" t="str">
            <v>200212</v>
          </cell>
          <cell r="T876" t="str">
            <v>SA01</v>
          </cell>
          <cell r="U876">
            <v>218.25</v>
          </cell>
          <cell r="W876">
            <v>0</v>
          </cell>
          <cell r="Y876">
            <v>0</v>
          </cell>
          <cell r="Z876">
            <v>0</v>
          </cell>
          <cell r="AA876" t="str">
            <v>BCH</v>
          </cell>
          <cell r="AB876" t="str">
            <v>450002343</v>
          </cell>
          <cell r="AC876" t="str">
            <v>PO#</v>
          </cell>
          <cell r="AE876" t="str">
            <v>S/R</v>
          </cell>
          <cell r="AI876" t="str">
            <v>PYN</v>
          </cell>
          <cell r="AJ876" t="str">
            <v>CAJIGAS R C</v>
          </cell>
          <cell r="AK876" t="str">
            <v>VND</v>
          </cell>
          <cell r="AL876" t="str">
            <v>264370702</v>
          </cell>
          <cell r="AM876" t="str">
            <v>FAC</v>
          </cell>
          <cell r="AN876" t="str">
            <v>000</v>
          </cell>
          <cell r="AQ876" t="str">
            <v>NVD</v>
          </cell>
          <cell r="AR876" t="str">
            <v>2002-11-</v>
          </cell>
          <cell r="AU876" t="str">
            <v>R CAJIGAS AIR FARE  CAJIGAS R C         1900003290</v>
          </cell>
          <cell r="AV876" t="str">
            <v>WF-BATCH</v>
          </cell>
          <cell r="AW876" t="str">
            <v>000</v>
          </cell>
          <cell r="AX876" t="str">
            <v>00</v>
          </cell>
          <cell r="AY876" t="str">
            <v>0</v>
          </cell>
          <cell r="AZ876" t="str">
            <v>FPL Fibernet</v>
          </cell>
        </row>
        <row r="877">
          <cell r="A877" t="str">
            <v>107100</v>
          </cell>
          <cell r="B877" t="str">
            <v>0312</v>
          </cell>
          <cell r="C877" t="str">
            <v>06300</v>
          </cell>
          <cell r="D877" t="str">
            <v>0FIBER</v>
          </cell>
          <cell r="E877" t="str">
            <v>312000</v>
          </cell>
          <cell r="F877" t="str">
            <v>0790</v>
          </cell>
          <cell r="G877" t="str">
            <v>65000</v>
          </cell>
          <cell r="H877" t="str">
            <v>A</v>
          </cell>
          <cell r="I877" t="str">
            <v>00000041</v>
          </cell>
          <cell r="J877">
            <v>9</v>
          </cell>
          <cell r="K877">
            <v>312</v>
          </cell>
          <cell r="L877">
            <v>6354</v>
          </cell>
          <cell r="M877">
            <v>0</v>
          </cell>
          <cell r="N877">
            <v>0</v>
          </cell>
          <cell r="O877">
            <v>0</v>
          </cell>
          <cell r="P877">
            <v>0</v>
          </cell>
          <cell r="Q877" t="str">
            <v>0790</v>
          </cell>
          <cell r="R877" t="str">
            <v>65000</v>
          </cell>
          <cell r="S877" t="str">
            <v>200212</v>
          </cell>
          <cell r="T877" t="str">
            <v>CA01</v>
          </cell>
          <cell r="U877">
            <v>-2083.9</v>
          </cell>
          <cell r="V877" t="str">
            <v>LDB</v>
          </cell>
          <cell r="W877">
            <v>0</v>
          </cell>
          <cell r="Y877">
            <v>0</v>
          </cell>
          <cell r="Z877">
            <v>0</v>
          </cell>
          <cell r="AA877" t="str">
            <v>BCH</v>
          </cell>
          <cell r="AB877" t="str">
            <v>0023</v>
          </cell>
          <cell r="AC877" t="str">
            <v>WKS</v>
          </cell>
          <cell r="AE877" t="str">
            <v>JV#</v>
          </cell>
          <cell r="AF877" t="str">
            <v>1232</v>
          </cell>
          <cell r="AG877" t="str">
            <v>FRN</v>
          </cell>
          <cell r="AH877" t="str">
            <v>6354</v>
          </cell>
          <cell r="AI877" t="str">
            <v>RP#</v>
          </cell>
          <cell r="AJ877" t="str">
            <v>000</v>
          </cell>
          <cell r="AK877" t="str">
            <v>CTL</v>
          </cell>
          <cell r="AM877" t="str">
            <v>RF#</v>
          </cell>
          <cell r="AU877" t="str">
            <v>TO PLACE IN SERVICE</v>
          </cell>
          <cell r="AZ877" t="str">
            <v>FPL Fibernet</v>
          </cell>
        </row>
        <row r="878">
          <cell r="A878" t="str">
            <v>107100</v>
          </cell>
          <cell r="B878" t="str">
            <v>0312</v>
          </cell>
          <cell r="C878" t="str">
            <v>06001</v>
          </cell>
          <cell r="D878" t="str">
            <v>0ELECT</v>
          </cell>
          <cell r="E878" t="str">
            <v>312000</v>
          </cell>
          <cell r="F878" t="str">
            <v>0662</v>
          </cell>
          <cell r="G878" t="str">
            <v>51450</v>
          </cell>
          <cell r="H878" t="str">
            <v>A</v>
          </cell>
          <cell r="I878" t="str">
            <v>00000041</v>
          </cell>
          <cell r="J878">
            <v>66</v>
          </cell>
          <cell r="K878">
            <v>312</v>
          </cell>
          <cell r="L878">
            <v>6355</v>
          </cell>
          <cell r="M878">
            <v>398</v>
          </cell>
          <cell r="N878">
            <v>0</v>
          </cell>
          <cell r="O878">
            <v>1</v>
          </cell>
          <cell r="P878">
            <v>398.00099999999998</v>
          </cell>
          <cell r="Q878" t="str">
            <v>0662</v>
          </cell>
          <cell r="R878" t="str">
            <v>51450</v>
          </cell>
          <cell r="S878" t="str">
            <v>200212</v>
          </cell>
          <cell r="T878" t="str">
            <v>SA01</v>
          </cell>
          <cell r="U878">
            <v>10625</v>
          </cell>
          <cell r="W878">
            <v>0</v>
          </cell>
          <cell r="Y878">
            <v>0</v>
          </cell>
          <cell r="Z878">
            <v>1</v>
          </cell>
          <cell r="AA878" t="str">
            <v>BCH</v>
          </cell>
          <cell r="AB878" t="str">
            <v>450002361</v>
          </cell>
          <cell r="AC878" t="str">
            <v>PO#</v>
          </cell>
          <cell r="AD878" t="str">
            <v>4500126177</v>
          </cell>
          <cell r="AE878" t="str">
            <v>S/R</v>
          </cell>
          <cell r="AF878" t="str">
            <v>337</v>
          </cell>
          <cell r="AI878" t="str">
            <v>PYN</v>
          </cell>
          <cell r="AJ878" t="str">
            <v>SYNCHRONET INC</v>
          </cell>
          <cell r="AK878" t="str">
            <v>VND</v>
          </cell>
          <cell r="AL878" t="str">
            <v>582523899</v>
          </cell>
          <cell r="AM878" t="str">
            <v>FAC</v>
          </cell>
          <cell r="AN878" t="str">
            <v>000</v>
          </cell>
          <cell r="AQ878" t="str">
            <v>NVD</v>
          </cell>
          <cell r="AR878" t="str">
            <v>2002-12-</v>
          </cell>
          <cell r="AU878" t="str">
            <v>INVOICE# FPL2234A   SYNCHRONET INC      5000003711</v>
          </cell>
          <cell r="AV878" t="str">
            <v>WF-BATCH</v>
          </cell>
          <cell r="AW878" t="str">
            <v>000</v>
          </cell>
          <cell r="AX878" t="str">
            <v>00</v>
          </cell>
          <cell r="AY878" t="str">
            <v>0</v>
          </cell>
          <cell r="AZ878" t="str">
            <v>FPL Fibernet</v>
          </cell>
        </row>
        <row r="879">
          <cell r="A879" t="str">
            <v>107100</v>
          </cell>
          <cell r="B879" t="str">
            <v>0312</v>
          </cell>
          <cell r="C879" t="str">
            <v>06001</v>
          </cell>
          <cell r="D879" t="str">
            <v>0ELECT</v>
          </cell>
          <cell r="E879" t="str">
            <v>312000</v>
          </cell>
          <cell r="F879" t="str">
            <v>0790</v>
          </cell>
          <cell r="G879" t="str">
            <v>65000</v>
          </cell>
          <cell r="H879" t="str">
            <v>A</v>
          </cell>
          <cell r="I879" t="str">
            <v>00000041</v>
          </cell>
          <cell r="J879">
            <v>65</v>
          </cell>
          <cell r="K879">
            <v>312</v>
          </cell>
          <cell r="L879">
            <v>6355</v>
          </cell>
          <cell r="M879">
            <v>0</v>
          </cell>
          <cell r="N879">
            <v>0</v>
          </cell>
          <cell r="O879">
            <v>0</v>
          </cell>
          <cell r="P879">
            <v>0</v>
          </cell>
          <cell r="Q879" t="str">
            <v>0790</v>
          </cell>
          <cell r="R879" t="str">
            <v>65000</v>
          </cell>
          <cell r="S879" t="str">
            <v>200212</v>
          </cell>
          <cell r="T879" t="str">
            <v>CA01</v>
          </cell>
          <cell r="U879">
            <v>5000</v>
          </cell>
          <cell r="V879" t="str">
            <v>LDB</v>
          </cell>
          <cell r="W879">
            <v>0</v>
          </cell>
          <cell r="Y879">
            <v>0</v>
          </cell>
          <cell r="Z879">
            <v>0</v>
          </cell>
          <cell r="AA879" t="str">
            <v>BCH</v>
          </cell>
          <cell r="AB879" t="str">
            <v>0011</v>
          </cell>
          <cell r="AC879" t="str">
            <v>WKS</v>
          </cell>
          <cell r="AE879" t="str">
            <v>JV#</v>
          </cell>
          <cell r="AF879" t="str">
            <v>1232</v>
          </cell>
          <cell r="AG879" t="str">
            <v>FRN</v>
          </cell>
          <cell r="AH879" t="str">
            <v>6355</v>
          </cell>
          <cell r="AI879" t="str">
            <v>RP#</v>
          </cell>
          <cell r="AJ879" t="str">
            <v>000</v>
          </cell>
          <cell r="AK879" t="str">
            <v>CTL</v>
          </cell>
          <cell r="AM879" t="str">
            <v>RF#</v>
          </cell>
          <cell r="AU879" t="str">
            <v>ACCRUAL OF OCT 02 CAPITAL</v>
          </cell>
          <cell r="AZ879" t="str">
            <v>FPL Fibernet</v>
          </cell>
        </row>
        <row r="880">
          <cell r="A880" t="str">
            <v>107100</v>
          </cell>
          <cell r="B880" t="str">
            <v>0312</v>
          </cell>
          <cell r="C880" t="str">
            <v>06001</v>
          </cell>
          <cell r="D880" t="str">
            <v>0ELECT</v>
          </cell>
          <cell r="E880" t="str">
            <v>312000</v>
          </cell>
          <cell r="F880" t="str">
            <v>0790</v>
          </cell>
          <cell r="G880" t="str">
            <v>65000</v>
          </cell>
          <cell r="H880" t="str">
            <v>A</v>
          </cell>
          <cell r="I880" t="str">
            <v>00000041</v>
          </cell>
          <cell r="J880">
            <v>70</v>
          </cell>
          <cell r="K880">
            <v>312</v>
          </cell>
          <cell r="L880">
            <v>6355</v>
          </cell>
          <cell r="M880">
            <v>0</v>
          </cell>
          <cell r="N880">
            <v>0</v>
          </cell>
          <cell r="O880">
            <v>0</v>
          </cell>
          <cell r="P880">
            <v>0</v>
          </cell>
          <cell r="Q880" t="str">
            <v>0790</v>
          </cell>
          <cell r="R880" t="str">
            <v>65000</v>
          </cell>
          <cell r="S880" t="str">
            <v>200212</v>
          </cell>
          <cell r="T880" t="str">
            <v>CA01</v>
          </cell>
          <cell r="U880">
            <v>-18481.25</v>
          </cell>
          <cell r="V880" t="str">
            <v>LDB</v>
          </cell>
          <cell r="W880">
            <v>0</v>
          </cell>
          <cell r="Y880">
            <v>0</v>
          </cell>
          <cell r="Z880">
            <v>0</v>
          </cell>
          <cell r="AA880" t="str">
            <v>BCH</v>
          </cell>
          <cell r="AB880" t="str">
            <v>0023</v>
          </cell>
          <cell r="AC880" t="str">
            <v>WKS</v>
          </cell>
          <cell r="AE880" t="str">
            <v>JV#</v>
          </cell>
          <cell r="AF880" t="str">
            <v>1232</v>
          </cell>
          <cell r="AG880" t="str">
            <v>FRN</v>
          </cell>
          <cell r="AH880" t="str">
            <v>6355</v>
          </cell>
          <cell r="AI880" t="str">
            <v>RP#</v>
          </cell>
          <cell r="AJ880" t="str">
            <v>000</v>
          </cell>
          <cell r="AK880" t="str">
            <v>CTL</v>
          </cell>
          <cell r="AM880" t="str">
            <v>RF#</v>
          </cell>
          <cell r="AU880" t="str">
            <v>TO PLACE IN SERVICE</v>
          </cell>
          <cell r="AZ880" t="str">
            <v>FPL Fibernet</v>
          </cell>
        </row>
        <row r="881">
          <cell r="A881" t="str">
            <v>107100</v>
          </cell>
          <cell r="B881" t="str">
            <v>0312</v>
          </cell>
          <cell r="C881" t="str">
            <v>06300</v>
          </cell>
          <cell r="D881" t="str">
            <v>0FIBER</v>
          </cell>
          <cell r="E881" t="str">
            <v>312000</v>
          </cell>
          <cell r="F881" t="str">
            <v>0803</v>
          </cell>
          <cell r="G881" t="str">
            <v>36000</v>
          </cell>
          <cell r="H881" t="str">
            <v>A</v>
          </cell>
          <cell r="I881" t="str">
            <v>00000041</v>
          </cell>
          <cell r="J881">
            <v>60</v>
          </cell>
          <cell r="K881">
            <v>312</v>
          </cell>
          <cell r="L881">
            <v>6355</v>
          </cell>
          <cell r="M881">
            <v>107</v>
          </cell>
          <cell r="N881">
            <v>10</v>
          </cell>
          <cell r="O881">
            <v>0</v>
          </cell>
          <cell r="P881">
            <v>107.1</v>
          </cell>
          <cell r="Q881" t="str">
            <v>0803</v>
          </cell>
          <cell r="R881" t="str">
            <v>36000</v>
          </cell>
          <cell r="S881" t="str">
            <v>200212</v>
          </cell>
          <cell r="T881" t="str">
            <v>PY42</v>
          </cell>
          <cell r="U881">
            <v>71.45</v>
          </cell>
          <cell r="V881" t="str">
            <v>LDB</v>
          </cell>
          <cell r="W881">
            <v>0</v>
          </cell>
          <cell r="X881" t="str">
            <v>SHR</v>
          </cell>
          <cell r="Y881">
            <v>2</v>
          </cell>
          <cell r="Z881">
            <v>2</v>
          </cell>
          <cell r="AA881" t="str">
            <v>PYP</v>
          </cell>
          <cell r="AB881" t="str">
            <v xml:space="preserve"> 0000026</v>
          </cell>
          <cell r="AC881" t="str">
            <v>PYL</v>
          </cell>
          <cell r="AD881" t="str">
            <v>004366</v>
          </cell>
          <cell r="AE881" t="str">
            <v>EMP</v>
          </cell>
          <cell r="AF881" t="str">
            <v>97355</v>
          </cell>
          <cell r="AG881" t="str">
            <v>JUL</v>
          </cell>
          <cell r="AH881" t="str">
            <v xml:space="preserve"> 000.00</v>
          </cell>
          <cell r="AI881" t="str">
            <v>BCH</v>
          </cell>
          <cell r="AJ881" t="str">
            <v>500</v>
          </cell>
          <cell r="AK881" t="str">
            <v>CLS</v>
          </cell>
          <cell r="AL881" t="str">
            <v>R431</v>
          </cell>
          <cell r="AM881" t="str">
            <v>DTA</v>
          </cell>
          <cell r="AN881" t="str">
            <v xml:space="preserve"> 00000000000.00</v>
          </cell>
          <cell r="AO881" t="str">
            <v>DTH</v>
          </cell>
          <cell r="AP881" t="str">
            <v xml:space="preserve"> 00000000000.00</v>
          </cell>
          <cell r="AV881" t="str">
            <v>000000000</v>
          </cell>
          <cell r="AW881" t="str">
            <v>000</v>
          </cell>
          <cell r="AX881" t="str">
            <v>00</v>
          </cell>
          <cell r="AY881" t="str">
            <v>0</v>
          </cell>
          <cell r="AZ881" t="str">
            <v>FPL Fibernet</v>
          </cell>
        </row>
        <row r="882">
          <cell r="A882" t="str">
            <v>107100</v>
          </cell>
          <cell r="B882" t="str">
            <v>0312</v>
          </cell>
          <cell r="C882" t="str">
            <v>06300</v>
          </cell>
          <cell r="D882" t="str">
            <v>0FIBER</v>
          </cell>
          <cell r="E882" t="str">
            <v>312000</v>
          </cell>
          <cell r="F882" t="str">
            <v>0803</v>
          </cell>
          <cell r="G882" t="str">
            <v>36000</v>
          </cell>
          <cell r="H882" t="str">
            <v>A</v>
          </cell>
          <cell r="I882" t="str">
            <v>00000041</v>
          </cell>
          <cell r="J882">
            <v>60</v>
          </cell>
          <cell r="K882">
            <v>312</v>
          </cell>
          <cell r="L882">
            <v>6355</v>
          </cell>
          <cell r="M882">
            <v>107</v>
          </cell>
          <cell r="N882">
            <v>10</v>
          </cell>
          <cell r="O882">
            <v>0</v>
          </cell>
          <cell r="P882">
            <v>107.1</v>
          </cell>
          <cell r="Q882" t="str">
            <v>0803</v>
          </cell>
          <cell r="R882" t="str">
            <v>36000</v>
          </cell>
          <cell r="S882" t="str">
            <v>200212</v>
          </cell>
          <cell r="T882" t="str">
            <v>PY42</v>
          </cell>
          <cell r="U882">
            <v>656.6</v>
          </cell>
          <cell r="V882" t="str">
            <v>LDB</v>
          </cell>
          <cell r="W882">
            <v>0</v>
          </cell>
          <cell r="X882" t="str">
            <v>SHR</v>
          </cell>
          <cell r="Y882">
            <v>16</v>
          </cell>
          <cell r="Z882">
            <v>16</v>
          </cell>
          <cell r="AA882" t="str">
            <v>PYP</v>
          </cell>
          <cell r="AB882" t="str">
            <v xml:space="preserve"> 0000026</v>
          </cell>
          <cell r="AC882" t="str">
            <v>PYL</v>
          </cell>
          <cell r="AD882" t="str">
            <v>004399</v>
          </cell>
          <cell r="AE882" t="str">
            <v>EMP</v>
          </cell>
          <cell r="AF882" t="str">
            <v>35412</v>
          </cell>
          <cell r="AG882" t="str">
            <v>JUL</v>
          </cell>
          <cell r="AH882" t="str">
            <v xml:space="preserve"> 000.00</v>
          </cell>
          <cell r="AI882" t="str">
            <v>BCH</v>
          </cell>
          <cell r="AJ882" t="str">
            <v>500</v>
          </cell>
          <cell r="AK882" t="str">
            <v>CLS</v>
          </cell>
          <cell r="AL882" t="str">
            <v>R436</v>
          </cell>
          <cell r="AM882" t="str">
            <v>DTA</v>
          </cell>
          <cell r="AN882" t="str">
            <v xml:space="preserve"> 00000000000.00</v>
          </cell>
          <cell r="AO882" t="str">
            <v>DTH</v>
          </cell>
          <cell r="AP882" t="str">
            <v xml:space="preserve"> 00000000000.00</v>
          </cell>
          <cell r="AV882" t="str">
            <v>000000000</v>
          </cell>
          <cell r="AW882" t="str">
            <v>000</v>
          </cell>
          <cell r="AX882" t="str">
            <v>00</v>
          </cell>
          <cell r="AY882" t="str">
            <v>0</v>
          </cell>
          <cell r="AZ882" t="str">
            <v>FPL Fibernet</v>
          </cell>
        </row>
        <row r="883">
          <cell r="A883" t="str">
            <v>107100</v>
          </cell>
          <cell r="B883" t="str">
            <v>0312</v>
          </cell>
          <cell r="C883" t="str">
            <v>06300</v>
          </cell>
          <cell r="D883" t="str">
            <v>0FIBER</v>
          </cell>
          <cell r="E883" t="str">
            <v>312000</v>
          </cell>
          <cell r="F883" t="str">
            <v>0803</v>
          </cell>
          <cell r="G883" t="str">
            <v>36000</v>
          </cell>
          <cell r="H883" t="str">
            <v>A</v>
          </cell>
          <cell r="I883" t="str">
            <v>00000041</v>
          </cell>
          <cell r="J883">
            <v>60</v>
          </cell>
          <cell r="K883">
            <v>312</v>
          </cell>
          <cell r="L883">
            <v>6355</v>
          </cell>
          <cell r="M883">
            <v>107</v>
          </cell>
          <cell r="N883">
            <v>10</v>
          </cell>
          <cell r="O883">
            <v>0</v>
          </cell>
          <cell r="P883">
            <v>107.1</v>
          </cell>
          <cell r="Q883" t="str">
            <v>0803</v>
          </cell>
          <cell r="R883" t="str">
            <v>36000</v>
          </cell>
          <cell r="S883" t="str">
            <v>200212</v>
          </cell>
          <cell r="T883" t="str">
            <v>PY42</v>
          </cell>
          <cell r="U883">
            <v>714.5</v>
          </cell>
          <cell r="V883" t="str">
            <v>LDB</v>
          </cell>
          <cell r="W883">
            <v>0</v>
          </cell>
          <cell r="X883" t="str">
            <v>SHR</v>
          </cell>
          <cell r="Y883">
            <v>20</v>
          </cell>
          <cell r="Z883">
            <v>20</v>
          </cell>
          <cell r="AA883" t="str">
            <v>PYP</v>
          </cell>
          <cell r="AB883" t="str">
            <v xml:space="preserve"> 0000026</v>
          </cell>
          <cell r="AC883" t="str">
            <v>PYL</v>
          </cell>
          <cell r="AD883" t="str">
            <v>004366</v>
          </cell>
          <cell r="AE883" t="str">
            <v>EMP</v>
          </cell>
          <cell r="AF883" t="str">
            <v>97355</v>
          </cell>
          <cell r="AG883" t="str">
            <v>JUL</v>
          </cell>
          <cell r="AH883" t="str">
            <v xml:space="preserve"> 000.00</v>
          </cell>
          <cell r="AI883" t="str">
            <v>BCH</v>
          </cell>
          <cell r="AJ883" t="str">
            <v>500</v>
          </cell>
          <cell r="AK883" t="str">
            <v>CLS</v>
          </cell>
          <cell r="AL883" t="str">
            <v>R431</v>
          </cell>
          <cell r="AM883" t="str">
            <v>DTA</v>
          </cell>
          <cell r="AN883" t="str">
            <v xml:space="preserve"> 00000000000.00</v>
          </cell>
          <cell r="AO883" t="str">
            <v>DTH</v>
          </cell>
          <cell r="AP883" t="str">
            <v xml:space="preserve"> 00000000000.00</v>
          </cell>
          <cell r="AV883" t="str">
            <v>000000000</v>
          </cell>
          <cell r="AW883" t="str">
            <v>000</v>
          </cell>
          <cell r="AX883" t="str">
            <v>00</v>
          </cell>
          <cell r="AY883" t="str">
            <v>0</v>
          </cell>
          <cell r="AZ883" t="str">
            <v>FPL Fibernet</v>
          </cell>
        </row>
        <row r="884">
          <cell r="A884" t="str">
            <v>107100</v>
          </cell>
          <cell r="B884" t="str">
            <v>0385</v>
          </cell>
          <cell r="C884" t="str">
            <v>06300</v>
          </cell>
          <cell r="D884" t="str">
            <v>0FIBER</v>
          </cell>
          <cell r="E884" t="str">
            <v>385000</v>
          </cell>
          <cell r="F884" t="str">
            <v>0803</v>
          </cell>
          <cell r="G884" t="str">
            <v>36000</v>
          </cell>
          <cell r="H884" t="str">
            <v>A</v>
          </cell>
          <cell r="I884" t="str">
            <v>00000041</v>
          </cell>
          <cell r="J884">
            <v>60</v>
          </cell>
          <cell r="K884">
            <v>385</v>
          </cell>
          <cell r="L884">
            <v>6355</v>
          </cell>
          <cell r="M884">
            <v>107</v>
          </cell>
          <cell r="N884">
            <v>10</v>
          </cell>
          <cell r="O884">
            <v>0</v>
          </cell>
          <cell r="P884">
            <v>107.1</v>
          </cell>
          <cell r="Q884" t="str">
            <v>0803</v>
          </cell>
          <cell r="R884" t="str">
            <v>36000</v>
          </cell>
          <cell r="S884" t="str">
            <v>200212</v>
          </cell>
          <cell r="T884" t="str">
            <v>PY42</v>
          </cell>
          <cell r="U884">
            <v>328.3</v>
          </cell>
          <cell r="V884" t="str">
            <v>LDB</v>
          </cell>
          <cell r="W884">
            <v>0</v>
          </cell>
          <cell r="X884" t="str">
            <v>SHR</v>
          </cell>
          <cell r="Y884">
            <v>8</v>
          </cell>
          <cell r="Z884">
            <v>8</v>
          </cell>
          <cell r="AA884" t="str">
            <v>PYP</v>
          </cell>
          <cell r="AB884" t="str">
            <v xml:space="preserve"> 0000025</v>
          </cell>
          <cell r="AC884" t="str">
            <v>PYL</v>
          </cell>
          <cell r="AD884" t="str">
            <v>004399</v>
          </cell>
          <cell r="AE884" t="str">
            <v>EMP</v>
          </cell>
          <cell r="AF884" t="str">
            <v>35412</v>
          </cell>
          <cell r="AG884" t="str">
            <v>JUL</v>
          </cell>
          <cell r="AH884" t="str">
            <v xml:space="preserve"> 000.00</v>
          </cell>
          <cell r="AI884" t="str">
            <v>BCH</v>
          </cell>
          <cell r="AJ884" t="str">
            <v>500</v>
          </cell>
          <cell r="AK884" t="str">
            <v>CLS</v>
          </cell>
          <cell r="AL884" t="str">
            <v>R436</v>
          </cell>
          <cell r="AM884" t="str">
            <v>DTA</v>
          </cell>
          <cell r="AN884" t="str">
            <v xml:space="preserve"> 00000000000.00</v>
          </cell>
          <cell r="AO884" t="str">
            <v>DTH</v>
          </cell>
          <cell r="AP884" t="str">
            <v xml:space="preserve"> 00000000000.00</v>
          </cell>
          <cell r="AV884" t="str">
            <v>000000000</v>
          </cell>
          <cell r="AW884" t="str">
            <v>000</v>
          </cell>
          <cell r="AX884" t="str">
            <v>00</v>
          </cell>
          <cell r="AY884" t="str">
            <v>0</v>
          </cell>
          <cell r="AZ884" t="str">
            <v>FPL Fibernet</v>
          </cell>
        </row>
        <row r="885">
          <cell r="A885" t="str">
            <v>107100</v>
          </cell>
          <cell r="B885" t="str">
            <v>0312</v>
          </cell>
          <cell r="C885" t="str">
            <v>06300</v>
          </cell>
          <cell r="D885" t="str">
            <v>0ELECT</v>
          </cell>
          <cell r="E885" t="str">
            <v>312000</v>
          </cell>
          <cell r="F885" t="str">
            <v>0662</v>
          </cell>
          <cell r="G885" t="str">
            <v>51450</v>
          </cell>
          <cell r="H885" t="str">
            <v>A</v>
          </cell>
          <cell r="I885" t="str">
            <v>00000041</v>
          </cell>
          <cell r="J885">
            <v>66</v>
          </cell>
          <cell r="K885">
            <v>312</v>
          </cell>
          <cell r="L885">
            <v>6356</v>
          </cell>
          <cell r="M885">
            <v>398</v>
          </cell>
          <cell r="N885">
            <v>0</v>
          </cell>
          <cell r="O885">
            <v>1</v>
          </cell>
          <cell r="P885">
            <v>398.00099999999998</v>
          </cell>
          <cell r="Q885" t="str">
            <v>0662</v>
          </cell>
          <cell r="R885" t="str">
            <v>51450</v>
          </cell>
          <cell r="S885" t="str">
            <v>200212</v>
          </cell>
          <cell r="T885" t="str">
            <v>SA01</v>
          </cell>
          <cell r="U885">
            <v>10540</v>
          </cell>
          <cell r="W885">
            <v>0</v>
          </cell>
          <cell r="Y885">
            <v>0</v>
          </cell>
          <cell r="Z885">
            <v>1</v>
          </cell>
          <cell r="AA885" t="str">
            <v>BCH</v>
          </cell>
          <cell r="AB885" t="str">
            <v>450002361</v>
          </cell>
          <cell r="AC885" t="str">
            <v>PO#</v>
          </cell>
          <cell r="AD885" t="str">
            <v>4500126175</v>
          </cell>
          <cell r="AE885" t="str">
            <v>S/R</v>
          </cell>
          <cell r="AF885" t="str">
            <v>337</v>
          </cell>
          <cell r="AI885" t="str">
            <v>PYN</v>
          </cell>
          <cell r="AJ885" t="str">
            <v>SYNCHRONET INC</v>
          </cell>
          <cell r="AK885" t="str">
            <v>VND</v>
          </cell>
          <cell r="AL885" t="str">
            <v>582523899</v>
          </cell>
          <cell r="AM885" t="str">
            <v>FAC</v>
          </cell>
          <cell r="AN885" t="str">
            <v>000</v>
          </cell>
          <cell r="AQ885" t="str">
            <v>NVD</v>
          </cell>
          <cell r="AR885" t="str">
            <v>2002-12-</v>
          </cell>
          <cell r="AU885" t="str">
            <v>INVOICE# FPL2235A   SYNCHRONET INC      5000003709</v>
          </cell>
          <cell r="AV885" t="str">
            <v>WF-BATCH</v>
          </cell>
          <cell r="AW885" t="str">
            <v>000</v>
          </cell>
          <cell r="AX885" t="str">
            <v>00</v>
          </cell>
          <cell r="AY885" t="str">
            <v>0</v>
          </cell>
          <cell r="AZ885" t="str">
            <v>FPL Fibernet</v>
          </cell>
        </row>
        <row r="886">
          <cell r="A886" t="str">
            <v>107100</v>
          </cell>
          <cell r="B886" t="str">
            <v>0312</v>
          </cell>
          <cell r="C886" t="str">
            <v>06300</v>
          </cell>
          <cell r="D886" t="str">
            <v>0ELECT</v>
          </cell>
          <cell r="E886" t="str">
            <v>312000</v>
          </cell>
          <cell r="F886" t="str">
            <v>0676</v>
          </cell>
          <cell r="G886" t="str">
            <v>12450</v>
          </cell>
          <cell r="H886" t="str">
            <v>A</v>
          </cell>
          <cell r="I886" t="str">
            <v>00000041</v>
          </cell>
          <cell r="J886">
            <v>65</v>
          </cell>
          <cell r="K886">
            <v>312</v>
          </cell>
          <cell r="L886">
            <v>6356</v>
          </cell>
          <cell r="M886">
            <v>388</v>
          </cell>
          <cell r="N886">
            <v>0</v>
          </cell>
          <cell r="O886">
            <v>1</v>
          </cell>
          <cell r="P886">
            <v>388.00099999999998</v>
          </cell>
          <cell r="Q886" t="str">
            <v>0676</v>
          </cell>
          <cell r="R886" t="str">
            <v>12450</v>
          </cell>
          <cell r="S886" t="str">
            <v>200212</v>
          </cell>
          <cell r="T886" t="str">
            <v>SA01</v>
          </cell>
          <cell r="U886">
            <v>-1549.35</v>
          </cell>
          <cell r="V886" t="str">
            <v>LDB</v>
          </cell>
          <cell r="W886">
            <v>0</v>
          </cell>
          <cell r="Y886">
            <v>0</v>
          </cell>
          <cell r="Z886">
            <v>-1</v>
          </cell>
          <cell r="AA886" t="str">
            <v>MS#</v>
          </cell>
          <cell r="AB886" t="str">
            <v xml:space="preserve">   998014542</v>
          </cell>
          <cell r="AC886" t="str">
            <v>BCH</v>
          </cell>
          <cell r="AD886" t="str">
            <v>017210</v>
          </cell>
          <cell r="AE886" t="str">
            <v>TML</v>
          </cell>
          <cell r="AF886" t="str">
            <v>12018</v>
          </cell>
          <cell r="AG886" t="str">
            <v>SRL</v>
          </cell>
          <cell r="AH886" t="str">
            <v>0368</v>
          </cell>
          <cell r="AI886" t="str">
            <v>DLV</v>
          </cell>
          <cell r="AJ886" t="str">
            <v>000</v>
          </cell>
          <cell r="AK886" t="str">
            <v>REL</v>
          </cell>
          <cell r="AL886" t="str">
            <v>000</v>
          </cell>
          <cell r="AM886" t="str">
            <v>LN#</v>
          </cell>
          <cell r="AO886" t="str">
            <v>UOI</v>
          </cell>
          <cell r="AP886" t="str">
            <v>EA</v>
          </cell>
          <cell r="AU886" t="str">
            <v>0</v>
          </cell>
          <cell r="AW886" t="str">
            <v>000</v>
          </cell>
          <cell r="AX886" t="str">
            <v>00</v>
          </cell>
          <cell r="AY886" t="str">
            <v>0</v>
          </cell>
          <cell r="AZ886" t="str">
            <v>FPL Fibernet</v>
          </cell>
        </row>
        <row r="887">
          <cell r="A887" t="str">
            <v>107100</v>
          </cell>
          <cell r="B887" t="str">
            <v>0312</v>
          </cell>
          <cell r="C887" t="str">
            <v>06300</v>
          </cell>
          <cell r="D887" t="str">
            <v>0ELECT</v>
          </cell>
          <cell r="E887" t="str">
            <v>312000</v>
          </cell>
          <cell r="F887" t="str">
            <v>0676</v>
          </cell>
          <cell r="G887" t="str">
            <v>12450</v>
          </cell>
          <cell r="H887" t="str">
            <v>A</v>
          </cell>
          <cell r="I887" t="str">
            <v>00000041</v>
          </cell>
          <cell r="J887">
            <v>65</v>
          </cell>
          <cell r="K887">
            <v>312</v>
          </cell>
          <cell r="L887">
            <v>6356</v>
          </cell>
          <cell r="M887">
            <v>398</v>
          </cell>
          <cell r="N887">
            <v>0</v>
          </cell>
          <cell r="O887">
            <v>1</v>
          </cell>
          <cell r="P887">
            <v>398.00099999999998</v>
          </cell>
          <cell r="Q887" t="str">
            <v>0676</v>
          </cell>
          <cell r="R887" t="str">
            <v>12450</v>
          </cell>
          <cell r="S887" t="str">
            <v>200212</v>
          </cell>
          <cell r="T887" t="str">
            <v>SA01</v>
          </cell>
          <cell r="U887">
            <v>-171</v>
          </cell>
          <cell r="V887" t="str">
            <v>LDB</v>
          </cell>
          <cell r="W887">
            <v>0</v>
          </cell>
          <cell r="Y887">
            <v>0</v>
          </cell>
          <cell r="Z887">
            <v>-150</v>
          </cell>
          <cell r="AA887" t="str">
            <v>MS#</v>
          </cell>
          <cell r="AB887" t="str">
            <v xml:space="preserve">   998014677</v>
          </cell>
          <cell r="AC887" t="str">
            <v>BCH</v>
          </cell>
          <cell r="AD887" t="str">
            <v>016806</v>
          </cell>
          <cell r="AE887" t="str">
            <v>TML</v>
          </cell>
          <cell r="AF887" t="str">
            <v>12010</v>
          </cell>
          <cell r="AG887" t="str">
            <v>SRL</v>
          </cell>
          <cell r="AH887" t="str">
            <v>0368</v>
          </cell>
          <cell r="AI887" t="str">
            <v>DLV</v>
          </cell>
          <cell r="AJ887" t="str">
            <v>000</v>
          </cell>
          <cell r="AK887" t="str">
            <v>REL</v>
          </cell>
          <cell r="AL887" t="str">
            <v>000</v>
          </cell>
          <cell r="AM887" t="str">
            <v>LN#</v>
          </cell>
          <cell r="AO887" t="str">
            <v>UOI</v>
          </cell>
          <cell r="AP887" t="str">
            <v>FT</v>
          </cell>
          <cell r="AU887" t="str">
            <v>0</v>
          </cell>
          <cell r="AW887" t="str">
            <v>000</v>
          </cell>
          <cell r="AX887" t="str">
            <v>00</v>
          </cell>
          <cell r="AY887" t="str">
            <v>0</v>
          </cell>
          <cell r="AZ887" t="str">
            <v>FPL Fibernet</v>
          </cell>
        </row>
        <row r="888">
          <cell r="A888" t="str">
            <v>107100</v>
          </cell>
          <cell r="B888" t="str">
            <v>0312</v>
          </cell>
          <cell r="C888" t="str">
            <v>06300</v>
          </cell>
          <cell r="D888" t="str">
            <v>0ELECT</v>
          </cell>
          <cell r="E888" t="str">
            <v>312000</v>
          </cell>
          <cell r="F888" t="str">
            <v>0676</v>
          </cell>
          <cell r="G888" t="str">
            <v>12450</v>
          </cell>
          <cell r="H888" t="str">
            <v>A</v>
          </cell>
          <cell r="I888" t="str">
            <v>00000041</v>
          </cell>
          <cell r="J888">
            <v>65</v>
          </cell>
          <cell r="K888">
            <v>312</v>
          </cell>
          <cell r="L888">
            <v>6356</v>
          </cell>
          <cell r="M888">
            <v>398</v>
          </cell>
          <cell r="N888">
            <v>0</v>
          </cell>
          <cell r="O888">
            <v>1</v>
          </cell>
          <cell r="P888">
            <v>398.00099999999998</v>
          </cell>
          <cell r="Q888" t="str">
            <v>0676</v>
          </cell>
          <cell r="R888" t="str">
            <v>12450</v>
          </cell>
          <cell r="S888" t="str">
            <v>200212</v>
          </cell>
          <cell r="T888" t="str">
            <v>SA01</v>
          </cell>
          <cell r="U888">
            <v>-194.88</v>
          </cell>
          <cell r="V888" t="str">
            <v>LDB</v>
          </cell>
          <cell r="W888">
            <v>0</v>
          </cell>
          <cell r="Y888">
            <v>0</v>
          </cell>
          <cell r="Z888">
            <v>-1</v>
          </cell>
          <cell r="AA888" t="str">
            <v>MS#</v>
          </cell>
          <cell r="AB888" t="str">
            <v xml:space="preserve">   998014037</v>
          </cell>
          <cell r="AC888" t="str">
            <v>BCH</v>
          </cell>
          <cell r="AD888" t="str">
            <v>016806</v>
          </cell>
          <cell r="AE888" t="str">
            <v>TML</v>
          </cell>
          <cell r="AF888" t="str">
            <v>12010</v>
          </cell>
          <cell r="AG888" t="str">
            <v>SRL</v>
          </cell>
          <cell r="AH888" t="str">
            <v>0368</v>
          </cell>
          <cell r="AI888" t="str">
            <v>DLV</v>
          </cell>
          <cell r="AJ888" t="str">
            <v>000</v>
          </cell>
          <cell r="AK888" t="str">
            <v>REL</v>
          </cell>
          <cell r="AL888" t="str">
            <v>000</v>
          </cell>
          <cell r="AM888" t="str">
            <v>LN#</v>
          </cell>
          <cell r="AO888" t="str">
            <v>UOI</v>
          </cell>
          <cell r="AP888" t="str">
            <v>EA</v>
          </cell>
          <cell r="AU888" t="str">
            <v>0</v>
          </cell>
          <cell r="AW888" t="str">
            <v>000</v>
          </cell>
          <cell r="AX888" t="str">
            <v>00</v>
          </cell>
          <cell r="AY888" t="str">
            <v>0</v>
          </cell>
          <cell r="AZ888" t="str">
            <v>FPL Fibernet</v>
          </cell>
        </row>
        <row r="889">
          <cell r="A889" t="str">
            <v>107100</v>
          </cell>
          <cell r="B889" t="str">
            <v>0312</v>
          </cell>
          <cell r="C889" t="str">
            <v>06300</v>
          </cell>
          <cell r="D889" t="str">
            <v>0ELECT</v>
          </cell>
          <cell r="E889" t="str">
            <v>312000</v>
          </cell>
          <cell r="F889" t="str">
            <v>0676</v>
          </cell>
          <cell r="G889" t="str">
            <v>12450</v>
          </cell>
          <cell r="H889" t="str">
            <v>A</v>
          </cell>
          <cell r="I889" t="str">
            <v>00000041</v>
          </cell>
          <cell r="J889">
            <v>65</v>
          </cell>
          <cell r="K889">
            <v>312</v>
          </cell>
          <cell r="L889">
            <v>6356</v>
          </cell>
          <cell r="M889">
            <v>398</v>
          </cell>
          <cell r="N889">
            <v>0</v>
          </cell>
          <cell r="O889">
            <v>1</v>
          </cell>
          <cell r="P889">
            <v>398.00099999999998</v>
          </cell>
          <cell r="Q889" t="str">
            <v>0676</v>
          </cell>
          <cell r="R889" t="str">
            <v>12450</v>
          </cell>
          <cell r="S889" t="str">
            <v>200212</v>
          </cell>
          <cell r="T889" t="str">
            <v>SA01</v>
          </cell>
          <cell r="U889">
            <v>-4002.31</v>
          </cell>
          <cell r="V889" t="str">
            <v>LDB</v>
          </cell>
          <cell r="W889">
            <v>0</v>
          </cell>
          <cell r="Y889">
            <v>0</v>
          </cell>
          <cell r="Z889">
            <v>-1</v>
          </cell>
          <cell r="AA889" t="str">
            <v>MS#</v>
          </cell>
          <cell r="AB889" t="str">
            <v xml:space="preserve">   998014148</v>
          </cell>
          <cell r="AC889" t="str">
            <v>BCH</v>
          </cell>
          <cell r="AD889" t="str">
            <v>016806</v>
          </cell>
          <cell r="AE889" t="str">
            <v>TML</v>
          </cell>
          <cell r="AF889" t="str">
            <v>12010</v>
          </cell>
          <cell r="AG889" t="str">
            <v>SRL</v>
          </cell>
          <cell r="AH889" t="str">
            <v>0368</v>
          </cell>
          <cell r="AI889" t="str">
            <v>DLV</v>
          </cell>
          <cell r="AJ889" t="str">
            <v>000</v>
          </cell>
          <cell r="AK889" t="str">
            <v>REL</v>
          </cell>
          <cell r="AL889" t="str">
            <v>000</v>
          </cell>
          <cell r="AM889" t="str">
            <v>LN#</v>
          </cell>
          <cell r="AO889" t="str">
            <v>UOI</v>
          </cell>
          <cell r="AP889" t="str">
            <v>EA</v>
          </cell>
          <cell r="AU889" t="str">
            <v>0</v>
          </cell>
          <cell r="AW889" t="str">
            <v>000</v>
          </cell>
          <cell r="AX889" t="str">
            <v>00</v>
          </cell>
          <cell r="AY889" t="str">
            <v>0</v>
          </cell>
          <cell r="AZ889" t="str">
            <v>FPL Fibernet</v>
          </cell>
        </row>
        <row r="890">
          <cell r="A890" t="str">
            <v>107100</v>
          </cell>
          <cell r="B890" t="str">
            <v>0312</v>
          </cell>
          <cell r="C890" t="str">
            <v>06300</v>
          </cell>
          <cell r="D890" t="str">
            <v>0ELECT</v>
          </cell>
          <cell r="E890" t="str">
            <v>312000</v>
          </cell>
          <cell r="F890" t="str">
            <v>0790</v>
          </cell>
          <cell r="G890" t="str">
            <v>65000</v>
          </cell>
          <cell r="H890" t="str">
            <v>A</v>
          </cell>
          <cell r="I890" t="str">
            <v>00000041</v>
          </cell>
          <cell r="J890">
            <v>65</v>
          </cell>
          <cell r="K890">
            <v>312</v>
          </cell>
          <cell r="L890">
            <v>6356</v>
          </cell>
          <cell r="M890">
            <v>0</v>
          </cell>
          <cell r="N890">
            <v>0</v>
          </cell>
          <cell r="O890">
            <v>0</v>
          </cell>
          <cell r="P890">
            <v>0</v>
          </cell>
          <cell r="Q890" t="str">
            <v>0790</v>
          </cell>
          <cell r="R890" t="str">
            <v>65000</v>
          </cell>
          <cell r="S890" t="str">
            <v>200212</v>
          </cell>
          <cell r="T890" t="str">
            <v>CA01</v>
          </cell>
          <cell r="U890">
            <v>5000</v>
          </cell>
          <cell r="V890" t="str">
            <v>LDB</v>
          </cell>
          <cell r="W890">
            <v>0</v>
          </cell>
          <cell r="Y890">
            <v>0</v>
          </cell>
          <cell r="Z890">
            <v>0</v>
          </cell>
          <cell r="AA890" t="str">
            <v>BCH</v>
          </cell>
          <cell r="AB890" t="str">
            <v>0011</v>
          </cell>
          <cell r="AC890" t="str">
            <v>WKS</v>
          </cell>
          <cell r="AE890" t="str">
            <v>JV#</v>
          </cell>
          <cell r="AF890" t="str">
            <v>1232</v>
          </cell>
          <cell r="AG890" t="str">
            <v>FRN</v>
          </cell>
          <cell r="AH890" t="str">
            <v>6356</v>
          </cell>
          <cell r="AI890" t="str">
            <v>RP#</v>
          </cell>
          <cell r="AJ890" t="str">
            <v>000</v>
          </cell>
          <cell r="AK890" t="str">
            <v>CTL</v>
          </cell>
          <cell r="AM890" t="str">
            <v>RF#</v>
          </cell>
          <cell r="AU890" t="str">
            <v>ACCRUAL OF OCT 02 CAPITAL</v>
          </cell>
          <cell r="AZ890" t="str">
            <v>FPL Fibernet</v>
          </cell>
        </row>
        <row r="891">
          <cell r="A891" t="str">
            <v>107100</v>
          </cell>
          <cell r="B891" t="str">
            <v>0312</v>
          </cell>
          <cell r="C891" t="str">
            <v>06300</v>
          </cell>
          <cell r="D891" t="str">
            <v>0ELECT</v>
          </cell>
          <cell r="E891" t="str">
            <v>312000</v>
          </cell>
          <cell r="F891" t="str">
            <v>0790</v>
          </cell>
          <cell r="G891" t="str">
            <v>65000</v>
          </cell>
          <cell r="H891" t="str">
            <v>A</v>
          </cell>
          <cell r="I891" t="str">
            <v>00000041</v>
          </cell>
          <cell r="J891">
            <v>70</v>
          </cell>
          <cell r="K891">
            <v>312</v>
          </cell>
          <cell r="L891">
            <v>6356</v>
          </cell>
          <cell r="M891">
            <v>0</v>
          </cell>
          <cell r="N891">
            <v>0</v>
          </cell>
          <cell r="O891">
            <v>0</v>
          </cell>
          <cell r="P891">
            <v>0</v>
          </cell>
          <cell r="Q891" t="str">
            <v>0790</v>
          </cell>
          <cell r="R891" t="str">
            <v>65000</v>
          </cell>
          <cell r="S891" t="str">
            <v>200212</v>
          </cell>
          <cell r="T891" t="str">
            <v>CA01</v>
          </cell>
          <cell r="U891">
            <v>-81566.22</v>
          </cell>
          <cell r="V891" t="str">
            <v>LDB</v>
          </cell>
          <cell r="W891">
            <v>0</v>
          </cell>
          <cell r="Y891">
            <v>0</v>
          </cell>
          <cell r="Z891">
            <v>0</v>
          </cell>
          <cell r="AA891" t="str">
            <v>BCH</v>
          </cell>
          <cell r="AB891" t="str">
            <v>0023</v>
          </cell>
          <cell r="AC891" t="str">
            <v>WKS</v>
          </cell>
          <cell r="AE891" t="str">
            <v>JV#</v>
          </cell>
          <cell r="AF891" t="str">
            <v>1232</v>
          </cell>
          <cell r="AG891" t="str">
            <v>FRN</v>
          </cell>
          <cell r="AH891" t="str">
            <v>6356</v>
          </cell>
          <cell r="AI891" t="str">
            <v>RP#</v>
          </cell>
          <cell r="AJ891" t="str">
            <v>000</v>
          </cell>
          <cell r="AK891" t="str">
            <v>CTL</v>
          </cell>
          <cell r="AM891" t="str">
            <v>RF#</v>
          </cell>
          <cell r="AU891" t="str">
            <v>TO PLACE IN SERVICE</v>
          </cell>
          <cell r="AZ891" t="str">
            <v>FPL Fibernet</v>
          </cell>
        </row>
        <row r="892">
          <cell r="A892" t="str">
            <v>107100</v>
          </cell>
          <cell r="B892" t="str">
            <v>0312</v>
          </cell>
          <cell r="C892" t="str">
            <v>06300</v>
          </cell>
          <cell r="D892" t="str">
            <v>0ELECT</v>
          </cell>
          <cell r="E892" t="str">
            <v>312000</v>
          </cell>
          <cell r="F892" t="str">
            <v>0803</v>
          </cell>
          <cell r="G892" t="str">
            <v>36000</v>
          </cell>
          <cell r="H892" t="str">
            <v>A</v>
          </cell>
          <cell r="I892" t="str">
            <v>00000041</v>
          </cell>
          <cell r="J892">
            <v>65</v>
          </cell>
          <cell r="K892">
            <v>312</v>
          </cell>
          <cell r="L892">
            <v>6356</v>
          </cell>
          <cell r="M892">
            <v>107</v>
          </cell>
          <cell r="N892">
            <v>10</v>
          </cell>
          <cell r="O892">
            <v>0</v>
          </cell>
          <cell r="P892">
            <v>107.1</v>
          </cell>
          <cell r="Q892" t="str">
            <v>0803</v>
          </cell>
          <cell r="R892" t="str">
            <v>36000</v>
          </cell>
          <cell r="S892" t="str">
            <v>200212</v>
          </cell>
          <cell r="T892" t="str">
            <v>PY42</v>
          </cell>
          <cell r="U892">
            <v>1250</v>
          </cell>
          <cell r="V892" t="str">
            <v>LDB</v>
          </cell>
          <cell r="W892">
            <v>0</v>
          </cell>
          <cell r="X892" t="str">
            <v>SHR</v>
          </cell>
          <cell r="Y892">
            <v>40</v>
          </cell>
          <cell r="Z892">
            <v>40</v>
          </cell>
          <cell r="AA892" t="str">
            <v>PYP</v>
          </cell>
          <cell r="AB892" t="str">
            <v xml:space="preserve"> 0000025</v>
          </cell>
          <cell r="AC892" t="str">
            <v>PYL</v>
          </cell>
          <cell r="AD892" t="str">
            <v>004366</v>
          </cell>
          <cell r="AE892" t="str">
            <v>EMP</v>
          </cell>
          <cell r="AF892" t="str">
            <v>70959</v>
          </cell>
          <cell r="AG892" t="str">
            <v>JUL</v>
          </cell>
          <cell r="AH892" t="str">
            <v xml:space="preserve"> 000.00</v>
          </cell>
          <cell r="AI892" t="str">
            <v>BCH</v>
          </cell>
          <cell r="AJ892" t="str">
            <v>500</v>
          </cell>
          <cell r="AK892" t="str">
            <v>CLS</v>
          </cell>
          <cell r="AL892" t="str">
            <v>R450</v>
          </cell>
          <cell r="AM892" t="str">
            <v>DTA</v>
          </cell>
          <cell r="AN892" t="str">
            <v xml:space="preserve"> 00000000000.00</v>
          </cell>
          <cell r="AO892" t="str">
            <v>DTH</v>
          </cell>
          <cell r="AP892" t="str">
            <v xml:space="preserve"> 00000000000.00</v>
          </cell>
          <cell r="AV892" t="str">
            <v>000000000</v>
          </cell>
          <cell r="AW892" t="str">
            <v>000</v>
          </cell>
          <cell r="AX892" t="str">
            <v>00</v>
          </cell>
          <cell r="AY892" t="str">
            <v>0</v>
          </cell>
          <cell r="AZ892" t="str">
            <v>FPL Fibernet</v>
          </cell>
        </row>
        <row r="893">
          <cell r="A893" t="str">
            <v>107100</v>
          </cell>
          <cell r="B893" t="str">
            <v>0312</v>
          </cell>
          <cell r="C893" t="str">
            <v>06300</v>
          </cell>
          <cell r="D893" t="str">
            <v>0FIBER</v>
          </cell>
          <cell r="E893" t="str">
            <v>312000</v>
          </cell>
          <cell r="F893" t="str">
            <v>0803</v>
          </cell>
          <cell r="G893" t="str">
            <v>36000</v>
          </cell>
          <cell r="H893" t="str">
            <v>A</v>
          </cell>
          <cell r="I893" t="str">
            <v>00000041</v>
          </cell>
          <cell r="J893">
            <v>60</v>
          </cell>
          <cell r="K893">
            <v>312</v>
          </cell>
          <cell r="L893">
            <v>6356</v>
          </cell>
          <cell r="M893">
            <v>107</v>
          </cell>
          <cell r="N893">
            <v>10</v>
          </cell>
          <cell r="O893">
            <v>0</v>
          </cell>
          <cell r="P893">
            <v>107.1</v>
          </cell>
          <cell r="Q893" t="str">
            <v>0803</v>
          </cell>
          <cell r="R893" t="str">
            <v>36000</v>
          </cell>
          <cell r="S893" t="str">
            <v>200212</v>
          </cell>
          <cell r="T893" t="str">
            <v>PY42</v>
          </cell>
          <cell r="U893">
            <v>83.08</v>
          </cell>
          <cell r="V893" t="str">
            <v>LDB</v>
          </cell>
          <cell r="W893">
            <v>0</v>
          </cell>
          <cell r="X893" t="str">
            <v>SHR</v>
          </cell>
          <cell r="Y893">
            <v>2</v>
          </cell>
          <cell r="Z893">
            <v>2</v>
          </cell>
          <cell r="AA893" t="str">
            <v>PYP</v>
          </cell>
          <cell r="AB893" t="str">
            <v xml:space="preserve"> 0000026</v>
          </cell>
          <cell r="AC893" t="str">
            <v>PYL</v>
          </cell>
          <cell r="AD893" t="str">
            <v>003054</v>
          </cell>
          <cell r="AE893" t="str">
            <v>EMP</v>
          </cell>
          <cell r="AF893" t="str">
            <v>16244</v>
          </cell>
          <cell r="AG893" t="str">
            <v>JUL</v>
          </cell>
          <cell r="AH893" t="str">
            <v xml:space="preserve"> 000.00</v>
          </cell>
          <cell r="AI893" t="str">
            <v>BCH</v>
          </cell>
          <cell r="AJ893" t="str">
            <v>500</v>
          </cell>
          <cell r="AK893" t="str">
            <v>CLS</v>
          </cell>
          <cell r="AL893" t="str">
            <v>R513</v>
          </cell>
          <cell r="AM893" t="str">
            <v>DTA</v>
          </cell>
          <cell r="AN893" t="str">
            <v xml:space="preserve"> 00000000000.00</v>
          </cell>
          <cell r="AO893" t="str">
            <v>DTH</v>
          </cell>
          <cell r="AP893" t="str">
            <v xml:space="preserve"> 00000000000.00</v>
          </cell>
          <cell r="AV893" t="str">
            <v>000000000</v>
          </cell>
          <cell r="AW893" t="str">
            <v>000</v>
          </cell>
          <cell r="AX893" t="str">
            <v>00</v>
          </cell>
          <cell r="AY893" t="str">
            <v>0</v>
          </cell>
          <cell r="AZ893" t="str">
            <v>FPL Fibernet</v>
          </cell>
        </row>
        <row r="894">
          <cell r="A894" t="str">
            <v>107100</v>
          </cell>
          <cell r="B894" t="str">
            <v>0312</v>
          </cell>
          <cell r="C894" t="str">
            <v>06300</v>
          </cell>
          <cell r="D894" t="str">
            <v>0FIBER</v>
          </cell>
          <cell r="E894" t="str">
            <v>312000</v>
          </cell>
          <cell r="F894" t="str">
            <v>0803</v>
          </cell>
          <cell r="G894" t="str">
            <v>36000</v>
          </cell>
          <cell r="H894" t="str">
            <v>A</v>
          </cell>
          <cell r="I894" t="str">
            <v>00000041</v>
          </cell>
          <cell r="J894">
            <v>60</v>
          </cell>
          <cell r="K894">
            <v>312</v>
          </cell>
          <cell r="L894">
            <v>6356</v>
          </cell>
          <cell r="M894">
            <v>107</v>
          </cell>
          <cell r="N894">
            <v>10</v>
          </cell>
          <cell r="O894">
            <v>0</v>
          </cell>
          <cell r="P894">
            <v>107.1</v>
          </cell>
          <cell r="Q894" t="str">
            <v>0803</v>
          </cell>
          <cell r="R894" t="str">
            <v>36000</v>
          </cell>
          <cell r="S894" t="str">
            <v>200212</v>
          </cell>
          <cell r="T894" t="str">
            <v>PY42</v>
          </cell>
          <cell r="U894">
            <v>656.6</v>
          </cell>
          <cell r="V894" t="str">
            <v>LDB</v>
          </cell>
          <cell r="W894">
            <v>0</v>
          </cell>
          <cell r="X894" t="str">
            <v>SHR</v>
          </cell>
          <cell r="Y894">
            <v>16</v>
          </cell>
          <cell r="Z894">
            <v>16</v>
          </cell>
          <cell r="AA894" t="str">
            <v>PYP</v>
          </cell>
          <cell r="AB894" t="str">
            <v xml:space="preserve"> 0000026</v>
          </cell>
          <cell r="AC894" t="str">
            <v>PYL</v>
          </cell>
          <cell r="AD894" t="str">
            <v>004399</v>
          </cell>
          <cell r="AE894" t="str">
            <v>EMP</v>
          </cell>
          <cell r="AF894" t="str">
            <v>35412</v>
          </cell>
          <cell r="AG894" t="str">
            <v>JUL</v>
          </cell>
          <cell r="AH894" t="str">
            <v xml:space="preserve"> 000.00</v>
          </cell>
          <cell r="AI894" t="str">
            <v>BCH</v>
          </cell>
          <cell r="AJ894" t="str">
            <v>500</v>
          </cell>
          <cell r="AK894" t="str">
            <v>CLS</v>
          </cell>
          <cell r="AL894" t="str">
            <v>R436</v>
          </cell>
          <cell r="AM894" t="str">
            <v>DTA</v>
          </cell>
          <cell r="AN894" t="str">
            <v xml:space="preserve"> 00000000000.00</v>
          </cell>
          <cell r="AO894" t="str">
            <v>DTH</v>
          </cell>
          <cell r="AP894" t="str">
            <v xml:space="preserve"> 00000000000.00</v>
          </cell>
          <cell r="AV894" t="str">
            <v>000000000</v>
          </cell>
          <cell r="AW894" t="str">
            <v>000</v>
          </cell>
          <cell r="AX894" t="str">
            <v>00</v>
          </cell>
          <cell r="AY894" t="str">
            <v>0</v>
          </cell>
          <cell r="AZ894" t="str">
            <v>FPL Fibernet</v>
          </cell>
        </row>
        <row r="895">
          <cell r="A895" t="str">
            <v>107100</v>
          </cell>
          <cell r="B895" t="str">
            <v>0385</v>
          </cell>
          <cell r="C895" t="str">
            <v>06300</v>
          </cell>
          <cell r="D895" t="str">
            <v>0FIBER</v>
          </cell>
          <cell r="E895" t="str">
            <v>385000</v>
          </cell>
          <cell r="F895" t="str">
            <v>0803</v>
          </cell>
          <cell r="G895" t="str">
            <v>36000</v>
          </cell>
          <cell r="H895" t="str">
            <v>A</v>
          </cell>
          <cell r="I895" t="str">
            <v>00000041</v>
          </cell>
          <cell r="J895">
            <v>60</v>
          </cell>
          <cell r="K895">
            <v>385</v>
          </cell>
          <cell r="L895">
            <v>6356</v>
          </cell>
          <cell r="M895">
            <v>107</v>
          </cell>
          <cell r="N895">
            <v>10</v>
          </cell>
          <cell r="O895">
            <v>0</v>
          </cell>
          <cell r="P895">
            <v>107.1</v>
          </cell>
          <cell r="Q895" t="str">
            <v>0803</v>
          </cell>
          <cell r="R895" t="str">
            <v>36000</v>
          </cell>
          <cell r="S895" t="str">
            <v>200212</v>
          </cell>
          <cell r="T895" t="str">
            <v>PY42</v>
          </cell>
          <cell r="U895">
            <v>328.3</v>
          </cell>
          <cell r="V895" t="str">
            <v>LDB</v>
          </cell>
          <cell r="W895">
            <v>0</v>
          </cell>
          <cell r="X895" t="str">
            <v>SHR</v>
          </cell>
          <cell r="Y895">
            <v>8</v>
          </cell>
          <cell r="Z895">
            <v>8</v>
          </cell>
          <cell r="AA895" t="str">
            <v>PYP</v>
          </cell>
          <cell r="AB895" t="str">
            <v xml:space="preserve"> 0000025</v>
          </cell>
          <cell r="AC895" t="str">
            <v>PYL</v>
          </cell>
          <cell r="AD895" t="str">
            <v>004399</v>
          </cell>
          <cell r="AE895" t="str">
            <v>EMP</v>
          </cell>
          <cell r="AF895" t="str">
            <v>35412</v>
          </cell>
          <cell r="AG895" t="str">
            <v>JUL</v>
          </cell>
          <cell r="AH895" t="str">
            <v xml:space="preserve"> 000.00</v>
          </cell>
          <cell r="AI895" t="str">
            <v>BCH</v>
          </cell>
          <cell r="AJ895" t="str">
            <v>500</v>
          </cell>
          <cell r="AK895" t="str">
            <v>CLS</v>
          </cell>
          <cell r="AL895" t="str">
            <v>R436</v>
          </cell>
          <cell r="AM895" t="str">
            <v>DTA</v>
          </cell>
          <cell r="AN895" t="str">
            <v xml:space="preserve"> 00000000000.00</v>
          </cell>
          <cell r="AO895" t="str">
            <v>DTH</v>
          </cell>
          <cell r="AP895" t="str">
            <v xml:space="preserve"> 00000000000.00</v>
          </cell>
          <cell r="AV895" t="str">
            <v>000000000</v>
          </cell>
          <cell r="AW895" t="str">
            <v>000</v>
          </cell>
          <cell r="AX895" t="str">
            <v>00</v>
          </cell>
          <cell r="AY895" t="str">
            <v>0</v>
          </cell>
          <cell r="AZ895" t="str">
            <v>FPL Fibernet</v>
          </cell>
        </row>
        <row r="896">
          <cell r="L896">
            <v>6357</v>
          </cell>
          <cell r="S896" t="str">
            <v>200212</v>
          </cell>
          <cell r="U896">
            <v>5740</v>
          </cell>
        </row>
        <row r="897">
          <cell r="L897">
            <v>6357</v>
          </cell>
          <cell r="S897" t="str">
            <v>200212</v>
          </cell>
          <cell r="U897">
            <v>100.61</v>
          </cell>
        </row>
        <row r="898">
          <cell r="A898" t="str">
            <v>107100</v>
          </cell>
          <cell r="B898" t="str">
            <v>0312</v>
          </cell>
          <cell r="C898" t="str">
            <v>06600</v>
          </cell>
          <cell r="D898" t="str">
            <v>0FIBER</v>
          </cell>
          <cell r="E898" t="str">
            <v>312000</v>
          </cell>
          <cell r="F898" t="str">
            <v>0790</v>
          </cell>
          <cell r="G898" t="str">
            <v>65000</v>
          </cell>
          <cell r="H898" t="str">
            <v>A</v>
          </cell>
          <cell r="I898" t="str">
            <v>00000041</v>
          </cell>
          <cell r="J898">
            <v>63</v>
          </cell>
          <cell r="K898">
            <v>312</v>
          </cell>
          <cell r="L898">
            <v>6600</v>
          </cell>
          <cell r="M898">
            <v>0</v>
          </cell>
          <cell r="N898">
            <v>0</v>
          </cell>
          <cell r="O898">
            <v>0</v>
          </cell>
          <cell r="P898">
            <v>0</v>
          </cell>
          <cell r="Q898" t="str">
            <v>0790</v>
          </cell>
          <cell r="R898" t="str">
            <v>65000</v>
          </cell>
          <cell r="S898" t="str">
            <v>200212</v>
          </cell>
          <cell r="T898" t="str">
            <v>CA01</v>
          </cell>
          <cell r="U898">
            <v>4000</v>
          </cell>
          <cell r="V898" t="str">
            <v>LDB</v>
          </cell>
          <cell r="W898">
            <v>0</v>
          </cell>
          <cell r="Y898">
            <v>0</v>
          </cell>
          <cell r="Z898">
            <v>0</v>
          </cell>
          <cell r="AA898" t="str">
            <v>BCH</v>
          </cell>
          <cell r="AB898" t="str">
            <v>0014</v>
          </cell>
          <cell r="AC898" t="str">
            <v>WKS</v>
          </cell>
          <cell r="AE898" t="str">
            <v>JV#</v>
          </cell>
          <cell r="AF898" t="str">
            <v>1232</v>
          </cell>
          <cell r="AG898" t="str">
            <v>FRN</v>
          </cell>
          <cell r="AH898" t="str">
            <v>6600</v>
          </cell>
          <cell r="AI898" t="str">
            <v>RP#</v>
          </cell>
          <cell r="AJ898" t="str">
            <v>000</v>
          </cell>
          <cell r="AK898" t="str">
            <v>CTL</v>
          </cell>
          <cell r="AM898" t="str">
            <v>RF#</v>
          </cell>
          <cell r="AU898" t="str">
            <v>ACCRUAL OF DEC 02 CAPITAL</v>
          </cell>
          <cell r="AZ898" t="str">
            <v>FPL Fibernet</v>
          </cell>
        </row>
        <row r="899">
          <cell r="A899" t="str">
            <v>107100</v>
          </cell>
          <cell r="B899" t="str">
            <v>0312</v>
          </cell>
          <cell r="C899" t="str">
            <v>06600</v>
          </cell>
          <cell r="D899" t="str">
            <v>0FIBER</v>
          </cell>
          <cell r="E899" t="str">
            <v>312000</v>
          </cell>
          <cell r="F899" t="str">
            <v>0662</v>
          </cell>
          <cell r="G899" t="str">
            <v>51450</v>
          </cell>
          <cell r="H899" t="str">
            <v>A</v>
          </cell>
          <cell r="I899" t="str">
            <v>00000041</v>
          </cell>
          <cell r="J899">
            <v>63</v>
          </cell>
          <cell r="K899">
            <v>312</v>
          </cell>
          <cell r="L899">
            <v>6602</v>
          </cell>
          <cell r="M899">
            <v>0</v>
          </cell>
          <cell r="N899">
            <v>0</v>
          </cell>
          <cell r="O899">
            <v>0</v>
          </cell>
          <cell r="P899">
            <v>0</v>
          </cell>
          <cell r="Q899" t="str">
            <v>0662</v>
          </cell>
          <cell r="R899" t="str">
            <v>51450</v>
          </cell>
          <cell r="S899" t="str">
            <v>200212</v>
          </cell>
          <cell r="T899" t="str">
            <v>SA01</v>
          </cell>
          <cell r="U899">
            <v>14592.6</v>
          </cell>
          <cell r="W899">
            <v>0</v>
          </cell>
          <cell r="Y899">
            <v>0</v>
          </cell>
          <cell r="Z899">
            <v>1</v>
          </cell>
          <cell r="AA899" t="str">
            <v>BCH</v>
          </cell>
          <cell r="AB899" t="str">
            <v>450002354</v>
          </cell>
          <cell r="AC899" t="str">
            <v>PO#</v>
          </cell>
          <cell r="AD899" t="str">
            <v>4500072726</v>
          </cell>
          <cell r="AE899" t="str">
            <v>S/R</v>
          </cell>
          <cell r="AF899" t="str">
            <v>337</v>
          </cell>
          <cell r="AI899" t="str">
            <v>PYN</v>
          </cell>
          <cell r="AJ899" t="str">
            <v>ORIUS TELECOM SERVICES IN</v>
          </cell>
          <cell r="AK899" t="str">
            <v>VND</v>
          </cell>
          <cell r="AL899" t="str">
            <v>651061903</v>
          </cell>
          <cell r="AM899" t="str">
            <v>FAC</v>
          </cell>
          <cell r="AN899" t="str">
            <v>000</v>
          </cell>
          <cell r="AQ899" t="str">
            <v>NVD</v>
          </cell>
          <cell r="AR899" t="str">
            <v>2002-12-</v>
          </cell>
          <cell r="AU899" t="str">
            <v>INVOICE# 215726     ORIUS TELECOM SERVIC5000003643</v>
          </cell>
          <cell r="AV899" t="str">
            <v>WF-BATCH</v>
          </cell>
          <cell r="AW899" t="str">
            <v>000</v>
          </cell>
          <cell r="AX899" t="str">
            <v>00</v>
          </cell>
          <cell r="AY899" t="str">
            <v>0</v>
          </cell>
          <cell r="AZ899" t="str">
            <v>FPL Fibernet</v>
          </cell>
        </row>
        <row r="900">
          <cell r="A900" t="str">
            <v>107100</v>
          </cell>
          <cell r="B900" t="str">
            <v>0312</v>
          </cell>
          <cell r="C900" t="str">
            <v>06600</v>
          </cell>
          <cell r="D900" t="str">
            <v>0FIBER</v>
          </cell>
          <cell r="E900" t="str">
            <v>312000</v>
          </cell>
          <cell r="F900" t="str">
            <v>0662</v>
          </cell>
          <cell r="G900" t="str">
            <v>65000</v>
          </cell>
          <cell r="H900" t="str">
            <v>A</v>
          </cell>
          <cell r="I900" t="str">
            <v>00000041</v>
          </cell>
          <cell r="J900">
            <v>63</v>
          </cell>
          <cell r="K900">
            <v>312</v>
          </cell>
          <cell r="L900">
            <v>6602</v>
          </cell>
          <cell r="M900">
            <v>0</v>
          </cell>
          <cell r="N900">
            <v>0</v>
          </cell>
          <cell r="O900">
            <v>0</v>
          </cell>
          <cell r="P900">
            <v>0</v>
          </cell>
          <cell r="Q900" t="str">
            <v>0662</v>
          </cell>
          <cell r="R900" t="str">
            <v>65000</v>
          </cell>
          <cell r="S900" t="str">
            <v>200212</v>
          </cell>
          <cell r="T900" t="str">
            <v>CA01</v>
          </cell>
          <cell r="U900">
            <v>118.95</v>
          </cell>
          <cell r="V900" t="str">
            <v>LDB</v>
          </cell>
          <cell r="W900">
            <v>0</v>
          </cell>
          <cell r="Y900">
            <v>0</v>
          </cell>
          <cell r="Z900">
            <v>0</v>
          </cell>
          <cell r="AA900" t="str">
            <v>BCH</v>
          </cell>
          <cell r="AB900" t="str">
            <v>0029</v>
          </cell>
          <cell r="AC900" t="str">
            <v>WKS</v>
          </cell>
          <cell r="AE900" t="str">
            <v>JV#</v>
          </cell>
          <cell r="AF900" t="str">
            <v>1232</v>
          </cell>
          <cell r="AG900" t="str">
            <v>FRN</v>
          </cell>
          <cell r="AH900" t="str">
            <v>6602</v>
          </cell>
          <cell r="AI900" t="str">
            <v>RP#</v>
          </cell>
          <cell r="AJ900" t="str">
            <v>000</v>
          </cell>
          <cell r="AK900" t="str">
            <v>CTL</v>
          </cell>
          <cell r="AM900" t="str">
            <v>RF#</v>
          </cell>
          <cell r="AU900" t="str">
            <v>ACCR WD COMM UNPAID INV</v>
          </cell>
          <cell r="AZ900" t="str">
            <v>FPL Fibernet</v>
          </cell>
        </row>
        <row r="901">
          <cell r="A901" t="str">
            <v>107100</v>
          </cell>
          <cell r="B901" t="str">
            <v>0312</v>
          </cell>
          <cell r="C901" t="str">
            <v>06600</v>
          </cell>
          <cell r="D901" t="str">
            <v>0FIBER</v>
          </cell>
          <cell r="E901" t="str">
            <v>312000</v>
          </cell>
          <cell r="F901" t="str">
            <v>0662</v>
          </cell>
          <cell r="G901" t="str">
            <v>65000</v>
          </cell>
          <cell r="H901" t="str">
            <v>A</v>
          </cell>
          <cell r="I901" t="str">
            <v>00000041</v>
          </cell>
          <cell r="J901">
            <v>63</v>
          </cell>
          <cell r="K901">
            <v>312</v>
          </cell>
          <cell r="L901">
            <v>6602</v>
          </cell>
          <cell r="M901">
            <v>0</v>
          </cell>
          <cell r="N901">
            <v>0</v>
          </cell>
          <cell r="O901">
            <v>0</v>
          </cell>
          <cell r="P901">
            <v>0</v>
          </cell>
          <cell r="Q901" t="str">
            <v>0662</v>
          </cell>
          <cell r="R901" t="str">
            <v>65000</v>
          </cell>
          <cell r="S901" t="str">
            <v>200212</v>
          </cell>
          <cell r="T901" t="str">
            <v>CA01</v>
          </cell>
          <cell r="U901">
            <v>118.95</v>
          </cell>
          <cell r="V901" t="str">
            <v>LDB</v>
          </cell>
          <cell r="W901">
            <v>0</v>
          </cell>
          <cell r="Y901">
            <v>0</v>
          </cell>
          <cell r="Z901">
            <v>0</v>
          </cell>
          <cell r="AA901" t="str">
            <v>BCH</v>
          </cell>
          <cell r="AB901" t="str">
            <v>0033</v>
          </cell>
          <cell r="AC901" t="str">
            <v>WKS</v>
          </cell>
          <cell r="AE901" t="str">
            <v>JV#</v>
          </cell>
          <cell r="AF901" t="str">
            <v>1232</v>
          </cell>
          <cell r="AG901" t="str">
            <v>FRN</v>
          </cell>
          <cell r="AH901" t="str">
            <v>6602</v>
          </cell>
          <cell r="AI901" t="str">
            <v>RP#</v>
          </cell>
          <cell r="AJ901" t="str">
            <v>000</v>
          </cell>
          <cell r="AK901" t="str">
            <v>CTL</v>
          </cell>
          <cell r="AM901" t="str">
            <v>RF#</v>
          </cell>
          <cell r="AU901" t="str">
            <v>ACCR WD COMM UNPAID INV</v>
          </cell>
          <cell r="AZ901" t="str">
            <v>FPL Fibernet</v>
          </cell>
        </row>
        <row r="902">
          <cell r="A902" t="str">
            <v>107100</v>
          </cell>
          <cell r="B902" t="str">
            <v>0312</v>
          </cell>
          <cell r="C902" t="str">
            <v>06600</v>
          </cell>
          <cell r="D902" t="str">
            <v>0FIBER</v>
          </cell>
          <cell r="E902" t="str">
            <v>312000</v>
          </cell>
          <cell r="F902" t="str">
            <v>0662</v>
          </cell>
          <cell r="G902" t="str">
            <v>65000</v>
          </cell>
          <cell r="H902" t="str">
            <v>A</v>
          </cell>
          <cell r="I902" t="str">
            <v>00000041</v>
          </cell>
          <cell r="J902">
            <v>63</v>
          </cell>
          <cell r="K902">
            <v>312</v>
          </cell>
          <cell r="L902">
            <v>6602</v>
          </cell>
          <cell r="M902">
            <v>0</v>
          </cell>
          <cell r="N902">
            <v>0</v>
          </cell>
          <cell r="O902">
            <v>0</v>
          </cell>
          <cell r="P902">
            <v>0</v>
          </cell>
          <cell r="Q902" t="str">
            <v>0662</v>
          </cell>
          <cell r="R902" t="str">
            <v>65000</v>
          </cell>
          <cell r="S902" t="str">
            <v>200212</v>
          </cell>
          <cell r="T902" t="str">
            <v>CA01</v>
          </cell>
          <cell r="U902">
            <v>-118.95</v>
          </cell>
          <cell r="V902" t="str">
            <v>LDB</v>
          </cell>
          <cell r="W902">
            <v>0</v>
          </cell>
          <cell r="Y902">
            <v>0</v>
          </cell>
          <cell r="Z902">
            <v>0</v>
          </cell>
          <cell r="AA902" t="str">
            <v>BCH</v>
          </cell>
          <cell r="AB902" t="str">
            <v>0034</v>
          </cell>
          <cell r="AC902" t="str">
            <v>WKS</v>
          </cell>
          <cell r="AE902" t="str">
            <v>JV#</v>
          </cell>
          <cell r="AF902" t="str">
            <v>1232</v>
          </cell>
          <cell r="AG902" t="str">
            <v>FRN</v>
          </cell>
          <cell r="AH902" t="str">
            <v>6602</v>
          </cell>
          <cell r="AI902" t="str">
            <v>RP#</v>
          </cell>
          <cell r="AJ902" t="str">
            <v>000</v>
          </cell>
          <cell r="AK902" t="str">
            <v>CTL</v>
          </cell>
          <cell r="AM902" t="str">
            <v>RF#</v>
          </cell>
          <cell r="AU902" t="str">
            <v>ACCR WD COMM UNPAID INV</v>
          </cell>
          <cell r="AZ902" t="str">
            <v>FPL Fibernet</v>
          </cell>
        </row>
        <row r="903">
          <cell r="A903" t="str">
            <v>107100</v>
          </cell>
          <cell r="B903" t="str">
            <v>0312</v>
          </cell>
          <cell r="C903" t="str">
            <v>06600</v>
          </cell>
          <cell r="D903" t="str">
            <v>0FIBER</v>
          </cell>
          <cell r="E903" t="str">
            <v>312000</v>
          </cell>
          <cell r="F903" t="str">
            <v>0790</v>
          </cell>
          <cell r="G903" t="str">
            <v>65000</v>
          </cell>
          <cell r="H903" t="str">
            <v>A</v>
          </cell>
          <cell r="I903" t="str">
            <v>00000041</v>
          </cell>
          <cell r="J903">
            <v>63</v>
          </cell>
          <cell r="K903">
            <v>312</v>
          </cell>
          <cell r="L903">
            <v>6602</v>
          </cell>
          <cell r="M903">
            <v>0</v>
          </cell>
          <cell r="N903">
            <v>0</v>
          </cell>
          <cell r="O903">
            <v>0</v>
          </cell>
          <cell r="P903">
            <v>0</v>
          </cell>
          <cell r="Q903" t="str">
            <v>0790</v>
          </cell>
          <cell r="R903" t="str">
            <v>65000</v>
          </cell>
          <cell r="S903" t="str">
            <v>200212</v>
          </cell>
          <cell r="T903" t="str">
            <v>CA01</v>
          </cell>
          <cell r="U903">
            <v>31474.2</v>
          </cell>
          <cell r="V903" t="str">
            <v>LDB</v>
          </cell>
          <cell r="W903">
            <v>0</v>
          </cell>
          <cell r="Y903">
            <v>0</v>
          </cell>
          <cell r="Z903">
            <v>0</v>
          </cell>
          <cell r="AA903" t="str">
            <v>BCH</v>
          </cell>
          <cell r="AB903" t="str">
            <v>0014</v>
          </cell>
          <cell r="AC903" t="str">
            <v>WKS</v>
          </cell>
          <cell r="AE903" t="str">
            <v>JV#</v>
          </cell>
          <cell r="AF903" t="str">
            <v>1232</v>
          </cell>
          <cell r="AG903" t="str">
            <v>FRN</v>
          </cell>
          <cell r="AH903" t="str">
            <v>6602</v>
          </cell>
          <cell r="AI903" t="str">
            <v>RP#</v>
          </cell>
          <cell r="AJ903" t="str">
            <v>000</v>
          </cell>
          <cell r="AK903" t="str">
            <v>CTL</v>
          </cell>
          <cell r="AM903" t="str">
            <v>RF#</v>
          </cell>
          <cell r="AU903" t="str">
            <v>ACCRUAL OF DEC 02 CAPITAL</v>
          </cell>
          <cell r="AZ903" t="str">
            <v>FPL Fibernet</v>
          </cell>
        </row>
        <row r="904">
          <cell r="A904" t="str">
            <v>107100</v>
          </cell>
          <cell r="B904" t="str">
            <v>0312</v>
          </cell>
          <cell r="C904" t="str">
            <v>06600</v>
          </cell>
          <cell r="D904" t="str">
            <v>0FIBER</v>
          </cell>
          <cell r="E904" t="str">
            <v>312000</v>
          </cell>
          <cell r="F904" t="str">
            <v>0790</v>
          </cell>
          <cell r="G904" t="str">
            <v>65000</v>
          </cell>
          <cell r="H904" t="str">
            <v>A</v>
          </cell>
          <cell r="I904" t="str">
            <v>00000041</v>
          </cell>
          <cell r="J904">
            <v>63</v>
          </cell>
          <cell r="K904">
            <v>312</v>
          </cell>
          <cell r="L904">
            <v>6602</v>
          </cell>
          <cell r="M904">
            <v>0</v>
          </cell>
          <cell r="N904">
            <v>0</v>
          </cell>
          <cell r="O904">
            <v>0</v>
          </cell>
          <cell r="P904">
            <v>0</v>
          </cell>
          <cell r="Q904" t="str">
            <v>0790</v>
          </cell>
          <cell r="R904" t="str">
            <v>65000</v>
          </cell>
          <cell r="S904" t="str">
            <v>200212</v>
          </cell>
          <cell r="T904" t="str">
            <v>CA01</v>
          </cell>
          <cell r="U904">
            <v>-31474.2</v>
          </cell>
          <cell r="V904" t="str">
            <v>LDB</v>
          </cell>
          <cell r="W904">
            <v>0</v>
          </cell>
          <cell r="Y904">
            <v>0</v>
          </cell>
          <cell r="Z904">
            <v>0</v>
          </cell>
          <cell r="AA904" t="str">
            <v>BCH</v>
          </cell>
          <cell r="AB904" t="str">
            <v>0049</v>
          </cell>
          <cell r="AC904" t="str">
            <v>WKS</v>
          </cell>
          <cell r="AE904" t="str">
            <v>JV#</v>
          </cell>
          <cell r="AF904" t="str">
            <v>1232</v>
          </cell>
          <cell r="AG904" t="str">
            <v>FRN</v>
          </cell>
          <cell r="AH904" t="str">
            <v>6602</v>
          </cell>
          <cell r="AI904" t="str">
            <v>RP#</v>
          </cell>
          <cell r="AJ904" t="str">
            <v>000</v>
          </cell>
          <cell r="AK904" t="str">
            <v>CTL</v>
          </cell>
          <cell r="AM904" t="str">
            <v>RF#</v>
          </cell>
          <cell r="AU904" t="str">
            <v>ACCR REVERSAL OF DEC 02</v>
          </cell>
          <cell r="AZ904" t="str">
            <v>FPL Fibernet</v>
          </cell>
        </row>
        <row r="905">
          <cell r="A905" t="str">
            <v>107100</v>
          </cell>
          <cell r="B905" t="str">
            <v>0312</v>
          </cell>
          <cell r="C905" t="str">
            <v>06600</v>
          </cell>
          <cell r="D905" t="str">
            <v>0FIBER</v>
          </cell>
          <cell r="E905" t="str">
            <v>312000</v>
          </cell>
          <cell r="F905" t="str">
            <v>0790</v>
          </cell>
          <cell r="G905" t="str">
            <v>65000</v>
          </cell>
          <cell r="H905" t="str">
            <v>A</v>
          </cell>
          <cell r="I905" t="str">
            <v>00000041</v>
          </cell>
          <cell r="J905">
            <v>63</v>
          </cell>
          <cell r="K905">
            <v>312</v>
          </cell>
          <cell r="L905">
            <v>6603</v>
          </cell>
          <cell r="M905">
            <v>0</v>
          </cell>
          <cell r="N905">
            <v>0</v>
          </cell>
          <cell r="O905">
            <v>0</v>
          </cell>
          <cell r="P905">
            <v>0</v>
          </cell>
          <cell r="Q905" t="str">
            <v>0790</v>
          </cell>
          <cell r="R905" t="str">
            <v>65000</v>
          </cell>
          <cell r="S905" t="str">
            <v>200212</v>
          </cell>
          <cell r="T905" t="str">
            <v>CA01</v>
          </cell>
          <cell r="U905">
            <v>4588.7</v>
          </cell>
          <cell r="V905" t="str">
            <v>LDB</v>
          </cell>
          <cell r="W905">
            <v>0</v>
          </cell>
          <cell r="Y905">
            <v>0</v>
          </cell>
          <cell r="Z905">
            <v>0</v>
          </cell>
          <cell r="AA905" t="str">
            <v>BCH</v>
          </cell>
          <cell r="AB905" t="str">
            <v>0014</v>
          </cell>
          <cell r="AC905" t="str">
            <v>WKS</v>
          </cell>
          <cell r="AE905" t="str">
            <v>JV#</v>
          </cell>
          <cell r="AF905" t="str">
            <v>1232</v>
          </cell>
          <cell r="AG905" t="str">
            <v>FRN</v>
          </cell>
          <cell r="AH905" t="str">
            <v>6603</v>
          </cell>
          <cell r="AI905" t="str">
            <v>RP#</v>
          </cell>
          <cell r="AJ905" t="str">
            <v>000</v>
          </cell>
          <cell r="AK905" t="str">
            <v>CTL</v>
          </cell>
          <cell r="AM905" t="str">
            <v>RF#</v>
          </cell>
          <cell r="AU905" t="str">
            <v>ACCRUAL OF DEC 02 CAPITAL</v>
          </cell>
          <cell r="AZ905" t="str">
            <v>FPL Fibernet</v>
          </cell>
        </row>
        <row r="906">
          <cell r="A906" t="str">
            <v>107100</v>
          </cell>
          <cell r="B906" t="str">
            <v>0312</v>
          </cell>
          <cell r="C906" t="str">
            <v>06600</v>
          </cell>
          <cell r="D906" t="str">
            <v>0FIBER</v>
          </cell>
          <cell r="E906" t="str">
            <v>312000</v>
          </cell>
          <cell r="F906" t="str">
            <v>0790</v>
          </cell>
          <cell r="G906" t="str">
            <v>65000</v>
          </cell>
          <cell r="H906" t="str">
            <v>A</v>
          </cell>
          <cell r="I906" t="str">
            <v>00000041</v>
          </cell>
          <cell r="J906">
            <v>63</v>
          </cell>
          <cell r="K906">
            <v>312</v>
          </cell>
          <cell r="L906">
            <v>6603</v>
          </cell>
          <cell r="M906">
            <v>0</v>
          </cell>
          <cell r="N906">
            <v>0</v>
          </cell>
          <cell r="O906">
            <v>0</v>
          </cell>
          <cell r="P906">
            <v>0</v>
          </cell>
          <cell r="Q906" t="str">
            <v>0790</v>
          </cell>
          <cell r="R906" t="str">
            <v>65000</v>
          </cell>
          <cell r="S906" t="str">
            <v>200212</v>
          </cell>
          <cell r="T906" t="str">
            <v>CA01</v>
          </cell>
          <cell r="U906">
            <v>-4588.7</v>
          </cell>
          <cell r="V906" t="str">
            <v>LDB</v>
          </cell>
          <cell r="W906">
            <v>0</v>
          </cell>
          <cell r="Y906">
            <v>0</v>
          </cell>
          <cell r="Z906">
            <v>0</v>
          </cell>
          <cell r="AA906" t="str">
            <v>BCH</v>
          </cell>
          <cell r="AB906" t="str">
            <v>0049</v>
          </cell>
          <cell r="AC906" t="str">
            <v>WKS</v>
          </cell>
          <cell r="AE906" t="str">
            <v>JV#</v>
          </cell>
          <cell r="AF906" t="str">
            <v>1232</v>
          </cell>
          <cell r="AG906" t="str">
            <v>FRN</v>
          </cell>
          <cell r="AH906" t="str">
            <v>6603</v>
          </cell>
          <cell r="AI906" t="str">
            <v>RP#</v>
          </cell>
          <cell r="AJ906" t="str">
            <v>000</v>
          </cell>
          <cell r="AK906" t="str">
            <v>CTL</v>
          </cell>
          <cell r="AM906" t="str">
            <v>RF#</v>
          </cell>
          <cell r="AU906" t="str">
            <v>ACCR REVERSAL OF DEC 02</v>
          </cell>
          <cell r="AZ906" t="str">
            <v>FPL Fibernet</v>
          </cell>
        </row>
        <row r="907">
          <cell r="A907" t="str">
            <v>107100</v>
          </cell>
          <cell r="B907" t="str">
            <v>0312</v>
          </cell>
          <cell r="C907" t="str">
            <v>06600</v>
          </cell>
          <cell r="D907" t="str">
            <v>0FIBER</v>
          </cell>
          <cell r="E907" t="str">
            <v>312000</v>
          </cell>
          <cell r="F907" t="str">
            <v>0790</v>
          </cell>
          <cell r="G907" t="str">
            <v>65000</v>
          </cell>
          <cell r="H907" t="str">
            <v>A</v>
          </cell>
          <cell r="I907" t="str">
            <v>00000041</v>
          </cell>
          <cell r="J907">
            <v>9</v>
          </cell>
          <cell r="K907">
            <v>312</v>
          </cell>
          <cell r="L907">
            <v>6606</v>
          </cell>
          <cell r="M907">
            <v>0</v>
          </cell>
          <cell r="N907">
            <v>0</v>
          </cell>
          <cell r="O907">
            <v>0</v>
          </cell>
          <cell r="P907">
            <v>0</v>
          </cell>
          <cell r="Q907" t="str">
            <v>0790</v>
          </cell>
          <cell r="R907" t="str">
            <v>65000</v>
          </cell>
          <cell r="S907" t="str">
            <v>200212</v>
          </cell>
          <cell r="T907" t="str">
            <v>CA01</v>
          </cell>
          <cell r="U907">
            <v>-2609.6</v>
          </cell>
          <cell r="V907" t="str">
            <v>LDB</v>
          </cell>
          <cell r="W907">
            <v>0</v>
          </cell>
          <cell r="Y907">
            <v>0</v>
          </cell>
          <cell r="Z907">
            <v>0</v>
          </cell>
          <cell r="AA907" t="str">
            <v>BCH</v>
          </cell>
          <cell r="AB907" t="str">
            <v>0023</v>
          </cell>
          <cell r="AC907" t="str">
            <v>WKS</v>
          </cell>
          <cell r="AE907" t="str">
            <v>JV#</v>
          </cell>
          <cell r="AF907" t="str">
            <v>1232</v>
          </cell>
          <cell r="AG907" t="str">
            <v>FRN</v>
          </cell>
          <cell r="AH907" t="str">
            <v>6606</v>
          </cell>
          <cell r="AI907" t="str">
            <v>RP#</v>
          </cell>
          <cell r="AJ907" t="str">
            <v>000</v>
          </cell>
          <cell r="AK907" t="str">
            <v>CTL</v>
          </cell>
          <cell r="AM907" t="str">
            <v>RF#</v>
          </cell>
          <cell r="AU907" t="str">
            <v>TO PLACE IN SERVICE</v>
          </cell>
          <cell r="AZ907" t="str">
            <v>FPL Fibernet</v>
          </cell>
        </row>
        <row r="908">
          <cell r="A908" t="str">
            <v>107100</v>
          </cell>
          <cell r="B908" t="str">
            <v>0385</v>
          </cell>
          <cell r="C908" t="str">
            <v>06600</v>
          </cell>
          <cell r="D908" t="str">
            <v>0FIBER</v>
          </cell>
          <cell r="E908" t="str">
            <v>385000</v>
          </cell>
          <cell r="F908" t="str">
            <v>0662</v>
          </cell>
          <cell r="G908" t="str">
            <v>65000</v>
          </cell>
          <cell r="H908" t="str">
            <v>A</v>
          </cell>
          <cell r="I908" t="str">
            <v>00000041</v>
          </cell>
          <cell r="J908">
            <v>63</v>
          </cell>
          <cell r="K908">
            <v>385</v>
          </cell>
          <cell r="L908">
            <v>6607</v>
          </cell>
          <cell r="M908">
            <v>0</v>
          </cell>
          <cell r="N908">
            <v>0</v>
          </cell>
          <cell r="O908">
            <v>0</v>
          </cell>
          <cell r="P908">
            <v>0</v>
          </cell>
          <cell r="Q908" t="str">
            <v>0662</v>
          </cell>
          <cell r="R908" t="str">
            <v>65000</v>
          </cell>
          <cell r="S908" t="str">
            <v>200212</v>
          </cell>
          <cell r="T908" t="str">
            <v>CA01</v>
          </cell>
          <cell r="U908">
            <v>-10950.75</v>
          </cell>
          <cell r="V908" t="str">
            <v>LDB</v>
          </cell>
          <cell r="W908">
            <v>0</v>
          </cell>
          <cell r="Y908">
            <v>0</v>
          </cell>
          <cell r="Z908">
            <v>0</v>
          </cell>
          <cell r="AA908" t="str">
            <v>BCH</v>
          </cell>
          <cell r="AB908" t="str">
            <v>0039</v>
          </cell>
          <cell r="AC908" t="str">
            <v>WKS</v>
          </cell>
          <cell r="AE908" t="str">
            <v>JV#</v>
          </cell>
          <cell r="AF908" t="str">
            <v>1232</v>
          </cell>
          <cell r="AG908" t="str">
            <v>FRN</v>
          </cell>
          <cell r="AH908" t="str">
            <v>6607</v>
          </cell>
          <cell r="AI908" t="str">
            <v>RP#</v>
          </cell>
          <cell r="AJ908" t="str">
            <v>000</v>
          </cell>
          <cell r="AK908" t="str">
            <v>CTL</v>
          </cell>
          <cell r="AM908" t="str">
            <v>RF#</v>
          </cell>
          <cell r="AU908" t="str">
            <v>RECLASS FROM 3229-SEC 165</v>
          </cell>
          <cell r="AZ908" t="str">
            <v>FPL Fibernet</v>
          </cell>
        </row>
        <row r="909">
          <cell r="A909" t="str">
            <v>107100</v>
          </cell>
          <cell r="B909" t="str">
            <v>0385</v>
          </cell>
          <cell r="C909" t="str">
            <v>06600</v>
          </cell>
          <cell r="D909" t="str">
            <v>0FIBER</v>
          </cell>
          <cell r="E909" t="str">
            <v>385000</v>
          </cell>
          <cell r="F909" t="str">
            <v>0790</v>
          </cell>
          <cell r="G909" t="str">
            <v>65000</v>
          </cell>
          <cell r="H909" t="str">
            <v>A</v>
          </cell>
          <cell r="I909" t="str">
            <v>00000041</v>
          </cell>
          <cell r="J909">
            <v>9</v>
          </cell>
          <cell r="K909">
            <v>385</v>
          </cell>
          <cell r="L909">
            <v>6607</v>
          </cell>
          <cell r="M909">
            <v>0</v>
          </cell>
          <cell r="N909">
            <v>0</v>
          </cell>
          <cell r="O909">
            <v>0</v>
          </cell>
          <cell r="P909">
            <v>0</v>
          </cell>
          <cell r="Q909" t="str">
            <v>0790</v>
          </cell>
          <cell r="R909" t="str">
            <v>65000</v>
          </cell>
          <cell r="S909" t="str">
            <v>200212</v>
          </cell>
          <cell r="T909" t="str">
            <v>CA01</v>
          </cell>
          <cell r="U909">
            <v>-36416.14</v>
          </cell>
          <cell r="V909" t="str">
            <v>LDB</v>
          </cell>
          <cell r="W909">
            <v>0</v>
          </cell>
          <cell r="Y909">
            <v>0</v>
          </cell>
          <cell r="Z909">
            <v>0</v>
          </cell>
          <cell r="AA909" t="str">
            <v>BCH</v>
          </cell>
          <cell r="AB909" t="str">
            <v>0023</v>
          </cell>
          <cell r="AC909" t="str">
            <v>WKS</v>
          </cell>
          <cell r="AE909" t="str">
            <v>JV#</v>
          </cell>
          <cell r="AF909" t="str">
            <v>1232</v>
          </cell>
          <cell r="AG909" t="str">
            <v>FRN</v>
          </cell>
          <cell r="AH909" t="str">
            <v>6607</v>
          </cell>
          <cell r="AI909" t="str">
            <v>RP#</v>
          </cell>
          <cell r="AJ909" t="str">
            <v>000</v>
          </cell>
          <cell r="AK909" t="str">
            <v>CTL</v>
          </cell>
          <cell r="AM909" t="str">
            <v>RF#</v>
          </cell>
          <cell r="AU909" t="str">
            <v>TO PLACE IN SERVICE</v>
          </cell>
          <cell r="AZ909" t="str">
            <v>FPL Fibernet</v>
          </cell>
        </row>
        <row r="910">
          <cell r="A910" t="str">
            <v>107100</v>
          </cell>
          <cell r="B910" t="str">
            <v>0385</v>
          </cell>
          <cell r="C910" t="str">
            <v>06600</v>
          </cell>
          <cell r="D910" t="str">
            <v>0FIBER</v>
          </cell>
          <cell r="E910" t="str">
            <v>385000</v>
          </cell>
          <cell r="F910" t="str">
            <v>0790</v>
          </cell>
          <cell r="G910" t="str">
            <v>65000</v>
          </cell>
          <cell r="H910" t="str">
            <v>A</v>
          </cell>
          <cell r="I910" t="str">
            <v>00000041</v>
          </cell>
          <cell r="J910">
            <v>63</v>
          </cell>
          <cell r="K910">
            <v>385</v>
          </cell>
          <cell r="L910">
            <v>6607</v>
          </cell>
          <cell r="M910">
            <v>0</v>
          </cell>
          <cell r="N910">
            <v>0</v>
          </cell>
          <cell r="O910">
            <v>0</v>
          </cell>
          <cell r="P910">
            <v>0</v>
          </cell>
          <cell r="Q910" t="str">
            <v>0790</v>
          </cell>
          <cell r="R910" t="str">
            <v>65000</v>
          </cell>
          <cell r="S910" t="str">
            <v>200212</v>
          </cell>
          <cell r="T910" t="str">
            <v>CA01</v>
          </cell>
          <cell r="U910">
            <v>5829.2</v>
          </cell>
          <cell r="V910" t="str">
            <v>LDB</v>
          </cell>
          <cell r="W910">
            <v>0</v>
          </cell>
          <cell r="Y910">
            <v>0</v>
          </cell>
          <cell r="Z910">
            <v>0</v>
          </cell>
          <cell r="AA910" t="str">
            <v>BCH</v>
          </cell>
          <cell r="AB910" t="str">
            <v>0038</v>
          </cell>
          <cell r="AC910" t="str">
            <v>WKS</v>
          </cell>
          <cell r="AE910" t="str">
            <v>JV#</v>
          </cell>
          <cell r="AF910" t="str">
            <v>1232</v>
          </cell>
          <cell r="AG910" t="str">
            <v>FRN</v>
          </cell>
          <cell r="AH910" t="str">
            <v>6607</v>
          </cell>
          <cell r="AI910" t="str">
            <v>RP#</v>
          </cell>
          <cell r="AJ910" t="str">
            <v>000</v>
          </cell>
          <cell r="AK910" t="str">
            <v>CTL</v>
          </cell>
          <cell r="AM910" t="str">
            <v>RF#</v>
          </cell>
          <cell r="AU910" t="str">
            <v>RECLASS FROM 3229 ER 95</v>
          </cell>
          <cell r="AZ910" t="str">
            <v>FPL Fibernet</v>
          </cell>
        </row>
        <row r="911">
          <cell r="A911" t="str">
            <v>107100</v>
          </cell>
          <cell r="B911" t="str">
            <v>0313</v>
          </cell>
          <cell r="C911" t="str">
            <v>06600</v>
          </cell>
          <cell r="D911" t="str">
            <v>0FIBER</v>
          </cell>
          <cell r="E911" t="str">
            <v>313000</v>
          </cell>
          <cell r="F911" t="str">
            <v>0790</v>
          </cell>
          <cell r="G911" t="str">
            <v>65000</v>
          </cell>
          <cell r="H911" t="str">
            <v>A</v>
          </cell>
          <cell r="I911" t="str">
            <v>00000041</v>
          </cell>
          <cell r="J911">
            <v>9</v>
          </cell>
          <cell r="K911">
            <v>313</v>
          </cell>
          <cell r="L911">
            <v>6609</v>
          </cell>
          <cell r="M911">
            <v>0</v>
          </cell>
          <cell r="N911">
            <v>0</v>
          </cell>
          <cell r="O911">
            <v>0</v>
          </cell>
          <cell r="P911">
            <v>0</v>
          </cell>
          <cell r="Q911" t="str">
            <v>0790</v>
          </cell>
          <cell r="R911" t="str">
            <v>65000</v>
          </cell>
          <cell r="S911" t="str">
            <v>200212</v>
          </cell>
          <cell r="T911" t="str">
            <v>CA01</v>
          </cell>
          <cell r="U911">
            <v>-1927.96</v>
          </cell>
          <cell r="V911" t="str">
            <v>LDB</v>
          </cell>
          <cell r="W911">
            <v>0</v>
          </cell>
          <cell r="Y911">
            <v>0</v>
          </cell>
          <cell r="Z911">
            <v>0</v>
          </cell>
          <cell r="AA911" t="str">
            <v>BCH</v>
          </cell>
          <cell r="AB911" t="str">
            <v>0023</v>
          </cell>
          <cell r="AC911" t="str">
            <v>WKS</v>
          </cell>
          <cell r="AE911" t="str">
            <v>JV#</v>
          </cell>
          <cell r="AF911" t="str">
            <v>1232</v>
          </cell>
          <cell r="AG911" t="str">
            <v>FRN</v>
          </cell>
          <cell r="AH911" t="str">
            <v>6609</v>
          </cell>
          <cell r="AI911" t="str">
            <v>RP#</v>
          </cell>
          <cell r="AJ911" t="str">
            <v>000</v>
          </cell>
          <cell r="AK911" t="str">
            <v>CTL</v>
          </cell>
          <cell r="AM911" t="str">
            <v>RF#</v>
          </cell>
          <cell r="AU911" t="str">
            <v>TO PLACE IN SERVICE</v>
          </cell>
          <cell r="AZ911" t="str">
            <v>FPL Fibernet</v>
          </cell>
        </row>
        <row r="912">
          <cell r="A912" t="str">
            <v>107100</v>
          </cell>
          <cell r="B912" t="str">
            <v>0313</v>
          </cell>
          <cell r="C912" t="str">
            <v>06600</v>
          </cell>
          <cell r="D912" t="str">
            <v>0FIBER</v>
          </cell>
          <cell r="E912" t="str">
            <v>313000</v>
          </cell>
          <cell r="F912" t="str">
            <v>0662</v>
          </cell>
          <cell r="G912" t="str">
            <v>51450</v>
          </cell>
          <cell r="H912" t="str">
            <v>A</v>
          </cell>
          <cell r="I912" t="str">
            <v>00000041</v>
          </cell>
          <cell r="J912">
            <v>63</v>
          </cell>
          <cell r="K912">
            <v>313</v>
          </cell>
          <cell r="L912">
            <v>6613</v>
          </cell>
          <cell r="M912">
            <v>0</v>
          </cell>
          <cell r="N912">
            <v>0</v>
          </cell>
          <cell r="O912">
            <v>0</v>
          </cell>
          <cell r="P912">
            <v>0</v>
          </cell>
          <cell r="Q912" t="str">
            <v>0662</v>
          </cell>
          <cell r="R912" t="str">
            <v>51450</v>
          </cell>
          <cell r="S912" t="str">
            <v>200212</v>
          </cell>
          <cell r="T912" t="str">
            <v>SA01</v>
          </cell>
          <cell r="U912">
            <v>598.5</v>
          </cell>
          <cell r="W912">
            <v>0</v>
          </cell>
          <cell r="Y912">
            <v>0</v>
          </cell>
          <cell r="Z912">
            <v>1</v>
          </cell>
          <cell r="AA912" t="str">
            <v>BCH</v>
          </cell>
          <cell r="AB912" t="str">
            <v>450002339</v>
          </cell>
          <cell r="AC912" t="str">
            <v>PO#</v>
          </cell>
          <cell r="AD912" t="str">
            <v>4500030221</v>
          </cell>
          <cell r="AE912" t="str">
            <v>S/R</v>
          </cell>
          <cell r="AF912" t="str">
            <v>NET</v>
          </cell>
          <cell r="AI912" t="str">
            <v>PYN</v>
          </cell>
          <cell r="AJ912" t="str">
            <v>W D COMMUNICATIONS INC</v>
          </cell>
          <cell r="AK912" t="str">
            <v>VND</v>
          </cell>
          <cell r="AL912" t="str">
            <v>591953252</v>
          </cell>
          <cell r="AM912" t="str">
            <v>FAC</v>
          </cell>
          <cell r="AN912" t="str">
            <v>000</v>
          </cell>
          <cell r="AQ912" t="str">
            <v>NVD</v>
          </cell>
          <cell r="AR912" t="str">
            <v>2002-12-</v>
          </cell>
          <cell r="AU912" t="str">
            <v>INVOICE# 26609      W D COMMUNICATIONS I5000003479</v>
          </cell>
          <cell r="AV912" t="str">
            <v>WF-BATCH</v>
          </cell>
          <cell r="AW912" t="str">
            <v>000</v>
          </cell>
          <cell r="AX912" t="str">
            <v>00</v>
          </cell>
          <cell r="AY912" t="str">
            <v>0</v>
          </cell>
          <cell r="AZ912" t="str">
            <v>FPL Fibernet</v>
          </cell>
        </row>
        <row r="913">
          <cell r="A913" t="str">
            <v>107100</v>
          </cell>
          <cell r="B913" t="str">
            <v>0313</v>
          </cell>
          <cell r="C913" t="str">
            <v>06600</v>
          </cell>
          <cell r="D913" t="str">
            <v>0FIBER</v>
          </cell>
          <cell r="E913" t="str">
            <v>313000</v>
          </cell>
          <cell r="F913" t="str">
            <v>0662</v>
          </cell>
          <cell r="G913" t="str">
            <v>51450</v>
          </cell>
          <cell r="H913" t="str">
            <v>A</v>
          </cell>
          <cell r="I913" t="str">
            <v>00000041</v>
          </cell>
          <cell r="J913">
            <v>63</v>
          </cell>
          <cell r="K913">
            <v>313</v>
          </cell>
          <cell r="L913">
            <v>6613</v>
          </cell>
          <cell r="M913">
            <v>0</v>
          </cell>
          <cell r="N913">
            <v>0</v>
          </cell>
          <cell r="O913">
            <v>0</v>
          </cell>
          <cell r="P913">
            <v>0</v>
          </cell>
          <cell r="Q913" t="str">
            <v>0662</v>
          </cell>
          <cell r="R913" t="str">
            <v>51450</v>
          </cell>
          <cell r="S913" t="str">
            <v>200212</v>
          </cell>
          <cell r="T913" t="str">
            <v>SA01</v>
          </cell>
          <cell r="U913">
            <v>795</v>
          </cell>
          <cell r="W913">
            <v>0</v>
          </cell>
          <cell r="Y913">
            <v>0</v>
          </cell>
          <cell r="Z913">
            <v>1</v>
          </cell>
          <cell r="AA913" t="str">
            <v>BCH</v>
          </cell>
          <cell r="AB913" t="str">
            <v>450002339</v>
          </cell>
          <cell r="AC913" t="str">
            <v>PO#</v>
          </cell>
          <cell r="AD913" t="str">
            <v>4500030221</v>
          </cell>
          <cell r="AE913" t="str">
            <v>S/R</v>
          </cell>
          <cell r="AF913" t="str">
            <v>NET</v>
          </cell>
          <cell r="AI913" t="str">
            <v>PYN</v>
          </cell>
          <cell r="AJ913" t="str">
            <v>W D COMMUNICATIONS INC</v>
          </cell>
          <cell r="AK913" t="str">
            <v>VND</v>
          </cell>
          <cell r="AL913" t="str">
            <v>591953252</v>
          </cell>
          <cell r="AM913" t="str">
            <v>FAC</v>
          </cell>
          <cell r="AN913" t="str">
            <v>000</v>
          </cell>
          <cell r="AQ913" t="str">
            <v>NVD</v>
          </cell>
          <cell r="AR913" t="str">
            <v>2002-12-</v>
          </cell>
          <cell r="AU913" t="str">
            <v>INVOICE# 26655      W D COMMUNICATIONS I5000003484</v>
          </cell>
          <cell r="AV913" t="str">
            <v>WF-BATCH</v>
          </cell>
          <cell r="AW913" t="str">
            <v>000</v>
          </cell>
          <cell r="AX913" t="str">
            <v>00</v>
          </cell>
          <cell r="AY913" t="str">
            <v>0</v>
          </cell>
          <cell r="AZ913" t="str">
            <v>FPL Fibernet</v>
          </cell>
        </row>
        <row r="914">
          <cell r="A914" t="str">
            <v>107100</v>
          </cell>
          <cell r="B914" t="str">
            <v>0313</v>
          </cell>
          <cell r="C914" t="str">
            <v>06600</v>
          </cell>
          <cell r="D914" t="str">
            <v>0FIBER</v>
          </cell>
          <cell r="E914" t="str">
            <v>313000</v>
          </cell>
          <cell r="F914" t="str">
            <v>0662</v>
          </cell>
          <cell r="G914" t="str">
            <v>51450</v>
          </cell>
          <cell r="H914" t="str">
            <v>A</v>
          </cell>
          <cell r="I914" t="str">
            <v>00000041</v>
          </cell>
          <cell r="J914">
            <v>63</v>
          </cell>
          <cell r="K914">
            <v>313</v>
          </cell>
          <cell r="L914">
            <v>6613</v>
          </cell>
          <cell r="M914">
            <v>0</v>
          </cell>
          <cell r="N914">
            <v>0</v>
          </cell>
          <cell r="O914">
            <v>0</v>
          </cell>
          <cell r="P914">
            <v>0</v>
          </cell>
          <cell r="Q914" t="str">
            <v>0662</v>
          </cell>
          <cell r="R914" t="str">
            <v>51450</v>
          </cell>
          <cell r="S914" t="str">
            <v>200212</v>
          </cell>
          <cell r="T914" t="str">
            <v>SA01</v>
          </cell>
          <cell r="U914">
            <v>795</v>
          </cell>
          <cell r="W914">
            <v>0</v>
          </cell>
          <cell r="Y914">
            <v>0</v>
          </cell>
          <cell r="Z914">
            <v>1</v>
          </cell>
          <cell r="AA914" t="str">
            <v>BCH</v>
          </cell>
          <cell r="AB914" t="str">
            <v>450002339</v>
          </cell>
          <cell r="AC914" t="str">
            <v>PO#</v>
          </cell>
          <cell r="AD914" t="str">
            <v>4500030221</v>
          </cell>
          <cell r="AE914" t="str">
            <v>S/R</v>
          </cell>
          <cell r="AF914" t="str">
            <v>NET</v>
          </cell>
          <cell r="AI914" t="str">
            <v>PYN</v>
          </cell>
          <cell r="AJ914" t="str">
            <v>W D COMMUNICATIONS INC</v>
          </cell>
          <cell r="AK914" t="str">
            <v>VND</v>
          </cell>
          <cell r="AL914" t="str">
            <v>591953252</v>
          </cell>
          <cell r="AM914" t="str">
            <v>FAC</v>
          </cell>
          <cell r="AN914" t="str">
            <v>000</v>
          </cell>
          <cell r="AQ914" t="str">
            <v>NVD</v>
          </cell>
          <cell r="AR914" t="str">
            <v>2002-12-</v>
          </cell>
          <cell r="AU914" t="str">
            <v>INVOICE# 26685      W D COMMUNICATIONS I5000003487</v>
          </cell>
          <cell r="AV914" t="str">
            <v>WF-BATCH</v>
          </cell>
          <cell r="AW914" t="str">
            <v>000</v>
          </cell>
          <cell r="AX914" t="str">
            <v>00</v>
          </cell>
          <cell r="AY914" t="str">
            <v>0</v>
          </cell>
          <cell r="AZ914" t="str">
            <v>FPL Fibernet</v>
          </cell>
        </row>
        <row r="915">
          <cell r="A915" t="str">
            <v>107100</v>
          </cell>
          <cell r="B915" t="str">
            <v>0313</v>
          </cell>
          <cell r="C915" t="str">
            <v>06600</v>
          </cell>
          <cell r="D915" t="str">
            <v>0FIBER</v>
          </cell>
          <cell r="E915" t="str">
            <v>313000</v>
          </cell>
          <cell r="F915" t="str">
            <v>0662</v>
          </cell>
          <cell r="G915" t="str">
            <v>51450</v>
          </cell>
          <cell r="H915" t="str">
            <v>A</v>
          </cell>
          <cell r="I915" t="str">
            <v>00000041</v>
          </cell>
          <cell r="J915">
            <v>63</v>
          </cell>
          <cell r="K915">
            <v>313</v>
          </cell>
          <cell r="L915">
            <v>6613</v>
          </cell>
          <cell r="M915">
            <v>0</v>
          </cell>
          <cell r="N915">
            <v>0</v>
          </cell>
          <cell r="O915">
            <v>0</v>
          </cell>
          <cell r="P915">
            <v>0</v>
          </cell>
          <cell r="Q915" t="str">
            <v>0662</v>
          </cell>
          <cell r="R915" t="str">
            <v>51450</v>
          </cell>
          <cell r="S915" t="str">
            <v>200212</v>
          </cell>
          <cell r="T915" t="str">
            <v>SA01</v>
          </cell>
          <cell r="U915">
            <v>795</v>
          </cell>
          <cell r="W915">
            <v>0</v>
          </cell>
          <cell r="Y915">
            <v>0</v>
          </cell>
          <cell r="Z915">
            <v>1</v>
          </cell>
          <cell r="AA915" t="str">
            <v>BCH</v>
          </cell>
          <cell r="AB915" t="str">
            <v>450002339</v>
          </cell>
          <cell r="AC915" t="str">
            <v>PO#</v>
          </cell>
          <cell r="AD915" t="str">
            <v>4500030221</v>
          </cell>
          <cell r="AE915" t="str">
            <v>S/R</v>
          </cell>
          <cell r="AF915" t="str">
            <v>NET</v>
          </cell>
          <cell r="AI915" t="str">
            <v>PYN</v>
          </cell>
          <cell r="AJ915" t="str">
            <v>W D COMMUNICATIONS INC</v>
          </cell>
          <cell r="AK915" t="str">
            <v>VND</v>
          </cell>
          <cell r="AL915" t="str">
            <v>591953252</v>
          </cell>
          <cell r="AM915" t="str">
            <v>FAC</v>
          </cell>
          <cell r="AN915" t="str">
            <v>000</v>
          </cell>
          <cell r="AQ915" t="str">
            <v>NVD</v>
          </cell>
          <cell r="AR915" t="str">
            <v>2002-12-</v>
          </cell>
          <cell r="AU915" t="str">
            <v>INVOICE# 26706      W D COMMUNICATIONS I5000003489</v>
          </cell>
          <cell r="AV915" t="str">
            <v>WF-BATCH</v>
          </cell>
          <cell r="AW915" t="str">
            <v>000</v>
          </cell>
          <cell r="AX915" t="str">
            <v>00</v>
          </cell>
          <cell r="AY915" t="str">
            <v>0</v>
          </cell>
          <cell r="AZ915" t="str">
            <v>FPL Fibernet</v>
          </cell>
        </row>
        <row r="916">
          <cell r="A916" t="str">
            <v>107100</v>
          </cell>
          <cell r="B916" t="str">
            <v>0313</v>
          </cell>
          <cell r="C916" t="str">
            <v>06600</v>
          </cell>
          <cell r="D916" t="str">
            <v>0FIBER</v>
          </cell>
          <cell r="E916" t="str">
            <v>313000</v>
          </cell>
          <cell r="F916" t="str">
            <v>0662</v>
          </cell>
          <cell r="G916" t="str">
            <v>51450</v>
          </cell>
          <cell r="H916" t="str">
            <v>A</v>
          </cell>
          <cell r="I916" t="str">
            <v>00000041</v>
          </cell>
          <cell r="J916">
            <v>63</v>
          </cell>
          <cell r="K916">
            <v>313</v>
          </cell>
          <cell r="L916">
            <v>6613</v>
          </cell>
          <cell r="M916">
            <v>0</v>
          </cell>
          <cell r="N916">
            <v>0</v>
          </cell>
          <cell r="O916">
            <v>0</v>
          </cell>
          <cell r="P916">
            <v>0</v>
          </cell>
          <cell r="Q916" t="str">
            <v>0662</v>
          </cell>
          <cell r="R916" t="str">
            <v>51450</v>
          </cell>
          <cell r="S916" t="str">
            <v>200212</v>
          </cell>
          <cell r="T916" t="str">
            <v>SA01</v>
          </cell>
          <cell r="U916">
            <v>1160</v>
          </cell>
          <cell r="W916">
            <v>0</v>
          </cell>
          <cell r="Y916">
            <v>0</v>
          </cell>
          <cell r="Z916">
            <v>1</v>
          </cell>
          <cell r="AA916" t="str">
            <v>BCH</v>
          </cell>
          <cell r="AB916" t="str">
            <v>450002339</v>
          </cell>
          <cell r="AC916" t="str">
            <v>PO#</v>
          </cell>
          <cell r="AD916" t="str">
            <v>4500094253</v>
          </cell>
          <cell r="AE916" t="str">
            <v>S/R</v>
          </cell>
          <cell r="AF916" t="str">
            <v>337</v>
          </cell>
          <cell r="AI916" t="str">
            <v>PYN</v>
          </cell>
          <cell r="AJ916" t="str">
            <v>YOUNGS COMMUNICATIONS CO</v>
          </cell>
          <cell r="AK916" t="str">
            <v>VND</v>
          </cell>
          <cell r="AL916" t="str">
            <v>591398816</v>
          </cell>
          <cell r="AM916" t="str">
            <v>FAC</v>
          </cell>
          <cell r="AN916" t="str">
            <v>000</v>
          </cell>
          <cell r="AQ916" t="str">
            <v>NVD</v>
          </cell>
          <cell r="AR916" t="str">
            <v>2002-12-</v>
          </cell>
          <cell r="AU916" t="str">
            <v>INVOICE# 7195       YOUNGS COMMUNICATION5000003501</v>
          </cell>
          <cell r="AV916" t="str">
            <v>WF-BATCH</v>
          </cell>
          <cell r="AW916" t="str">
            <v>000</v>
          </cell>
          <cell r="AX916" t="str">
            <v>00</v>
          </cell>
          <cell r="AY916" t="str">
            <v>0</v>
          </cell>
          <cell r="AZ916" t="str">
            <v>FPL Fibernet</v>
          </cell>
        </row>
        <row r="917">
          <cell r="A917" t="str">
            <v>107100</v>
          </cell>
          <cell r="B917" t="str">
            <v>0313</v>
          </cell>
          <cell r="C917" t="str">
            <v>06600</v>
          </cell>
          <cell r="D917" t="str">
            <v>0FIBER</v>
          </cell>
          <cell r="E917" t="str">
            <v>313000</v>
          </cell>
          <cell r="F917" t="str">
            <v>0662</v>
          </cell>
          <cell r="G917" t="str">
            <v>65000</v>
          </cell>
          <cell r="H917" t="str">
            <v>A</v>
          </cell>
          <cell r="I917" t="str">
            <v>00000041</v>
          </cell>
          <cell r="J917">
            <v>63</v>
          </cell>
          <cell r="K917">
            <v>313</v>
          </cell>
          <cell r="L917">
            <v>6613</v>
          </cell>
          <cell r="M917">
            <v>0</v>
          </cell>
          <cell r="N917">
            <v>0</v>
          </cell>
          <cell r="O917">
            <v>0</v>
          </cell>
          <cell r="P917">
            <v>0</v>
          </cell>
          <cell r="Q917" t="str">
            <v>0662</v>
          </cell>
          <cell r="R917" t="str">
            <v>65000</v>
          </cell>
          <cell r="S917" t="str">
            <v>200212</v>
          </cell>
          <cell r="T917" t="str">
            <v>CA01</v>
          </cell>
          <cell r="U917">
            <v>596</v>
          </cell>
          <cell r="V917" t="str">
            <v>LDB</v>
          </cell>
          <cell r="W917">
            <v>0</v>
          </cell>
          <cell r="Y917">
            <v>0</v>
          </cell>
          <cell r="Z917">
            <v>0</v>
          </cell>
          <cell r="AA917" t="str">
            <v>BCH</v>
          </cell>
          <cell r="AB917" t="str">
            <v>0029</v>
          </cell>
          <cell r="AC917" t="str">
            <v>WKS</v>
          </cell>
          <cell r="AE917" t="str">
            <v>JV#</v>
          </cell>
          <cell r="AF917" t="str">
            <v>1232</v>
          </cell>
          <cell r="AG917" t="str">
            <v>FRN</v>
          </cell>
          <cell r="AH917" t="str">
            <v>6613</v>
          </cell>
          <cell r="AI917" t="str">
            <v>RP#</v>
          </cell>
          <cell r="AJ917" t="str">
            <v>000</v>
          </cell>
          <cell r="AK917" t="str">
            <v>CTL</v>
          </cell>
          <cell r="AM917" t="str">
            <v>RF#</v>
          </cell>
          <cell r="AU917" t="str">
            <v>ACCR WD COMM UNPAID INV</v>
          </cell>
          <cell r="AZ917" t="str">
            <v>FPL Fibernet</v>
          </cell>
        </row>
        <row r="918">
          <cell r="A918" t="str">
            <v>107100</v>
          </cell>
          <cell r="B918" t="str">
            <v>0313</v>
          </cell>
          <cell r="C918" t="str">
            <v>06600</v>
          </cell>
          <cell r="D918" t="str">
            <v>0FIBER</v>
          </cell>
          <cell r="E918" t="str">
            <v>313000</v>
          </cell>
          <cell r="F918" t="str">
            <v>0662</v>
          </cell>
          <cell r="G918" t="str">
            <v>65000</v>
          </cell>
          <cell r="H918" t="str">
            <v>A</v>
          </cell>
          <cell r="I918" t="str">
            <v>00000041</v>
          </cell>
          <cell r="J918">
            <v>63</v>
          </cell>
          <cell r="K918">
            <v>313</v>
          </cell>
          <cell r="L918">
            <v>6613</v>
          </cell>
          <cell r="M918">
            <v>0</v>
          </cell>
          <cell r="N918">
            <v>0</v>
          </cell>
          <cell r="O918">
            <v>0</v>
          </cell>
          <cell r="P918">
            <v>0</v>
          </cell>
          <cell r="Q918" t="str">
            <v>0662</v>
          </cell>
          <cell r="R918" t="str">
            <v>65000</v>
          </cell>
          <cell r="S918" t="str">
            <v>200212</v>
          </cell>
          <cell r="T918" t="str">
            <v>CA01</v>
          </cell>
          <cell r="U918">
            <v>596</v>
          </cell>
          <cell r="V918" t="str">
            <v>LDB</v>
          </cell>
          <cell r="W918">
            <v>0</v>
          </cell>
          <cell r="Y918">
            <v>0</v>
          </cell>
          <cell r="Z918">
            <v>0</v>
          </cell>
          <cell r="AA918" t="str">
            <v>BCH</v>
          </cell>
          <cell r="AB918" t="str">
            <v>0033</v>
          </cell>
          <cell r="AC918" t="str">
            <v>WKS</v>
          </cell>
          <cell r="AE918" t="str">
            <v>JV#</v>
          </cell>
          <cell r="AF918" t="str">
            <v>1232</v>
          </cell>
          <cell r="AG918" t="str">
            <v>FRN</v>
          </cell>
          <cell r="AH918" t="str">
            <v>6613</v>
          </cell>
          <cell r="AI918" t="str">
            <v>RP#</v>
          </cell>
          <cell r="AJ918" t="str">
            <v>000</v>
          </cell>
          <cell r="AK918" t="str">
            <v>CTL</v>
          </cell>
          <cell r="AM918" t="str">
            <v>RF#</v>
          </cell>
          <cell r="AU918" t="str">
            <v>ACCR WD COMM UNPAID INV</v>
          </cell>
          <cell r="AZ918" t="str">
            <v>FPL Fibernet</v>
          </cell>
        </row>
        <row r="919">
          <cell r="A919" t="str">
            <v>107100</v>
          </cell>
          <cell r="B919" t="str">
            <v>0313</v>
          </cell>
          <cell r="C919" t="str">
            <v>06600</v>
          </cell>
          <cell r="D919" t="str">
            <v>0FIBER</v>
          </cell>
          <cell r="E919" t="str">
            <v>313000</v>
          </cell>
          <cell r="F919" t="str">
            <v>0662</v>
          </cell>
          <cell r="G919" t="str">
            <v>65000</v>
          </cell>
          <cell r="H919" t="str">
            <v>A</v>
          </cell>
          <cell r="I919" t="str">
            <v>00000041</v>
          </cell>
          <cell r="J919">
            <v>63</v>
          </cell>
          <cell r="K919">
            <v>313</v>
          </cell>
          <cell r="L919">
            <v>6613</v>
          </cell>
          <cell r="M919">
            <v>0</v>
          </cell>
          <cell r="N919">
            <v>0</v>
          </cell>
          <cell r="O919">
            <v>0</v>
          </cell>
          <cell r="P919">
            <v>0</v>
          </cell>
          <cell r="Q919" t="str">
            <v>0662</v>
          </cell>
          <cell r="R919" t="str">
            <v>65000</v>
          </cell>
          <cell r="S919" t="str">
            <v>200212</v>
          </cell>
          <cell r="T919" t="str">
            <v>CA01</v>
          </cell>
          <cell r="U919">
            <v>-596</v>
          </cell>
          <cell r="V919" t="str">
            <v>LDB</v>
          </cell>
          <cell r="W919">
            <v>0</v>
          </cell>
          <cell r="Y919">
            <v>0</v>
          </cell>
          <cell r="Z919">
            <v>0</v>
          </cell>
          <cell r="AA919" t="str">
            <v>BCH</v>
          </cell>
          <cell r="AB919" t="str">
            <v>0034</v>
          </cell>
          <cell r="AC919" t="str">
            <v>WKS</v>
          </cell>
          <cell r="AE919" t="str">
            <v>JV#</v>
          </cell>
          <cell r="AF919" t="str">
            <v>1232</v>
          </cell>
          <cell r="AG919" t="str">
            <v>FRN</v>
          </cell>
          <cell r="AH919" t="str">
            <v>6613</v>
          </cell>
          <cell r="AI919" t="str">
            <v>RP#</v>
          </cell>
          <cell r="AJ919" t="str">
            <v>000</v>
          </cell>
          <cell r="AK919" t="str">
            <v>CTL</v>
          </cell>
          <cell r="AM919" t="str">
            <v>RF#</v>
          </cell>
          <cell r="AU919" t="str">
            <v>ACCR WD COMM UNPAID INV</v>
          </cell>
          <cell r="AZ919" t="str">
            <v>FPL Fibernet</v>
          </cell>
        </row>
        <row r="920">
          <cell r="A920" t="str">
            <v>107100</v>
          </cell>
          <cell r="B920" t="str">
            <v>0313</v>
          </cell>
          <cell r="C920" t="str">
            <v>06600</v>
          </cell>
          <cell r="D920" t="str">
            <v>0FIBER</v>
          </cell>
          <cell r="E920" t="str">
            <v>313000</v>
          </cell>
          <cell r="F920" t="str">
            <v>0790</v>
          </cell>
          <cell r="G920" t="str">
            <v>65000</v>
          </cell>
          <cell r="H920" t="str">
            <v>A</v>
          </cell>
          <cell r="I920" t="str">
            <v>00000041</v>
          </cell>
          <cell r="J920">
            <v>63</v>
          </cell>
          <cell r="K920">
            <v>313</v>
          </cell>
          <cell r="L920">
            <v>6613</v>
          </cell>
          <cell r="M920">
            <v>0</v>
          </cell>
          <cell r="N920">
            <v>0</v>
          </cell>
          <cell r="O920">
            <v>0</v>
          </cell>
          <cell r="P920">
            <v>0</v>
          </cell>
          <cell r="Q920" t="str">
            <v>0790</v>
          </cell>
          <cell r="R920" t="str">
            <v>65000</v>
          </cell>
          <cell r="S920" t="str">
            <v>200212</v>
          </cell>
          <cell r="T920" t="str">
            <v>CA01</v>
          </cell>
          <cell r="U920">
            <v>26320.92</v>
          </cell>
          <cell r="V920" t="str">
            <v>LDB</v>
          </cell>
          <cell r="W920">
            <v>0</v>
          </cell>
          <cell r="Y920">
            <v>0</v>
          </cell>
          <cell r="Z920">
            <v>0</v>
          </cell>
          <cell r="AA920" t="str">
            <v>BCH</v>
          </cell>
          <cell r="AB920" t="str">
            <v>0014</v>
          </cell>
          <cell r="AC920" t="str">
            <v>WKS</v>
          </cell>
          <cell r="AE920" t="str">
            <v>JV#</v>
          </cell>
          <cell r="AF920" t="str">
            <v>1232</v>
          </cell>
          <cell r="AG920" t="str">
            <v>FRN</v>
          </cell>
          <cell r="AH920" t="str">
            <v>6613</v>
          </cell>
          <cell r="AI920" t="str">
            <v>RP#</v>
          </cell>
          <cell r="AJ920" t="str">
            <v>000</v>
          </cell>
          <cell r="AK920" t="str">
            <v>CTL</v>
          </cell>
          <cell r="AM920" t="str">
            <v>RF#</v>
          </cell>
          <cell r="AU920" t="str">
            <v>ACCRUAL OF DEC 02 CAPITAL</v>
          </cell>
          <cell r="AZ920" t="str">
            <v>FPL Fibernet</v>
          </cell>
        </row>
        <row r="921">
          <cell r="A921" t="str">
            <v>107100</v>
          </cell>
          <cell r="B921" t="str">
            <v>0313</v>
          </cell>
          <cell r="C921" t="str">
            <v>06600</v>
          </cell>
          <cell r="D921" t="str">
            <v>0FIBER</v>
          </cell>
          <cell r="E921" t="str">
            <v>313000</v>
          </cell>
          <cell r="F921" t="str">
            <v>0790</v>
          </cell>
          <cell r="G921" t="str">
            <v>65000</v>
          </cell>
          <cell r="H921" t="str">
            <v>A</v>
          </cell>
          <cell r="I921" t="str">
            <v>00000041</v>
          </cell>
          <cell r="J921">
            <v>63</v>
          </cell>
          <cell r="K921">
            <v>313</v>
          </cell>
          <cell r="L921">
            <v>6613</v>
          </cell>
          <cell r="M921">
            <v>0</v>
          </cell>
          <cell r="N921">
            <v>0</v>
          </cell>
          <cell r="O921">
            <v>0</v>
          </cell>
          <cell r="P921">
            <v>0</v>
          </cell>
          <cell r="Q921" t="str">
            <v>0790</v>
          </cell>
          <cell r="R921" t="str">
            <v>65000</v>
          </cell>
          <cell r="S921" t="str">
            <v>200212</v>
          </cell>
          <cell r="T921" t="str">
            <v>CA01</v>
          </cell>
          <cell r="U921">
            <v>-26320.92</v>
          </cell>
          <cell r="V921" t="str">
            <v>LDB</v>
          </cell>
          <cell r="W921">
            <v>0</v>
          </cell>
          <cell r="Y921">
            <v>0</v>
          </cell>
          <cell r="Z921">
            <v>0</v>
          </cell>
          <cell r="AA921" t="str">
            <v>BCH</v>
          </cell>
          <cell r="AB921" t="str">
            <v>0049</v>
          </cell>
          <cell r="AC921" t="str">
            <v>WKS</v>
          </cell>
          <cell r="AE921" t="str">
            <v>JV#</v>
          </cell>
          <cell r="AF921" t="str">
            <v>1232</v>
          </cell>
          <cell r="AG921" t="str">
            <v>FRN</v>
          </cell>
          <cell r="AH921" t="str">
            <v>6613</v>
          </cell>
          <cell r="AI921" t="str">
            <v>RP#</v>
          </cell>
          <cell r="AJ921" t="str">
            <v>000</v>
          </cell>
          <cell r="AK921" t="str">
            <v>CTL</v>
          </cell>
          <cell r="AM921" t="str">
            <v>RF#</v>
          </cell>
          <cell r="AU921" t="str">
            <v>ACCR REVERSAL OF DEC 02</v>
          </cell>
          <cell r="AZ921" t="str">
            <v>FPL Fibernet</v>
          </cell>
        </row>
        <row r="922">
          <cell r="A922" t="str">
            <v>107100</v>
          </cell>
          <cell r="B922" t="str">
            <v>0314</v>
          </cell>
          <cell r="C922" t="str">
            <v>06600</v>
          </cell>
          <cell r="D922" t="str">
            <v>0FIBER</v>
          </cell>
          <cell r="E922" t="str">
            <v>314000</v>
          </cell>
          <cell r="F922" t="str">
            <v>0790</v>
          </cell>
          <cell r="G922" t="str">
            <v>65000</v>
          </cell>
          <cell r="H922" t="str">
            <v>A</v>
          </cell>
          <cell r="I922" t="str">
            <v>00000041</v>
          </cell>
          <cell r="J922">
            <v>63</v>
          </cell>
          <cell r="K922">
            <v>314</v>
          </cell>
          <cell r="L922">
            <v>6614</v>
          </cell>
          <cell r="M922">
            <v>0</v>
          </cell>
          <cell r="N922">
            <v>0</v>
          </cell>
          <cell r="O922">
            <v>0</v>
          </cell>
          <cell r="P922">
            <v>0</v>
          </cell>
          <cell r="Q922" t="str">
            <v>0790</v>
          </cell>
          <cell r="R922" t="str">
            <v>65000</v>
          </cell>
          <cell r="S922" t="str">
            <v>200212</v>
          </cell>
          <cell r="T922" t="str">
            <v>CA01</v>
          </cell>
          <cell r="U922">
            <v>-25498.21</v>
          </cell>
          <cell r="V922" t="str">
            <v>LDB</v>
          </cell>
          <cell r="W922">
            <v>0</v>
          </cell>
          <cell r="Y922">
            <v>0</v>
          </cell>
          <cell r="Z922">
            <v>0</v>
          </cell>
          <cell r="AA922" t="str">
            <v>BCH</v>
          </cell>
          <cell r="AB922" t="str">
            <v>0023</v>
          </cell>
          <cell r="AC922" t="str">
            <v>WKS</v>
          </cell>
          <cell r="AE922" t="str">
            <v>JV#</v>
          </cell>
          <cell r="AF922" t="str">
            <v>1232</v>
          </cell>
          <cell r="AG922" t="str">
            <v>FRN</v>
          </cell>
          <cell r="AH922" t="str">
            <v>6614</v>
          </cell>
          <cell r="AI922" t="str">
            <v>RP#</v>
          </cell>
          <cell r="AJ922" t="str">
            <v>000</v>
          </cell>
          <cell r="AK922" t="str">
            <v>CTL</v>
          </cell>
          <cell r="AM922" t="str">
            <v>RF#</v>
          </cell>
          <cell r="AU922" t="str">
            <v>TO PLACE IN SERVICE</v>
          </cell>
          <cell r="AZ922" t="str">
            <v>FPL Fibernet</v>
          </cell>
        </row>
        <row r="923">
          <cell r="A923" t="str">
            <v>107100</v>
          </cell>
          <cell r="B923" t="str">
            <v>0314</v>
          </cell>
          <cell r="C923" t="str">
            <v>06600</v>
          </cell>
          <cell r="D923" t="str">
            <v>0FIBER</v>
          </cell>
          <cell r="E923" t="str">
            <v>314000</v>
          </cell>
          <cell r="F923" t="str">
            <v>0790</v>
          </cell>
          <cell r="G923" t="str">
            <v>65000</v>
          </cell>
          <cell r="H923" t="str">
            <v>A</v>
          </cell>
          <cell r="I923" t="str">
            <v>00000041</v>
          </cell>
          <cell r="J923">
            <v>63</v>
          </cell>
          <cell r="K923">
            <v>314</v>
          </cell>
          <cell r="L923">
            <v>6615</v>
          </cell>
          <cell r="M923">
            <v>0</v>
          </cell>
          <cell r="N923">
            <v>0</v>
          </cell>
          <cell r="O923">
            <v>0</v>
          </cell>
          <cell r="P923">
            <v>0</v>
          </cell>
          <cell r="Q923" t="str">
            <v>0790</v>
          </cell>
          <cell r="R923" t="str">
            <v>65000</v>
          </cell>
          <cell r="S923" t="str">
            <v>200212</v>
          </cell>
          <cell r="T923" t="str">
            <v>CA01</v>
          </cell>
          <cell r="U923">
            <v>700</v>
          </cell>
          <cell r="V923" t="str">
            <v>LDB</v>
          </cell>
          <cell r="W923">
            <v>0</v>
          </cell>
          <cell r="Y923">
            <v>0</v>
          </cell>
          <cell r="Z923">
            <v>0</v>
          </cell>
          <cell r="AA923" t="str">
            <v>BCH</v>
          </cell>
          <cell r="AB923" t="str">
            <v>0014</v>
          </cell>
          <cell r="AC923" t="str">
            <v>WKS</v>
          </cell>
          <cell r="AE923" t="str">
            <v>JV#</v>
          </cell>
          <cell r="AF923" t="str">
            <v>1232</v>
          </cell>
          <cell r="AG923" t="str">
            <v>FRN</v>
          </cell>
          <cell r="AH923" t="str">
            <v>6615</v>
          </cell>
          <cell r="AI923" t="str">
            <v>RP#</v>
          </cell>
          <cell r="AJ923" t="str">
            <v>000</v>
          </cell>
          <cell r="AK923" t="str">
            <v>CTL</v>
          </cell>
          <cell r="AM923" t="str">
            <v>RF#</v>
          </cell>
          <cell r="AU923" t="str">
            <v>ACCRUAL OF DEC 02 CAPITAL</v>
          </cell>
          <cell r="AZ923" t="str">
            <v>FPL Fibernet</v>
          </cell>
        </row>
        <row r="924">
          <cell r="A924" t="str">
            <v>107100</v>
          </cell>
          <cell r="B924" t="str">
            <v>0314</v>
          </cell>
          <cell r="C924" t="str">
            <v>06600</v>
          </cell>
          <cell r="D924" t="str">
            <v>0FIBER</v>
          </cell>
          <cell r="E924" t="str">
            <v>314000</v>
          </cell>
          <cell r="F924" t="str">
            <v>0790</v>
          </cell>
          <cell r="G924" t="str">
            <v>65000</v>
          </cell>
          <cell r="H924" t="str">
            <v>A</v>
          </cell>
          <cell r="I924" t="str">
            <v>00000041</v>
          </cell>
          <cell r="J924">
            <v>63</v>
          </cell>
          <cell r="K924">
            <v>314</v>
          </cell>
          <cell r="L924">
            <v>6615</v>
          </cell>
          <cell r="M924">
            <v>0</v>
          </cell>
          <cell r="N924">
            <v>0</v>
          </cell>
          <cell r="O924">
            <v>0</v>
          </cell>
          <cell r="P924">
            <v>0</v>
          </cell>
          <cell r="Q924" t="str">
            <v>0790</v>
          </cell>
          <cell r="R924" t="str">
            <v>65000</v>
          </cell>
          <cell r="S924" t="str">
            <v>200212</v>
          </cell>
          <cell r="T924" t="str">
            <v>CA01</v>
          </cell>
          <cell r="U924">
            <v>-36194.959999999999</v>
          </cell>
          <cell r="V924" t="str">
            <v>LDB</v>
          </cell>
          <cell r="W924">
            <v>0</v>
          </cell>
          <cell r="Y924">
            <v>0</v>
          </cell>
          <cell r="Z924">
            <v>0</v>
          </cell>
          <cell r="AA924" t="str">
            <v>BCH</v>
          </cell>
          <cell r="AB924" t="str">
            <v>0023</v>
          </cell>
          <cell r="AC924" t="str">
            <v>WKS</v>
          </cell>
          <cell r="AE924" t="str">
            <v>JV#</v>
          </cell>
          <cell r="AF924" t="str">
            <v>1232</v>
          </cell>
          <cell r="AG924" t="str">
            <v>FRN</v>
          </cell>
          <cell r="AH924" t="str">
            <v>6615</v>
          </cell>
          <cell r="AI924" t="str">
            <v>RP#</v>
          </cell>
          <cell r="AJ924" t="str">
            <v>000</v>
          </cell>
          <cell r="AK924" t="str">
            <v>CTL</v>
          </cell>
          <cell r="AM924" t="str">
            <v>RF#</v>
          </cell>
          <cell r="AU924" t="str">
            <v>TO PLACE IN SERVICE</v>
          </cell>
          <cell r="AZ924" t="str">
            <v>FPL Fibernet</v>
          </cell>
        </row>
        <row r="925">
          <cell r="A925" t="str">
            <v>107100</v>
          </cell>
          <cell r="B925" t="str">
            <v>0313</v>
          </cell>
          <cell r="C925" t="str">
            <v>06600</v>
          </cell>
          <cell r="D925" t="str">
            <v>0FIBER</v>
          </cell>
          <cell r="E925" t="str">
            <v>313000</v>
          </cell>
          <cell r="F925" t="str">
            <v>0662</v>
          </cell>
          <cell r="G925" t="str">
            <v>51450</v>
          </cell>
          <cell r="H925" t="str">
            <v>A</v>
          </cell>
          <cell r="I925" t="str">
            <v>00000041</v>
          </cell>
          <cell r="J925">
            <v>63</v>
          </cell>
          <cell r="K925">
            <v>313</v>
          </cell>
          <cell r="L925">
            <v>6616</v>
          </cell>
          <cell r="M925">
            <v>0</v>
          </cell>
          <cell r="N925">
            <v>0</v>
          </cell>
          <cell r="O925">
            <v>0</v>
          </cell>
          <cell r="P925">
            <v>0</v>
          </cell>
          <cell r="Q925" t="str">
            <v>0662</v>
          </cell>
          <cell r="R925" t="str">
            <v>51450</v>
          </cell>
          <cell r="S925" t="str">
            <v>200212</v>
          </cell>
          <cell r="T925" t="str">
            <v>SA01</v>
          </cell>
          <cell r="U925">
            <v>477.3</v>
          </cell>
          <cell r="W925">
            <v>0</v>
          </cell>
          <cell r="Y925">
            <v>0</v>
          </cell>
          <cell r="Z925">
            <v>1</v>
          </cell>
          <cell r="AA925" t="str">
            <v>BCH</v>
          </cell>
          <cell r="AB925" t="str">
            <v>450002350</v>
          </cell>
          <cell r="AC925" t="str">
            <v>PO#</v>
          </cell>
          <cell r="AD925" t="str">
            <v>4500030221</v>
          </cell>
          <cell r="AE925" t="str">
            <v>S/R</v>
          </cell>
          <cell r="AF925" t="str">
            <v>NET</v>
          </cell>
          <cell r="AI925" t="str">
            <v>PYN</v>
          </cell>
          <cell r="AJ925" t="str">
            <v>W D COMMUNICATIONS INC</v>
          </cell>
          <cell r="AK925" t="str">
            <v>VND</v>
          </cell>
          <cell r="AL925" t="str">
            <v>591953252</v>
          </cell>
          <cell r="AM925" t="str">
            <v>FAC</v>
          </cell>
          <cell r="AN925" t="str">
            <v>000</v>
          </cell>
          <cell r="AQ925" t="str">
            <v>NVD</v>
          </cell>
          <cell r="AR925" t="str">
            <v>2002-12-</v>
          </cell>
          <cell r="AU925" t="str">
            <v>INVOICE# 26519      W D COMMUNICATIONS I5000003532</v>
          </cell>
          <cell r="AV925" t="str">
            <v>WF-BATCH</v>
          </cell>
          <cell r="AW925" t="str">
            <v>000</v>
          </cell>
          <cell r="AX925" t="str">
            <v>00</v>
          </cell>
          <cell r="AY925" t="str">
            <v>0</v>
          </cell>
          <cell r="AZ925" t="str">
            <v>FPL Fibernet</v>
          </cell>
        </row>
        <row r="926">
          <cell r="A926" t="str">
            <v>107100</v>
          </cell>
          <cell r="B926" t="str">
            <v>0313</v>
          </cell>
          <cell r="C926" t="str">
            <v>06600</v>
          </cell>
          <cell r="D926" t="str">
            <v>0FIBER</v>
          </cell>
          <cell r="E926" t="str">
            <v>313000</v>
          </cell>
          <cell r="F926" t="str">
            <v>0662</v>
          </cell>
          <cell r="G926" t="str">
            <v>65000</v>
          </cell>
          <cell r="H926" t="str">
            <v>A</v>
          </cell>
          <cell r="I926" t="str">
            <v>00000041</v>
          </cell>
          <cell r="J926">
            <v>63</v>
          </cell>
          <cell r="K926">
            <v>313</v>
          </cell>
          <cell r="L926">
            <v>6616</v>
          </cell>
          <cell r="M926">
            <v>0</v>
          </cell>
          <cell r="N926">
            <v>0</v>
          </cell>
          <cell r="O926">
            <v>0</v>
          </cell>
          <cell r="P926">
            <v>0</v>
          </cell>
          <cell r="Q926" t="str">
            <v>0662</v>
          </cell>
          <cell r="R926" t="str">
            <v>65000</v>
          </cell>
          <cell r="S926" t="str">
            <v>200212</v>
          </cell>
          <cell r="T926" t="str">
            <v>CA01</v>
          </cell>
          <cell r="U926">
            <v>596</v>
          </cell>
          <cell r="V926" t="str">
            <v>LDB</v>
          </cell>
          <cell r="W926">
            <v>0</v>
          </cell>
          <cell r="Y926">
            <v>0</v>
          </cell>
          <cell r="Z926">
            <v>0</v>
          </cell>
          <cell r="AA926" t="str">
            <v>BCH</v>
          </cell>
          <cell r="AB926" t="str">
            <v>0029</v>
          </cell>
          <cell r="AC926" t="str">
            <v>WKS</v>
          </cell>
          <cell r="AE926" t="str">
            <v>JV#</v>
          </cell>
          <cell r="AF926" t="str">
            <v>1232</v>
          </cell>
          <cell r="AG926" t="str">
            <v>FRN</v>
          </cell>
          <cell r="AH926" t="str">
            <v>6616</v>
          </cell>
          <cell r="AI926" t="str">
            <v>RP#</v>
          </cell>
          <cell r="AJ926" t="str">
            <v>000</v>
          </cell>
          <cell r="AK926" t="str">
            <v>CTL</v>
          </cell>
          <cell r="AM926" t="str">
            <v>RF#</v>
          </cell>
          <cell r="AU926" t="str">
            <v>ACCR WD COMM UNPAID INV</v>
          </cell>
          <cell r="AZ926" t="str">
            <v>FPL Fibernet</v>
          </cell>
        </row>
        <row r="927">
          <cell r="A927" t="str">
            <v>107100</v>
          </cell>
          <cell r="B927" t="str">
            <v>0313</v>
          </cell>
          <cell r="C927" t="str">
            <v>06600</v>
          </cell>
          <cell r="D927" t="str">
            <v>0FIBER</v>
          </cell>
          <cell r="E927" t="str">
            <v>313000</v>
          </cell>
          <cell r="F927" t="str">
            <v>0662</v>
          </cell>
          <cell r="G927" t="str">
            <v>65000</v>
          </cell>
          <cell r="H927" t="str">
            <v>A</v>
          </cell>
          <cell r="I927" t="str">
            <v>00000041</v>
          </cell>
          <cell r="J927">
            <v>63</v>
          </cell>
          <cell r="K927">
            <v>313</v>
          </cell>
          <cell r="L927">
            <v>6616</v>
          </cell>
          <cell r="M927">
            <v>0</v>
          </cell>
          <cell r="N927">
            <v>0</v>
          </cell>
          <cell r="O927">
            <v>0</v>
          </cell>
          <cell r="P927">
            <v>0</v>
          </cell>
          <cell r="Q927" t="str">
            <v>0662</v>
          </cell>
          <cell r="R927" t="str">
            <v>65000</v>
          </cell>
          <cell r="S927" t="str">
            <v>200212</v>
          </cell>
          <cell r="T927" t="str">
            <v>CA01</v>
          </cell>
          <cell r="U927">
            <v>596</v>
          </cell>
          <cell r="V927" t="str">
            <v>LDB</v>
          </cell>
          <cell r="W927">
            <v>0</v>
          </cell>
          <cell r="Y927">
            <v>0</v>
          </cell>
          <cell r="Z927">
            <v>0</v>
          </cell>
          <cell r="AA927" t="str">
            <v>BCH</v>
          </cell>
          <cell r="AB927" t="str">
            <v>0033</v>
          </cell>
          <cell r="AC927" t="str">
            <v>WKS</v>
          </cell>
          <cell r="AE927" t="str">
            <v>JV#</v>
          </cell>
          <cell r="AF927" t="str">
            <v>1232</v>
          </cell>
          <cell r="AG927" t="str">
            <v>FRN</v>
          </cell>
          <cell r="AH927" t="str">
            <v>6616</v>
          </cell>
          <cell r="AI927" t="str">
            <v>RP#</v>
          </cell>
          <cell r="AJ927" t="str">
            <v>000</v>
          </cell>
          <cell r="AK927" t="str">
            <v>CTL</v>
          </cell>
          <cell r="AM927" t="str">
            <v>RF#</v>
          </cell>
          <cell r="AU927" t="str">
            <v>ACCR WD COMM UNPAID INV</v>
          </cell>
          <cell r="AZ927" t="str">
            <v>FPL Fibernet</v>
          </cell>
        </row>
        <row r="928">
          <cell r="A928" t="str">
            <v>107100</v>
          </cell>
          <cell r="B928" t="str">
            <v>0313</v>
          </cell>
          <cell r="C928" t="str">
            <v>06600</v>
          </cell>
          <cell r="D928" t="str">
            <v>0FIBER</v>
          </cell>
          <cell r="E928" t="str">
            <v>313000</v>
          </cell>
          <cell r="F928" t="str">
            <v>0662</v>
          </cell>
          <cell r="G928" t="str">
            <v>65000</v>
          </cell>
          <cell r="H928" t="str">
            <v>A</v>
          </cell>
          <cell r="I928" t="str">
            <v>00000041</v>
          </cell>
          <cell r="J928">
            <v>63</v>
          </cell>
          <cell r="K928">
            <v>313</v>
          </cell>
          <cell r="L928">
            <v>6616</v>
          </cell>
          <cell r="M928">
            <v>0</v>
          </cell>
          <cell r="N928">
            <v>0</v>
          </cell>
          <cell r="O928">
            <v>0</v>
          </cell>
          <cell r="P928">
            <v>0</v>
          </cell>
          <cell r="Q928" t="str">
            <v>0662</v>
          </cell>
          <cell r="R928" t="str">
            <v>65000</v>
          </cell>
          <cell r="S928" t="str">
            <v>200212</v>
          </cell>
          <cell r="T928" t="str">
            <v>CA01</v>
          </cell>
          <cell r="U928">
            <v>-596</v>
          </cell>
          <cell r="V928" t="str">
            <v>LDB</v>
          </cell>
          <cell r="W928">
            <v>0</v>
          </cell>
          <cell r="Y928">
            <v>0</v>
          </cell>
          <cell r="Z928">
            <v>0</v>
          </cell>
          <cell r="AA928" t="str">
            <v>BCH</v>
          </cell>
          <cell r="AB928" t="str">
            <v>0034</v>
          </cell>
          <cell r="AC928" t="str">
            <v>WKS</v>
          </cell>
          <cell r="AE928" t="str">
            <v>JV#</v>
          </cell>
          <cell r="AF928" t="str">
            <v>1232</v>
          </cell>
          <cell r="AG928" t="str">
            <v>FRN</v>
          </cell>
          <cell r="AH928" t="str">
            <v>6616</v>
          </cell>
          <cell r="AI928" t="str">
            <v>RP#</v>
          </cell>
          <cell r="AJ928" t="str">
            <v>000</v>
          </cell>
          <cell r="AK928" t="str">
            <v>CTL</v>
          </cell>
          <cell r="AM928" t="str">
            <v>RF#</v>
          </cell>
          <cell r="AU928" t="str">
            <v>ACCR WD COMM UNPAID INV</v>
          </cell>
          <cell r="AZ928" t="str">
            <v>FPL Fibernet</v>
          </cell>
        </row>
        <row r="929">
          <cell r="A929" t="str">
            <v>107100</v>
          </cell>
          <cell r="B929" t="str">
            <v>0313</v>
          </cell>
          <cell r="C929" t="str">
            <v>06600</v>
          </cell>
          <cell r="D929" t="str">
            <v>0FIBER</v>
          </cell>
          <cell r="E929" t="str">
            <v>313000</v>
          </cell>
          <cell r="F929" t="str">
            <v>0790</v>
          </cell>
          <cell r="G929" t="str">
            <v>65000</v>
          </cell>
          <cell r="H929" t="str">
            <v>A</v>
          </cell>
          <cell r="I929" t="str">
            <v>00000041</v>
          </cell>
          <cell r="J929">
            <v>63</v>
          </cell>
          <cell r="K929">
            <v>313</v>
          </cell>
          <cell r="L929">
            <v>6616</v>
          </cell>
          <cell r="M929">
            <v>0</v>
          </cell>
          <cell r="N929">
            <v>0</v>
          </cell>
          <cell r="O929">
            <v>0</v>
          </cell>
          <cell r="P929">
            <v>0</v>
          </cell>
          <cell r="Q929" t="str">
            <v>0790</v>
          </cell>
          <cell r="R929" t="str">
            <v>65000</v>
          </cell>
          <cell r="S929" t="str">
            <v>200212</v>
          </cell>
          <cell r="T929" t="str">
            <v>CA01</v>
          </cell>
          <cell r="U929">
            <v>1286.6500000000001</v>
          </cell>
          <cell r="V929" t="str">
            <v>LDB</v>
          </cell>
          <cell r="W929">
            <v>0</v>
          </cell>
          <cell r="Y929">
            <v>0</v>
          </cell>
          <cell r="Z929">
            <v>0</v>
          </cell>
          <cell r="AA929" t="str">
            <v>BCH</v>
          </cell>
          <cell r="AB929" t="str">
            <v>0014</v>
          </cell>
          <cell r="AC929" t="str">
            <v>WKS</v>
          </cell>
          <cell r="AE929" t="str">
            <v>JV#</v>
          </cell>
          <cell r="AF929" t="str">
            <v>1232</v>
          </cell>
          <cell r="AG929" t="str">
            <v>FRN</v>
          </cell>
          <cell r="AH929" t="str">
            <v>6616</v>
          </cell>
          <cell r="AI929" t="str">
            <v>RP#</v>
          </cell>
          <cell r="AJ929" t="str">
            <v>000</v>
          </cell>
          <cell r="AK929" t="str">
            <v>CTL</v>
          </cell>
          <cell r="AM929" t="str">
            <v>RF#</v>
          </cell>
          <cell r="AU929" t="str">
            <v>ACCRUAL OF DEC 02 CAPITAL</v>
          </cell>
          <cell r="AZ929" t="str">
            <v>FPL Fibernet</v>
          </cell>
        </row>
        <row r="930">
          <cell r="A930" t="str">
            <v>107100</v>
          </cell>
          <cell r="B930" t="str">
            <v>0313</v>
          </cell>
          <cell r="C930" t="str">
            <v>06600</v>
          </cell>
          <cell r="D930" t="str">
            <v>0FIBER</v>
          </cell>
          <cell r="E930" t="str">
            <v>313000</v>
          </cell>
          <cell r="F930" t="str">
            <v>0790</v>
          </cell>
          <cell r="G930" t="str">
            <v>65000</v>
          </cell>
          <cell r="H930" t="str">
            <v>A</v>
          </cell>
          <cell r="I930" t="str">
            <v>00000041</v>
          </cell>
          <cell r="J930">
            <v>63</v>
          </cell>
          <cell r="K930">
            <v>313</v>
          </cell>
          <cell r="L930">
            <v>6616</v>
          </cell>
          <cell r="M930">
            <v>0</v>
          </cell>
          <cell r="N930">
            <v>0</v>
          </cell>
          <cell r="O930">
            <v>0</v>
          </cell>
          <cell r="P930">
            <v>0</v>
          </cell>
          <cell r="Q930" t="str">
            <v>0790</v>
          </cell>
          <cell r="R930" t="str">
            <v>65000</v>
          </cell>
          <cell r="S930" t="str">
            <v>200212</v>
          </cell>
          <cell r="T930" t="str">
            <v>CA01</v>
          </cell>
          <cell r="U930">
            <v>-1286.6500000000001</v>
          </cell>
          <cell r="V930" t="str">
            <v>LDB</v>
          </cell>
          <cell r="W930">
            <v>0</v>
          </cell>
          <cell r="Y930">
            <v>0</v>
          </cell>
          <cell r="Z930">
            <v>0</v>
          </cell>
          <cell r="AA930" t="str">
            <v>BCH</v>
          </cell>
          <cell r="AB930" t="str">
            <v>0049</v>
          </cell>
          <cell r="AC930" t="str">
            <v>WKS</v>
          </cell>
          <cell r="AE930" t="str">
            <v>JV#</v>
          </cell>
          <cell r="AF930" t="str">
            <v>1232</v>
          </cell>
          <cell r="AG930" t="str">
            <v>FRN</v>
          </cell>
          <cell r="AH930" t="str">
            <v>6616</v>
          </cell>
          <cell r="AI930" t="str">
            <v>RP#</v>
          </cell>
          <cell r="AJ930" t="str">
            <v>000</v>
          </cell>
          <cell r="AK930" t="str">
            <v>CTL</v>
          </cell>
          <cell r="AM930" t="str">
            <v>RF#</v>
          </cell>
          <cell r="AU930" t="str">
            <v>ACCR REVERSAL OF DEC 02</v>
          </cell>
          <cell r="AZ930" t="str">
            <v>FPL Fibernet</v>
          </cell>
        </row>
        <row r="931">
          <cell r="A931" t="str">
            <v>107100</v>
          </cell>
          <cell r="B931" t="str">
            <v>0313</v>
          </cell>
          <cell r="C931" t="str">
            <v>06600</v>
          </cell>
          <cell r="D931" t="str">
            <v>0FIBER</v>
          </cell>
          <cell r="E931" t="str">
            <v>313000</v>
          </cell>
          <cell r="F931" t="str">
            <v>0662</v>
          </cell>
          <cell r="G931" t="str">
            <v>65000</v>
          </cell>
          <cell r="H931" t="str">
            <v>A</v>
          </cell>
          <cell r="I931" t="str">
            <v>00000041</v>
          </cell>
          <cell r="J931">
            <v>63</v>
          </cell>
          <cell r="K931">
            <v>313</v>
          </cell>
          <cell r="L931">
            <v>6617</v>
          </cell>
          <cell r="M931">
            <v>0</v>
          </cell>
          <cell r="N931">
            <v>0</v>
          </cell>
          <cell r="O931">
            <v>0</v>
          </cell>
          <cell r="P931">
            <v>0</v>
          </cell>
          <cell r="Q931" t="str">
            <v>0662</v>
          </cell>
          <cell r="R931" t="str">
            <v>65000</v>
          </cell>
          <cell r="S931" t="str">
            <v>200212</v>
          </cell>
          <cell r="T931" t="str">
            <v>CA01</v>
          </cell>
          <cell r="U931">
            <v>594.75</v>
          </cell>
          <cell r="V931" t="str">
            <v>LDB</v>
          </cell>
          <cell r="W931">
            <v>0</v>
          </cell>
          <cell r="Y931">
            <v>0</v>
          </cell>
          <cell r="Z931">
            <v>0</v>
          </cell>
          <cell r="AA931" t="str">
            <v>BCH</v>
          </cell>
          <cell r="AB931" t="str">
            <v>0055</v>
          </cell>
          <cell r="AC931" t="str">
            <v>WKS</v>
          </cell>
          <cell r="AE931" t="str">
            <v>JV#</v>
          </cell>
          <cell r="AF931" t="str">
            <v>1232</v>
          </cell>
          <cell r="AG931" t="str">
            <v>FRN</v>
          </cell>
          <cell r="AH931" t="str">
            <v>6617</v>
          </cell>
          <cell r="AI931" t="str">
            <v>RP#</v>
          </cell>
          <cell r="AJ931" t="str">
            <v>000</v>
          </cell>
          <cell r="AK931" t="str">
            <v>CTL</v>
          </cell>
          <cell r="AM931" t="str">
            <v>RF#</v>
          </cell>
          <cell r="AU931" t="str">
            <v>ACCR WD COMM UNPAID INV</v>
          </cell>
          <cell r="AZ931" t="str">
            <v>FPL Fibernet</v>
          </cell>
        </row>
        <row r="932">
          <cell r="A932" t="str">
            <v>107100</v>
          </cell>
          <cell r="B932" t="str">
            <v>0312</v>
          </cell>
          <cell r="C932" t="str">
            <v>06600</v>
          </cell>
          <cell r="D932" t="str">
            <v>0FIBER</v>
          </cell>
          <cell r="E932" t="str">
            <v>312000</v>
          </cell>
          <cell r="F932" t="str">
            <v>0662</v>
          </cell>
          <cell r="G932" t="str">
            <v>65000</v>
          </cell>
          <cell r="H932" t="str">
            <v>A</v>
          </cell>
          <cell r="I932" t="str">
            <v>00000041</v>
          </cell>
          <cell r="J932">
            <v>63</v>
          </cell>
          <cell r="K932">
            <v>312</v>
          </cell>
          <cell r="L932">
            <v>6619</v>
          </cell>
          <cell r="M932">
            <v>0</v>
          </cell>
          <cell r="N932">
            <v>0</v>
          </cell>
          <cell r="O932">
            <v>0</v>
          </cell>
          <cell r="P932">
            <v>0</v>
          </cell>
          <cell r="Q932" t="str">
            <v>0662</v>
          </cell>
          <cell r="R932" t="str">
            <v>65000</v>
          </cell>
          <cell r="S932" t="str">
            <v>200212</v>
          </cell>
          <cell r="T932" t="str">
            <v>CA01</v>
          </cell>
          <cell r="U932">
            <v>880</v>
          </cell>
          <cell r="V932" t="str">
            <v>LDB</v>
          </cell>
          <cell r="W932">
            <v>0</v>
          </cell>
          <cell r="Y932">
            <v>0</v>
          </cell>
          <cell r="Z932">
            <v>0</v>
          </cell>
          <cell r="AA932" t="str">
            <v>BCH</v>
          </cell>
          <cell r="AB932" t="str">
            <v>0037</v>
          </cell>
          <cell r="AC932" t="str">
            <v>WKS</v>
          </cell>
          <cell r="AE932" t="str">
            <v>JV#</v>
          </cell>
          <cell r="AF932" t="str">
            <v>1232</v>
          </cell>
          <cell r="AG932" t="str">
            <v>FRN</v>
          </cell>
          <cell r="AH932" t="str">
            <v>6619</v>
          </cell>
          <cell r="AI932" t="str">
            <v>RP#</v>
          </cell>
          <cell r="AJ932" t="str">
            <v>000</v>
          </cell>
          <cell r="AK932" t="str">
            <v>CTL</v>
          </cell>
          <cell r="AM932" t="str">
            <v>RF#</v>
          </cell>
          <cell r="AU932" t="str">
            <v>RECLASS FROM 3229 ER 95</v>
          </cell>
          <cell r="AZ932" t="str">
            <v>FPL Fibernet</v>
          </cell>
        </row>
        <row r="933">
          <cell r="A933" t="str">
            <v>107100</v>
          </cell>
          <cell r="B933" t="str">
            <v>0312</v>
          </cell>
          <cell r="C933" t="str">
            <v>06600</v>
          </cell>
          <cell r="D933" t="str">
            <v>0FIBER</v>
          </cell>
          <cell r="E933" t="str">
            <v>312000</v>
          </cell>
          <cell r="F933" t="str">
            <v>0790</v>
          </cell>
          <cell r="G933" t="str">
            <v>65000</v>
          </cell>
          <cell r="H933" t="str">
            <v>A</v>
          </cell>
          <cell r="I933" t="str">
            <v>00000041</v>
          </cell>
          <cell r="J933">
            <v>63</v>
          </cell>
          <cell r="K933">
            <v>312</v>
          </cell>
          <cell r="L933">
            <v>6619</v>
          </cell>
          <cell r="M933">
            <v>0</v>
          </cell>
          <cell r="N933">
            <v>0</v>
          </cell>
          <cell r="O933">
            <v>0</v>
          </cell>
          <cell r="P933">
            <v>0</v>
          </cell>
          <cell r="Q933" t="str">
            <v>0790</v>
          </cell>
          <cell r="R933" t="str">
            <v>65000</v>
          </cell>
          <cell r="S933" t="str">
            <v>200212</v>
          </cell>
          <cell r="T933" t="str">
            <v>CA01</v>
          </cell>
          <cell r="U933">
            <v>-7313.43</v>
          </cell>
          <cell r="V933" t="str">
            <v>LDB</v>
          </cell>
          <cell r="W933">
            <v>0</v>
          </cell>
          <cell r="Y933">
            <v>0</v>
          </cell>
          <cell r="Z933">
            <v>0</v>
          </cell>
          <cell r="AA933" t="str">
            <v>BCH</v>
          </cell>
          <cell r="AB933" t="str">
            <v>0023</v>
          </cell>
          <cell r="AC933" t="str">
            <v>WKS</v>
          </cell>
          <cell r="AE933" t="str">
            <v>JV#</v>
          </cell>
          <cell r="AF933" t="str">
            <v>1232</v>
          </cell>
          <cell r="AG933" t="str">
            <v>FRN</v>
          </cell>
          <cell r="AH933" t="str">
            <v>6619</v>
          </cell>
          <cell r="AI933" t="str">
            <v>RP#</v>
          </cell>
          <cell r="AJ933" t="str">
            <v>000</v>
          </cell>
          <cell r="AK933" t="str">
            <v>CTL</v>
          </cell>
          <cell r="AM933" t="str">
            <v>RF#</v>
          </cell>
          <cell r="AU933" t="str">
            <v>TO PLACE IN SERVICE</v>
          </cell>
          <cell r="AZ933" t="str">
            <v>FPL Fibernet</v>
          </cell>
        </row>
        <row r="934">
          <cell r="A934" t="str">
            <v>107100</v>
          </cell>
          <cell r="B934" t="str">
            <v>0312</v>
          </cell>
          <cell r="C934" t="str">
            <v>06600</v>
          </cell>
          <cell r="D934" t="str">
            <v>0FIBER</v>
          </cell>
          <cell r="E934" t="str">
            <v>312000</v>
          </cell>
          <cell r="F934" t="str">
            <v>0662</v>
          </cell>
          <cell r="G934" t="str">
            <v>51450</v>
          </cell>
          <cell r="H934" t="str">
            <v>A</v>
          </cell>
          <cell r="I934" t="str">
            <v>00000041</v>
          </cell>
          <cell r="J934">
            <v>63</v>
          </cell>
          <cell r="K934">
            <v>312</v>
          </cell>
          <cell r="L934">
            <v>6620</v>
          </cell>
          <cell r="M934">
            <v>0</v>
          </cell>
          <cell r="N934">
            <v>0</v>
          </cell>
          <cell r="O934">
            <v>0</v>
          </cell>
          <cell r="P934">
            <v>0</v>
          </cell>
          <cell r="Q934" t="str">
            <v>0662</v>
          </cell>
          <cell r="R934" t="str">
            <v>51450</v>
          </cell>
          <cell r="S934" t="str">
            <v>200212</v>
          </cell>
          <cell r="T934" t="str">
            <v>SA01</v>
          </cell>
          <cell r="U934">
            <v>396.5</v>
          </cell>
          <cell r="W934">
            <v>0</v>
          </cell>
          <cell r="Y934">
            <v>0</v>
          </cell>
          <cell r="Z934">
            <v>1</v>
          </cell>
          <cell r="AA934" t="str">
            <v>BCH</v>
          </cell>
          <cell r="AB934" t="str">
            <v>450002361</v>
          </cell>
          <cell r="AC934" t="str">
            <v>PO#</v>
          </cell>
          <cell r="AD934" t="str">
            <v>4500030221</v>
          </cell>
          <cell r="AE934" t="str">
            <v>S/R</v>
          </cell>
          <cell r="AF934" t="str">
            <v>NET</v>
          </cell>
          <cell r="AI934" t="str">
            <v>PYN</v>
          </cell>
          <cell r="AJ934" t="str">
            <v>W D COMMUNICATIONS INC</v>
          </cell>
          <cell r="AK934" t="str">
            <v>VND</v>
          </cell>
          <cell r="AL934" t="str">
            <v>591953252</v>
          </cell>
          <cell r="AM934" t="str">
            <v>FAC</v>
          </cell>
          <cell r="AN934" t="str">
            <v>000</v>
          </cell>
          <cell r="AQ934" t="str">
            <v>NVD</v>
          </cell>
          <cell r="AR934" t="str">
            <v>2002-12-</v>
          </cell>
          <cell r="AU934" t="str">
            <v>INVOICE# 26814      W D COMMUNICATIONS I5000003706</v>
          </cell>
          <cell r="AV934" t="str">
            <v>WF-BATCH</v>
          </cell>
          <cell r="AW934" t="str">
            <v>000</v>
          </cell>
          <cell r="AX934" t="str">
            <v>00</v>
          </cell>
          <cell r="AY934" t="str">
            <v>0</v>
          </cell>
          <cell r="AZ934" t="str">
            <v>FPL Fibernet</v>
          </cell>
        </row>
        <row r="935">
          <cell r="A935" t="str">
            <v>107100</v>
          </cell>
          <cell r="B935" t="str">
            <v>0312</v>
          </cell>
          <cell r="C935" t="str">
            <v>06600</v>
          </cell>
          <cell r="D935" t="str">
            <v>0FIBER</v>
          </cell>
          <cell r="E935" t="str">
            <v>312000</v>
          </cell>
          <cell r="F935" t="str">
            <v>0790</v>
          </cell>
          <cell r="G935" t="str">
            <v>65000</v>
          </cell>
          <cell r="H935" t="str">
            <v>A</v>
          </cell>
          <cell r="I935" t="str">
            <v>00000041</v>
          </cell>
          <cell r="J935">
            <v>63</v>
          </cell>
          <cell r="K935">
            <v>312</v>
          </cell>
          <cell r="L935">
            <v>6620</v>
          </cell>
          <cell r="M935">
            <v>0</v>
          </cell>
          <cell r="N935">
            <v>0</v>
          </cell>
          <cell r="O935">
            <v>0</v>
          </cell>
          <cell r="P935">
            <v>0</v>
          </cell>
          <cell r="Q935" t="str">
            <v>0790</v>
          </cell>
          <cell r="R935" t="str">
            <v>65000</v>
          </cell>
          <cell r="S935" t="str">
            <v>200212</v>
          </cell>
          <cell r="T935" t="str">
            <v>CA01</v>
          </cell>
          <cell r="U935">
            <v>9594</v>
          </cell>
          <cell r="V935" t="str">
            <v>LDB</v>
          </cell>
          <cell r="W935">
            <v>0</v>
          </cell>
          <cell r="Y935">
            <v>0</v>
          </cell>
          <cell r="Z935">
            <v>0</v>
          </cell>
          <cell r="AA935" t="str">
            <v>BCH</v>
          </cell>
          <cell r="AB935" t="str">
            <v>0011</v>
          </cell>
          <cell r="AC935" t="str">
            <v>WKS</v>
          </cell>
          <cell r="AE935" t="str">
            <v>JV#</v>
          </cell>
          <cell r="AF935" t="str">
            <v>1232</v>
          </cell>
          <cell r="AG935" t="str">
            <v>FRN</v>
          </cell>
          <cell r="AH935" t="str">
            <v>6620</v>
          </cell>
          <cell r="AI935" t="str">
            <v>RP#</v>
          </cell>
          <cell r="AJ935" t="str">
            <v>000</v>
          </cell>
          <cell r="AK935" t="str">
            <v>CTL</v>
          </cell>
          <cell r="AM935" t="str">
            <v>RF#</v>
          </cell>
          <cell r="AU935" t="str">
            <v>ACCRUAL OF DEC 02 CAPITAL</v>
          </cell>
          <cell r="AZ935" t="str">
            <v>FPL Fibernet</v>
          </cell>
        </row>
        <row r="936">
          <cell r="A936" t="str">
            <v>107100</v>
          </cell>
          <cell r="B936" t="str">
            <v>0312</v>
          </cell>
          <cell r="C936" t="str">
            <v>06600</v>
          </cell>
          <cell r="D936" t="str">
            <v>0FIBER</v>
          </cell>
          <cell r="E936" t="str">
            <v>312000</v>
          </cell>
          <cell r="F936" t="str">
            <v>0790</v>
          </cell>
          <cell r="G936" t="str">
            <v>65000</v>
          </cell>
          <cell r="H936" t="str">
            <v>A</v>
          </cell>
          <cell r="I936" t="str">
            <v>00000041</v>
          </cell>
          <cell r="J936">
            <v>63</v>
          </cell>
          <cell r="K936">
            <v>312</v>
          </cell>
          <cell r="L936">
            <v>6620</v>
          </cell>
          <cell r="M936">
            <v>0</v>
          </cell>
          <cell r="N936">
            <v>0</v>
          </cell>
          <cell r="O936">
            <v>0</v>
          </cell>
          <cell r="P936">
            <v>0</v>
          </cell>
          <cell r="Q936" t="str">
            <v>0790</v>
          </cell>
          <cell r="R936" t="str">
            <v>65000</v>
          </cell>
          <cell r="S936" t="str">
            <v>200212</v>
          </cell>
          <cell r="T936" t="str">
            <v>CA01</v>
          </cell>
          <cell r="U936">
            <v>-3858.11</v>
          </cell>
          <cell r="V936" t="str">
            <v>LDB</v>
          </cell>
          <cell r="W936">
            <v>0</v>
          </cell>
          <cell r="Y936">
            <v>0</v>
          </cell>
          <cell r="Z936">
            <v>0</v>
          </cell>
          <cell r="AA936" t="str">
            <v>BCH</v>
          </cell>
          <cell r="AB936" t="str">
            <v>0023</v>
          </cell>
          <cell r="AC936" t="str">
            <v>WKS</v>
          </cell>
          <cell r="AE936" t="str">
            <v>JV#</v>
          </cell>
          <cell r="AF936" t="str">
            <v>1232</v>
          </cell>
          <cell r="AG936" t="str">
            <v>FRN</v>
          </cell>
          <cell r="AH936" t="str">
            <v>6620</v>
          </cell>
          <cell r="AI936" t="str">
            <v>RP#</v>
          </cell>
          <cell r="AJ936" t="str">
            <v>000</v>
          </cell>
          <cell r="AK936" t="str">
            <v>CTL</v>
          </cell>
          <cell r="AM936" t="str">
            <v>RF#</v>
          </cell>
          <cell r="AU936" t="str">
            <v>TO PLACE IN SERVICE</v>
          </cell>
          <cell r="AZ936" t="str">
            <v>FPL Fibernet</v>
          </cell>
        </row>
        <row r="937">
          <cell r="A937" t="str">
            <v>107100</v>
          </cell>
          <cell r="B937" t="str">
            <v>0313</v>
          </cell>
          <cell r="C937" t="str">
            <v>06600</v>
          </cell>
          <cell r="D937" t="str">
            <v>0FIBER</v>
          </cell>
          <cell r="E937" t="str">
            <v>313000</v>
          </cell>
          <cell r="F937" t="str">
            <v>0662</v>
          </cell>
          <cell r="G937" t="str">
            <v>51450</v>
          </cell>
          <cell r="H937" t="str">
            <v>A</v>
          </cell>
          <cell r="I937" t="str">
            <v>00000041</v>
          </cell>
          <cell r="J937">
            <v>63</v>
          </cell>
          <cell r="K937">
            <v>313</v>
          </cell>
          <cell r="L937">
            <v>6621</v>
          </cell>
          <cell r="M937">
            <v>0</v>
          </cell>
          <cell r="N937">
            <v>0</v>
          </cell>
          <cell r="O937">
            <v>0</v>
          </cell>
          <cell r="P937">
            <v>0</v>
          </cell>
          <cell r="Q937" t="str">
            <v>0662</v>
          </cell>
          <cell r="R937" t="str">
            <v>51450</v>
          </cell>
          <cell r="S937" t="str">
            <v>200212</v>
          </cell>
          <cell r="T937" t="str">
            <v>SA01</v>
          </cell>
          <cell r="U937">
            <v>477.3</v>
          </cell>
          <cell r="W937">
            <v>0</v>
          </cell>
          <cell r="Y937">
            <v>0</v>
          </cell>
          <cell r="Z937">
            <v>1</v>
          </cell>
          <cell r="AA937" t="str">
            <v>BCH</v>
          </cell>
          <cell r="AB937" t="str">
            <v>450002350</v>
          </cell>
          <cell r="AC937" t="str">
            <v>PO#</v>
          </cell>
          <cell r="AD937" t="str">
            <v>4500030221</v>
          </cell>
          <cell r="AE937" t="str">
            <v>S/R</v>
          </cell>
          <cell r="AF937" t="str">
            <v>NET</v>
          </cell>
          <cell r="AI937" t="str">
            <v>PYN</v>
          </cell>
          <cell r="AJ937" t="str">
            <v>W D COMMUNICATIONS INC</v>
          </cell>
          <cell r="AK937" t="str">
            <v>VND</v>
          </cell>
          <cell r="AL937" t="str">
            <v>591953252</v>
          </cell>
          <cell r="AM937" t="str">
            <v>FAC</v>
          </cell>
          <cell r="AN937" t="str">
            <v>000</v>
          </cell>
          <cell r="AQ937" t="str">
            <v>NVD</v>
          </cell>
          <cell r="AR937" t="str">
            <v>2002-12-</v>
          </cell>
          <cell r="AU937" t="str">
            <v>INVOICE# 26519      W D COMMUNICATIONS I5000003532</v>
          </cell>
          <cell r="AV937" t="str">
            <v>WF-BATCH</v>
          </cell>
          <cell r="AW937" t="str">
            <v>000</v>
          </cell>
          <cell r="AX937" t="str">
            <v>00</v>
          </cell>
          <cell r="AY937" t="str">
            <v>0</v>
          </cell>
          <cell r="AZ937" t="str">
            <v>FPL Fibernet</v>
          </cell>
        </row>
        <row r="938">
          <cell r="A938" t="str">
            <v>107100</v>
          </cell>
          <cell r="B938" t="str">
            <v>0313</v>
          </cell>
          <cell r="C938" t="str">
            <v>06600</v>
          </cell>
          <cell r="D938" t="str">
            <v>0FIBER</v>
          </cell>
          <cell r="E938" t="str">
            <v>313000</v>
          </cell>
          <cell r="F938" t="str">
            <v>0662</v>
          </cell>
          <cell r="G938" t="str">
            <v>51450</v>
          </cell>
          <cell r="H938" t="str">
            <v>A</v>
          </cell>
          <cell r="I938" t="str">
            <v>00000041</v>
          </cell>
          <cell r="J938">
            <v>63</v>
          </cell>
          <cell r="K938">
            <v>313</v>
          </cell>
          <cell r="L938">
            <v>6621</v>
          </cell>
          <cell r="M938">
            <v>0</v>
          </cell>
          <cell r="N938">
            <v>0</v>
          </cell>
          <cell r="O938">
            <v>0</v>
          </cell>
          <cell r="P938">
            <v>0</v>
          </cell>
          <cell r="Q938" t="str">
            <v>0662</v>
          </cell>
          <cell r="R938" t="str">
            <v>51450</v>
          </cell>
          <cell r="S938" t="str">
            <v>200212</v>
          </cell>
          <cell r="T938" t="str">
            <v>SA01</v>
          </cell>
          <cell r="U938">
            <v>796.5</v>
          </cell>
          <cell r="W938">
            <v>0</v>
          </cell>
          <cell r="Y938">
            <v>0</v>
          </cell>
          <cell r="Z938">
            <v>1</v>
          </cell>
          <cell r="AA938" t="str">
            <v>BCH</v>
          </cell>
          <cell r="AB938" t="str">
            <v>450002350</v>
          </cell>
          <cell r="AC938" t="str">
            <v>PO#</v>
          </cell>
          <cell r="AD938" t="str">
            <v>4500030221</v>
          </cell>
          <cell r="AE938" t="str">
            <v>S/R</v>
          </cell>
          <cell r="AF938" t="str">
            <v>NET</v>
          </cell>
          <cell r="AI938" t="str">
            <v>PYN</v>
          </cell>
          <cell r="AJ938" t="str">
            <v>W D COMMUNICATIONS INC</v>
          </cell>
          <cell r="AK938" t="str">
            <v>VND</v>
          </cell>
          <cell r="AL938" t="str">
            <v>591953252</v>
          </cell>
          <cell r="AM938" t="str">
            <v>FAC</v>
          </cell>
          <cell r="AN938" t="str">
            <v>000</v>
          </cell>
          <cell r="AQ938" t="str">
            <v>NVD</v>
          </cell>
          <cell r="AR938" t="str">
            <v>2002-12-</v>
          </cell>
          <cell r="AU938" t="str">
            <v>INVOICE# 26436      W D COMMUNICATIONS I5000003536</v>
          </cell>
          <cell r="AV938" t="str">
            <v>WF-BATCH</v>
          </cell>
          <cell r="AW938" t="str">
            <v>000</v>
          </cell>
          <cell r="AX938" t="str">
            <v>00</v>
          </cell>
          <cell r="AY938" t="str">
            <v>0</v>
          </cell>
          <cell r="AZ938" t="str">
            <v>FPL Fibernet</v>
          </cell>
        </row>
        <row r="939">
          <cell r="A939" t="str">
            <v>107100</v>
          </cell>
          <cell r="B939" t="str">
            <v>0313</v>
          </cell>
          <cell r="C939" t="str">
            <v>06600</v>
          </cell>
          <cell r="D939" t="str">
            <v>0FIBER</v>
          </cell>
          <cell r="E939" t="str">
            <v>313000</v>
          </cell>
          <cell r="F939" t="str">
            <v>0662</v>
          </cell>
          <cell r="G939" t="str">
            <v>51450</v>
          </cell>
          <cell r="H939" t="str">
            <v>A</v>
          </cell>
          <cell r="I939" t="str">
            <v>00000041</v>
          </cell>
          <cell r="J939">
            <v>63</v>
          </cell>
          <cell r="K939">
            <v>313</v>
          </cell>
          <cell r="L939">
            <v>6621</v>
          </cell>
          <cell r="M939">
            <v>0</v>
          </cell>
          <cell r="N939">
            <v>0</v>
          </cell>
          <cell r="O939">
            <v>0</v>
          </cell>
          <cell r="P939">
            <v>0</v>
          </cell>
          <cell r="Q939" t="str">
            <v>0662</v>
          </cell>
          <cell r="R939" t="str">
            <v>51450</v>
          </cell>
          <cell r="S939" t="str">
            <v>200212</v>
          </cell>
          <cell r="T939" t="str">
            <v>SA01</v>
          </cell>
          <cell r="U939">
            <v>2386.5</v>
          </cell>
          <cell r="W939">
            <v>0</v>
          </cell>
          <cell r="Y939">
            <v>0</v>
          </cell>
          <cell r="Z939">
            <v>1</v>
          </cell>
          <cell r="AA939" t="str">
            <v>BCH</v>
          </cell>
          <cell r="AB939" t="str">
            <v>450002350</v>
          </cell>
          <cell r="AC939" t="str">
            <v>PO#</v>
          </cell>
          <cell r="AD939" t="str">
            <v>4500030221</v>
          </cell>
          <cell r="AE939" t="str">
            <v>S/R</v>
          </cell>
          <cell r="AF939" t="str">
            <v>NET</v>
          </cell>
          <cell r="AI939" t="str">
            <v>PYN</v>
          </cell>
          <cell r="AJ939" t="str">
            <v>W D COMMUNICATIONS INC</v>
          </cell>
          <cell r="AK939" t="str">
            <v>VND</v>
          </cell>
          <cell r="AL939" t="str">
            <v>591953252</v>
          </cell>
          <cell r="AM939" t="str">
            <v>FAC</v>
          </cell>
          <cell r="AN939" t="str">
            <v>000</v>
          </cell>
          <cell r="AQ939" t="str">
            <v>NVD</v>
          </cell>
          <cell r="AR939" t="str">
            <v>2002-12-</v>
          </cell>
          <cell r="AU939" t="str">
            <v>INVOICE# 26752      W D COMMUNICATIONS I5000003556</v>
          </cell>
          <cell r="AV939" t="str">
            <v>WF-BATCH</v>
          </cell>
          <cell r="AW939" t="str">
            <v>000</v>
          </cell>
          <cell r="AX939" t="str">
            <v>00</v>
          </cell>
          <cell r="AY939" t="str">
            <v>0</v>
          </cell>
          <cell r="AZ939" t="str">
            <v>FPL Fibernet</v>
          </cell>
        </row>
        <row r="940">
          <cell r="A940" t="str">
            <v>107100</v>
          </cell>
          <cell r="B940" t="str">
            <v>0313</v>
          </cell>
          <cell r="C940" t="str">
            <v>06600</v>
          </cell>
          <cell r="D940" t="str">
            <v>0FIBER</v>
          </cell>
          <cell r="E940" t="str">
            <v>313000</v>
          </cell>
          <cell r="F940" t="str">
            <v>0662</v>
          </cell>
          <cell r="G940" t="str">
            <v>51450</v>
          </cell>
          <cell r="H940" t="str">
            <v>A</v>
          </cell>
          <cell r="I940" t="str">
            <v>00000041</v>
          </cell>
          <cell r="J940">
            <v>63</v>
          </cell>
          <cell r="K940">
            <v>313</v>
          </cell>
          <cell r="L940">
            <v>6621</v>
          </cell>
          <cell r="M940">
            <v>0</v>
          </cell>
          <cell r="N940">
            <v>0</v>
          </cell>
          <cell r="O940">
            <v>0</v>
          </cell>
          <cell r="P940">
            <v>0</v>
          </cell>
          <cell r="Q940" t="str">
            <v>0662</v>
          </cell>
          <cell r="R940" t="str">
            <v>51450</v>
          </cell>
          <cell r="S940" t="str">
            <v>200212</v>
          </cell>
          <cell r="T940" t="str">
            <v>SA01</v>
          </cell>
          <cell r="U940">
            <v>16003</v>
          </cell>
          <cell r="W940">
            <v>0</v>
          </cell>
          <cell r="Y940">
            <v>0</v>
          </cell>
          <cell r="Z940">
            <v>1</v>
          </cell>
          <cell r="AA940" t="str">
            <v>BCH</v>
          </cell>
          <cell r="AB940" t="str">
            <v>450002339</v>
          </cell>
          <cell r="AC940" t="str">
            <v>PO#</v>
          </cell>
          <cell r="AD940" t="str">
            <v>4500094253</v>
          </cell>
          <cell r="AE940" t="str">
            <v>S/R</v>
          </cell>
          <cell r="AF940" t="str">
            <v>337</v>
          </cell>
          <cell r="AI940" t="str">
            <v>PYN</v>
          </cell>
          <cell r="AJ940" t="str">
            <v>YOUNGS COMMUNICATIONS CO</v>
          </cell>
          <cell r="AK940" t="str">
            <v>VND</v>
          </cell>
          <cell r="AL940" t="str">
            <v>591398816</v>
          </cell>
          <cell r="AM940" t="str">
            <v>FAC</v>
          </cell>
          <cell r="AN940" t="str">
            <v>000</v>
          </cell>
          <cell r="AQ940" t="str">
            <v>NVD</v>
          </cell>
          <cell r="AR940" t="str">
            <v>2002-12-</v>
          </cell>
          <cell r="AU940" t="str">
            <v>INVOICE# 7194       YOUNGS COMMUNICATION5000003494</v>
          </cell>
          <cell r="AV940" t="str">
            <v>WF-BATCH</v>
          </cell>
          <cell r="AW940" t="str">
            <v>000</v>
          </cell>
          <cell r="AX940" t="str">
            <v>00</v>
          </cell>
          <cell r="AY940" t="str">
            <v>0</v>
          </cell>
          <cell r="AZ940" t="str">
            <v>FPL Fibernet</v>
          </cell>
        </row>
        <row r="941">
          <cell r="A941" t="str">
            <v>107100</v>
          </cell>
          <cell r="B941" t="str">
            <v>0313</v>
          </cell>
          <cell r="C941" t="str">
            <v>06600</v>
          </cell>
          <cell r="D941" t="str">
            <v>0FIBER</v>
          </cell>
          <cell r="E941" t="str">
            <v>313000</v>
          </cell>
          <cell r="F941" t="str">
            <v>0662</v>
          </cell>
          <cell r="G941" t="str">
            <v>65000</v>
          </cell>
          <cell r="H941" t="str">
            <v>A</v>
          </cell>
          <cell r="I941" t="str">
            <v>00000041</v>
          </cell>
          <cell r="J941">
            <v>63</v>
          </cell>
          <cell r="K941">
            <v>313</v>
          </cell>
          <cell r="L941">
            <v>6621</v>
          </cell>
          <cell r="M941">
            <v>0</v>
          </cell>
          <cell r="N941">
            <v>0</v>
          </cell>
          <cell r="O941">
            <v>0</v>
          </cell>
          <cell r="P941">
            <v>0</v>
          </cell>
          <cell r="Q941" t="str">
            <v>0662</v>
          </cell>
          <cell r="R941" t="str">
            <v>65000</v>
          </cell>
          <cell r="S941" t="str">
            <v>200212</v>
          </cell>
          <cell r="T941" t="str">
            <v>CA01</v>
          </cell>
          <cell r="U941">
            <v>596</v>
          </cell>
          <cell r="V941" t="str">
            <v>LDB</v>
          </cell>
          <cell r="W941">
            <v>0</v>
          </cell>
          <cell r="Y941">
            <v>0</v>
          </cell>
          <cell r="Z941">
            <v>0</v>
          </cell>
          <cell r="AA941" t="str">
            <v>BCH</v>
          </cell>
          <cell r="AB941" t="str">
            <v>0029</v>
          </cell>
          <cell r="AC941" t="str">
            <v>WKS</v>
          </cell>
          <cell r="AE941" t="str">
            <v>JV#</v>
          </cell>
          <cell r="AF941" t="str">
            <v>1232</v>
          </cell>
          <cell r="AG941" t="str">
            <v>FRN</v>
          </cell>
          <cell r="AH941" t="str">
            <v>6621</v>
          </cell>
          <cell r="AI941" t="str">
            <v>RP#</v>
          </cell>
          <cell r="AJ941" t="str">
            <v>000</v>
          </cell>
          <cell r="AK941" t="str">
            <v>CTL</v>
          </cell>
          <cell r="AM941" t="str">
            <v>RF#</v>
          </cell>
          <cell r="AU941" t="str">
            <v>ACCR WD COMM UNPAID INV</v>
          </cell>
          <cell r="AZ941" t="str">
            <v>FPL Fibernet</v>
          </cell>
        </row>
        <row r="942">
          <cell r="A942" t="str">
            <v>107100</v>
          </cell>
          <cell r="B942" t="str">
            <v>0313</v>
          </cell>
          <cell r="C942" t="str">
            <v>06600</v>
          </cell>
          <cell r="D942" t="str">
            <v>0FIBER</v>
          </cell>
          <cell r="E942" t="str">
            <v>313000</v>
          </cell>
          <cell r="F942" t="str">
            <v>0662</v>
          </cell>
          <cell r="G942" t="str">
            <v>65000</v>
          </cell>
          <cell r="H942" t="str">
            <v>A</v>
          </cell>
          <cell r="I942" t="str">
            <v>00000041</v>
          </cell>
          <cell r="J942">
            <v>63</v>
          </cell>
          <cell r="K942">
            <v>313</v>
          </cell>
          <cell r="L942">
            <v>6621</v>
          </cell>
          <cell r="M942">
            <v>0</v>
          </cell>
          <cell r="N942">
            <v>0</v>
          </cell>
          <cell r="O942">
            <v>0</v>
          </cell>
          <cell r="P942">
            <v>0</v>
          </cell>
          <cell r="Q942" t="str">
            <v>0662</v>
          </cell>
          <cell r="R942" t="str">
            <v>65000</v>
          </cell>
          <cell r="S942" t="str">
            <v>200212</v>
          </cell>
          <cell r="T942" t="str">
            <v>CA01</v>
          </cell>
          <cell r="U942">
            <v>596</v>
          </cell>
          <cell r="V942" t="str">
            <v>LDB</v>
          </cell>
          <cell r="W942">
            <v>0</v>
          </cell>
          <cell r="Y942">
            <v>0</v>
          </cell>
          <cell r="Z942">
            <v>0</v>
          </cell>
          <cell r="AA942" t="str">
            <v>BCH</v>
          </cell>
          <cell r="AB942" t="str">
            <v>0033</v>
          </cell>
          <cell r="AC942" t="str">
            <v>WKS</v>
          </cell>
          <cell r="AE942" t="str">
            <v>JV#</v>
          </cell>
          <cell r="AF942" t="str">
            <v>1232</v>
          </cell>
          <cell r="AG942" t="str">
            <v>FRN</v>
          </cell>
          <cell r="AH942" t="str">
            <v>6621</v>
          </cell>
          <cell r="AI942" t="str">
            <v>RP#</v>
          </cell>
          <cell r="AJ942" t="str">
            <v>000</v>
          </cell>
          <cell r="AK942" t="str">
            <v>CTL</v>
          </cell>
          <cell r="AM942" t="str">
            <v>RF#</v>
          </cell>
          <cell r="AU942" t="str">
            <v>ACCR WD COMM UNPAID INV</v>
          </cell>
          <cell r="AZ942" t="str">
            <v>FPL Fibernet</v>
          </cell>
        </row>
        <row r="943">
          <cell r="A943" t="str">
            <v>107100</v>
          </cell>
          <cell r="B943" t="str">
            <v>0313</v>
          </cell>
          <cell r="C943" t="str">
            <v>06600</v>
          </cell>
          <cell r="D943" t="str">
            <v>0FIBER</v>
          </cell>
          <cell r="E943" t="str">
            <v>313000</v>
          </cell>
          <cell r="F943" t="str">
            <v>0662</v>
          </cell>
          <cell r="G943" t="str">
            <v>65000</v>
          </cell>
          <cell r="H943" t="str">
            <v>A</v>
          </cell>
          <cell r="I943" t="str">
            <v>00000041</v>
          </cell>
          <cell r="J943">
            <v>63</v>
          </cell>
          <cell r="K943">
            <v>313</v>
          </cell>
          <cell r="L943">
            <v>6621</v>
          </cell>
          <cell r="M943">
            <v>0</v>
          </cell>
          <cell r="N943">
            <v>0</v>
          </cell>
          <cell r="O943">
            <v>0</v>
          </cell>
          <cell r="P943">
            <v>0</v>
          </cell>
          <cell r="Q943" t="str">
            <v>0662</v>
          </cell>
          <cell r="R943" t="str">
            <v>65000</v>
          </cell>
          <cell r="S943" t="str">
            <v>200212</v>
          </cell>
          <cell r="T943" t="str">
            <v>CA01</v>
          </cell>
          <cell r="U943">
            <v>-596</v>
          </cell>
          <cell r="V943" t="str">
            <v>LDB</v>
          </cell>
          <cell r="W943">
            <v>0</v>
          </cell>
          <cell r="Y943">
            <v>0</v>
          </cell>
          <cell r="Z943">
            <v>0</v>
          </cell>
          <cell r="AA943" t="str">
            <v>BCH</v>
          </cell>
          <cell r="AB943" t="str">
            <v>0034</v>
          </cell>
          <cell r="AC943" t="str">
            <v>WKS</v>
          </cell>
          <cell r="AE943" t="str">
            <v>JV#</v>
          </cell>
          <cell r="AF943" t="str">
            <v>1232</v>
          </cell>
          <cell r="AG943" t="str">
            <v>FRN</v>
          </cell>
          <cell r="AH943" t="str">
            <v>6621</v>
          </cell>
          <cell r="AI943" t="str">
            <v>RP#</v>
          </cell>
          <cell r="AJ943" t="str">
            <v>000</v>
          </cell>
          <cell r="AK943" t="str">
            <v>CTL</v>
          </cell>
          <cell r="AM943" t="str">
            <v>RF#</v>
          </cell>
          <cell r="AU943" t="str">
            <v>ACCR WD COMM UNPAID INV</v>
          </cell>
          <cell r="AZ943" t="str">
            <v>FPL Fibernet</v>
          </cell>
        </row>
        <row r="944">
          <cell r="A944" t="str">
            <v>107100</v>
          </cell>
          <cell r="B944" t="str">
            <v>0313</v>
          </cell>
          <cell r="C944" t="str">
            <v>06600</v>
          </cell>
          <cell r="D944" t="str">
            <v>0FIBER</v>
          </cell>
          <cell r="E944" t="str">
            <v>313000</v>
          </cell>
          <cell r="F944" t="str">
            <v>0803</v>
          </cell>
          <cell r="G944" t="str">
            <v>36000</v>
          </cell>
          <cell r="H944" t="str">
            <v>A</v>
          </cell>
          <cell r="I944" t="str">
            <v>00000041</v>
          </cell>
          <cell r="J944">
            <v>63</v>
          </cell>
          <cell r="K944">
            <v>313</v>
          </cell>
          <cell r="L944">
            <v>6621</v>
          </cell>
          <cell r="M944">
            <v>107</v>
          </cell>
          <cell r="N944">
            <v>10</v>
          </cell>
          <cell r="O944">
            <v>0</v>
          </cell>
          <cell r="P944">
            <v>107.1</v>
          </cell>
          <cell r="Q944" t="str">
            <v>0803</v>
          </cell>
          <cell r="R944" t="str">
            <v>36000</v>
          </cell>
          <cell r="S944" t="str">
            <v>200212</v>
          </cell>
          <cell r="T944" t="str">
            <v>PY42</v>
          </cell>
          <cell r="U944">
            <v>113.44</v>
          </cell>
          <cell r="V944" t="str">
            <v>LDB</v>
          </cell>
          <cell r="W944">
            <v>0</v>
          </cell>
          <cell r="X944" t="str">
            <v>SHR</v>
          </cell>
          <cell r="Y944">
            <v>3</v>
          </cell>
          <cell r="Z944">
            <v>3</v>
          </cell>
          <cell r="AA944" t="str">
            <v>PYP</v>
          </cell>
          <cell r="AB944" t="str">
            <v xml:space="preserve"> 0000025</v>
          </cell>
          <cell r="AC944" t="str">
            <v>PYL</v>
          </cell>
          <cell r="AD944" t="str">
            <v>004399</v>
          </cell>
          <cell r="AE944" t="str">
            <v>EMP</v>
          </cell>
          <cell r="AF944" t="str">
            <v>80814</v>
          </cell>
          <cell r="AG944" t="str">
            <v>JUL</v>
          </cell>
          <cell r="AH944" t="str">
            <v xml:space="preserve"> 000.00</v>
          </cell>
          <cell r="AI944" t="str">
            <v>BCH</v>
          </cell>
          <cell r="AJ944" t="str">
            <v>500</v>
          </cell>
          <cell r="AK944" t="str">
            <v>CLS</v>
          </cell>
          <cell r="AL944" t="str">
            <v>R437</v>
          </cell>
          <cell r="AM944" t="str">
            <v>DTA</v>
          </cell>
          <cell r="AN944" t="str">
            <v xml:space="preserve"> 00000000000.00</v>
          </cell>
          <cell r="AO944" t="str">
            <v>DTH</v>
          </cell>
          <cell r="AP944" t="str">
            <v xml:space="preserve"> 00000000000.00</v>
          </cell>
          <cell r="AV944" t="str">
            <v>000000000</v>
          </cell>
          <cell r="AW944" t="str">
            <v>000</v>
          </cell>
          <cell r="AX944" t="str">
            <v>00</v>
          </cell>
          <cell r="AY944" t="str">
            <v>0</v>
          </cell>
          <cell r="AZ944" t="str">
            <v>FPL Fibernet</v>
          </cell>
        </row>
        <row r="945">
          <cell r="A945" t="str">
            <v>107100</v>
          </cell>
          <cell r="B945" t="str">
            <v>0313</v>
          </cell>
          <cell r="C945" t="str">
            <v>06600</v>
          </cell>
          <cell r="D945" t="str">
            <v>0FIBER</v>
          </cell>
          <cell r="E945" t="str">
            <v>313000</v>
          </cell>
          <cell r="F945" t="str">
            <v>0813</v>
          </cell>
          <cell r="G945" t="str">
            <v>51450</v>
          </cell>
          <cell r="H945" t="str">
            <v>A</v>
          </cell>
          <cell r="I945" t="str">
            <v>00000041</v>
          </cell>
          <cell r="J945">
            <v>63</v>
          </cell>
          <cell r="K945">
            <v>313</v>
          </cell>
          <cell r="L945">
            <v>6621</v>
          </cell>
          <cell r="M945">
            <v>0</v>
          </cell>
          <cell r="N945">
            <v>0</v>
          </cell>
          <cell r="O945">
            <v>0</v>
          </cell>
          <cell r="P945">
            <v>0</v>
          </cell>
          <cell r="Q945" t="str">
            <v>0813</v>
          </cell>
          <cell r="R945" t="str">
            <v>51450</v>
          </cell>
          <cell r="S945" t="str">
            <v>200212</v>
          </cell>
          <cell r="T945" t="str">
            <v>SA01</v>
          </cell>
          <cell r="U945">
            <v>615</v>
          </cell>
          <cell r="W945">
            <v>0</v>
          </cell>
          <cell r="Y945">
            <v>0</v>
          </cell>
          <cell r="Z945">
            <v>1</v>
          </cell>
          <cell r="AA945" t="str">
            <v>BCH</v>
          </cell>
          <cell r="AB945" t="str">
            <v>450002354</v>
          </cell>
          <cell r="AC945" t="str">
            <v>PO#</v>
          </cell>
          <cell r="AD945" t="str">
            <v>4500054250</v>
          </cell>
          <cell r="AE945" t="str">
            <v>S/R</v>
          </cell>
          <cell r="AF945" t="str">
            <v>337</v>
          </cell>
          <cell r="AI945" t="str">
            <v>PYN</v>
          </cell>
          <cell r="AJ945" t="str">
            <v>K NEX INC</v>
          </cell>
          <cell r="AK945" t="str">
            <v>VND</v>
          </cell>
          <cell r="AL945" t="str">
            <v>593648022</v>
          </cell>
          <cell r="AM945" t="str">
            <v>FAC</v>
          </cell>
          <cell r="AN945" t="str">
            <v>000</v>
          </cell>
          <cell r="AQ945" t="str">
            <v>NVD</v>
          </cell>
          <cell r="AR945" t="str">
            <v>2002-12-</v>
          </cell>
          <cell r="AU945" t="str">
            <v>INVOICE# 1115       K NEX INC           5000003656</v>
          </cell>
          <cell r="AV945" t="str">
            <v>WF-BATCH</v>
          </cell>
          <cell r="AW945" t="str">
            <v>000</v>
          </cell>
          <cell r="AX945" t="str">
            <v>00</v>
          </cell>
          <cell r="AY945" t="str">
            <v>0</v>
          </cell>
          <cell r="AZ945" t="str">
            <v>FPL Fibernet</v>
          </cell>
        </row>
        <row r="946">
          <cell r="A946" t="str">
            <v>107100</v>
          </cell>
          <cell r="B946" t="str">
            <v>0313</v>
          </cell>
          <cell r="C946" t="str">
            <v>06600</v>
          </cell>
          <cell r="D946" t="str">
            <v>0FIBER</v>
          </cell>
          <cell r="E946" t="str">
            <v>313000</v>
          </cell>
          <cell r="F946" t="str">
            <v>0813</v>
          </cell>
          <cell r="G946" t="str">
            <v>51450</v>
          </cell>
          <cell r="H946" t="str">
            <v>A</v>
          </cell>
          <cell r="I946" t="str">
            <v>00000041</v>
          </cell>
          <cell r="J946">
            <v>63</v>
          </cell>
          <cell r="K946">
            <v>313</v>
          </cell>
          <cell r="L946">
            <v>6621</v>
          </cell>
          <cell r="M946">
            <v>0</v>
          </cell>
          <cell r="N946">
            <v>0</v>
          </cell>
          <cell r="O946">
            <v>0</v>
          </cell>
          <cell r="P946">
            <v>0</v>
          </cell>
          <cell r="Q946" t="str">
            <v>0813</v>
          </cell>
          <cell r="R946" t="str">
            <v>51450</v>
          </cell>
          <cell r="S946" t="str">
            <v>200212</v>
          </cell>
          <cell r="T946" t="str">
            <v>SA01</v>
          </cell>
          <cell r="U946">
            <v>2665</v>
          </cell>
          <cell r="W946">
            <v>0</v>
          </cell>
          <cell r="Y946">
            <v>0</v>
          </cell>
          <cell r="Z946">
            <v>1</v>
          </cell>
          <cell r="AA946" t="str">
            <v>BCH</v>
          </cell>
          <cell r="AB946" t="str">
            <v>450002354</v>
          </cell>
          <cell r="AC946" t="str">
            <v>PO#</v>
          </cell>
          <cell r="AD946" t="str">
            <v>4500054250</v>
          </cell>
          <cell r="AE946" t="str">
            <v>S/R</v>
          </cell>
          <cell r="AF946" t="str">
            <v>337</v>
          </cell>
          <cell r="AI946" t="str">
            <v>PYN</v>
          </cell>
          <cell r="AJ946" t="str">
            <v>K NEX INC</v>
          </cell>
          <cell r="AK946" t="str">
            <v>VND</v>
          </cell>
          <cell r="AL946" t="str">
            <v>593648022</v>
          </cell>
          <cell r="AM946" t="str">
            <v>FAC</v>
          </cell>
          <cell r="AN946" t="str">
            <v>000</v>
          </cell>
          <cell r="AQ946" t="str">
            <v>NVD</v>
          </cell>
          <cell r="AR946" t="str">
            <v>2002-12-</v>
          </cell>
          <cell r="AU946" t="str">
            <v>INVOICE# 1114       K NEX INC           5000003655</v>
          </cell>
          <cell r="AV946" t="str">
            <v>WF-BATCH</v>
          </cell>
          <cell r="AW946" t="str">
            <v>000</v>
          </cell>
          <cell r="AX946" t="str">
            <v>00</v>
          </cell>
          <cell r="AY946" t="str">
            <v>0</v>
          </cell>
          <cell r="AZ946" t="str">
            <v>FPL Fibernet</v>
          </cell>
        </row>
        <row r="947">
          <cell r="A947" t="str">
            <v>107100</v>
          </cell>
          <cell r="B947" t="str">
            <v>0385</v>
          </cell>
          <cell r="C947" t="str">
            <v>06600</v>
          </cell>
          <cell r="D947" t="str">
            <v>0FIBER</v>
          </cell>
          <cell r="E947" t="str">
            <v>385000</v>
          </cell>
          <cell r="F947" t="str">
            <v>0676</v>
          </cell>
          <cell r="G947" t="str">
            <v>11450</v>
          </cell>
          <cell r="H947" t="str">
            <v>A</v>
          </cell>
          <cell r="I947" t="str">
            <v>00000041</v>
          </cell>
          <cell r="J947">
            <v>62</v>
          </cell>
          <cell r="K947">
            <v>385</v>
          </cell>
          <cell r="L947">
            <v>6621</v>
          </cell>
          <cell r="M947">
            <v>0</v>
          </cell>
          <cell r="N947">
            <v>0</v>
          </cell>
          <cell r="O947">
            <v>0</v>
          </cell>
          <cell r="P947">
            <v>0</v>
          </cell>
          <cell r="Q947" t="str">
            <v>0676</v>
          </cell>
          <cell r="R947" t="str">
            <v>11450</v>
          </cell>
          <cell r="S947" t="str">
            <v>200212</v>
          </cell>
          <cell r="T947" t="str">
            <v>SA01</v>
          </cell>
          <cell r="U947">
            <v>714.39</v>
          </cell>
          <cell r="V947" t="str">
            <v>LDB</v>
          </cell>
          <cell r="W947">
            <v>0</v>
          </cell>
          <cell r="Y947">
            <v>0</v>
          </cell>
          <cell r="Z947">
            <v>1</v>
          </cell>
          <cell r="AA947" t="str">
            <v>MS#</v>
          </cell>
          <cell r="AB947" t="str">
            <v xml:space="preserve">   998000427</v>
          </cell>
          <cell r="AC947" t="str">
            <v>BCH</v>
          </cell>
          <cell r="AD947" t="str">
            <v>012375</v>
          </cell>
          <cell r="AE947" t="str">
            <v>TML</v>
          </cell>
          <cell r="AF947" t="str">
            <v>12026</v>
          </cell>
          <cell r="AG947" t="str">
            <v>SRL</v>
          </cell>
          <cell r="AH947" t="str">
            <v>0368</v>
          </cell>
          <cell r="AI947" t="str">
            <v>DLV</v>
          </cell>
          <cell r="AJ947" t="str">
            <v>000</v>
          </cell>
          <cell r="AK947" t="str">
            <v>REL</v>
          </cell>
          <cell r="AL947" t="str">
            <v>000</v>
          </cell>
          <cell r="AM947" t="str">
            <v>LN#</v>
          </cell>
          <cell r="AO947" t="str">
            <v>UOI</v>
          </cell>
          <cell r="AP947" t="str">
            <v>EA</v>
          </cell>
          <cell r="AU947" t="str">
            <v>0</v>
          </cell>
          <cell r="AW947" t="str">
            <v>000</v>
          </cell>
          <cell r="AX947" t="str">
            <v>00</v>
          </cell>
          <cell r="AY947" t="str">
            <v>0</v>
          </cell>
          <cell r="AZ947" t="str">
            <v>FPL Fibernet</v>
          </cell>
        </row>
        <row r="948">
          <cell r="A948" t="str">
            <v>107100</v>
          </cell>
          <cell r="B948" t="str">
            <v>0312</v>
          </cell>
          <cell r="C948" t="str">
            <v>06600</v>
          </cell>
          <cell r="D948" t="str">
            <v>0FIBER</v>
          </cell>
          <cell r="E948" t="str">
            <v>312000</v>
          </cell>
          <cell r="F948" t="str">
            <v>0629</v>
          </cell>
          <cell r="G948" t="str">
            <v>52450</v>
          </cell>
          <cell r="H948" t="str">
            <v>A</v>
          </cell>
          <cell r="I948" t="str">
            <v>00000041</v>
          </cell>
          <cell r="J948">
            <v>60</v>
          </cell>
          <cell r="K948">
            <v>312</v>
          </cell>
          <cell r="L948">
            <v>6622</v>
          </cell>
          <cell r="M948">
            <v>0</v>
          </cell>
          <cell r="N948">
            <v>0</v>
          </cell>
          <cell r="O948">
            <v>0</v>
          </cell>
          <cell r="P948">
            <v>0</v>
          </cell>
          <cell r="Q948" t="str">
            <v>0629</v>
          </cell>
          <cell r="R948" t="str">
            <v>52450</v>
          </cell>
          <cell r="S948" t="str">
            <v>200212</v>
          </cell>
          <cell r="T948" t="str">
            <v>SA01</v>
          </cell>
          <cell r="U948">
            <v>7.16</v>
          </cell>
          <cell r="W948">
            <v>0</v>
          </cell>
          <cell r="Y948">
            <v>0</v>
          </cell>
          <cell r="Z948">
            <v>0</v>
          </cell>
          <cell r="AA948" t="str">
            <v>BCH</v>
          </cell>
          <cell r="AB948" t="str">
            <v>450002337</v>
          </cell>
          <cell r="AC948" t="str">
            <v>PO#</v>
          </cell>
          <cell r="AE948" t="str">
            <v>S/R</v>
          </cell>
          <cell r="AI948" t="str">
            <v>PYN</v>
          </cell>
          <cell r="AJ948" t="str">
            <v>US BANK NATIONAL ASSOCIAT</v>
          </cell>
          <cell r="AK948" t="str">
            <v>VND</v>
          </cell>
          <cell r="AL948" t="str">
            <v>411881896</v>
          </cell>
          <cell r="AM948" t="str">
            <v>FAC</v>
          </cell>
          <cell r="AN948" t="str">
            <v>000</v>
          </cell>
          <cell r="AQ948" t="str">
            <v>NVD</v>
          </cell>
          <cell r="AR948" t="str">
            <v>2002-09-</v>
          </cell>
          <cell r="AU948" t="str">
            <v>4246044100408099    US BANK NATIONAL ASS1900003263</v>
          </cell>
          <cell r="AV948" t="str">
            <v>WF-BATCH</v>
          </cell>
          <cell r="AW948" t="str">
            <v>000</v>
          </cell>
          <cell r="AX948" t="str">
            <v>00</v>
          </cell>
          <cell r="AY948" t="str">
            <v>0</v>
          </cell>
          <cell r="AZ948" t="str">
            <v>FPL Fibernet</v>
          </cell>
        </row>
        <row r="949">
          <cell r="A949" t="str">
            <v>107100</v>
          </cell>
          <cell r="B949" t="str">
            <v>0312</v>
          </cell>
          <cell r="C949" t="str">
            <v>06600</v>
          </cell>
          <cell r="D949" t="str">
            <v>0FIBER</v>
          </cell>
          <cell r="E949" t="str">
            <v>312000</v>
          </cell>
          <cell r="F949" t="str">
            <v>0662</v>
          </cell>
          <cell r="G949" t="str">
            <v>51450</v>
          </cell>
          <cell r="H949" t="str">
            <v>A</v>
          </cell>
          <cell r="I949" t="str">
            <v>00000041</v>
          </cell>
          <cell r="J949">
            <v>63</v>
          </cell>
          <cell r="K949">
            <v>312</v>
          </cell>
          <cell r="L949">
            <v>6622</v>
          </cell>
          <cell r="M949">
            <v>0</v>
          </cell>
          <cell r="N949">
            <v>0</v>
          </cell>
          <cell r="O949">
            <v>0</v>
          </cell>
          <cell r="P949">
            <v>0</v>
          </cell>
          <cell r="Q949" t="str">
            <v>0662</v>
          </cell>
          <cell r="R949" t="str">
            <v>51450</v>
          </cell>
          <cell r="S949" t="str">
            <v>200212</v>
          </cell>
          <cell r="T949" t="str">
            <v>SA01</v>
          </cell>
          <cell r="U949">
            <v>198.25</v>
          </cell>
          <cell r="W949">
            <v>0</v>
          </cell>
          <cell r="Y949">
            <v>0</v>
          </cell>
          <cell r="Z949">
            <v>1</v>
          </cell>
          <cell r="AA949" t="str">
            <v>BCH</v>
          </cell>
          <cell r="AB949" t="str">
            <v>450002350</v>
          </cell>
          <cell r="AC949" t="str">
            <v>PO#</v>
          </cell>
          <cell r="AD949" t="str">
            <v>4500030221</v>
          </cell>
          <cell r="AE949" t="str">
            <v>S/R</v>
          </cell>
          <cell r="AF949" t="str">
            <v>NET</v>
          </cell>
          <cell r="AI949" t="str">
            <v>PYN</v>
          </cell>
          <cell r="AJ949" t="str">
            <v>W D COMMUNICATIONS INC</v>
          </cell>
          <cell r="AK949" t="str">
            <v>VND</v>
          </cell>
          <cell r="AL949" t="str">
            <v>591953252</v>
          </cell>
          <cell r="AM949" t="str">
            <v>FAC</v>
          </cell>
          <cell r="AN949" t="str">
            <v>000</v>
          </cell>
          <cell r="AQ949" t="str">
            <v>NVD</v>
          </cell>
          <cell r="AR949" t="str">
            <v>2002-12-</v>
          </cell>
          <cell r="AU949" t="str">
            <v>INVOICE# 26689      W D COMMUNICATIONS I5000003538</v>
          </cell>
          <cell r="AV949" t="str">
            <v>WF-BATCH</v>
          </cell>
          <cell r="AW949" t="str">
            <v>000</v>
          </cell>
          <cell r="AX949" t="str">
            <v>00</v>
          </cell>
          <cell r="AY949" t="str">
            <v>0</v>
          </cell>
          <cell r="AZ949" t="str">
            <v>FPL Fibernet</v>
          </cell>
        </row>
        <row r="950">
          <cell r="A950" t="str">
            <v>107100</v>
          </cell>
          <cell r="B950" t="str">
            <v>0312</v>
          </cell>
          <cell r="C950" t="str">
            <v>06600</v>
          </cell>
          <cell r="D950" t="str">
            <v>0FIBER</v>
          </cell>
          <cell r="E950" t="str">
            <v>312000</v>
          </cell>
          <cell r="F950" t="str">
            <v>0662</v>
          </cell>
          <cell r="G950" t="str">
            <v>51450</v>
          </cell>
          <cell r="H950" t="str">
            <v>A</v>
          </cell>
          <cell r="I950" t="str">
            <v>00000041</v>
          </cell>
          <cell r="J950">
            <v>63</v>
          </cell>
          <cell r="K950">
            <v>312</v>
          </cell>
          <cell r="L950">
            <v>6622</v>
          </cell>
          <cell r="M950">
            <v>0</v>
          </cell>
          <cell r="N950">
            <v>0</v>
          </cell>
          <cell r="O950">
            <v>0</v>
          </cell>
          <cell r="P950">
            <v>0</v>
          </cell>
          <cell r="Q950" t="str">
            <v>0662</v>
          </cell>
          <cell r="R950" t="str">
            <v>51450</v>
          </cell>
          <cell r="S950" t="str">
            <v>200212</v>
          </cell>
          <cell r="T950" t="str">
            <v>SA01</v>
          </cell>
          <cell r="U950">
            <v>396.5</v>
          </cell>
          <cell r="W950">
            <v>0</v>
          </cell>
          <cell r="Y950">
            <v>0</v>
          </cell>
          <cell r="Z950">
            <v>1</v>
          </cell>
          <cell r="AA950" t="str">
            <v>BCH</v>
          </cell>
          <cell r="AB950" t="str">
            <v>450002350</v>
          </cell>
          <cell r="AC950" t="str">
            <v>PO#</v>
          </cell>
          <cell r="AD950" t="str">
            <v>4500030221</v>
          </cell>
          <cell r="AE950" t="str">
            <v>S/R</v>
          </cell>
          <cell r="AF950" t="str">
            <v>NET</v>
          </cell>
          <cell r="AI950" t="str">
            <v>PYN</v>
          </cell>
          <cell r="AJ950" t="str">
            <v>W D COMMUNICATIONS INC</v>
          </cell>
          <cell r="AK950" t="str">
            <v>VND</v>
          </cell>
          <cell r="AL950" t="str">
            <v>591953252</v>
          </cell>
          <cell r="AM950" t="str">
            <v>FAC</v>
          </cell>
          <cell r="AN950" t="str">
            <v>000</v>
          </cell>
          <cell r="AQ950" t="str">
            <v>NVD</v>
          </cell>
          <cell r="AR950" t="str">
            <v>2002-12-</v>
          </cell>
          <cell r="AU950" t="str">
            <v>INVOICE# 26707      W D COMMUNICATIONS I5000003533</v>
          </cell>
          <cell r="AV950" t="str">
            <v>WF-BATCH</v>
          </cell>
          <cell r="AW950" t="str">
            <v>000</v>
          </cell>
          <cell r="AX950" t="str">
            <v>00</v>
          </cell>
          <cell r="AY950" t="str">
            <v>0</v>
          </cell>
          <cell r="AZ950" t="str">
            <v>FPL Fibernet</v>
          </cell>
        </row>
        <row r="951">
          <cell r="A951" t="str">
            <v>107100</v>
          </cell>
          <cell r="B951" t="str">
            <v>0312</v>
          </cell>
          <cell r="C951" t="str">
            <v>06600</v>
          </cell>
          <cell r="D951" t="str">
            <v>0FIBER</v>
          </cell>
          <cell r="E951" t="str">
            <v>312000</v>
          </cell>
          <cell r="F951" t="str">
            <v>0803</v>
          </cell>
          <cell r="G951" t="str">
            <v>36000</v>
          </cell>
          <cell r="H951" t="str">
            <v>A</v>
          </cell>
          <cell r="I951" t="str">
            <v>00000041</v>
          </cell>
          <cell r="J951">
            <v>60</v>
          </cell>
          <cell r="K951">
            <v>312</v>
          </cell>
          <cell r="L951">
            <v>6622</v>
          </cell>
          <cell r="M951">
            <v>107</v>
          </cell>
          <cell r="N951">
            <v>10</v>
          </cell>
          <cell r="O951">
            <v>0</v>
          </cell>
          <cell r="P951">
            <v>107.1</v>
          </cell>
          <cell r="Q951" t="str">
            <v>0803</v>
          </cell>
          <cell r="R951" t="str">
            <v>36000</v>
          </cell>
          <cell r="S951" t="str">
            <v>200212</v>
          </cell>
          <cell r="T951" t="str">
            <v>PY42</v>
          </cell>
          <cell r="U951">
            <v>73.08</v>
          </cell>
          <cell r="V951" t="str">
            <v>LDB</v>
          </cell>
          <cell r="W951">
            <v>0</v>
          </cell>
          <cell r="X951" t="str">
            <v>SHR</v>
          </cell>
          <cell r="Y951">
            <v>2</v>
          </cell>
          <cell r="Z951">
            <v>2</v>
          </cell>
          <cell r="AA951" t="str">
            <v>PYP</v>
          </cell>
          <cell r="AB951" t="str">
            <v xml:space="preserve"> 0000026</v>
          </cell>
          <cell r="AC951" t="str">
            <v>PYL</v>
          </cell>
          <cell r="AD951" t="str">
            <v>004382</v>
          </cell>
          <cell r="AE951" t="str">
            <v>EMP</v>
          </cell>
          <cell r="AF951" t="str">
            <v>90017</v>
          </cell>
          <cell r="AG951" t="str">
            <v>JUL</v>
          </cell>
          <cell r="AH951" t="str">
            <v xml:space="preserve"> 000.00</v>
          </cell>
          <cell r="AI951" t="str">
            <v>BCH</v>
          </cell>
          <cell r="AJ951" t="str">
            <v>500</v>
          </cell>
          <cell r="AK951" t="str">
            <v>CLS</v>
          </cell>
          <cell r="AL951" t="str">
            <v>R449</v>
          </cell>
          <cell r="AM951" t="str">
            <v>DTA</v>
          </cell>
          <cell r="AN951" t="str">
            <v xml:space="preserve"> 00000000000.00</v>
          </cell>
          <cell r="AO951" t="str">
            <v>DTH</v>
          </cell>
          <cell r="AP951" t="str">
            <v xml:space="preserve"> 00000000000.00</v>
          </cell>
          <cell r="AV951" t="str">
            <v>000000000</v>
          </cell>
          <cell r="AW951" t="str">
            <v>000</v>
          </cell>
          <cell r="AX951" t="str">
            <v>00</v>
          </cell>
          <cell r="AY951" t="str">
            <v>0</v>
          </cell>
          <cell r="AZ951" t="str">
            <v>FPL Fibernet</v>
          </cell>
        </row>
        <row r="952">
          <cell r="A952" t="str">
            <v>107100</v>
          </cell>
          <cell r="B952" t="str">
            <v>0312</v>
          </cell>
          <cell r="C952" t="str">
            <v>06600</v>
          </cell>
          <cell r="D952" t="str">
            <v>0FIBER</v>
          </cell>
          <cell r="E952" t="str">
            <v>312000</v>
          </cell>
          <cell r="F952" t="str">
            <v>0803</v>
          </cell>
          <cell r="G952" t="str">
            <v>36000</v>
          </cell>
          <cell r="H952" t="str">
            <v>A</v>
          </cell>
          <cell r="I952" t="str">
            <v>00000041</v>
          </cell>
          <cell r="J952">
            <v>60</v>
          </cell>
          <cell r="K952">
            <v>312</v>
          </cell>
          <cell r="L952">
            <v>6622</v>
          </cell>
          <cell r="M952">
            <v>107</v>
          </cell>
          <cell r="N952">
            <v>10</v>
          </cell>
          <cell r="O952">
            <v>0</v>
          </cell>
          <cell r="P952">
            <v>107.1</v>
          </cell>
          <cell r="Q952" t="str">
            <v>0803</v>
          </cell>
          <cell r="R952" t="str">
            <v>36000</v>
          </cell>
          <cell r="S952" t="str">
            <v>200212</v>
          </cell>
          <cell r="T952" t="str">
            <v>PY42</v>
          </cell>
          <cell r="U952">
            <v>146.15</v>
          </cell>
          <cell r="V952" t="str">
            <v>LDB</v>
          </cell>
          <cell r="W952">
            <v>0</v>
          </cell>
          <cell r="X952" t="str">
            <v>SHR</v>
          </cell>
          <cell r="Y952">
            <v>4</v>
          </cell>
          <cell r="Z952">
            <v>4</v>
          </cell>
          <cell r="AA952" t="str">
            <v>PYP</v>
          </cell>
          <cell r="AB952" t="str">
            <v xml:space="preserve"> 0000025</v>
          </cell>
          <cell r="AC952" t="str">
            <v>PYL</v>
          </cell>
          <cell r="AD952" t="str">
            <v>004382</v>
          </cell>
          <cell r="AE952" t="str">
            <v>EMP</v>
          </cell>
          <cell r="AF952" t="str">
            <v>90017</v>
          </cell>
          <cell r="AG952" t="str">
            <v>JUL</v>
          </cell>
          <cell r="AH952" t="str">
            <v xml:space="preserve"> 000.00</v>
          </cell>
          <cell r="AI952" t="str">
            <v>BCH</v>
          </cell>
          <cell r="AJ952" t="str">
            <v>500</v>
          </cell>
          <cell r="AK952" t="str">
            <v>CLS</v>
          </cell>
          <cell r="AL952" t="str">
            <v>R449</v>
          </cell>
          <cell r="AM952" t="str">
            <v>DTA</v>
          </cell>
          <cell r="AN952" t="str">
            <v xml:space="preserve"> 00000000000.00</v>
          </cell>
          <cell r="AO952" t="str">
            <v>DTH</v>
          </cell>
          <cell r="AP952" t="str">
            <v xml:space="preserve"> 00000000000.00</v>
          </cell>
          <cell r="AV952" t="str">
            <v>000000000</v>
          </cell>
          <cell r="AW952" t="str">
            <v>000</v>
          </cell>
          <cell r="AX952" t="str">
            <v>00</v>
          </cell>
          <cell r="AY952" t="str">
            <v>0</v>
          </cell>
          <cell r="AZ952" t="str">
            <v>FPL Fibernet</v>
          </cell>
        </row>
        <row r="953">
          <cell r="A953" t="str">
            <v>107100</v>
          </cell>
          <cell r="B953" t="str">
            <v>0385</v>
          </cell>
          <cell r="C953" t="str">
            <v>06600</v>
          </cell>
          <cell r="D953" t="str">
            <v>0FIBER</v>
          </cell>
          <cell r="E953" t="str">
            <v>385000</v>
          </cell>
          <cell r="F953" t="str">
            <v>0646</v>
          </cell>
          <cell r="G953" t="str">
            <v>52450</v>
          </cell>
          <cell r="H953" t="str">
            <v>A</v>
          </cell>
          <cell r="I953" t="str">
            <v>00000041</v>
          </cell>
          <cell r="J953">
            <v>60</v>
          </cell>
          <cell r="K953">
            <v>385</v>
          </cell>
          <cell r="L953">
            <v>6622</v>
          </cell>
          <cell r="M953">
            <v>0</v>
          </cell>
          <cell r="N953">
            <v>0</v>
          </cell>
          <cell r="O953">
            <v>0</v>
          </cell>
          <cell r="P953">
            <v>0</v>
          </cell>
          <cell r="Q953" t="str">
            <v>0646</v>
          </cell>
          <cell r="R953" t="str">
            <v>52450</v>
          </cell>
          <cell r="S953" t="str">
            <v>200212</v>
          </cell>
          <cell r="T953" t="str">
            <v>SA01</v>
          </cell>
          <cell r="U953">
            <v>51.83</v>
          </cell>
          <cell r="W953">
            <v>0</v>
          </cell>
          <cell r="Y953">
            <v>0</v>
          </cell>
          <cell r="Z953">
            <v>0</v>
          </cell>
          <cell r="AA953" t="str">
            <v>BCH</v>
          </cell>
          <cell r="AB953" t="str">
            <v>450002343</v>
          </cell>
          <cell r="AC953" t="str">
            <v>PO#</v>
          </cell>
          <cell r="AE953" t="str">
            <v>S/R</v>
          </cell>
          <cell r="AI953" t="str">
            <v>PYN</v>
          </cell>
          <cell r="AJ953" t="str">
            <v>CAJIGAS R C</v>
          </cell>
          <cell r="AK953" t="str">
            <v>VND</v>
          </cell>
          <cell r="AL953" t="str">
            <v>264370702</v>
          </cell>
          <cell r="AM953" t="str">
            <v>FAC</v>
          </cell>
          <cell r="AN953" t="str">
            <v>000</v>
          </cell>
          <cell r="AQ953" t="str">
            <v>NVD</v>
          </cell>
          <cell r="AR953" t="str">
            <v>2002-11-</v>
          </cell>
          <cell r="AU953" t="str">
            <v>R CAJIGAS MILEAGE   CAJIGAS R C         1900003290</v>
          </cell>
          <cell r="AV953" t="str">
            <v>WF-BATCH</v>
          </cell>
          <cell r="AW953" t="str">
            <v>000</v>
          </cell>
          <cell r="AX953" t="str">
            <v>00</v>
          </cell>
          <cell r="AY953" t="str">
            <v>0</v>
          </cell>
          <cell r="AZ953" t="str">
            <v>FPL Fibernet</v>
          </cell>
        </row>
        <row r="954">
          <cell r="A954" t="str">
            <v>107100</v>
          </cell>
          <cell r="B954" t="str">
            <v>0385</v>
          </cell>
          <cell r="C954" t="str">
            <v>06600</v>
          </cell>
          <cell r="D954" t="str">
            <v>0FIBER</v>
          </cell>
          <cell r="E954" t="str">
            <v>385000</v>
          </cell>
          <cell r="F954" t="str">
            <v>0803</v>
          </cell>
          <cell r="G954" t="str">
            <v>36000</v>
          </cell>
          <cell r="H954" t="str">
            <v>A</v>
          </cell>
          <cell r="I954" t="str">
            <v>00000041</v>
          </cell>
          <cell r="J954">
            <v>60</v>
          </cell>
          <cell r="K954">
            <v>385</v>
          </cell>
          <cell r="L954">
            <v>6622</v>
          </cell>
          <cell r="M954">
            <v>107</v>
          </cell>
          <cell r="N954">
            <v>10</v>
          </cell>
          <cell r="O954">
            <v>0</v>
          </cell>
          <cell r="P954">
            <v>107.1</v>
          </cell>
          <cell r="Q954" t="str">
            <v>0803</v>
          </cell>
          <cell r="R954" t="str">
            <v>36000</v>
          </cell>
          <cell r="S954" t="str">
            <v>200212</v>
          </cell>
          <cell r="T954" t="str">
            <v>PY42</v>
          </cell>
          <cell r="U954">
            <v>87.85</v>
          </cell>
          <cell r="V954" t="str">
            <v>LDB</v>
          </cell>
          <cell r="W954">
            <v>0</v>
          </cell>
          <cell r="X954" t="str">
            <v>SHR</v>
          </cell>
          <cell r="Y954">
            <v>2</v>
          </cell>
          <cell r="Z954">
            <v>2</v>
          </cell>
          <cell r="AA954" t="str">
            <v>PYP</v>
          </cell>
          <cell r="AB954" t="str">
            <v xml:space="preserve"> 0000025</v>
          </cell>
          <cell r="AC954" t="str">
            <v>PYL</v>
          </cell>
          <cell r="AD954" t="str">
            <v>003054</v>
          </cell>
          <cell r="AE954" t="str">
            <v>EMP</v>
          </cell>
          <cell r="AF954" t="str">
            <v>70702</v>
          </cell>
          <cell r="AG954" t="str">
            <v>JUL</v>
          </cell>
          <cell r="AH954" t="str">
            <v xml:space="preserve"> 000.00</v>
          </cell>
          <cell r="AI954" t="str">
            <v>BCH</v>
          </cell>
          <cell r="AJ954" t="str">
            <v>500</v>
          </cell>
          <cell r="AK954" t="str">
            <v>CLS</v>
          </cell>
          <cell r="AL954" t="str">
            <v>R513</v>
          </cell>
          <cell r="AM954" t="str">
            <v>DTA</v>
          </cell>
          <cell r="AN954" t="str">
            <v xml:space="preserve"> 00000000000.00</v>
          </cell>
          <cell r="AO954" t="str">
            <v>DTH</v>
          </cell>
          <cell r="AP954" t="str">
            <v xml:space="preserve"> 00000000000.00</v>
          </cell>
          <cell r="AV954" t="str">
            <v>000000000</v>
          </cell>
          <cell r="AW954" t="str">
            <v>000</v>
          </cell>
          <cell r="AX954" t="str">
            <v>00</v>
          </cell>
          <cell r="AY954" t="str">
            <v>0</v>
          </cell>
          <cell r="AZ954" t="str">
            <v>FPL Fibernet</v>
          </cell>
        </row>
        <row r="955">
          <cell r="A955" t="str">
            <v>107100</v>
          </cell>
          <cell r="B955" t="str">
            <v>0312</v>
          </cell>
          <cell r="C955" t="str">
            <v>06600</v>
          </cell>
          <cell r="D955" t="str">
            <v>0FIBER</v>
          </cell>
          <cell r="E955" t="str">
            <v>312000</v>
          </cell>
          <cell r="F955" t="str">
            <v>0790</v>
          </cell>
          <cell r="G955" t="str">
            <v>65000</v>
          </cell>
          <cell r="H955" t="str">
            <v>A</v>
          </cell>
          <cell r="I955" t="str">
            <v>00000041</v>
          </cell>
          <cell r="J955">
            <v>63</v>
          </cell>
          <cell r="K955">
            <v>312</v>
          </cell>
          <cell r="L955">
            <v>6623</v>
          </cell>
          <cell r="M955">
            <v>0</v>
          </cell>
          <cell r="N955">
            <v>0</v>
          </cell>
          <cell r="O955">
            <v>0</v>
          </cell>
          <cell r="P955">
            <v>0</v>
          </cell>
          <cell r="Q955" t="str">
            <v>0790</v>
          </cell>
          <cell r="R955" t="str">
            <v>65000</v>
          </cell>
          <cell r="S955" t="str">
            <v>200212</v>
          </cell>
          <cell r="T955" t="str">
            <v>CA01</v>
          </cell>
          <cell r="U955">
            <v>-1790.47</v>
          </cell>
          <cell r="V955" t="str">
            <v>LDB</v>
          </cell>
          <cell r="W955">
            <v>0</v>
          </cell>
          <cell r="Y955">
            <v>0</v>
          </cell>
          <cell r="Z955">
            <v>0</v>
          </cell>
          <cell r="AA955" t="str">
            <v>BCH</v>
          </cell>
          <cell r="AB955" t="str">
            <v>0023</v>
          </cell>
          <cell r="AC955" t="str">
            <v>WKS</v>
          </cell>
          <cell r="AE955" t="str">
            <v>JV#</v>
          </cell>
          <cell r="AF955" t="str">
            <v>1232</v>
          </cell>
          <cell r="AG955" t="str">
            <v>FRN</v>
          </cell>
          <cell r="AH955" t="str">
            <v>6623</v>
          </cell>
          <cell r="AI955" t="str">
            <v>RP#</v>
          </cell>
          <cell r="AJ955" t="str">
            <v>000</v>
          </cell>
          <cell r="AK955" t="str">
            <v>CTL</v>
          </cell>
          <cell r="AM955" t="str">
            <v>RF#</v>
          </cell>
          <cell r="AU955" t="str">
            <v>TO PLACE IN SERVICE</v>
          </cell>
          <cell r="AZ955" t="str">
            <v>FPL Fibernet</v>
          </cell>
        </row>
        <row r="956">
          <cell r="A956" t="str">
            <v>107100</v>
          </cell>
          <cell r="B956" t="str">
            <v>0313</v>
          </cell>
          <cell r="C956" t="str">
            <v>06600</v>
          </cell>
          <cell r="D956" t="str">
            <v>0FIBER</v>
          </cell>
          <cell r="E956" t="str">
            <v>313000</v>
          </cell>
          <cell r="F956" t="str">
            <v>0662</v>
          </cell>
          <cell r="G956" t="str">
            <v>65000</v>
          </cell>
          <cell r="H956" t="str">
            <v>A</v>
          </cell>
          <cell r="I956" t="str">
            <v>00000041</v>
          </cell>
          <cell r="J956">
            <v>63</v>
          </cell>
          <cell r="K956">
            <v>313</v>
          </cell>
          <cell r="L956">
            <v>6624</v>
          </cell>
          <cell r="M956">
            <v>0</v>
          </cell>
          <cell r="N956">
            <v>0</v>
          </cell>
          <cell r="O956">
            <v>0</v>
          </cell>
          <cell r="P956">
            <v>0</v>
          </cell>
          <cell r="Q956" t="str">
            <v>0662</v>
          </cell>
          <cell r="R956" t="str">
            <v>65000</v>
          </cell>
          <cell r="S956" t="str">
            <v>200212</v>
          </cell>
          <cell r="T956" t="str">
            <v>CA01</v>
          </cell>
          <cell r="U956">
            <v>143.19999999999999</v>
          </cell>
          <cell r="V956" t="str">
            <v>LDB</v>
          </cell>
          <cell r="W956">
            <v>0</v>
          </cell>
          <cell r="Y956">
            <v>0</v>
          </cell>
          <cell r="Z956">
            <v>0</v>
          </cell>
          <cell r="AA956" t="str">
            <v>BCH</v>
          </cell>
          <cell r="AB956" t="str">
            <v>0037</v>
          </cell>
          <cell r="AC956" t="str">
            <v>WKS</v>
          </cell>
          <cell r="AE956" t="str">
            <v>JV#</v>
          </cell>
          <cell r="AF956" t="str">
            <v>1232</v>
          </cell>
          <cell r="AG956" t="str">
            <v>FRN</v>
          </cell>
          <cell r="AH956" t="str">
            <v>6624</v>
          </cell>
          <cell r="AI956" t="str">
            <v>RP#</v>
          </cell>
          <cell r="AJ956" t="str">
            <v>000</v>
          </cell>
          <cell r="AK956" t="str">
            <v>CTL</v>
          </cell>
          <cell r="AM956" t="str">
            <v>RF#</v>
          </cell>
          <cell r="AU956" t="str">
            <v>RECLASS FROM 3229 ER 95</v>
          </cell>
          <cell r="AZ956" t="str">
            <v>FPL Fibernet</v>
          </cell>
        </row>
        <row r="957">
          <cell r="A957" t="str">
            <v>107100</v>
          </cell>
          <cell r="B957" t="str">
            <v>0313</v>
          </cell>
          <cell r="C957" t="str">
            <v>06600</v>
          </cell>
          <cell r="D957" t="str">
            <v>0FIBER</v>
          </cell>
          <cell r="E957" t="str">
            <v>313000</v>
          </cell>
          <cell r="F957" t="str">
            <v>0790</v>
          </cell>
          <cell r="G957" t="str">
            <v>65000</v>
          </cell>
          <cell r="H957" t="str">
            <v>A</v>
          </cell>
          <cell r="I957" t="str">
            <v>00000041</v>
          </cell>
          <cell r="J957">
            <v>63</v>
          </cell>
          <cell r="K957">
            <v>313</v>
          </cell>
          <cell r="L957">
            <v>6624</v>
          </cell>
          <cell r="M957">
            <v>0</v>
          </cell>
          <cell r="N957">
            <v>0</v>
          </cell>
          <cell r="O957">
            <v>0</v>
          </cell>
          <cell r="P957">
            <v>0</v>
          </cell>
          <cell r="Q957" t="str">
            <v>0790</v>
          </cell>
          <cell r="R957" t="str">
            <v>65000</v>
          </cell>
          <cell r="S957" t="str">
            <v>200212</v>
          </cell>
          <cell r="T957" t="str">
            <v>CA01</v>
          </cell>
          <cell r="U957">
            <v>1827.74</v>
          </cell>
          <cell r="V957" t="str">
            <v>LDB</v>
          </cell>
          <cell r="W957">
            <v>0</v>
          </cell>
          <cell r="Y957">
            <v>0</v>
          </cell>
          <cell r="Z957">
            <v>0</v>
          </cell>
          <cell r="AA957" t="str">
            <v>BCH</v>
          </cell>
          <cell r="AB957" t="str">
            <v>0014</v>
          </cell>
          <cell r="AC957" t="str">
            <v>WKS</v>
          </cell>
          <cell r="AE957" t="str">
            <v>JV#</v>
          </cell>
          <cell r="AF957" t="str">
            <v>1232</v>
          </cell>
          <cell r="AG957" t="str">
            <v>FRN</v>
          </cell>
          <cell r="AH957" t="str">
            <v>6624</v>
          </cell>
          <cell r="AI957" t="str">
            <v>RP#</v>
          </cell>
          <cell r="AJ957" t="str">
            <v>000</v>
          </cell>
          <cell r="AK957" t="str">
            <v>CTL</v>
          </cell>
          <cell r="AM957" t="str">
            <v>RF#</v>
          </cell>
          <cell r="AU957" t="str">
            <v>ACCRUAL OF DEC 02 CAPITAL</v>
          </cell>
          <cell r="AZ957" t="str">
            <v>FPL Fibernet</v>
          </cell>
        </row>
        <row r="958">
          <cell r="A958" t="str">
            <v>107100</v>
          </cell>
          <cell r="B958" t="str">
            <v>0313</v>
          </cell>
          <cell r="C958" t="str">
            <v>06600</v>
          </cell>
          <cell r="D958" t="str">
            <v>0FIBER</v>
          </cell>
          <cell r="E958" t="str">
            <v>313000</v>
          </cell>
          <cell r="F958" t="str">
            <v>0790</v>
          </cell>
          <cell r="G958" t="str">
            <v>65000</v>
          </cell>
          <cell r="H958" t="str">
            <v>A</v>
          </cell>
          <cell r="I958" t="str">
            <v>00000041</v>
          </cell>
          <cell r="J958">
            <v>63</v>
          </cell>
          <cell r="K958">
            <v>313</v>
          </cell>
          <cell r="L958">
            <v>6624</v>
          </cell>
          <cell r="M958">
            <v>0</v>
          </cell>
          <cell r="N958">
            <v>0</v>
          </cell>
          <cell r="O958">
            <v>0</v>
          </cell>
          <cell r="P958">
            <v>0</v>
          </cell>
          <cell r="Q958" t="str">
            <v>0790</v>
          </cell>
          <cell r="R958" t="str">
            <v>65000</v>
          </cell>
          <cell r="S958" t="str">
            <v>200212</v>
          </cell>
          <cell r="T958" t="str">
            <v>CA01</v>
          </cell>
          <cell r="U958">
            <v>-1827.74</v>
          </cell>
          <cell r="V958" t="str">
            <v>LDB</v>
          </cell>
          <cell r="W958">
            <v>0</v>
          </cell>
          <cell r="Y958">
            <v>0</v>
          </cell>
          <cell r="Z958">
            <v>0</v>
          </cell>
          <cell r="AA958" t="str">
            <v>BCH</v>
          </cell>
          <cell r="AB958" t="str">
            <v>0049</v>
          </cell>
          <cell r="AC958" t="str">
            <v>WKS</v>
          </cell>
          <cell r="AE958" t="str">
            <v>JV#</v>
          </cell>
          <cell r="AF958" t="str">
            <v>1232</v>
          </cell>
          <cell r="AG958" t="str">
            <v>FRN</v>
          </cell>
          <cell r="AH958" t="str">
            <v>6624</v>
          </cell>
          <cell r="AI958" t="str">
            <v>RP#</v>
          </cell>
          <cell r="AJ958" t="str">
            <v>000</v>
          </cell>
          <cell r="AK958" t="str">
            <v>CTL</v>
          </cell>
          <cell r="AM958" t="str">
            <v>RF#</v>
          </cell>
          <cell r="AU958" t="str">
            <v>ACCR REVERSAL OF DEC 02</v>
          </cell>
          <cell r="AZ958" t="str">
            <v>FPL Fibernet</v>
          </cell>
        </row>
        <row r="959">
          <cell r="A959" t="str">
            <v>107100</v>
          </cell>
          <cell r="B959" t="str">
            <v>0385</v>
          </cell>
          <cell r="C959" t="str">
            <v>06600</v>
          </cell>
          <cell r="D959" t="str">
            <v>0FIBER</v>
          </cell>
          <cell r="E959" t="str">
            <v>385000</v>
          </cell>
          <cell r="F959" t="str">
            <v>0803</v>
          </cell>
          <cell r="G959" t="str">
            <v>36000</v>
          </cell>
          <cell r="H959" t="str">
            <v>A</v>
          </cell>
          <cell r="I959" t="str">
            <v>00000041</v>
          </cell>
          <cell r="J959">
            <v>60</v>
          </cell>
          <cell r="K959">
            <v>385</v>
          </cell>
          <cell r="L959">
            <v>6624</v>
          </cell>
          <cell r="M959">
            <v>107</v>
          </cell>
          <cell r="N959">
            <v>10</v>
          </cell>
          <cell r="O959">
            <v>0</v>
          </cell>
          <cell r="P959">
            <v>107.1</v>
          </cell>
          <cell r="Q959" t="str">
            <v>0803</v>
          </cell>
          <cell r="R959" t="str">
            <v>36000</v>
          </cell>
          <cell r="S959" t="str">
            <v>200212</v>
          </cell>
          <cell r="T959" t="str">
            <v>PY42</v>
          </cell>
          <cell r="U959">
            <v>143.19999999999999</v>
          </cell>
          <cell r="V959" t="str">
            <v>LDB</v>
          </cell>
          <cell r="W959">
            <v>0</v>
          </cell>
          <cell r="X959" t="str">
            <v>SHR</v>
          </cell>
          <cell r="Y959">
            <v>4</v>
          </cell>
          <cell r="Z959">
            <v>4</v>
          </cell>
          <cell r="AA959" t="str">
            <v>PYP</v>
          </cell>
          <cell r="AB959" t="str">
            <v xml:space="preserve"> 0000001</v>
          </cell>
          <cell r="AC959" t="str">
            <v>PYL</v>
          </cell>
          <cell r="AD959" t="str">
            <v>004382</v>
          </cell>
          <cell r="AE959" t="str">
            <v>EMP</v>
          </cell>
          <cell r="AF959" t="str">
            <v>46869</v>
          </cell>
          <cell r="AG959" t="str">
            <v>JUL</v>
          </cell>
          <cell r="AH959" t="str">
            <v xml:space="preserve"> 000.00</v>
          </cell>
          <cell r="AI959" t="str">
            <v>BCH</v>
          </cell>
          <cell r="AJ959" t="str">
            <v>500</v>
          </cell>
          <cell r="AK959" t="str">
            <v>CLS</v>
          </cell>
          <cell r="AL959" t="str">
            <v>R431</v>
          </cell>
          <cell r="AM959" t="str">
            <v>DTA</v>
          </cell>
          <cell r="AN959" t="str">
            <v xml:space="preserve"> 00000000000.00</v>
          </cell>
          <cell r="AO959" t="str">
            <v>DTH</v>
          </cell>
          <cell r="AP959" t="str">
            <v xml:space="preserve"> 00000000000.00</v>
          </cell>
          <cell r="AV959" t="str">
            <v>000000000</v>
          </cell>
          <cell r="AW959" t="str">
            <v>000</v>
          </cell>
          <cell r="AX959" t="str">
            <v>00</v>
          </cell>
          <cell r="AY959" t="str">
            <v>0</v>
          </cell>
          <cell r="AZ959" t="str">
            <v>FPL Fibernet</v>
          </cell>
        </row>
        <row r="960">
          <cell r="A960" t="str">
            <v>107100</v>
          </cell>
          <cell r="B960" t="str">
            <v>0314</v>
          </cell>
          <cell r="C960" t="str">
            <v>06600</v>
          </cell>
          <cell r="D960" t="str">
            <v>0FIBER</v>
          </cell>
          <cell r="E960" t="str">
            <v>314000</v>
          </cell>
          <cell r="F960" t="str">
            <v>0790</v>
          </cell>
          <cell r="G960" t="str">
            <v>65000</v>
          </cell>
          <cell r="H960" t="str">
            <v>A</v>
          </cell>
          <cell r="I960" t="str">
            <v>00000041</v>
          </cell>
          <cell r="J960">
            <v>63</v>
          </cell>
          <cell r="K960">
            <v>314</v>
          </cell>
          <cell r="L960">
            <v>6625</v>
          </cell>
          <cell r="M960">
            <v>0</v>
          </cell>
          <cell r="N960">
            <v>0</v>
          </cell>
          <cell r="O960">
            <v>0</v>
          </cell>
          <cell r="P960">
            <v>0</v>
          </cell>
          <cell r="Q960" t="str">
            <v>0790</v>
          </cell>
          <cell r="R960" t="str">
            <v>65000</v>
          </cell>
          <cell r="S960" t="str">
            <v>200212</v>
          </cell>
          <cell r="T960" t="str">
            <v>CA01</v>
          </cell>
          <cell r="U960">
            <v>-3.87</v>
          </cell>
          <cell r="V960" t="str">
            <v>LDB</v>
          </cell>
          <cell r="W960">
            <v>0</v>
          </cell>
          <cell r="Y960">
            <v>0</v>
          </cell>
          <cell r="Z960">
            <v>0</v>
          </cell>
          <cell r="AA960" t="str">
            <v>BCH</v>
          </cell>
          <cell r="AB960" t="str">
            <v>0023</v>
          </cell>
          <cell r="AC960" t="str">
            <v>WKS</v>
          </cell>
          <cell r="AE960" t="str">
            <v>JV#</v>
          </cell>
          <cell r="AF960" t="str">
            <v>1232</v>
          </cell>
          <cell r="AG960" t="str">
            <v>FRN</v>
          </cell>
          <cell r="AH960" t="str">
            <v>6625</v>
          </cell>
          <cell r="AI960" t="str">
            <v>RP#</v>
          </cell>
          <cell r="AJ960" t="str">
            <v>000</v>
          </cell>
          <cell r="AK960" t="str">
            <v>CTL</v>
          </cell>
          <cell r="AM960" t="str">
            <v>RF#</v>
          </cell>
          <cell r="AU960" t="str">
            <v>TO PLACE IN SERVICE</v>
          </cell>
          <cell r="AZ960" t="str">
            <v>FPL Fibernet</v>
          </cell>
        </row>
        <row r="961">
          <cell r="A961" t="str">
            <v>107100</v>
          </cell>
          <cell r="B961" t="str">
            <v>0314</v>
          </cell>
          <cell r="C961" t="str">
            <v>06600</v>
          </cell>
          <cell r="D961" t="str">
            <v>0FIBER</v>
          </cell>
          <cell r="E961" t="str">
            <v>314000</v>
          </cell>
          <cell r="F961" t="str">
            <v>0803</v>
          </cell>
          <cell r="G961" t="str">
            <v>65000</v>
          </cell>
          <cell r="H961" t="str">
            <v>A</v>
          </cell>
          <cell r="I961" t="str">
            <v>00000041</v>
          </cell>
          <cell r="J961">
            <v>63</v>
          </cell>
          <cell r="K961">
            <v>314</v>
          </cell>
          <cell r="L961">
            <v>6625</v>
          </cell>
          <cell r="M961">
            <v>0</v>
          </cell>
          <cell r="N961">
            <v>0</v>
          </cell>
          <cell r="O961">
            <v>0</v>
          </cell>
          <cell r="P961">
            <v>0</v>
          </cell>
          <cell r="Q961" t="str">
            <v>0803</v>
          </cell>
          <cell r="R961" t="str">
            <v>65000</v>
          </cell>
          <cell r="S961" t="str">
            <v>200212</v>
          </cell>
          <cell r="T961" t="str">
            <v>CA01</v>
          </cell>
          <cell r="U961">
            <v>1088.5</v>
          </cell>
          <cell r="V961" t="str">
            <v>LDB</v>
          </cell>
          <cell r="W961">
            <v>0</v>
          </cell>
          <cell r="Y961">
            <v>0</v>
          </cell>
          <cell r="Z961">
            <v>0</v>
          </cell>
          <cell r="AA961" t="str">
            <v>BCH</v>
          </cell>
          <cell r="AB961" t="str">
            <v>0037</v>
          </cell>
          <cell r="AC961" t="str">
            <v>WKS</v>
          </cell>
          <cell r="AE961" t="str">
            <v>JV#</v>
          </cell>
          <cell r="AF961" t="str">
            <v>1232</v>
          </cell>
          <cell r="AG961" t="str">
            <v>FRN</v>
          </cell>
          <cell r="AH961" t="str">
            <v>6625</v>
          </cell>
          <cell r="AI961" t="str">
            <v>RP#</v>
          </cell>
          <cell r="AJ961" t="str">
            <v>000</v>
          </cell>
          <cell r="AK961" t="str">
            <v>CTL</v>
          </cell>
          <cell r="AM961" t="str">
            <v>RF#</v>
          </cell>
          <cell r="AU961" t="str">
            <v>RECLASS FROM 3229 ER 95</v>
          </cell>
          <cell r="AZ961" t="str">
            <v>FPL Fibernet</v>
          </cell>
        </row>
        <row r="962">
          <cell r="A962" t="str">
            <v>107100</v>
          </cell>
          <cell r="B962" t="str">
            <v>0312</v>
          </cell>
          <cell r="C962" t="str">
            <v>06600</v>
          </cell>
          <cell r="D962" t="str">
            <v>0FIBER</v>
          </cell>
          <cell r="E962" t="str">
            <v>312000</v>
          </cell>
          <cell r="F962" t="str">
            <v>0790</v>
          </cell>
          <cell r="G962" t="str">
            <v>65000</v>
          </cell>
          <cell r="H962" t="str">
            <v>A</v>
          </cell>
          <cell r="I962" t="str">
            <v>00000041</v>
          </cell>
          <cell r="J962">
            <v>63</v>
          </cell>
          <cell r="K962">
            <v>312</v>
          </cell>
          <cell r="L962">
            <v>6626</v>
          </cell>
          <cell r="M962">
            <v>0</v>
          </cell>
          <cell r="N962">
            <v>0</v>
          </cell>
          <cell r="O962">
            <v>0</v>
          </cell>
          <cell r="P962">
            <v>0</v>
          </cell>
          <cell r="Q962" t="str">
            <v>0790</v>
          </cell>
          <cell r="R962" t="str">
            <v>65000</v>
          </cell>
          <cell r="S962" t="str">
            <v>200212</v>
          </cell>
          <cell r="T962" t="str">
            <v>CA01</v>
          </cell>
          <cell r="U962">
            <v>1062.43</v>
          </cell>
          <cell r="V962" t="str">
            <v>LDB</v>
          </cell>
          <cell r="W962">
            <v>0</v>
          </cell>
          <cell r="Y962">
            <v>0</v>
          </cell>
          <cell r="Z962">
            <v>0</v>
          </cell>
          <cell r="AA962" t="str">
            <v>BCH</v>
          </cell>
          <cell r="AB962" t="str">
            <v>0014</v>
          </cell>
          <cell r="AC962" t="str">
            <v>WKS</v>
          </cell>
          <cell r="AE962" t="str">
            <v>JV#</v>
          </cell>
          <cell r="AF962" t="str">
            <v>1232</v>
          </cell>
          <cell r="AG962" t="str">
            <v>FRN</v>
          </cell>
          <cell r="AH962" t="str">
            <v>6626</v>
          </cell>
          <cell r="AI962" t="str">
            <v>RP#</v>
          </cell>
          <cell r="AJ962" t="str">
            <v>000</v>
          </cell>
          <cell r="AK962" t="str">
            <v>CTL</v>
          </cell>
          <cell r="AM962" t="str">
            <v>RF#</v>
          </cell>
          <cell r="AU962" t="str">
            <v>ACCRUAL OF DEC 02 CAPITAL</v>
          </cell>
          <cell r="AZ962" t="str">
            <v>FPL Fibernet</v>
          </cell>
        </row>
        <row r="963">
          <cell r="A963" t="str">
            <v>107100</v>
          </cell>
          <cell r="B963" t="str">
            <v>0312</v>
          </cell>
          <cell r="C963" t="str">
            <v>06600</v>
          </cell>
          <cell r="D963" t="str">
            <v>0FIBER</v>
          </cell>
          <cell r="E963" t="str">
            <v>312000</v>
          </cell>
          <cell r="F963" t="str">
            <v>0790</v>
          </cell>
          <cell r="G963" t="str">
            <v>65000</v>
          </cell>
          <cell r="H963" t="str">
            <v>A</v>
          </cell>
          <cell r="I963" t="str">
            <v>00000041</v>
          </cell>
          <cell r="J963">
            <v>63</v>
          </cell>
          <cell r="K963">
            <v>312</v>
          </cell>
          <cell r="L963">
            <v>6626</v>
          </cell>
          <cell r="M963">
            <v>0</v>
          </cell>
          <cell r="N963">
            <v>0</v>
          </cell>
          <cell r="O963">
            <v>0</v>
          </cell>
          <cell r="P963">
            <v>0</v>
          </cell>
          <cell r="Q963" t="str">
            <v>0790</v>
          </cell>
          <cell r="R963" t="str">
            <v>65000</v>
          </cell>
          <cell r="S963" t="str">
            <v>200212</v>
          </cell>
          <cell r="T963" t="str">
            <v>CA01</v>
          </cell>
          <cell r="U963">
            <v>2168.2399999999998</v>
          </cell>
          <cell r="V963" t="str">
            <v>LDB</v>
          </cell>
          <cell r="W963">
            <v>0</v>
          </cell>
          <cell r="Y963">
            <v>0</v>
          </cell>
          <cell r="Z963">
            <v>0</v>
          </cell>
          <cell r="AA963" t="str">
            <v>BCH</v>
          </cell>
          <cell r="AB963" t="str">
            <v>0014</v>
          </cell>
          <cell r="AC963" t="str">
            <v>WKS</v>
          </cell>
          <cell r="AE963" t="str">
            <v>JV#</v>
          </cell>
          <cell r="AF963" t="str">
            <v>1232</v>
          </cell>
          <cell r="AG963" t="str">
            <v>FRN</v>
          </cell>
          <cell r="AH963" t="str">
            <v>6626</v>
          </cell>
          <cell r="AI963" t="str">
            <v>RP#</v>
          </cell>
          <cell r="AJ963" t="str">
            <v>000</v>
          </cell>
          <cell r="AK963" t="str">
            <v>CTL</v>
          </cell>
          <cell r="AM963" t="str">
            <v>RF#</v>
          </cell>
          <cell r="AU963" t="str">
            <v>ACCRUAL OF DEC 02 CAPITAL</v>
          </cell>
          <cell r="AZ963" t="str">
            <v>FPL Fibernet</v>
          </cell>
        </row>
        <row r="964">
          <cell r="A964" t="str">
            <v>107100</v>
          </cell>
          <cell r="B964" t="str">
            <v>0312</v>
          </cell>
          <cell r="C964" t="str">
            <v>06600</v>
          </cell>
          <cell r="D964" t="str">
            <v>0FIBER</v>
          </cell>
          <cell r="E964" t="str">
            <v>312000</v>
          </cell>
          <cell r="F964" t="str">
            <v>0803</v>
          </cell>
          <cell r="G964" t="str">
            <v>36000</v>
          </cell>
          <cell r="H964" t="str">
            <v>A</v>
          </cell>
          <cell r="I964" t="str">
            <v>00000041</v>
          </cell>
          <cell r="J964">
            <v>60</v>
          </cell>
          <cell r="K964">
            <v>312</v>
          </cell>
          <cell r="L964">
            <v>6626</v>
          </cell>
          <cell r="M964">
            <v>107</v>
          </cell>
          <cell r="N964">
            <v>10</v>
          </cell>
          <cell r="O964">
            <v>0</v>
          </cell>
          <cell r="P964">
            <v>107.1</v>
          </cell>
          <cell r="Q964" t="str">
            <v>0803</v>
          </cell>
          <cell r="R964" t="str">
            <v>36000</v>
          </cell>
          <cell r="S964" t="str">
            <v>200212</v>
          </cell>
          <cell r="T964" t="str">
            <v>PY42</v>
          </cell>
          <cell r="U964">
            <v>37.5</v>
          </cell>
          <cell r="V964" t="str">
            <v>LDB</v>
          </cell>
          <cell r="W964">
            <v>0</v>
          </cell>
          <cell r="X964" t="str">
            <v>SHR</v>
          </cell>
          <cell r="Y964">
            <v>1</v>
          </cell>
          <cell r="Z964">
            <v>1</v>
          </cell>
          <cell r="AA964" t="str">
            <v>PYP</v>
          </cell>
          <cell r="AB964" t="str">
            <v xml:space="preserve"> 0000001</v>
          </cell>
          <cell r="AC964" t="str">
            <v>PYL</v>
          </cell>
          <cell r="AD964" t="str">
            <v>004382</v>
          </cell>
          <cell r="AE964" t="str">
            <v>EMP</v>
          </cell>
          <cell r="AF964" t="str">
            <v>29440</v>
          </cell>
          <cell r="AG964" t="str">
            <v>JUL</v>
          </cell>
          <cell r="AH964" t="str">
            <v xml:space="preserve"> 000.00</v>
          </cell>
          <cell r="AI964" t="str">
            <v>BCH</v>
          </cell>
          <cell r="AJ964" t="str">
            <v>500</v>
          </cell>
          <cell r="AK964" t="str">
            <v>CLS</v>
          </cell>
          <cell r="AL964" t="str">
            <v>R449</v>
          </cell>
          <cell r="AM964" t="str">
            <v>DTA</v>
          </cell>
          <cell r="AN964" t="str">
            <v xml:space="preserve"> 00000000000.00</v>
          </cell>
          <cell r="AO964" t="str">
            <v>DTH</v>
          </cell>
          <cell r="AP964" t="str">
            <v xml:space="preserve"> 00000000000.00</v>
          </cell>
          <cell r="AV964" t="str">
            <v>000000000</v>
          </cell>
          <cell r="AW964" t="str">
            <v>000</v>
          </cell>
          <cell r="AX964" t="str">
            <v>00</v>
          </cell>
          <cell r="AY964" t="str">
            <v>0</v>
          </cell>
          <cell r="AZ964" t="str">
            <v>FPL Fibernet</v>
          </cell>
        </row>
        <row r="965">
          <cell r="A965" t="str">
            <v>107100</v>
          </cell>
          <cell r="B965" t="str">
            <v>0312</v>
          </cell>
          <cell r="C965" t="str">
            <v>06600</v>
          </cell>
          <cell r="D965" t="str">
            <v>0FIBER</v>
          </cell>
          <cell r="E965" t="str">
            <v>312000</v>
          </cell>
          <cell r="F965" t="str">
            <v>0662</v>
          </cell>
          <cell r="G965" t="str">
            <v>65000</v>
          </cell>
          <cell r="H965" t="str">
            <v>A</v>
          </cell>
          <cell r="I965" t="str">
            <v>00000041</v>
          </cell>
          <cell r="J965">
            <v>63</v>
          </cell>
          <cell r="K965">
            <v>312</v>
          </cell>
          <cell r="L965">
            <v>6627</v>
          </cell>
          <cell r="M965">
            <v>0</v>
          </cell>
          <cell r="N965">
            <v>0</v>
          </cell>
          <cell r="O965">
            <v>0</v>
          </cell>
          <cell r="P965">
            <v>0</v>
          </cell>
          <cell r="Q965" t="str">
            <v>0662</v>
          </cell>
          <cell r="R965" t="str">
            <v>65000</v>
          </cell>
          <cell r="S965" t="str">
            <v>200212</v>
          </cell>
          <cell r="T965" t="str">
            <v>CA01</v>
          </cell>
          <cell r="U965">
            <v>10950.75</v>
          </cell>
          <cell r="V965" t="str">
            <v>LDB</v>
          </cell>
          <cell r="W965">
            <v>0</v>
          </cell>
          <cell r="Y965">
            <v>0</v>
          </cell>
          <cell r="Z965">
            <v>0</v>
          </cell>
          <cell r="AA965" t="str">
            <v>BCH</v>
          </cell>
          <cell r="AB965" t="str">
            <v>0039</v>
          </cell>
          <cell r="AC965" t="str">
            <v>WKS</v>
          </cell>
          <cell r="AE965" t="str">
            <v>JV#</v>
          </cell>
          <cell r="AF965" t="str">
            <v>1232</v>
          </cell>
          <cell r="AG965" t="str">
            <v>FRN</v>
          </cell>
          <cell r="AH965" t="str">
            <v>6627</v>
          </cell>
          <cell r="AI965" t="str">
            <v>RP#</v>
          </cell>
          <cell r="AJ965" t="str">
            <v>000</v>
          </cell>
          <cell r="AK965" t="str">
            <v>CTL</v>
          </cell>
          <cell r="AM965" t="str">
            <v>RF#</v>
          </cell>
          <cell r="AU965" t="str">
            <v>RECLASS FROM 3229-SEC 165</v>
          </cell>
          <cell r="AZ965" t="str">
            <v>FPL Fibernet</v>
          </cell>
        </row>
        <row r="966">
          <cell r="A966" t="str">
            <v>107100</v>
          </cell>
          <cell r="B966" t="str">
            <v>0312</v>
          </cell>
          <cell r="C966" t="str">
            <v>06600</v>
          </cell>
          <cell r="D966" t="str">
            <v>0FIBER</v>
          </cell>
          <cell r="E966" t="str">
            <v>312000</v>
          </cell>
          <cell r="F966" t="str">
            <v>0790</v>
          </cell>
          <cell r="G966" t="str">
            <v>65000</v>
          </cell>
          <cell r="H966" t="str">
            <v>A</v>
          </cell>
          <cell r="I966" t="str">
            <v>00000041</v>
          </cell>
          <cell r="J966">
            <v>63</v>
          </cell>
          <cell r="K966">
            <v>312</v>
          </cell>
          <cell r="L966">
            <v>6627</v>
          </cell>
          <cell r="M966">
            <v>0</v>
          </cell>
          <cell r="N966">
            <v>0</v>
          </cell>
          <cell r="O966">
            <v>0</v>
          </cell>
          <cell r="P966">
            <v>0</v>
          </cell>
          <cell r="Q966" t="str">
            <v>0790</v>
          </cell>
          <cell r="R966" t="str">
            <v>65000</v>
          </cell>
          <cell r="S966" t="str">
            <v>200212</v>
          </cell>
          <cell r="T966" t="str">
            <v>CA01</v>
          </cell>
          <cell r="U966">
            <v>-14806.76</v>
          </cell>
          <cell r="V966" t="str">
            <v>LDB</v>
          </cell>
          <cell r="W966">
            <v>0</v>
          </cell>
          <cell r="Y966">
            <v>0</v>
          </cell>
          <cell r="Z966">
            <v>0</v>
          </cell>
          <cell r="AA966" t="str">
            <v>BCH</v>
          </cell>
          <cell r="AB966" t="str">
            <v>0023</v>
          </cell>
          <cell r="AC966" t="str">
            <v>WKS</v>
          </cell>
          <cell r="AE966" t="str">
            <v>JV#</v>
          </cell>
          <cell r="AF966" t="str">
            <v>1232</v>
          </cell>
          <cell r="AG966" t="str">
            <v>FRN</v>
          </cell>
          <cell r="AH966" t="str">
            <v>6627</v>
          </cell>
          <cell r="AI966" t="str">
            <v>RP#</v>
          </cell>
          <cell r="AJ966" t="str">
            <v>000</v>
          </cell>
          <cell r="AK966" t="str">
            <v>CTL</v>
          </cell>
          <cell r="AM966" t="str">
            <v>RF#</v>
          </cell>
          <cell r="AU966" t="str">
            <v>TO PLACE IN SERVICE</v>
          </cell>
          <cell r="AZ966" t="str">
            <v>FPL Fibernet</v>
          </cell>
        </row>
        <row r="967">
          <cell r="A967" t="str">
            <v>107100</v>
          </cell>
          <cell r="B967" t="str">
            <v>0312</v>
          </cell>
          <cell r="C967" t="str">
            <v>06600</v>
          </cell>
          <cell r="D967" t="str">
            <v>0FIBER</v>
          </cell>
          <cell r="E967" t="str">
            <v>312000</v>
          </cell>
          <cell r="F967" t="str">
            <v>0813</v>
          </cell>
          <cell r="G967" t="str">
            <v>65000</v>
          </cell>
          <cell r="H967" t="str">
            <v>A</v>
          </cell>
          <cell r="I967" t="str">
            <v>00000041</v>
          </cell>
          <cell r="J967">
            <v>63</v>
          </cell>
          <cell r="K967">
            <v>312</v>
          </cell>
          <cell r="L967">
            <v>6627</v>
          </cell>
          <cell r="M967">
            <v>0</v>
          </cell>
          <cell r="N967">
            <v>0</v>
          </cell>
          <cell r="O967">
            <v>0</v>
          </cell>
          <cell r="P967">
            <v>0</v>
          </cell>
          <cell r="Q967" t="str">
            <v>0813</v>
          </cell>
          <cell r="R967" t="str">
            <v>65000</v>
          </cell>
          <cell r="S967" t="str">
            <v>200212</v>
          </cell>
          <cell r="T967" t="str">
            <v>CA01</v>
          </cell>
          <cell r="U967">
            <v>5162.8100000000004</v>
          </cell>
          <cell r="V967" t="str">
            <v>LDB</v>
          </cell>
          <cell r="W967">
            <v>0</v>
          </cell>
          <cell r="Y967">
            <v>0</v>
          </cell>
          <cell r="Z967">
            <v>0</v>
          </cell>
          <cell r="AA967" t="str">
            <v>BCH</v>
          </cell>
          <cell r="AB967" t="str">
            <v>0037</v>
          </cell>
          <cell r="AC967" t="str">
            <v>WKS</v>
          </cell>
          <cell r="AE967" t="str">
            <v>JV#</v>
          </cell>
          <cell r="AF967" t="str">
            <v>1232</v>
          </cell>
          <cell r="AG967" t="str">
            <v>FRN</v>
          </cell>
          <cell r="AH967" t="str">
            <v>6627</v>
          </cell>
          <cell r="AI967" t="str">
            <v>RP#</v>
          </cell>
          <cell r="AJ967" t="str">
            <v>000</v>
          </cell>
          <cell r="AK967" t="str">
            <v>CTL</v>
          </cell>
          <cell r="AM967" t="str">
            <v>RF#</v>
          </cell>
          <cell r="AU967" t="str">
            <v>RECLASS FROM 3229 ER 95</v>
          </cell>
          <cell r="AZ967" t="str">
            <v>FPL Fibernet</v>
          </cell>
        </row>
        <row r="968">
          <cell r="A968" t="str">
            <v>107100</v>
          </cell>
          <cell r="B968" t="str">
            <v>0312</v>
          </cell>
          <cell r="C968" t="str">
            <v>06600</v>
          </cell>
          <cell r="D968" t="str">
            <v>0FIBER</v>
          </cell>
          <cell r="E968" t="str">
            <v>312000</v>
          </cell>
          <cell r="F968" t="str">
            <v>0662</v>
          </cell>
          <cell r="G968" t="str">
            <v>51450</v>
          </cell>
          <cell r="H968" t="str">
            <v>A</v>
          </cell>
          <cell r="I968" t="str">
            <v>00000041</v>
          </cell>
          <cell r="J968">
            <v>63</v>
          </cell>
          <cell r="K968">
            <v>312</v>
          </cell>
          <cell r="L968">
            <v>6628</v>
          </cell>
          <cell r="M968">
            <v>0</v>
          </cell>
          <cell r="N968">
            <v>0</v>
          </cell>
          <cell r="O968">
            <v>0</v>
          </cell>
          <cell r="P968">
            <v>0</v>
          </cell>
          <cell r="Q968" t="str">
            <v>0662</v>
          </cell>
          <cell r="R968" t="str">
            <v>51450</v>
          </cell>
          <cell r="S968" t="str">
            <v>200212</v>
          </cell>
          <cell r="T968" t="str">
            <v>SA01</v>
          </cell>
          <cell r="U968">
            <v>708.4</v>
          </cell>
          <cell r="W968">
            <v>0</v>
          </cell>
          <cell r="Y968">
            <v>0</v>
          </cell>
          <cell r="Z968">
            <v>1</v>
          </cell>
          <cell r="AA968" t="str">
            <v>BCH</v>
          </cell>
          <cell r="AB968" t="str">
            <v>450002353</v>
          </cell>
          <cell r="AC968" t="str">
            <v>PO#</v>
          </cell>
          <cell r="AD968" t="str">
            <v>4500117857</v>
          </cell>
          <cell r="AE968" t="str">
            <v>S/R</v>
          </cell>
          <cell r="AF968" t="str">
            <v>337</v>
          </cell>
          <cell r="AI968" t="str">
            <v>PYN</v>
          </cell>
          <cell r="AJ968" t="str">
            <v>TROPICAL COMMUNICATIONS I</v>
          </cell>
          <cell r="AK968" t="str">
            <v>VND</v>
          </cell>
          <cell r="AL968" t="str">
            <v>592405537</v>
          </cell>
          <cell r="AM968" t="str">
            <v>FAC</v>
          </cell>
          <cell r="AN968" t="str">
            <v>000</v>
          </cell>
          <cell r="AQ968" t="str">
            <v>NVD</v>
          </cell>
          <cell r="AR968" t="str">
            <v>2002-12-</v>
          </cell>
          <cell r="AU968" t="str">
            <v>INVOICE# TC10869    TROPICAL COMMUNICATI5000003588</v>
          </cell>
          <cell r="AV968" t="str">
            <v>WF-BATCH</v>
          </cell>
          <cell r="AW968" t="str">
            <v>000</v>
          </cell>
          <cell r="AX968" t="str">
            <v>00</v>
          </cell>
          <cell r="AY968" t="str">
            <v>0</v>
          </cell>
          <cell r="AZ968" t="str">
            <v>FPL Fibernet</v>
          </cell>
        </row>
        <row r="969">
          <cell r="A969" t="str">
            <v>107100</v>
          </cell>
          <cell r="B969" t="str">
            <v>0312</v>
          </cell>
          <cell r="C969" t="str">
            <v>06600</v>
          </cell>
          <cell r="D969" t="str">
            <v>0FIBER</v>
          </cell>
          <cell r="E969" t="str">
            <v>312000</v>
          </cell>
          <cell r="F969" t="str">
            <v>0662</v>
          </cell>
          <cell r="G969" t="str">
            <v>51450</v>
          </cell>
          <cell r="H969" t="str">
            <v>A</v>
          </cell>
          <cell r="I969" t="str">
            <v>00000041</v>
          </cell>
          <cell r="J969">
            <v>63</v>
          </cell>
          <cell r="K969">
            <v>312</v>
          </cell>
          <cell r="L969">
            <v>6628</v>
          </cell>
          <cell r="M969">
            <v>0</v>
          </cell>
          <cell r="N969">
            <v>0</v>
          </cell>
          <cell r="O969">
            <v>0</v>
          </cell>
          <cell r="P969">
            <v>0</v>
          </cell>
          <cell r="Q969" t="str">
            <v>0662</v>
          </cell>
          <cell r="R969" t="str">
            <v>51450</v>
          </cell>
          <cell r="S969" t="str">
            <v>200212</v>
          </cell>
          <cell r="T969" t="str">
            <v>SA01</v>
          </cell>
          <cell r="U969">
            <v>1591</v>
          </cell>
          <cell r="W969">
            <v>0</v>
          </cell>
          <cell r="Y969">
            <v>0</v>
          </cell>
          <cell r="Z969">
            <v>1</v>
          </cell>
          <cell r="AA969" t="str">
            <v>BCH</v>
          </cell>
          <cell r="AB969" t="str">
            <v>450002350</v>
          </cell>
          <cell r="AC969" t="str">
            <v>PO#</v>
          </cell>
          <cell r="AD969" t="str">
            <v>4500030221</v>
          </cell>
          <cell r="AE969" t="str">
            <v>S/R</v>
          </cell>
          <cell r="AF969" t="str">
            <v>NET</v>
          </cell>
          <cell r="AI969" t="str">
            <v>PYN</v>
          </cell>
          <cell r="AJ969" t="str">
            <v>W D COMMUNICATIONS INC</v>
          </cell>
          <cell r="AK969" t="str">
            <v>VND</v>
          </cell>
          <cell r="AL969" t="str">
            <v>591953252</v>
          </cell>
          <cell r="AM969" t="str">
            <v>FAC</v>
          </cell>
          <cell r="AN969" t="str">
            <v>000</v>
          </cell>
          <cell r="AQ969" t="str">
            <v>NVD</v>
          </cell>
          <cell r="AR969" t="str">
            <v>2002-12-</v>
          </cell>
          <cell r="AU969" t="str">
            <v>INVOICE# 26704      W D COMMUNICATIONS I5000003539</v>
          </cell>
          <cell r="AV969" t="str">
            <v>WF-BATCH</v>
          </cell>
          <cell r="AW969" t="str">
            <v>000</v>
          </cell>
          <cell r="AX969" t="str">
            <v>00</v>
          </cell>
          <cell r="AY969" t="str">
            <v>0</v>
          </cell>
          <cell r="AZ969" t="str">
            <v>FPL Fibernet</v>
          </cell>
        </row>
        <row r="970">
          <cell r="A970" t="str">
            <v>107100</v>
          </cell>
          <cell r="B970" t="str">
            <v>0312</v>
          </cell>
          <cell r="C970" t="str">
            <v>06600</v>
          </cell>
          <cell r="D970" t="str">
            <v>0FIBER</v>
          </cell>
          <cell r="E970" t="str">
            <v>312000</v>
          </cell>
          <cell r="F970" t="str">
            <v>0662</v>
          </cell>
          <cell r="G970" t="str">
            <v>51450</v>
          </cell>
          <cell r="H970" t="str">
            <v>A</v>
          </cell>
          <cell r="I970" t="str">
            <v>00000041</v>
          </cell>
          <cell r="J970">
            <v>63</v>
          </cell>
          <cell r="K970">
            <v>312</v>
          </cell>
          <cell r="L970">
            <v>6628</v>
          </cell>
          <cell r="M970">
            <v>0</v>
          </cell>
          <cell r="N970">
            <v>0</v>
          </cell>
          <cell r="O970">
            <v>0</v>
          </cell>
          <cell r="P970">
            <v>0</v>
          </cell>
          <cell r="Q970" t="str">
            <v>0662</v>
          </cell>
          <cell r="R970" t="str">
            <v>51450</v>
          </cell>
          <cell r="S970" t="str">
            <v>200212</v>
          </cell>
          <cell r="T970" t="str">
            <v>SA01</v>
          </cell>
          <cell r="U970">
            <v>2386.5</v>
          </cell>
          <cell r="W970">
            <v>0</v>
          </cell>
          <cell r="Y970">
            <v>0</v>
          </cell>
          <cell r="Z970">
            <v>1</v>
          </cell>
          <cell r="AA970" t="str">
            <v>BCH</v>
          </cell>
          <cell r="AB970" t="str">
            <v>450002350</v>
          </cell>
          <cell r="AC970" t="str">
            <v>PO#</v>
          </cell>
          <cell r="AD970" t="str">
            <v>4500030221</v>
          </cell>
          <cell r="AE970" t="str">
            <v>S/R</v>
          </cell>
          <cell r="AF970" t="str">
            <v>NET</v>
          </cell>
          <cell r="AI970" t="str">
            <v>PYN</v>
          </cell>
          <cell r="AJ970" t="str">
            <v>W D COMMUNICATIONS INC</v>
          </cell>
          <cell r="AK970" t="str">
            <v>VND</v>
          </cell>
          <cell r="AL970" t="str">
            <v>591953252</v>
          </cell>
          <cell r="AM970" t="str">
            <v>FAC</v>
          </cell>
          <cell r="AN970" t="str">
            <v>000</v>
          </cell>
          <cell r="AQ970" t="str">
            <v>NVD</v>
          </cell>
          <cell r="AR970" t="str">
            <v>2002-12-</v>
          </cell>
          <cell r="AU970" t="str">
            <v>INVOICE# 26747      W D COMMUNICATIONS I5000003554</v>
          </cell>
          <cell r="AV970" t="str">
            <v>WF-BATCH</v>
          </cell>
          <cell r="AW970" t="str">
            <v>000</v>
          </cell>
          <cell r="AX970" t="str">
            <v>00</v>
          </cell>
          <cell r="AY970" t="str">
            <v>0</v>
          </cell>
          <cell r="AZ970" t="str">
            <v>FPL Fibernet</v>
          </cell>
        </row>
        <row r="971">
          <cell r="A971" t="str">
            <v>107100</v>
          </cell>
          <cell r="B971" t="str">
            <v>0312</v>
          </cell>
          <cell r="C971" t="str">
            <v>06600</v>
          </cell>
          <cell r="D971" t="str">
            <v>0FIBER</v>
          </cell>
          <cell r="E971" t="str">
            <v>312000</v>
          </cell>
          <cell r="F971" t="str">
            <v>0662</v>
          </cell>
          <cell r="G971" t="str">
            <v>51450</v>
          </cell>
          <cell r="H971" t="str">
            <v>A</v>
          </cell>
          <cell r="I971" t="str">
            <v>00000041</v>
          </cell>
          <cell r="J971">
            <v>63</v>
          </cell>
          <cell r="K971">
            <v>312</v>
          </cell>
          <cell r="L971">
            <v>6628</v>
          </cell>
          <cell r="M971">
            <v>0</v>
          </cell>
          <cell r="N971">
            <v>0</v>
          </cell>
          <cell r="O971">
            <v>0</v>
          </cell>
          <cell r="P971">
            <v>0</v>
          </cell>
          <cell r="Q971" t="str">
            <v>0662</v>
          </cell>
          <cell r="R971" t="str">
            <v>51450</v>
          </cell>
          <cell r="S971" t="str">
            <v>200212</v>
          </cell>
          <cell r="T971" t="str">
            <v>SA01</v>
          </cell>
          <cell r="U971">
            <v>2386.5</v>
          </cell>
          <cell r="W971">
            <v>0</v>
          </cell>
          <cell r="Y971">
            <v>0</v>
          </cell>
          <cell r="Z971">
            <v>1</v>
          </cell>
          <cell r="AA971" t="str">
            <v>BCH</v>
          </cell>
          <cell r="AB971" t="str">
            <v>450002350</v>
          </cell>
          <cell r="AC971" t="str">
            <v>PO#</v>
          </cell>
          <cell r="AD971" t="str">
            <v>4500030221</v>
          </cell>
          <cell r="AE971" t="str">
            <v>S/R</v>
          </cell>
          <cell r="AF971" t="str">
            <v>NET</v>
          </cell>
          <cell r="AI971" t="str">
            <v>PYN</v>
          </cell>
          <cell r="AJ971" t="str">
            <v>W D COMMUNICATIONS INC</v>
          </cell>
          <cell r="AK971" t="str">
            <v>VND</v>
          </cell>
          <cell r="AL971" t="str">
            <v>591953252</v>
          </cell>
          <cell r="AM971" t="str">
            <v>FAC</v>
          </cell>
          <cell r="AN971" t="str">
            <v>000</v>
          </cell>
          <cell r="AQ971" t="str">
            <v>NVD</v>
          </cell>
          <cell r="AR971" t="str">
            <v>2002-12-</v>
          </cell>
          <cell r="AU971" t="str">
            <v>INVOICE# 26884      W D COMMUNICATIONS I5000003553</v>
          </cell>
          <cell r="AV971" t="str">
            <v>WF-BATCH</v>
          </cell>
          <cell r="AW971" t="str">
            <v>000</v>
          </cell>
          <cell r="AX971" t="str">
            <v>00</v>
          </cell>
          <cell r="AY971" t="str">
            <v>0</v>
          </cell>
          <cell r="AZ971" t="str">
            <v>FPL Fibernet</v>
          </cell>
        </row>
        <row r="972">
          <cell r="A972" t="str">
            <v>107100</v>
          </cell>
          <cell r="B972" t="str">
            <v>0312</v>
          </cell>
          <cell r="C972" t="str">
            <v>06600</v>
          </cell>
          <cell r="D972" t="str">
            <v>0FIBER</v>
          </cell>
          <cell r="E972" t="str">
            <v>312000</v>
          </cell>
          <cell r="F972" t="str">
            <v>0662</v>
          </cell>
          <cell r="G972" t="str">
            <v>51450</v>
          </cell>
          <cell r="H972" t="str">
            <v>A</v>
          </cell>
          <cell r="I972" t="str">
            <v>00000041</v>
          </cell>
          <cell r="J972">
            <v>63</v>
          </cell>
          <cell r="K972">
            <v>312</v>
          </cell>
          <cell r="L972">
            <v>6628</v>
          </cell>
          <cell r="M972">
            <v>0</v>
          </cell>
          <cell r="N972">
            <v>0</v>
          </cell>
          <cell r="O972">
            <v>0</v>
          </cell>
          <cell r="P972">
            <v>0</v>
          </cell>
          <cell r="Q972" t="str">
            <v>0662</v>
          </cell>
          <cell r="R972" t="str">
            <v>51450</v>
          </cell>
          <cell r="S972" t="str">
            <v>200212</v>
          </cell>
          <cell r="T972" t="str">
            <v>SA01</v>
          </cell>
          <cell r="U972">
            <v>2386.5</v>
          </cell>
          <cell r="W972">
            <v>0</v>
          </cell>
          <cell r="Y972">
            <v>0</v>
          </cell>
          <cell r="Z972">
            <v>1</v>
          </cell>
          <cell r="AA972" t="str">
            <v>BCH</v>
          </cell>
          <cell r="AB972" t="str">
            <v>450002353</v>
          </cell>
          <cell r="AC972" t="str">
            <v>PO#</v>
          </cell>
          <cell r="AD972" t="str">
            <v>4500030221</v>
          </cell>
          <cell r="AE972" t="str">
            <v>S/R</v>
          </cell>
          <cell r="AF972" t="str">
            <v>NET</v>
          </cell>
          <cell r="AI972" t="str">
            <v>PYN</v>
          </cell>
          <cell r="AJ972" t="str">
            <v>W D COMMUNICATIONS INC</v>
          </cell>
          <cell r="AK972" t="str">
            <v>VND</v>
          </cell>
          <cell r="AL972" t="str">
            <v>591953252</v>
          </cell>
          <cell r="AM972" t="str">
            <v>FAC</v>
          </cell>
          <cell r="AN972" t="str">
            <v>000</v>
          </cell>
          <cell r="AQ972" t="str">
            <v>NVD</v>
          </cell>
          <cell r="AR972" t="str">
            <v>2002-12-</v>
          </cell>
          <cell r="AU972" t="str">
            <v>INVOICE# 26790      W D COMMUNICATIONS I5000003591</v>
          </cell>
          <cell r="AV972" t="str">
            <v>WF-BATCH</v>
          </cell>
          <cell r="AW972" t="str">
            <v>000</v>
          </cell>
          <cell r="AX972" t="str">
            <v>00</v>
          </cell>
          <cell r="AY972" t="str">
            <v>0</v>
          </cell>
          <cell r="AZ972" t="str">
            <v>FPL Fibernet</v>
          </cell>
        </row>
        <row r="973">
          <cell r="A973" t="str">
            <v>107100</v>
          </cell>
          <cell r="B973" t="str">
            <v>0312</v>
          </cell>
          <cell r="C973" t="str">
            <v>06600</v>
          </cell>
          <cell r="D973" t="str">
            <v>0FIBER</v>
          </cell>
          <cell r="E973" t="str">
            <v>312000</v>
          </cell>
          <cell r="F973" t="str">
            <v>0662</v>
          </cell>
          <cell r="G973" t="str">
            <v>51450</v>
          </cell>
          <cell r="H973" t="str">
            <v>A</v>
          </cell>
          <cell r="I973" t="str">
            <v>00000041</v>
          </cell>
          <cell r="J973">
            <v>63</v>
          </cell>
          <cell r="K973">
            <v>312</v>
          </cell>
          <cell r="L973">
            <v>6628</v>
          </cell>
          <cell r="M973">
            <v>0</v>
          </cell>
          <cell r="N973">
            <v>0</v>
          </cell>
          <cell r="O973">
            <v>0</v>
          </cell>
          <cell r="P973">
            <v>0</v>
          </cell>
          <cell r="Q973" t="str">
            <v>0662</v>
          </cell>
          <cell r="R973" t="str">
            <v>51450</v>
          </cell>
          <cell r="S973" t="str">
            <v>200212</v>
          </cell>
          <cell r="T973" t="str">
            <v>SA01</v>
          </cell>
          <cell r="U973">
            <v>2386.5</v>
          </cell>
          <cell r="W973">
            <v>0</v>
          </cell>
          <cell r="Y973">
            <v>0</v>
          </cell>
          <cell r="Z973">
            <v>1</v>
          </cell>
          <cell r="AA973" t="str">
            <v>BCH</v>
          </cell>
          <cell r="AB973" t="str">
            <v>450002353</v>
          </cell>
          <cell r="AC973" t="str">
            <v>PO#</v>
          </cell>
          <cell r="AD973" t="str">
            <v>4500030221</v>
          </cell>
          <cell r="AE973" t="str">
            <v>S/R</v>
          </cell>
          <cell r="AF973" t="str">
            <v>NET</v>
          </cell>
          <cell r="AI973" t="str">
            <v>PYN</v>
          </cell>
          <cell r="AJ973" t="str">
            <v>W D COMMUNICATIONS INC</v>
          </cell>
          <cell r="AK973" t="str">
            <v>VND</v>
          </cell>
          <cell r="AL973" t="str">
            <v>591953252</v>
          </cell>
          <cell r="AM973" t="str">
            <v>FAC</v>
          </cell>
          <cell r="AN973" t="str">
            <v>000</v>
          </cell>
          <cell r="AQ973" t="str">
            <v>NVD</v>
          </cell>
          <cell r="AR973" t="str">
            <v>2002-12-</v>
          </cell>
          <cell r="AU973" t="str">
            <v>INVOICE# 26808      W D COMMUNICATIONS I5000003603</v>
          </cell>
          <cell r="AV973" t="str">
            <v>WF-BATCH</v>
          </cell>
          <cell r="AW973" t="str">
            <v>000</v>
          </cell>
          <cell r="AX973" t="str">
            <v>00</v>
          </cell>
          <cell r="AY973" t="str">
            <v>0</v>
          </cell>
          <cell r="AZ973" t="str">
            <v>FPL Fibernet</v>
          </cell>
        </row>
        <row r="974">
          <cell r="A974" t="str">
            <v>107100</v>
          </cell>
          <cell r="B974" t="str">
            <v>0312</v>
          </cell>
          <cell r="C974" t="str">
            <v>06600</v>
          </cell>
          <cell r="D974" t="str">
            <v>0FIBER</v>
          </cell>
          <cell r="E974" t="str">
            <v>312000</v>
          </cell>
          <cell r="F974" t="str">
            <v>0662</v>
          </cell>
          <cell r="G974" t="str">
            <v>51450</v>
          </cell>
          <cell r="H974" t="str">
            <v>A</v>
          </cell>
          <cell r="I974" t="str">
            <v>00000041</v>
          </cell>
          <cell r="J974">
            <v>63</v>
          </cell>
          <cell r="K974">
            <v>312</v>
          </cell>
          <cell r="L974">
            <v>6628</v>
          </cell>
          <cell r="M974">
            <v>0</v>
          </cell>
          <cell r="N974">
            <v>0</v>
          </cell>
          <cell r="O974">
            <v>0</v>
          </cell>
          <cell r="P974">
            <v>0</v>
          </cell>
          <cell r="Q974" t="str">
            <v>0662</v>
          </cell>
          <cell r="R974" t="str">
            <v>51450</v>
          </cell>
          <cell r="S974" t="str">
            <v>200212</v>
          </cell>
          <cell r="T974" t="str">
            <v>SA01</v>
          </cell>
          <cell r="U974">
            <v>2386.5</v>
          </cell>
          <cell r="W974">
            <v>0</v>
          </cell>
          <cell r="Y974">
            <v>0</v>
          </cell>
          <cell r="Z974">
            <v>1</v>
          </cell>
          <cell r="AA974" t="str">
            <v>BCH</v>
          </cell>
          <cell r="AB974" t="str">
            <v>450002353</v>
          </cell>
          <cell r="AC974" t="str">
            <v>PO#</v>
          </cell>
          <cell r="AD974" t="str">
            <v>4500030221</v>
          </cell>
          <cell r="AE974" t="str">
            <v>S/R</v>
          </cell>
          <cell r="AF974" t="str">
            <v>NET</v>
          </cell>
          <cell r="AI974" t="str">
            <v>PYN</v>
          </cell>
          <cell r="AJ974" t="str">
            <v>W D COMMUNICATIONS INC</v>
          </cell>
          <cell r="AK974" t="str">
            <v>VND</v>
          </cell>
          <cell r="AL974" t="str">
            <v>591953252</v>
          </cell>
          <cell r="AM974" t="str">
            <v>FAC</v>
          </cell>
          <cell r="AN974" t="str">
            <v>000</v>
          </cell>
          <cell r="AQ974" t="str">
            <v>NVD</v>
          </cell>
          <cell r="AR974" t="str">
            <v>2002-12-</v>
          </cell>
          <cell r="AU974" t="str">
            <v>INVOICE# 26836      W D COMMUNICATIONS I5000003604</v>
          </cell>
          <cell r="AV974" t="str">
            <v>WF-BATCH</v>
          </cell>
          <cell r="AW974" t="str">
            <v>000</v>
          </cell>
          <cell r="AX974" t="str">
            <v>00</v>
          </cell>
          <cell r="AY974" t="str">
            <v>0</v>
          </cell>
          <cell r="AZ974" t="str">
            <v>FPL Fibernet</v>
          </cell>
        </row>
        <row r="975">
          <cell r="A975" t="str">
            <v>107100</v>
          </cell>
          <cell r="B975" t="str">
            <v>0312</v>
          </cell>
          <cell r="C975" t="str">
            <v>06600</v>
          </cell>
          <cell r="D975" t="str">
            <v>0FIBER</v>
          </cell>
          <cell r="E975" t="str">
            <v>312000</v>
          </cell>
          <cell r="F975" t="str">
            <v>0662</v>
          </cell>
          <cell r="G975" t="str">
            <v>65000</v>
          </cell>
          <cell r="H975" t="str">
            <v>A</v>
          </cell>
          <cell r="I975" t="str">
            <v>00000041</v>
          </cell>
          <cell r="J975">
            <v>63</v>
          </cell>
          <cell r="K975">
            <v>312</v>
          </cell>
          <cell r="L975">
            <v>6628</v>
          </cell>
          <cell r="M975">
            <v>0</v>
          </cell>
          <cell r="N975">
            <v>0</v>
          </cell>
          <cell r="O975">
            <v>0</v>
          </cell>
          <cell r="P975">
            <v>0</v>
          </cell>
          <cell r="Q975" t="str">
            <v>0662</v>
          </cell>
          <cell r="R975" t="str">
            <v>65000</v>
          </cell>
          <cell r="S975" t="str">
            <v>200212</v>
          </cell>
          <cell r="T975" t="str">
            <v>CA01</v>
          </cell>
          <cell r="U975">
            <v>3568.5</v>
          </cell>
          <cell r="V975" t="str">
            <v>LDB</v>
          </cell>
          <cell r="W975">
            <v>0</v>
          </cell>
          <cell r="Y975">
            <v>0</v>
          </cell>
          <cell r="Z975">
            <v>0</v>
          </cell>
          <cell r="AA975" t="str">
            <v>BCH</v>
          </cell>
          <cell r="AB975" t="str">
            <v>0029</v>
          </cell>
          <cell r="AC975" t="str">
            <v>WKS</v>
          </cell>
          <cell r="AE975" t="str">
            <v>JV#</v>
          </cell>
          <cell r="AF975" t="str">
            <v>1232</v>
          </cell>
          <cell r="AG975" t="str">
            <v>FRN</v>
          </cell>
          <cell r="AH975" t="str">
            <v>6628</v>
          </cell>
          <cell r="AI975" t="str">
            <v>RP#</v>
          </cell>
          <cell r="AJ975" t="str">
            <v>000</v>
          </cell>
          <cell r="AK975" t="str">
            <v>CTL</v>
          </cell>
          <cell r="AM975" t="str">
            <v>RF#</v>
          </cell>
          <cell r="AU975" t="str">
            <v>ACCR WD COMM UNPAID INV</v>
          </cell>
          <cell r="AZ975" t="str">
            <v>FPL Fibernet</v>
          </cell>
        </row>
        <row r="976">
          <cell r="A976" t="str">
            <v>107100</v>
          </cell>
          <cell r="B976" t="str">
            <v>0312</v>
          </cell>
          <cell r="C976" t="str">
            <v>06600</v>
          </cell>
          <cell r="D976" t="str">
            <v>0FIBER</v>
          </cell>
          <cell r="E976" t="str">
            <v>312000</v>
          </cell>
          <cell r="F976" t="str">
            <v>0662</v>
          </cell>
          <cell r="G976" t="str">
            <v>65000</v>
          </cell>
          <cell r="H976" t="str">
            <v>A</v>
          </cell>
          <cell r="I976" t="str">
            <v>00000041</v>
          </cell>
          <cell r="J976">
            <v>63</v>
          </cell>
          <cell r="K976">
            <v>312</v>
          </cell>
          <cell r="L976">
            <v>6628</v>
          </cell>
          <cell r="M976">
            <v>0</v>
          </cell>
          <cell r="N976">
            <v>0</v>
          </cell>
          <cell r="O976">
            <v>0</v>
          </cell>
          <cell r="P976">
            <v>0</v>
          </cell>
          <cell r="Q976" t="str">
            <v>0662</v>
          </cell>
          <cell r="R976" t="str">
            <v>65000</v>
          </cell>
          <cell r="S976" t="str">
            <v>200212</v>
          </cell>
          <cell r="T976" t="str">
            <v>CA01</v>
          </cell>
          <cell r="U976">
            <v>3568.5</v>
          </cell>
          <cell r="V976" t="str">
            <v>LDB</v>
          </cell>
          <cell r="W976">
            <v>0</v>
          </cell>
          <cell r="Y976">
            <v>0</v>
          </cell>
          <cell r="Z976">
            <v>0</v>
          </cell>
          <cell r="AA976" t="str">
            <v>BCH</v>
          </cell>
          <cell r="AB976" t="str">
            <v>0033</v>
          </cell>
          <cell r="AC976" t="str">
            <v>WKS</v>
          </cell>
          <cell r="AE976" t="str">
            <v>JV#</v>
          </cell>
          <cell r="AF976" t="str">
            <v>1232</v>
          </cell>
          <cell r="AG976" t="str">
            <v>FRN</v>
          </cell>
          <cell r="AH976" t="str">
            <v>6628</v>
          </cell>
          <cell r="AI976" t="str">
            <v>RP#</v>
          </cell>
          <cell r="AJ976" t="str">
            <v>000</v>
          </cell>
          <cell r="AK976" t="str">
            <v>CTL</v>
          </cell>
          <cell r="AM976" t="str">
            <v>RF#</v>
          </cell>
          <cell r="AU976" t="str">
            <v>ACCR WD COMM UNPAID INV</v>
          </cell>
          <cell r="AZ976" t="str">
            <v>FPL Fibernet</v>
          </cell>
        </row>
        <row r="977">
          <cell r="A977" t="str">
            <v>107100</v>
          </cell>
          <cell r="B977" t="str">
            <v>0312</v>
          </cell>
          <cell r="C977" t="str">
            <v>06600</v>
          </cell>
          <cell r="D977" t="str">
            <v>0FIBER</v>
          </cell>
          <cell r="E977" t="str">
            <v>312000</v>
          </cell>
          <cell r="F977" t="str">
            <v>0662</v>
          </cell>
          <cell r="G977" t="str">
            <v>65000</v>
          </cell>
          <cell r="H977" t="str">
            <v>A</v>
          </cell>
          <cell r="I977" t="str">
            <v>00000041</v>
          </cell>
          <cell r="J977">
            <v>63</v>
          </cell>
          <cell r="K977">
            <v>312</v>
          </cell>
          <cell r="L977">
            <v>6628</v>
          </cell>
          <cell r="M977">
            <v>0</v>
          </cell>
          <cell r="N977">
            <v>0</v>
          </cell>
          <cell r="O977">
            <v>0</v>
          </cell>
          <cell r="P977">
            <v>0</v>
          </cell>
          <cell r="Q977" t="str">
            <v>0662</v>
          </cell>
          <cell r="R977" t="str">
            <v>65000</v>
          </cell>
          <cell r="S977" t="str">
            <v>200212</v>
          </cell>
          <cell r="T977" t="str">
            <v>CA01</v>
          </cell>
          <cell r="U977">
            <v>-3568.5</v>
          </cell>
          <cell r="V977" t="str">
            <v>LDB</v>
          </cell>
          <cell r="W977">
            <v>0</v>
          </cell>
          <cell r="Y977">
            <v>0</v>
          </cell>
          <cell r="Z977">
            <v>0</v>
          </cell>
          <cell r="AA977" t="str">
            <v>BCH</v>
          </cell>
          <cell r="AB977" t="str">
            <v>0034</v>
          </cell>
          <cell r="AC977" t="str">
            <v>WKS</v>
          </cell>
          <cell r="AE977" t="str">
            <v>JV#</v>
          </cell>
          <cell r="AF977" t="str">
            <v>1232</v>
          </cell>
          <cell r="AG977" t="str">
            <v>FRN</v>
          </cell>
          <cell r="AH977" t="str">
            <v>6628</v>
          </cell>
          <cell r="AI977" t="str">
            <v>RP#</v>
          </cell>
          <cell r="AJ977" t="str">
            <v>000</v>
          </cell>
          <cell r="AK977" t="str">
            <v>CTL</v>
          </cell>
          <cell r="AM977" t="str">
            <v>RF#</v>
          </cell>
          <cell r="AU977" t="str">
            <v>ACCR WD COMM UNPAID INV</v>
          </cell>
          <cell r="AZ977" t="str">
            <v>FPL Fibernet</v>
          </cell>
        </row>
        <row r="978">
          <cell r="A978" t="str">
            <v>107100</v>
          </cell>
          <cell r="B978" t="str">
            <v>0312</v>
          </cell>
          <cell r="C978" t="str">
            <v>06600</v>
          </cell>
          <cell r="D978" t="str">
            <v>0FIBER</v>
          </cell>
          <cell r="E978" t="str">
            <v>312000</v>
          </cell>
          <cell r="F978" t="str">
            <v>0676</v>
          </cell>
          <cell r="G978" t="str">
            <v>11450</v>
          </cell>
          <cell r="H978" t="str">
            <v>A</v>
          </cell>
          <cell r="I978" t="str">
            <v>00000041</v>
          </cell>
          <cell r="J978">
            <v>60</v>
          </cell>
          <cell r="K978">
            <v>312</v>
          </cell>
          <cell r="L978">
            <v>6628</v>
          </cell>
          <cell r="M978">
            <v>0</v>
          </cell>
          <cell r="N978">
            <v>0</v>
          </cell>
          <cell r="O978">
            <v>0</v>
          </cell>
          <cell r="P978">
            <v>0</v>
          </cell>
          <cell r="Q978" t="str">
            <v>0676</v>
          </cell>
          <cell r="R978" t="str">
            <v>11450</v>
          </cell>
          <cell r="S978" t="str">
            <v>200212</v>
          </cell>
          <cell r="T978" t="str">
            <v>SA01</v>
          </cell>
          <cell r="U978">
            <v>714.39</v>
          </cell>
          <cell r="V978" t="str">
            <v>LDB</v>
          </cell>
          <cell r="W978">
            <v>0</v>
          </cell>
          <cell r="Y978">
            <v>0</v>
          </cell>
          <cell r="Z978">
            <v>1</v>
          </cell>
          <cell r="AA978" t="str">
            <v>MS#</v>
          </cell>
          <cell r="AB978" t="str">
            <v xml:space="preserve">   998000427</v>
          </cell>
          <cell r="AC978" t="str">
            <v>BCH</v>
          </cell>
          <cell r="AD978" t="str">
            <v>012376</v>
          </cell>
          <cell r="AE978" t="str">
            <v>TML</v>
          </cell>
          <cell r="AF978" t="str">
            <v>12026</v>
          </cell>
          <cell r="AG978" t="str">
            <v>SRL</v>
          </cell>
          <cell r="AH978" t="str">
            <v>0368</v>
          </cell>
          <cell r="AI978" t="str">
            <v>DLV</v>
          </cell>
          <cell r="AJ978" t="str">
            <v>000</v>
          </cell>
          <cell r="AK978" t="str">
            <v>REL</v>
          </cell>
          <cell r="AL978" t="str">
            <v>000</v>
          </cell>
          <cell r="AM978" t="str">
            <v>LN#</v>
          </cell>
          <cell r="AO978" t="str">
            <v>UOI</v>
          </cell>
          <cell r="AP978" t="str">
            <v>EA</v>
          </cell>
          <cell r="AU978" t="str">
            <v>0</v>
          </cell>
          <cell r="AW978" t="str">
            <v>000</v>
          </cell>
          <cell r="AX978" t="str">
            <v>00</v>
          </cell>
          <cell r="AY978" t="str">
            <v>0</v>
          </cell>
          <cell r="AZ978" t="str">
            <v>FPL Fibernet</v>
          </cell>
        </row>
        <row r="979">
          <cell r="A979" t="str">
            <v>107100</v>
          </cell>
          <cell r="B979" t="str">
            <v>0312</v>
          </cell>
          <cell r="C979" t="str">
            <v>06600</v>
          </cell>
          <cell r="D979" t="str">
            <v>0FIBER</v>
          </cell>
          <cell r="E979" t="str">
            <v>312000</v>
          </cell>
          <cell r="F979" t="str">
            <v>0676</v>
          </cell>
          <cell r="G979" t="str">
            <v>11450</v>
          </cell>
          <cell r="H979" t="str">
            <v>A</v>
          </cell>
          <cell r="I979" t="str">
            <v>00000041</v>
          </cell>
          <cell r="J979">
            <v>60</v>
          </cell>
          <cell r="K979">
            <v>312</v>
          </cell>
          <cell r="L979">
            <v>6628</v>
          </cell>
          <cell r="M979">
            <v>0</v>
          </cell>
          <cell r="N979">
            <v>0</v>
          </cell>
          <cell r="O979">
            <v>0</v>
          </cell>
          <cell r="P979">
            <v>0</v>
          </cell>
          <cell r="Q979" t="str">
            <v>0676</v>
          </cell>
          <cell r="R979" t="str">
            <v>11450</v>
          </cell>
          <cell r="S979" t="str">
            <v>200212</v>
          </cell>
          <cell r="T979" t="str">
            <v>SA01</v>
          </cell>
          <cell r="U979">
            <v>1754.19</v>
          </cell>
          <cell r="V979" t="str">
            <v>LDB</v>
          </cell>
          <cell r="W979">
            <v>0</v>
          </cell>
          <cell r="Y979">
            <v>0</v>
          </cell>
          <cell r="Z979">
            <v>2</v>
          </cell>
          <cell r="AA979" t="str">
            <v>MS#</v>
          </cell>
          <cell r="AB979" t="str">
            <v xml:space="preserve">   998000426</v>
          </cell>
          <cell r="AC979" t="str">
            <v>BCH</v>
          </cell>
          <cell r="AD979" t="str">
            <v>012376</v>
          </cell>
          <cell r="AE979" t="str">
            <v>TML</v>
          </cell>
          <cell r="AF979" t="str">
            <v>12026</v>
          </cell>
          <cell r="AG979" t="str">
            <v>SRL</v>
          </cell>
          <cell r="AH979" t="str">
            <v>0368</v>
          </cell>
          <cell r="AI979" t="str">
            <v>DLV</v>
          </cell>
          <cell r="AJ979" t="str">
            <v>000</v>
          </cell>
          <cell r="AK979" t="str">
            <v>REL</v>
          </cell>
          <cell r="AL979" t="str">
            <v>000</v>
          </cell>
          <cell r="AM979" t="str">
            <v>LN#</v>
          </cell>
          <cell r="AO979" t="str">
            <v>UOI</v>
          </cell>
          <cell r="AP979" t="str">
            <v>EA</v>
          </cell>
          <cell r="AU979" t="str">
            <v>0</v>
          </cell>
          <cell r="AW979" t="str">
            <v>000</v>
          </cell>
          <cell r="AX979" t="str">
            <v>00</v>
          </cell>
          <cell r="AY979" t="str">
            <v>0</v>
          </cell>
          <cell r="AZ979" t="str">
            <v>FPL Fibernet</v>
          </cell>
        </row>
        <row r="980">
          <cell r="A980" t="str">
            <v>107100</v>
          </cell>
          <cell r="B980" t="str">
            <v>0312</v>
          </cell>
          <cell r="C980" t="str">
            <v>06600</v>
          </cell>
          <cell r="D980" t="str">
            <v>0FIBER</v>
          </cell>
          <cell r="E980" t="str">
            <v>312000</v>
          </cell>
          <cell r="F980" t="str">
            <v>0790</v>
          </cell>
          <cell r="G980" t="str">
            <v>65000</v>
          </cell>
          <cell r="H980" t="str">
            <v>A</v>
          </cell>
          <cell r="I980" t="str">
            <v>00000041</v>
          </cell>
          <cell r="J980">
            <v>63</v>
          </cell>
          <cell r="K980">
            <v>312</v>
          </cell>
          <cell r="L980">
            <v>6628</v>
          </cell>
          <cell r="M980">
            <v>0</v>
          </cell>
          <cell r="N980">
            <v>0</v>
          </cell>
          <cell r="O980">
            <v>0</v>
          </cell>
          <cell r="P980">
            <v>0</v>
          </cell>
          <cell r="Q980" t="str">
            <v>0790</v>
          </cell>
          <cell r="R980" t="str">
            <v>65000</v>
          </cell>
          <cell r="S980" t="str">
            <v>200212</v>
          </cell>
          <cell r="T980" t="str">
            <v>CA01</v>
          </cell>
          <cell r="U980">
            <v>70000</v>
          </cell>
          <cell r="V980" t="str">
            <v>LDB</v>
          </cell>
          <cell r="W980">
            <v>0</v>
          </cell>
          <cell r="Y980">
            <v>0</v>
          </cell>
          <cell r="Z980">
            <v>0</v>
          </cell>
          <cell r="AA980" t="str">
            <v>BCH</v>
          </cell>
          <cell r="AB980" t="str">
            <v>0014</v>
          </cell>
          <cell r="AC980" t="str">
            <v>WKS</v>
          </cell>
          <cell r="AE980" t="str">
            <v>JV#</v>
          </cell>
          <cell r="AF980" t="str">
            <v>1232</v>
          </cell>
          <cell r="AG980" t="str">
            <v>FRN</v>
          </cell>
          <cell r="AH980" t="str">
            <v>6628</v>
          </cell>
          <cell r="AI980" t="str">
            <v>RP#</v>
          </cell>
          <cell r="AJ980" t="str">
            <v>000</v>
          </cell>
          <cell r="AK980" t="str">
            <v>CTL</v>
          </cell>
          <cell r="AM980" t="str">
            <v>RF#</v>
          </cell>
          <cell r="AU980" t="str">
            <v>ACCRUAL OF DEC 02 CAPITAL</v>
          </cell>
          <cell r="AZ980" t="str">
            <v>FPL Fibernet</v>
          </cell>
        </row>
        <row r="981">
          <cell r="A981" t="str">
            <v>107100</v>
          </cell>
          <cell r="B981" t="str">
            <v>0312</v>
          </cell>
          <cell r="C981" t="str">
            <v>06600</v>
          </cell>
          <cell r="D981" t="str">
            <v>0FIBER</v>
          </cell>
          <cell r="E981" t="str">
            <v>312000</v>
          </cell>
          <cell r="F981" t="str">
            <v>0790</v>
          </cell>
          <cell r="G981" t="str">
            <v>65000</v>
          </cell>
          <cell r="H981" t="str">
            <v>A</v>
          </cell>
          <cell r="I981" t="str">
            <v>00000041</v>
          </cell>
          <cell r="J981">
            <v>63</v>
          </cell>
          <cell r="K981">
            <v>312</v>
          </cell>
          <cell r="L981">
            <v>6628</v>
          </cell>
          <cell r="M981">
            <v>0</v>
          </cell>
          <cell r="N981">
            <v>0</v>
          </cell>
          <cell r="O981">
            <v>0</v>
          </cell>
          <cell r="P981">
            <v>0</v>
          </cell>
          <cell r="Q981" t="str">
            <v>0790</v>
          </cell>
          <cell r="R981" t="str">
            <v>65000</v>
          </cell>
          <cell r="S981" t="str">
            <v>200212</v>
          </cell>
          <cell r="T981" t="str">
            <v>CA01</v>
          </cell>
          <cell r="U981">
            <v>-510162.93</v>
          </cell>
          <cell r="V981" t="str">
            <v>LDB</v>
          </cell>
          <cell r="W981">
            <v>0</v>
          </cell>
          <cell r="Y981">
            <v>0</v>
          </cell>
          <cell r="Z981">
            <v>0</v>
          </cell>
          <cell r="AA981" t="str">
            <v>BCH</v>
          </cell>
          <cell r="AB981" t="str">
            <v>0023</v>
          </cell>
          <cell r="AC981" t="str">
            <v>WKS</v>
          </cell>
          <cell r="AE981" t="str">
            <v>JV#</v>
          </cell>
          <cell r="AF981" t="str">
            <v>1232</v>
          </cell>
          <cell r="AG981" t="str">
            <v>FRN</v>
          </cell>
          <cell r="AH981" t="str">
            <v>6628</v>
          </cell>
          <cell r="AI981" t="str">
            <v>RP#</v>
          </cell>
          <cell r="AJ981" t="str">
            <v>000</v>
          </cell>
          <cell r="AK981" t="str">
            <v>CTL</v>
          </cell>
          <cell r="AM981" t="str">
            <v>RF#</v>
          </cell>
          <cell r="AU981" t="str">
            <v>TO PLACE IN SERVICE</v>
          </cell>
          <cell r="AZ981" t="str">
            <v>FPL Fibernet</v>
          </cell>
        </row>
        <row r="982">
          <cell r="A982" t="str">
            <v>107100</v>
          </cell>
          <cell r="B982" t="str">
            <v>0312</v>
          </cell>
          <cell r="C982" t="str">
            <v>06600</v>
          </cell>
          <cell r="D982" t="str">
            <v>0FIBER</v>
          </cell>
          <cell r="E982" t="str">
            <v>312000</v>
          </cell>
          <cell r="F982" t="str">
            <v>0803</v>
          </cell>
          <cell r="G982" t="str">
            <v>36000</v>
          </cell>
          <cell r="H982" t="str">
            <v>A</v>
          </cell>
          <cell r="I982" t="str">
            <v>00000041</v>
          </cell>
          <cell r="J982">
            <v>60</v>
          </cell>
          <cell r="K982">
            <v>312</v>
          </cell>
          <cell r="L982">
            <v>6628</v>
          </cell>
          <cell r="M982">
            <v>107</v>
          </cell>
          <cell r="N982">
            <v>10</v>
          </cell>
          <cell r="O982">
            <v>0</v>
          </cell>
          <cell r="P982">
            <v>107.1</v>
          </cell>
          <cell r="Q982" t="str">
            <v>0803</v>
          </cell>
          <cell r="R982" t="str">
            <v>36000</v>
          </cell>
          <cell r="S982" t="str">
            <v>200212</v>
          </cell>
          <cell r="T982" t="str">
            <v>PY42</v>
          </cell>
          <cell r="U982">
            <v>109.61</v>
          </cell>
          <cell r="V982" t="str">
            <v>LDB</v>
          </cell>
          <cell r="W982">
            <v>0</v>
          </cell>
          <cell r="X982" t="str">
            <v>SHR</v>
          </cell>
          <cell r="Y982">
            <v>3</v>
          </cell>
          <cell r="Z982">
            <v>3</v>
          </cell>
          <cell r="AA982" t="str">
            <v>PYP</v>
          </cell>
          <cell r="AB982" t="str">
            <v xml:space="preserve"> 0000025</v>
          </cell>
          <cell r="AC982" t="str">
            <v>PYL</v>
          </cell>
          <cell r="AD982" t="str">
            <v>004382</v>
          </cell>
          <cell r="AE982" t="str">
            <v>EMP</v>
          </cell>
          <cell r="AF982" t="str">
            <v>90017</v>
          </cell>
          <cell r="AG982" t="str">
            <v>JUL</v>
          </cell>
          <cell r="AH982" t="str">
            <v xml:space="preserve"> 000.00</v>
          </cell>
          <cell r="AI982" t="str">
            <v>BCH</v>
          </cell>
          <cell r="AJ982" t="str">
            <v>500</v>
          </cell>
          <cell r="AK982" t="str">
            <v>CLS</v>
          </cell>
          <cell r="AL982" t="str">
            <v>R449</v>
          </cell>
          <cell r="AM982" t="str">
            <v>DTA</v>
          </cell>
          <cell r="AN982" t="str">
            <v xml:space="preserve"> 00000000000.00</v>
          </cell>
          <cell r="AO982" t="str">
            <v>DTH</v>
          </cell>
          <cell r="AP982" t="str">
            <v xml:space="preserve"> 00000000000.00</v>
          </cell>
          <cell r="AV982" t="str">
            <v>000000000</v>
          </cell>
          <cell r="AW982" t="str">
            <v>000</v>
          </cell>
          <cell r="AX982" t="str">
            <v>00</v>
          </cell>
          <cell r="AY982" t="str">
            <v>0</v>
          </cell>
          <cell r="AZ982" t="str">
            <v>FPL Fibernet</v>
          </cell>
        </row>
        <row r="983">
          <cell r="A983" t="str">
            <v>107100</v>
          </cell>
          <cell r="B983" t="str">
            <v>0312</v>
          </cell>
          <cell r="C983" t="str">
            <v>06600</v>
          </cell>
          <cell r="D983" t="str">
            <v>0FIBER</v>
          </cell>
          <cell r="E983" t="str">
            <v>312000</v>
          </cell>
          <cell r="F983" t="str">
            <v>0803</v>
          </cell>
          <cell r="G983" t="str">
            <v>36000</v>
          </cell>
          <cell r="H983" t="str">
            <v>A</v>
          </cell>
          <cell r="I983" t="str">
            <v>00000041</v>
          </cell>
          <cell r="J983">
            <v>60</v>
          </cell>
          <cell r="K983">
            <v>312</v>
          </cell>
          <cell r="L983">
            <v>6628</v>
          </cell>
          <cell r="M983">
            <v>107</v>
          </cell>
          <cell r="N983">
            <v>10</v>
          </cell>
          <cell r="O983">
            <v>0</v>
          </cell>
          <cell r="P983">
            <v>107.1</v>
          </cell>
          <cell r="Q983" t="str">
            <v>0803</v>
          </cell>
          <cell r="R983" t="str">
            <v>36000</v>
          </cell>
          <cell r="S983" t="str">
            <v>200212</v>
          </cell>
          <cell r="T983" t="str">
            <v>PY42</v>
          </cell>
          <cell r="U983">
            <v>375</v>
          </cell>
          <cell r="V983" t="str">
            <v>LDB</v>
          </cell>
          <cell r="W983">
            <v>0</v>
          </cell>
          <cell r="X983" t="str">
            <v>SHR</v>
          </cell>
          <cell r="Y983">
            <v>10</v>
          </cell>
          <cell r="Z983">
            <v>10</v>
          </cell>
          <cell r="AA983" t="str">
            <v>PYP</v>
          </cell>
          <cell r="AB983" t="str">
            <v xml:space="preserve"> 0000001</v>
          </cell>
          <cell r="AC983" t="str">
            <v>PYL</v>
          </cell>
          <cell r="AD983" t="str">
            <v>004382</v>
          </cell>
          <cell r="AE983" t="str">
            <v>EMP</v>
          </cell>
          <cell r="AF983" t="str">
            <v>29440</v>
          </cell>
          <cell r="AG983" t="str">
            <v>JUL</v>
          </cell>
          <cell r="AH983" t="str">
            <v xml:space="preserve"> 000.00</v>
          </cell>
          <cell r="AI983" t="str">
            <v>BCH</v>
          </cell>
          <cell r="AJ983" t="str">
            <v>500</v>
          </cell>
          <cell r="AK983" t="str">
            <v>CLS</v>
          </cell>
          <cell r="AL983" t="str">
            <v>R449</v>
          </cell>
          <cell r="AM983" t="str">
            <v>DTA</v>
          </cell>
          <cell r="AN983" t="str">
            <v xml:space="preserve"> 00000000000.00</v>
          </cell>
          <cell r="AO983" t="str">
            <v>DTH</v>
          </cell>
          <cell r="AP983" t="str">
            <v xml:space="preserve"> 00000000000.00</v>
          </cell>
          <cell r="AV983" t="str">
            <v>000000000</v>
          </cell>
          <cell r="AW983" t="str">
            <v>000</v>
          </cell>
          <cell r="AX983" t="str">
            <v>00</v>
          </cell>
          <cell r="AY983" t="str">
            <v>0</v>
          </cell>
          <cell r="AZ983" t="str">
            <v>FPL Fibernet</v>
          </cell>
        </row>
        <row r="984">
          <cell r="A984" t="str">
            <v>107100</v>
          </cell>
          <cell r="B984" t="str">
            <v>0312</v>
          </cell>
          <cell r="C984" t="str">
            <v>06600</v>
          </cell>
          <cell r="D984" t="str">
            <v>0FIBER</v>
          </cell>
          <cell r="E984" t="str">
            <v>312000</v>
          </cell>
          <cell r="F984" t="str">
            <v>0803</v>
          </cell>
          <cell r="G984" t="str">
            <v>36000</v>
          </cell>
          <cell r="H984" t="str">
            <v>A</v>
          </cell>
          <cell r="I984" t="str">
            <v>00000041</v>
          </cell>
          <cell r="J984">
            <v>63</v>
          </cell>
          <cell r="K984">
            <v>312</v>
          </cell>
          <cell r="L984">
            <v>6628</v>
          </cell>
          <cell r="M984">
            <v>107</v>
          </cell>
          <cell r="N984">
            <v>10</v>
          </cell>
          <cell r="O984">
            <v>0</v>
          </cell>
          <cell r="P984">
            <v>107.1</v>
          </cell>
          <cell r="Q984" t="str">
            <v>0803</v>
          </cell>
          <cell r="R984" t="str">
            <v>36000</v>
          </cell>
          <cell r="S984" t="str">
            <v>200212</v>
          </cell>
          <cell r="T984" t="str">
            <v>PY42</v>
          </cell>
          <cell r="U984">
            <v>692.4</v>
          </cell>
          <cell r="V984" t="str">
            <v>LDB</v>
          </cell>
          <cell r="W984">
            <v>0</v>
          </cell>
          <cell r="X984" t="str">
            <v>SHR</v>
          </cell>
          <cell r="Y984">
            <v>16</v>
          </cell>
          <cell r="Z984">
            <v>16</v>
          </cell>
          <cell r="AA984" t="str">
            <v>PYP</v>
          </cell>
          <cell r="AB984" t="str">
            <v xml:space="preserve"> 0000025</v>
          </cell>
          <cell r="AC984" t="str">
            <v>PYL</v>
          </cell>
          <cell r="AD984" t="str">
            <v>004368</v>
          </cell>
          <cell r="AE984" t="str">
            <v>EMP</v>
          </cell>
          <cell r="AF984" t="str">
            <v>78122</v>
          </cell>
          <cell r="AG984" t="str">
            <v>JUL</v>
          </cell>
          <cell r="AH984" t="str">
            <v xml:space="preserve"> 000.00</v>
          </cell>
          <cell r="AI984" t="str">
            <v>BCH</v>
          </cell>
          <cell r="AJ984" t="str">
            <v>500</v>
          </cell>
          <cell r="AK984" t="str">
            <v>CLS</v>
          </cell>
          <cell r="AL984" t="str">
            <v>1RB8</v>
          </cell>
          <cell r="AM984" t="str">
            <v>DTA</v>
          </cell>
          <cell r="AN984" t="str">
            <v xml:space="preserve"> 00000000000.00</v>
          </cell>
          <cell r="AO984" t="str">
            <v>DTH</v>
          </cell>
          <cell r="AP984" t="str">
            <v xml:space="preserve"> 00000000000.00</v>
          </cell>
          <cell r="AV984" t="str">
            <v>000000000</v>
          </cell>
          <cell r="AW984" t="str">
            <v>000</v>
          </cell>
          <cell r="AX984" t="str">
            <v>00</v>
          </cell>
          <cell r="AY984" t="str">
            <v>0</v>
          </cell>
          <cell r="AZ984" t="str">
            <v>FPL Fibernet</v>
          </cell>
        </row>
        <row r="985">
          <cell r="A985" t="str">
            <v>107100</v>
          </cell>
          <cell r="B985" t="str">
            <v>0312</v>
          </cell>
          <cell r="C985" t="str">
            <v>06600</v>
          </cell>
          <cell r="D985" t="str">
            <v>0FIBER</v>
          </cell>
          <cell r="E985" t="str">
            <v>312000</v>
          </cell>
          <cell r="F985" t="str">
            <v>0813</v>
          </cell>
          <cell r="G985" t="str">
            <v>51450</v>
          </cell>
          <cell r="H985" t="str">
            <v>A</v>
          </cell>
          <cell r="I985" t="str">
            <v>00000041</v>
          </cell>
          <cell r="J985">
            <v>63</v>
          </cell>
          <cell r="K985">
            <v>312</v>
          </cell>
          <cell r="L985">
            <v>6628</v>
          </cell>
          <cell r="M985">
            <v>0</v>
          </cell>
          <cell r="N985">
            <v>0</v>
          </cell>
          <cell r="O985">
            <v>0</v>
          </cell>
          <cell r="P985">
            <v>0</v>
          </cell>
          <cell r="Q985" t="str">
            <v>0813</v>
          </cell>
          <cell r="R985" t="str">
            <v>51450</v>
          </cell>
          <cell r="S985" t="str">
            <v>200212</v>
          </cell>
          <cell r="T985" t="str">
            <v>SA01</v>
          </cell>
          <cell r="U985">
            <v>6660</v>
          </cell>
          <cell r="W985">
            <v>0</v>
          </cell>
          <cell r="Y985">
            <v>0</v>
          </cell>
          <cell r="Z985">
            <v>1</v>
          </cell>
          <cell r="AA985" t="str">
            <v>BCH</v>
          </cell>
          <cell r="AB985" t="str">
            <v>450002354</v>
          </cell>
          <cell r="AC985" t="str">
            <v>PO#</v>
          </cell>
          <cell r="AD985" t="str">
            <v>4500115510</v>
          </cell>
          <cell r="AE985" t="str">
            <v>S/R</v>
          </cell>
          <cell r="AF985" t="str">
            <v>337</v>
          </cell>
          <cell r="AI985" t="str">
            <v>PYN</v>
          </cell>
          <cell r="AJ985" t="str">
            <v>UNITED FIBER OPTICS CORP</v>
          </cell>
          <cell r="AK985" t="str">
            <v>VND</v>
          </cell>
          <cell r="AL985" t="str">
            <v>650987123</v>
          </cell>
          <cell r="AM985" t="str">
            <v>FAC</v>
          </cell>
          <cell r="AN985" t="str">
            <v>000</v>
          </cell>
          <cell r="AQ985" t="str">
            <v>NVD</v>
          </cell>
          <cell r="AR985" t="str">
            <v>2002-12-</v>
          </cell>
          <cell r="AU985" t="str">
            <v>UFO-INV-02-26       UNITED FIBER OPTICS 5000003653</v>
          </cell>
          <cell r="AV985" t="str">
            <v>WF-BATCH</v>
          </cell>
          <cell r="AW985" t="str">
            <v>000</v>
          </cell>
          <cell r="AX985" t="str">
            <v>00</v>
          </cell>
          <cell r="AY985" t="str">
            <v>0</v>
          </cell>
          <cell r="AZ985" t="str">
            <v>FPL Fibernet</v>
          </cell>
        </row>
        <row r="986">
          <cell r="A986" t="str">
            <v>107100</v>
          </cell>
          <cell r="B986" t="str">
            <v>0312</v>
          </cell>
          <cell r="C986" t="str">
            <v>06600</v>
          </cell>
          <cell r="D986" t="str">
            <v>0FIBER</v>
          </cell>
          <cell r="E986" t="str">
            <v>312000</v>
          </cell>
          <cell r="F986" t="str">
            <v>0813</v>
          </cell>
          <cell r="G986" t="str">
            <v>51450</v>
          </cell>
          <cell r="H986" t="str">
            <v>A</v>
          </cell>
          <cell r="I986" t="str">
            <v>00000041</v>
          </cell>
          <cell r="J986">
            <v>63</v>
          </cell>
          <cell r="K986">
            <v>312</v>
          </cell>
          <cell r="L986">
            <v>6628</v>
          </cell>
          <cell r="M986">
            <v>0</v>
          </cell>
          <cell r="N986">
            <v>0</v>
          </cell>
          <cell r="O986">
            <v>0</v>
          </cell>
          <cell r="P986">
            <v>0</v>
          </cell>
          <cell r="Q986" t="str">
            <v>0813</v>
          </cell>
          <cell r="R986" t="str">
            <v>51450</v>
          </cell>
          <cell r="S986" t="str">
            <v>200212</v>
          </cell>
          <cell r="T986" t="str">
            <v>SA01</v>
          </cell>
          <cell r="U986">
            <v>13325</v>
          </cell>
          <cell r="W986">
            <v>0</v>
          </cell>
          <cell r="Y986">
            <v>0</v>
          </cell>
          <cell r="Z986">
            <v>1</v>
          </cell>
          <cell r="AA986" t="str">
            <v>BCH</v>
          </cell>
          <cell r="AB986" t="str">
            <v>450002354</v>
          </cell>
          <cell r="AC986" t="str">
            <v>PO#</v>
          </cell>
          <cell r="AD986" t="str">
            <v>4500054250</v>
          </cell>
          <cell r="AE986" t="str">
            <v>S/R</v>
          </cell>
          <cell r="AF986" t="str">
            <v>337</v>
          </cell>
          <cell r="AI986" t="str">
            <v>PYN</v>
          </cell>
          <cell r="AJ986" t="str">
            <v>K NEX INC</v>
          </cell>
          <cell r="AK986" t="str">
            <v>VND</v>
          </cell>
          <cell r="AL986" t="str">
            <v>593648022</v>
          </cell>
          <cell r="AM986" t="str">
            <v>FAC</v>
          </cell>
          <cell r="AN986" t="str">
            <v>000</v>
          </cell>
          <cell r="AQ986" t="str">
            <v>NVD</v>
          </cell>
          <cell r="AR986" t="str">
            <v>2002-12-</v>
          </cell>
          <cell r="AU986" t="str">
            <v>INVOICE# 1115       K NEX INC           5000003656</v>
          </cell>
          <cell r="AV986" t="str">
            <v>WF-BATCH</v>
          </cell>
          <cell r="AW986" t="str">
            <v>000</v>
          </cell>
          <cell r="AX986" t="str">
            <v>00</v>
          </cell>
          <cell r="AY986" t="str">
            <v>0</v>
          </cell>
          <cell r="AZ986" t="str">
            <v>FPL Fibernet</v>
          </cell>
        </row>
        <row r="987">
          <cell r="A987" t="str">
            <v>107100</v>
          </cell>
          <cell r="B987" t="str">
            <v>0385</v>
          </cell>
          <cell r="C987" t="str">
            <v>06600</v>
          </cell>
          <cell r="D987" t="str">
            <v>0FIBER</v>
          </cell>
          <cell r="E987" t="str">
            <v>385000</v>
          </cell>
          <cell r="F987" t="str">
            <v>0803</v>
          </cell>
          <cell r="G987" t="str">
            <v>36000</v>
          </cell>
          <cell r="H987" t="str">
            <v>A</v>
          </cell>
          <cell r="I987" t="str">
            <v>00000041</v>
          </cell>
          <cell r="J987">
            <v>60</v>
          </cell>
          <cell r="K987">
            <v>385</v>
          </cell>
          <cell r="L987">
            <v>6628</v>
          </cell>
          <cell r="M987">
            <v>107</v>
          </cell>
          <cell r="N987">
            <v>10</v>
          </cell>
          <cell r="O987">
            <v>0</v>
          </cell>
          <cell r="P987">
            <v>107.1</v>
          </cell>
          <cell r="Q987" t="str">
            <v>0803</v>
          </cell>
          <cell r="R987" t="str">
            <v>36000</v>
          </cell>
          <cell r="S987" t="str">
            <v>200212</v>
          </cell>
          <cell r="T987" t="str">
            <v>PY42</v>
          </cell>
          <cell r="U987">
            <v>263.55</v>
          </cell>
          <cell r="V987" t="str">
            <v>LDB</v>
          </cell>
          <cell r="W987">
            <v>0</v>
          </cell>
          <cell r="X987" t="str">
            <v>SHR</v>
          </cell>
          <cell r="Y987">
            <v>6</v>
          </cell>
          <cell r="Z987">
            <v>6</v>
          </cell>
          <cell r="AA987" t="str">
            <v>PYP</v>
          </cell>
          <cell r="AB987" t="str">
            <v xml:space="preserve"> 0000025</v>
          </cell>
          <cell r="AC987" t="str">
            <v>PYL</v>
          </cell>
          <cell r="AD987" t="str">
            <v>003054</v>
          </cell>
          <cell r="AE987" t="str">
            <v>EMP</v>
          </cell>
          <cell r="AF987" t="str">
            <v>70702</v>
          </cell>
          <cell r="AG987" t="str">
            <v>JUL</v>
          </cell>
          <cell r="AH987" t="str">
            <v xml:space="preserve"> 000.00</v>
          </cell>
          <cell r="AI987" t="str">
            <v>BCH</v>
          </cell>
          <cell r="AJ987" t="str">
            <v>500</v>
          </cell>
          <cell r="AK987" t="str">
            <v>CLS</v>
          </cell>
          <cell r="AL987" t="str">
            <v>R513</v>
          </cell>
          <cell r="AM987" t="str">
            <v>DTA</v>
          </cell>
          <cell r="AN987" t="str">
            <v xml:space="preserve"> 00000000000.00</v>
          </cell>
          <cell r="AO987" t="str">
            <v>DTH</v>
          </cell>
          <cell r="AP987" t="str">
            <v xml:space="preserve"> 00000000000.00</v>
          </cell>
          <cell r="AV987" t="str">
            <v>000000000</v>
          </cell>
          <cell r="AW987" t="str">
            <v>000</v>
          </cell>
          <cell r="AX987" t="str">
            <v>00</v>
          </cell>
          <cell r="AY987" t="str">
            <v>0</v>
          </cell>
          <cell r="AZ987" t="str">
            <v>FPL Fibernet</v>
          </cell>
        </row>
        <row r="988">
          <cell r="A988" t="str">
            <v>107100</v>
          </cell>
          <cell r="B988" t="str">
            <v>0306</v>
          </cell>
          <cell r="C988" t="str">
            <v>06600</v>
          </cell>
          <cell r="D988" t="str">
            <v>0FIBER</v>
          </cell>
          <cell r="E988" t="str">
            <v>306000</v>
          </cell>
          <cell r="F988" t="str">
            <v>0790</v>
          </cell>
          <cell r="G988" t="str">
            <v>65000</v>
          </cell>
          <cell r="H988" t="str">
            <v>A</v>
          </cell>
          <cell r="I988" t="str">
            <v>00000041</v>
          </cell>
          <cell r="J988">
            <v>63</v>
          </cell>
          <cell r="K988">
            <v>306</v>
          </cell>
          <cell r="L988">
            <v>6629</v>
          </cell>
          <cell r="M988">
            <v>0</v>
          </cell>
          <cell r="N988">
            <v>0</v>
          </cell>
          <cell r="O988">
            <v>0</v>
          </cell>
          <cell r="P988">
            <v>0</v>
          </cell>
          <cell r="Q988" t="str">
            <v>0790</v>
          </cell>
          <cell r="R988" t="str">
            <v>65000</v>
          </cell>
          <cell r="S988" t="str">
            <v>200212</v>
          </cell>
          <cell r="T988" t="str">
            <v>CA01</v>
          </cell>
          <cell r="U988">
            <v>-2075.54</v>
          </cell>
          <cell r="V988" t="str">
            <v>LDB</v>
          </cell>
          <cell r="W988">
            <v>0</v>
          </cell>
          <cell r="Y988">
            <v>0</v>
          </cell>
          <cell r="Z988">
            <v>0</v>
          </cell>
          <cell r="AA988" t="str">
            <v>BCH</v>
          </cell>
          <cell r="AB988" t="str">
            <v>0023</v>
          </cell>
          <cell r="AC988" t="str">
            <v>WKS</v>
          </cell>
          <cell r="AE988" t="str">
            <v>JV#</v>
          </cell>
          <cell r="AF988" t="str">
            <v>1232</v>
          </cell>
          <cell r="AG988" t="str">
            <v>FRN</v>
          </cell>
          <cell r="AH988" t="str">
            <v>6629</v>
          </cell>
          <cell r="AI988" t="str">
            <v>RP#</v>
          </cell>
          <cell r="AJ988" t="str">
            <v>000</v>
          </cell>
          <cell r="AK988" t="str">
            <v>CTL</v>
          </cell>
          <cell r="AM988" t="str">
            <v>RF#</v>
          </cell>
          <cell r="AU988" t="str">
            <v>TO PLACE IN SERVICE</v>
          </cell>
          <cell r="AZ988" t="str">
            <v>FPL Fibernet</v>
          </cell>
        </row>
        <row r="989">
          <cell r="A989" t="str">
            <v>107100</v>
          </cell>
          <cell r="B989" t="str">
            <v>0306</v>
          </cell>
          <cell r="C989" t="str">
            <v>06600</v>
          </cell>
          <cell r="D989" t="str">
            <v>0FIBER</v>
          </cell>
          <cell r="E989" t="str">
            <v>306000</v>
          </cell>
          <cell r="F989" t="str">
            <v>0662</v>
          </cell>
          <cell r="G989" t="str">
            <v>65000</v>
          </cell>
          <cell r="H989" t="str">
            <v>A</v>
          </cell>
          <cell r="I989" t="str">
            <v>00000041</v>
          </cell>
          <cell r="J989">
            <v>63</v>
          </cell>
          <cell r="K989">
            <v>306</v>
          </cell>
          <cell r="L989">
            <v>6630</v>
          </cell>
          <cell r="M989">
            <v>0</v>
          </cell>
          <cell r="N989">
            <v>0</v>
          </cell>
          <cell r="O989">
            <v>0</v>
          </cell>
          <cell r="P989">
            <v>0</v>
          </cell>
          <cell r="Q989" t="str">
            <v>0662</v>
          </cell>
          <cell r="R989" t="str">
            <v>65000</v>
          </cell>
          <cell r="S989" t="str">
            <v>200212</v>
          </cell>
          <cell r="T989" t="str">
            <v>CA01</v>
          </cell>
          <cell r="U989">
            <v>4375.05</v>
          </cell>
          <cell r="V989" t="str">
            <v>LDB</v>
          </cell>
          <cell r="W989">
            <v>0</v>
          </cell>
          <cell r="Y989">
            <v>0</v>
          </cell>
          <cell r="Z989">
            <v>0</v>
          </cell>
          <cell r="AA989" t="str">
            <v>BCH</v>
          </cell>
          <cell r="AB989" t="str">
            <v>0029</v>
          </cell>
          <cell r="AC989" t="str">
            <v>WKS</v>
          </cell>
          <cell r="AE989" t="str">
            <v>JV#</v>
          </cell>
          <cell r="AF989" t="str">
            <v>1232</v>
          </cell>
          <cell r="AG989" t="str">
            <v>FRN</v>
          </cell>
          <cell r="AH989" t="str">
            <v>6630</v>
          </cell>
          <cell r="AI989" t="str">
            <v>RP#</v>
          </cell>
          <cell r="AJ989" t="str">
            <v>000</v>
          </cell>
          <cell r="AK989" t="str">
            <v>CTL</v>
          </cell>
          <cell r="AM989" t="str">
            <v>RF#</v>
          </cell>
          <cell r="AU989" t="str">
            <v>ACCR WD COMM UNPAID INV</v>
          </cell>
          <cell r="AZ989" t="str">
            <v>FPL Fibernet</v>
          </cell>
        </row>
        <row r="990">
          <cell r="A990" t="str">
            <v>107100</v>
          </cell>
          <cell r="B990" t="str">
            <v>0306</v>
          </cell>
          <cell r="C990" t="str">
            <v>06600</v>
          </cell>
          <cell r="D990" t="str">
            <v>0FIBER</v>
          </cell>
          <cell r="E990" t="str">
            <v>306000</v>
          </cell>
          <cell r="F990" t="str">
            <v>0662</v>
          </cell>
          <cell r="G990" t="str">
            <v>65000</v>
          </cell>
          <cell r="H990" t="str">
            <v>A</v>
          </cell>
          <cell r="I990" t="str">
            <v>00000041</v>
          </cell>
          <cell r="J990">
            <v>63</v>
          </cell>
          <cell r="K990">
            <v>306</v>
          </cell>
          <cell r="L990">
            <v>6630</v>
          </cell>
          <cell r="M990">
            <v>0</v>
          </cell>
          <cell r="N990">
            <v>0</v>
          </cell>
          <cell r="O990">
            <v>0</v>
          </cell>
          <cell r="P990">
            <v>0</v>
          </cell>
          <cell r="Q990" t="str">
            <v>0662</v>
          </cell>
          <cell r="R990" t="str">
            <v>65000</v>
          </cell>
          <cell r="S990" t="str">
            <v>200212</v>
          </cell>
          <cell r="T990" t="str">
            <v>CA01</v>
          </cell>
          <cell r="U990">
            <v>4375.05</v>
          </cell>
          <cell r="V990" t="str">
            <v>LDB</v>
          </cell>
          <cell r="W990">
            <v>0</v>
          </cell>
          <cell r="Y990">
            <v>0</v>
          </cell>
          <cell r="Z990">
            <v>0</v>
          </cell>
          <cell r="AA990" t="str">
            <v>BCH</v>
          </cell>
          <cell r="AB990" t="str">
            <v>0033</v>
          </cell>
          <cell r="AC990" t="str">
            <v>WKS</v>
          </cell>
          <cell r="AE990" t="str">
            <v>JV#</v>
          </cell>
          <cell r="AF990" t="str">
            <v>1232</v>
          </cell>
          <cell r="AG990" t="str">
            <v>FRN</v>
          </cell>
          <cell r="AH990" t="str">
            <v>6630</v>
          </cell>
          <cell r="AI990" t="str">
            <v>RP#</v>
          </cell>
          <cell r="AJ990" t="str">
            <v>000</v>
          </cell>
          <cell r="AK990" t="str">
            <v>CTL</v>
          </cell>
          <cell r="AM990" t="str">
            <v>RF#</v>
          </cell>
          <cell r="AU990" t="str">
            <v>ACCR WD COMM UNPAID INV</v>
          </cell>
          <cell r="AZ990" t="str">
            <v>FPL Fibernet</v>
          </cell>
        </row>
        <row r="991">
          <cell r="A991" t="str">
            <v>107100</v>
          </cell>
          <cell r="B991" t="str">
            <v>0306</v>
          </cell>
          <cell r="C991" t="str">
            <v>06600</v>
          </cell>
          <cell r="D991" t="str">
            <v>0FIBER</v>
          </cell>
          <cell r="E991" t="str">
            <v>306000</v>
          </cell>
          <cell r="F991" t="str">
            <v>0662</v>
          </cell>
          <cell r="G991" t="str">
            <v>65000</v>
          </cell>
          <cell r="H991" t="str">
            <v>A</v>
          </cell>
          <cell r="I991" t="str">
            <v>00000041</v>
          </cell>
          <cell r="J991">
            <v>63</v>
          </cell>
          <cell r="K991">
            <v>306</v>
          </cell>
          <cell r="L991">
            <v>6630</v>
          </cell>
          <cell r="M991">
            <v>0</v>
          </cell>
          <cell r="N991">
            <v>0</v>
          </cell>
          <cell r="O991">
            <v>0</v>
          </cell>
          <cell r="P991">
            <v>0</v>
          </cell>
          <cell r="Q991" t="str">
            <v>0662</v>
          </cell>
          <cell r="R991" t="str">
            <v>65000</v>
          </cell>
          <cell r="S991" t="str">
            <v>200212</v>
          </cell>
          <cell r="T991" t="str">
            <v>CA01</v>
          </cell>
          <cell r="U991">
            <v>-4375.05</v>
          </cell>
          <cell r="V991" t="str">
            <v>LDB</v>
          </cell>
          <cell r="W991">
            <v>0</v>
          </cell>
          <cell r="Y991">
            <v>0</v>
          </cell>
          <cell r="Z991">
            <v>0</v>
          </cell>
          <cell r="AA991" t="str">
            <v>BCH</v>
          </cell>
          <cell r="AB991" t="str">
            <v>0034</v>
          </cell>
          <cell r="AC991" t="str">
            <v>WKS</v>
          </cell>
          <cell r="AE991" t="str">
            <v>JV#</v>
          </cell>
          <cell r="AF991" t="str">
            <v>1232</v>
          </cell>
          <cell r="AG991" t="str">
            <v>FRN</v>
          </cell>
          <cell r="AH991" t="str">
            <v>6630</v>
          </cell>
          <cell r="AI991" t="str">
            <v>RP#</v>
          </cell>
          <cell r="AJ991" t="str">
            <v>000</v>
          </cell>
          <cell r="AK991" t="str">
            <v>CTL</v>
          </cell>
          <cell r="AM991" t="str">
            <v>RF#</v>
          </cell>
          <cell r="AU991" t="str">
            <v>ACCR WD COMM UNPAID INV</v>
          </cell>
          <cell r="AZ991" t="str">
            <v>FPL Fibernet</v>
          </cell>
        </row>
        <row r="992">
          <cell r="A992" t="str">
            <v>107100</v>
          </cell>
          <cell r="B992" t="str">
            <v>0314</v>
          </cell>
          <cell r="C992" t="str">
            <v>06600</v>
          </cell>
          <cell r="D992" t="str">
            <v>0FIBER</v>
          </cell>
          <cell r="E992" t="str">
            <v>314000</v>
          </cell>
          <cell r="F992" t="str">
            <v>0662</v>
          </cell>
          <cell r="G992" t="str">
            <v>51450</v>
          </cell>
          <cell r="H992" t="str">
            <v>A</v>
          </cell>
          <cell r="I992" t="str">
            <v>00000041</v>
          </cell>
          <cell r="J992">
            <v>60</v>
          </cell>
          <cell r="K992">
            <v>314</v>
          </cell>
          <cell r="L992">
            <v>6630</v>
          </cell>
          <cell r="M992">
            <v>0</v>
          </cell>
          <cell r="N992">
            <v>0</v>
          </cell>
          <cell r="O992">
            <v>0</v>
          </cell>
          <cell r="P992">
            <v>0</v>
          </cell>
          <cell r="Q992" t="str">
            <v>0662</v>
          </cell>
          <cell r="R992" t="str">
            <v>51450</v>
          </cell>
          <cell r="S992" t="str">
            <v>200212</v>
          </cell>
          <cell r="T992" t="str">
            <v>SA01</v>
          </cell>
          <cell r="U992">
            <v>6063.1</v>
          </cell>
          <cell r="W992">
            <v>0</v>
          </cell>
          <cell r="Y992">
            <v>0</v>
          </cell>
          <cell r="Z992">
            <v>1</v>
          </cell>
          <cell r="AA992" t="str">
            <v>BCH</v>
          </cell>
          <cell r="AB992" t="str">
            <v>450002339</v>
          </cell>
          <cell r="AC992" t="str">
            <v>PO#</v>
          </cell>
          <cell r="AD992" t="str">
            <v>4500094253</v>
          </cell>
          <cell r="AE992" t="str">
            <v>S/R</v>
          </cell>
          <cell r="AF992" t="str">
            <v>337</v>
          </cell>
          <cell r="AI992" t="str">
            <v>PYN</v>
          </cell>
          <cell r="AJ992" t="str">
            <v>YOUNGS COMMUNICATIONS CO</v>
          </cell>
          <cell r="AK992" t="str">
            <v>VND</v>
          </cell>
          <cell r="AL992" t="str">
            <v>591398816</v>
          </cell>
          <cell r="AM992" t="str">
            <v>FAC</v>
          </cell>
          <cell r="AN992" t="str">
            <v>000</v>
          </cell>
          <cell r="AQ992" t="str">
            <v>NVD</v>
          </cell>
          <cell r="AR992" t="str">
            <v>2002-12-</v>
          </cell>
          <cell r="AU992" t="str">
            <v>INVOICE# 7151       YOUNGS COMMUNICATION5000003496</v>
          </cell>
          <cell r="AV992" t="str">
            <v>WF-BATCH</v>
          </cell>
          <cell r="AW992" t="str">
            <v>000</v>
          </cell>
          <cell r="AX992" t="str">
            <v>00</v>
          </cell>
          <cell r="AY992" t="str">
            <v>0</v>
          </cell>
          <cell r="AZ992" t="str">
            <v>FPL Fibernet</v>
          </cell>
        </row>
        <row r="993">
          <cell r="A993" t="str">
            <v>107100</v>
          </cell>
          <cell r="B993" t="str">
            <v>0314</v>
          </cell>
          <cell r="C993" t="str">
            <v>06600</v>
          </cell>
          <cell r="D993" t="str">
            <v>0FIBER</v>
          </cell>
          <cell r="E993" t="str">
            <v>314000</v>
          </cell>
          <cell r="F993" t="str">
            <v>0790</v>
          </cell>
          <cell r="G993" t="str">
            <v>65000</v>
          </cell>
          <cell r="H993" t="str">
            <v>A</v>
          </cell>
          <cell r="I993" t="str">
            <v>00000041</v>
          </cell>
          <cell r="J993">
            <v>63</v>
          </cell>
          <cell r="K993">
            <v>314</v>
          </cell>
          <cell r="L993">
            <v>6630</v>
          </cell>
          <cell r="M993">
            <v>0</v>
          </cell>
          <cell r="N993">
            <v>0</v>
          </cell>
          <cell r="O993">
            <v>0</v>
          </cell>
          <cell r="P993">
            <v>0</v>
          </cell>
          <cell r="Q993" t="str">
            <v>0790</v>
          </cell>
          <cell r="R993" t="str">
            <v>65000</v>
          </cell>
          <cell r="S993" t="str">
            <v>200212</v>
          </cell>
          <cell r="T993" t="str">
            <v>CA01</v>
          </cell>
          <cell r="U993">
            <v>4000</v>
          </cell>
          <cell r="V993" t="str">
            <v>LDB</v>
          </cell>
          <cell r="W993">
            <v>0</v>
          </cell>
          <cell r="Y993">
            <v>0</v>
          </cell>
          <cell r="Z993">
            <v>0</v>
          </cell>
          <cell r="AA993" t="str">
            <v>BCH</v>
          </cell>
          <cell r="AB993" t="str">
            <v>0014</v>
          </cell>
          <cell r="AC993" t="str">
            <v>WKS</v>
          </cell>
          <cell r="AE993" t="str">
            <v>JV#</v>
          </cell>
          <cell r="AF993" t="str">
            <v>1232</v>
          </cell>
          <cell r="AG993" t="str">
            <v>FRN</v>
          </cell>
          <cell r="AH993" t="str">
            <v>6630</v>
          </cell>
          <cell r="AI993" t="str">
            <v>RP#</v>
          </cell>
          <cell r="AJ993" t="str">
            <v>000</v>
          </cell>
          <cell r="AK993" t="str">
            <v>CTL</v>
          </cell>
          <cell r="AM993" t="str">
            <v>RF#</v>
          </cell>
          <cell r="AU993" t="str">
            <v>ACCRUAL OF DEC 02 CAPITAL</v>
          </cell>
          <cell r="AZ993" t="str">
            <v>FPL Fibernet</v>
          </cell>
        </row>
        <row r="994">
          <cell r="A994" t="str">
            <v>107100</v>
          </cell>
          <cell r="B994" t="str">
            <v>0314</v>
          </cell>
          <cell r="C994" t="str">
            <v>06600</v>
          </cell>
          <cell r="D994" t="str">
            <v>0FIBER</v>
          </cell>
          <cell r="E994" t="str">
            <v>314000</v>
          </cell>
          <cell r="F994" t="str">
            <v>0790</v>
          </cell>
          <cell r="G994" t="str">
            <v>65000</v>
          </cell>
          <cell r="H994" t="str">
            <v>A</v>
          </cell>
          <cell r="I994" t="str">
            <v>00000041</v>
          </cell>
          <cell r="J994">
            <v>63</v>
          </cell>
          <cell r="K994">
            <v>314</v>
          </cell>
          <cell r="L994">
            <v>6630</v>
          </cell>
          <cell r="M994">
            <v>0</v>
          </cell>
          <cell r="N994">
            <v>0</v>
          </cell>
          <cell r="O994">
            <v>0</v>
          </cell>
          <cell r="P994">
            <v>0</v>
          </cell>
          <cell r="Q994" t="str">
            <v>0790</v>
          </cell>
          <cell r="R994" t="str">
            <v>65000</v>
          </cell>
          <cell r="S994" t="str">
            <v>200212</v>
          </cell>
          <cell r="T994" t="str">
            <v>CA01</v>
          </cell>
          <cell r="U994">
            <v>13746</v>
          </cell>
          <cell r="V994" t="str">
            <v>LDB</v>
          </cell>
          <cell r="W994">
            <v>0</v>
          </cell>
          <cell r="Y994">
            <v>0</v>
          </cell>
          <cell r="Z994">
            <v>0</v>
          </cell>
          <cell r="AA994" t="str">
            <v>BCH</v>
          </cell>
          <cell r="AB994" t="str">
            <v>0044</v>
          </cell>
          <cell r="AC994" t="str">
            <v>WKS</v>
          </cell>
          <cell r="AE994" t="str">
            <v>JV#</v>
          </cell>
          <cell r="AF994" t="str">
            <v>1232</v>
          </cell>
          <cell r="AG994" t="str">
            <v>FRN</v>
          </cell>
          <cell r="AH994" t="str">
            <v>6630</v>
          </cell>
          <cell r="AI994" t="str">
            <v>RP#</v>
          </cell>
          <cell r="AJ994" t="str">
            <v>000</v>
          </cell>
          <cell r="AK994" t="str">
            <v>CTL</v>
          </cell>
          <cell r="AM994" t="str">
            <v>RF#</v>
          </cell>
          <cell r="AU994" t="str">
            <v>ACCRUAL OF DEC 02 CAPITAL</v>
          </cell>
          <cell r="AZ994" t="str">
            <v>FPL Fibernet</v>
          </cell>
        </row>
        <row r="995">
          <cell r="A995" t="str">
            <v>107100</v>
          </cell>
          <cell r="B995" t="str">
            <v>0314</v>
          </cell>
          <cell r="C995" t="str">
            <v>06600</v>
          </cell>
          <cell r="D995" t="str">
            <v>0FIBER</v>
          </cell>
          <cell r="E995" t="str">
            <v>314000</v>
          </cell>
          <cell r="F995" t="str">
            <v>0790</v>
          </cell>
          <cell r="G995" t="str">
            <v>65000</v>
          </cell>
          <cell r="H995" t="str">
            <v>A</v>
          </cell>
          <cell r="I995" t="str">
            <v>00000041</v>
          </cell>
          <cell r="J995">
            <v>63</v>
          </cell>
          <cell r="K995">
            <v>314</v>
          </cell>
          <cell r="L995">
            <v>6630</v>
          </cell>
          <cell r="M995">
            <v>0</v>
          </cell>
          <cell r="N995">
            <v>0</v>
          </cell>
          <cell r="O995">
            <v>0</v>
          </cell>
          <cell r="P995">
            <v>0</v>
          </cell>
          <cell r="Q995" t="str">
            <v>0790</v>
          </cell>
          <cell r="R995" t="str">
            <v>65000</v>
          </cell>
          <cell r="S995" t="str">
            <v>200212</v>
          </cell>
          <cell r="T995" t="str">
            <v>CA01</v>
          </cell>
          <cell r="U995">
            <v>-4000</v>
          </cell>
          <cell r="V995" t="str">
            <v>LDB</v>
          </cell>
          <cell r="W995">
            <v>0</v>
          </cell>
          <cell r="Y995">
            <v>0</v>
          </cell>
          <cell r="Z995">
            <v>0</v>
          </cell>
          <cell r="AA995" t="str">
            <v>BCH</v>
          </cell>
          <cell r="AB995" t="str">
            <v>0049</v>
          </cell>
          <cell r="AC995" t="str">
            <v>WKS</v>
          </cell>
          <cell r="AE995" t="str">
            <v>JV#</v>
          </cell>
          <cell r="AF995" t="str">
            <v>1232</v>
          </cell>
          <cell r="AG995" t="str">
            <v>FRN</v>
          </cell>
          <cell r="AH995" t="str">
            <v>6630</v>
          </cell>
          <cell r="AI995" t="str">
            <v>RP#</v>
          </cell>
          <cell r="AJ995" t="str">
            <v>000</v>
          </cell>
          <cell r="AK995" t="str">
            <v>CTL</v>
          </cell>
          <cell r="AM995" t="str">
            <v>RF#</v>
          </cell>
          <cell r="AU995" t="str">
            <v>ACCR REVERSAL OF DEC 02</v>
          </cell>
          <cell r="AZ995" t="str">
            <v>FPL Fibernet</v>
          </cell>
        </row>
        <row r="996">
          <cell r="A996" t="str">
            <v>107100</v>
          </cell>
          <cell r="B996" t="str">
            <v>0385</v>
          </cell>
          <cell r="C996" t="str">
            <v>06600</v>
          </cell>
          <cell r="D996" t="str">
            <v>0FIBER</v>
          </cell>
          <cell r="E996" t="str">
            <v>385000</v>
          </cell>
          <cell r="F996" t="str">
            <v>0803</v>
          </cell>
          <cell r="G996" t="str">
            <v>36000</v>
          </cell>
          <cell r="H996" t="str">
            <v>A</v>
          </cell>
          <cell r="I996" t="str">
            <v>00000041</v>
          </cell>
          <cell r="J996">
            <v>60</v>
          </cell>
          <cell r="K996">
            <v>385</v>
          </cell>
          <cell r="L996">
            <v>6630</v>
          </cell>
          <cell r="M996">
            <v>0</v>
          </cell>
          <cell r="N996">
            <v>31</v>
          </cell>
          <cell r="O996">
            <v>3</v>
          </cell>
          <cell r="P996">
            <v>0.313</v>
          </cell>
          <cell r="Q996" t="str">
            <v>0803</v>
          </cell>
          <cell r="R996" t="str">
            <v>36000</v>
          </cell>
          <cell r="S996" t="str">
            <v>200212</v>
          </cell>
          <cell r="T996" t="str">
            <v>PY42</v>
          </cell>
          <cell r="U996">
            <v>286.39999999999998</v>
          </cell>
          <cell r="V996" t="str">
            <v>LDB</v>
          </cell>
          <cell r="W996">
            <v>0</v>
          </cell>
          <cell r="X996" t="str">
            <v>SHR</v>
          </cell>
          <cell r="Y996">
            <v>8</v>
          </cell>
          <cell r="Z996">
            <v>8</v>
          </cell>
          <cell r="AA996" t="str">
            <v>PYP</v>
          </cell>
          <cell r="AB996" t="str">
            <v xml:space="preserve"> 0000025</v>
          </cell>
          <cell r="AC996" t="str">
            <v>PYL</v>
          </cell>
          <cell r="AD996" t="str">
            <v>004382</v>
          </cell>
          <cell r="AE996" t="str">
            <v>EMP</v>
          </cell>
          <cell r="AF996" t="str">
            <v>46869</v>
          </cell>
          <cell r="AG996" t="str">
            <v>JUL</v>
          </cell>
          <cell r="AH996" t="str">
            <v xml:space="preserve"> 000.00</v>
          </cell>
          <cell r="AI996" t="str">
            <v>BCH</v>
          </cell>
          <cell r="AJ996" t="str">
            <v>500</v>
          </cell>
          <cell r="AK996" t="str">
            <v>CLS</v>
          </cell>
          <cell r="AL996" t="str">
            <v>R431</v>
          </cell>
          <cell r="AM996" t="str">
            <v>DTA</v>
          </cell>
          <cell r="AN996" t="str">
            <v xml:space="preserve"> 00000000000.00</v>
          </cell>
          <cell r="AO996" t="str">
            <v>DTH</v>
          </cell>
          <cell r="AP996" t="str">
            <v xml:space="preserve"> 00000000000.00</v>
          </cell>
          <cell r="AV996" t="str">
            <v>000000000</v>
          </cell>
          <cell r="AW996" t="str">
            <v>000</v>
          </cell>
          <cell r="AX996" t="str">
            <v>00</v>
          </cell>
          <cell r="AY996" t="str">
            <v>0</v>
          </cell>
          <cell r="AZ996" t="str">
            <v>FPL Fibernet</v>
          </cell>
        </row>
        <row r="997">
          <cell r="A997" t="str">
            <v>107100</v>
          </cell>
          <cell r="B997" t="str">
            <v>0314</v>
          </cell>
          <cell r="C997" t="str">
            <v>06600</v>
          </cell>
          <cell r="D997" t="str">
            <v>0FIBER</v>
          </cell>
          <cell r="E997" t="str">
            <v>314000</v>
          </cell>
          <cell r="F997" t="str">
            <v>0625</v>
          </cell>
          <cell r="G997" t="str">
            <v>52450</v>
          </cell>
          <cell r="H997" t="str">
            <v>A</v>
          </cell>
          <cell r="I997" t="str">
            <v>00000041</v>
          </cell>
          <cell r="J997">
            <v>63</v>
          </cell>
          <cell r="K997">
            <v>314</v>
          </cell>
          <cell r="L997">
            <v>6631</v>
          </cell>
          <cell r="M997">
            <v>0</v>
          </cell>
          <cell r="N997">
            <v>0</v>
          </cell>
          <cell r="O997">
            <v>0</v>
          </cell>
          <cell r="P997">
            <v>0</v>
          </cell>
          <cell r="Q997" t="str">
            <v>0625</v>
          </cell>
          <cell r="R997" t="str">
            <v>52450</v>
          </cell>
          <cell r="S997" t="str">
            <v>200212</v>
          </cell>
          <cell r="T997" t="str">
            <v>SA01</v>
          </cell>
          <cell r="U997">
            <v>14.5</v>
          </cell>
          <cell r="W997">
            <v>0</v>
          </cell>
          <cell r="Y997">
            <v>0</v>
          </cell>
          <cell r="Z997">
            <v>0</v>
          </cell>
          <cell r="AA997" t="str">
            <v>BCH</v>
          </cell>
          <cell r="AB997" t="str">
            <v>450002350</v>
          </cell>
          <cell r="AC997" t="str">
            <v>PO#</v>
          </cell>
          <cell r="AE997" t="str">
            <v>S/R</v>
          </cell>
          <cell r="AI997" t="str">
            <v>PYN</v>
          </cell>
          <cell r="AJ997" t="str">
            <v>SCHELL L D</v>
          </cell>
          <cell r="AK997" t="str">
            <v>VND</v>
          </cell>
          <cell r="AL997" t="str">
            <v>049448139</v>
          </cell>
          <cell r="AM997" t="str">
            <v>FAC</v>
          </cell>
          <cell r="AN997" t="str">
            <v>000</v>
          </cell>
          <cell r="AQ997" t="str">
            <v>NVD</v>
          </cell>
          <cell r="AR997" t="str">
            <v>2002-12-</v>
          </cell>
          <cell r="AU997" t="str">
            <v>L SCHELL MISC       SCHELL L D          1900003324</v>
          </cell>
          <cell r="AV997" t="str">
            <v>WF-BATCH</v>
          </cell>
          <cell r="AW997" t="str">
            <v>000</v>
          </cell>
          <cell r="AX997" t="str">
            <v>00</v>
          </cell>
          <cell r="AY997" t="str">
            <v>0</v>
          </cell>
          <cell r="AZ997" t="str">
            <v>FPL Fibernet</v>
          </cell>
        </row>
        <row r="998">
          <cell r="A998" t="str">
            <v>107100</v>
          </cell>
          <cell r="B998" t="str">
            <v>0314</v>
          </cell>
          <cell r="C998" t="str">
            <v>06600</v>
          </cell>
          <cell r="D998" t="str">
            <v>0FIBER</v>
          </cell>
          <cell r="E998" t="str">
            <v>314000</v>
          </cell>
          <cell r="F998" t="str">
            <v>0662</v>
          </cell>
          <cell r="G998" t="str">
            <v>51450</v>
          </cell>
          <cell r="H998" t="str">
            <v>A</v>
          </cell>
          <cell r="I998" t="str">
            <v>00000041</v>
          </cell>
          <cell r="J998">
            <v>63</v>
          </cell>
          <cell r="K998">
            <v>314</v>
          </cell>
          <cell r="L998">
            <v>6631</v>
          </cell>
          <cell r="M998">
            <v>0</v>
          </cell>
          <cell r="N998">
            <v>0</v>
          </cell>
          <cell r="O998">
            <v>0</v>
          </cell>
          <cell r="P998">
            <v>0</v>
          </cell>
          <cell r="Q998" t="str">
            <v>0662</v>
          </cell>
          <cell r="R998" t="str">
            <v>51450</v>
          </cell>
          <cell r="S998" t="str">
            <v>200212</v>
          </cell>
          <cell r="T998" t="str">
            <v>SA01</v>
          </cell>
          <cell r="U998">
            <v>875.05</v>
          </cell>
          <cell r="W998">
            <v>0</v>
          </cell>
          <cell r="Y998">
            <v>0</v>
          </cell>
          <cell r="Z998">
            <v>1</v>
          </cell>
          <cell r="AA998" t="str">
            <v>BCH</v>
          </cell>
          <cell r="AB998" t="str">
            <v>450002350</v>
          </cell>
          <cell r="AC998" t="str">
            <v>PO#</v>
          </cell>
          <cell r="AD998" t="str">
            <v>4500030221</v>
          </cell>
          <cell r="AE998" t="str">
            <v>S/R</v>
          </cell>
          <cell r="AF998" t="str">
            <v>NET</v>
          </cell>
          <cell r="AI998" t="str">
            <v>PYN</v>
          </cell>
          <cell r="AJ998" t="str">
            <v>W D COMMUNICATIONS INC</v>
          </cell>
          <cell r="AK998" t="str">
            <v>VND</v>
          </cell>
          <cell r="AL998" t="str">
            <v>591953252</v>
          </cell>
          <cell r="AM998" t="str">
            <v>FAC</v>
          </cell>
          <cell r="AN998" t="str">
            <v>000</v>
          </cell>
          <cell r="AQ998" t="str">
            <v>NVD</v>
          </cell>
          <cell r="AR998" t="str">
            <v>2002-12-</v>
          </cell>
          <cell r="AU998" t="str">
            <v>INVOICE# 26653      W D COMMUNICATIONS I5000003534</v>
          </cell>
          <cell r="AV998" t="str">
            <v>WF-BATCH</v>
          </cell>
          <cell r="AW998" t="str">
            <v>000</v>
          </cell>
          <cell r="AX998" t="str">
            <v>00</v>
          </cell>
          <cell r="AY998" t="str">
            <v>0</v>
          </cell>
          <cell r="AZ998" t="str">
            <v>FPL Fibernet</v>
          </cell>
        </row>
        <row r="999">
          <cell r="A999" t="str">
            <v>107100</v>
          </cell>
          <cell r="B999" t="str">
            <v>0314</v>
          </cell>
          <cell r="C999" t="str">
            <v>06600</v>
          </cell>
          <cell r="D999" t="str">
            <v>0FIBER</v>
          </cell>
          <cell r="E999" t="str">
            <v>314000</v>
          </cell>
          <cell r="F999" t="str">
            <v>0662</v>
          </cell>
          <cell r="G999" t="str">
            <v>51450</v>
          </cell>
          <cell r="H999" t="str">
            <v>A</v>
          </cell>
          <cell r="I999" t="str">
            <v>00000041</v>
          </cell>
          <cell r="J999">
            <v>63</v>
          </cell>
          <cell r="K999">
            <v>314</v>
          </cell>
          <cell r="L999">
            <v>6631</v>
          </cell>
          <cell r="M999">
            <v>0</v>
          </cell>
          <cell r="N999">
            <v>0</v>
          </cell>
          <cell r="O999">
            <v>0</v>
          </cell>
          <cell r="P999">
            <v>0</v>
          </cell>
          <cell r="Q999" t="str">
            <v>0662</v>
          </cell>
          <cell r="R999" t="str">
            <v>51450</v>
          </cell>
          <cell r="S999" t="str">
            <v>200212</v>
          </cell>
          <cell r="T999" t="str">
            <v>SA01</v>
          </cell>
          <cell r="U999">
            <v>2227.4</v>
          </cell>
          <cell r="W999">
            <v>0</v>
          </cell>
          <cell r="Y999">
            <v>0</v>
          </cell>
          <cell r="Z999">
            <v>1</v>
          </cell>
          <cell r="AA999" t="str">
            <v>BCH</v>
          </cell>
          <cell r="AB999" t="str">
            <v>450002350</v>
          </cell>
          <cell r="AC999" t="str">
            <v>PO#</v>
          </cell>
          <cell r="AD999" t="str">
            <v>4500030221</v>
          </cell>
          <cell r="AE999" t="str">
            <v>S/R</v>
          </cell>
          <cell r="AF999" t="str">
            <v>NET</v>
          </cell>
          <cell r="AI999" t="str">
            <v>PYN</v>
          </cell>
          <cell r="AJ999" t="str">
            <v>W D COMMUNICATIONS INC</v>
          </cell>
          <cell r="AK999" t="str">
            <v>VND</v>
          </cell>
          <cell r="AL999" t="str">
            <v>591953252</v>
          </cell>
          <cell r="AM999" t="str">
            <v>FAC</v>
          </cell>
          <cell r="AN999" t="str">
            <v>000</v>
          </cell>
          <cell r="AQ999" t="str">
            <v>NVD</v>
          </cell>
          <cell r="AR999" t="str">
            <v>2002-12-</v>
          </cell>
          <cell r="AU999" t="str">
            <v>INVOICE# 26606      W D COMMUNICATIONS I5000003537</v>
          </cell>
          <cell r="AV999" t="str">
            <v>WF-BATCH</v>
          </cell>
          <cell r="AW999" t="str">
            <v>000</v>
          </cell>
          <cell r="AX999" t="str">
            <v>00</v>
          </cell>
          <cell r="AY999" t="str">
            <v>0</v>
          </cell>
          <cell r="AZ999" t="str">
            <v>FPL Fibernet</v>
          </cell>
        </row>
        <row r="1000">
          <cell r="A1000" t="str">
            <v>107100</v>
          </cell>
          <cell r="B1000" t="str">
            <v>0314</v>
          </cell>
          <cell r="C1000" t="str">
            <v>06600</v>
          </cell>
          <cell r="D1000" t="str">
            <v>0FIBER</v>
          </cell>
          <cell r="E1000" t="str">
            <v>314000</v>
          </cell>
          <cell r="F1000" t="str">
            <v>0790</v>
          </cell>
          <cell r="G1000" t="str">
            <v>65000</v>
          </cell>
          <cell r="H1000" t="str">
            <v>A</v>
          </cell>
          <cell r="I1000" t="str">
            <v>00000041</v>
          </cell>
          <cell r="J1000">
            <v>63</v>
          </cell>
          <cell r="K1000">
            <v>314</v>
          </cell>
          <cell r="L1000">
            <v>6631</v>
          </cell>
          <cell r="M1000">
            <v>0</v>
          </cell>
          <cell r="N1000">
            <v>0</v>
          </cell>
          <cell r="O1000">
            <v>0</v>
          </cell>
          <cell r="P1000">
            <v>0</v>
          </cell>
          <cell r="Q1000" t="str">
            <v>0790</v>
          </cell>
          <cell r="R1000" t="str">
            <v>65000</v>
          </cell>
          <cell r="S1000" t="str">
            <v>200212</v>
          </cell>
          <cell r="T1000" t="str">
            <v>CA01</v>
          </cell>
          <cell r="U1000">
            <v>-41499.25</v>
          </cell>
          <cell r="V1000" t="str">
            <v>LDB</v>
          </cell>
          <cell r="W1000">
            <v>0</v>
          </cell>
          <cell r="Y1000">
            <v>0</v>
          </cell>
          <cell r="Z1000">
            <v>0</v>
          </cell>
          <cell r="AA1000" t="str">
            <v>BCH</v>
          </cell>
          <cell r="AB1000" t="str">
            <v>0023</v>
          </cell>
          <cell r="AC1000" t="str">
            <v>WKS</v>
          </cell>
          <cell r="AE1000" t="str">
            <v>JV#</v>
          </cell>
          <cell r="AF1000" t="str">
            <v>1232</v>
          </cell>
          <cell r="AG1000" t="str">
            <v>FRN</v>
          </cell>
          <cell r="AH1000" t="str">
            <v>6631</v>
          </cell>
          <cell r="AI1000" t="str">
            <v>RP#</v>
          </cell>
          <cell r="AJ1000" t="str">
            <v>000</v>
          </cell>
          <cell r="AK1000" t="str">
            <v>CTL</v>
          </cell>
          <cell r="AM1000" t="str">
            <v>RF#</v>
          </cell>
          <cell r="AU1000" t="str">
            <v>TO PLACE IN SERVICE</v>
          </cell>
          <cell r="AZ1000" t="str">
            <v>FPL Fibernet</v>
          </cell>
        </row>
        <row r="1001">
          <cell r="A1001" t="str">
            <v>107100</v>
          </cell>
          <cell r="B1001" t="str">
            <v>0314</v>
          </cell>
          <cell r="C1001" t="str">
            <v>06600</v>
          </cell>
          <cell r="D1001" t="str">
            <v>0FIBER</v>
          </cell>
          <cell r="E1001" t="str">
            <v>314000</v>
          </cell>
          <cell r="F1001" t="str">
            <v>0662</v>
          </cell>
          <cell r="G1001" t="str">
            <v>51450</v>
          </cell>
          <cell r="H1001" t="str">
            <v>A</v>
          </cell>
          <cell r="I1001" t="str">
            <v>00000041</v>
          </cell>
          <cell r="J1001">
            <v>63</v>
          </cell>
          <cell r="K1001">
            <v>314</v>
          </cell>
          <cell r="L1001">
            <v>6632</v>
          </cell>
          <cell r="M1001">
            <v>0</v>
          </cell>
          <cell r="N1001">
            <v>0</v>
          </cell>
          <cell r="O1001">
            <v>0</v>
          </cell>
          <cell r="P1001">
            <v>0</v>
          </cell>
          <cell r="Q1001" t="str">
            <v>0662</v>
          </cell>
          <cell r="R1001" t="str">
            <v>51450</v>
          </cell>
          <cell r="S1001" t="str">
            <v>200212</v>
          </cell>
          <cell r="T1001" t="str">
            <v>SA01</v>
          </cell>
          <cell r="U1001">
            <v>278.43</v>
          </cell>
          <cell r="W1001">
            <v>0</v>
          </cell>
          <cell r="Y1001">
            <v>0</v>
          </cell>
          <cell r="Z1001">
            <v>1</v>
          </cell>
          <cell r="AA1001" t="str">
            <v>BCH</v>
          </cell>
          <cell r="AB1001" t="str">
            <v>450002361</v>
          </cell>
          <cell r="AC1001" t="str">
            <v>PO#</v>
          </cell>
          <cell r="AD1001" t="str">
            <v>4500030221</v>
          </cell>
          <cell r="AE1001" t="str">
            <v>S/R</v>
          </cell>
          <cell r="AF1001" t="str">
            <v>NET</v>
          </cell>
          <cell r="AI1001" t="str">
            <v>PYN</v>
          </cell>
          <cell r="AJ1001" t="str">
            <v>W D COMMUNICATIONS INC</v>
          </cell>
          <cell r="AK1001" t="str">
            <v>VND</v>
          </cell>
          <cell r="AL1001" t="str">
            <v>591953252</v>
          </cell>
          <cell r="AM1001" t="str">
            <v>FAC</v>
          </cell>
          <cell r="AN1001" t="str">
            <v>000</v>
          </cell>
          <cell r="AQ1001" t="str">
            <v>NVD</v>
          </cell>
          <cell r="AR1001" t="str">
            <v>2002-12-</v>
          </cell>
          <cell r="AU1001" t="str">
            <v>INVOICE# 26837      W D COMMUNICATIONS I5000003715</v>
          </cell>
          <cell r="AV1001" t="str">
            <v>WF-BATCH</v>
          </cell>
          <cell r="AW1001" t="str">
            <v>000</v>
          </cell>
          <cell r="AX1001" t="str">
            <v>00</v>
          </cell>
          <cell r="AY1001" t="str">
            <v>0</v>
          </cell>
          <cell r="AZ1001" t="str">
            <v>FPL Fibernet</v>
          </cell>
        </row>
        <row r="1002">
          <cell r="A1002" t="str">
            <v>107100</v>
          </cell>
          <cell r="B1002" t="str">
            <v>0314</v>
          </cell>
          <cell r="C1002" t="str">
            <v>06600</v>
          </cell>
          <cell r="D1002" t="str">
            <v>0FIBER</v>
          </cell>
          <cell r="E1002" t="str">
            <v>314000</v>
          </cell>
          <cell r="F1002" t="str">
            <v>0662</v>
          </cell>
          <cell r="G1002" t="str">
            <v>51450</v>
          </cell>
          <cell r="H1002" t="str">
            <v>A</v>
          </cell>
          <cell r="I1002" t="str">
            <v>00000041</v>
          </cell>
          <cell r="J1002">
            <v>63</v>
          </cell>
          <cell r="K1002">
            <v>314</v>
          </cell>
          <cell r="L1002">
            <v>6632</v>
          </cell>
          <cell r="M1002">
            <v>0</v>
          </cell>
          <cell r="N1002">
            <v>0</v>
          </cell>
          <cell r="O1002">
            <v>0</v>
          </cell>
          <cell r="P1002">
            <v>0</v>
          </cell>
          <cell r="Q1002" t="str">
            <v>0662</v>
          </cell>
          <cell r="R1002" t="str">
            <v>51450</v>
          </cell>
          <cell r="S1002" t="str">
            <v>200212</v>
          </cell>
          <cell r="T1002" t="str">
            <v>SA01</v>
          </cell>
          <cell r="U1002">
            <v>397.75</v>
          </cell>
          <cell r="W1002">
            <v>0</v>
          </cell>
          <cell r="Y1002">
            <v>0</v>
          </cell>
          <cell r="Z1002">
            <v>1</v>
          </cell>
          <cell r="AA1002" t="str">
            <v>BCH</v>
          </cell>
          <cell r="AB1002" t="str">
            <v>450002361</v>
          </cell>
          <cell r="AC1002" t="str">
            <v>PO#</v>
          </cell>
          <cell r="AD1002" t="str">
            <v>4500030221</v>
          </cell>
          <cell r="AE1002" t="str">
            <v>S/R</v>
          </cell>
          <cell r="AF1002" t="str">
            <v>NET</v>
          </cell>
          <cell r="AI1002" t="str">
            <v>PYN</v>
          </cell>
          <cell r="AJ1002" t="str">
            <v>W D COMMUNICATIONS INC</v>
          </cell>
          <cell r="AK1002" t="str">
            <v>VND</v>
          </cell>
          <cell r="AL1002" t="str">
            <v>591953252</v>
          </cell>
          <cell r="AM1002" t="str">
            <v>FAC</v>
          </cell>
          <cell r="AN1002" t="str">
            <v>000</v>
          </cell>
          <cell r="AQ1002" t="str">
            <v>NVD</v>
          </cell>
          <cell r="AR1002" t="str">
            <v>2002-12-</v>
          </cell>
          <cell r="AU1002" t="str">
            <v>INVOICE# 26789      W D COMMUNICATIONS I5000003714</v>
          </cell>
          <cell r="AV1002" t="str">
            <v>WF-BATCH</v>
          </cell>
          <cell r="AW1002" t="str">
            <v>000</v>
          </cell>
          <cell r="AX1002" t="str">
            <v>00</v>
          </cell>
          <cell r="AY1002" t="str">
            <v>0</v>
          </cell>
          <cell r="AZ1002" t="str">
            <v>FPL Fibernet</v>
          </cell>
        </row>
        <row r="1003">
          <cell r="A1003" t="str">
            <v>107100</v>
          </cell>
          <cell r="B1003" t="str">
            <v>0314</v>
          </cell>
          <cell r="C1003" t="str">
            <v>06600</v>
          </cell>
          <cell r="D1003" t="str">
            <v>0FIBER</v>
          </cell>
          <cell r="E1003" t="str">
            <v>314000</v>
          </cell>
          <cell r="F1003" t="str">
            <v>0662</v>
          </cell>
          <cell r="G1003" t="str">
            <v>51450</v>
          </cell>
          <cell r="H1003" t="str">
            <v>A</v>
          </cell>
          <cell r="I1003" t="str">
            <v>00000041</v>
          </cell>
          <cell r="J1003">
            <v>63</v>
          </cell>
          <cell r="K1003">
            <v>314</v>
          </cell>
          <cell r="L1003">
            <v>6632</v>
          </cell>
          <cell r="M1003">
            <v>0</v>
          </cell>
          <cell r="N1003">
            <v>0</v>
          </cell>
          <cell r="O1003">
            <v>0</v>
          </cell>
          <cell r="P1003">
            <v>0</v>
          </cell>
          <cell r="Q1003" t="str">
            <v>0662</v>
          </cell>
          <cell r="R1003" t="str">
            <v>51450</v>
          </cell>
          <cell r="S1003" t="str">
            <v>200212</v>
          </cell>
          <cell r="T1003" t="str">
            <v>SA01</v>
          </cell>
          <cell r="U1003">
            <v>530</v>
          </cell>
          <cell r="W1003">
            <v>0</v>
          </cell>
          <cell r="Y1003">
            <v>0</v>
          </cell>
          <cell r="Z1003">
            <v>1</v>
          </cell>
          <cell r="AA1003" t="str">
            <v>BCH</v>
          </cell>
          <cell r="AB1003" t="str">
            <v>450002339</v>
          </cell>
          <cell r="AC1003" t="str">
            <v>PO#</v>
          </cell>
          <cell r="AD1003" t="str">
            <v>4500094253</v>
          </cell>
          <cell r="AE1003" t="str">
            <v>S/R</v>
          </cell>
          <cell r="AF1003" t="str">
            <v>337</v>
          </cell>
          <cell r="AI1003" t="str">
            <v>PYN</v>
          </cell>
          <cell r="AJ1003" t="str">
            <v>YOUNGS COMMUNICATIONS CO</v>
          </cell>
          <cell r="AK1003" t="str">
            <v>VND</v>
          </cell>
          <cell r="AL1003" t="str">
            <v>591398816</v>
          </cell>
          <cell r="AM1003" t="str">
            <v>FAC</v>
          </cell>
          <cell r="AN1003" t="str">
            <v>000</v>
          </cell>
          <cell r="AQ1003" t="str">
            <v>NVD</v>
          </cell>
          <cell r="AR1003" t="str">
            <v>2002-12-</v>
          </cell>
          <cell r="AU1003" t="str">
            <v>INVOICE# 72105      YOUNGS COMMUNICATION5000003502</v>
          </cell>
          <cell r="AV1003" t="str">
            <v>WF-BATCH</v>
          </cell>
          <cell r="AW1003" t="str">
            <v>000</v>
          </cell>
          <cell r="AX1003" t="str">
            <v>00</v>
          </cell>
          <cell r="AY1003" t="str">
            <v>0</v>
          </cell>
          <cell r="AZ1003" t="str">
            <v>FPL Fibernet</v>
          </cell>
        </row>
        <row r="1004">
          <cell r="A1004" t="str">
            <v>107100</v>
          </cell>
          <cell r="B1004" t="str">
            <v>0314</v>
          </cell>
          <cell r="C1004" t="str">
            <v>06600</v>
          </cell>
          <cell r="D1004" t="str">
            <v>0FIBER</v>
          </cell>
          <cell r="E1004" t="str">
            <v>314000</v>
          </cell>
          <cell r="F1004" t="str">
            <v>0662</v>
          </cell>
          <cell r="G1004" t="str">
            <v>51450</v>
          </cell>
          <cell r="H1004" t="str">
            <v>A</v>
          </cell>
          <cell r="I1004" t="str">
            <v>00000041</v>
          </cell>
          <cell r="J1004">
            <v>63</v>
          </cell>
          <cell r="K1004">
            <v>314</v>
          </cell>
          <cell r="L1004">
            <v>6632</v>
          </cell>
          <cell r="M1004">
            <v>0</v>
          </cell>
          <cell r="N1004">
            <v>0</v>
          </cell>
          <cell r="O1004">
            <v>0</v>
          </cell>
          <cell r="P1004">
            <v>0</v>
          </cell>
          <cell r="Q1004" t="str">
            <v>0662</v>
          </cell>
          <cell r="R1004" t="str">
            <v>51450</v>
          </cell>
          <cell r="S1004" t="str">
            <v>200212</v>
          </cell>
          <cell r="T1004" t="str">
            <v>SA01</v>
          </cell>
          <cell r="U1004">
            <v>1113.7</v>
          </cell>
          <cell r="W1004">
            <v>0</v>
          </cell>
          <cell r="Y1004">
            <v>0</v>
          </cell>
          <cell r="Z1004">
            <v>1</v>
          </cell>
          <cell r="AA1004" t="str">
            <v>BCH</v>
          </cell>
          <cell r="AB1004" t="str">
            <v>450002361</v>
          </cell>
          <cell r="AC1004" t="str">
            <v>PO#</v>
          </cell>
          <cell r="AD1004" t="str">
            <v>4500030221</v>
          </cell>
          <cell r="AE1004" t="str">
            <v>S/R</v>
          </cell>
          <cell r="AF1004" t="str">
            <v>NET</v>
          </cell>
          <cell r="AI1004" t="str">
            <v>PYN</v>
          </cell>
          <cell r="AJ1004" t="str">
            <v>W D COMMUNICATIONS INC</v>
          </cell>
          <cell r="AK1004" t="str">
            <v>VND</v>
          </cell>
          <cell r="AL1004" t="str">
            <v>591953252</v>
          </cell>
          <cell r="AM1004" t="str">
            <v>FAC</v>
          </cell>
          <cell r="AN1004" t="str">
            <v>000</v>
          </cell>
          <cell r="AQ1004" t="str">
            <v>NVD</v>
          </cell>
          <cell r="AR1004" t="str">
            <v>2002-12-</v>
          </cell>
          <cell r="AU1004" t="str">
            <v>INVOICE# 26810      W D COMMUNICATIONS I5000003705</v>
          </cell>
          <cell r="AV1004" t="str">
            <v>WF-BATCH</v>
          </cell>
          <cell r="AW1004" t="str">
            <v>000</v>
          </cell>
          <cell r="AX1004" t="str">
            <v>00</v>
          </cell>
          <cell r="AY1004" t="str">
            <v>0</v>
          </cell>
          <cell r="AZ1004" t="str">
            <v>FPL Fibernet</v>
          </cell>
        </row>
        <row r="1005">
          <cell r="A1005" t="str">
            <v>107100</v>
          </cell>
          <cell r="B1005" t="str">
            <v>0314</v>
          </cell>
          <cell r="C1005" t="str">
            <v>06600</v>
          </cell>
          <cell r="D1005" t="str">
            <v>0FIBER</v>
          </cell>
          <cell r="E1005" t="str">
            <v>314000</v>
          </cell>
          <cell r="F1005" t="str">
            <v>0662</v>
          </cell>
          <cell r="G1005" t="str">
            <v>51450</v>
          </cell>
          <cell r="H1005" t="str">
            <v>A</v>
          </cell>
          <cell r="I1005" t="str">
            <v>00000041</v>
          </cell>
          <cell r="J1005">
            <v>63</v>
          </cell>
          <cell r="K1005">
            <v>314</v>
          </cell>
          <cell r="L1005">
            <v>6632</v>
          </cell>
          <cell r="M1005">
            <v>0</v>
          </cell>
          <cell r="N1005">
            <v>0</v>
          </cell>
          <cell r="O1005">
            <v>0</v>
          </cell>
          <cell r="P1005">
            <v>0</v>
          </cell>
          <cell r="Q1005" t="str">
            <v>0662</v>
          </cell>
          <cell r="R1005" t="str">
            <v>51450</v>
          </cell>
          <cell r="S1005" t="str">
            <v>200212</v>
          </cell>
          <cell r="T1005" t="str">
            <v>SA01</v>
          </cell>
          <cell r="U1005">
            <v>1193.25</v>
          </cell>
          <cell r="W1005">
            <v>0</v>
          </cell>
          <cell r="Y1005">
            <v>0</v>
          </cell>
          <cell r="Z1005">
            <v>1</v>
          </cell>
          <cell r="AA1005" t="str">
            <v>BCH</v>
          </cell>
          <cell r="AB1005" t="str">
            <v>450002350</v>
          </cell>
          <cell r="AC1005" t="str">
            <v>PO#</v>
          </cell>
          <cell r="AD1005" t="str">
            <v>4500030221</v>
          </cell>
          <cell r="AE1005" t="str">
            <v>S/R</v>
          </cell>
          <cell r="AF1005" t="str">
            <v>NET</v>
          </cell>
          <cell r="AI1005" t="str">
            <v>PYN</v>
          </cell>
          <cell r="AJ1005" t="str">
            <v>W D COMMUNICATIONS INC</v>
          </cell>
          <cell r="AK1005" t="str">
            <v>VND</v>
          </cell>
          <cell r="AL1005" t="str">
            <v>591953252</v>
          </cell>
          <cell r="AM1005" t="str">
            <v>FAC</v>
          </cell>
          <cell r="AN1005" t="str">
            <v>000</v>
          </cell>
          <cell r="AQ1005" t="str">
            <v>NVD</v>
          </cell>
          <cell r="AR1005" t="str">
            <v>2002-12-</v>
          </cell>
          <cell r="AU1005" t="str">
            <v>INVOICE# 26749      W D COMMUNICATIONS I5000003546</v>
          </cell>
          <cell r="AV1005" t="str">
            <v>WF-BATCH</v>
          </cell>
          <cell r="AW1005" t="str">
            <v>000</v>
          </cell>
          <cell r="AX1005" t="str">
            <v>00</v>
          </cell>
          <cell r="AY1005" t="str">
            <v>0</v>
          </cell>
          <cell r="AZ1005" t="str">
            <v>FPL Fibernet</v>
          </cell>
        </row>
        <row r="1006">
          <cell r="A1006" t="str">
            <v>107100</v>
          </cell>
          <cell r="B1006" t="str">
            <v>0314</v>
          </cell>
          <cell r="C1006" t="str">
            <v>06600</v>
          </cell>
          <cell r="D1006" t="str">
            <v>0FIBER</v>
          </cell>
          <cell r="E1006" t="str">
            <v>314000</v>
          </cell>
          <cell r="F1006" t="str">
            <v>0662</v>
          </cell>
          <cell r="G1006" t="str">
            <v>51450</v>
          </cell>
          <cell r="H1006" t="str">
            <v>A</v>
          </cell>
          <cell r="I1006" t="str">
            <v>00000041</v>
          </cell>
          <cell r="J1006">
            <v>63</v>
          </cell>
          <cell r="K1006">
            <v>314</v>
          </cell>
          <cell r="L1006">
            <v>6632</v>
          </cell>
          <cell r="M1006">
            <v>0</v>
          </cell>
          <cell r="N1006">
            <v>0</v>
          </cell>
          <cell r="O1006">
            <v>0</v>
          </cell>
          <cell r="P1006">
            <v>0</v>
          </cell>
          <cell r="Q1006" t="str">
            <v>0662</v>
          </cell>
          <cell r="R1006" t="str">
            <v>51450</v>
          </cell>
          <cell r="S1006" t="str">
            <v>200212</v>
          </cell>
          <cell r="T1006" t="str">
            <v>SA01</v>
          </cell>
          <cell r="U1006">
            <v>1392.13</v>
          </cell>
          <cell r="W1006">
            <v>0</v>
          </cell>
          <cell r="Y1006">
            <v>0</v>
          </cell>
          <cell r="Z1006">
            <v>1</v>
          </cell>
          <cell r="AA1006" t="str">
            <v>BCH</v>
          </cell>
          <cell r="AB1006" t="str">
            <v>450002350</v>
          </cell>
          <cell r="AC1006" t="str">
            <v>PO#</v>
          </cell>
          <cell r="AD1006" t="str">
            <v>4500030221</v>
          </cell>
          <cell r="AE1006" t="str">
            <v>S/R</v>
          </cell>
          <cell r="AF1006" t="str">
            <v>NET</v>
          </cell>
          <cell r="AI1006" t="str">
            <v>PYN</v>
          </cell>
          <cell r="AJ1006" t="str">
            <v>W D COMMUNICATIONS INC</v>
          </cell>
          <cell r="AK1006" t="str">
            <v>VND</v>
          </cell>
          <cell r="AL1006" t="str">
            <v>591953252</v>
          </cell>
          <cell r="AM1006" t="str">
            <v>FAC</v>
          </cell>
          <cell r="AN1006" t="str">
            <v>000</v>
          </cell>
          <cell r="AQ1006" t="str">
            <v>NVD</v>
          </cell>
          <cell r="AR1006" t="str">
            <v>2002-12-</v>
          </cell>
          <cell r="AU1006" t="str">
            <v>INVOICE# 26652      W D COMMUNICATIONS I5000003585</v>
          </cell>
          <cell r="AV1006" t="str">
            <v>WF-BATCH</v>
          </cell>
          <cell r="AW1006" t="str">
            <v>000</v>
          </cell>
          <cell r="AX1006" t="str">
            <v>00</v>
          </cell>
          <cell r="AY1006" t="str">
            <v>0</v>
          </cell>
          <cell r="AZ1006" t="str">
            <v>FPL Fibernet</v>
          </cell>
        </row>
        <row r="1007">
          <cell r="A1007" t="str">
            <v>107100</v>
          </cell>
          <cell r="B1007" t="str">
            <v>0314</v>
          </cell>
          <cell r="C1007" t="str">
            <v>06600</v>
          </cell>
          <cell r="D1007" t="str">
            <v>0FIBER</v>
          </cell>
          <cell r="E1007" t="str">
            <v>314000</v>
          </cell>
          <cell r="F1007" t="str">
            <v>0662</v>
          </cell>
          <cell r="G1007" t="str">
            <v>51450</v>
          </cell>
          <cell r="H1007" t="str">
            <v>A</v>
          </cell>
          <cell r="I1007" t="str">
            <v>00000041</v>
          </cell>
          <cell r="J1007">
            <v>63</v>
          </cell>
          <cell r="K1007">
            <v>314</v>
          </cell>
          <cell r="L1007">
            <v>6632</v>
          </cell>
          <cell r="M1007">
            <v>0</v>
          </cell>
          <cell r="N1007">
            <v>0</v>
          </cell>
          <cell r="O1007">
            <v>0</v>
          </cell>
          <cell r="P1007">
            <v>0</v>
          </cell>
          <cell r="Q1007" t="str">
            <v>0662</v>
          </cell>
          <cell r="R1007" t="str">
            <v>51450</v>
          </cell>
          <cell r="S1007" t="str">
            <v>200212</v>
          </cell>
          <cell r="T1007" t="str">
            <v>SA01</v>
          </cell>
          <cell r="U1007">
            <v>1988.75</v>
          </cell>
          <cell r="W1007">
            <v>0</v>
          </cell>
          <cell r="Y1007">
            <v>0</v>
          </cell>
          <cell r="Z1007">
            <v>1</v>
          </cell>
          <cell r="AA1007" t="str">
            <v>BCH</v>
          </cell>
          <cell r="AB1007" t="str">
            <v>450002350</v>
          </cell>
          <cell r="AC1007" t="str">
            <v>PO#</v>
          </cell>
          <cell r="AD1007" t="str">
            <v>4500030221</v>
          </cell>
          <cell r="AE1007" t="str">
            <v>S/R</v>
          </cell>
          <cell r="AF1007" t="str">
            <v>NET</v>
          </cell>
          <cell r="AI1007" t="str">
            <v>PYN</v>
          </cell>
          <cell r="AJ1007" t="str">
            <v>W D COMMUNICATIONS INC</v>
          </cell>
          <cell r="AK1007" t="str">
            <v>VND</v>
          </cell>
          <cell r="AL1007" t="str">
            <v>591953252</v>
          </cell>
          <cell r="AM1007" t="str">
            <v>FAC</v>
          </cell>
          <cell r="AN1007" t="str">
            <v>000</v>
          </cell>
          <cell r="AQ1007" t="str">
            <v>NVD</v>
          </cell>
          <cell r="AR1007" t="str">
            <v>2002-12-</v>
          </cell>
          <cell r="AU1007" t="str">
            <v>INVOICE# 26555      W D COMMUNICATIONS I5000003544</v>
          </cell>
          <cell r="AV1007" t="str">
            <v>WF-BATCH</v>
          </cell>
          <cell r="AW1007" t="str">
            <v>000</v>
          </cell>
          <cell r="AX1007" t="str">
            <v>00</v>
          </cell>
          <cell r="AY1007" t="str">
            <v>0</v>
          </cell>
          <cell r="AZ1007" t="str">
            <v>FPL Fibernet</v>
          </cell>
        </row>
        <row r="1008">
          <cell r="A1008" t="str">
            <v>107100</v>
          </cell>
          <cell r="B1008" t="str">
            <v>0314</v>
          </cell>
          <cell r="C1008" t="str">
            <v>06600</v>
          </cell>
          <cell r="D1008" t="str">
            <v>0FIBER</v>
          </cell>
          <cell r="E1008" t="str">
            <v>314000</v>
          </cell>
          <cell r="F1008" t="str">
            <v>0662</v>
          </cell>
          <cell r="G1008" t="str">
            <v>51450</v>
          </cell>
          <cell r="H1008" t="str">
            <v>A</v>
          </cell>
          <cell r="I1008" t="str">
            <v>00000041</v>
          </cell>
          <cell r="J1008">
            <v>63</v>
          </cell>
          <cell r="K1008">
            <v>314</v>
          </cell>
          <cell r="L1008">
            <v>6632</v>
          </cell>
          <cell r="M1008">
            <v>0</v>
          </cell>
          <cell r="N1008">
            <v>0</v>
          </cell>
          <cell r="O1008">
            <v>0</v>
          </cell>
          <cell r="P1008">
            <v>0</v>
          </cell>
          <cell r="Q1008" t="str">
            <v>0662</v>
          </cell>
          <cell r="R1008" t="str">
            <v>51450</v>
          </cell>
          <cell r="S1008" t="str">
            <v>200212</v>
          </cell>
          <cell r="T1008" t="str">
            <v>SA01</v>
          </cell>
          <cell r="U1008">
            <v>1988.75</v>
          </cell>
          <cell r="W1008">
            <v>0</v>
          </cell>
          <cell r="Y1008">
            <v>0</v>
          </cell>
          <cell r="Z1008">
            <v>1</v>
          </cell>
          <cell r="AA1008" t="str">
            <v>BCH</v>
          </cell>
          <cell r="AB1008" t="str">
            <v>450002350</v>
          </cell>
          <cell r="AC1008" t="str">
            <v>PO#</v>
          </cell>
          <cell r="AD1008" t="str">
            <v>4500030221</v>
          </cell>
          <cell r="AE1008" t="str">
            <v>S/R</v>
          </cell>
          <cell r="AF1008" t="str">
            <v>NET</v>
          </cell>
          <cell r="AI1008" t="str">
            <v>PYN</v>
          </cell>
          <cell r="AJ1008" t="str">
            <v>W D COMMUNICATIONS INC</v>
          </cell>
          <cell r="AK1008" t="str">
            <v>VND</v>
          </cell>
          <cell r="AL1008" t="str">
            <v>591953252</v>
          </cell>
          <cell r="AM1008" t="str">
            <v>FAC</v>
          </cell>
          <cell r="AN1008" t="str">
            <v>000</v>
          </cell>
          <cell r="AQ1008" t="str">
            <v>NVD</v>
          </cell>
          <cell r="AR1008" t="str">
            <v>2002-12-</v>
          </cell>
          <cell r="AU1008" t="str">
            <v>INVOICE# 26575      W D COMMUNICATIONS I5000003540</v>
          </cell>
          <cell r="AV1008" t="str">
            <v>WF-BATCH</v>
          </cell>
          <cell r="AW1008" t="str">
            <v>000</v>
          </cell>
          <cell r="AX1008" t="str">
            <v>00</v>
          </cell>
          <cell r="AY1008" t="str">
            <v>0</v>
          </cell>
          <cell r="AZ1008" t="str">
            <v>FPL Fibernet</v>
          </cell>
        </row>
        <row r="1009">
          <cell r="A1009" t="str">
            <v>107100</v>
          </cell>
          <cell r="B1009" t="str">
            <v>0314</v>
          </cell>
          <cell r="C1009" t="str">
            <v>06600</v>
          </cell>
          <cell r="D1009" t="str">
            <v>0FIBER</v>
          </cell>
          <cell r="E1009" t="str">
            <v>314000</v>
          </cell>
          <cell r="F1009" t="str">
            <v>0662</v>
          </cell>
          <cell r="G1009" t="str">
            <v>51450</v>
          </cell>
          <cell r="H1009" t="str">
            <v>A</v>
          </cell>
          <cell r="I1009" t="str">
            <v>00000041</v>
          </cell>
          <cell r="J1009">
            <v>63</v>
          </cell>
          <cell r="K1009">
            <v>314</v>
          </cell>
          <cell r="L1009">
            <v>6632</v>
          </cell>
          <cell r="M1009">
            <v>0</v>
          </cell>
          <cell r="N1009">
            <v>0</v>
          </cell>
          <cell r="O1009">
            <v>0</v>
          </cell>
          <cell r="P1009">
            <v>0</v>
          </cell>
          <cell r="Q1009" t="str">
            <v>0662</v>
          </cell>
          <cell r="R1009" t="str">
            <v>51450</v>
          </cell>
          <cell r="S1009" t="str">
            <v>200212</v>
          </cell>
          <cell r="T1009" t="str">
            <v>SA01</v>
          </cell>
          <cell r="U1009">
            <v>1988.75</v>
          </cell>
          <cell r="W1009">
            <v>0</v>
          </cell>
          <cell r="Y1009">
            <v>0</v>
          </cell>
          <cell r="Z1009">
            <v>1</v>
          </cell>
          <cell r="AA1009" t="str">
            <v>BCH</v>
          </cell>
          <cell r="AB1009" t="str">
            <v>450002350</v>
          </cell>
          <cell r="AC1009" t="str">
            <v>PO#</v>
          </cell>
          <cell r="AD1009" t="str">
            <v>4500030221</v>
          </cell>
          <cell r="AE1009" t="str">
            <v>S/R</v>
          </cell>
          <cell r="AF1009" t="str">
            <v>NET</v>
          </cell>
          <cell r="AI1009" t="str">
            <v>PYN</v>
          </cell>
          <cell r="AJ1009" t="str">
            <v>W D COMMUNICATIONS INC</v>
          </cell>
          <cell r="AK1009" t="str">
            <v>VND</v>
          </cell>
          <cell r="AL1009" t="str">
            <v>591953252</v>
          </cell>
          <cell r="AM1009" t="str">
            <v>FAC</v>
          </cell>
          <cell r="AN1009" t="str">
            <v>000</v>
          </cell>
          <cell r="AQ1009" t="str">
            <v>NVD</v>
          </cell>
          <cell r="AR1009" t="str">
            <v>2002-12-</v>
          </cell>
          <cell r="AU1009" t="str">
            <v>INVOICE# 26605      W D COMMUNICATIONS I5000003545</v>
          </cell>
          <cell r="AV1009" t="str">
            <v>WF-BATCH</v>
          </cell>
          <cell r="AW1009" t="str">
            <v>000</v>
          </cell>
          <cell r="AX1009" t="str">
            <v>00</v>
          </cell>
          <cell r="AY1009" t="str">
            <v>0</v>
          </cell>
          <cell r="AZ1009" t="str">
            <v>FPL Fibernet</v>
          </cell>
        </row>
        <row r="1010">
          <cell r="A1010" t="str">
            <v>107100</v>
          </cell>
          <cell r="B1010" t="str">
            <v>0314</v>
          </cell>
          <cell r="C1010" t="str">
            <v>06600</v>
          </cell>
          <cell r="D1010" t="str">
            <v>0FIBER</v>
          </cell>
          <cell r="E1010" t="str">
            <v>314000</v>
          </cell>
          <cell r="F1010" t="str">
            <v>0662</v>
          </cell>
          <cell r="G1010" t="str">
            <v>65000</v>
          </cell>
          <cell r="H1010" t="str">
            <v>A</v>
          </cell>
          <cell r="I1010" t="str">
            <v>00000041</v>
          </cell>
          <cell r="J1010">
            <v>63</v>
          </cell>
          <cell r="K1010">
            <v>314</v>
          </cell>
          <cell r="L1010">
            <v>6632</v>
          </cell>
          <cell r="M1010">
            <v>0</v>
          </cell>
          <cell r="N1010">
            <v>0</v>
          </cell>
          <cell r="O1010">
            <v>0</v>
          </cell>
          <cell r="P1010">
            <v>0</v>
          </cell>
          <cell r="Q1010" t="str">
            <v>0662</v>
          </cell>
          <cell r="R1010" t="str">
            <v>65000</v>
          </cell>
          <cell r="S1010" t="str">
            <v>200212</v>
          </cell>
          <cell r="T1010" t="str">
            <v>CA01</v>
          </cell>
          <cell r="U1010">
            <v>4932.1000000000004</v>
          </cell>
          <cell r="V1010" t="str">
            <v>LDB</v>
          </cell>
          <cell r="W1010">
            <v>0</v>
          </cell>
          <cell r="Y1010">
            <v>0</v>
          </cell>
          <cell r="Z1010">
            <v>0</v>
          </cell>
          <cell r="AA1010" t="str">
            <v>BCH</v>
          </cell>
          <cell r="AB1010" t="str">
            <v>0029</v>
          </cell>
          <cell r="AC1010" t="str">
            <v>WKS</v>
          </cell>
          <cell r="AE1010" t="str">
            <v>JV#</v>
          </cell>
          <cell r="AF1010" t="str">
            <v>1232</v>
          </cell>
          <cell r="AG1010" t="str">
            <v>FRN</v>
          </cell>
          <cell r="AH1010" t="str">
            <v>6632</v>
          </cell>
          <cell r="AI1010" t="str">
            <v>RP#</v>
          </cell>
          <cell r="AJ1010" t="str">
            <v>000</v>
          </cell>
          <cell r="AK1010" t="str">
            <v>CTL</v>
          </cell>
          <cell r="AM1010" t="str">
            <v>RF#</v>
          </cell>
          <cell r="AU1010" t="str">
            <v>ACCR WD COMM UNPAID INV</v>
          </cell>
          <cell r="AZ1010" t="str">
            <v>FPL Fibernet</v>
          </cell>
        </row>
        <row r="1011">
          <cell r="A1011" t="str">
            <v>107100</v>
          </cell>
          <cell r="B1011" t="str">
            <v>0314</v>
          </cell>
          <cell r="C1011" t="str">
            <v>06600</v>
          </cell>
          <cell r="D1011" t="str">
            <v>0FIBER</v>
          </cell>
          <cell r="E1011" t="str">
            <v>314000</v>
          </cell>
          <cell r="F1011" t="str">
            <v>0662</v>
          </cell>
          <cell r="G1011" t="str">
            <v>65000</v>
          </cell>
          <cell r="H1011" t="str">
            <v>A</v>
          </cell>
          <cell r="I1011" t="str">
            <v>00000041</v>
          </cell>
          <cell r="J1011">
            <v>63</v>
          </cell>
          <cell r="K1011">
            <v>314</v>
          </cell>
          <cell r="L1011">
            <v>6632</v>
          </cell>
          <cell r="M1011">
            <v>0</v>
          </cell>
          <cell r="N1011">
            <v>0</v>
          </cell>
          <cell r="O1011">
            <v>0</v>
          </cell>
          <cell r="P1011">
            <v>0</v>
          </cell>
          <cell r="Q1011" t="str">
            <v>0662</v>
          </cell>
          <cell r="R1011" t="str">
            <v>65000</v>
          </cell>
          <cell r="S1011" t="str">
            <v>200212</v>
          </cell>
          <cell r="T1011" t="str">
            <v>CA01</v>
          </cell>
          <cell r="U1011">
            <v>4932.1000000000004</v>
          </cell>
          <cell r="V1011" t="str">
            <v>LDB</v>
          </cell>
          <cell r="W1011">
            <v>0</v>
          </cell>
          <cell r="Y1011">
            <v>0</v>
          </cell>
          <cell r="Z1011">
            <v>0</v>
          </cell>
          <cell r="AA1011" t="str">
            <v>BCH</v>
          </cell>
          <cell r="AB1011" t="str">
            <v>0033</v>
          </cell>
          <cell r="AC1011" t="str">
            <v>WKS</v>
          </cell>
          <cell r="AE1011" t="str">
            <v>JV#</v>
          </cell>
          <cell r="AF1011" t="str">
            <v>1232</v>
          </cell>
          <cell r="AG1011" t="str">
            <v>FRN</v>
          </cell>
          <cell r="AH1011" t="str">
            <v>6632</v>
          </cell>
          <cell r="AI1011" t="str">
            <v>RP#</v>
          </cell>
          <cell r="AJ1011" t="str">
            <v>000</v>
          </cell>
          <cell r="AK1011" t="str">
            <v>CTL</v>
          </cell>
          <cell r="AM1011" t="str">
            <v>RF#</v>
          </cell>
          <cell r="AU1011" t="str">
            <v>ACCR WD COMM UNPAID INV</v>
          </cell>
          <cell r="AZ1011" t="str">
            <v>FPL Fibernet</v>
          </cell>
        </row>
        <row r="1012">
          <cell r="A1012" t="str">
            <v>107100</v>
          </cell>
          <cell r="B1012" t="str">
            <v>0314</v>
          </cell>
          <cell r="C1012" t="str">
            <v>06600</v>
          </cell>
          <cell r="D1012" t="str">
            <v>0FIBER</v>
          </cell>
          <cell r="E1012" t="str">
            <v>314000</v>
          </cell>
          <cell r="F1012" t="str">
            <v>0662</v>
          </cell>
          <cell r="G1012" t="str">
            <v>65000</v>
          </cell>
          <cell r="H1012" t="str">
            <v>A</v>
          </cell>
          <cell r="I1012" t="str">
            <v>00000041</v>
          </cell>
          <cell r="J1012">
            <v>63</v>
          </cell>
          <cell r="K1012">
            <v>314</v>
          </cell>
          <cell r="L1012">
            <v>6632</v>
          </cell>
          <cell r="M1012">
            <v>0</v>
          </cell>
          <cell r="N1012">
            <v>0</v>
          </cell>
          <cell r="O1012">
            <v>0</v>
          </cell>
          <cell r="P1012">
            <v>0</v>
          </cell>
          <cell r="Q1012" t="str">
            <v>0662</v>
          </cell>
          <cell r="R1012" t="str">
            <v>65000</v>
          </cell>
          <cell r="S1012" t="str">
            <v>200212</v>
          </cell>
          <cell r="T1012" t="str">
            <v>CA01</v>
          </cell>
          <cell r="U1012">
            <v>-4932.1000000000004</v>
          </cell>
          <cell r="V1012" t="str">
            <v>LDB</v>
          </cell>
          <cell r="W1012">
            <v>0</v>
          </cell>
          <cell r="Y1012">
            <v>0</v>
          </cell>
          <cell r="Z1012">
            <v>0</v>
          </cell>
          <cell r="AA1012" t="str">
            <v>BCH</v>
          </cell>
          <cell r="AB1012" t="str">
            <v>0034</v>
          </cell>
          <cell r="AC1012" t="str">
            <v>WKS</v>
          </cell>
          <cell r="AE1012" t="str">
            <v>JV#</v>
          </cell>
          <cell r="AF1012" t="str">
            <v>1232</v>
          </cell>
          <cell r="AG1012" t="str">
            <v>FRN</v>
          </cell>
          <cell r="AH1012" t="str">
            <v>6632</v>
          </cell>
          <cell r="AI1012" t="str">
            <v>RP#</v>
          </cell>
          <cell r="AJ1012" t="str">
            <v>000</v>
          </cell>
          <cell r="AK1012" t="str">
            <v>CTL</v>
          </cell>
          <cell r="AM1012" t="str">
            <v>RF#</v>
          </cell>
          <cell r="AU1012" t="str">
            <v>ACCR WD COMM UNPAID INV</v>
          </cell>
          <cell r="AZ1012" t="str">
            <v>FPL Fibernet</v>
          </cell>
        </row>
        <row r="1013">
          <cell r="A1013" t="str">
            <v>107100</v>
          </cell>
          <cell r="B1013" t="str">
            <v>0314</v>
          </cell>
          <cell r="C1013" t="str">
            <v>06600</v>
          </cell>
          <cell r="D1013" t="str">
            <v>0FIBER</v>
          </cell>
          <cell r="E1013" t="str">
            <v>314000</v>
          </cell>
          <cell r="F1013" t="str">
            <v>0675</v>
          </cell>
          <cell r="G1013" t="str">
            <v>52450</v>
          </cell>
          <cell r="H1013" t="str">
            <v>A</v>
          </cell>
          <cell r="I1013" t="str">
            <v>00000041</v>
          </cell>
          <cell r="J1013">
            <v>63</v>
          </cell>
          <cell r="K1013">
            <v>314</v>
          </cell>
          <cell r="L1013">
            <v>6632</v>
          </cell>
          <cell r="M1013">
            <v>0</v>
          </cell>
          <cell r="N1013">
            <v>0</v>
          </cell>
          <cell r="O1013">
            <v>0</v>
          </cell>
          <cell r="P1013">
            <v>0</v>
          </cell>
          <cell r="Q1013" t="str">
            <v>0675</v>
          </cell>
          <cell r="R1013" t="str">
            <v>52450</v>
          </cell>
          <cell r="S1013" t="str">
            <v>200212</v>
          </cell>
          <cell r="T1013" t="str">
            <v>SA01</v>
          </cell>
          <cell r="U1013">
            <v>10.72</v>
          </cell>
          <cell r="W1013">
            <v>0</v>
          </cell>
          <cell r="Y1013">
            <v>0</v>
          </cell>
          <cell r="Z1013">
            <v>0</v>
          </cell>
          <cell r="AA1013" t="str">
            <v>BCH</v>
          </cell>
          <cell r="AB1013" t="str">
            <v>450002351</v>
          </cell>
          <cell r="AC1013" t="str">
            <v>PO#</v>
          </cell>
          <cell r="AE1013" t="str">
            <v>S/R</v>
          </cell>
          <cell r="AI1013" t="str">
            <v>PYN</v>
          </cell>
          <cell r="AJ1013" t="str">
            <v>UNITED PARCEL SVC OF AMER</v>
          </cell>
          <cell r="AK1013" t="str">
            <v>VND</v>
          </cell>
          <cell r="AL1013" t="str">
            <v>362407381</v>
          </cell>
          <cell r="AM1013" t="str">
            <v>FAC</v>
          </cell>
          <cell r="AN1013" t="str">
            <v>000</v>
          </cell>
          <cell r="AQ1013" t="str">
            <v>NVD</v>
          </cell>
          <cell r="AR1013" t="str">
            <v>2002-11-</v>
          </cell>
          <cell r="AU1013" t="str">
            <v>0000R454V3442       UNITED PARCEL SVC OF1900003361</v>
          </cell>
          <cell r="AV1013" t="str">
            <v>WF-BATCH</v>
          </cell>
          <cell r="AW1013" t="str">
            <v>000</v>
          </cell>
          <cell r="AX1013" t="str">
            <v>00</v>
          </cell>
          <cell r="AY1013" t="str">
            <v>0</v>
          </cell>
          <cell r="AZ1013" t="str">
            <v>FPL Fibernet</v>
          </cell>
        </row>
        <row r="1014">
          <cell r="A1014" t="str">
            <v>107100</v>
          </cell>
          <cell r="B1014" t="str">
            <v>0314</v>
          </cell>
          <cell r="C1014" t="str">
            <v>06600</v>
          </cell>
          <cell r="D1014" t="str">
            <v>0FIBER</v>
          </cell>
          <cell r="E1014" t="str">
            <v>314000</v>
          </cell>
          <cell r="F1014" t="str">
            <v>0803</v>
          </cell>
          <cell r="G1014" t="str">
            <v>36000</v>
          </cell>
          <cell r="H1014" t="str">
            <v>A</v>
          </cell>
          <cell r="I1014" t="str">
            <v>00000041</v>
          </cell>
          <cell r="J1014">
            <v>60</v>
          </cell>
          <cell r="K1014">
            <v>314</v>
          </cell>
          <cell r="L1014">
            <v>6632</v>
          </cell>
          <cell r="M1014">
            <v>107</v>
          </cell>
          <cell r="N1014">
            <v>10</v>
          </cell>
          <cell r="O1014">
            <v>0</v>
          </cell>
          <cell r="P1014">
            <v>107.1</v>
          </cell>
          <cell r="Q1014" t="str">
            <v>0803</v>
          </cell>
          <cell r="R1014" t="str">
            <v>36000</v>
          </cell>
          <cell r="S1014" t="str">
            <v>200212</v>
          </cell>
          <cell r="T1014" t="str">
            <v>PY42</v>
          </cell>
          <cell r="U1014">
            <v>68.849999999999994</v>
          </cell>
          <cell r="V1014" t="str">
            <v>LDB</v>
          </cell>
          <cell r="W1014">
            <v>0</v>
          </cell>
          <cell r="X1014" t="str">
            <v>SHR</v>
          </cell>
          <cell r="Y1014">
            <v>2</v>
          </cell>
          <cell r="Z1014">
            <v>2</v>
          </cell>
          <cell r="AA1014" t="str">
            <v>PYP</v>
          </cell>
          <cell r="AB1014" t="str">
            <v xml:space="preserve"> 0000026</v>
          </cell>
          <cell r="AC1014" t="str">
            <v>PYL</v>
          </cell>
          <cell r="AD1014" t="str">
            <v>004368</v>
          </cell>
          <cell r="AE1014" t="str">
            <v>EMP</v>
          </cell>
          <cell r="AF1014" t="str">
            <v>13648</v>
          </cell>
          <cell r="AG1014" t="str">
            <v>JUL</v>
          </cell>
          <cell r="AH1014" t="str">
            <v xml:space="preserve"> 000.00</v>
          </cell>
          <cell r="AI1014" t="str">
            <v>BCH</v>
          </cell>
          <cell r="AJ1014" t="str">
            <v>500</v>
          </cell>
          <cell r="AK1014" t="str">
            <v>CLS</v>
          </cell>
          <cell r="AL1014" t="str">
            <v>R445</v>
          </cell>
          <cell r="AM1014" t="str">
            <v>DTA</v>
          </cell>
          <cell r="AN1014" t="str">
            <v xml:space="preserve"> 00000000000.00</v>
          </cell>
          <cell r="AO1014" t="str">
            <v>DTH</v>
          </cell>
          <cell r="AP1014" t="str">
            <v xml:space="preserve"> 00000000000.00</v>
          </cell>
          <cell r="AV1014" t="str">
            <v>000000000</v>
          </cell>
          <cell r="AW1014" t="str">
            <v>000</v>
          </cell>
          <cell r="AX1014" t="str">
            <v>00</v>
          </cell>
          <cell r="AY1014" t="str">
            <v>0</v>
          </cell>
          <cell r="AZ1014" t="str">
            <v>FPL Fibernet</v>
          </cell>
        </row>
        <row r="1015">
          <cell r="A1015" t="str">
            <v>107100</v>
          </cell>
          <cell r="B1015" t="str">
            <v>0385</v>
          </cell>
          <cell r="C1015" t="str">
            <v>06600</v>
          </cell>
          <cell r="D1015" t="str">
            <v>0FIBER</v>
          </cell>
          <cell r="E1015" t="str">
            <v>385000</v>
          </cell>
          <cell r="F1015" t="str">
            <v>0662</v>
          </cell>
          <cell r="G1015" t="str">
            <v>51450</v>
          </cell>
          <cell r="H1015" t="str">
            <v>A</v>
          </cell>
          <cell r="I1015" t="str">
            <v>00000041</v>
          </cell>
          <cell r="J1015">
            <v>63</v>
          </cell>
          <cell r="K1015">
            <v>385</v>
          </cell>
          <cell r="L1015">
            <v>6632</v>
          </cell>
          <cell r="M1015">
            <v>0</v>
          </cell>
          <cell r="N1015">
            <v>0</v>
          </cell>
          <cell r="O1015">
            <v>0</v>
          </cell>
          <cell r="P1015">
            <v>0</v>
          </cell>
          <cell r="Q1015" t="str">
            <v>0662</v>
          </cell>
          <cell r="R1015" t="str">
            <v>51450</v>
          </cell>
          <cell r="S1015" t="str">
            <v>200212</v>
          </cell>
          <cell r="T1015" t="str">
            <v>SA01</v>
          </cell>
          <cell r="U1015">
            <v>12262.5</v>
          </cell>
          <cell r="W1015">
            <v>0</v>
          </cell>
          <cell r="Y1015">
            <v>0</v>
          </cell>
          <cell r="Z1015">
            <v>1</v>
          </cell>
          <cell r="AA1015" t="str">
            <v>BCH</v>
          </cell>
          <cell r="AB1015" t="str">
            <v>450002350</v>
          </cell>
          <cell r="AC1015" t="str">
            <v>PO#</v>
          </cell>
          <cell r="AD1015" t="str">
            <v>4500094253</v>
          </cell>
          <cell r="AE1015" t="str">
            <v>S/R</v>
          </cell>
          <cell r="AF1015" t="str">
            <v>337</v>
          </cell>
          <cell r="AI1015" t="str">
            <v>PYN</v>
          </cell>
          <cell r="AJ1015" t="str">
            <v>YOUNGS COMMUNICATIONS CO</v>
          </cell>
          <cell r="AK1015" t="str">
            <v>VND</v>
          </cell>
          <cell r="AL1015" t="str">
            <v>591398816</v>
          </cell>
          <cell r="AM1015" t="str">
            <v>FAC</v>
          </cell>
          <cell r="AN1015" t="str">
            <v>000</v>
          </cell>
          <cell r="AQ1015" t="str">
            <v>NVD</v>
          </cell>
          <cell r="AR1015" t="str">
            <v>2002-12-</v>
          </cell>
          <cell r="AU1015" t="str">
            <v>INVOICE# 7086       YOUNGS COMMUNICATION5000003579</v>
          </cell>
          <cell r="AV1015" t="str">
            <v>WF-BATCH</v>
          </cell>
          <cell r="AW1015" t="str">
            <v>000</v>
          </cell>
          <cell r="AX1015" t="str">
            <v>00</v>
          </cell>
          <cell r="AY1015" t="str">
            <v>0</v>
          </cell>
          <cell r="AZ1015" t="str">
            <v>FPL Fibernet</v>
          </cell>
        </row>
        <row r="1016">
          <cell r="A1016" t="str">
            <v>107100</v>
          </cell>
          <cell r="B1016" t="str">
            <v>0313</v>
          </cell>
          <cell r="C1016" t="str">
            <v>06600</v>
          </cell>
          <cell r="D1016" t="str">
            <v>0FIBER</v>
          </cell>
          <cell r="E1016" t="str">
            <v>313000</v>
          </cell>
          <cell r="F1016" t="str">
            <v>0662</v>
          </cell>
          <cell r="G1016" t="str">
            <v>51450</v>
          </cell>
          <cell r="H1016" t="str">
            <v>A</v>
          </cell>
          <cell r="I1016" t="str">
            <v>00000041</v>
          </cell>
          <cell r="J1016">
            <v>63</v>
          </cell>
          <cell r="K1016">
            <v>313</v>
          </cell>
          <cell r="L1016">
            <v>6633</v>
          </cell>
          <cell r="M1016">
            <v>0</v>
          </cell>
          <cell r="N1016">
            <v>0</v>
          </cell>
          <cell r="O1016">
            <v>0</v>
          </cell>
          <cell r="P1016">
            <v>0</v>
          </cell>
          <cell r="Q1016" t="str">
            <v>0662</v>
          </cell>
          <cell r="R1016" t="str">
            <v>51450</v>
          </cell>
          <cell r="S1016" t="str">
            <v>200212</v>
          </cell>
          <cell r="T1016" t="str">
            <v>SA01</v>
          </cell>
          <cell r="U1016">
            <v>477.3</v>
          </cell>
          <cell r="W1016">
            <v>0</v>
          </cell>
          <cell r="Y1016">
            <v>0</v>
          </cell>
          <cell r="Z1016">
            <v>1</v>
          </cell>
          <cell r="AA1016" t="str">
            <v>BCH</v>
          </cell>
          <cell r="AB1016" t="str">
            <v>450002350</v>
          </cell>
          <cell r="AC1016" t="str">
            <v>PO#</v>
          </cell>
          <cell r="AD1016" t="str">
            <v>4500030221</v>
          </cell>
          <cell r="AE1016" t="str">
            <v>S/R</v>
          </cell>
          <cell r="AF1016" t="str">
            <v>NET</v>
          </cell>
          <cell r="AI1016" t="str">
            <v>PYN</v>
          </cell>
          <cell r="AJ1016" t="str">
            <v>W D COMMUNICATIONS INC</v>
          </cell>
          <cell r="AK1016" t="str">
            <v>VND</v>
          </cell>
          <cell r="AL1016" t="str">
            <v>591953252</v>
          </cell>
          <cell r="AM1016" t="str">
            <v>FAC</v>
          </cell>
          <cell r="AN1016" t="str">
            <v>000</v>
          </cell>
          <cell r="AQ1016" t="str">
            <v>NVD</v>
          </cell>
          <cell r="AR1016" t="str">
            <v>2002-12-</v>
          </cell>
          <cell r="AU1016" t="str">
            <v>INVOICE# 26519      W D COMMUNICATIONS I5000003532</v>
          </cell>
          <cell r="AV1016" t="str">
            <v>WF-BATCH</v>
          </cell>
          <cell r="AW1016" t="str">
            <v>000</v>
          </cell>
          <cell r="AX1016" t="str">
            <v>00</v>
          </cell>
          <cell r="AY1016" t="str">
            <v>0</v>
          </cell>
          <cell r="AZ1016" t="str">
            <v>FPL Fibernet</v>
          </cell>
        </row>
        <row r="1017">
          <cell r="A1017" t="str">
            <v>107100</v>
          </cell>
          <cell r="B1017" t="str">
            <v>0313</v>
          </cell>
          <cell r="C1017" t="str">
            <v>06600</v>
          </cell>
          <cell r="D1017" t="str">
            <v>0FIBER</v>
          </cell>
          <cell r="E1017" t="str">
            <v>313000</v>
          </cell>
          <cell r="F1017" t="str">
            <v>0662</v>
          </cell>
          <cell r="G1017" t="str">
            <v>51450</v>
          </cell>
          <cell r="H1017" t="str">
            <v>A</v>
          </cell>
          <cell r="I1017" t="str">
            <v>00000041</v>
          </cell>
          <cell r="J1017">
            <v>63</v>
          </cell>
          <cell r="K1017">
            <v>313</v>
          </cell>
          <cell r="L1017">
            <v>6633</v>
          </cell>
          <cell r="M1017">
            <v>0</v>
          </cell>
          <cell r="N1017">
            <v>0</v>
          </cell>
          <cell r="O1017">
            <v>0</v>
          </cell>
          <cell r="P1017">
            <v>0</v>
          </cell>
          <cell r="Q1017" t="str">
            <v>0662</v>
          </cell>
          <cell r="R1017" t="str">
            <v>51450</v>
          </cell>
          <cell r="S1017" t="str">
            <v>200212</v>
          </cell>
          <cell r="T1017" t="str">
            <v>SA01</v>
          </cell>
          <cell r="U1017">
            <v>598.5</v>
          </cell>
          <cell r="W1017">
            <v>0</v>
          </cell>
          <cell r="Y1017">
            <v>0</v>
          </cell>
          <cell r="Z1017">
            <v>1</v>
          </cell>
          <cell r="AA1017" t="str">
            <v>BCH</v>
          </cell>
          <cell r="AB1017" t="str">
            <v>450002350</v>
          </cell>
          <cell r="AC1017" t="str">
            <v>PO#</v>
          </cell>
          <cell r="AD1017" t="str">
            <v>4500030221</v>
          </cell>
          <cell r="AE1017" t="str">
            <v>S/R</v>
          </cell>
          <cell r="AF1017" t="str">
            <v>NET</v>
          </cell>
          <cell r="AI1017" t="str">
            <v>PYN</v>
          </cell>
          <cell r="AJ1017" t="str">
            <v>W D COMMUNICATIONS INC</v>
          </cell>
          <cell r="AK1017" t="str">
            <v>VND</v>
          </cell>
          <cell r="AL1017" t="str">
            <v>591953252</v>
          </cell>
          <cell r="AM1017" t="str">
            <v>FAC</v>
          </cell>
          <cell r="AN1017" t="str">
            <v>000</v>
          </cell>
          <cell r="AQ1017" t="str">
            <v>NVD</v>
          </cell>
          <cell r="AR1017" t="str">
            <v>2002-12-</v>
          </cell>
          <cell r="AU1017" t="str">
            <v>INVOICE# 26432      W D COMMUNICATIONS I5000003535</v>
          </cell>
          <cell r="AV1017" t="str">
            <v>WF-BATCH</v>
          </cell>
          <cell r="AW1017" t="str">
            <v>000</v>
          </cell>
          <cell r="AX1017" t="str">
            <v>00</v>
          </cell>
          <cell r="AY1017" t="str">
            <v>0</v>
          </cell>
          <cell r="AZ1017" t="str">
            <v>FPL Fibernet</v>
          </cell>
        </row>
        <row r="1018">
          <cell r="A1018" t="str">
            <v>107100</v>
          </cell>
          <cell r="B1018" t="str">
            <v>0313</v>
          </cell>
          <cell r="C1018" t="str">
            <v>06600</v>
          </cell>
          <cell r="D1018" t="str">
            <v>0FIBER</v>
          </cell>
          <cell r="E1018" t="str">
            <v>313000</v>
          </cell>
          <cell r="F1018" t="str">
            <v>0662</v>
          </cell>
          <cell r="G1018" t="str">
            <v>51450</v>
          </cell>
          <cell r="H1018" t="str">
            <v>A</v>
          </cell>
          <cell r="I1018" t="str">
            <v>00000041</v>
          </cell>
          <cell r="J1018">
            <v>63</v>
          </cell>
          <cell r="K1018">
            <v>313</v>
          </cell>
          <cell r="L1018">
            <v>6633</v>
          </cell>
          <cell r="M1018">
            <v>0</v>
          </cell>
          <cell r="N1018">
            <v>0</v>
          </cell>
          <cell r="O1018">
            <v>0</v>
          </cell>
          <cell r="P1018">
            <v>0</v>
          </cell>
          <cell r="Q1018" t="str">
            <v>0662</v>
          </cell>
          <cell r="R1018" t="str">
            <v>51450</v>
          </cell>
          <cell r="S1018" t="str">
            <v>200212</v>
          </cell>
          <cell r="T1018" t="str">
            <v>SA01</v>
          </cell>
          <cell r="U1018">
            <v>795</v>
          </cell>
          <cell r="W1018">
            <v>0</v>
          </cell>
          <cell r="Y1018">
            <v>0</v>
          </cell>
          <cell r="Z1018">
            <v>1</v>
          </cell>
          <cell r="AA1018" t="str">
            <v>BCH</v>
          </cell>
          <cell r="AB1018" t="str">
            <v>450002350</v>
          </cell>
          <cell r="AC1018" t="str">
            <v>PO#</v>
          </cell>
          <cell r="AD1018" t="str">
            <v>4500030221</v>
          </cell>
          <cell r="AE1018" t="str">
            <v>S/R</v>
          </cell>
          <cell r="AF1018" t="str">
            <v>NET</v>
          </cell>
          <cell r="AI1018" t="str">
            <v>PYN</v>
          </cell>
          <cell r="AJ1018" t="str">
            <v>W D COMMUNICATIONS INC</v>
          </cell>
          <cell r="AK1018" t="str">
            <v>VND</v>
          </cell>
          <cell r="AL1018" t="str">
            <v>591953252</v>
          </cell>
          <cell r="AM1018" t="str">
            <v>FAC</v>
          </cell>
          <cell r="AN1018" t="str">
            <v>000</v>
          </cell>
          <cell r="AQ1018" t="str">
            <v>NVD</v>
          </cell>
          <cell r="AR1018" t="str">
            <v>2002-12-</v>
          </cell>
          <cell r="AU1018" t="str">
            <v>INVOICE# 26436      W D COMMUNICATIONS I5000003536</v>
          </cell>
          <cell r="AV1018" t="str">
            <v>WF-BATCH</v>
          </cell>
          <cell r="AW1018" t="str">
            <v>000</v>
          </cell>
          <cell r="AX1018" t="str">
            <v>00</v>
          </cell>
          <cell r="AY1018" t="str">
            <v>0</v>
          </cell>
          <cell r="AZ1018" t="str">
            <v>FPL Fibernet</v>
          </cell>
        </row>
        <row r="1019">
          <cell r="A1019" t="str">
            <v>107100</v>
          </cell>
          <cell r="B1019" t="str">
            <v>0313</v>
          </cell>
          <cell r="C1019" t="str">
            <v>06600</v>
          </cell>
          <cell r="D1019" t="str">
            <v>0FIBER</v>
          </cell>
          <cell r="E1019" t="str">
            <v>313000</v>
          </cell>
          <cell r="F1019" t="str">
            <v>0662</v>
          </cell>
          <cell r="G1019" t="str">
            <v>51450</v>
          </cell>
          <cell r="H1019" t="str">
            <v>A</v>
          </cell>
          <cell r="I1019" t="str">
            <v>00000041</v>
          </cell>
          <cell r="J1019">
            <v>63</v>
          </cell>
          <cell r="K1019">
            <v>313</v>
          </cell>
          <cell r="L1019">
            <v>6633</v>
          </cell>
          <cell r="M1019">
            <v>0</v>
          </cell>
          <cell r="N1019">
            <v>0</v>
          </cell>
          <cell r="O1019">
            <v>0</v>
          </cell>
          <cell r="P1019">
            <v>0</v>
          </cell>
          <cell r="Q1019" t="str">
            <v>0662</v>
          </cell>
          <cell r="R1019" t="str">
            <v>51450</v>
          </cell>
          <cell r="S1019" t="str">
            <v>200212</v>
          </cell>
          <cell r="T1019" t="str">
            <v>SA01</v>
          </cell>
          <cell r="U1019">
            <v>2386.5</v>
          </cell>
          <cell r="W1019">
            <v>0</v>
          </cell>
          <cell r="Y1019">
            <v>0</v>
          </cell>
          <cell r="Z1019">
            <v>1</v>
          </cell>
          <cell r="AA1019" t="str">
            <v>BCH</v>
          </cell>
          <cell r="AB1019" t="str">
            <v>450002350</v>
          </cell>
          <cell r="AC1019" t="str">
            <v>PO#</v>
          </cell>
          <cell r="AD1019" t="str">
            <v>4500030221</v>
          </cell>
          <cell r="AE1019" t="str">
            <v>S/R</v>
          </cell>
          <cell r="AF1019" t="str">
            <v>NET</v>
          </cell>
          <cell r="AI1019" t="str">
            <v>PYN</v>
          </cell>
          <cell r="AJ1019" t="str">
            <v>W D COMMUNICATIONS INC</v>
          </cell>
          <cell r="AK1019" t="str">
            <v>VND</v>
          </cell>
          <cell r="AL1019" t="str">
            <v>591953252</v>
          </cell>
          <cell r="AM1019" t="str">
            <v>FAC</v>
          </cell>
          <cell r="AN1019" t="str">
            <v>000</v>
          </cell>
          <cell r="AQ1019" t="str">
            <v>NVD</v>
          </cell>
          <cell r="AR1019" t="str">
            <v>2002-12-</v>
          </cell>
          <cell r="AU1019" t="str">
            <v>INVOICE# 26348      W D COMMUNICATIONS I5000003548</v>
          </cell>
          <cell r="AV1019" t="str">
            <v>WF-BATCH</v>
          </cell>
          <cell r="AW1019" t="str">
            <v>000</v>
          </cell>
          <cell r="AX1019" t="str">
            <v>00</v>
          </cell>
          <cell r="AY1019" t="str">
            <v>0</v>
          </cell>
          <cell r="AZ1019" t="str">
            <v>FPL Fibernet</v>
          </cell>
        </row>
        <row r="1020">
          <cell r="A1020" t="str">
            <v>107100</v>
          </cell>
          <cell r="B1020" t="str">
            <v>0313</v>
          </cell>
          <cell r="C1020" t="str">
            <v>06600</v>
          </cell>
          <cell r="D1020" t="str">
            <v>0FIBER</v>
          </cell>
          <cell r="E1020" t="str">
            <v>313000</v>
          </cell>
          <cell r="F1020" t="str">
            <v>0662</v>
          </cell>
          <cell r="G1020" t="str">
            <v>65000</v>
          </cell>
          <cell r="H1020" t="str">
            <v>A</v>
          </cell>
          <cell r="I1020" t="str">
            <v>00000041</v>
          </cell>
          <cell r="J1020">
            <v>63</v>
          </cell>
          <cell r="K1020">
            <v>313</v>
          </cell>
          <cell r="L1020">
            <v>6633</v>
          </cell>
          <cell r="M1020">
            <v>0</v>
          </cell>
          <cell r="N1020">
            <v>0</v>
          </cell>
          <cell r="O1020">
            <v>0</v>
          </cell>
          <cell r="P1020">
            <v>0</v>
          </cell>
          <cell r="Q1020" t="str">
            <v>0662</v>
          </cell>
          <cell r="R1020" t="str">
            <v>65000</v>
          </cell>
          <cell r="S1020" t="str">
            <v>200212</v>
          </cell>
          <cell r="T1020" t="str">
            <v>CA01</v>
          </cell>
          <cell r="U1020">
            <v>1987.5</v>
          </cell>
          <cell r="V1020" t="str">
            <v>LDB</v>
          </cell>
          <cell r="W1020">
            <v>0</v>
          </cell>
          <cell r="Y1020">
            <v>0</v>
          </cell>
          <cell r="Z1020">
            <v>0</v>
          </cell>
          <cell r="AA1020" t="str">
            <v>BCH</v>
          </cell>
          <cell r="AB1020" t="str">
            <v>0029</v>
          </cell>
          <cell r="AC1020" t="str">
            <v>WKS</v>
          </cell>
          <cell r="AE1020" t="str">
            <v>JV#</v>
          </cell>
          <cell r="AF1020" t="str">
            <v>1232</v>
          </cell>
          <cell r="AG1020" t="str">
            <v>FRN</v>
          </cell>
          <cell r="AH1020" t="str">
            <v>6633</v>
          </cell>
          <cell r="AI1020" t="str">
            <v>RP#</v>
          </cell>
          <cell r="AJ1020" t="str">
            <v>000</v>
          </cell>
          <cell r="AK1020" t="str">
            <v>CTL</v>
          </cell>
          <cell r="AM1020" t="str">
            <v>RF#</v>
          </cell>
          <cell r="AU1020" t="str">
            <v>ACCR WD COMM UNPAID INV</v>
          </cell>
          <cell r="AZ1020" t="str">
            <v>FPL Fibernet</v>
          </cell>
        </row>
        <row r="1021">
          <cell r="A1021" t="str">
            <v>107100</v>
          </cell>
          <cell r="B1021" t="str">
            <v>0313</v>
          </cell>
          <cell r="C1021" t="str">
            <v>06600</v>
          </cell>
          <cell r="D1021" t="str">
            <v>0FIBER</v>
          </cell>
          <cell r="E1021" t="str">
            <v>313000</v>
          </cell>
          <cell r="F1021" t="str">
            <v>0662</v>
          </cell>
          <cell r="G1021" t="str">
            <v>65000</v>
          </cell>
          <cell r="H1021" t="str">
            <v>A</v>
          </cell>
          <cell r="I1021" t="str">
            <v>00000041</v>
          </cell>
          <cell r="J1021">
            <v>63</v>
          </cell>
          <cell r="K1021">
            <v>313</v>
          </cell>
          <cell r="L1021">
            <v>6633</v>
          </cell>
          <cell r="M1021">
            <v>0</v>
          </cell>
          <cell r="N1021">
            <v>0</v>
          </cell>
          <cell r="O1021">
            <v>0</v>
          </cell>
          <cell r="P1021">
            <v>0</v>
          </cell>
          <cell r="Q1021" t="str">
            <v>0662</v>
          </cell>
          <cell r="R1021" t="str">
            <v>65000</v>
          </cell>
          <cell r="S1021" t="str">
            <v>200212</v>
          </cell>
          <cell r="T1021" t="str">
            <v>CA01</v>
          </cell>
          <cell r="U1021">
            <v>1987.5</v>
          </cell>
          <cell r="V1021" t="str">
            <v>LDB</v>
          </cell>
          <cell r="W1021">
            <v>0</v>
          </cell>
          <cell r="Y1021">
            <v>0</v>
          </cell>
          <cell r="Z1021">
            <v>0</v>
          </cell>
          <cell r="AA1021" t="str">
            <v>BCH</v>
          </cell>
          <cell r="AB1021" t="str">
            <v>0033</v>
          </cell>
          <cell r="AC1021" t="str">
            <v>WKS</v>
          </cell>
          <cell r="AE1021" t="str">
            <v>JV#</v>
          </cell>
          <cell r="AF1021" t="str">
            <v>1232</v>
          </cell>
          <cell r="AG1021" t="str">
            <v>FRN</v>
          </cell>
          <cell r="AH1021" t="str">
            <v>6633</v>
          </cell>
          <cell r="AI1021" t="str">
            <v>RP#</v>
          </cell>
          <cell r="AJ1021" t="str">
            <v>000</v>
          </cell>
          <cell r="AK1021" t="str">
            <v>CTL</v>
          </cell>
          <cell r="AM1021" t="str">
            <v>RF#</v>
          </cell>
          <cell r="AU1021" t="str">
            <v>ACCR WD COMM UNPAID INV</v>
          </cell>
          <cell r="AZ1021" t="str">
            <v>FPL Fibernet</v>
          </cell>
        </row>
        <row r="1022">
          <cell r="A1022" t="str">
            <v>107100</v>
          </cell>
          <cell r="B1022" t="str">
            <v>0313</v>
          </cell>
          <cell r="C1022" t="str">
            <v>06600</v>
          </cell>
          <cell r="D1022" t="str">
            <v>0FIBER</v>
          </cell>
          <cell r="E1022" t="str">
            <v>313000</v>
          </cell>
          <cell r="F1022" t="str">
            <v>0662</v>
          </cell>
          <cell r="G1022" t="str">
            <v>65000</v>
          </cell>
          <cell r="H1022" t="str">
            <v>A</v>
          </cell>
          <cell r="I1022" t="str">
            <v>00000041</v>
          </cell>
          <cell r="J1022">
            <v>63</v>
          </cell>
          <cell r="K1022">
            <v>313</v>
          </cell>
          <cell r="L1022">
            <v>6633</v>
          </cell>
          <cell r="M1022">
            <v>0</v>
          </cell>
          <cell r="N1022">
            <v>0</v>
          </cell>
          <cell r="O1022">
            <v>0</v>
          </cell>
          <cell r="P1022">
            <v>0</v>
          </cell>
          <cell r="Q1022" t="str">
            <v>0662</v>
          </cell>
          <cell r="R1022" t="str">
            <v>65000</v>
          </cell>
          <cell r="S1022" t="str">
            <v>200212</v>
          </cell>
          <cell r="T1022" t="str">
            <v>CA01</v>
          </cell>
          <cell r="U1022">
            <v>-1987.5</v>
          </cell>
          <cell r="V1022" t="str">
            <v>LDB</v>
          </cell>
          <cell r="W1022">
            <v>0</v>
          </cell>
          <cell r="Y1022">
            <v>0</v>
          </cell>
          <cell r="Z1022">
            <v>0</v>
          </cell>
          <cell r="AA1022" t="str">
            <v>BCH</v>
          </cell>
          <cell r="AB1022" t="str">
            <v>0034</v>
          </cell>
          <cell r="AC1022" t="str">
            <v>WKS</v>
          </cell>
          <cell r="AE1022" t="str">
            <v>JV#</v>
          </cell>
          <cell r="AF1022" t="str">
            <v>1232</v>
          </cell>
          <cell r="AG1022" t="str">
            <v>FRN</v>
          </cell>
          <cell r="AH1022" t="str">
            <v>6633</v>
          </cell>
          <cell r="AI1022" t="str">
            <v>RP#</v>
          </cell>
          <cell r="AJ1022" t="str">
            <v>000</v>
          </cell>
          <cell r="AK1022" t="str">
            <v>CTL</v>
          </cell>
          <cell r="AM1022" t="str">
            <v>RF#</v>
          </cell>
          <cell r="AU1022" t="str">
            <v>ACCR WD COMM UNPAID INV</v>
          </cell>
          <cell r="AZ1022" t="str">
            <v>FPL Fibernet</v>
          </cell>
        </row>
        <row r="1023">
          <cell r="A1023" t="str">
            <v>107100</v>
          </cell>
          <cell r="B1023" t="str">
            <v>0313</v>
          </cell>
          <cell r="C1023" t="str">
            <v>06600</v>
          </cell>
          <cell r="D1023" t="str">
            <v>0FIBER</v>
          </cell>
          <cell r="E1023" t="str">
            <v>313000</v>
          </cell>
          <cell r="F1023" t="str">
            <v>0790</v>
          </cell>
          <cell r="G1023" t="str">
            <v>65000</v>
          </cell>
          <cell r="H1023" t="str">
            <v>A</v>
          </cell>
          <cell r="I1023" t="str">
            <v>00000041</v>
          </cell>
          <cell r="J1023">
            <v>63</v>
          </cell>
          <cell r="K1023">
            <v>313</v>
          </cell>
          <cell r="L1023">
            <v>6633</v>
          </cell>
          <cell r="M1023">
            <v>0</v>
          </cell>
          <cell r="N1023">
            <v>0</v>
          </cell>
          <cell r="O1023">
            <v>0</v>
          </cell>
          <cell r="P1023">
            <v>0</v>
          </cell>
          <cell r="Q1023" t="str">
            <v>0790</v>
          </cell>
          <cell r="R1023" t="str">
            <v>65000</v>
          </cell>
          <cell r="S1023" t="str">
            <v>200212</v>
          </cell>
          <cell r="T1023" t="str">
            <v>CA01</v>
          </cell>
          <cell r="U1023">
            <v>17786.5</v>
          </cell>
          <cell r="V1023" t="str">
            <v>LDB</v>
          </cell>
          <cell r="W1023">
            <v>0</v>
          </cell>
          <cell r="Y1023">
            <v>0</v>
          </cell>
          <cell r="Z1023">
            <v>0</v>
          </cell>
          <cell r="AA1023" t="str">
            <v>BCH</v>
          </cell>
          <cell r="AB1023" t="str">
            <v>0014</v>
          </cell>
          <cell r="AC1023" t="str">
            <v>WKS</v>
          </cell>
          <cell r="AE1023" t="str">
            <v>JV#</v>
          </cell>
          <cell r="AF1023" t="str">
            <v>1232</v>
          </cell>
          <cell r="AG1023" t="str">
            <v>FRN</v>
          </cell>
          <cell r="AH1023" t="str">
            <v>6633</v>
          </cell>
          <cell r="AI1023" t="str">
            <v>RP#</v>
          </cell>
          <cell r="AJ1023" t="str">
            <v>000</v>
          </cell>
          <cell r="AK1023" t="str">
            <v>CTL</v>
          </cell>
          <cell r="AM1023" t="str">
            <v>RF#</v>
          </cell>
          <cell r="AU1023" t="str">
            <v>ACCRUAL OF DEC 02 CAPITAL</v>
          </cell>
          <cell r="AZ1023" t="str">
            <v>FPL Fibernet</v>
          </cell>
        </row>
        <row r="1024">
          <cell r="A1024" t="str">
            <v>107100</v>
          </cell>
          <cell r="B1024" t="str">
            <v>0313</v>
          </cell>
          <cell r="C1024" t="str">
            <v>06600</v>
          </cell>
          <cell r="D1024" t="str">
            <v>0FIBER</v>
          </cell>
          <cell r="E1024" t="str">
            <v>313000</v>
          </cell>
          <cell r="F1024" t="str">
            <v>0790</v>
          </cell>
          <cell r="G1024" t="str">
            <v>65000</v>
          </cell>
          <cell r="H1024" t="str">
            <v>A</v>
          </cell>
          <cell r="I1024" t="str">
            <v>00000041</v>
          </cell>
          <cell r="J1024">
            <v>63</v>
          </cell>
          <cell r="K1024">
            <v>313</v>
          </cell>
          <cell r="L1024">
            <v>6633</v>
          </cell>
          <cell r="M1024">
            <v>0</v>
          </cell>
          <cell r="N1024">
            <v>0</v>
          </cell>
          <cell r="O1024">
            <v>0</v>
          </cell>
          <cell r="P1024">
            <v>0</v>
          </cell>
          <cell r="Q1024" t="str">
            <v>0790</v>
          </cell>
          <cell r="R1024" t="str">
            <v>65000</v>
          </cell>
          <cell r="S1024" t="str">
            <v>200212</v>
          </cell>
          <cell r="T1024" t="str">
            <v>CA01</v>
          </cell>
          <cell r="U1024">
            <v>-17786.5</v>
          </cell>
          <cell r="V1024" t="str">
            <v>LDB</v>
          </cell>
          <cell r="W1024">
            <v>0</v>
          </cell>
          <cell r="Y1024">
            <v>0</v>
          </cell>
          <cell r="Z1024">
            <v>0</v>
          </cell>
          <cell r="AA1024" t="str">
            <v>BCH</v>
          </cell>
          <cell r="AB1024" t="str">
            <v>0049</v>
          </cell>
          <cell r="AC1024" t="str">
            <v>WKS</v>
          </cell>
          <cell r="AE1024" t="str">
            <v>JV#</v>
          </cell>
          <cell r="AF1024" t="str">
            <v>1232</v>
          </cell>
          <cell r="AG1024" t="str">
            <v>FRN</v>
          </cell>
          <cell r="AH1024" t="str">
            <v>6633</v>
          </cell>
          <cell r="AI1024" t="str">
            <v>RP#</v>
          </cell>
          <cell r="AJ1024" t="str">
            <v>000</v>
          </cell>
          <cell r="AK1024" t="str">
            <v>CTL</v>
          </cell>
          <cell r="AM1024" t="str">
            <v>RF#</v>
          </cell>
          <cell r="AU1024" t="str">
            <v>ACCR REVERSAL OF DEC 02</v>
          </cell>
          <cell r="AZ1024" t="str">
            <v>FPL Fibernet</v>
          </cell>
        </row>
        <row r="1025">
          <cell r="A1025" t="str">
            <v>107100</v>
          </cell>
          <cell r="B1025" t="str">
            <v>0313</v>
          </cell>
          <cell r="C1025" t="str">
            <v>06600</v>
          </cell>
          <cell r="D1025" t="str">
            <v>0FIBER</v>
          </cell>
          <cell r="E1025" t="str">
            <v>313000</v>
          </cell>
          <cell r="F1025" t="str">
            <v>0790</v>
          </cell>
          <cell r="G1025" t="str">
            <v>65000</v>
          </cell>
          <cell r="H1025" t="str">
            <v>A</v>
          </cell>
          <cell r="I1025" t="str">
            <v>00000041</v>
          </cell>
          <cell r="J1025">
            <v>63</v>
          </cell>
          <cell r="K1025">
            <v>313</v>
          </cell>
          <cell r="L1025">
            <v>6633</v>
          </cell>
          <cell r="M1025">
            <v>0</v>
          </cell>
          <cell r="N1025">
            <v>0</v>
          </cell>
          <cell r="O1025">
            <v>0</v>
          </cell>
          <cell r="P1025">
            <v>0</v>
          </cell>
          <cell r="Q1025" t="str">
            <v>0790</v>
          </cell>
          <cell r="R1025" t="str">
            <v>65000</v>
          </cell>
          <cell r="S1025" t="str">
            <v>200212</v>
          </cell>
          <cell r="T1025" t="str">
            <v>CA01</v>
          </cell>
          <cell r="U1025">
            <v>-22044</v>
          </cell>
          <cell r="V1025" t="str">
            <v>LDB</v>
          </cell>
          <cell r="W1025">
            <v>0</v>
          </cell>
          <cell r="Y1025">
            <v>0</v>
          </cell>
          <cell r="Z1025">
            <v>0</v>
          </cell>
          <cell r="AA1025" t="str">
            <v>BCH</v>
          </cell>
          <cell r="AB1025" t="str">
            <v>0003</v>
          </cell>
          <cell r="AC1025" t="str">
            <v>WKS</v>
          </cell>
          <cell r="AE1025" t="str">
            <v>JV#</v>
          </cell>
          <cell r="AF1025" t="str">
            <v>1232</v>
          </cell>
          <cell r="AG1025" t="str">
            <v>FRN</v>
          </cell>
          <cell r="AH1025" t="str">
            <v>6633</v>
          </cell>
          <cell r="AI1025" t="str">
            <v>RP#</v>
          </cell>
          <cell r="AJ1025" t="str">
            <v>000</v>
          </cell>
          <cell r="AK1025" t="str">
            <v>CTL</v>
          </cell>
          <cell r="AM1025" t="str">
            <v>RF#</v>
          </cell>
          <cell r="AU1025" t="str">
            <v>AC-REV ACCRUAL OF OCT 02 CAPITA</v>
          </cell>
          <cell r="AZ1025" t="str">
            <v>FPL Fibernet</v>
          </cell>
        </row>
        <row r="1026">
          <cell r="A1026" t="str">
            <v>107100</v>
          </cell>
          <cell r="B1026" t="str">
            <v>0313</v>
          </cell>
          <cell r="C1026" t="str">
            <v>06600</v>
          </cell>
          <cell r="D1026" t="str">
            <v>0FIBER</v>
          </cell>
          <cell r="E1026" t="str">
            <v>313000</v>
          </cell>
          <cell r="F1026" t="str">
            <v>0790</v>
          </cell>
          <cell r="G1026" t="str">
            <v>65000</v>
          </cell>
          <cell r="H1026" t="str">
            <v>A</v>
          </cell>
          <cell r="I1026" t="str">
            <v>00000041</v>
          </cell>
          <cell r="J1026">
            <v>63</v>
          </cell>
          <cell r="K1026">
            <v>313</v>
          </cell>
          <cell r="L1026">
            <v>6633</v>
          </cell>
          <cell r="M1026">
            <v>0</v>
          </cell>
          <cell r="N1026">
            <v>0</v>
          </cell>
          <cell r="O1026">
            <v>0</v>
          </cell>
          <cell r="P1026">
            <v>0</v>
          </cell>
          <cell r="Q1026" t="str">
            <v>0790</v>
          </cell>
          <cell r="R1026" t="str">
            <v>65000</v>
          </cell>
          <cell r="S1026" t="str">
            <v>200212</v>
          </cell>
          <cell r="T1026" t="str">
            <v>CA01</v>
          </cell>
          <cell r="U1026">
            <v>-28193.01</v>
          </cell>
          <cell r="V1026" t="str">
            <v>LDB</v>
          </cell>
          <cell r="W1026">
            <v>0</v>
          </cell>
          <cell r="Y1026">
            <v>0</v>
          </cell>
          <cell r="Z1026">
            <v>0</v>
          </cell>
          <cell r="AA1026" t="str">
            <v>BCH</v>
          </cell>
          <cell r="AB1026" t="str">
            <v>0023</v>
          </cell>
          <cell r="AC1026" t="str">
            <v>WKS</v>
          </cell>
          <cell r="AE1026" t="str">
            <v>JV#</v>
          </cell>
          <cell r="AF1026" t="str">
            <v>1232</v>
          </cell>
          <cell r="AG1026" t="str">
            <v>FRN</v>
          </cell>
          <cell r="AH1026" t="str">
            <v>6633</v>
          </cell>
          <cell r="AI1026" t="str">
            <v>RP#</v>
          </cell>
          <cell r="AJ1026" t="str">
            <v>000</v>
          </cell>
          <cell r="AK1026" t="str">
            <v>CTL</v>
          </cell>
          <cell r="AM1026" t="str">
            <v>RF#</v>
          </cell>
          <cell r="AU1026" t="str">
            <v>TO PLACE IN SERVICE</v>
          </cell>
          <cell r="AZ1026" t="str">
            <v>FPL Fibernet</v>
          </cell>
        </row>
        <row r="1027">
          <cell r="A1027" t="str">
            <v>107100</v>
          </cell>
          <cell r="B1027" t="str">
            <v>0312</v>
          </cell>
          <cell r="C1027" t="str">
            <v>06600</v>
          </cell>
          <cell r="D1027" t="str">
            <v>0FIBER</v>
          </cell>
          <cell r="E1027" t="str">
            <v>312000</v>
          </cell>
          <cell r="F1027" t="str">
            <v>0662</v>
          </cell>
          <cell r="G1027" t="str">
            <v>51450</v>
          </cell>
          <cell r="H1027" t="str">
            <v>A</v>
          </cell>
          <cell r="I1027" t="str">
            <v>00000041</v>
          </cell>
          <cell r="J1027">
            <v>63</v>
          </cell>
          <cell r="K1027">
            <v>312</v>
          </cell>
          <cell r="L1027">
            <v>6634</v>
          </cell>
          <cell r="M1027">
            <v>0</v>
          </cell>
          <cell r="N1027">
            <v>0</v>
          </cell>
          <cell r="O1027">
            <v>0</v>
          </cell>
          <cell r="P1027">
            <v>0</v>
          </cell>
          <cell r="Q1027" t="str">
            <v>0662</v>
          </cell>
          <cell r="R1027" t="str">
            <v>51450</v>
          </cell>
          <cell r="S1027" t="str">
            <v>200212</v>
          </cell>
          <cell r="T1027" t="str">
            <v>SA01</v>
          </cell>
          <cell r="U1027">
            <v>1134</v>
          </cell>
          <cell r="W1027">
            <v>0</v>
          </cell>
          <cell r="Y1027">
            <v>0</v>
          </cell>
          <cell r="Z1027">
            <v>1</v>
          </cell>
          <cell r="AA1027" t="str">
            <v>BCH</v>
          </cell>
          <cell r="AB1027" t="str">
            <v>450002339</v>
          </cell>
          <cell r="AC1027" t="str">
            <v>PO#</v>
          </cell>
          <cell r="AD1027" t="str">
            <v>4500038164</v>
          </cell>
          <cell r="AE1027" t="str">
            <v>S/R</v>
          </cell>
          <cell r="AF1027" t="str">
            <v>337</v>
          </cell>
          <cell r="AI1027" t="str">
            <v>PYN</v>
          </cell>
          <cell r="AJ1027" t="str">
            <v>THE FISHEL COMPANY</v>
          </cell>
          <cell r="AK1027" t="str">
            <v>VND</v>
          </cell>
          <cell r="AL1027" t="str">
            <v>314360115</v>
          </cell>
          <cell r="AM1027" t="str">
            <v>FAC</v>
          </cell>
          <cell r="AN1027" t="str">
            <v>000</v>
          </cell>
          <cell r="AQ1027" t="str">
            <v>NVD</v>
          </cell>
          <cell r="AR1027" t="str">
            <v>2002-12-</v>
          </cell>
          <cell r="AU1027" t="str">
            <v>INVOICE# 3702-00109 THE FISHEL COMPANY  5000003466</v>
          </cell>
          <cell r="AV1027" t="str">
            <v>WF-BATCH</v>
          </cell>
          <cell r="AW1027" t="str">
            <v>000</v>
          </cell>
          <cell r="AX1027" t="str">
            <v>00</v>
          </cell>
          <cell r="AY1027" t="str">
            <v>0</v>
          </cell>
          <cell r="AZ1027" t="str">
            <v>FPL Fibernet</v>
          </cell>
        </row>
        <row r="1028">
          <cell r="A1028" t="str">
            <v>107100</v>
          </cell>
          <cell r="B1028" t="str">
            <v>0312</v>
          </cell>
          <cell r="C1028" t="str">
            <v>06600</v>
          </cell>
          <cell r="D1028" t="str">
            <v>0FIBER</v>
          </cell>
          <cell r="E1028" t="str">
            <v>312000</v>
          </cell>
          <cell r="F1028" t="str">
            <v>0790</v>
          </cell>
          <cell r="G1028" t="str">
            <v>65000</v>
          </cell>
          <cell r="H1028" t="str">
            <v>A</v>
          </cell>
          <cell r="I1028" t="str">
            <v>00000041</v>
          </cell>
          <cell r="J1028">
            <v>63</v>
          </cell>
          <cell r="K1028">
            <v>312</v>
          </cell>
          <cell r="L1028">
            <v>6634</v>
          </cell>
          <cell r="M1028">
            <v>0</v>
          </cell>
          <cell r="N1028">
            <v>0</v>
          </cell>
          <cell r="O1028">
            <v>0</v>
          </cell>
          <cell r="P1028">
            <v>0</v>
          </cell>
          <cell r="Q1028" t="str">
            <v>0790</v>
          </cell>
          <cell r="R1028" t="str">
            <v>65000</v>
          </cell>
          <cell r="S1028" t="str">
            <v>200212</v>
          </cell>
          <cell r="T1028" t="str">
            <v>CA01</v>
          </cell>
          <cell r="U1028">
            <v>17000</v>
          </cell>
          <cell r="V1028" t="str">
            <v>LDB</v>
          </cell>
          <cell r="W1028">
            <v>0</v>
          </cell>
          <cell r="Y1028">
            <v>0</v>
          </cell>
          <cell r="Z1028">
            <v>0</v>
          </cell>
          <cell r="AA1028" t="str">
            <v>BCH</v>
          </cell>
          <cell r="AB1028" t="str">
            <v>0014</v>
          </cell>
          <cell r="AC1028" t="str">
            <v>WKS</v>
          </cell>
          <cell r="AE1028" t="str">
            <v>JV#</v>
          </cell>
          <cell r="AF1028" t="str">
            <v>1232</v>
          </cell>
          <cell r="AG1028" t="str">
            <v>FRN</v>
          </cell>
          <cell r="AH1028" t="str">
            <v>6634</v>
          </cell>
          <cell r="AI1028" t="str">
            <v>RP#</v>
          </cell>
          <cell r="AJ1028" t="str">
            <v>000</v>
          </cell>
          <cell r="AK1028" t="str">
            <v>CTL</v>
          </cell>
          <cell r="AM1028" t="str">
            <v>RF#</v>
          </cell>
          <cell r="AU1028" t="str">
            <v>ACCRUAL OF DEC 02 CAPITAL</v>
          </cell>
          <cell r="AZ1028" t="str">
            <v>FPL Fibernet</v>
          </cell>
        </row>
        <row r="1029">
          <cell r="A1029" t="str">
            <v>107100</v>
          </cell>
          <cell r="B1029" t="str">
            <v>0312</v>
          </cell>
          <cell r="C1029" t="str">
            <v>06600</v>
          </cell>
          <cell r="D1029" t="str">
            <v>0FIBER</v>
          </cell>
          <cell r="E1029" t="str">
            <v>312000</v>
          </cell>
          <cell r="F1029" t="str">
            <v>0790</v>
          </cell>
          <cell r="G1029" t="str">
            <v>65000</v>
          </cell>
          <cell r="H1029" t="str">
            <v>A</v>
          </cell>
          <cell r="I1029" t="str">
            <v>00000041</v>
          </cell>
          <cell r="J1029">
            <v>63</v>
          </cell>
          <cell r="K1029">
            <v>312</v>
          </cell>
          <cell r="L1029">
            <v>6634</v>
          </cell>
          <cell r="M1029">
            <v>0</v>
          </cell>
          <cell r="N1029">
            <v>0</v>
          </cell>
          <cell r="O1029">
            <v>0</v>
          </cell>
          <cell r="P1029">
            <v>0</v>
          </cell>
          <cell r="Q1029" t="str">
            <v>0790</v>
          </cell>
          <cell r="R1029" t="str">
            <v>65000</v>
          </cell>
          <cell r="S1029" t="str">
            <v>200212</v>
          </cell>
          <cell r="T1029" t="str">
            <v>CA01</v>
          </cell>
          <cell r="U1029">
            <v>-23740.44</v>
          </cell>
          <cell r="V1029" t="str">
            <v>LDB</v>
          </cell>
          <cell r="W1029">
            <v>0</v>
          </cell>
          <cell r="Y1029">
            <v>0</v>
          </cell>
          <cell r="Z1029">
            <v>0</v>
          </cell>
          <cell r="AA1029" t="str">
            <v>BCH</v>
          </cell>
          <cell r="AB1029" t="str">
            <v>0023</v>
          </cell>
          <cell r="AC1029" t="str">
            <v>WKS</v>
          </cell>
          <cell r="AE1029" t="str">
            <v>JV#</v>
          </cell>
          <cell r="AF1029" t="str">
            <v>1232</v>
          </cell>
          <cell r="AG1029" t="str">
            <v>FRN</v>
          </cell>
          <cell r="AH1029" t="str">
            <v>6634</v>
          </cell>
          <cell r="AI1029" t="str">
            <v>RP#</v>
          </cell>
          <cell r="AJ1029" t="str">
            <v>000</v>
          </cell>
          <cell r="AK1029" t="str">
            <v>CTL</v>
          </cell>
          <cell r="AM1029" t="str">
            <v>RF#</v>
          </cell>
          <cell r="AU1029" t="str">
            <v>TO PLACE IN SERVICE</v>
          </cell>
          <cell r="AZ1029" t="str">
            <v>FPL Fibernet</v>
          </cell>
        </row>
        <row r="1030">
          <cell r="A1030" t="str">
            <v>107100</v>
          </cell>
          <cell r="B1030" t="str">
            <v>0312</v>
          </cell>
          <cell r="C1030" t="str">
            <v>06600</v>
          </cell>
          <cell r="D1030" t="str">
            <v>0FIBER</v>
          </cell>
          <cell r="E1030" t="str">
            <v>312000</v>
          </cell>
          <cell r="F1030" t="str">
            <v>0790</v>
          </cell>
          <cell r="G1030" t="str">
            <v>65000</v>
          </cell>
          <cell r="H1030" t="str">
            <v>A</v>
          </cell>
          <cell r="I1030" t="str">
            <v>00000041</v>
          </cell>
          <cell r="J1030">
            <v>63</v>
          </cell>
          <cell r="K1030">
            <v>312</v>
          </cell>
          <cell r="L1030">
            <v>6634</v>
          </cell>
          <cell r="M1030">
            <v>0</v>
          </cell>
          <cell r="N1030">
            <v>0</v>
          </cell>
          <cell r="O1030">
            <v>0</v>
          </cell>
          <cell r="P1030">
            <v>0</v>
          </cell>
          <cell r="Q1030" t="str">
            <v>0790</v>
          </cell>
          <cell r="R1030" t="str">
            <v>65000</v>
          </cell>
          <cell r="S1030" t="str">
            <v>200212</v>
          </cell>
          <cell r="T1030" t="str">
            <v>CA01</v>
          </cell>
          <cell r="U1030">
            <v>-33117</v>
          </cell>
          <cell r="V1030" t="str">
            <v>LDB</v>
          </cell>
          <cell r="W1030">
            <v>0</v>
          </cell>
          <cell r="Y1030">
            <v>0</v>
          </cell>
          <cell r="Z1030">
            <v>0</v>
          </cell>
          <cell r="AA1030" t="str">
            <v>BCH</v>
          </cell>
          <cell r="AB1030" t="str">
            <v>0003</v>
          </cell>
          <cell r="AC1030" t="str">
            <v>WKS</v>
          </cell>
          <cell r="AE1030" t="str">
            <v>JV#</v>
          </cell>
          <cell r="AF1030" t="str">
            <v>1232</v>
          </cell>
          <cell r="AG1030" t="str">
            <v>FRN</v>
          </cell>
          <cell r="AH1030" t="str">
            <v>6634</v>
          </cell>
          <cell r="AI1030" t="str">
            <v>RP#</v>
          </cell>
          <cell r="AJ1030" t="str">
            <v>000</v>
          </cell>
          <cell r="AK1030" t="str">
            <v>CTL</v>
          </cell>
          <cell r="AM1030" t="str">
            <v>RF#</v>
          </cell>
          <cell r="AU1030" t="str">
            <v>AC-REV ACCRUAL OF OCT 02 CAPITA</v>
          </cell>
          <cell r="AZ1030" t="str">
            <v>FPL Fibernet</v>
          </cell>
        </row>
        <row r="1031">
          <cell r="A1031" t="str">
            <v>107100</v>
          </cell>
          <cell r="B1031" t="str">
            <v>0312</v>
          </cell>
          <cell r="C1031" t="str">
            <v>06600</v>
          </cell>
          <cell r="D1031" t="str">
            <v>0FIBER</v>
          </cell>
          <cell r="E1031" t="str">
            <v>312000</v>
          </cell>
          <cell r="F1031" t="str">
            <v>0675</v>
          </cell>
          <cell r="G1031" t="str">
            <v>65000</v>
          </cell>
          <cell r="H1031" t="str">
            <v>A</v>
          </cell>
          <cell r="I1031" t="str">
            <v>00000041</v>
          </cell>
          <cell r="J1031">
            <v>63</v>
          </cell>
          <cell r="K1031">
            <v>312</v>
          </cell>
          <cell r="L1031">
            <v>6636</v>
          </cell>
          <cell r="M1031">
            <v>0</v>
          </cell>
          <cell r="N1031">
            <v>0</v>
          </cell>
          <cell r="O1031">
            <v>0</v>
          </cell>
          <cell r="P1031">
            <v>0</v>
          </cell>
          <cell r="Q1031" t="str">
            <v>0675</v>
          </cell>
          <cell r="R1031" t="str">
            <v>65000</v>
          </cell>
          <cell r="S1031" t="str">
            <v>200212</v>
          </cell>
          <cell r="T1031" t="str">
            <v>CA01</v>
          </cell>
          <cell r="U1031">
            <v>18.420000000000002</v>
          </cell>
          <cell r="V1031" t="str">
            <v>LDB</v>
          </cell>
          <cell r="W1031">
            <v>0</v>
          </cell>
          <cell r="Y1031">
            <v>0</v>
          </cell>
          <cell r="Z1031">
            <v>0</v>
          </cell>
          <cell r="AA1031" t="str">
            <v>BCH</v>
          </cell>
          <cell r="AB1031" t="str">
            <v>0037</v>
          </cell>
          <cell r="AC1031" t="str">
            <v>WKS</v>
          </cell>
          <cell r="AE1031" t="str">
            <v>JV#</v>
          </cell>
          <cell r="AF1031" t="str">
            <v>1232</v>
          </cell>
          <cell r="AG1031" t="str">
            <v>FRN</v>
          </cell>
          <cell r="AH1031" t="str">
            <v>6636</v>
          </cell>
          <cell r="AI1031" t="str">
            <v>RP#</v>
          </cell>
          <cell r="AJ1031" t="str">
            <v>000</v>
          </cell>
          <cell r="AK1031" t="str">
            <v>CTL</v>
          </cell>
          <cell r="AM1031" t="str">
            <v>RF#</v>
          </cell>
          <cell r="AU1031" t="str">
            <v>RECLASS FROM 3229 ER 95</v>
          </cell>
          <cell r="AZ1031" t="str">
            <v>FPL Fibernet</v>
          </cell>
        </row>
        <row r="1032">
          <cell r="A1032" t="str">
            <v>107100</v>
          </cell>
          <cell r="B1032" t="str">
            <v>0312</v>
          </cell>
          <cell r="C1032" t="str">
            <v>06600</v>
          </cell>
          <cell r="D1032" t="str">
            <v>0FIBER</v>
          </cell>
          <cell r="E1032" t="str">
            <v>312000</v>
          </cell>
          <cell r="F1032" t="str">
            <v>0803</v>
          </cell>
          <cell r="G1032" t="str">
            <v>36000</v>
          </cell>
          <cell r="H1032" t="str">
            <v>A</v>
          </cell>
          <cell r="I1032" t="str">
            <v>00000041</v>
          </cell>
          <cell r="J1032">
            <v>60</v>
          </cell>
          <cell r="K1032">
            <v>312</v>
          </cell>
          <cell r="L1032">
            <v>6636</v>
          </cell>
          <cell r="M1032">
            <v>107</v>
          </cell>
          <cell r="N1032">
            <v>10</v>
          </cell>
          <cell r="O1032">
            <v>0</v>
          </cell>
          <cell r="P1032">
            <v>107.1</v>
          </cell>
          <cell r="Q1032" t="str">
            <v>0803</v>
          </cell>
          <cell r="R1032" t="str">
            <v>36000</v>
          </cell>
          <cell r="S1032" t="str">
            <v>200212</v>
          </cell>
          <cell r="T1032" t="str">
            <v>PY42</v>
          </cell>
          <cell r="U1032">
            <v>175.7</v>
          </cell>
          <cell r="V1032" t="str">
            <v>LDB</v>
          </cell>
          <cell r="W1032">
            <v>0</v>
          </cell>
          <cell r="X1032" t="str">
            <v>SHR</v>
          </cell>
          <cell r="Y1032">
            <v>4</v>
          </cell>
          <cell r="Z1032">
            <v>4</v>
          </cell>
          <cell r="AA1032" t="str">
            <v>PYP</v>
          </cell>
          <cell r="AB1032" t="str">
            <v xml:space="preserve"> 0000025</v>
          </cell>
          <cell r="AC1032" t="str">
            <v>PYL</v>
          </cell>
          <cell r="AD1032" t="str">
            <v>003054</v>
          </cell>
          <cell r="AE1032" t="str">
            <v>EMP</v>
          </cell>
          <cell r="AF1032" t="str">
            <v>70702</v>
          </cell>
          <cell r="AG1032" t="str">
            <v>JUL</v>
          </cell>
          <cell r="AH1032" t="str">
            <v xml:space="preserve"> 000.00</v>
          </cell>
          <cell r="AI1032" t="str">
            <v>BCH</v>
          </cell>
          <cell r="AJ1032" t="str">
            <v>500</v>
          </cell>
          <cell r="AK1032" t="str">
            <v>CLS</v>
          </cell>
          <cell r="AL1032" t="str">
            <v>R513</v>
          </cell>
          <cell r="AM1032" t="str">
            <v>DTA</v>
          </cell>
          <cell r="AN1032" t="str">
            <v xml:space="preserve"> 00000000000.00</v>
          </cell>
          <cell r="AO1032" t="str">
            <v>DTH</v>
          </cell>
          <cell r="AP1032" t="str">
            <v xml:space="preserve"> 00000000000.00</v>
          </cell>
          <cell r="AV1032" t="str">
            <v>000000000</v>
          </cell>
          <cell r="AW1032" t="str">
            <v>000</v>
          </cell>
          <cell r="AX1032" t="str">
            <v>00</v>
          </cell>
          <cell r="AY1032" t="str">
            <v>0</v>
          </cell>
          <cell r="AZ1032" t="str">
            <v>FPL Fibernet</v>
          </cell>
        </row>
        <row r="1033">
          <cell r="A1033" t="str">
            <v>107100</v>
          </cell>
          <cell r="B1033" t="str">
            <v>0312</v>
          </cell>
          <cell r="C1033" t="str">
            <v>06600</v>
          </cell>
          <cell r="D1033" t="str">
            <v>0FIBER</v>
          </cell>
          <cell r="E1033" t="str">
            <v>312000</v>
          </cell>
          <cell r="F1033" t="str">
            <v>0803</v>
          </cell>
          <cell r="G1033" t="str">
            <v>36000</v>
          </cell>
          <cell r="H1033" t="str">
            <v>A</v>
          </cell>
          <cell r="I1033" t="str">
            <v>00000041</v>
          </cell>
          <cell r="J1033">
            <v>60</v>
          </cell>
          <cell r="K1033">
            <v>312</v>
          </cell>
          <cell r="L1033">
            <v>6636</v>
          </cell>
          <cell r="M1033">
            <v>107</v>
          </cell>
          <cell r="N1033">
            <v>10</v>
          </cell>
          <cell r="O1033">
            <v>0</v>
          </cell>
          <cell r="P1033">
            <v>107.1</v>
          </cell>
          <cell r="Q1033" t="str">
            <v>0803</v>
          </cell>
          <cell r="R1033" t="str">
            <v>36000</v>
          </cell>
          <cell r="S1033" t="str">
            <v>200212</v>
          </cell>
          <cell r="T1033" t="str">
            <v>PY42</v>
          </cell>
          <cell r="U1033">
            <v>255.76</v>
          </cell>
          <cell r="V1033" t="str">
            <v>LDB</v>
          </cell>
          <cell r="W1033">
            <v>0</v>
          </cell>
          <cell r="X1033" t="str">
            <v>SHR</v>
          </cell>
          <cell r="Y1033">
            <v>7</v>
          </cell>
          <cell r="Z1033">
            <v>7</v>
          </cell>
          <cell r="AA1033" t="str">
            <v>PYP</v>
          </cell>
          <cell r="AB1033" t="str">
            <v xml:space="preserve"> 0000025</v>
          </cell>
          <cell r="AC1033" t="str">
            <v>PYL</v>
          </cell>
          <cell r="AD1033" t="str">
            <v>004382</v>
          </cell>
          <cell r="AE1033" t="str">
            <v>EMP</v>
          </cell>
          <cell r="AF1033" t="str">
            <v>90017</v>
          </cell>
          <cell r="AG1033" t="str">
            <v>JUL</v>
          </cell>
          <cell r="AH1033" t="str">
            <v xml:space="preserve"> 000.00</v>
          </cell>
          <cell r="AI1033" t="str">
            <v>BCH</v>
          </cell>
          <cell r="AJ1033" t="str">
            <v>500</v>
          </cell>
          <cell r="AK1033" t="str">
            <v>CLS</v>
          </cell>
          <cell r="AL1033" t="str">
            <v>R449</v>
          </cell>
          <cell r="AM1033" t="str">
            <v>DTA</v>
          </cell>
          <cell r="AN1033" t="str">
            <v xml:space="preserve"> 00000000000.00</v>
          </cell>
          <cell r="AO1033" t="str">
            <v>DTH</v>
          </cell>
          <cell r="AP1033" t="str">
            <v xml:space="preserve"> 00000000000.00</v>
          </cell>
          <cell r="AV1033" t="str">
            <v>000000000</v>
          </cell>
          <cell r="AW1033" t="str">
            <v>000</v>
          </cell>
          <cell r="AX1033" t="str">
            <v>00</v>
          </cell>
          <cell r="AY1033" t="str">
            <v>0</v>
          </cell>
          <cell r="AZ1033" t="str">
            <v>FPL Fibernet</v>
          </cell>
        </row>
        <row r="1034">
          <cell r="A1034" t="str">
            <v>107100</v>
          </cell>
          <cell r="B1034" t="str">
            <v>0312</v>
          </cell>
          <cell r="C1034" t="str">
            <v>06600</v>
          </cell>
          <cell r="D1034" t="str">
            <v>0FIBER</v>
          </cell>
          <cell r="E1034" t="str">
            <v>312000</v>
          </cell>
          <cell r="F1034" t="str">
            <v>0803</v>
          </cell>
          <cell r="G1034" t="str">
            <v>36000</v>
          </cell>
          <cell r="H1034" t="str">
            <v>A</v>
          </cell>
          <cell r="I1034" t="str">
            <v>00000041</v>
          </cell>
          <cell r="J1034">
            <v>60</v>
          </cell>
          <cell r="K1034">
            <v>312</v>
          </cell>
          <cell r="L1034">
            <v>6636</v>
          </cell>
          <cell r="M1034">
            <v>107</v>
          </cell>
          <cell r="N1034">
            <v>10</v>
          </cell>
          <cell r="O1034">
            <v>0</v>
          </cell>
          <cell r="P1034">
            <v>107.1</v>
          </cell>
          <cell r="Q1034" t="str">
            <v>0803</v>
          </cell>
          <cell r="R1034" t="str">
            <v>36000</v>
          </cell>
          <cell r="S1034" t="str">
            <v>200212</v>
          </cell>
          <cell r="T1034" t="str">
            <v>PY42</v>
          </cell>
          <cell r="U1034">
            <v>438.45</v>
          </cell>
          <cell r="V1034" t="str">
            <v>LDB</v>
          </cell>
          <cell r="W1034">
            <v>0</v>
          </cell>
          <cell r="X1034" t="str">
            <v>SHR</v>
          </cell>
          <cell r="Y1034">
            <v>12</v>
          </cell>
          <cell r="Z1034">
            <v>12</v>
          </cell>
          <cell r="AA1034" t="str">
            <v>PYP</v>
          </cell>
          <cell r="AB1034" t="str">
            <v xml:space="preserve"> 0000026</v>
          </cell>
          <cell r="AC1034" t="str">
            <v>PYL</v>
          </cell>
          <cell r="AD1034" t="str">
            <v>004382</v>
          </cell>
          <cell r="AE1034" t="str">
            <v>EMP</v>
          </cell>
          <cell r="AF1034" t="str">
            <v>90017</v>
          </cell>
          <cell r="AG1034" t="str">
            <v>JUL</v>
          </cell>
          <cell r="AH1034" t="str">
            <v xml:space="preserve"> 000.00</v>
          </cell>
          <cell r="AI1034" t="str">
            <v>BCH</v>
          </cell>
          <cell r="AJ1034" t="str">
            <v>500</v>
          </cell>
          <cell r="AK1034" t="str">
            <v>CLS</v>
          </cell>
          <cell r="AL1034" t="str">
            <v>R449</v>
          </cell>
          <cell r="AM1034" t="str">
            <v>DTA</v>
          </cell>
          <cell r="AN1034" t="str">
            <v xml:space="preserve"> 00000000000.00</v>
          </cell>
          <cell r="AO1034" t="str">
            <v>DTH</v>
          </cell>
          <cell r="AP1034" t="str">
            <v xml:space="preserve"> 00000000000.00</v>
          </cell>
          <cell r="AV1034" t="str">
            <v>000000000</v>
          </cell>
          <cell r="AW1034" t="str">
            <v>000</v>
          </cell>
          <cell r="AX1034" t="str">
            <v>00</v>
          </cell>
          <cell r="AY1034" t="str">
            <v>0</v>
          </cell>
          <cell r="AZ1034" t="str">
            <v>FPL Fibernet</v>
          </cell>
        </row>
        <row r="1035">
          <cell r="A1035" t="str">
            <v>107100</v>
          </cell>
          <cell r="B1035" t="str">
            <v>0313</v>
          </cell>
          <cell r="C1035" t="str">
            <v>06600</v>
          </cell>
          <cell r="D1035" t="str">
            <v>0FIBER</v>
          </cell>
          <cell r="E1035" t="str">
            <v>313000</v>
          </cell>
          <cell r="F1035" t="str">
            <v>0790</v>
          </cell>
          <cell r="G1035" t="str">
            <v>65000</v>
          </cell>
          <cell r="H1035" t="str">
            <v>A</v>
          </cell>
          <cell r="I1035" t="str">
            <v>00000041</v>
          </cell>
          <cell r="J1035">
            <v>63</v>
          </cell>
          <cell r="K1035">
            <v>313</v>
          </cell>
          <cell r="L1035">
            <v>6637</v>
          </cell>
          <cell r="M1035">
            <v>0</v>
          </cell>
          <cell r="N1035">
            <v>0</v>
          </cell>
          <cell r="O1035">
            <v>0</v>
          </cell>
          <cell r="P1035">
            <v>0</v>
          </cell>
          <cell r="Q1035" t="str">
            <v>0790</v>
          </cell>
          <cell r="R1035" t="str">
            <v>65000</v>
          </cell>
          <cell r="S1035" t="str">
            <v>200212</v>
          </cell>
          <cell r="T1035" t="str">
            <v>CA01</v>
          </cell>
          <cell r="U1035">
            <v>107200</v>
          </cell>
          <cell r="V1035" t="str">
            <v>LDB</v>
          </cell>
          <cell r="W1035">
            <v>0</v>
          </cell>
          <cell r="Y1035">
            <v>0</v>
          </cell>
          <cell r="Z1035">
            <v>0</v>
          </cell>
          <cell r="AA1035" t="str">
            <v>BCH</v>
          </cell>
          <cell r="AB1035" t="str">
            <v>0044</v>
          </cell>
          <cell r="AC1035" t="str">
            <v>WKS</v>
          </cell>
          <cell r="AE1035" t="str">
            <v>JV#</v>
          </cell>
          <cell r="AF1035" t="str">
            <v>1232</v>
          </cell>
          <cell r="AG1035" t="str">
            <v>FRN</v>
          </cell>
          <cell r="AH1035" t="str">
            <v>6637</v>
          </cell>
          <cell r="AI1035" t="str">
            <v>RP#</v>
          </cell>
          <cell r="AJ1035" t="str">
            <v>000</v>
          </cell>
          <cell r="AK1035" t="str">
            <v>CTL</v>
          </cell>
          <cell r="AM1035" t="str">
            <v>RF#</v>
          </cell>
          <cell r="AU1035" t="str">
            <v>ACCRUAL OF DEC 02 CAPITAL</v>
          </cell>
          <cell r="AZ1035" t="str">
            <v>FPL Fibernet</v>
          </cell>
        </row>
        <row r="1036">
          <cell r="A1036" t="str">
            <v>107100</v>
          </cell>
          <cell r="B1036" t="str">
            <v>0313</v>
          </cell>
          <cell r="C1036" t="str">
            <v>06600</v>
          </cell>
          <cell r="D1036" t="str">
            <v>0FIBER</v>
          </cell>
          <cell r="E1036" t="str">
            <v>313000</v>
          </cell>
          <cell r="F1036" t="str">
            <v>0790</v>
          </cell>
          <cell r="G1036" t="str">
            <v>65000</v>
          </cell>
          <cell r="H1036" t="str">
            <v>A</v>
          </cell>
          <cell r="I1036" t="str">
            <v>00000041</v>
          </cell>
          <cell r="J1036">
            <v>63</v>
          </cell>
          <cell r="K1036">
            <v>313</v>
          </cell>
          <cell r="L1036">
            <v>6637</v>
          </cell>
          <cell r="M1036">
            <v>0</v>
          </cell>
          <cell r="N1036">
            <v>0</v>
          </cell>
          <cell r="O1036">
            <v>0</v>
          </cell>
          <cell r="P1036">
            <v>0</v>
          </cell>
          <cell r="Q1036" t="str">
            <v>0790</v>
          </cell>
          <cell r="R1036" t="str">
            <v>65000</v>
          </cell>
          <cell r="S1036" t="str">
            <v>200212</v>
          </cell>
          <cell r="T1036" t="str">
            <v>CA01</v>
          </cell>
          <cell r="U1036">
            <v>203000</v>
          </cell>
          <cell r="V1036" t="str">
            <v>LDB</v>
          </cell>
          <cell r="W1036">
            <v>0</v>
          </cell>
          <cell r="Y1036">
            <v>0</v>
          </cell>
          <cell r="Z1036">
            <v>0</v>
          </cell>
          <cell r="AA1036" t="str">
            <v>BCH</v>
          </cell>
          <cell r="AB1036" t="str">
            <v>0014</v>
          </cell>
          <cell r="AC1036" t="str">
            <v>WKS</v>
          </cell>
          <cell r="AE1036" t="str">
            <v>JV#</v>
          </cell>
          <cell r="AF1036" t="str">
            <v>1232</v>
          </cell>
          <cell r="AG1036" t="str">
            <v>FRN</v>
          </cell>
          <cell r="AH1036" t="str">
            <v>6637</v>
          </cell>
          <cell r="AI1036" t="str">
            <v>RP#</v>
          </cell>
          <cell r="AJ1036" t="str">
            <v>000</v>
          </cell>
          <cell r="AK1036" t="str">
            <v>CTL</v>
          </cell>
          <cell r="AM1036" t="str">
            <v>RF#</v>
          </cell>
          <cell r="AU1036" t="str">
            <v>ACCRUAL OF DEC 02 CAPITAL</v>
          </cell>
          <cell r="AZ1036" t="str">
            <v>FPL Fibernet</v>
          </cell>
        </row>
        <row r="1037">
          <cell r="A1037" t="str">
            <v>107100</v>
          </cell>
          <cell r="B1037" t="str">
            <v>0313</v>
          </cell>
          <cell r="C1037" t="str">
            <v>06600</v>
          </cell>
          <cell r="D1037" t="str">
            <v>0FIBER</v>
          </cell>
          <cell r="E1037" t="str">
            <v>313000</v>
          </cell>
          <cell r="F1037" t="str">
            <v>0790</v>
          </cell>
          <cell r="G1037" t="str">
            <v>65000</v>
          </cell>
          <cell r="H1037" t="str">
            <v>A</v>
          </cell>
          <cell r="I1037" t="str">
            <v>00000041</v>
          </cell>
          <cell r="J1037">
            <v>63</v>
          </cell>
          <cell r="K1037">
            <v>313</v>
          </cell>
          <cell r="L1037">
            <v>6637</v>
          </cell>
          <cell r="M1037">
            <v>0</v>
          </cell>
          <cell r="N1037">
            <v>0</v>
          </cell>
          <cell r="O1037">
            <v>0</v>
          </cell>
          <cell r="P1037">
            <v>0</v>
          </cell>
          <cell r="Q1037" t="str">
            <v>0790</v>
          </cell>
          <cell r="R1037" t="str">
            <v>65000</v>
          </cell>
          <cell r="S1037" t="str">
            <v>200212</v>
          </cell>
          <cell r="T1037" t="str">
            <v>CA01</v>
          </cell>
          <cell r="U1037">
            <v>-203000</v>
          </cell>
          <cell r="V1037" t="str">
            <v>LDB</v>
          </cell>
          <cell r="W1037">
            <v>0</v>
          </cell>
          <cell r="Y1037">
            <v>0</v>
          </cell>
          <cell r="Z1037">
            <v>0</v>
          </cell>
          <cell r="AA1037" t="str">
            <v>BCH</v>
          </cell>
          <cell r="AB1037" t="str">
            <v>0049</v>
          </cell>
          <cell r="AC1037" t="str">
            <v>WKS</v>
          </cell>
          <cell r="AE1037" t="str">
            <v>JV#</v>
          </cell>
          <cell r="AF1037" t="str">
            <v>1232</v>
          </cell>
          <cell r="AG1037" t="str">
            <v>FRN</v>
          </cell>
          <cell r="AH1037" t="str">
            <v>6637</v>
          </cell>
          <cell r="AI1037" t="str">
            <v>RP#</v>
          </cell>
          <cell r="AJ1037" t="str">
            <v>000</v>
          </cell>
          <cell r="AK1037" t="str">
            <v>CTL</v>
          </cell>
          <cell r="AM1037" t="str">
            <v>RF#</v>
          </cell>
          <cell r="AU1037" t="str">
            <v>ACCR REVERSAL OF DEC 02</v>
          </cell>
          <cell r="AZ1037" t="str">
            <v>FPL Fibernet</v>
          </cell>
        </row>
        <row r="1038">
          <cell r="A1038" t="str">
            <v>107100</v>
          </cell>
          <cell r="B1038" t="str">
            <v>0313</v>
          </cell>
          <cell r="C1038" t="str">
            <v>06600</v>
          </cell>
          <cell r="D1038" t="str">
            <v>0FIBER</v>
          </cell>
          <cell r="E1038" t="str">
            <v>313000</v>
          </cell>
          <cell r="F1038" t="str">
            <v>0803</v>
          </cell>
          <cell r="G1038" t="str">
            <v>36000</v>
          </cell>
          <cell r="H1038" t="str">
            <v>A</v>
          </cell>
          <cell r="I1038" t="str">
            <v>00000041</v>
          </cell>
          <cell r="J1038">
            <v>63</v>
          </cell>
          <cell r="K1038">
            <v>313</v>
          </cell>
          <cell r="L1038">
            <v>6637</v>
          </cell>
          <cell r="M1038">
            <v>107</v>
          </cell>
          <cell r="N1038">
            <v>10</v>
          </cell>
          <cell r="O1038">
            <v>0</v>
          </cell>
          <cell r="P1038">
            <v>107.1</v>
          </cell>
          <cell r="Q1038" t="str">
            <v>0803</v>
          </cell>
          <cell r="R1038" t="str">
            <v>36000</v>
          </cell>
          <cell r="S1038" t="str">
            <v>200212</v>
          </cell>
          <cell r="T1038" t="str">
            <v>PY42</v>
          </cell>
          <cell r="U1038">
            <v>830.7</v>
          </cell>
          <cell r="V1038" t="str">
            <v>LDB</v>
          </cell>
          <cell r="W1038">
            <v>0</v>
          </cell>
          <cell r="X1038" t="str">
            <v>SHR</v>
          </cell>
          <cell r="Y1038">
            <v>24</v>
          </cell>
          <cell r="Z1038">
            <v>24</v>
          </cell>
          <cell r="AA1038" t="str">
            <v>PYP</v>
          </cell>
          <cell r="AB1038" t="str">
            <v xml:space="preserve"> 0000001</v>
          </cell>
          <cell r="AC1038" t="str">
            <v>PYL</v>
          </cell>
          <cell r="AD1038" t="str">
            <v>004368</v>
          </cell>
          <cell r="AE1038" t="str">
            <v>EMP</v>
          </cell>
          <cell r="AF1038" t="str">
            <v>35483</v>
          </cell>
          <cell r="AG1038" t="str">
            <v>JUL</v>
          </cell>
          <cell r="AH1038" t="str">
            <v xml:space="preserve"> 000.00</v>
          </cell>
          <cell r="AI1038" t="str">
            <v>BCH</v>
          </cell>
          <cell r="AJ1038" t="str">
            <v>500</v>
          </cell>
          <cell r="AK1038" t="str">
            <v>CLS</v>
          </cell>
          <cell r="AL1038" t="str">
            <v>R445</v>
          </cell>
          <cell r="AM1038" t="str">
            <v>DTA</v>
          </cell>
          <cell r="AN1038" t="str">
            <v xml:space="preserve"> 00000000000.00</v>
          </cell>
          <cell r="AO1038" t="str">
            <v>DTH</v>
          </cell>
          <cell r="AP1038" t="str">
            <v xml:space="preserve"> 00000000000.00</v>
          </cell>
          <cell r="AV1038" t="str">
            <v>000000000</v>
          </cell>
          <cell r="AW1038" t="str">
            <v>000</v>
          </cell>
          <cell r="AX1038" t="str">
            <v>00</v>
          </cell>
          <cell r="AY1038" t="str">
            <v>0</v>
          </cell>
          <cell r="AZ1038" t="str">
            <v>FPL Fibernet</v>
          </cell>
        </row>
        <row r="1039">
          <cell r="A1039" t="str">
            <v>107100</v>
          </cell>
          <cell r="B1039" t="str">
            <v>0385</v>
          </cell>
          <cell r="C1039" t="str">
            <v>06600</v>
          </cell>
          <cell r="D1039" t="str">
            <v>0FIBER</v>
          </cell>
          <cell r="E1039" t="str">
            <v>385000</v>
          </cell>
          <cell r="F1039" t="str">
            <v>0676</v>
          </cell>
          <cell r="G1039" t="str">
            <v>11450</v>
          </cell>
          <cell r="H1039" t="str">
            <v>A</v>
          </cell>
          <cell r="I1039" t="str">
            <v>00000041</v>
          </cell>
          <cell r="J1039">
            <v>60</v>
          </cell>
          <cell r="K1039">
            <v>385</v>
          </cell>
          <cell r="L1039">
            <v>6637</v>
          </cell>
          <cell r="M1039">
            <v>0</v>
          </cell>
          <cell r="N1039">
            <v>0</v>
          </cell>
          <cell r="O1039">
            <v>0</v>
          </cell>
          <cell r="P1039">
            <v>0</v>
          </cell>
          <cell r="Q1039" t="str">
            <v>0676</v>
          </cell>
          <cell r="R1039" t="str">
            <v>11450</v>
          </cell>
          <cell r="S1039" t="str">
            <v>200212</v>
          </cell>
          <cell r="T1039" t="str">
            <v>SA01</v>
          </cell>
          <cell r="U1039">
            <v>0.13</v>
          </cell>
          <cell r="V1039" t="str">
            <v>LDB</v>
          </cell>
          <cell r="W1039">
            <v>0</v>
          </cell>
          <cell r="Y1039">
            <v>0</v>
          </cell>
          <cell r="Z1039">
            <v>1</v>
          </cell>
          <cell r="AA1039" t="str">
            <v>MS#</v>
          </cell>
          <cell r="AB1039" t="str">
            <v xml:space="preserve">   998000404</v>
          </cell>
          <cell r="AC1039" t="str">
            <v>BCH</v>
          </cell>
          <cell r="AD1039" t="str">
            <v>012636</v>
          </cell>
          <cell r="AE1039" t="str">
            <v>TML</v>
          </cell>
          <cell r="AF1039" t="str">
            <v>12027</v>
          </cell>
          <cell r="AG1039" t="str">
            <v>SRL</v>
          </cell>
          <cell r="AH1039" t="str">
            <v>0368</v>
          </cell>
          <cell r="AI1039" t="str">
            <v>DLV</v>
          </cell>
          <cell r="AJ1039" t="str">
            <v>000</v>
          </cell>
          <cell r="AK1039" t="str">
            <v>REL</v>
          </cell>
          <cell r="AL1039" t="str">
            <v>000</v>
          </cell>
          <cell r="AM1039" t="str">
            <v>LN#</v>
          </cell>
          <cell r="AO1039" t="str">
            <v>UOI</v>
          </cell>
          <cell r="AP1039" t="str">
            <v>EA</v>
          </cell>
          <cell r="AU1039" t="str">
            <v>0</v>
          </cell>
          <cell r="AW1039" t="str">
            <v>000</v>
          </cell>
          <cell r="AX1039" t="str">
            <v>00</v>
          </cell>
          <cell r="AY1039" t="str">
            <v>0</v>
          </cell>
          <cell r="AZ1039" t="str">
            <v>FPL Fibernet</v>
          </cell>
        </row>
        <row r="1040">
          <cell r="A1040" t="str">
            <v>107100</v>
          </cell>
          <cell r="B1040" t="str">
            <v>0385</v>
          </cell>
          <cell r="C1040" t="str">
            <v>06600</v>
          </cell>
          <cell r="D1040" t="str">
            <v>0FIBER</v>
          </cell>
          <cell r="E1040" t="str">
            <v>385000</v>
          </cell>
          <cell r="F1040" t="str">
            <v>0676</v>
          </cell>
          <cell r="G1040" t="str">
            <v>11450</v>
          </cell>
          <cell r="H1040" t="str">
            <v>A</v>
          </cell>
          <cell r="I1040" t="str">
            <v>00000041</v>
          </cell>
          <cell r="J1040">
            <v>60</v>
          </cell>
          <cell r="K1040">
            <v>385</v>
          </cell>
          <cell r="L1040">
            <v>6637</v>
          </cell>
          <cell r="M1040">
            <v>0</v>
          </cell>
          <cell r="N1040">
            <v>0</v>
          </cell>
          <cell r="O1040">
            <v>0</v>
          </cell>
          <cell r="P1040">
            <v>0</v>
          </cell>
          <cell r="Q1040" t="str">
            <v>0676</v>
          </cell>
          <cell r="R1040" t="str">
            <v>11450</v>
          </cell>
          <cell r="S1040" t="str">
            <v>200212</v>
          </cell>
          <cell r="T1040" t="str">
            <v>SA01</v>
          </cell>
          <cell r="U1040">
            <v>8.2799999999999994</v>
          </cell>
          <cell r="V1040" t="str">
            <v>LDB</v>
          </cell>
          <cell r="W1040">
            <v>0</v>
          </cell>
          <cell r="Y1040">
            <v>0</v>
          </cell>
          <cell r="Z1040">
            <v>11</v>
          </cell>
          <cell r="AA1040" t="str">
            <v>MS#</v>
          </cell>
          <cell r="AB1040" t="str">
            <v xml:space="preserve">   998000409</v>
          </cell>
          <cell r="AC1040" t="str">
            <v>BCH</v>
          </cell>
          <cell r="AD1040" t="str">
            <v>012636</v>
          </cell>
          <cell r="AE1040" t="str">
            <v>TML</v>
          </cell>
          <cell r="AF1040" t="str">
            <v>12027</v>
          </cell>
          <cell r="AG1040" t="str">
            <v>SRL</v>
          </cell>
          <cell r="AH1040" t="str">
            <v>0368</v>
          </cell>
          <cell r="AI1040" t="str">
            <v>DLV</v>
          </cell>
          <cell r="AJ1040" t="str">
            <v>000</v>
          </cell>
          <cell r="AK1040" t="str">
            <v>REL</v>
          </cell>
          <cell r="AL1040" t="str">
            <v>000</v>
          </cell>
          <cell r="AM1040" t="str">
            <v>LN#</v>
          </cell>
          <cell r="AO1040" t="str">
            <v>UOI</v>
          </cell>
          <cell r="AP1040" t="str">
            <v>EA</v>
          </cell>
          <cell r="AU1040" t="str">
            <v>0</v>
          </cell>
          <cell r="AW1040" t="str">
            <v>000</v>
          </cell>
          <cell r="AX1040" t="str">
            <v>00</v>
          </cell>
          <cell r="AY1040" t="str">
            <v>0</v>
          </cell>
          <cell r="AZ1040" t="str">
            <v>FPL Fibernet</v>
          </cell>
        </row>
        <row r="1041">
          <cell r="A1041" t="str">
            <v>107100</v>
          </cell>
          <cell r="B1041" t="str">
            <v>0385</v>
          </cell>
          <cell r="C1041" t="str">
            <v>06600</v>
          </cell>
          <cell r="D1041" t="str">
            <v>0FIBER</v>
          </cell>
          <cell r="E1041" t="str">
            <v>385000</v>
          </cell>
          <cell r="F1041" t="str">
            <v>0676</v>
          </cell>
          <cell r="G1041" t="str">
            <v>11450</v>
          </cell>
          <cell r="H1041" t="str">
            <v>A</v>
          </cell>
          <cell r="I1041" t="str">
            <v>00000041</v>
          </cell>
          <cell r="J1041">
            <v>60</v>
          </cell>
          <cell r="K1041">
            <v>385</v>
          </cell>
          <cell r="L1041">
            <v>6637</v>
          </cell>
          <cell r="M1041">
            <v>0</v>
          </cell>
          <cell r="N1041">
            <v>0</v>
          </cell>
          <cell r="O1041">
            <v>0</v>
          </cell>
          <cell r="P1041">
            <v>0</v>
          </cell>
          <cell r="Q1041" t="str">
            <v>0676</v>
          </cell>
          <cell r="R1041" t="str">
            <v>11450</v>
          </cell>
          <cell r="S1041" t="str">
            <v>200212</v>
          </cell>
          <cell r="T1041" t="str">
            <v>SA01</v>
          </cell>
          <cell r="U1041">
            <v>119.51</v>
          </cell>
          <cell r="V1041" t="str">
            <v>LDB</v>
          </cell>
          <cell r="W1041">
            <v>0</v>
          </cell>
          <cell r="Y1041">
            <v>0</v>
          </cell>
          <cell r="Z1041">
            <v>11</v>
          </cell>
          <cell r="AA1041" t="str">
            <v>MS#</v>
          </cell>
          <cell r="AB1041" t="str">
            <v xml:space="preserve">   998000407</v>
          </cell>
          <cell r="AC1041" t="str">
            <v>BCH</v>
          </cell>
          <cell r="AD1041" t="str">
            <v>012636</v>
          </cell>
          <cell r="AE1041" t="str">
            <v>TML</v>
          </cell>
          <cell r="AF1041" t="str">
            <v>12027</v>
          </cell>
          <cell r="AG1041" t="str">
            <v>SRL</v>
          </cell>
          <cell r="AH1041" t="str">
            <v>0368</v>
          </cell>
          <cell r="AI1041" t="str">
            <v>DLV</v>
          </cell>
          <cell r="AJ1041" t="str">
            <v>000</v>
          </cell>
          <cell r="AK1041" t="str">
            <v>REL</v>
          </cell>
          <cell r="AL1041" t="str">
            <v>000</v>
          </cell>
          <cell r="AM1041" t="str">
            <v>LN#</v>
          </cell>
          <cell r="AO1041" t="str">
            <v>UOI</v>
          </cell>
          <cell r="AP1041" t="str">
            <v>EA</v>
          </cell>
          <cell r="AU1041" t="str">
            <v>0</v>
          </cell>
          <cell r="AW1041" t="str">
            <v>000</v>
          </cell>
          <cell r="AX1041" t="str">
            <v>00</v>
          </cell>
          <cell r="AY1041" t="str">
            <v>0</v>
          </cell>
          <cell r="AZ1041" t="str">
            <v>FPL Fibernet</v>
          </cell>
        </row>
        <row r="1042">
          <cell r="A1042" t="str">
            <v>107100</v>
          </cell>
          <cell r="B1042" t="str">
            <v>0385</v>
          </cell>
          <cell r="C1042" t="str">
            <v>06600</v>
          </cell>
          <cell r="D1042" t="str">
            <v>0FIBER</v>
          </cell>
          <cell r="E1042" t="str">
            <v>385000</v>
          </cell>
          <cell r="F1042" t="str">
            <v>0676</v>
          </cell>
          <cell r="G1042" t="str">
            <v>11450</v>
          </cell>
          <cell r="H1042" t="str">
            <v>A</v>
          </cell>
          <cell r="I1042" t="str">
            <v>00000041</v>
          </cell>
          <cell r="J1042">
            <v>60</v>
          </cell>
          <cell r="K1042">
            <v>385</v>
          </cell>
          <cell r="L1042">
            <v>6637</v>
          </cell>
          <cell r="M1042">
            <v>0</v>
          </cell>
          <cell r="N1042">
            <v>0</v>
          </cell>
          <cell r="O1042">
            <v>0</v>
          </cell>
          <cell r="P1042">
            <v>0</v>
          </cell>
          <cell r="Q1042" t="str">
            <v>0676</v>
          </cell>
          <cell r="R1042" t="str">
            <v>11450</v>
          </cell>
          <cell r="S1042" t="str">
            <v>200212</v>
          </cell>
          <cell r="T1042" t="str">
            <v>SA01</v>
          </cell>
          <cell r="U1042">
            <v>291.72000000000003</v>
          </cell>
          <cell r="V1042" t="str">
            <v>LDB</v>
          </cell>
          <cell r="W1042">
            <v>0</v>
          </cell>
          <cell r="Y1042">
            <v>0</v>
          </cell>
          <cell r="Z1042">
            <v>156</v>
          </cell>
          <cell r="AA1042" t="str">
            <v>MS#</v>
          </cell>
          <cell r="AB1042" t="str">
            <v xml:space="preserve">   998000366</v>
          </cell>
          <cell r="AC1042" t="str">
            <v>BCH</v>
          </cell>
          <cell r="AD1042" t="str">
            <v>012636</v>
          </cell>
          <cell r="AE1042" t="str">
            <v>TML</v>
          </cell>
          <cell r="AF1042" t="str">
            <v>12027</v>
          </cell>
          <cell r="AG1042" t="str">
            <v>SRL</v>
          </cell>
          <cell r="AH1042" t="str">
            <v>0368</v>
          </cell>
          <cell r="AI1042" t="str">
            <v>DLV</v>
          </cell>
          <cell r="AJ1042" t="str">
            <v>000</v>
          </cell>
          <cell r="AK1042" t="str">
            <v>REL</v>
          </cell>
          <cell r="AL1042" t="str">
            <v>000</v>
          </cell>
          <cell r="AM1042" t="str">
            <v>LN#</v>
          </cell>
          <cell r="AO1042" t="str">
            <v>UOI</v>
          </cell>
          <cell r="AP1042" t="str">
            <v>EA</v>
          </cell>
          <cell r="AU1042" t="str">
            <v>0</v>
          </cell>
          <cell r="AW1042" t="str">
            <v>000</v>
          </cell>
          <cell r="AX1042" t="str">
            <v>00</v>
          </cell>
          <cell r="AY1042" t="str">
            <v>0</v>
          </cell>
          <cell r="AZ1042" t="str">
            <v>FPL Fibernet</v>
          </cell>
        </row>
        <row r="1043">
          <cell r="A1043" t="str">
            <v>107100</v>
          </cell>
          <cell r="B1043" t="str">
            <v>0385</v>
          </cell>
          <cell r="C1043" t="str">
            <v>06600</v>
          </cell>
          <cell r="D1043" t="str">
            <v>0FIBER</v>
          </cell>
          <cell r="E1043" t="str">
            <v>385000</v>
          </cell>
          <cell r="F1043" t="str">
            <v>0676</v>
          </cell>
          <cell r="G1043" t="str">
            <v>11450</v>
          </cell>
          <cell r="H1043" t="str">
            <v>A</v>
          </cell>
          <cell r="I1043" t="str">
            <v>00000041</v>
          </cell>
          <cell r="J1043">
            <v>60</v>
          </cell>
          <cell r="K1043">
            <v>385</v>
          </cell>
          <cell r="L1043">
            <v>6637</v>
          </cell>
          <cell r="M1043">
            <v>0</v>
          </cell>
          <cell r="N1043">
            <v>0</v>
          </cell>
          <cell r="O1043">
            <v>0</v>
          </cell>
          <cell r="P1043">
            <v>0</v>
          </cell>
          <cell r="Q1043" t="str">
            <v>0676</v>
          </cell>
          <cell r="R1043" t="str">
            <v>11450</v>
          </cell>
          <cell r="S1043" t="str">
            <v>200212</v>
          </cell>
          <cell r="T1043" t="str">
            <v>SA01</v>
          </cell>
          <cell r="U1043">
            <v>398.6</v>
          </cell>
          <cell r="V1043" t="str">
            <v>LDB</v>
          </cell>
          <cell r="W1043">
            <v>0</v>
          </cell>
          <cell r="Y1043">
            <v>0</v>
          </cell>
          <cell r="Z1043">
            <v>11</v>
          </cell>
          <cell r="AA1043" t="str">
            <v>MS#</v>
          </cell>
          <cell r="AB1043" t="str">
            <v xml:space="preserve">   998000318</v>
          </cell>
          <cell r="AC1043" t="str">
            <v>BCH</v>
          </cell>
          <cell r="AD1043" t="str">
            <v>012636</v>
          </cell>
          <cell r="AE1043" t="str">
            <v>TML</v>
          </cell>
          <cell r="AF1043" t="str">
            <v>12027</v>
          </cell>
          <cell r="AG1043" t="str">
            <v>SRL</v>
          </cell>
          <cell r="AH1043" t="str">
            <v>0368</v>
          </cell>
          <cell r="AI1043" t="str">
            <v>DLV</v>
          </cell>
          <cell r="AJ1043" t="str">
            <v>000</v>
          </cell>
          <cell r="AK1043" t="str">
            <v>REL</v>
          </cell>
          <cell r="AL1043" t="str">
            <v>000</v>
          </cell>
          <cell r="AM1043" t="str">
            <v>LN#</v>
          </cell>
          <cell r="AO1043" t="str">
            <v>UOI</v>
          </cell>
          <cell r="AP1043" t="str">
            <v>EA</v>
          </cell>
          <cell r="AU1043" t="str">
            <v>0</v>
          </cell>
          <cell r="AW1043" t="str">
            <v>000</v>
          </cell>
          <cell r="AX1043" t="str">
            <v>00</v>
          </cell>
          <cell r="AY1043" t="str">
            <v>0</v>
          </cell>
          <cell r="AZ1043" t="str">
            <v>FPL Fibernet</v>
          </cell>
        </row>
        <row r="1044">
          <cell r="A1044" t="str">
            <v>107100</v>
          </cell>
          <cell r="B1044" t="str">
            <v>0385</v>
          </cell>
          <cell r="C1044" t="str">
            <v>06600</v>
          </cell>
          <cell r="D1044" t="str">
            <v>0FIBER</v>
          </cell>
          <cell r="E1044" t="str">
            <v>385000</v>
          </cell>
          <cell r="F1044" t="str">
            <v>0676</v>
          </cell>
          <cell r="G1044" t="str">
            <v>11450</v>
          </cell>
          <cell r="H1044" t="str">
            <v>A</v>
          </cell>
          <cell r="I1044" t="str">
            <v>00000041</v>
          </cell>
          <cell r="J1044">
            <v>60</v>
          </cell>
          <cell r="K1044">
            <v>385</v>
          </cell>
          <cell r="L1044">
            <v>6637</v>
          </cell>
          <cell r="M1044">
            <v>0</v>
          </cell>
          <cell r="N1044">
            <v>0</v>
          </cell>
          <cell r="O1044">
            <v>0</v>
          </cell>
          <cell r="P1044">
            <v>0</v>
          </cell>
          <cell r="Q1044" t="str">
            <v>0676</v>
          </cell>
          <cell r="R1044" t="str">
            <v>11450</v>
          </cell>
          <cell r="S1044" t="str">
            <v>200212</v>
          </cell>
          <cell r="T1044" t="str">
            <v>SA01</v>
          </cell>
          <cell r="U1044">
            <v>492</v>
          </cell>
          <cell r="V1044" t="str">
            <v>LDB</v>
          </cell>
          <cell r="W1044">
            <v>0</v>
          </cell>
          <cell r="Y1044">
            <v>0</v>
          </cell>
          <cell r="Z1044">
            <v>49200</v>
          </cell>
          <cell r="AA1044" t="str">
            <v>MS#</v>
          </cell>
          <cell r="AB1044" t="str">
            <v xml:space="preserve">   998000449</v>
          </cell>
          <cell r="AC1044" t="str">
            <v>BCH</v>
          </cell>
          <cell r="AD1044" t="str">
            <v>012637</v>
          </cell>
          <cell r="AE1044" t="str">
            <v>TML</v>
          </cell>
          <cell r="AF1044" t="str">
            <v>12027</v>
          </cell>
          <cell r="AG1044" t="str">
            <v>SRL</v>
          </cell>
          <cell r="AH1044" t="str">
            <v>0350</v>
          </cell>
          <cell r="AI1044" t="str">
            <v>DLV</v>
          </cell>
          <cell r="AJ1044" t="str">
            <v>000</v>
          </cell>
          <cell r="AK1044" t="str">
            <v>REL</v>
          </cell>
          <cell r="AL1044" t="str">
            <v>000</v>
          </cell>
          <cell r="AM1044" t="str">
            <v>LN#</v>
          </cell>
          <cell r="AO1044" t="str">
            <v>UOI</v>
          </cell>
          <cell r="AP1044" t="str">
            <v>FT</v>
          </cell>
          <cell r="AU1044" t="str">
            <v>0</v>
          </cell>
          <cell r="AW1044" t="str">
            <v>000</v>
          </cell>
          <cell r="AX1044" t="str">
            <v>00</v>
          </cell>
          <cell r="AY1044" t="str">
            <v>0</v>
          </cell>
          <cell r="AZ1044" t="str">
            <v>FPL Fibernet</v>
          </cell>
        </row>
        <row r="1045">
          <cell r="A1045" t="str">
            <v>107100</v>
          </cell>
          <cell r="B1045" t="str">
            <v>0385</v>
          </cell>
          <cell r="C1045" t="str">
            <v>06600</v>
          </cell>
          <cell r="D1045" t="str">
            <v>0FIBER</v>
          </cell>
          <cell r="E1045" t="str">
            <v>385000</v>
          </cell>
          <cell r="F1045" t="str">
            <v>0676</v>
          </cell>
          <cell r="G1045" t="str">
            <v>11450</v>
          </cell>
          <cell r="H1045" t="str">
            <v>A</v>
          </cell>
          <cell r="I1045" t="str">
            <v>00000041</v>
          </cell>
          <cell r="J1045">
            <v>60</v>
          </cell>
          <cell r="K1045">
            <v>385</v>
          </cell>
          <cell r="L1045">
            <v>6637</v>
          </cell>
          <cell r="M1045">
            <v>0</v>
          </cell>
          <cell r="N1045">
            <v>0</v>
          </cell>
          <cell r="O1045">
            <v>0</v>
          </cell>
          <cell r="P1045">
            <v>0</v>
          </cell>
          <cell r="Q1045" t="str">
            <v>0676</v>
          </cell>
          <cell r="R1045" t="str">
            <v>11450</v>
          </cell>
          <cell r="S1045" t="str">
            <v>200212</v>
          </cell>
          <cell r="T1045" t="str">
            <v>SA01</v>
          </cell>
          <cell r="U1045">
            <v>500</v>
          </cell>
          <cell r="V1045" t="str">
            <v>LDB</v>
          </cell>
          <cell r="W1045">
            <v>0</v>
          </cell>
          <cell r="Y1045">
            <v>0</v>
          </cell>
          <cell r="Z1045">
            <v>12500</v>
          </cell>
          <cell r="AA1045" t="str">
            <v>MS#</v>
          </cell>
          <cell r="AB1045" t="str">
            <v xml:space="preserve">   998000535</v>
          </cell>
          <cell r="AC1045" t="str">
            <v>BCH</v>
          </cell>
          <cell r="AD1045" t="str">
            <v>012636</v>
          </cell>
          <cell r="AE1045" t="str">
            <v>TML</v>
          </cell>
          <cell r="AF1045" t="str">
            <v>12027</v>
          </cell>
          <cell r="AG1045" t="str">
            <v>SRL</v>
          </cell>
          <cell r="AH1045" t="str">
            <v>0368</v>
          </cell>
          <cell r="AI1045" t="str">
            <v>DLV</v>
          </cell>
          <cell r="AJ1045" t="str">
            <v>000</v>
          </cell>
          <cell r="AK1045" t="str">
            <v>REL</v>
          </cell>
          <cell r="AL1045" t="str">
            <v>000</v>
          </cell>
          <cell r="AM1045" t="str">
            <v>LN#</v>
          </cell>
          <cell r="AO1045" t="str">
            <v>UOI</v>
          </cell>
          <cell r="AP1045" t="str">
            <v>FT</v>
          </cell>
          <cell r="AU1045" t="str">
            <v>0</v>
          </cell>
          <cell r="AW1045" t="str">
            <v>000</v>
          </cell>
          <cell r="AX1045" t="str">
            <v>00</v>
          </cell>
          <cell r="AY1045" t="str">
            <v>0</v>
          </cell>
          <cell r="AZ1045" t="str">
            <v>FPL Fibernet</v>
          </cell>
        </row>
        <row r="1046">
          <cell r="A1046" t="str">
            <v>107100</v>
          </cell>
          <cell r="B1046" t="str">
            <v>0385</v>
          </cell>
          <cell r="C1046" t="str">
            <v>06600</v>
          </cell>
          <cell r="D1046" t="str">
            <v>0FIBER</v>
          </cell>
          <cell r="E1046" t="str">
            <v>385000</v>
          </cell>
          <cell r="F1046" t="str">
            <v>0676</v>
          </cell>
          <cell r="G1046" t="str">
            <v>11450</v>
          </cell>
          <cell r="H1046" t="str">
            <v>A</v>
          </cell>
          <cell r="I1046" t="str">
            <v>00000041</v>
          </cell>
          <cell r="J1046">
            <v>60</v>
          </cell>
          <cell r="K1046">
            <v>385</v>
          </cell>
          <cell r="L1046">
            <v>6637</v>
          </cell>
          <cell r="M1046">
            <v>0</v>
          </cell>
          <cell r="N1046">
            <v>0</v>
          </cell>
          <cell r="O1046">
            <v>0</v>
          </cell>
          <cell r="P1046">
            <v>0</v>
          </cell>
          <cell r="Q1046" t="str">
            <v>0676</v>
          </cell>
          <cell r="R1046" t="str">
            <v>11450</v>
          </cell>
          <cell r="S1046" t="str">
            <v>200212</v>
          </cell>
          <cell r="T1046" t="str">
            <v>SA01</v>
          </cell>
          <cell r="U1046">
            <v>556.79999999999995</v>
          </cell>
          <cell r="V1046" t="str">
            <v>LDB</v>
          </cell>
          <cell r="W1046">
            <v>0</v>
          </cell>
          <cell r="Y1046">
            <v>0</v>
          </cell>
          <cell r="Z1046">
            <v>48</v>
          </cell>
          <cell r="AA1046" t="str">
            <v>MS#</v>
          </cell>
          <cell r="AB1046" t="str">
            <v xml:space="preserve">   998000317</v>
          </cell>
          <cell r="AC1046" t="str">
            <v>BCH</v>
          </cell>
          <cell r="AD1046" t="str">
            <v>012636</v>
          </cell>
          <cell r="AE1046" t="str">
            <v>TML</v>
          </cell>
          <cell r="AF1046" t="str">
            <v>12027</v>
          </cell>
          <cell r="AG1046" t="str">
            <v>SRL</v>
          </cell>
          <cell r="AH1046" t="str">
            <v>0368</v>
          </cell>
          <cell r="AI1046" t="str">
            <v>DLV</v>
          </cell>
          <cell r="AJ1046" t="str">
            <v>000</v>
          </cell>
          <cell r="AK1046" t="str">
            <v>REL</v>
          </cell>
          <cell r="AL1046" t="str">
            <v>000</v>
          </cell>
          <cell r="AM1046" t="str">
            <v>LN#</v>
          </cell>
          <cell r="AO1046" t="str">
            <v>UOI</v>
          </cell>
          <cell r="AP1046" t="str">
            <v>EA</v>
          </cell>
          <cell r="AU1046" t="str">
            <v>0</v>
          </cell>
          <cell r="AW1046" t="str">
            <v>000</v>
          </cell>
          <cell r="AX1046" t="str">
            <v>00</v>
          </cell>
          <cell r="AY1046" t="str">
            <v>0</v>
          </cell>
          <cell r="AZ1046" t="str">
            <v>FPL Fibernet</v>
          </cell>
        </row>
        <row r="1047">
          <cell r="A1047" t="str">
            <v>107100</v>
          </cell>
          <cell r="B1047" t="str">
            <v>0385</v>
          </cell>
          <cell r="C1047" t="str">
            <v>06600</v>
          </cell>
          <cell r="D1047" t="str">
            <v>0FIBER</v>
          </cell>
          <cell r="E1047" t="str">
            <v>385000</v>
          </cell>
          <cell r="F1047" t="str">
            <v>0676</v>
          </cell>
          <cell r="G1047" t="str">
            <v>11450</v>
          </cell>
          <cell r="H1047" t="str">
            <v>A</v>
          </cell>
          <cell r="I1047" t="str">
            <v>00000041</v>
          </cell>
          <cell r="J1047">
            <v>60</v>
          </cell>
          <cell r="K1047">
            <v>385</v>
          </cell>
          <cell r="L1047">
            <v>6637</v>
          </cell>
          <cell r="M1047">
            <v>0</v>
          </cell>
          <cell r="N1047">
            <v>0</v>
          </cell>
          <cell r="O1047">
            <v>0</v>
          </cell>
          <cell r="P1047">
            <v>0</v>
          </cell>
          <cell r="Q1047" t="str">
            <v>0676</v>
          </cell>
          <cell r="R1047" t="str">
            <v>11450</v>
          </cell>
          <cell r="S1047" t="str">
            <v>200212</v>
          </cell>
          <cell r="T1047" t="str">
            <v>SA01</v>
          </cell>
          <cell r="U1047">
            <v>3068.45</v>
          </cell>
          <cell r="V1047" t="str">
            <v>LDB</v>
          </cell>
          <cell r="W1047">
            <v>0</v>
          </cell>
          <cell r="Y1047">
            <v>0</v>
          </cell>
          <cell r="Z1047">
            <v>11</v>
          </cell>
          <cell r="AA1047" t="str">
            <v>MS#</v>
          </cell>
          <cell r="AB1047" t="str">
            <v xml:space="preserve">   998000309</v>
          </cell>
          <cell r="AC1047" t="str">
            <v>BCH</v>
          </cell>
          <cell r="AD1047" t="str">
            <v>012367</v>
          </cell>
          <cell r="AE1047" t="str">
            <v>TML</v>
          </cell>
          <cell r="AF1047" t="str">
            <v>12026</v>
          </cell>
          <cell r="AG1047" t="str">
            <v>SRL</v>
          </cell>
          <cell r="AH1047" t="str">
            <v>0368</v>
          </cell>
          <cell r="AI1047" t="str">
            <v>DLV</v>
          </cell>
          <cell r="AJ1047" t="str">
            <v>000</v>
          </cell>
          <cell r="AK1047" t="str">
            <v>REL</v>
          </cell>
          <cell r="AL1047" t="str">
            <v>000</v>
          </cell>
          <cell r="AM1047" t="str">
            <v>LN#</v>
          </cell>
          <cell r="AO1047" t="str">
            <v>UOI</v>
          </cell>
          <cell r="AP1047" t="str">
            <v>EA</v>
          </cell>
          <cell r="AU1047" t="str">
            <v>0</v>
          </cell>
          <cell r="AW1047" t="str">
            <v>000</v>
          </cell>
          <cell r="AX1047" t="str">
            <v>00</v>
          </cell>
          <cell r="AY1047" t="str">
            <v>0</v>
          </cell>
          <cell r="AZ1047" t="str">
            <v>FPL Fibernet</v>
          </cell>
        </row>
        <row r="1048">
          <cell r="A1048" t="str">
            <v>107100</v>
          </cell>
          <cell r="B1048" t="str">
            <v>0385</v>
          </cell>
          <cell r="C1048" t="str">
            <v>06600</v>
          </cell>
          <cell r="D1048" t="str">
            <v>0FIBER</v>
          </cell>
          <cell r="E1048" t="str">
            <v>385000</v>
          </cell>
          <cell r="F1048" t="str">
            <v>0676</v>
          </cell>
          <cell r="G1048" t="str">
            <v>11450</v>
          </cell>
          <cell r="H1048" t="str">
            <v>A</v>
          </cell>
          <cell r="I1048" t="str">
            <v>00000041</v>
          </cell>
          <cell r="J1048">
            <v>60</v>
          </cell>
          <cell r="K1048">
            <v>385</v>
          </cell>
          <cell r="L1048">
            <v>6637</v>
          </cell>
          <cell r="M1048">
            <v>0</v>
          </cell>
          <cell r="N1048">
            <v>0</v>
          </cell>
          <cell r="O1048">
            <v>0</v>
          </cell>
          <cell r="P1048">
            <v>0</v>
          </cell>
          <cell r="Q1048" t="str">
            <v>0676</v>
          </cell>
          <cell r="R1048" t="str">
            <v>11450</v>
          </cell>
          <cell r="S1048" t="str">
            <v>200212</v>
          </cell>
          <cell r="T1048" t="str">
            <v>SA01</v>
          </cell>
          <cell r="U1048">
            <v>12740</v>
          </cell>
          <cell r="V1048" t="str">
            <v>LDB</v>
          </cell>
          <cell r="W1048">
            <v>0</v>
          </cell>
          <cell r="Y1048">
            <v>0</v>
          </cell>
          <cell r="Z1048">
            <v>45500</v>
          </cell>
          <cell r="AA1048" t="str">
            <v>MS#</v>
          </cell>
          <cell r="AB1048" t="str">
            <v xml:space="preserve">   998000098</v>
          </cell>
          <cell r="AC1048" t="str">
            <v>BCH</v>
          </cell>
          <cell r="AD1048" t="str">
            <v>012367</v>
          </cell>
          <cell r="AE1048" t="str">
            <v>TML</v>
          </cell>
          <cell r="AF1048" t="str">
            <v>12026</v>
          </cell>
          <cell r="AG1048" t="str">
            <v>SRL</v>
          </cell>
          <cell r="AH1048" t="str">
            <v>0368</v>
          </cell>
          <cell r="AI1048" t="str">
            <v>DLV</v>
          </cell>
          <cell r="AJ1048" t="str">
            <v>000</v>
          </cell>
          <cell r="AK1048" t="str">
            <v>REL</v>
          </cell>
          <cell r="AL1048" t="str">
            <v>000</v>
          </cell>
          <cell r="AM1048" t="str">
            <v>LN#</v>
          </cell>
          <cell r="AO1048" t="str">
            <v>UOI</v>
          </cell>
          <cell r="AP1048" t="str">
            <v>FT</v>
          </cell>
          <cell r="AU1048" t="str">
            <v>0</v>
          </cell>
          <cell r="AW1048" t="str">
            <v>000</v>
          </cell>
          <cell r="AX1048" t="str">
            <v>00</v>
          </cell>
          <cell r="AY1048" t="str">
            <v>0</v>
          </cell>
          <cell r="AZ1048" t="str">
            <v>FPL Fibernet</v>
          </cell>
        </row>
        <row r="1049">
          <cell r="A1049" t="str">
            <v>107100</v>
          </cell>
          <cell r="B1049" t="str">
            <v>0385</v>
          </cell>
          <cell r="C1049" t="str">
            <v>06600</v>
          </cell>
          <cell r="D1049" t="str">
            <v>0FIBER</v>
          </cell>
          <cell r="E1049" t="str">
            <v>385000</v>
          </cell>
          <cell r="F1049" t="str">
            <v>0803</v>
          </cell>
          <cell r="G1049" t="str">
            <v>36000</v>
          </cell>
          <cell r="H1049" t="str">
            <v>A</v>
          </cell>
          <cell r="I1049" t="str">
            <v>00000041</v>
          </cell>
          <cell r="J1049">
            <v>60</v>
          </cell>
          <cell r="K1049">
            <v>385</v>
          </cell>
          <cell r="L1049">
            <v>6637</v>
          </cell>
          <cell r="M1049">
            <v>107</v>
          </cell>
          <cell r="N1049">
            <v>10</v>
          </cell>
          <cell r="O1049">
            <v>0</v>
          </cell>
          <cell r="P1049">
            <v>107.1</v>
          </cell>
          <cell r="Q1049" t="str">
            <v>0803</v>
          </cell>
          <cell r="R1049" t="str">
            <v>36000</v>
          </cell>
          <cell r="S1049" t="str">
            <v>200212</v>
          </cell>
          <cell r="T1049" t="str">
            <v>PY42</v>
          </cell>
          <cell r="U1049">
            <v>286.39999999999998</v>
          </cell>
          <cell r="V1049" t="str">
            <v>LDB</v>
          </cell>
          <cell r="W1049">
            <v>0</v>
          </cell>
          <cell r="X1049" t="str">
            <v>SHR</v>
          </cell>
          <cell r="Y1049">
            <v>8</v>
          </cell>
          <cell r="Z1049">
            <v>8</v>
          </cell>
          <cell r="AA1049" t="str">
            <v>PYP</v>
          </cell>
          <cell r="AB1049" t="str">
            <v xml:space="preserve"> 0000026</v>
          </cell>
          <cell r="AC1049" t="str">
            <v>PYL</v>
          </cell>
          <cell r="AD1049" t="str">
            <v>004382</v>
          </cell>
          <cell r="AE1049" t="str">
            <v>EMP</v>
          </cell>
          <cell r="AF1049" t="str">
            <v>46869</v>
          </cell>
          <cell r="AG1049" t="str">
            <v>JUL</v>
          </cell>
          <cell r="AH1049" t="str">
            <v xml:space="preserve"> 000.00</v>
          </cell>
          <cell r="AI1049" t="str">
            <v>BCH</v>
          </cell>
          <cell r="AJ1049" t="str">
            <v>500</v>
          </cell>
          <cell r="AK1049" t="str">
            <v>CLS</v>
          </cell>
          <cell r="AL1049" t="str">
            <v>R431</v>
          </cell>
          <cell r="AM1049" t="str">
            <v>DTA</v>
          </cell>
          <cell r="AN1049" t="str">
            <v xml:space="preserve"> 00000000000.00</v>
          </cell>
          <cell r="AO1049" t="str">
            <v>DTH</v>
          </cell>
          <cell r="AP1049" t="str">
            <v xml:space="preserve"> 00000000000.00</v>
          </cell>
          <cell r="AV1049" t="str">
            <v>000000000</v>
          </cell>
          <cell r="AW1049" t="str">
            <v>000</v>
          </cell>
          <cell r="AX1049" t="str">
            <v>00</v>
          </cell>
          <cell r="AY1049" t="str">
            <v>0</v>
          </cell>
          <cell r="AZ1049" t="str">
            <v>FPL Fibernet</v>
          </cell>
        </row>
        <row r="1050">
          <cell r="A1050" t="str">
            <v>107100</v>
          </cell>
          <cell r="B1050" t="str">
            <v>0385</v>
          </cell>
          <cell r="C1050" t="str">
            <v>06600</v>
          </cell>
          <cell r="D1050" t="str">
            <v>0FIBER</v>
          </cell>
          <cell r="E1050" t="str">
            <v>385000</v>
          </cell>
          <cell r="F1050" t="str">
            <v>0662</v>
          </cell>
          <cell r="G1050" t="str">
            <v>65000</v>
          </cell>
          <cell r="H1050" t="str">
            <v>A</v>
          </cell>
          <cell r="I1050" t="str">
            <v>00000041</v>
          </cell>
          <cell r="J1050">
            <v>63</v>
          </cell>
          <cell r="K1050">
            <v>385</v>
          </cell>
          <cell r="L1050">
            <v>6639</v>
          </cell>
          <cell r="M1050">
            <v>0</v>
          </cell>
          <cell r="N1050">
            <v>0</v>
          </cell>
          <cell r="O1050">
            <v>0</v>
          </cell>
          <cell r="P1050">
            <v>0</v>
          </cell>
          <cell r="Q1050" t="str">
            <v>0662</v>
          </cell>
          <cell r="R1050" t="str">
            <v>65000</v>
          </cell>
          <cell r="S1050" t="str">
            <v>200212</v>
          </cell>
          <cell r="T1050" t="str">
            <v>CA01</v>
          </cell>
          <cell r="U1050">
            <v>3420.99</v>
          </cell>
          <cell r="V1050" t="str">
            <v>LDB</v>
          </cell>
          <cell r="W1050">
            <v>0</v>
          </cell>
          <cell r="Y1050">
            <v>0</v>
          </cell>
          <cell r="Z1050">
            <v>0</v>
          </cell>
          <cell r="AA1050" t="str">
            <v>BCH</v>
          </cell>
          <cell r="AB1050" t="str">
            <v>0037</v>
          </cell>
          <cell r="AC1050" t="str">
            <v>WKS</v>
          </cell>
          <cell r="AE1050" t="str">
            <v>JV#</v>
          </cell>
          <cell r="AF1050" t="str">
            <v>1232</v>
          </cell>
          <cell r="AG1050" t="str">
            <v>FRN</v>
          </cell>
          <cell r="AH1050" t="str">
            <v>6639</v>
          </cell>
          <cell r="AI1050" t="str">
            <v>RP#</v>
          </cell>
          <cell r="AJ1050" t="str">
            <v>000</v>
          </cell>
          <cell r="AK1050" t="str">
            <v>CTL</v>
          </cell>
          <cell r="AM1050" t="str">
            <v>RF#</v>
          </cell>
          <cell r="AU1050" t="str">
            <v>RECLASS FROM 3229 ER 95</v>
          </cell>
          <cell r="AZ1050" t="str">
            <v>FPL Fibernet</v>
          </cell>
        </row>
        <row r="1051">
          <cell r="A1051" t="str">
            <v>107100</v>
          </cell>
          <cell r="B1051" t="str">
            <v>0385</v>
          </cell>
          <cell r="C1051" t="str">
            <v>06600</v>
          </cell>
          <cell r="D1051" t="str">
            <v>0FIBER</v>
          </cell>
          <cell r="E1051" t="str">
            <v>385000</v>
          </cell>
          <cell r="F1051" t="str">
            <v>0803</v>
          </cell>
          <cell r="G1051" t="str">
            <v>36000</v>
          </cell>
          <cell r="H1051" t="str">
            <v>A</v>
          </cell>
          <cell r="I1051" t="str">
            <v>00000041</v>
          </cell>
          <cell r="J1051">
            <v>60</v>
          </cell>
          <cell r="K1051">
            <v>385</v>
          </cell>
          <cell r="L1051">
            <v>6639</v>
          </cell>
          <cell r="M1051">
            <v>107</v>
          </cell>
          <cell r="N1051">
            <v>10</v>
          </cell>
          <cell r="O1051">
            <v>0</v>
          </cell>
          <cell r="P1051">
            <v>107.1</v>
          </cell>
          <cell r="Q1051" t="str">
            <v>0803</v>
          </cell>
          <cell r="R1051" t="str">
            <v>36000</v>
          </cell>
          <cell r="S1051" t="str">
            <v>200212</v>
          </cell>
          <cell r="T1051" t="str">
            <v>PY42</v>
          </cell>
          <cell r="U1051">
            <v>75</v>
          </cell>
          <cell r="V1051" t="str">
            <v>LDB</v>
          </cell>
          <cell r="W1051">
            <v>0</v>
          </cell>
          <cell r="X1051" t="str">
            <v>SHR</v>
          </cell>
          <cell r="Y1051">
            <v>2</v>
          </cell>
          <cell r="Z1051">
            <v>2</v>
          </cell>
          <cell r="AA1051" t="str">
            <v>PYP</v>
          </cell>
          <cell r="AB1051" t="str">
            <v xml:space="preserve"> 0000025</v>
          </cell>
          <cell r="AC1051" t="str">
            <v>PYL</v>
          </cell>
          <cell r="AD1051" t="str">
            <v>004382</v>
          </cell>
          <cell r="AE1051" t="str">
            <v>EMP</v>
          </cell>
          <cell r="AF1051" t="str">
            <v>29440</v>
          </cell>
          <cell r="AG1051" t="str">
            <v>JUL</v>
          </cell>
          <cell r="AH1051" t="str">
            <v xml:space="preserve"> 000.00</v>
          </cell>
          <cell r="AI1051" t="str">
            <v>BCH</v>
          </cell>
          <cell r="AJ1051" t="str">
            <v>500</v>
          </cell>
          <cell r="AK1051" t="str">
            <v>CLS</v>
          </cell>
          <cell r="AL1051" t="str">
            <v>R449</v>
          </cell>
          <cell r="AM1051" t="str">
            <v>DTA</v>
          </cell>
          <cell r="AN1051" t="str">
            <v xml:space="preserve"> 00000000000.00</v>
          </cell>
          <cell r="AO1051" t="str">
            <v>DTH</v>
          </cell>
          <cell r="AP1051" t="str">
            <v xml:space="preserve"> 00000000000.00</v>
          </cell>
          <cell r="AV1051" t="str">
            <v>000000000</v>
          </cell>
          <cell r="AW1051" t="str">
            <v>000</v>
          </cell>
          <cell r="AX1051" t="str">
            <v>00</v>
          </cell>
          <cell r="AY1051" t="str">
            <v>0</v>
          </cell>
          <cell r="AZ1051" t="str">
            <v>FPL Fibernet</v>
          </cell>
        </row>
        <row r="1052">
          <cell r="A1052" t="str">
            <v>107100</v>
          </cell>
          <cell r="B1052" t="str">
            <v>0385</v>
          </cell>
          <cell r="C1052" t="str">
            <v>06600</v>
          </cell>
          <cell r="D1052" t="str">
            <v>0FIBER</v>
          </cell>
          <cell r="E1052" t="str">
            <v>385000</v>
          </cell>
          <cell r="F1052" t="str">
            <v>0802</v>
          </cell>
          <cell r="G1052" t="str">
            <v>31000</v>
          </cell>
          <cell r="H1052" t="str">
            <v>A</v>
          </cell>
          <cell r="I1052" t="str">
            <v>00000041</v>
          </cell>
          <cell r="J1052">
            <v>60</v>
          </cell>
          <cell r="K1052">
            <v>385</v>
          </cell>
          <cell r="L1052">
            <v>6640</v>
          </cell>
          <cell r="M1052">
            <v>107</v>
          </cell>
          <cell r="N1052">
            <v>10</v>
          </cell>
          <cell r="O1052">
            <v>0</v>
          </cell>
          <cell r="P1052">
            <v>107.1</v>
          </cell>
          <cell r="Q1052" t="str">
            <v>0802</v>
          </cell>
          <cell r="R1052" t="str">
            <v>31000</v>
          </cell>
          <cell r="S1052" t="str">
            <v>200212</v>
          </cell>
          <cell r="T1052" t="str">
            <v>PY42</v>
          </cell>
          <cell r="U1052">
            <v>346.2</v>
          </cell>
          <cell r="V1052" t="str">
            <v>LDB</v>
          </cell>
          <cell r="W1052">
            <v>0</v>
          </cell>
          <cell r="X1052" t="str">
            <v>SHR</v>
          </cell>
          <cell r="Y1052">
            <v>16</v>
          </cell>
          <cell r="Z1052">
            <v>16</v>
          </cell>
          <cell r="AA1052" t="str">
            <v>PYP</v>
          </cell>
          <cell r="AB1052" t="str">
            <v xml:space="preserve"> 0000025</v>
          </cell>
          <cell r="AC1052" t="str">
            <v>PYL</v>
          </cell>
          <cell r="AD1052" t="str">
            <v>004385</v>
          </cell>
          <cell r="AE1052" t="str">
            <v>EMP</v>
          </cell>
          <cell r="AF1052" t="str">
            <v>NWADI</v>
          </cell>
          <cell r="AG1052" t="str">
            <v>JUL</v>
          </cell>
          <cell r="AH1052" t="str">
            <v xml:space="preserve"> 000.00</v>
          </cell>
          <cell r="AI1052" t="str">
            <v>BCH</v>
          </cell>
          <cell r="AJ1052" t="str">
            <v>500</v>
          </cell>
          <cell r="AK1052" t="str">
            <v>CLS</v>
          </cell>
          <cell r="AL1052" t="str">
            <v>1XD9</v>
          </cell>
          <cell r="AM1052" t="str">
            <v>DTA</v>
          </cell>
          <cell r="AN1052" t="str">
            <v xml:space="preserve"> 00000000000.00</v>
          </cell>
          <cell r="AO1052" t="str">
            <v>DTH</v>
          </cell>
          <cell r="AP1052" t="str">
            <v xml:space="preserve"> 00000000000.00</v>
          </cell>
          <cell r="AV1052" t="str">
            <v>000000000</v>
          </cell>
          <cell r="AW1052" t="str">
            <v>000</v>
          </cell>
          <cell r="AX1052" t="str">
            <v>00</v>
          </cell>
          <cell r="AY1052" t="str">
            <v>0</v>
          </cell>
          <cell r="AZ1052" t="str">
            <v>FPL Fibernet</v>
          </cell>
        </row>
        <row r="1053">
          <cell r="A1053" t="str">
            <v>107100</v>
          </cell>
          <cell r="B1053" t="str">
            <v>0385</v>
          </cell>
          <cell r="C1053" t="str">
            <v>06600</v>
          </cell>
          <cell r="D1053" t="str">
            <v>0FIBER</v>
          </cell>
          <cell r="E1053" t="str">
            <v>385000</v>
          </cell>
          <cell r="F1053" t="str">
            <v>0803</v>
          </cell>
          <cell r="G1053" t="str">
            <v>36000</v>
          </cell>
          <cell r="H1053" t="str">
            <v>A</v>
          </cell>
          <cell r="I1053" t="str">
            <v>00000041</v>
          </cell>
          <cell r="J1053">
            <v>60</v>
          </cell>
          <cell r="K1053">
            <v>385</v>
          </cell>
          <cell r="L1053">
            <v>6640</v>
          </cell>
          <cell r="M1053">
            <v>107</v>
          </cell>
          <cell r="N1053">
            <v>10</v>
          </cell>
          <cell r="O1053">
            <v>0</v>
          </cell>
          <cell r="P1053">
            <v>107.1</v>
          </cell>
          <cell r="Q1053" t="str">
            <v>0803</v>
          </cell>
          <cell r="R1053" t="str">
            <v>36000</v>
          </cell>
          <cell r="S1053" t="str">
            <v>200212</v>
          </cell>
          <cell r="T1053" t="str">
            <v>PY42</v>
          </cell>
          <cell r="U1053">
            <v>37.5</v>
          </cell>
          <cell r="V1053" t="str">
            <v>LDB</v>
          </cell>
          <cell r="W1053">
            <v>0</v>
          </cell>
          <cell r="X1053" t="str">
            <v>SHR</v>
          </cell>
          <cell r="Y1053">
            <v>1</v>
          </cell>
          <cell r="Z1053">
            <v>1</v>
          </cell>
          <cell r="AA1053" t="str">
            <v>PYP</v>
          </cell>
          <cell r="AB1053" t="str">
            <v xml:space="preserve"> 0000025</v>
          </cell>
          <cell r="AC1053" t="str">
            <v>PYL</v>
          </cell>
          <cell r="AD1053" t="str">
            <v>004382</v>
          </cell>
          <cell r="AE1053" t="str">
            <v>EMP</v>
          </cell>
          <cell r="AF1053" t="str">
            <v>29440</v>
          </cell>
          <cell r="AG1053" t="str">
            <v>JUL</v>
          </cell>
          <cell r="AH1053" t="str">
            <v xml:space="preserve"> 000.00</v>
          </cell>
          <cell r="AI1053" t="str">
            <v>BCH</v>
          </cell>
          <cell r="AJ1053" t="str">
            <v>500</v>
          </cell>
          <cell r="AK1053" t="str">
            <v>CLS</v>
          </cell>
          <cell r="AL1053" t="str">
            <v>R449</v>
          </cell>
          <cell r="AM1053" t="str">
            <v>DTA</v>
          </cell>
          <cell r="AN1053" t="str">
            <v xml:space="preserve"> 00000000000.00</v>
          </cell>
          <cell r="AO1053" t="str">
            <v>DTH</v>
          </cell>
          <cell r="AP1053" t="str">
            <v xml:space="preserve"> 00000000000.00</v>
          </cell>
          <cell r="AV1053" t="str">
            <v>000000000</v>
          </cell>
          <cell r="AW1053" t="str">
            <v>000</v>
          </cell>
          <cell r="AX1053" t="str">
            <v>00</v>
          </cell>
          <cell r="AY1053" t="str">
            <v>0</v>
          </cell>
          <cell r="AZ1053" t="str">
            <v>FPL Fibernet</v>
          </cell>
        </row>
        <row r="1054">
          <cell r="A1054" t="str">
            <v>107100</v>
          </cell>
          <cell r="B1054" t="str">
            <v>0385</v>
          </cell>
          <cell r="C1054" t="str">
            <v>06600</v>
          </cell>
          <cell r="D1054" t="str">
            <v>0FIBER</v>
          </cell>
          <cell r="E1054" t="str">
            <v>385000</v>
          </cell>
          <cell r="F1054" t="str">
            <v>0803</v>
          </cell>
          <cell r="G1054" t="str">
            <v>36000</v>
          </cell>
          <cell r="H1054" t="str">
            <v>A</v>
          </cell>
          <cell r="I1054" t="str">
            <v>00000041</v>
          </cell>
          <cell r="J1054">
            <v>60</v>
          </cell>
          <cell r="K1054">
            <v>385</v>
          </cell>
          <cell r="L1054">
            <v>6640</v>
          </cell>
          <cell r="M1054">
            <v>107</v>
          </cell>
          <cell r="N1054">
            <v>10</v>
          </cell>
          <cell r="O1054">
            <v>0</v>
          </cell>
          <cell r="P1054">
            <v>107.1</v>
          </cell>
          <cell r="Q1054" t="str">
            <v>0803</v>
          </cell>
          <cell r="R1054" t="str">
            <v>36000</v>
          </cell>
          <cell r="S1054" t="str">
            <v>200212</v>
          </cell>
          <cell r="T1054" t="str">
            <v>PY42</v>
          </cell>
          <cell r="U1054">
            <v>143.19999999999999</v>
          </cell>
          <cell r="V1054" t="str">
            <v>LDB</v>
          </cell>
          <cell r="W1054">
            <v>0</v>
          </cell>
          <cell r="X1054" t="str">
            <v>SHR</v>
          </cell>
          <cell r="Y1054">
            <v>4</v>
          </cell>
          <cell r="Z1054">
            <v>4</v>
          </cell>
          <cell r="AA1054" t="str">
            <v>PYP</v>
          </cell>
          <cell r="AB1054" t="str">
            <v xml:space="preserve"> 0000026</v>
          </cell>
          <cell r="AC1054" t="str">
            <v>PYL</v>
          </cell>
          <cell r="AD1054" t="str">
            <v>004382</v>
          </cell>
          <cell r="AE1054" t="str">
            <v>EMP</v>
          </cell>
          <cell r="AF1054" t="str">
            <v>46869</v>
          </cell>
          <cell r="AG1054" t="str">
            <v>JUL</v>
          </cell>
          <cell r="AH1054" t="str">
            <v xml:space="preserve"> 000.00</v>
          </cell>
          <cell r="AI1054" t="str">
            <v>BCH</v>
          </cell>
          <cell r="AJ1054" t="str">
            <v>500</v>
          </cell>
          <cell r="AK1054" t="str">
            <v>CLS</v>
          </cell>
          <cell r="AL1054" t="str">
            <v>R431</v>
          </cell>
          <cell r="AM1054" t="str">
            <v>DTA</v>
          </cell>
          <cell r="AN1054" t="str">
            <v xml:space="preserve"> 00000000000.00</v>
          </cell>
          <cell r="AO1054" t="str">
            <v>DTH</v>
          </cell>
          <cell r="AP1054" t="str">
            <v xml:space="preserve"> 00000000000.00</v>
          </cell>
          <cell r="AV1054" t="str">
            <v>000000000</v>
          </cell>
          <cell r="AW1054" t="str">
            <v>000</v>
          </cell>
          <cell r="AX1054" t="str">
            <v>00</v>
          </cell>
          <cell r="AY1054" t="str">
            <v>0</v>
          </cell>
          <cell r="AZ1054" t="str">
            <v>FPL Fibernet</v>
          </cell>
        </row>
        <row r="1055">
          <cell r="A1055" t="str">
            <v>107100</v>
          </cell>
          <cell r="B1055" t="str">
            <v>0312</v>
          </cell>
          <cell r="C1055" t="str">
            <v>06600</v>
          </cell>
          <cell r="D1055" t="str">
            <v>0FIBER</v>
          </cell>
          <cell r="E1055" t="str">
            <v>312000</v>
          </cell>
          <cell r="F1055" t="str">
            <v>0803</v>
          </cell>
          <cell r="G1055" t="str">
            <v>65000</v>
          </cell>
          <cell r="H1055" t="str">
            <v>A</v>
          </cell>
          <cell r="I1055" t="str">
            <v>00000041</v>
          </cell>
          <cell r="J1055">
            <v>63</v>
          </cell>
          <cell r="K1055">
            <v>312</v>
          </cell>
          <cell r="L1055">
            <v>6641</v>
          </cell>
          <cell r="M1055">
            <v>0</v>
          </cell>
          <cell r="N1055">
            <v>0</v>
          </cell>
          <cell r="O1055">
            <v>0</v>
          </cell>
          <cell r="P1055">
            <v>0</v>
          </cell>
          <cell r="Q1055" t="str">
            <v>0803</v>
          </cell>
          <cell r="R1055" t="str">
            <v>65000</v>
          </cell>
          <cell r="S1055" t="str">
            <v>200212</v>
          </cell>
          <cell r="T1055" t="str">
            <v>CA01</v>
          </cell>
          <cell r="U1055">
            <v>1311.99</v>
          </cell>
          <cell r="V1055" t="str">
            <v>LDB</v>
          </cell>
          <cell r="W1055">
            <v>0</v>
          </cell>
          <cell r="Y1055">
            <v>0</v>
          </cell>
          <cell r="Z1055">
            <v>0</v>
          </cell>
          <cell r="AA1055" t="str">
            <v>BCH</v>
          </cell>
          <cell r="AB1055" t="str">
            <v>0037</v>
          </cell>
          <cell r="AC1055" t="str">
            <v>WKS</v>
          </cell>
          <cell r="AE1055" t="str">
            <v>JV#</v>
          </cell>
          <cell r="AF1055" t="str">
            <v>1232</v>
          </cell>
          <cell r="AG1055" t="str">
            <v>FRN</v>
          </cell>
          <cell r="AH1055" t="str">
            <v>6641</v>
          </cell>
          <cell r="AI1055" t="str">
            <v>RP#</v>
          </cell>
          <cell r="AJ1055" t="str">
            <v>000</v>
          </cell>
          <cell r="AK1055" t="str">
            <v>CTL</v>
          </cell>
          <cell r="AM1055" t="str">
            <v>RF#</v>
          </cell>
          <cell r="AU1055" t="str">
            <v>RECLASS FROM 3229 ER 95</v>
          </cell>
          <cell r="AZ1055" t="str">
            <v>FPL Fibernet</v>
          </cell>
        </row>
        <row r="1056">
          <cell r="A1056" t="str">
            <v>107100</v>
          </cell>
          <cell r="B1056" t="str">
            <v>0306</v>
          </cell>
          <cell r="C1056" t="str">
            <v>06600</v>
          </cell>
          <cell r="D1056" t="str">
            <v>0FIBER</v>
          </cell>
          <cell r="E1056" t="str">
            <v>313000</v>
          </cell>
          <cell r="F1056" t="str">
            <v>0790</v>
          </cell>
          <cell r="G1056" t="str">
            <v>65000</v>
          </cell>
          <cell r="H1056" t="str">
            <v>A</v>
          </cell>
          <cell r="I1056" t="str">
            <v>00000041</v>
          </cell>
          <cell r="J1056">
            <v>63</v>
          </cell>
          <cell r="K1056">
            <v>306</v>
          </cell>
          <cell r="L1056">
            <v>6642</v>
          </cell>
          <cell r="M1056">
            <v>0</v>
          </cell>
          <cell r="N1056">
            <v>0</v>
          </cell>
          <cell r="O1056">
            <v>0</v>
          </cell>
          <cell r="P1056">
            <v>0</v>
          </cell>
          <cell r="Q1056" t="str">
            <v>0790</v>
          </cell>
          <cell r="R1056" t="str">
            <v>65000</v>
          </cell>
          <cell r="S1056" t="str">
            <v>200212</v>
          </cell>
          <cell r="T1056" t="str">
            <v>CA01</v>
          </cell>
          <cell r="U1056">
            <v>7708.68</v>
          </cell>
          <cell r="V1056" t="str">
            <v>LDB</v>
          </cell>
          <cell r="W1056">
            <v>0</v>
          </cell>
          <cell r="Y1056">
            <v>0</v>
          </cell>
          <cell r="Z1056">
            <v>0</v>
          </cell>
          <cell r="AA1056" t="str">
            <v>BCH</v>
          </cell>
          <cell r="AB1056" t="str">
            <v>0037</v>
          </cell>
          <cell r="AC1056" t="str">
            <v>WKS</v>
          </cell>
          <cell r="AE1056" t="str">
            <v>JV#</v>
          </cell>
          <cell r="AF1056" t="str">
            <v>1232</v>
          </cell>
          <cell r="AG1056" t="str">
            <v>FRN</v>
          </cell>
          <cell r="AH1056" t="str">
            <v>6642</v>
          </cell>
          <cell r="AI1056" t="str">
            <v>RP#</v>
          </cell>
          <cell r="AJ1056" t="str">
            <v>000</v>
          </cell>
          <cell r="AK1056" t="str">
            <v>CTL</v>
          </cell>
          <cell r="AM1056" t="str">
            <v>RF#</v>
          </cell>
          <cell r="AU1056" t="str">
            <v>RECLASS FROM 3229 ER 95</v>
          </cell>
          <cell r="AZ1056" t="str">
            <v>FPL Fibernet</v>
          </cell>
        </row>
        <row r="1057">
          <cell r="A1057" t="str">
            <v>107100</v>
          </cell>
          <cell r="B1057" t="str">
            <v>0306</v>
          </cell>
          <cell r="C1057" t="str">
            <v>06600</v>
          </cell>
          <cell r="D1057" t="str">
            <v>0FIBER</v>
          </cell>
          <cell r="E1057" t="str">
            <v>313000</v>
          </cell>
          <cell r="F1057" t="str">
            <v>0790</v>
          </cell>
          <cell r="G1057" t="str">
            <v>65000</v>
          </cell>
          <cell r="H1057" t="str">
            <v>A</v>
          </cell>
          <cell r="I1057" t="str">
            <v>00000041</v>
          </cell>
          <cell r="J1057">
            <v>63</v>
          </cell>
          <cell r="K1057">
            <v>306</v>
          </cell>
          <cell r="L1057">
            <v>6642</v>
          </cell>
          <cell r="M1057">
            <v>0</v>
          </cell>
          <cell r="N1057">
            <v>0</v>
          </cell>
          <cell r="O1057">
            <v>0</v>
          </cell>
          <cell r="P1057">
            <v>0</v>
          </cell>
          <cell r="Q1057" t="str">
            <v>0790</v>
          </cell>
          <cell r="R1057" t="str">
            <v>65000</v>
          </cell>
          <cell r="S1057" t="str">
            <v>200212</v>
          </cell>
          <cell r="T1057" t="str">
            <v>CA01</v>
          </cell>
          <cell r="U1057">
            <v>33931</v>
          </cell>
          <cell r="V1057" t="str">
            <v>LDB</v>
          </cell>
          <cell r="W1057">
            <v>0</v>
          </cell>
          <cell r="Y1057">
            <v>0</v>
          </cell>
          <cell r="Z1057">
            <v>0</v>
          </cell>
          <cell r="AA1057" t="str">
            <v>BCH</v>
          </cell>
          <cell r="AB1057" t="str">
            <v>0014</v>
          </cell>
          <cell r="AC1057" t="str">
            <v>WKS</v>
          </cell>
          <cell r="AE1057" t="str">
            <v>JV#</v>
          </cell>
          <cell r="AF1057" t="str">
            <v>1232</v>
          </cell>
          <cell r="AG1057" t="str">
            <v>FRN</v>
          </cell>
          <cell r="AH1057" t="str">
            <v>6642</v>
          </cell>
          <cell r="AI1057" t="str">
            <v>RP#</v>
          </cell>
          <cell r="AJ1057" t="str">
            <v>000</v>
          </cell>
          <cell r="AK1057" t="str">
            <v>CTL</v>
          </cell>
          <cell r="AM1057" t="str">
            <v>RF#</v>
          </cell>
          <cell r="AU1057" t="str">
            <v>ACCRUAL OF DEC 02 CAPITAL</v>
          </cell>
          <cell r="AZ1057" t="str">
            <v>FPL Fibernet</v>
          </cell>
        </row>
        <row r="1058">
          <cell r="A1058" t="str">
            <v>107100</v>
          </cell>
          <cell r="B1058" t="str">
            <v>0306</v>
          </cell>
          <cell r="C1058" t="str">
            <v>06600</v>
          </cell>
          <cell r="D1058" t="str">
            <v>0FIBER</v>
          </cell>
          <cell r="E1058" t="str">
            <v>313000</v>
          </cell>
          <cell r="F1058" t="str">
            <v>0803</v>
          </cell>
          <cell r="G1058" t="str">
            <v>36000</v>
          </cell>
          <cell r="H1058" t="str">
            <v>A</v>
          </cell>
          <cell r="I1058" t="str">
            <v>00000041</v>
          </cell>
          <cell r="J1058">
            <v>60</v>
          </cell>
          <cell r="K1058">
            <v>306</v>
          </cell>
          <cell r="L1058">
            <v>6642</v>
          </cell>
          <cell r="M1058">
            <v>107</v>
          </cell>
          <cell r="N1058">
            <v>10</v>
          </cell>
          <cell r="O1058">
            <v>0</v>
          </cell>
          <cell r="P1058">
            <v>107.1</v>
          </cell>
          <cell r="Q1058" t="str">
            <v>0803</v>
          </cell>
          <cell r="R1058" t="str">
            <v>36000</v>
          </cell>
          <cell r="S1058" t="str">
            <v>200212</v>
          </cell>
          <cell r="T1058" t="str">
            <v>PY42</v>
          </cell>
          <cell r="U1058">
            <v>150</v>
          </cell>
          <cell r="V1058" t="str">
            <v>LDB</v>
          </cell>
          <cell r="W1058">
            <v>0</v>
          </cell>
          <cell r="X1058" t="str">
            <v>SHR</v>
          </cell>
          <cell r="Y1058">
            <v>4</v>
          </cell>
          <cell r="Z1058">
            <v>4</v>
          </cell>
          <cell r="AA1058" t="str">
            <v>PYP</v>
          </cell>
          <cell r="AB1058" t="str">
            <v xml:space="preserve"> 0000001</v>
          </cell>
          <cell r="AC1058" t="str">
            <v>PYL</v>
          </cell>
          <cell r="AD1058" t="str">
            <v>004382</v>
          </cell>
          <cell r="AE1058" t="str">
            <v>EMP</v>
          </cell>
          <cell r="AF1058" t="str">
            <v>29440</v>
          </cell>
          <cell r="AG1058" t="str">
            <v>JUL</v>
          </cell>
          <cell r="AH1058" t="str">
            <v xml:space="preserve"> 000.00</v>
          </cell>
          <cell r="AI1058" t="str">
            <v>BCH</v>
          </cell>
          <cell r="AJ1058" t="str">
            <v>500</v>
          </cell>
          <cell r="AK1058" t="str">
            <v>CLS</v>
          </cell>
          <cell r="AL1058" t="str">
            <v>R449</v>
          </cell>
          <cell r="AM1058" t="str">
            <v>DTA</v>
          </cell>
          <cell r="AN1058" t="str">
            <v xml:space="preserve"> 00000000000.00</v>
          </cell>
          <cell r="AO1058" t="str">
            <v>DTH</v>
          </cell>
          <cell r="AP1058" t="str">
            <v xml:space="preserve"> 00000000000.00</v>
          </cell>
          <cell r="AV1058" t="str">
            <v>000000000</v>
          </cell>
          <cell r="AW1058" t="str">
            <v>000</v>
          </cell>
          <cell r="AX1058" t="str">
            <v>00</v>
          </cell>
          <cell r="AY1058" t="str">
            <v>0</v>
          </cell>
          <cell r="AZ1058" t="str">
            <v>FPL Fibernet</v>
          </cell>
        </row>
        <row r="1059">
          <cell r="A1059" t="str">
            <v>107100</v>
          </cell>
          <cell r="B1059" t="str">
            <v>0313</v>
          </cell>
          <cell r="C1059" t="str">
            <v>06600</v>
          </cell>
          <cell r="D1059" t="str">
            <v>0FIBER</v>
          </cell>
          <cell r="E1059" t="str">
            <v>313000</v>
          </cell>
          <cell r="F1059" t="str">
            <v>0662</v>
          </cell>
          <cell r="G1059" t="str">
            <v>65000</v>
          </cell>
          <cell r="H1059" t="str">
            <v>A</v>
          </cell>
          <cell r="I1059" t="str">
            <v>00000041</v>
          </cell>
          <cell r="J1059">
            <v>63</v>
          </cell>
          <cell r="K1059">
            <v>313</v>
          </cell>
          <cell r="L1059">
            <v>6643</v>
          </cell>
          <cell r="M1059">
            <v>0</v>
          </cell>
          <cell r="N1059">
            <v>0</v>
          </cell>
          <cell r="O1059">
            <v>0</v>
          </cell>
          <cell r="P1059">
            <v>0</v>
          </cell>
          <cell r="Q1059" t="str">
            <v>0662</v>
          </cell>
          <cell r="R1059" t="str">
            <v>65000</v>
          </cell>
          <cell r="S1059" t="str">
            <v>200212</v>
          </cell>
          <cell r="T1059" t="str">
            <v>CA01</v>
          </cell>
          <cell r="U1059">
            <v>8439.75</v>
          </cell>
          <cell r="V1059" t="str">
            <v>LDB</v>
          </cell>
          <cell r="W1059">
            <v>0</v>
          </cell>
          <cell r="Y1059">
            <v>0</v>
          </cell>
          <cell r="Z1059">
            <v>0</v>
          </cell>
          <cell r="AA1059" t="str">
            <v>BCH</v>
          </cell>
          <cell r="AB1059" t="str">
            <v>0037</v>
          </cell>
          <cell r="AC1059" t="str">
            <v>WKS</v>
          </cell>
          <cell r="AE1059" t="str">
            <v>JV#</v>
          </cell>
          <cell r="AF1059" t="str">
            <v>1232</v>
          </cell>
          <cell r="AG1059" t="str">
            <v>FRN</v>
          </cell>
          <cell r="AH1059" t="str">
            <v>6643</v>
          </cell>
          <cell r="AI1059" t="str">
            <v>RP#</v>
          </cell>
          <cell r="AJ1059" t="str">
            <v>000</v>
          </cell>
          <cell r="AK1059" t="str">
            <v>CTL</v>
          </cell>
          <cell r="AM1059" t="str">
            <v>RF#</v>
          </cell>
          <cell r="AU1059" t="str">
            <v>RECLASS FROM 3229-ER 95</v>
          </cell>
          <cell r="AZ1059" t="str">
            <v>FPL Fibernet</v>
          </cell>
        </row>
        <row r="1060">
          <cell r="A1060" t="str">
            <v>107100</v>
          </cell>
          <cell r="B1060" t="str">
            <v>0313</v>
          </cell>
          <cell r="C1060" t="str">
            <v>06600</v>
          </cell>
          <cell r="D1060" t="str">
            <v>0FIBER</v>
          </cell>
          <cell r="E1060" t="str">
            <v>313000</v>
          </cell>
          <cell r="F1060" t="str">
            <v>0790</v>
          </cell>
          <cell r="G1060" t="str">
            <v>65000</v>
          </cell>
          <cell r="H1060" t="str">
            <v>A</v>
          </cell>
          <cell r="I1060" t="str">
            <v>00000041</v>
          </cell>
          <cell r="J1060">
            <v>63</v>
          </cell>
          <cell r="K1060">
            <v>313</v>
          </cell>
          <cell r="L1060">
            <v>6643</v>
          </cell>
          <cell r="M1060">
            <v>0</v>
          </cell>
          <cell r="N1060">
            <v>0</v>
          </cell>
          <cell r="O1060">
            <v>0</v>
          </cell>
          <cell r="P1060">
            <v>0</v>
          </cell>
          <cell r="Q1060" t="str">
            <v>0790</v>
          </cell>
          <cell r="R1060" t="str">
            <v>65000</v>
          </cell>
          <cell r="S1060" t="str">
            <v>200212</v>
          </cell>
          <cell r="T1060" t="str">
            <v>CA01</v>
          </cell>
          <cell r="U1060">
            <v>80000</v>
          </cell>
          <cell r="V1060" t="str">
            <v>LDB</v>
          </cell>
          <cell r="W1060">
            <v>0</v>
          </cell>
          <cell r="Y1060">
            <v>0</v>
          </cell>
          <cell r="Z1060">
            <v>0</v>
          </cell>
          <cell r="AA1060" t="str">
            <v>BCH</v>
          </cell>
          <cell r="AB1060" t="str">
            <v>0014</v>
          </cell>
          <cell r="AC1060" t="str">
            <v>WKS</v>
          </cell>
          <cell r="AE1060" t="str">
            <v>JV#</v>
          </cell>
          <cell r="AF1060" t="str">
            <v>1232</v>
          </cell>
          <cell r="AG1060" t="str">
            <v>FRN</v>
          </cell>
          <cell r="AH1060" t="str">
            <v>6643</v>
          </cell>
          <cell r="AI1060" t="str">
            <v>RP#</v>
          </cell>
          <cell r="AJ1060" t="str">
            <v>000</v>
          </cell>
          <cell r="AK1060" t="str">
            <v>CTL</v>
          </cell>
          <cell r="AM1060" t="str">
            <v>RF#</v>
          </cell>
          <cell r="AU1060" t="str">
            <v>ACCRUAL OF DEC 02 CAPITAL</v>
          </cell>
          <cell r="AZ1060" t="str">
            <v>FPL Fibernet</v>
          </cell>
        </row>
        <row r="1061">
          <cell r="A1061" t="str">
            <v>107100</v>
          </cell>
          <cell r="B1061" t="str">
            <v>0313</v>
          </cell>
          <cell r="C1061" t="str">
            <v>06600</v>
          </cell>
          <cell r="D1061" t="str">
            <v>0FIBER</v>
          </cell>
          <cell r="E1061" t="str">
            <v>313000</v>
          </cell>
          <cell r="F1061" t="str">
            <v>0803</v>
          </cell>
          <cell r="G1061" t="str">
            <v>36000</v>
          </cell>
          <cell r="H1061" t="str">
            <v>A</v>
          </cell>
          <cell r="I1061" t="str">
            <v>00000041</v>
          </cell>
          <cell r="J1061">
            <v>60</v>
          </cell>
          <cell r="K1061">
            <v>313</v>
          </cell>
          <cell r="L1061">
            <v>6643</v>
          </cell>
          <cell r="M1061">
            <v>107</v>
          </cell>
          <cell r="N1061">
            <v>10</v>
          </cell>
          <cell r="O1061">
            <v>0</v>
          </cell>
          <cell r="P1061">
            <v>107.1</v>
          </cell>
          <cell r="Q1061" t="str">
            <v>0803</v>
          </cell>
          <cell r="R1061" t="str">
            <v>36000</v>
          </cell>
          <cell r="S1061" t="str">
            <v>200212</v>
          </cell>
          <cell r="T1061" t="str">
            <v>PY42</v>
          </cell>
          <cell r="U1061">
            <v>375</v>
          </cell>
          <cell r="V1061" t="str">
            <v>LDB</v>
          </cell>
          <cell r="W1061">
            <v>0</v>
          </cell>
          <cell r="X1061" t="str">
            <v>SHR</v>
          </cell>
          <cell r="Y1061">
            <v>10</v>
          </cell>
          <cell r="Z1061">
            <v>10</v>
          </cell>
          <cell r="AA1061" t="str">
            <v>PYP</v>
          </cell>
          <cell r="AB1061" t="str">
            <v xml:space="preserve"> 0000001</v>
          </cell>
          <cell r="AC1061" t="str">
            <v>PYL</v>
          </cell>
          <cell r="AD1061" t="str">
            <v>004382</v>
          </cell>
          <cell r="AE1061" t="str">
            <v>EMP</v>
          </cell>
          <cell r="AF1061" t="str">
            <v>29440</v>
          </cell>
          <cell r="AG1061" t="str">
            <v>JUL</v>
          </cell>
          <cell r="AH1061" t="str">
            <v xml:space="preserve"> 000.00</v>
          </cell>
          <cell r="AI1061" t="str">
            <v>BCH</v>
          </cell>
          <cell r="AJ1061" t="str">
            <v>500</v>
          </cell>
          <cell r="AK1061" t="str">
            <v>CLS</v>
          </cell>
          <cell r="AL1061" t="str">
            <v>R449</v>
          </cell>
          <cell r="AM1061" t="str">
            <v>DTA</v>
          </cell>
          <cell r="AN1061" t="str">
            <v xml:space="preserve"> 00000000000.00</v>
          </cell>
          <cell r="AO1061" t="str">
            <v>DTH</v>
          </cell>
          <cell r="AP1061" t="str">
            <v xml:space="preserve"> 00000000000.00</v>
          </cell>
          <cell r="AV1061" t="str">
            <v>000000000</v>
          </cell>
          <cell r="AW1061" t="str">
            <v>000</v>
          </cell>
          <cell r="AX1061" t="str">
            <v>00</v>
          </cell>
          <cell r="AY1061" t="str">
            <v>0</v>
          </cell>
          <cell r="AZ1061" t="str">
            <v>FPL Fibernet</v>
          </cell>
        </row>
        <row r="1062">
          <cell r="A1062" t="str">
            <v>107100</v>
          </cell>
          <cell r="B1062" t="str">
            <v>0314</v>
          </cell>
          <cell r="C1062" t="str">
            <v>06600</v>
          </cell>
          <cell r="D1062" t="str">
            <v>0FIBER</v>
          </cell>
          <cell r="E1062" t="str">
            <v>314000</v>
          </cell>
          <cell r="F1062" t="str">
            <v>0803</v>
          </cell>
          <cell r="G1062" t="str">
            <v>36000</v>
          </cell>
          <cell r="H1062" t="str">
            <v>A</v>
          </cell>
          <cell r="I1062" t="str">
            <v>00000041</v>
          </cell>
          <cell r="J1062">
            <v>60</v>
          </cell>
          <cell r="K1062">
            <v>314</v>
          </cell>
          <cell r="L1062">
            <v>6644</v>
          </cell>
          <cell r="M1062">
            <v>107</v>
          </cell>
          <cell r="N1062">
            <v>10</v>
          </cell>
          <cell r="O1062">
            <v>0</v>
          </cell>
          <cell r="P1062">
            <v>107.1</v>
          </cell>
          <cell r="Q1062" t="str">
            <v>0803</v>
          </cell>
          <cell r="R1062" t="str">
            <v>36000</v>
          </cell>
          <cell r="S1062" t="str">
            <v>200212</v>
          </cell>
          <cell r="T1062" t="str">
            <v>PY42</v>
          </cell>
          <cell r="U1062">
            <v>112.5</v>
          </cell>
          <cell r="V1062" t="str">
            <v>LDB</v>
          </cell>
          <cell r="W1062">
            <v>0</v>
          </cell>
          <cell r="X1062" t="str">
            <v>SHR</v>
          </cell>
          <cell r="Y1062">
            <v>3</v>
          </cell>
          <cell r="Z1062">
            <v>3</v>
          </cell>
          <cell r="AA1062" t="str">
            <v>PYP</v>
          </cell>
          <cell r="AB1062" t="str">
            <v xml:space="preserve"> 0000001</v>
          </cell>
          <cell r="AC1062" t="str">
            <v>PYL</v>
          </cell>
          <cell r="AD1062" t="str">
            <v>004382</v>
          </cell>
          <cell r="AE1062" t="str">
            <v>EMP</v>
          </cell>
          <cell r="AF1062" t="str">
            <v>29440</v>
          </cell>
          <cell r="AG1062" t="str">
            <v>JUL</v>
          </cell>
          <cell r="AH1062" t="str">
            <v xml:space="preserve"> 000.00</v>
          </cell>
          <cell r="AI1062" t="str">
            <v>BCH</v>
          </cell>
          <cell r="AJ1062" t="str">
            <v>500</v>
          </cell>
          <cell r="AK1062" t="str">
            <v>CLS</v>
          </cell>
          <cell r="AL1062" t="str">
            <v>R449</v>
          </cell>
          <cell r="AM1062" t="str">
            <v>DTA</v>
          </cell>
          <cell r="AN1062" t="str">
            <v xml:space="preserve"> 00000000000.00</v>
          </cell>
          <cell r="AO1062" t="str">
            <v>DTH</v>
          </cell>
          <cell r="AP1062" t="str">
            <v xml:space="preserve"> 00000000000.00</v>
          </cell>
          <cell r="AV1062" t="str">
            <v>000000000</v>
          </cell>
          <cell r="AW1062" t="str">
            <v>000</v>
          </cell>
          <cell r="AX1062" t="str">
            <v>00</v>
          </cell>
          <cell r="AY1062" t="str">
            <v>0</v>
          </cell>
          <cell r="AZ1062" t="str">
            <v>FPL Fibernet</v>
          </cell>
        </row>
        <row r="1063">
          <cell r="A1063" t="str">
            <v>107100</v>
          </cell>
          <cell r="B1063" t="str">
            <v>0399</v>
          </cell>
          <cell r="C1063" t="str">
            <v>06600</v>
          </cell>
          <cell r="D1063" t="str">
            <v>0FIBER</v>
          </cell>
          <cell r="E1063" t="str">
            <v>399000</v>
          </cell>
          <cell r="F1063" t="str">
            <v>0802</v>
          </cell>
          <cell r="G1063" t="str">
            <v>65000</v>
          </cell>
          <cell r="H1063" t="str">
            <v>A</v>
          </cell>
          <cell r="I1063" t="str">
            <v>00000041</v>
          </cell>
          <cell r="J1063">
            <v>63</v>
          </cell>
          <cell r="K1063">
            <v>399</v>
          </cell>
          <cell r="L1063">
            <v>6644</v>
          </cell>
          <cell r="M1063">
            <v>0</v>
          </cell>
          <cell r="N1063">
            <v>0</v>
          </cell>
          <cell r="O1063">
            <v>0</v>
          </cell>
          <cell r="P1063">
            <v>0</v>
          </cell>
          <cell r="Q1063" t="str">
            <v>0802</v>
          </cell>
          <cell r="R1063" t="str">
            <v>65000</v>
          </cell>
          <cell r="S1063" t="str">
            <v>200212</v>
          </cell>
          <cell r="T1063" t="str">
            <v>CA01</v>
          </cell>
          <cell r="U1063">
            <v>302.93</v>
          </cell>
          <cell r="V1063" t="str">
            <v>LDB</v>
          </cell>
          <cell r="W1063">
            <v>0</v>
          </cell>
          <cell r="Y1063">
            <v>0</v>
          </cell>
          <cell r="Z1063">
            <v>0</v>
          </cell>
          <cell r="AA1063" t="str">
            <v>BCH</v>
          </cell>
          <cell r="AB1063" t="str">
            <v>0037</v>
          </cell>
          <cell r="AC1063" t="str">
            <v>WKS</v>
          </cell>
          <cell r="AE1063" t="str">
            <v>JV#</v>
          </cell>
          <cell r="AF1063" t="str">
            <v>1232</v>
          </cell>
          <cell r="AG1063" t="str">
            <v>FRN</v>
          </cell>
          <cell r="AH1063" t="str">
            <v>6644</v>
          </cell>
          <cell r="AI1063" t="str">
            <v>RP#</v>
          </cell>
          <cell r="AJ1063" t="str">
            <v>000</v>
          </cell>
          <cell r="AK1063" t="str">
            <v>CTL</v>
          </cell>
          <cell r="AM1063" t="str">
            <v>RF#</v>
          </cell>
          <cell r="AU1063" t="str">
            <v>RECLASS FROM 3229 ER 95</v>
          </cell>
          <cell r="AZ1063" t="str">
            <v>FPL Fibernet</v>
          </cell>
        </row>
        <row r="1064">
          <cell r="A1064" t="str">
            <v>107100</v>
          </cell>
          <cell r="B1064" t="str">
            <v>0350</v>
          </cell>
          <cell r="C1064" t="str">
            <v>06997</v>
          </cell>
          <cell r="D1064" t="str">
            <v>0OTHER</v>
          </cell>
          <cell r="E1064" t="str">
            <v>350000</v>
          </cell>
          <cell r="F1064" t="str">
            <v>0790</v>
          </cell>
          <cell r="G1064" t="str">
            <v>65000</v>
          </cell>
          <cell r="H1064" t="str">
            <v>A</v>
          </cell>
          <cell r="I1064" t="str">
            <v>00000041</v>
          </cell>
          <cell r="J1064">
            <v>64</v>
          </cell>
          <cell r="K1064">
            <v>350</v>
          </cell>
          <cell r="L1064">
            <v>6997</v>
          </cell>
          <cell r="M1064">
            <v>0</v>
          </cell>
          <cell r="N1064">
            <v>0</v>
          </cell>
          <cell r="O1064">
            <v>0</v>
          </cell>
          <cell r="P1064">
            <v>0</v>
          </cell>
          <cell r="Q1064" t="str">
            <v>0790</v>
          </cell>
          <cell r="R1064" t="str">
            <v>65000</v>
          </cell>
          <cell r="S1064" t="str">
            <v>200212</v>
          </cell>
          <cell r="T1064" t="str">
            <v>CA01</v>
          </cell>
          <cell r="U1064">
            <v>-1086008.3899999999</v>
          </cell>
          <cell r="V1064" t="str">
            <v>LDB</v>
          </cell>
          <cell r="W1064">
            <v>0</v>
          </cell>
          <cell r="Y1064">
            <v>0</v>
          </cell>
          <cell r="Z1064">
            <v>0</v>
          </cell>
          <cell r="AA1064" t="str">
            <v>BCH</v>
          </cell>
          <cell r="AB1064" t="str">
            <v>0023</v>
          </cell>
          <cell r="AC1064" t="str">
            <v>WKS</v>
          </cell>
          <cell r="AE1064" t="str">
            <v>JV#</v>
          </cell>
          <cell r="AF1064" t="str">
            <v>1232</v>
          </cell>
          <cell r="AG1064" t="str">
            <v>FRN</v>
          </cell>
          <cell r="AH1064" t="str">
            <v>6997</v>
          </cell>
          <cell r="AI1064" t="str">
            <v>RP#</v>
          </cell>
          <cell r="AJ1064" t="str">
            <v>000</v>
          </cell>
          <cell r="AK1064" t="str">
            <v>CTL</v>
          </cell>
          <cell r="AM1064" t="str">
            <v>RF#</v>
          </cell>
          <cell r="AU1064" t="str">
            <v>TO PLACE IN SERVICE</v>
          </cell>
          <cell r="AZ1064" t="str">
            <v>FPL Fibernet</v>
          </cell>
        </row>
        <row r="1065">
          <cell r="A1065" t="str">
            <v>107100</v>
          </cell>
          <cell r="B1065" t="str">
            <v>0335</v>
          </cell>
          <cell r="C1065" t="str">
            <v>06998</v>
          </cell>
          <cell r="D1065" t="str">
            <v>0OTHER</v>
          </cell>
          <cell r="E1065" t="str">
            <v>335000</v>
          </cell>
          <cell r="F1065" t="str">
            <v>0676</v>
          </cell>
          <cell r="G1065" t="str">
            <v>65000</v>
          </cell>
          <cell r="H1065" t="str">
            <v>A</v>
          </cell>
          <cell r="I1065" t="str">
            <v>00000041</v>
          </cell>
          <cell r="J1065">
            <v>64</v>
          </cell>
          <cell r="K1065">
            <v>335</v>
          </cell>
          <cell r="L1065">
            <v>6998</v>
          </cell>
          <cell r="M1065">
            <v>0</v>
          </cell>
          <cell r="N1065">
            <v>0</v>
          </cell>
          <cell r="O1065">
            <v>0</v>
          </cell>
          <cell r="P1065">
            <v>0</v>
          </cell>
          <cell r="Q1065" t="str">
            <v>0676</v>
          </cell>
          <cell r="R1065" t="str">
            <v>65000</v>
          </cell>
          <cell r="S1065" t="str">
            <v>200212</v>
          </cell>
          <cell r="T1065" t="str">
            <v>CA01</v>
          </cell>
          <cell r="U1065">
            <v>1376172.47</v>
          </cell>
          <cell r="V1065" t="str">
            <v>LDB</v>
          </cell>
          <cell r="W1065">
            <v>0</v>
          </cell>
          <cell r="Y1065">
            <v>0</v>
          </cell>
          <cell r="Z1065">
            <v>0</v>
          </cell>
          <cell r="AA1065" t="str">
            <v>BCH</v>
          </cell>
          <cell r="AB1065" t="str">
            <v>0010</v>
          </cell>
          <cell r="AC1065" t="str">
            <v>WKS</v>
          </cell>
          <cell r="AE1065" t="str">
            <v>JV#</v>
          </cell>
          <cell r="AF1065" t="str">
            <v>1232</v>
          </cell>
          <cell r="AG1065" t="str">
            <v>FRN</v>
          </cell>
          <cell r="AH1065" t="str">
            <v>6998</v>
          </cell>
          <cell r="AI1065" t="str">
            <v>RP#</v>
          </cell>
          <cell r="AJ1065" t="str">
            <v>000</v>
          </cell>
          <cell r="AK1065" t="str">
            <v>CTL</v>
          </cell>
          <cell r="AM1065" t="str">
            <v>RF#</v>
          </cell>
          <cell r="AU1065" t="str">
            <v>CORR WO# SPARES INV ADJ</v>
          </cell>
          <cell r="AZ1065" t="str">
            <v>FPL Fibernet</v>
          </cell>
        </row>
        <row r="1066">
          <cell r="A1066" t="str">
            <v>107100</v>
          </cell>
          <cell r="B1066" t="str">
            <v>0336</v>
          </cell>
          <cell r="C1066" t="str">
            <v>06998</v>
          </cell>
          <cell r="D1066" t="str">
            <v>0OTHER</v>
          </cell>
          <cell r="E1066" t="str">
            <v>336000</v>
          </cell>
          <cell r="F1066" t="str">
            <v>0677</v>
          </cell>
          <cell r="G1066" t="str">
            <v>65000</v>
          </cell>
          <cell r="H1066" t="str">
            <v>A</v>
          </cell>
          <cell r="I1066" t="str">
            <v>00000041</v>
          </cell>
          <cell r="J1066">
            <v>64</v>
          </cell>
          <cell r="K1066">
            <v>336</v>
          </cell>
          <cell r="L1066">
            <v>6998</v>
          </cell>
          <cell r="M1066">
            <v>0</v>
          </cell>
          <cell r="N1066">
            <v>0</v>
          </cell>
          <cell r="O1066">
            <v>0</v>
          </cell>
          <cell r="P1066">
            <v>0</v>
          </cell>
          <cell r="Q1066" t="str">
            <v>0677</v>
          </cell>
          <cell r="R1066" t="str">
            <v>65000</v>
          </cell>
          <cell r="S1066" t="str">
            <v>200212</v>
          </cell>
          <cell r="T1066" t="str">
            <v>CA01</v>
          </cell>
          <cell r="U1066">
            <v>6208.76</v>
          </cell>
          <cell r="V1066" t="str">
            <v>LDB</v>
          </cell>
          <cell r="W1066">
            <v>0</v>
          </cell>
          <cell r="Y1066">
            <v>0</v>
          </cell>
          <cell r="Z1066">
            <v>0</v>
          </cell>
          <cell r="AA1066" t="str">
            <v>BCH</v>
          </cell>
          <cell r="AB1066" t="str">
            <v>0061</v>
          </cell>
          <cell r="AC1066" t="str">
            <v>WKS</v>
          </cell>
          <cell r="AE1066" t="str">
            <v>JV#</v>
          </cell>
          <cell r="AF1066" t="str">
            <v>1232</v>
          </cell>
          <cell r="AG1066" t="str">
            <v>FRN</v>
          </cell>
          <cell r="AH1066" t="str">
            <v>6998</v>
          </cell>
          <cell r="AI1066" t="str">
            <v>RP#</v>
          </cell>
          <cell r="AJ1066" t="str">
            <v>000</v>
          </cell>
          <cell r="AK1066" t="str">
            <v>CTL</v>
          </cell>
          <cell r="AM1066" t="str">
            <v>RF#</v>
          </cell>
          <cell r="AU1066" t="str">
            <v>TELCO SALES INC</v>
          </cell>
          <cell r="AZ1066" t="str">
            <v>FPL Fibernet</v>
          </cell>
        </row>
        <row r="1067">
          <cell r="A1067" t="str">
            <v>107100</v>
          </cell>
          <cell r="B1067" t="str">
            <v>0338</v>
          </cell>
          <cell r="C1067" t="str">
            <v>06998</v>
          </cell>
          <cell r="D1067" t="str">
            <v>0OTHER</v>
          </cell>
          <cell r="E1067" t="str">
            <v>338000</v>
          </cell>
          <cell r="F1067" t="str">
            <v>0790</v>
          </cell>
          <cell r="G1067" t="str">
            <v>65000</v>
          </cell>
          <cell r="H1067" t="str">
            <v>A</v>
          </cell>
          <cell r="I1067" t="str">
            <v>00000041</v>
          </cell>
          <cell r="J1067">
            <v>64</v>
          </cell>
          <cell r="K1067">
            <v>338</v>
          </cell>
          <cell r="L1067">
            <v>6998</v>
          </cell>
          <cell r="M1067">
            <v>0</v>
          </cell>
          <cell r="N1067">
            <v>0</v>
          </cell>
          <cell r="O1067">
            <v>0</v>
          </cell>
          <cell r="P1067">
            <v>0</v>
          </cell>
          <cell r="Q1067" t="str">
            <v>0790</v>
          </cell>
          <cell r="R1067" t="str">
            <v>65000</v>
          </cell>
          <cell r="S1067" t="str">
            <v>200212</v>
          </cell>
          <cell r="T1067" t="str">
            <v>CA01</v>
          </cell>
          <cell r="U1067">
            <v>-1115027.3500000001</v>
          </cell>
          <cell r="V1067" t="str">
            <v>LDB</v>
          </cell>
          <cell r="W1067">
            <v>0</v>
          </cell>
          <cell r="Y1067">
            <v>0</v>
          </cell>
          <cell r="Z1067">
            <v>0</v>
          </cell>
          <cell r="AA1067" t="str">
            <v>BCH</v>
          </cell>
          <cell r="AB1067" t="str">
            <v>0023</v>
          </cell>
          <cell r="AC1067" t="str">
            <v>WKS</v>
          </cell>
          <cell r="AE1067" t="str">
            <v>JV#</v>
          </cell>
          <cell r="AF1067" t="str">
            <v>1232</v>
          </cell>
          <cell r="AG1067" t="str">
            <v>FRN</v>
          </cell>
          <cell r="AH1067" t="str">
            <v>6998</v>
          </cell>
          <cell r="AI1067" t="str">
            <v>RP#</v>
          </cell>
          <cell r="AJ1067" t="str">
            <v>000</v>
          </cell>
          <cell r="AK1067" t="str">
            <v>CTL</v>
          </cell>
          <cell r="AM1067" t="str">
            <v>RF#</v>
          </cell>
          <cell r="AU1067" t="str">
            <v>TO PLACE IN SERVICE</v>
          </cell>
          <cell r="AZ1067" t="str">
            <v>FPL Fibernet</v>
          </cell>
        </row>
      </sheetData>
      <sheetData sheetId="1"/>
      <sheetData sheetId="2"/>
      <sheetData sheetId="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im FERC Map"/>
      <sheetName val="Jim FERC Desc"/>
      <sheetName val="BAL"/>
      <sheetName val="INC"/>
      <sheetName val="eac review"/>
      <sheetName val="Accts for FERC History Only"/>
      <sheetName val="SAP COA"/>
      <sheetName val="New Accounts Needed BS"/>
      <sheetName val="New Accounts Needed IS"/>
      <sheetName val="1500 COA"/>
      <sheetName val="Sheet2"/>
      <sheetName val="BAL (2)"/>
      <sheetName val="in svc 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t="str">
            <v>A01-Base</v>
          </cell>
          <cell r="K2" t="str">
            <v>Yes</v>
          </cell>
        </row>
        <row r="3">
          <cell r="K3" t="str">
            <v>No</v>
          </cell>
        </row>
        <row r="4">
          <cell r="K4" t="str">
            <v>Add Mult. Accts</v>
          </cell>
        </row>
      </sheetData>
      <sheetData sheetId="11"/>
      <sheetData sheetId="1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Cap-ex (2)"/>
      <sheetName val="Feb Cap-ex "/>
      <sheetName val="data"/>
      <sheetName val="description"/>
      <sheetName val="new data"/>
      <sheetName val="ytd"/>
      <sheetName val="tbl_festub_details"/>
    </sheetNames>
    <sheetDataSet>
      <sheetData sheetId="0" refreshError="1"/>
      <sheetData sheetId="1" refreshError="1"/>
      <sheetData sheetId="2" refreshError="1"/>
      <sheetData sheetId="3" refreshError="1"/>
      <sheetData sheetId="4" refreshError="1"/>
      <sheetData sheetId="5">
        <row r="2">
          <cell r="A2" t="str">
            <v>0</v>
          </cell>
          <cell r="B2">
            <v>55408.98</v>
          </cell>
        </row>
        <row r="3">
          <cell r="A3" t="str">
            <v>1005</v>
          </cell>
          <cell r="B3">
            <v>28076.92</v>
          </cell>
        </row>
        <row r="4">
          <cell r="A4" t="str">
            <v>3213</v>
          </cell>
          <cell r="B4">
            <v>71866.759999999995</v>
          </cell>
        </row>
        <row r="5">
          <cell r="A5" t="str">
            <v>3218</v>
          </cell>
          <cell r="B5">
            <v>37959.410000000003</v>
          </cell>
        </row>
        <row r="6">
          <cell r="A6" t="str">
            <v>3219</v>
          </cell>
          <cell r="B6">
            <v>29586.93</v>
          </cell>
        </row>
        <row r="7">
          <cell r="A7" t="str">
            <v>3231</v>
          </cell>
          <cell r="B7">
            <v>35807.11</v>
          </cell>
        </row>
        <row r="8">
          <cell r="A8" t="str">
            <v>3333</v>
          </cell>
          <cell r="B8">
            <v>13282.17</v>
          </cell>
        </row>
        <row r="9">
          <cell r="A9" t="str">
            <v>6002</v>
          </cell>
          <cell r="B9">
            <v>14482.35</v>
          </cell>
        </row>
        <row r="10">
          <cell r="A10" t="str">
            <v>6004</v>
          </cell>
          <cell r="B10">
            <v>-179605.44</v>
          </cell>
        </row>
        <row r="11">
          <cell r="A11" t="str">
            <v>6005</v>
          </cell>
          <cell r="B11">
            <v>4731.03</v>
          </cell>
        </row>
        <row r="12">
          <cell r="A12" t="str">
            <v>6006</v>
          </cell>
          <cell r="B12">
            <v>5388.08</v>
          </cell>
        </row>
        <row r="13">
          <cell r="A13" t="str">
            <v>6007</v>
          </cell>
          <cell r="B13">
            <v>2221.4300000000094</v>
          </cell>
        </row>
        <row r="14">
          <cell r="A14" t="str">
            <v>6008</v>
          </cell>
          <cell r="B14">
            <v>181.19</v>
          </cell>
        </row>
        <row r="15">
          <cell r="A15" t="str">
            <v>6036</v>
          </cell>
          <cell r="B15">
            <v>63949.39</v>
          </cell>
        </row>
        <row r="16">
          <cell r="A16" t="str">
            <v>6042</v>
          </cell>
          <cell r="B16">
            <v>736.19</v>
          </cell>
        </row>
        <row r="17">
          <cell r="A17" t="str">
            <v>6061</v>
          </cell>
          <cell r="B17">
            <v>118.95</v>
          </cell>
        </row>
        <row r="18">
          <cell r="A18" t="str">
            <v>6062</v>
          </cell>
          <cell r="B18">
            <v>1699</v>
          </cell>
        </row>
        <row r="19">
          <cell r="A19" t="str">
            <v>6063</v>
          </cell>
          <cell r="B19">
            <v>1850</v>
          </cell>
        </row>
        <row r="20">
          <cell r="A20" t="str">
            <v>6064</v>
          </cell>
          <cell r="B20">
            <v>5694.2300000000132</v>
          </cell>
        </row>
        <row r="21">
          <cell r="A21" t="str">
            <v>6065</v>
          </cell>
          <cell r="B21">
            <v>1629.4</v>
          </cell>
        </row>
        <row r="22">
          <cell r="A22" t="str">
            <v>6067</v>
          </cell>
          <cell r="B22">
            <v>16616.759999999998</v>
          </cell>
        </row>
        <row r="23">
          <cell r="A23" t="str">
            <v>6068</v>
          </cell>
          <cell r="B23">
            <v>0</v>
          </cell>
        </row>
        <row r="24">
          <cell r="A24" t="str">
            <v>6069</v>
          </cell>
          <cell r="B24">
            <v>1358</v>
          </cell>
        </row>
        <row r="25">
          <cell r="A25" t="str">
            <v>6073</v>
          </cell>
          <cell r="B25">
            <v>-25</v>
          </cell>
        </row>
        <row r="26">
          <cell r="A26" t="str">
            <v>6075</v>
          </cell>
          <cell r="B26">
            <v>623.05999999999995</v>
          </cell>
        </row>
        <row r="27">
          <cell r="A27" t="str">
            <v>6076</v>
          </cell>
          <cell r="B27">
            <v>419</v>
          </cell>
        </row>
        <row r="28">
          <cell r="A28" t="str">
            <v>6077</v>
          </cell>
          <cell r="B28">
            <v>16463.599999999999</v>
          </cell>
        </row>
        <row r="29">
          <cell r="A29" t="str">
            <v>6078</v>
          </cell>
          <cell r="B29">
            <v>927.37</v>
          </cell>
        </row>
        <row r="30">
          <cell r="A30" t="str">
            <v>6102</v>
          </cell>
          <cell r="B30">
            <v>1820.92</v>
          </cell>
        </row>
        <row r="31">
          <cell r="A31" t="str">
            <v>6116</v>
          </cell>
          <cell r="B31">
            <v>61008.63</v>
          </cell>
        </row>
        <row r="32">
          <cell r="A32" t="str">
            <v>6119</v>
          </cell>
          <cell r="B32">
            <v>-61008.63</v>
          </cell>
        </row>
        <row r="33">
          <cell r="A33" t="str">
            <v>6124</v>
          </cell>
          <cell r="B33">
            <v>793.38</v>
          </cell>
        </row>
        <row r="34">
          <cell r="A34" t="str">
            <v>6133</v>
          </cell>
          <cell r="B34">
            <v>1799.45</v>
          </cell>
        </row>
        <row r="35">
          <cell r="A35" t="str">
            <v>6134</v>
          </cell>
          <cell r="B35">
            <v>-6093.75</v>
          </cell>
        </row>
        <row r="36">
          <cell r="A36" t="str">
            <v>6135</v>
          </cell>
          <cell r="B36">
            <v>197.33</v>
          </cell>
        </row>
        <row r="37">
          <cell r="A37" t="str">
            <v>6136</v>
          </cell>
          <cell r="B37">
            <v>3576.13</v>
          </cell>
        </row>
        <row r="38">
          <cell r="A38" t="str">
            <v>6139</v>
          </cell>
          <cell r="B38">
            <v>-15362.51</v>
          </cell>
        </row>
        <row r="39">
          <cell r="A39" t="str">
            <v>6140</v>
          </cell>
          <cell r="B39">
            <v>945.81</v>
          </cell>
        </row>
        <row r="40">
          <cell r="A40" t="str">
            <v>6141</v>
          </cell>
          <cell r="B40">
            <v>131687.54</v>
          </cell>
        </row>
        <row r="41">
          <cell r="A41" t="str">
            <v>6146</v>
          </cell>
          <cell r="B41">
            <v>-34921.339999999997</v>
          </cell>
        </row>
        <row r="42">
          <cell r="A42" t="str">
            <v>6147</v>
          </cell>
          <cell r="B42">
            <v>-14.62</v>
          </cell>
        </row>
        <row r="43">
          <cell r="A43" t="str">
            <v>6149</v>
          </cell>
          <cell r="B43">
            <v>1967.82</v>
          </cell>
        </row>
        <row r="44">
          <cell r="A44" t="str">
            <v>6152</v>
          </cell>
          <cell r="B44">
            <v>7838.21</v>
          </cell>
        </row>
        <row r="45">
          <cell r="A45" t="str">
            <v>6153</v>
          </cell>
          <cell r="B45">
            <v>1882.46</v>
          </cell>
        </row>
        <row r="46">
          <cell r="A46" t="str">
            <v>6154</v>
          </cell>
          <cell r="B46">
            <v>0</v>
          </cell>
        </row>
        <row r="47">
          <cell r="A47" t="str">
            <v>6157</v>
          </cell>
          <cell r="B47">
            <v>63921.53</v>
          </cell>
        </row>
        <row r="48">
          <cell r="A48" t="str">
            <v>6158</v>
          </cell>
          <cell r="B48">
            <v>9450.7900000000009</v>
          </cell>
        </row>
        <row r="49">
          <cell r="A49" t="str">
            <v>6161</v>
          </cell>
          <cell r="B49">
            <v>63516.13</v>
          </cell>
        </row>
        <row r="50">
          <cell r="A50" t="str">
            <v>6162</v>
          </cell>
          <cell r="B50">
            <v>2386.21</v>
          </cell>
        </row>
        <row r="51">
          <cell r="A51" t="str">
            <v>6163</v>
          </cell>
          <cell r="B51">
            <v>3524.87</v>
          </cell>
        </row>
        <row r="52">
          <cell r="A52" t="str">
            <v>6164</v>
          </cell>
          <cell r="B52">
            <v>-2.9558577807620168E-12</v>
          </cell>
        </row>
        <row r="53">
          <cell r="A53" t="str">
            <v>6170</v>
          </cell>
          <cell r="B53">
            <v>588.41999999999996</v>
          </cell>
        </row>
        <row r="54">
          <cell r="A54" t="str">
            <v>6171</v>
          </cell>
          <cell r="B54">
            <v>267.3</v>
          </cell>
        </row>
        <row r="55">
          <cell r="A55" t="str">
            <v>6172</v>
          </cell>
          <cell r="B55">
            <v>3472.46</v>
          </cell>
        </row>
        <row r="56">
          <cell r="A56" t="str">
            <v>6173</v>
          </cell>
          <cell r="B56">
            <v>0.1</v>
          </cell>
        </row>
        <row r="57">
          <cell r="A57" t="str">
            <v>6174</v>
          </cell>
          <cell r="B57">
            <v>13477.36</v>
          </cell>
        </row>
        <row r="58">
          <cell r="A58" t="str">
            <v>6177</v>
          </cell>
          <cell r="B58">
            <v>500.33</v>
          </cell>
        </row>
        <row r="59">
          <cell r="A59" t="str">
            <v>6178</v>
          </cell>
          <cell r="B59">
            <v>77</v>
          </cell>
        </row>
        <row r="60">
          <cell r="A60" t="str">
            <v>6179</v>
          </cell>
          <cell r="B60">
            <v>1134.7</v>
          </cell>
        </row>
        <row r="61">
          <cell r="A61" t="str">
            <v>6180</v>
          </cell>
          <cell r="B61">
            <v>432.16</v>
          </cell>
        </row>
        <row r="62">
          <cell r="A62" t="str">
            <v>6181</v>
          </cell>
          <cell r="B62">
            <v>5892.73</v>
          </cell>
        </row>
        <row r="63">
          <cell r="A63" t="str">
            <v>6182</v>
          </cell>
          <cell r="B63">
            <v>49079.82</v>
          </cell>
        </row>
        <row r="64">
          <cell r="A64" t="str">
            <v>6183</v>
          </cell>
          <cell r="B64">
            <v>47864.98</v>
          </cell>
        </row>
        <row r="65">
          <cell r="A65" t="str">
            <v>6184</v>
          </cell>
          <cell r="B65">
            <v>18072.16</v>
          </cell>
        </row>
        <row r="66">
          <cell r="A66" t="str">
            <v>6185</v>
          </cell>
          <cell r="B66">
            <v>8701.4899999999489</v>
          </cell>
        </row>
        <row r="67">
          <cell r="A67" t="str">
            <v>6188</v>
          </cell>
          <cell r="B67">
            <v>106188.42</v>
          </cell>
        </row>
        <row r="68">
          <cell r="A68" t="str">
            <v>6189</v>
          </cell>
          <cell r="B68">
            <v>429.6</v>
          </cell>
        </row>
        <row r="69">
          <cell r="A69" t="str">
            <v>6190</v>
          </cell>
          <cell r="B69">
            <v>1354.31</v>
          </cell>
        </row>
        <row r="70">
          <cell r="A70" t="str">
            <v>6191</v>
          </cell>
          <cell r="B70">
            <v>4933.0600000000004</v>
          </cell>
        </row>
        <row r="71">
          <cell r="A71" t="str">
            <v>6192</v>
          </cell>
          <cell r="B71">
            <v>27038.79</v>
          </cell>
        </row>
        <row r="72">
          <cell r="A72" t="str">
            <v>6193</v>
          </cell>
          <cell r="B72">
            <v>1750.93</v>
          </cell>
        </row>
        <row r="73">
          <cell r="A73" t="str">
            <v>6194</v>
          </cell>
          <cell r="B73">
            <v>71.599999999999994</v>
          </cell>
        </row>
        <row r="74">
          <cell r="A74" t="str">
            <v>6195</v>
          </cell>
          <cell r="B74">
            <v>101908.32</v>
          </cell>
        </row>
        <row r="75">
          <cell r="A75" t="str">
            <v>6201</v>
          </cell>
          <cell r="B75">
            <v>69800.53</v>
          </cell>
        </row>
        <row r="76">
          <cell r="A76" t="str">
            <v>6202</v>
          </cell>
          <cell r="B76">
            <v>-47065.39</v>
          </cell>
        </row>
        <row r="77">
          <cell r="A77" t="str">
            <v>6308</v>
          </cell>
          <cell r="B77">
            <v>0</v>
          </cell>
        </row>
        <row r="78">
          <cell r="A78" t="str">
            <v>6311</v>
          </cell>
          <cell r="B78">
            <v>0</v>
          </cell>
        </row>
        <row r="79">
          <cell r="A79" t="str">
            <v>6312</v>
          </cell>
          <cell r="B79">
            <v>-25</v>
          </cell>
        </row>
        <row r="80">
          <cell r="A80" t="str">
            <v>6317</v>
          </cell>
          <cell r="B80">
            <v>-3408.04</v>
          </cell>
        </row>
        <row r="81">
          <cell r="A81" t="str">
            <v>6321</v>
          </cell>
          <cell r="B81">
            <v>0</v>
          </cell>
        </row>
        <row r="82">
          <cell r="A82" t="str">
            <v>6324</v>
          </cell>
          <cell r="B82">
            <v>33613.94</v>
          </cell>
        </row>
        <row r="83">
          <cell r="A83" t="str">
            <v>6328</v>
          </cell>
          <cell r="B83">
            <v>33550</v>
          </cell>
        </row>
        <row r="84">
          <cell r="A84" t="str">
            <v>6343</v>
          </cell>
          <cell r="B84">
            <v>54850</v>
          </cell>
        </row>
        <row r="85">
          <cell r="A85" t="str">
            <v>6344</v>
          </cell>
          <cell r="B85">
            <v>808.46</v>
          </cell>
        </row>
        <row r="86">
          <cell r="A86" t="str">
            <v>6346</v>
          </cell>
          <cell r="B86">
            <v>-6000</v>
          </cell>
        </row>
        <row r="87">
          <cell r="A87" t="str">
            <v>6350</v>
          </cell>
          <cell r="B87">
            <v>-2439.4499999999998</v>
          </cell>
        </row>
        <row r="88">
          <cell r="A88" t="str">
            <v>6355</v>
          </cell>
          <cell r="B88">
            <v>30</v>
          </cell>
        </row>
        <row r="89">
          <cell r="A89" t="str">
            <v>6356</v>
          </cell>
          <cell r="B89">
            <v>26</v>
          </cell>
        </row>
        <row r="90">
          <cell r="A90" t="str">
            <v>6358</v>
          </cell>
          <cell r="B90">
            <v>2719.48</v>
          </cell>
        </row>
        <row r="91">
          <cell r="A91" t="str">
            <v>6600</v>
          </cell>
          <cell r="B91">
            <v>0</v>
          </cell>
        </row>
        <row r="92">
          <cell r="A92" t="str">
            <v>6602</v>
          </cell>
          <cell r="B92">
            <v>888.29999999999927</v>
          </cell>
        </row>
        <row r="93">
          <cell r="A93" t="str">
            <v>6603</v>
          </cell>
          <cell r="B93">
            <v>0</v>
          </cell>
        </row>
        <row r="94">
          <cell r="A94" t="str">
            <v>6613</v>
          </cell>
          <cell r="B94">
            <v>0</v>
          </cell>
        </row>
        <row r="95">
          <cell r="A95" t="str">
            <v>6615</v>
          </cell>
          <cell r="B95">
            <v>0</v>
          </cell>
        </row>
        <row r="96">
          <cell r="A96" t="str">
            <v>6616</v>
          </cell>
          <cell r="B96">
            <v>0</v>
          </cell>
        </row>
        <row r="97">
          <cell r="A97" t="str">
            <v>6617</v>
          </cell>
          <cell r="B97">
            <v>0</v>
          </cell>
        </row>
        <row r="98">
          <cell r="A98" t="str">
            <v>6620</v>
          </cell>
          <cell r="B98">
            <v>468.1</v>
          </cell>
        </row>
        <row r="99">
          <cell r="A99" t="str">
            <v>6621</v>
          </cell>
          <cell r="B99">
            <v>0</v>
          </cell>
        </row>
        <row r="100">
          <cell r="A100" t="str">
            <v>6622</v>
          </cell>
          <cell r="B100">
            <v>974.43</v>
          </cell>
        </row>
        <row r="101">
          <cell r="A101" t="str">
            <v>6624</v>
          </cell>
          <cell r="B101">
            <v>1460.03</v>
          </cell>
        </row>
        <row r="102">
          <cell r="A102" t="str">
            <v>6626</v>
          </cell>
          <cell r="B102">
            <v>20346.509999999998</v>
          </cell>
        </row>
        <row r="103">
          <cell r="A103" t="str">
            <v>6627</v>
          </cell>
          <cell r="B103">
            <v>2963.54</v>
          </cell>
        </row>
        <row r="104">
          <cell r="A104" t="str">
            <v>6628</v>
          </cell>
          <cell r="B104">
            <v>73597.279999999999</v>
          </cell>
        </row>
        <row r="105">
          <cell r="A105" t="str">
            <v>6630</v>
          </cell>
          <cell r="B105">
            <v>15508.02</v>
          </cell>
        </row>
        <row r="106">
          <cell r="A106" t="str">
            <v>6632</v>
          </cell>
          <cell r="B106">
            <v>17023.75</v>
          </cell>
        </row>
        <row r="107">
          <cell r="A107" t="str">
            <v>6633</v>
          </cell>
          <cell r="B107">
            <v>0</v>
          </cell>
        </row>
        <row r="108">
          <cell r="A108" t="str">
            <v>6634</v>
          </cell>
          <cell r="B108">
            <v>450</v>
          </cell>
        </row>
        <row r="109">
          <cell r="A109" t="str">
            <v>6636</v>
          </cell>
          <cell r="B109">
            <v>25867.279999999999</v>
          </cell>
        </row>
        <row r="110">
          <cell r="A110" t="str">
            <v>6637</v>
          </cell>
          <cell r="B110">
            <v>99251.83</v>
          </cell>
        </row>
        <row r="111">
          <cell r="A111" t="str">
            <v>6640</v>
          </cell>
          <cell r="B111">
            <v>4953.55</v>
          </cell>
        </row>
        <row r="112">
          <cell r="A112" t="str">
            <v>6641</v>
          </cell>
          <cell r="B112">
            <v>26120.91</v>
          </cell>
        </row>
        <row r="113">
          <cell r="A113" t="str">
            <v>6642</v>
          </cell>
          <cell r="B113">
            <v>29749.35</v>
          </cell>
        </row>
        <row r="114">
          <cell r="A114" t="str">
            <v>6643</v>
          </cell>
          <cell r="B114">
            <v>52192.43</v>
          </cell>
        </row>
        <row r="115">
          <cell r="A115" t="str">
            <v>6644</v>
          </cell>
          <cell r="B115">
            <v>47.17</v>
          </cell>
        </row>
      </sheetData>
      <sheetData sheetId="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Cap-ex"/>
      <sheetName val="Data"/>
      <sheetName val="table"/>
      <sheetName val="ytd"/>
    </sheetNames>
    <sheetDataSet>
      <sheetData sheetId="0" refreshError="1"/>
      <sheetData sheetId="1" refreshError="1"/>
      <sheetData sheetId="2" refreshError="1">
        <row r="1">
          <cell r="A1" t="str">
            <v>0</v>
          </cell>
          <cell r="B1" t="str">
            <v>Unallocated Costs</v>
          </cell>
        </row>
        <row r="2">
          <cell r="A2" t="str">
            <v>1001</v>
          </cell>
          <cell r="B2" t="str">
            <v>Transferred Assets</v>
          </cell>
        </row>
        <row r="3">
          <cell r="A3" t="str">
            <v>1001</v>
          </cell>
          <cell r="B3" t="str">
            <v>Miscellaneous Capital</v>
          </cell>
        </row>
        <row r="4">
          <cell r="A4" t="str">
            <v>1002</v>
          </cell>
          <cell r="B4" t="str">
            <v>Transferred Assets</v>
          </cell>
        </row>
        <row r="5">
          <cell r="A5" t="str">
            <v>1986</v>
          </cell>
          <cell r="B5" t="str">
            <v>Transferred Assets</v>
          </cell>
        </row>
        <row r="6">
          <cell r="A6" t="str">
            <v>1988</v>
          </cell>
          <cell r="B6" t="str">
            <v>Transferred Assets</v>
          </cell>
        </row>
        <row r="7">
          <cell r="A7" t="str">
            <v>1989</v>
          </cell>
          <cell r="B7" t="str">
            <v>Transferred Assets</v>
          </cell>
        </row>
        <row r="8">
          <cell r="A8" t="str">
            <v>1990</v>
          </cell>
          <cell r="B8" t="str">
            <v>Transferred Assets</v>
          </cell>
        </row>
        <row r="9">
          <cell r="A9" t="str">
            <v>1991</v>
          </cell>
          <cell r="B9" t="str">
            <v>Transferred Assets</v>
          </cell>
        </row>
        <row r="10">
          <cell r="A10" t="str">
            <v>1992</v>
          </cell>
          <cell r="B10" t="str">
            <v>Transferred Assets</v>
          </cell>
        </row>
        <row r="11">
          <cell r="A11" t="str">
            <v>1993</v>
          </cell>
          <cell r="B11" t="str">
            <v>Transferred Assets</v>
          </cell>
        </row>
        <row r="12">
          <cell r="A12" t="str">
            <v>1994</v>
          </cell>
          <cell r="B12" t="str">
            <v>Transferred Assets</v>
          </cell>
        </row>
        <row r="13">
          <cell r="A13" t="str">
            <v>1995</v>
          </cell>
          <cell r="B13" t="str">
            <v>Transferred Assets</v>
          </cell>
        </row>
        <row r="14">
          <cell r="A14" t="str">
            <v>1996</v>
          </cell>
          <cell r="B14" t="str">
            <v>Transferred Assets</v>
          </cell>
        </row>
        <row r="15">
          <cell r="A15" t="str">
            <v>1997</v>
          </cell>
          <cell r="B15" t="str">
            <v>Transferred Assets</v>
          </cell>
        </row>
        <row r="16">
          <cell r="A16" t="str">
            <v>1998</v>
          </cell>
          <cell r="B16" t="str">
            <v>Transferred Assets</v>
          </cell>
        </row>
        <row r="17">
          <cell r="A17" t="str">
            <v>1999</v>
          </cell>
          <cell r="B17" t="str">
            <v>Transferred Assets</v>
          </cell>
        </row>
        <row r="18">
          <cell r="A18" t="str">
            <v>2000</v>
          </cell>
          <cell r="B18" t="str">
            <v>Transferred Assets</v>
          </cell>
        </row>
        <row r="19">
          <cell r="A19" t="str">
            <v>6001</v>
          </cell>
          <cell r="B19" t="str">
            <v>CONSTRUCTION PROJECTS BACKBONE</v>
          </cell>
        </row>
        <row r="20">
          <cell r="A20" t="str">
            <v>6002</v>
          </cell>
          <cell r="B20" t="str">
            <v>CONSTRUCTION PROJECTS FT LAUDERDALE</v>
          </cell>
        </row>
        <row r="21">
          <cell r="A21" t="str">
            <v>6003</v>
          </cell>
          <cell r="B21" t="str">
            <v>CONSTRUCTION PROJECTS TAMPA</v>
          </cell>
        </row>
        <row r="22">
          <cell r="A22" t="str">
            <v>6004</v>
          </cell>
          <cell r="B22" t="str">
            <v>CONSTRUCTION PROJECTS ST PETERSBURG</v>
          </cell>
        </row>
        <row r="23">
          <cell r="A23" t="str">
            <v>6005</v>
          </cell>
          <cell r="B23" t="str">
            <v>CONSTRUCTION PROJECTS ORLANDO</v>
          </cell>
        </row>
        <row r="24">
          <cell r="A24" t="str">
            <v>6006</v>
          </cell>
          <cell r="B24" t="str">
            <v>CONSTRUCTION PROJECTS WEST PALM BEACH</v>
          </cell>
        </row>
        <row r="25">
          <cell r="A25" t="str">
            <v>6007</v>
          </cell>
          <cell r="B25" t="str">
            <v>CONSTRUCTION PROJECTS JACKSONVILLE</v>
          </cell>
        </row>
        <row r="26">
          <cell r="A26" t="str">
            <v>6008</v>
          </cell>
          <cell r="B26" t="str">
            <v>CONSTRUCTION PROJECTS NEXTEL (DAYTONA/WINTERHAVEN)</v>
          </cell>
        </row>
        <row r="27">
          <cell r="A27" t="str">
            <v>6009</v>
          </cell>
          <cell r="B27" t="str">
            <v>REMOTE FIBER TEST SYS A FIBER NETWORK MGT SYSTEM</v>
          </cell>
        </row>
        <row r="28">
          <cell r="A28" t="str">
            <v>6010</v>
          </cell>
          <cell r="B28" t="str">
            <v>IMPL OF PFL-HOLLYWOOD CENTRAL OFC OC48 SONET RIN</v>
          </cell>
        </row>
        <row r="29">
          <cell r="A29" t="str">
            <v>6012</v>
          </cell>
          <cell r="B29" t="str">
            <v>IMPL OF SF SONET RING 11 COMMERCIAL NEWTWORK</v>
          </cell>
        </row>
        <row r="30">
          <cell r="A30" t="str">
            <v>6013</v>
          </cell>
          <cell r="B30" t="str">
            <v>IMPL OF SF SONET RING 12 COMMERCIAL FIBER NEWTWORK</v>
          </cell>
        </row>
        <row r="31">
          <cell r="A31" t="str">
            <v>6014</v>
          </cell>
          <cell r="B31" t="str">
            <v>RECONFIGURE MIAMI RING 3</v>
          </cell>
        </row>
        <row r="32">
          <cell r="A32" t="str">
            <v>6015</v>
          </cell>
          <cell r="B32" t="str">
            <v>IMPL OF SF SONET RIGHTS 9 &amp; 10 COMML FIBER NEWTWOR</v>
          </cell>
        </row>
        <row r="33">
          <cell r="A33" t="str">
            <v>6016</v>
          </cell>
          <cell r="B33" t="str">
            <v>IMPL OF NF SONET RIGHTS 9 &amp; 10 COMML FIBER NEWTWOR</v>
          </cell>
        </row>
        <row r="34">
          <cell r="A34" t="str">
            <v>6017</v>
          </cell>
          <cell r="B34" t="str">
            <v>IMPL OF NF SONET RING 11 COMMERCIAL NEWTWORK</v>
          </cell>
        </row>
        <row r="35">
          <cell r="A35" t="str">
            <v>6018</v>
          </cell>
          <cell r="B35" t="str">
            <v>IMPL OF NF SONET RING 12 COMMERCIAL FIBER NEWTWORK</v>
          </cell>
        </row>
        <row r="36">
          <cell r="A36" t="str">
            <v>6019</v>
          </cell>
          <cell r="B36" t="str">
            <v>MEDLEY OC-48</v>
          </cell>
        </row>
        <row r="37">
          <cell r="A37" t="str">
            <v>6020</v>
          </cell>
          <cell r="B37" t="str">
            <v>FPC - MCI OC-48</v>
          </cell>
        </row>
        <row r="38">
          <cell r="A38" t="str">
            <v>6021</v>
          </cell>
          <cell r="B38" t="str">
            <v>COCOA OC-12</v>
          </cell>
        </row>
        <row r="39">
          <cell r="A39" t="str">
            <v>6022</v>
          </cell>
          <cell r="B39" t="str">
            <v>GO - 100 N BISC.</v>
          </cell>
        </row>
        <row r="40">
          <cell r="A40" t="str">
            <v>6023</v>
          </cell>
          <cell r="B40" t="str">
            <v>MIAMI-DADE CITY BUILDOUT</v>
          </cell>
        </row>
        <row r="41">
          <cell r="A41" t="str">
            <v>6024</v>
          </cell>
          <cell r="B41" t="str">
            <v>NAT PROJECT FTLD TO MIA</v>
          </cell>
        </row>
        <row r="42">
          <cell r="A42" t="str">
            <v>6025</v>
          </cell>
          <cell r="B42" t="str">
            <v>G.O. P.O.P.</v>
          </cell>
        </row>
        <row r="43">
          <cell r="A43" t="str">
            <v>6026</v>
          </cell>
          <cell r="B43" t="str">
            <v>IMPL.GO-ICI BC OC-48 SONET RING</v>
          </cell>
        </row>
        <row r="44">
          <cell r="A44" t="str">
            <v>6027</v>
          </cell>
          <cell r="B44" t="str">
            <v>IMPL.GRANDE RING #4 OC-48 SONET RING</v>
          </cell>
        </row>
        <row r="45">
          <cell r="A45" t="str">
            <v>6028</v>
          </cell>
          <cell r="B45" t="str">
            <v>IMPL.4XOC-12 SONET LINK B/N TAPE &amp; KMC</v>
          </cell>
        </row>
        <row r="46">
          <cell r="A46" t="str">
            <v>6029</v>
          </cell>
          <cell r="B46" t="str">
            <v>TELE - 1</v>
          </cell>
        </row>
        <row r="47">
          <cell r="A47" t="str">
            <v>6030</v>
          </cell>
          <cell r="B47" t="str">
            <v>TRIVERGENT</v>
          </cell>
        </row>
        <row r="48">
          <cell r="A48" t="str">
            <v>6031</v>
          </cell>
          <cell r="B48" t="str">
            <v>TERRYTOWN</v>
          </cell>
        </row>
        <row r="49">
          <cell r="A49" t="str">
            <v>6032</v>
          </cell>
          <cell r="B49" t="str">
            <v>ALLEGIANCE</v>
          </cell>
        </row>
        <row r="50">
          <cell r="A50" t="str">
            <v>6033</v>
          </cell>
          <cell r="B50" t="str">
            <v>SYNCHRONIZATION EQUIPMENT</v>
          </cell>
        </row>
        <row r="51">
          <cell r="A51" t="str">
            <v>6034</v>
          </cell>
          <cell r="B51" t="str">
            <v>GTE</v>
          </cell>
        </row>
        <row r="52">
          <cell r="A52" t="str">
            <v>6035</v>
          </cell>
          <cell r="B52" t="str">
            <v>200 SE 1 ST</v>
          </cell>
        </row>
        <row r="53">
          <cell r="A53" t="str">
            <v>6036</v>
          </cell>
          <cell r="B53" t="str">
            <v>3605 NW 82 AVE</v>
          </cell>
        </row>
        <row r="54">
          <cell r="A54" t="str">
            <v>6037</v>
          </cell>
          <cell r="B54" t="str">
            <v>SBC - 19251 NE 26 AVE</v>
          </cell>
        </row>
        <row r="55">
          <cell r="A55" t="str">
            <v>6038</v>
          </cell>
          <cell r="B55" t="str">
            <v>SR14</v>
          </cell>
        </row>
        <row r="56">
          <cell r="A56" t="str">
            <v>6039</v>
          </cell>
          <cell r="B56" t="str">
            <v>IWC - 10700 SW 88 ST</v>
          </cell>
        </row>
        <row r="57">
          <cell r="A57" t="str">
            <v>6040</v>
          </cell>
          <cell r="B57" t="str">
            <v>COMTECH - 15950 DIXIE</v>
          </cell>
        </row>
        <row r="58">
          <cell r="A58" t="str">
            <v>6041</v>
          </cell>
          <cell r="B58" t="str">
            <v>GULTEL (FPL 8142)</v>
          </cell>
        </row>
        <row r="59">
          <cell r="A59" t="str">
            <v>6042</v>
          </cell>
          <cell r="B59" t="str">
            <v>1 NE 1 ST - METROMALL</v>
          </cell>
        </row>
        <row r="60">
          <cell r="A60" t="str">
            <v>6044</v>
          </cell>
          <cell r="B60" t="str">
            <v>MIAOC12</v>
          </cell>
        </row>
        <row r="61">
          <cell r="A61" t="str">
            <v>6045</v>
          </cell>
          <cell r="B61" t="str">
            <v>MIA DARK FIBER C&amp;W</v>
          </cell>
        </row>
        <row r="62">
          <cell r="A62" t="str">
            <v>6046</v>
          </cell>
          <cell r="B62" t="str">
            <v>RELOCATE SPLICES/UTL MANHOLE</v>
          </cell>
        </row>
        <row r="63">
          <cell r="A63" t="str">
            <v>6047</v>
          </cell>
          <cell r="B63" t="str">
            <v>REPLACEMENT OF CABLE (RED BUG LK &amp; SLAVIA RD)</v>
          </cell>
        </row>
        <row r="64">
          <cell r="A64" t="str">
            <v>6048</v>
          </cell>
          <cell r="B64" t="str">
            <v>CABLE DIG IN (BENSON RD &amp; SHELL RD)</v>
          </cell>
        </row>
        <row r="65">
          <cell r="A65" t="str">
            <v>6049</v>
          </cell>
          <cell r="B65" t="str">
            <v>TWO MANHOLES FOR TAMPA EAST</v>
          </cell>
        </row>
        <row r="66">
          <cell r="A66" t="str">
            <v>6050</v>
          </cell>
          <cell r="B66" t="str">
            <v>SBC POPSITE IN TAMPA</v>
          </cell>
        </row>
        <row r="67">
          <cell r="A67" t="str">
            <v>6051</v>
          </cell>
          <cell r="B67" t="str">
            <v>YIPES MIA METRO RING 1, 2 &amp; 3</v>
          </cell>
        </row>
        <row r="68">
          <cell r="A68" t="str">
            <v>6052</v>
          </cell>
          <cell r="B68" t="str">
            <v>WEST DADE CITY BUILDOUT TO THE DORAL PARK</v>
          </cell>
        </row>
        <row r="69">
          <cell r="A69" t="str">
            <v>6053</v>
          </cell>
          <cell r="B69" t="str">
            <v>RELOCATION OF CABLE FOR ENGLE HOMES</v>
          </cell>
        </row>
        <row r="70">
          <cell r="A70" t="str">
            <v>6057</v>
          </cell>
          <cell r="B70" t="str">
            <v>IMPL.OF SO.FLA.SONET RINGS 15&amp;16 COMM'L FIBER NETW</v>
          </cell>
        </row>
        <row r="71">
          <cell r="A71" t="str">
            <v>6059</v>
          </cell>
          <cell r="B71" t="str">
            <v>LAKELAND 2001 FIBER BACKBONE BUILDOUT</v>
          </cell>
        </row>
        <row r="72">
          <cell r="A72" t="str">
            <v>6060</v>
          </cell>
          <cell r="B72" t="str">
            <v>MELBOURNE/TITUSVILLE/COCOA 2001 FIBER BCKBNE BUILD</v>
          </cell>
        </row>
        <row r="73">
          <cell r="A73" t="str">
            <v>6061</v>
          </cell>
          <cell r="B73" t="str">
            <v>MIAMI 2001 FIBER BACKBONE BUILDOUT</v>
          </cell>
        </row>
        <row r="74">
          <cell r="A74" t="str">
            <v>6062</v>
          </cell>
          <cell r="B74" t="str">
            <v>TAMPA 2001 FIBER BACKBONE BUILDOUT</v>
          </cell>
        </row>
        <row r="75">
          <cell r="A75" t="str">
            <v>6063</v>
          </cell>
          <cell r="B75" t="str">
            <v>FT. MYERS 2001 FIBER BACKBONE BUILDOUT</v>
          </cell>
        </row>
        <row r="76">
          <cell r="A76" t="str">
            <v>6064</v>
          </cell>
          <cell r="B76" t="str">
            <v>FT. LAUDERDALE 2001 FIBER BACKBONE BUILDOUT</v>
          </cell>
        </row>
        <row r="77">
          <cell r="A77" t="str">
            <v>6065</v>
          </cell>
          <cell r="B77" t="str">
            <v>WEST PALM BCH/BOCA RATON BUILDOUT TO 2 TELCO CO'S</v>
          </cell>
        </row>
        <row r="78">
          <cell r="A78" t="str">
            <v>6066</v>
          </cell>
          <cell r="B78" t="str">
            <v>SARASOTA/BRADENTON 2001 FIBER BACKBONE BUILDOUT</v>
          </cell>
        </row>
        <row r="79">
          <cell r="A79" t="str">
            <v>6067</v>
          </cell>
          <cell r="B79" t="str">
            <v>POMPANO POP - FT LAUDERDALE METRO</v>
          </cell>
        </row>
        <row r="80">
          <cell r="A80" t="str">
            <v>6068</v>
          </cell>
          <cell r="B80" t="str">
            <v>NOC AT MIA 36 - HARDWARE &amp; SOFTWARE</v>
          </cell>
        </row>
        <row r="81">
          <cell r="A81" t="str">
            <v>6069</v>
          </cell>
          <cell r="B81" t="str">
            <v>ST PETERSBURG - NORTH RING CLEAN-UP</v>
          </cell>
        </row>
        <row r="82">
          <cell r="A82" t="str">
            <v>6070</v>
          </cell>
          <cell r="B82" t="str">
            <v>ST PETERSBURG - NORTH RING COMPLETION</v>
          </cell>
        </row>
        <row r="83">
          <cell r="A83" t="str">
            <v>6071</v>
          </cell>
          <cell r="B83" t="str">
            <v>ST PETERSBURG - SOUTH RING CLEAN-UP</v>
          </cell>
        </row>
        <row r="84">
          <cell r="A84" t="str">
            <v>6072</v>
          </cell>
          <cell r="B84" t="str">
            <v>ST PETERSBURG - SOUTH RING COMPLETION</v>
          </cell>
        </row>
        <row r="85">
          <cell r="A85" t="str">
            <v>6073</v>
          </cell>
          <cell r="B85" t="str">
            <v>BACKBONE - SOUTH RINGS 18-29</v>
          </cell>
        </row>
        <row r="86">
          <cell r="A86" t="str">
            <v>6074</v>
          </cell>
          <cell r="B86" t="str">
            <v>BACKBONE- NORTH RINGS 16-27</v>
          </cell>
        </row>
        <row r="87">
          <cell r="A87" t="str">
            <v>6075</v>
          </cell>
          <cell r="B87" t="str">
            <v>SUSTAINING BASE - 2001</v>
          </cell>
        </row>
        <row r="88">
          <cell r="A88" t="str">
            <v>6076</v>
          </cell>
          <cell r="B88" t="str">
            <v>COLLOCATION PROJECTS - 2001</v>
          </cell>
        </row>
        <row r="89">
          <cell r="A89" t="str">
            <v>6077</v>
          </cell>
          <cell r="B89" t="str">
            <v>BACKBONE - 2001 - MISCELLANEOUS</v>
          </cell>
        </row>
        <row r="90">
          <cell r="A90" t="str">
            <v>6078</v>
          </cell>
          <cell r="B90" t="str">
            <v>CONSOLIDATED SPLICING (M. LOPEZ)</v>
          </cell>
        </row>
        <row r="91">
          <cell r="A91" t="str">
            <v>6079</v>
          </cell>
          <cell r="B91" t="str">
            <v>UNPLANNED WORK FOR 2001-RELOCATION OF WILLIAMS POP</v>
          </cell>
        </row>
        <row r="92">
          <cell r="A92" t="str">
            <v>6080</v>
          </cell>
          <cell r="B92" t="str">
            <v>CUSTOMER BUILD - UNPLANNED WORK FOR 2001</v>
          </cell>
        </row>
        <row r="93">
          <cell r="A93" t="str">
            <v>6081</v>
          </cell>
          <cell r="B93" t="str">
            <v>RELOCATION/CAPITAL - NW SOUTHRIVER DRIVE, MIAMI</v>
          </cell>
        </row>
        <row r="94">
          <cell r="A94" t="str">
            <v>6082</v>
          </cell>
          <cell r="B94" t="str">
            <v>T SPLICE REPLACEMENT-SW 16 ST E/O 95 AVE, MIAMI</v>
          </cell>
        </row>
        <row r="95">
          <cell r="A95" t="str">
            <v>6083</v>
          </cell>
          <cell r="B95" t="str">
            <v>CUSTOMER BUILD - 1050 NW 167 ST, (SPRINT PCS) MIAMI</v>
          </cell>
        </row>
        <row r="96">
          <cell r="A96" t="str">
            <v>6084</v>
          </cell>
          <cell r="B96" t="str">
            <v>CUSTOMER BUILD - 11919 SW 130 ST (SPRINT PCS), MIAMI</v>
          </cell>
        </row>
        <row r="97">
          <cell r="A97" t="str">
            <v>6087</v>
          </cell>
          <cell r="B97" t="str">
            <v>CUSTOMER BUILD - 14707 S DIXIE HWY (SPRINT), MIAMI</v>
          </cell>
        </row>
        <row r="98">
          <cell r="A98" t="str">
            <v>6088</v>
          </cell>
          <cell r="B98" t="str">
            <v>CUSTOMER BUILD - 244 N BISCAYNE BLV(SPRINT), MIAMI</v>
          </cell>
        </row>
        <row r="99">
          <cell r="A99" t="str">
            <v>6089</v>
          </cell>
          <cell r="B99" t="str">
            <v>CUSTOMER BUILD - 2655 LEJEUNE RD(SPRINT), MIAMI</v>
          </cell>
        </row>
        <row r="100">
          <cell r="A100" t="str">
            <v>6090</v>
          </cell>
          <cell r="B100" t="str">
            <v>CUSTOMER BUILD - 2730 SW 3 AVE(SPRINT), MIAMI</v>
          </cell>
        </row>
        <row r="101">
          <cell r="A101" t="str">
            <v>6091</v>
          </cell>
          <cell r="B101" t="str">
            <v>CUSTOMER BUILD - 5975 SUNSET DR (SPRINT), MIAMI</v>
          </cell>
        </row>
        <row r="102">
          <cell r="A102" t="str">
            <v>6093</v>
          </cell>
          <cell r="B102" t="str">
            <v>CUSTOMER BUILD - 7880 BISCAYNE BLVD (Sprint LD), MIAMI</v>
          </cell>
        </row>
        <row r="103">
          <cell r="A103" t="str">
            <v>6095</v>
          </cell>
          <cell r="B103" t="str">
            <v>CUSTOMER BUILD - 400 AUSTRALIAN AVE(Sprint MAN), WEST PALM BCH</v>
          </cell>
        </row>
        <row r="104">
          <cell r="A104" t="str">
            <v>6096</v>
          </cell>
          <cell r="B104" t="str">
            <v>CUSTOMER BUILD - 150 SE 2 AVE #505, MIAMI (6096)</v>
          </cell>
        </row>
        <row r="105">
          <cell r="A105" t="str">
            <v>6100</v>
          </cell>
          <cell r="B105" t="str">
            <v>CUSTOMER BUILD - 550 WATER ST, JACKSONVILLE (SPRINT)</v>
          </cell>
        </row>
        <row r="106">
          <cell r="A106" t="str">
            <v>6101</v>
          </cell>
          <cell r="B106" t="str">
            <v>CUSTOMER BUILD - 11741 N MAIN ST, JACKSONVILLE (SPRINT)</v>
          </cell>
        </row>
        <row r="107">
          <cell r="A107" t="str">
            <v>6102</v>
          </cell>
          <cell r="B107" t="str">
            <v>CUSTOMER BUILD - 734 S MILITARY TRAIL, DEERFIELD (SPRINT)</v>
          </cell>
        </row>
        <row r="108">
          <cell r="A108" t="str">
            <v>6104</v>
          </cell>
          <cell r="B108" t="str">
            <v>CUSTOMER BUILD - 14000 NW 8 ST, FT.LAUDERDALE (SPRINT)</v>
          </cell>
        </row>
        <row r="109">
          <cell r="A109" t="str">
            <v>6110</v>
          </cell>
          <cell r="B109" t="str">
            <v>CUSTOMER BUILD - 12735 GRAN BAY PKWY WEST,JCKSVILL(SPRNT)</v>
          </cell>
        </row>
        <row r="110">
          <cell r="A110" t="str">
            <v>6113</v>
          </cell>
          <cell r="B110" t="str">
            <v>CUSTOMER BUILD - 150 NORTH ORANGE, ORLANDO</v>
          </cell>
        </row>
        <row r="111">
          <cell r="A111" t="str">
            <v>6114</v>
          </cell>
          <cell r="B111" t="str">
            <v>2001 WPB/REIMBURS DAMAGE AT LANTANA RD &amp; MILITARY</v>
          </cell>
        </row>
        <row r="112">
          <cell r="A112" t="str">
            <v>6115</v>
          </cell>
          <cell r="B112" t="str">
            <v>2001 FT.LAUD/CLEAN UP ASSOCIATED WITH HIGH POWER</v>
          </cell>
        </row>
        <row r="113">
          <cell r="A113" t="str">
            <v>6116</v>
          </cell>
          <cell r="B113" t="str">
            <v>2001 FT.LAUD/CLEAN UP ASSOCIATED WITH FIRST SOUTH</v>
          </cell>
        </row>
        <row r="114">
          <cell r="A114" t="str">
            <v>6119</v>
          </cell>
          <cell r="B114" t="str">
            <v>CUSTOMER BUILD-500 NEW YORK AVE (SPRINT),WINTERPRK</v>
          </cell>
        </row>
        <row r="115">
          <cell r="A115" t="str">
            <v>6121</v>
          </cell>
          <cell r="B115" t="str">
            <v>CUSTOMER BUILD-200 SOUTH ORANGE ST (COGENT),ORLANDO</v>
          </cell>
        </row>
        <row r="116">
          <cell r="A116" t="str">
            <v>6122</v>
          </cell>
          <cell r="B116" t="str">
            <v>2001 WPB METRO RING #3</v>
          </cell>
        </row>
        <row r="117">
          <cell r="A117" t="str">
            <v>6124</v>
          </cell>
          <cell r="B117" t="str">
            <v>AMNET PROJECT/AMNET, FTL2, MIA36, NWT AND NAP</v>
          </cell>
        </row>
        <row r="118">
          <cell r="A118" t="str">
            <v>6125</v>
          </cell>
          <cell r="B118" t="str">
            <v>NETWORK PLUS/MIAMI &amp; TRI-COUNTY AREAS</v>
          </cell>
        </row>
        <row r="119">
          <cell r="A119" t="str">
            <v>6126</v>
          </cell>
          <cell r="B119" t="str">
            <v>NETWORK PLUS/JACKSONVILLE</v>
          </cell>
        </row>
        <row r="120">
          <cell r="A120" t="str">
            <v>6127</v>
          </cell>
          <cell r="B120" t="str">
            <v>NETWORK PLUS/ORLANDO</v>
          </cell>
        </row>
        <row r="121">
          <cell r="A121" t="str">
            <v>6128</v>
          </cell>
          <cell r="B121" t="str">
            <v>2002 JACKSONVILLE METRO</v>
          </cell>
        </row>
        <row r="122">
          <cell r="A122" t="str">
            <v>6129</v>
          </cell>
          <cell r="B122" t="str">
            <v>CUSTOMER BUILD - WINTERHAVEN RING #1</v>
          </cell>
        </row>
        <row r="123">
          <cell r="A123" t="str">
            <v>6130</v>
          </cell>
          <cell r="B123" t="str">
            <v>CUSTOMER BUILD - 599 SW 16 TERR (WILLIAMS POP)</v>
          </cell>
        </row>
        <row r="124">
          <cell r="A124" t="str">
            <v>6132</v>
          </cell>
          <cell r="B124" t="str">
            <v>CUSTOMER BUILD - PAETEC PROJECT, MIAMI</v>
          </cell>
        </row>
        <row r="125">
          <cell r="A125" t="str">
            <v>6133</v>
          </cell>
          <cell r="B125" t="str">
            <v>BREVARD TO MALABAR OPGW BUILD - BACKBONE PROJECT</v>
          </cell>
        </row>
        <row r="126">
          <cell r="A126" t="str">
            <v>6134</v>
          </cell>
          <cell r="B126" t="str">
            <v>MIAMI FIBER REINFORCEMENT 2002 PROJECT</v>
          </cell>
        </row>
        <row r="127">
          <cell r="A127" t="str">
            <v>6135</v>
          </cell>
          <cell r="B127" t="str">
            <v>UTILITY T1 PROJECT</v>
          </cell>
        </row>
        <row r="128">
          <cell r="A128" t="str">
            <v>6136</v>
          </cell>
          <cell r="B128" t="str">
            <v>MIGRATE FPL FIBERNET LEASED CIRCUITS TO FN NETWORK</v>
          </cell>
        </row>
        <row r="129">
          <cell r="A129" t="str">
            <v>6137</v>
          </cell>
          <cell r="B129" t="str">
            <v>Customer Build - Network Plus, Miami &amp; Tri-County Areas</v>
          </cell>
        </row>
        <row r="130">
          <cell r="A130" t="str">
            <v>6138</v>
          </cell>
          <cell r="B130" t="str">
            <v>2002 MISC CAPITAL/OSP COMPUTER HARDWARE &amp; SOFTWARE</v>
          </cell>
        </row>
        <row r="131">
          <cell r="A131" t="str">
            <v>6139</v>
          </cell>
          <cell r="B131" t="str">
            <v>CUSTOMER BUILD - IDS PHASE 3, JACARANDA CO</v>
          </cell>
        </row>
        <row r="132">
          <cell r="A132" t="str">
            <v>6140</v>
          </cell>
          <cell r="B132" t="str">
            <v>REMOTE FIBER TEST SYSTEM-ACCESS FIBER, MISC CAPITA</v>
          </cell>
        </row>
        <row r="133">
          <cell r="A133" t="str">
            <v>6141</v>
          </cell>
          <cell r="B133" t="str">
            <v>NOC AT MIA 36 - ENHANCEMENT PROJECTS</v>
          </cell>
        </row>
        <row r="134">
          <cell r="A134" t="str">
            <v>6142</v>
          </cell>
          <cell r="B134" t="str">
            <v>MISC TEST EQUIPMENT PURCHASES FOR FIELD OPS</v>
          </cell>
        </row>
        <row r="135">
          <cell r="A135" t="str">
            <v>6143</v>
          </cell>
          <cell r="B135" t="str">
            <v>FIBER REPLACEMENTS - WEST COAST OPGW</v>
          </cell>
        </row>
        <row r="136">
          <cell r="A136" t="str">
            <v>6144</v>
          </cell>
          <cell r="B136" t="str">
            <v>2002 MISC CAPITAL/CNET SEPARATION PROJECT</v>
          </cell>
        </row>
        <row r="137">
          <cell r="A137" t="str">
            <v>6145</v>
          </cell>
          <cell r="B137" t="str">
            <v>CUSTOMER BUILD - ALLEGIANCE DARK FIBER/MIA,FTL,WPB</v>
          </cell>
        </row>
        <row r="138">
          <cell r="A138" t="str">
            <v>6146</v>
          </cell>
          <cell r="B138" t="str">
            <v>CUSTOMER BUILD - SPRINT MAN CONSTRUCTION</v>
          </cell>
        </row>
        <row r="139">
          <cell r="A139" t="str">
            <v>6147</v>
          </cell>
          <cell r="B139" t="str">
            <v>CUSTOMER BUILD - SPRINT MAN RING SPLICING</v>
          </cell>
        </row>
        <row r="140">
          <cell r="A140" t="str">
            <v>6148</v>
          </cell>
          <cell r="B140" t="str">
            <v>CUSTOMER BUILD - MCI WORLDCOM RING 1/599 SW 16 TER</v>
          </cell>
        </row>
        <row r="141">
          <cell r="A141" t="str">
            <v>6149</v>
          </cell>
          <cell r="B141" t="str">
            <v>CUSTOMER BUILD - MCI WORLDCOM RING 2/1522 NW 23 AV</v>
          </cell>
        </row>
        <row r="142">
          <cell r="A142" t="str">
            <v>6150</v>
          </cell>
          <cell r="B142" t="str">
            <v>CUSTOMER BUILD-MCI WORLDCOM RING 3/600 S DIXIE HWY</v>
          </cell>
        </row>
        <row r="143">
          <cell r="A143" t="str">
            <v>6151</v>
          </cell>
          <cell r="B143" t="str">
            <v>CUSTOMER BUILD-MCI WORLDCOM RING 4/2 S BISCAYNE</v>
          </cell>
        </row>
        <row r="144">
          <cell r="A144" t="str">
            <v>6152</v>
          </cell>
          <cell r="B144" t="str">
            <v>CUSTOMER BUILD-MCI WORLDCOM RING 5/2225 DENNIS ST</v>
          </cell>
        </row>
        <row r="145">
          <cell r="A145" t="str">
            <v>6153</v>
          </cell>
          <cell r="B145" t="str">
            <v>CUSTOMER BUILD - DLSI</v>
          </cell>
        </row>
        <row r="146">
          <cell r="A146" t="str">
            <v>6154</v>
          </cell>
          <cell r="B146" t="str">
            <v>CUSTOMER BUILD-ALLEGIANCE, MIA36 RING</v>
          </cell>
        </row>
        <row r="147">
          <cell r="A147" t="str">
            <v>6155</v>
          </cell>
          <cell r="B147" t="str">
            <v>CUSTOMER BUILD - FOCAL CAPACITY PROJECT, MIAMI</v>
          </cell>
        </row>
        <row r="148">
          <cell r="A148" t="str">
            <v>6156</v>
          </cell>
          <cell r="B148" t="str">
            <v>UNBUDGETED INTERCONNECT FPL FN &amp; ITC DELTACOM</v>
          </cell>
        </row>
        <row r="149">
          <cell r="A149" t="str">
            <v>6157</v>
          </cell>
          <cell r="B149" t="str">
            <v>OSS/BSS SYSTEM - 3605 NW 82 AVE, MIAMI</v>
          </cell>
        </row>
        <row r="150">
          <cell r="A150" t="str">
            <v>6158</v>
          </cell>
          <cell r="B150" t="str">
            <v>CUSTOMER BUILD - FDN CAPACITY PROJECT</v>
          </cell>
        </row>
        <row r="151">
          <cell r="A151" t="str">
            <v>6159</v>
          </cell>
          <cell r="B151" t="str">
            <v>WILLIAMS T SPLICE REPLACEMENT/NW 22 ST</v>
          </cell>
        </row>
        <row r="152">
          <cell r="A152" t="str">
            <v>6160</v>
          </cell>
          <cell r="B152" t="str">
            <v>CUSTOMER BUILD - NEW WORLD NETWORKS DS3 HANDOFF</v>
          </cell>
        </row>
        <row r="153">
          <cell r="A153" t="str">
            <v>6161</v>
          </cell>
          <cell r="B153" t="str">
            <v>UNBUDGETED - TECHNOLOGY INTEGRATION/FIELD OP TEST LAB</v>
          </cell>
        </row>
        <row r="154">
          <cell r="A154" t="str">
            <v>6162</v>
          </cell>
          <cell r="B154" t="str">
            <v>Customer Build - SPRINT MAN LD/Miami Metro R4048</v>
          </cell>
        </row>
        <row r="155">
          <cell r="A155" t="str">
            <v>6163</v>
          </cell>
          <cell r="B155" t="str">
            <v>CUSTOMER BUILD - FT. LAUDERDALE METRO R4070</v>
          </cell>
        </row>
        <row r="156">
          <cell r="A156" t="str">
            <v>6164</v>
          </cell>
          <cell r="B156" t="str">
            <v>CUSTOMER BUILD - FT. LAUDERDALE METRO R4069</v>
          </cell>
        </row>
        <row r="157">
          <cell r="A157" t="str">
            <v>6165</v>
          </cell>
          <cell r="B157" t="str">
            <v>UNBUDGETED - FACILITIES VERIFICATION PROJECT</v>
          </cell>
        </row>
        <row r="158">
          <cell r="A158" t="str">
            <v>6166</v>
          </cell>
          <cell r="B158" t="str">
            <v>CUSTOMER BUILD - ON-FIBER, MIAMI METRO</v>
          </cell>
        </row>
        <row r="159">
          <cell r="A159" t="str">
            <v>6167</v>
          </cell>
          <cell r="B159" t="str">
            <v>CUSTOMER BUILD - MIAMI METRO/COGENT RING #4</v>
          </cell>
        </row>
        <row r="160">
          <cell r="A160" t="str">
            <v>6169</v>
          </cell>
          <cell r="B160" t="str">
            <v>UNBUDGETED-AERIAL CABLE REPLACEMENT/4 ST PETE METR</v>
          </cell>
        </row>
        <row r="161">
          <cell r="A161" t="str">
            <v>6170</v>
          </cell>
          <cell r="B161" t="str">
            <v>CUST BUILD - JACKSONVILLE METRO RING R40006 SPLIT</v>
          </cell>
        </row>
        <row r="162">
          <cell r="A162" t="str">
            <v>6171</v>
          </cell>
          <cell r="B162" t="str">
            <v>SUSTAINING BASE - UNDERGROUND CABLE CONSTRUCTION</v>
          </cell>
        </row>
        <row r="163">
          <cell r="A163" t="str">
            <v>6172</v>
          </cell>
          <cell r="B163" t="str">
            <v>CUST BUILD - OCN CONNECTIVITY PROJECT</v>
          </cell>
        </row>
        <row r="164">
          <cell r="A164" t="str">
            <v>6173</v>
          </cell>
          <cell r="B164" t="str">
            <v>Cust Build (sales driven)-Implement of Allegiance-FTL2 Ring</v>
          </cell>
        </row>
        <row r="165">
          <cell r="A165" t="str">
            <v>6174</v>
          </cell>
          <cell r="B165" t="str">
            <v>Cust Build-MIA36-NDADFLGG OC48 Classic Ring &amp; R4025 Ring Split</v>
          </cell>
        </row>
        <row r="166">
          <cell r="A166" t="str">
            <v>6175</v>
          </cell>
          <cell r="B166" t="str">
            <v>Sust. Base - Magnolia Main Central Office Fiber Entrance Diversity- 45 Magnolia St,Orlando,Fl</v>
          </cell>
        </row>
        <row r="167">
          <cell r="A167" t="str">
            <v>6177</v>
          </cell>
          <cell r="B167" t="str">
            <v>CUST BUILD-IMP OF ALLEGIANCE-MIA36 POP RING(R6017)</v>
          </cell>
        </row>
        <row r="168">
          <cell r="A168" t="str">
            <v>6178</v>
          </cell>
          <cell r="B168" t="str">
            <v>CUST_BUILD-OCN_CONNECTIVITY_PROJECT_&amp; FTLDFLMR CO (SALES_DRIVEN)</v>
          </cell>
        </row>
        <row r="169">
          <cell r="A169" t="str">
            <v>6179</v>
          </cell>
          <cell r="B169" t="str">
            <v xml:space="preserve">VERO BEACH OC12 L4076    </v>
          </cell>
        </row>
        <row r="170">
          <cell r="A170" t="str">
            <v>6180</v>
          </cell>
          <cell r="B170" t="str">
            <v>CUST BUILD-IMPLEMENTATION OF MPOWER-PMBIFL10 RINGS</v>
          </cell>
        </row>
        <row r="171">
          <cell r="A171" t="str">
            <v>6181</v>
          </cell>
          <cell r="B171" t="str">
            <v xml:space="preserve">IMPL OF R3011 OC-48 RING BETWEEN MIA36 AND FTL2 </v>
          </cell>
        </row>
        <row r="172">
          <cell r="A172" t="str">
            <v>6182</v>
          </cell>
          <cell r="B172" t="str">
            <v>R4075 MIA METRO OC-48 RING MIA36-MIAMFLHL-MIAMFLAE</v>
          </cell>
        </row>
        <row r="173">
          <cell r="A173" t="str">
            <v>6183</v>
          </cell>
          <cell r="B173" t="str">
            <v>UNBUDGETED/CLOSED_CAPITAL_PROJECTS_</v>
          </cell>
        </row>
        <row r="174">
          <cell r="A174" t="str">
            <v>6184</v>
          </cell>
          <cell r="B174" t="str">
            <v>CUST BUILD-IMPLEM OF MIA36 TO LATAMNAP OC-48 RING</v>
          </cell>
        </row>
        <row r="175">
          <cell r="A175" t="str">
            <v>6185</v>
          </cell>
          <cell r="B175" t="str">
            <v>Implementation of Telefonica MIA 36 ring (R6020)</v>
          </cell>
        </row>
        <row r="176">
          <cell r="A176" t="str">
            <v>6188</v>
          </cell>
          <cell r="B176" t="str">
            <v xml:space="preserve">IMPL 2ND FTL2 TO FDN OC-48 RING-FTLDFL FDN R6019 </v>
          </cell>
        </row>
        <row r="177">
          <cell r="A177" t="str">
            <v>6189</v>
          </cell>
          <cell r="B177" t="str">
            <v>CUST_BUILD-INFOLINK-BLDG_ENTRANCE_@_1953_NW_22_ST_</v>
          </cell>
        </row>
        <row r="178">
          <cell r="A178" t="str">
            <v>6190</v>
          </cell>
          <cell r="B178" t="str">
            <v>CUST BUILD-SPRINT PRODUCT ORDER #1 -WPB METRO RING</v>
          </cell>
        </row>
        <row r="179">
          <cell r="A179" t="str">
            <v>6191</v>
          </cell>
          <cell r="B179" t="str">
            <v>CUST BUILD-SPRINT PRODUCT ORDER #2 -MIAMI MAN RING</v>
          </cell>
        </row>
        <row r="180">
          <cell r="A180" t="str">
            <v>6192</v>
          </cell>
          <cell r="B180" t="str">
            <v>CUST BUILD-SPRINT PRODUCT ORDER #3 -LD RING- MIAMI</v>
          </cell>
        </row>
        <row r="181">
          <cell r="A181" t="str">
            <v>6200</v>
          </cell>
          <cell r="B181" t="str">
            <v>TEMPORARY CONSTRUCTION INVENTORY</v>
          </cell>
        </row>
        <row r="182">
          <cell r="A182" t="str">
            <v>6201</v>
          </cell>
          <cell r="B182" t="str">
            <v>NEW CUSTOMER GROWTH</v>
          </cell>
        </row>
        <row r="183">
          <cell r="A183" t="str">
            <v>6202</v>
          </cell>
          <cell r="B183" t="str">
            <v>Inventory Offset</v>
          </cell>
        </row>
        <row r="184">
          <cell r="A184" t="str">
            <v>6301</v>
          </cell>
          <cell r="B184" t="str">
            <v>CC-NEW WORLD TOWER (HUB) 100 N BISCAYNE BLVD, MIA</v>
          </cell>
        </row>
        <row r="185">
          <cell r="A185" t="str">
            <v>6302</v>
          </cell>
          <cell r="B185" t="str">
            <v>CC-TELESOURCE  36 NE 2 STREET, MIAMI</v>
          </cell>
        </row>
        <row r="186">
          <cell r="A186" t="str">
            <v>6303</v>
          </cell>
          <cell r="B186" t="str">
            <v>CC-200 SE 1 STREET, MIAMI</v>
          </cell>
        </row>
        <row r="187">
          <cell r="A187" t="str">
            <v>6304</v>
          </cell>
          <cell r="B187" t="str">
            <v>CC-DORAL COMMERCE PARK 600 NW 97 AVE, MIAMI</v>
          </cell>
        </row>
        <row r="188">
          <cell r="A188" t="str">
            <v>6305</v>
          </cell>
          <cell r="B188" t="str">
            <v>CC-METRO MALL  1 NE 1 STREET, MIAMI</v>
          </cell>
        </row>
        <row r="189">
          <cell r="A189" t="str">
            <v>6306</v>
          </cell>
          <cell r="B189" t="str">
            <v>CC-LIGHTSPEED@BEACON TRADE PORT 11500 NW 25 ST,MIA</v>
          </cell>
        </row>
        <row r="190">
          <cell r="A190" t="str">
            <v>6307</v>
          </cell>
          <cell r="B190" t="str">
            <v>CC-BEACON CYBERPORT NW 25 ST &amp; 107 AVE, MIA</v>
          </cell>
        </row>
        <row r="191">
          <cell r="A191" t="str">
            <v>6308</v>
          </cell>
          <cell r="B191" t="str">
            <v>CC-MIAMI LEVEL 3 POP  49 NW 5 STREET, MIA</v>
          </cell>
        </row>
        <row r="192">
          <cell r="A192" t="str">
            <v>6309</v>
          </cell>
          <cell r="B192" t="str">
            <v>CC-MIAMI TELESITE  2200 S DIXIE HWY, MIA</v>
          </cell>
        </row>
        <row r="193">
          <cell r="A193" t="str">
            <v>6310</v>
          </cell>
          <cell r="B193" t="str">
            <v>CC-COLO+  1080 NW 163 DRIVE, MIA</v>
          </cell>
        </row>
        <row r="194">
          <cell r="A194" t="str">
            <v>6311</v>
          </cell>
          <cell r="B194" t="str">
            <v>CC-NAP-TECH CNT OF THE AMERICAS NW 8 ST &amp; N MIA AV</v>
          </cell>
        </row>
        <row r="195">
          <cell r="A195" t="str">
            <v>6312</v>
          </cell>
          <cell r="B195" t="str">
            <v>CC-TELEPLACE  100 NE 80 TERRACE, MIA</v>
          </cell>
        </row>
        <row r="196">
          <cell r="A196" t="str">
            <v>6313</v>
          </cell>
          <cell r="B196" t="str">
            <v>CC-28 W FLAGLER STREET, MIA</v>
          </cell>
        </row>
        <row r="197">
          <cell r="A197" t="str">
            <v>6314</v>
          </cell>
          <cell r="B197" t="str">
            <v>CC-OMNI MALL  1601 BISCAYNE BLVD, MIA</v>
          </cell>
        </row>
        <row r="198">
          <cell r="A198" t="str">
            <v>6315</v>
          </cell>
          <cell r="B198" t="str">
            <v>CC - C&amp;W - 250 S. ORANGE,ORLANDO</v>
          </cell>
        </row>
        <row r="199">
          <cell r="A199" t="str">
            <v>6316</v>
          </cell>
          <cell r="B199" t="str">
            <v>CC - MIAMI 36 (POP) - 3625 NW 82 AVE</v>
          </cell>
        </row>
        <row r="200">
          <cell r="A200" t="str">
            <v>6317</v>
          </cell>
          <cell r="B200" t="str">
            <v>CC - TYCO/TELEFONICA(CABLEHEAD)-6503 W ROGERS CIRC</v>
          </cell>
        </row>
        <row r="201">
          <cell r="A201" t="str">
            <v>6318</v>
          </cell>
          <cell r="B201" t="str">
            <v>CC - PARK TOWER(COGENT DARK FIBER ONLY)</v>
          </cell>
        </row>
        <row r="202">
          <cell r="A202" t="str">
            <v>6319</v>
          </cell>
          <cell r="B202" t="str">
            <v>CC - AMERICA TEL (GLOBAL CROSSING CABLE)</v>
          </cell>
        </row>
        <row r="203">
          <cell r="A203" t="str">
            <v>6320</v>
          </cell>
          <cell r="B203" t="str">
            <v>CC - ALLEGIANCE (POP) - 8230 EAST BROADWAY, TAMPA</v>
          </cell>
        </row>
        <row r="204">
          <cell r="A204" t="str">
            <v>6321</v>
          </cell>
          <cell r="B204" t="str">
            <v>CC - FRANKLIN EXCHANGE - 655 N FRANKLIN ST, TAMPA</v>
          </cell>
        </row>
        <row r="205">
          <cell r="A205" t="str">
            <v>6324</v>
          </cell>
          <cell r="B205" t="str">
            <v>CC - COMPTECH - 15950 WEST DIXIE HIGHWAY, MIAMI</v>
          </cell>
        </row>
        <row r="206">
          <cell r="A206" t="str">
            <v>6326</v>
          </cell>
          <cell r="B206" t="str">
            <v>CC - CENTER PORT - 2810 CENTER PORT CENTER</v>
          </cell>
        </row>
        <row r="207">
          <cell r="A207" t="str">
            <v>6327</v>
          </cell>
          <cell r="B207" t="str">
            <v xml:space="preserve">CC - TELEPLACE TAMPA (CITICORP BLDG) </v>
          </cell>
        </row>
        <row r="208">
          <cell r="A208" t="str">
            <v>6328</v>
          </cell>
          <cell r="B208" t="str">
            <v>CC - 501 KENNEDY BLVD</v>
          </cell>
        </row>
        <row r="209">
          <cell r="A209" t="str">
            <v>6330</v>
          </cell>
          <cell r="B209" t="str">
            <v>CC - ADC - TARGET TECHNOLOGY - 5700 NW 37 AVE, MIA</v>
          </cell>
        </row>
        <row r="210">
          <cell r="A210" t="str">
            <v>6331</v>
          </cell>
          <cell r="B210" t="str">
            <v>CC - GATEWAY - 8750 NW 21 TERR, MIA</v>
          </cell>
        </row>
        <row r="211">
          <cell r="A211" t="str">
            <v>6332</v>
          </cell>
          <cell r="B211" t="str">
            <v>CC - 150 W FLAGLER ST, MIAMI</v>
          </cell>
        </row>
        <row r="212">
          <cell r="A212" t="str">
            <v>6333</v>
          </cell>
          <cell r="B212" t="str">
            <v>CC - ORLANDO COLO SOLUTIONS  100 N LUCERNE CIRCLE</v>
          </cell>
        </row>
        <row r="213">
          <cell r="A213" t="str">
            <v>6334</v>
          </cell>
          <cell r="B213" t="str">
            <v>CC - COLO.COM  440 KENNEDY BLVD</v>
          </cell>
        </row>
        <row r="214">
          <cell r="A214" t="str">
            <v>6335</v>
          </cell>
          <cell r="B214" t="str">
            <v>CC - ORLW (POP) 8240 PARKLINE BLVD, ORLANDO</v>
          </cell>
        </row>
        <row r="215">
          <cell r="A215" t="str">
            <v>6337</v>
          </cell>
          <cell r="B215" t="str">
            <v>CC - NODECOM - 326 FERN ST, WEST PALM</v>
          </cell>
        </row>
        <row r="216">
          <cell r="A216" t="str">
            <v>6338</v>
          </cell>
          <cell r="B216" t="str">
            <v>CC - HAVERHILL - 1550 N HAVERHILL RD, WEST PALM</v>
          </cell>
        </row>
        <row r="217">
          <cell r="A217" t="str">
            <v>6340</v>
          </cell>
          <cell r="B217" t="str">
            <v>CC - COGENT - 412 E MADISON ST, TAMPA</v>
          </cell>
        </row>
        <row r="218">
          <cell r="A218" t="str">
            <v>6341</v>
          </cell>
          <cell r="B218" t="str">
            <v>CC - 360 NETWORKS - 500 N DIXIE HWY - BOCA RATON</v>
          </cell>
        </row>
        <row r="219">
          <cell r="A219" t="str">
            <v>6342</v>
          </cell>
          <cell r="B219" t="str">
            <v>CC - TAMPA LEVEL 3 - 7909 WOODLAND CENTRE BLVD</v>
          </cell>
        </row>
        <row r="220">
          <cell r="A220" t="str">
            <v>6343</v>
          </cell>
          <cell r="B220" t="str">
            <v>CC - JAX LEVEL 3 - 4184 PHILLIPS HWY/JACKSONVILLE</v>
          </cell>
        </row>
        <row r="221">
          <cell r="A221" t="str">
            <v>6344</v>
          </cell>
          <cell r="B221" t="str">
            <v>CC - IMPSAT/BELLSOUTH - 2040 N DIXIE HWY/WILTON MA</v>
          </cell>
        </row>
        <row r="222">
          <cell r="A222" t="str">
            <v>6345</v>
          </cell>
          <cell r="B222" t="str">
            <v>CC - ORLANDO LEVEL 3 - 380 LAKE DESTINY BLVD</v>
          </cell>
        </row>
        <row r="223">
          <cell r="A223" t="str">
            <v>6346</v>
          </cell>
          <cell r="B223" t="str">
            <v>CC - COGENT - 1 SE 3 AVE, MIAMI</v>
          </cell>
        </row>
        <row r="224">
          <cell r="A224" t="str">
            <v>6347</v>
          </cell>
          <cell r="B224" t="str">
            <v>CC - COGENT - 2 SOUTH BISCAYNE BLVD, MIAMI</v>
          </cell>
        </row>
        <row r="225">
          <cell r="A225" t="str">
            <v>6348</v>
          </cell>
          <cell r="B225" t="str">
            <v>CC - COGENT - 200 SOUTH BISCAYNE BLVD, MIAMI</v>
          </cell>
        </row>
        <row r="226">
          <cell r="A226" t="str">
            <v>6349</v>
          </cell>
          <cell r="B226" t="str">
            <v>CC - COGENT - 1700 NORTH 25 STREET, TAMPA</v>
          </cell>
        </row>
        <row r="227">
          <cell r="A227" t="str">
            <v>6350</v>
          </cell>
          <cell r="B227" t="str">
            <v>CC - COGENT - 510 COLUMBIA STREET, ORLANDO</v>
          </cell>
        </row>
        <row r="228">
          <cell r="A228" t="str">
            <v>6352</v>
          </cell>
          <cell r="B228" t="str">
            <v>CC - COGENT - 200 SOUTH ORANGE AVE, ORLANDO</v>
          </cell>
        </row>
        <row r="229">
          <cell r="A229" t="str">
            <v>6353</v>
          </cell>
          <cell r="B229" t="str">
            <v>CC - 100 SOUTH BISCAYNE BLVD, MIAMI</v>
          </cell>
        </row>
        <row r="230">
          <cell r="A230" t="str">
            <v>6354</v>
          </cell>
          <cell r="B230" t="str">
            <v>CC-COLO+  1080 NW 163 DRIVE, MIA</v>
          </cell>
        </row>
        <row r="231">
          <cell r="A231" t="str">
            <v>6355</v>
          </cell>
          <cell r="B231" t="str">
            <v xml:space="preserve">CC-R8017 BETWEEN NWT AND NAP (MIAMI) </v>
          </cell>
        </row>
        <row r="232">
          <cell r="A232" t="str">
            <v>6356</v>
          </cell>
          <cell r="B232" t="str">
            <v>CC-MIAMFL CARRIER CONDO R8066 BETWEEN NWN &amp; NAP</v>
          </cell>
        </row>
        <row r="233">
          <cell r="A233" t="str">
            <v>6357</v>
          </cell>
          <cell r="B233" t="str">
            <v xml:space="preserve">CUST BUILD-TYCO -SPLICING FROM TELESOURCE-NAP </v>
          </cell>
        </row>
        <row r="234">
          <cell r="A234" t="str">
            <v>6358</v>
          </cell>
          <cell r="B234" t="str">
            <v xml:space="preserve">CUST BUILD-IMPL OF LAN RING @ BRICKELL &amp; NWT </v>
          </cell>
        </row>
        <row r="235">
          <cell r="A235" t="str">
            <v>6500</v>
          </cell>
          <cell r="B235" t="str">
            <v>OPTERA ELECTRONICS - SOUTH RING - BACKBONE</v>
          </cell>
        </row>
        <row r="236">
          <cell r="A236" t="str">
            <v>6501</v>
          </cell>
          <cell r="B236" t="str">
            <v>OPTERA ELECTRONICS - NORTH RING - BACKBONE</v>
          </cell>
        </row>
        <row r="237">
          <cell r="A237" t="str">
            <v>6600</v>
          </cell>
          <cell r="B237" t="str">
            <v>RELO - SW 4 AVE RELO PROJ/SW 4 AND SW 3 AVE, FTLD</v>
          </cell>
        </row>
        <row r="238">
          <cell r="A238" t="str">
            <v>6601</v>
          </cell>
          <cell r="B238" t="str">
            <v>RELO-ALOMA AVE RELO PROK/ALOMA AVE TO JAMESTOWN RD</v>
          </cell>
        </row>
        <row r="239">
          <cell r="A239" t="str">
            <v>6602</v>
          </cell>
          <cell r="B239" t="str">
            <v>RELO - ROYAL PALM @ ROCK ISLAND, BROWARD COUNTY</v>
          </cell>
        </row>
        <row r="240">
          <cell r="A240" t="str">
            <v>6603</v>
          </cell>
          <cell r="B240" t="str">
            <v>RELO-PGA RELO PROJ/PGA BLV@DIXIE HWY&amp;DIXIE @RCA BL</v>
          </cell>
        </row>
        <row r="241">
          <cell r="A241" t="str">
            <v>6604</v>
          </cell>
          <cell r="B241" t="str">
            <v>RELO-WINDING HOLLOW PROJ/WINDING CHASE RESIDENTIAL</v>
          </cell>
        </row>
        <row r="242">
          <cell r="A242" t="str">
            <v>6605</v>
          </cell>
          <cell r="B242" t="str">
            <v>RELO-LINKS RELO PROJ/SR 60 IN TAMPA</v>
          </cell>
        </row>
        <row r="243">
          <cell r="A243" t="str">
            <v>6606</v>
          </cell>
          <cell r="B243" t="str">
            <v>RELO-2ND AVE RELOCATION - CBD, MIAMI</v>
          </cell>
        </row>
        <row r="244">
          <cell r="A244" t="str">
            <v>6607</v>
          </cell>
          <cell r="B244" t="str">
            <v>RELO-MISCELLANEOUS RELOCATION JOBS</v>
          </cell>
        </row>
        <row r="245">
          <cell r="A245" t="str">
            <v>6608</v>
          </cell>
          <cell r="B245" t="str">
            <v>RELO-DAYTONA SPEEDWAY PEDESTRIAN OVERPASS, DAYTONA</v>
          </cell>
        </row>
        <row r="246">
          <cell r="A246" t="str">
            <v>6609</v>
          </cell>
          <cell r="B246" t="str">
            <v>RELO-YAMATO RD B/W MILITARY TR AND E/O CONGRESS AV</v>
          </cell>
        </row>
        <row r="247">
          <cell r="A247" t="str">
            <v>6610</v>
          </cell>
          <cell r="B247" t="str">
            <v>RELO-BEARSS AVE WIDENING PROJECT, TAMPA</v>
          </cell>
        </row>
        <row r="248">
          <cell r="A248" t="str">
            <v>6611</v>
          </cell>
          <cell r="B248" t="str">
            <v>RESTORATION OF DAMGED FIBER@NW 31 ST &amp; 77 AV TO NW</v>
          </cell>
        </row>
        <row r="249">
          <cell r="A249" t="str">
            <v>6612</v>
          </cell>
          <cell r="B249" t="str">
            <v>RELO - DEAN ROAD FIBER CUT/DEAN RD &amp; ALOMA AVE</v>
          </cell>
        </row>
        <row r="250">
          <cell r="A250" t="str">
            <v>6613</v>
          </cell>
          <cell r="B250" t="str">
            <v>RELO - MILITARY TRAIL / BLUE HERON, RIVIERA BEACH</v>
          </cell>
        </row>
        <row r="251">
          <cell r="A251" t="str">
            <v>6614</v>
          </cell>
          <cell r="B251" t="str">
            <v>RELO-MARKHAM WOODS DRIVE AND ST 434(ORLANDO METRO)</v>
          </cell>
        </row>
        <row r="252">
          <cell r="A252" t="str">
            <v>6615</v>
          </cell>
          <cell r="B252" t="str">
            <v>RELO-SR 44 FROM 1-4 TO DR 4118</v>
          </cell>
        </row>
        <row r="253">
          <cell r="A253" t="str">
            <v>6616</v>
          </cell>
          <cell r="B253" t="str">
            <v>RELO-LAKE WORTH RD &amp; MILITARY TRAIL/WPB</v>
          </cell>
        </row>
        <row r="254">
          <cell r="A254" t="str">
            <v>6617</v>
          </cell>
          <cell r="B254" t="str">
            <v>RELO-CLINT MOORE RD/MILITARY TRL TO BROKEN SOUND</v>
          </cell>
        </row>
        <row r="255">
          <cell r="A255" t="str">
            <v>6618</v>
          </cell>
          <cell r="B255" t="str">
            <v>RELO-SR870/COMMERCIAL BLVD AND NW 64 AVE, BROWARD</v>
          </cell>
        </row>
        <row r="256">
          <cell r="A256" t="str">
            <v>6619</v>
          </cell>
          <cell r="B256" t="str">
            <v>RELO-SW 97TH AVENUE FOC SEGMENT REPLACEMENT</v>
          </cell>
        </row>
        <row r="257">
          <cell r="A257" t="str">
            <v>6620</v>
          </cell>
          <cell r="B257" t="str">
            <v>RELO - FDOT/CITY OF POMPANO BEACH</v>
          </cell>
        </row>
        <row r="258">
          <cell r="A258" t="str">
            <v>6621</v>
          </cell>
          <cell r="B258" t="str">
            <v>RELO - SILVER BEACH @ US1 RELOCATION PROJECT</v>
          </cell>
        </row>
        <row r="259">
          <cell r="A259" t="str">
            <v>6622</v>
          </cell>
          <cell r="B259" t="str">
            <v>RELO - COPANS RD-FLA TRNPK TO POWERLINE RD</v>
          </cell>
        </row>
        <row r="260">
          <cell r="A260" t="str">
            <v>6623</v>
          </cell>
          <cell r="B260" t="str">
            <v>RELO - SPANISH RIVER BLVD &amp; N DIXIE HWY, BOCA RATO</v>
          </cell>
        </row>
        <row r="261">
          <cell r="A261" t="str">
            <v>6624</v>
          </cell>
          <cell r="B261" t="str">
            <v>RELO - MILITARY TRAIL AT SOUTHERN BLVD, WPB</v>
          </cell>
        </row>
        <row r="262">
          <cell r="A262" t="str">
            <v>6625</v>
          </cell>
          <cell r="B262" t="str">
            <v>RELO - ST. JOHN'S BLUFF, JACKSONVILLE</v>
          </cell>
        </row>
        <row r="263">
          <cell r="A263" t="str">
            <v>6626</v>
          </cell>
          <cell r="B263" t="str">
            <v>RELO - SR 826 AND NW S RIVER DRIVE, MIAMI DADE</v>
          </cell>
        </row>
        <row r="264">
          <cell r="A264" t="str">
            <v>6627</v>
          </cell>
          <cell r="B264" t="str">
            <v xml:space="preserve">RELO - NEW WORLD TOWER/100 BISCAYNE BLVD, MIAMI </v>
          </cell>
        </row>
        <row r="265">
          <cell r="A265" t="str">
            <v>6628</v>
          </cell>
          <cell r="B265" t="str">
            <v>RELO - MIAMI GARDENS BLVD RELOCATION PROJECT</v>
          </cell>
        </row>
        <row r="266">
          <cell r="A266" t="str">
            <v>6629</v>
          </cell>
          <cell r="B266" t="str">
            <v xml:space="preserve">RELO - PALM RIVER RD PROJECT </v>
          </cell>
        </row>
        <row r="267">
          <cell r="A267" t="str">
            <v>6630</v>
          </cell>
          <cell r="B267" t="str">
            <v xml:space="preserve">RELO - SR60A BYPASS @ US 17, BARTOW </v>
          </cell>
        </row>
        <row r="268">
          <cell r="A268" t="str">
            <v>6631</v>
          </cell>
          <cell r="B268" t="str">
            <v>RELO-ST JOHNS PKWY/E FROM RINEHART RD TO UPSALA RD</v>
          </cell>
        </row>
        <row r="269">
          <cell r="A269" t="str">
            <v>6632</v>
          </cell>
          <cell r="B269" t="str">
            <v xml:space="preserve">RELO-CR 427 FROM CR 436 TO CHARLOTTE ST, SEMINOLE </v>
          </cell>
        </row>
        <row r="270">
          <cell r="A270" t="str">
            <v>6633</v>
          </cell>
          <cell r="B270" t="str">
            <v xml:space="preserve">RELO-SR 5 (OLIVE AVE)  PALM BEACH COUNTY </v>
          </cell>
        </row>
        <row r="271">
          <cell r="A271" t="str">
            <v>6634</v>
          </cell>
          <cell r="B271" t="str">
            <v>Relo - Canal G-35 Crossing @ Nob Hill Road and SR 84, Ft. Lauderdale</v>
          </cell>
        </row>
        <row r="272">
          <cell r="A272" t="str">
            <v>6635</v>
          </cell>
          <cell r="B272" t="str">
            <v>Relo - SR 41 (US 301) from south of Sligh Ave to south of the Tampa Bypass Canal</v>
          </cell>
        </row>
        <row r="273">
          <cell r="A273" t="str">
            <v>6636</v>
          </cell>
          <cell r="B273" t="str">
            <v>Relo-SR 953 (LeJeune Rd)- NW S River Dr from Oakwood Ave to first pole of exit ramp</v>
          </cell>
        </row>
        <row r="274">
          <cell r="A274" t="str">
            <v>6637</v>
          </cell>
          <cell r="B274" t="str">
            <v>Relo-Clint Moore Rd between Lyons Road and Jog Road in the WPB Metro area</v>
          </cell>
        </row>
        <row r="275">
          <cell r="A275" t="str">
            <v>6638</v>
          </cell>
          <cell r="B275" t="str">
            <v>RELO-GREENLAND_RD_FROM_US1_TO_LAKE_FERN_DR_IN_JAX_</v>
          </cell>
        </row>
        <row r="276">
          <cell r="A276" t="str">
            <v>6639</v>
          </cell>
          <cell r="B276" t="str">
            <v>A1A from PGA Blvd to Gardens Drive Relocation Project</v>
          </cell>
        </row>
        <row r="277">
          <cell r="A277" t="str">
            <v>6640</v>
          </cell>
          <cell r="B277" t="str">
            <v>John Rhodes Blvd Relocations Project</v>
          </cell>
        </row>
        <row r="278">
          <cell r="A278" t="str">
            <v>6641</v>
          </cell>
          <cell r="B278" t="str">
            <v xml:space="preserve">SR 836 &amp; LE JEUNE RD ON NW 14TH ST IN MIAMI-DADE  </v>
          </cell>
        </row>
        <row r="279">
          <cell r="A279" t="str">
            <v>6642</v>
          </cell>
          <cell r="B279" t="str">
            <v>BROADWAY @ LAKEWOOD INTERSECTION IMPROV (TAMPA,FL)</v>
          </cell>
        </row>
        <row r="280">
          <cell r="A280" t="str">
            <v>6643</v>
          </cell>
          <cell r="B280" t="str">
            <v xml:space="preserve">RELOC-BROADWAY AVE FROM TH TO 59TH STREETS-WPB  </v>
          </cell>
        </row>
        <row r="281">
          <cell r="A281" t="str">
            <v>6644</v>
          </cell>
          <cell r="B281" t="str">
            <v xml:space="preserve">RELOC-SR 100 BACKBONE RELOCATION PROJECT </v>
          </cell>
        </row>
        <row r="282">
          <cell r="A282" t="str">
            <v>6997</v>
          </cell>
          <cell r="B282" t="str">
            <v>MISCELLANEOUS CAPITAL</v>
          </cell>
        </row>
        <row r="283">
          <cell r="A283" t="str">
            <v>6998</v>
          </cell>
          <cell r="B283" t="str">
            <v>MISCELLANEOUS CAPITAL</v>
          </cell>
        </row>
        <row r="284">
          <cell r="A284" t="str">
            <v>7005</v>
          </cell>
          <cell r="B284" t="str">
            <v>SBC - PO 4A - MIAMI</v>
          </cell>
        </row>
        <row r="285">
          <cell r="A285" t="str">
            <v>7596</v>
          </cell>
          <cell r="B285" t="str">
            <v>Transferred Assets</v>
          </cell>
        </row>
        <row r="286">
          <cell r="A286" t="str">
            <v>7694</v>
          </cell>
          <cell r="B286" t="str">
            <v>Transferred Assets</v>
          </cell>
        </row>
        <row r="287">
          <cell r="A287" t="str">
            <v>8158</v>
          </cell>
          <cell r="B287" t="str">
            <v>Transferred Assets</v>
          </cell>
        </row>
      </sheetData>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94OBF.XLS"/>
      <sheetName val="0494OBF.XLS (2)"/>
    </sheetNames>
    <sheetDataSet>
      <sheetData sheetId="0"/>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C-40</v>
          </cell>
          <cell r="H1" t="str">
            <v>O &amp; M COMPOUND MULTIPLIER CALCULATION</v>
          </cell>
        </row>
        <row r="4">
          <cell r="A4" t="str">
            <v>FLORIDA PUBLIC SERVICE COMMISSION</v>
          </cell>
          <cell r="G4" t="str">
            <v xml:space="preserve">EXPLANATION: </v>
          </cell>
          <cell r="H4" t="str">
            <v>FOR EACH YEAR SINCE THE BENCHMARK YEAR, PROVIDE THE AMOUNTS AND PERCENT INCREASES ASSOCIATED WITH CUSTOMERS AND AVERAGE CPI. SHOW THE CALCULATION FOR EACH COMPOUND MULTIPLIER.</v>
          </cell>
          <cell r="N4" t="str">
            <v>TYPE OF DATA SHOWN:</v>
          </cell>
        </row>
        <row r="6">
          <cell r="A6" t="str">
            <v>COMPANY:</v>
          </cell>
        </row>
        <row r="8">
          <cell r="A8" t="str">
            <v>DOCKET NO.:</v>
          </cell>
          <cell r="N8" t="str">
            <v>WITNESS:</v>
          </cell>
        </row>
        <row r="11">
          <cell r="C11" t="str">
            <v>Total Customers</v>
          </cell>
          <cell r="I11" t="str">
            <v>Average CPI-U  (1967 = 100)</v>
          </cell>
        </row>
        <row r="13">
          <cell r="A13" t="str">
            <v>LINE</v>
          </cell>
          <cell r="G13" t="str">
            <v>Compound</v>
          </cell>
          <cell r="M13" t="str">
            <v>Compound</v>
          </cell>
          <cell r="O13" t="str">
            <v>Inflation and Growth</v>
          </cell>
        </row>
        <row r="14">
          <cell r="A14" t="str">
            <v>NO.</v>
          </cell>
          <cell r="B14" t="str">
            <v>YEAR</v>
          </cell>
          <cell r="C14" t="str">
            <v>Amount</v>
          </cell>
          <cell r="E14" t="str">
            <v>% Increase</v>
          </cell>
          <cell r="G14" t="str">
            <v>Multiplier</v>
          </cell>
          <cell r="I14" t="str">
            <v>Amount</v>
          </cell>
          <cell r="K14" t="str">
            <v>% Increase</v>
          </cell>
          <cell r="M14" t="str">
            <v>Multiplier</v>
          </cell>
          <cell r="O14" t="str">
            <v>Compound Multiplier</v>
          </cell>
        </row>
        <row r="16">
          <cell r="A16">
            <v>1</v>
          </cell>
        </row>
        <row r="17">
          <cell r="A17">
            <v>2</v>
          </cell>
        </row>
        <row r="18">
          <cell r="A18">
            <v>3</v>
          </cell>
        </row>
        <row r="19">
          <cell r="A19">
            <v>4</v>
          </cell>
        </row>
        <row r="20">
          <cell r="A20">
            <v>5</v>
          </cell>
        </row>
        <row r="21">
          <cell r="A21">
            <v>6</v>
          </cell>
        </row>
        <row r="22">
          <cell r="A22">
            <v>7</v>
          </cell>
        </row>
        <row r="23">
          <cell r="A23">
            <v>8</v>
          </cell>
        </row>
        <row r="24">
          <cell r="A24">
            <v>9</v>
          </cell>
        </row>
        <row r="25">
          <cell r="A25">
            <v>10</v>
          </cell>
        </row>
        <row r="26">
          <cell r="A26">
            <v>11</v>
          </cell>
        </row>
        <row r="27">
          <cell r="A27">
            <v>12</v>
          </cell>
        </row>
        <row r="28">
          <cell r="A28">
            <v>13</v>
          </cell>
        </row>
        <row r="29">
          <cell r="A29">
            <v>14</v>
          </cell>
        </row>
        <row r="30">
          <cell r="A30">
            <v>15</v>
          </cell>
        </row>
        <row r="31">
          <cell r="A31">
            <v>16</v>
          </cell>
        </row>
        <row r="32">
          <cell r="A32">
            <v>17</v>
          </cell>
        </row>
        <row r="33">
          <cell r="A33">
            <v>18</v>
          </cell>
        </row>
        <row r="34">
          <cell r="A34">
            <v>19</v>
          </cell>
        </row>
        <row r="35">
          <cell r="A35">
            <v>20</v>
          </cell>
        </row>
        <row r="36">
          <cell r="A36">
            <v>21</v>
          </cell>
        </row>
        <row r="37">
          <cell r="A37">
            <v>22</v>
          </cell>
        </row>
        <row r="38">
          <cell r="A38">
            <v>23</v>
          </cell>
        </row>
        <row r="39">
          <cell r="A39">
            <v>24</v>
          </cell>
        </row>
        <row r="40">
          <cell r="A40">
            <v>25</v>
          </cell>
        </row>
        <row r="41">
          <cell r="A41">
            <v>26</v>
          </cell>
        </row>
        <row r="42">
          <cell r="A42">
            <v>27</v>
          </cell>
        </row>
        <row r="43">
          <cell r="A43">
            <v>28</v>
          </cell>
        </row>
        <row r="44">
          <cell r="A44">
            <v>29</v>
          </cell>
        </row>
        <row r="45">
          <cell r="A45">
            <v>30</v>
          </cell>
        </row>
        <row r="46">
          <cell r="A46">
            <v>31</v>
          </cell>
        </row>
        <row r="47">
          <cell r="A47">
            <v>32</v>
          </cell>
        </row>
        <row r="48">
          <cell r="A48">
            <v>33</v>
          </cell>
        </row>
        <row r="49">
          <cell r="A49">
            <v>34</v>
          </cell>
        </row>
        <row r="50">
          <cell r="A50">
            <v>35</v>
          </cell>
        </row>
        <row r="51">
          <cell r="A51">
            <v>36</v>
          </cell>
        </row>
        <row r="52">
          <cell r="A52">
            <v>37</v>
          </cell>
        </row>
        <row r="53">
          <cell r="A53">
            <v>38</v>
          </cell>
        </row>
        <row r="54">
          <cell r="A54">
            <v>39</v>
          </cell>
        </row>
        <row r="55">
          <cell r="A55">
            <v>40</v>
          </cell>
        </row>
        <row r="56">
          <cell r="A56">
            <v>41</v>
          </cell>
          <cell r="B56" t="str">
            <v>SUPPORTING SCHEDULES:</v>
          </cell>
          <cell r="M56" t="str">
            <v>RECAP SCHEDULES:</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WIP SUMMARY"/>
      <sheetName val="CWIP &amp; PP&amp;E BAL BY GROUP"/>
      <sheetName val="dec cwip"/>
      <sheetName val="dec in svc"/>
      <sheetName val="dec accrual"/>
      <sheetName val="nov cwip"/>
      <sheetName val="nov in svc"/>
      <sheetName val="nov accrual"/>
      <sheetName val="oct cwip"/>
      <sheetName val="oct in svc"/>
      <sheetName val="oct accrual"/>
      <sheetName val="sep cwip"/>
      <sheetName val="sep in svc"/>
      <sheetName val="sep accrual"/>
      <sheetName val="cwip status per pm's subm oct 1"/>
      <sheetName val="not ready"/>
      <sheetName val="aug cwip"/>
      <sheetName val="aug in svc"/>
      <sheetName val="july cwip"/>
      <sheetName val="july in svc"/>
      <sheetName val="aug accruals"/>
      <sheetName val="July accruals"/>
      <sheetName val="june CWIP"/>
      <sheetName val="June in svc"/>
      <sheetName val="June accruals"/>
      <sheetName val="may CWIP"/>
      <sheetName val="may in_service"/>
      <sheetName val="MAY ACCRUALS"/>
      <sheetName val="apr CWIP"/>
      <sheetName val="apr accrual"/>
      <sheetName val="mar CWIP"/>
      <sheetName val="mar accrual"/>
      <sheetName val="mar insvc"/>
      <sheetName val="Feb CWIP"/>
      <sheetName val="Jan CWIP"/>
      <sheetName val="Feb in svc"/>
      <sheetName val="feb accruals"/>
      <sheetName val="jan in svc"/>
      <sheetName val="jan accrual"/>
      <sheetName val="ytd CWIP pivot"/>
      <sheetName val="CWIP ytd data"/>
      <sheetName val="type"/>
      <sheetName val="description"/>
      <sheetName val="Tables"/>
      <sheetName val="1999 ACCRUAL"/>
      <sheetName val="wo file descrip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
          <cell r="A1" t="str">
            <v>WORK ORDER</v>
          </cell>
        </row>
      </sheetData>
      <sheetData sheetId="43"/>
      <sheetData sheetId="44">
        <row r="2">
          <cell r="A2" t="str">
            <v>0</v>
          </cell>
          <cell r="B2">
            <v>1930564.03</v>
          </cell>
        </row>
        <row r="3">
          <cell r="A3" t="str">
            <v>6002</v>
          </cell>
          <cell r="B3">
            <v>1321963.2</v>
          </cell>
        </row>
        <row r="4">
          <cell r="A4" t="str">
            <v>6003</v>
          </cell>
          <cell r="B4">
            <v>3300</v>
          </cell>
        </row>
        <row r="5">
          <cell r="A5" t="str">
            <v>6004</v>
          </cell>
          <cell r="B5">
            <v>11375</v>
          </cell>
        </row>
        <row r="6">
          <cell r="A6" t="str">
            <v>6005</v>
          </cell>
          <cell r="B6">
            <v>6350</v>
          </cell>
        </row>
        <row r="7">
          <cell r="A7" t="str">
            <v>6006</v>
          </cell>
          <cell r="B7">
            <v>199694.39</v>
          </cell>
        </row>
        <row r="8">
          <cell r="A8" t="str">
            <v>6007</v>
          </cell>
          <cell r="B8">
            <v>5500</v>
          </cell>
        </row>
        <row r="9">
          <cell r="A9" t="str">
            <v>6010</v>
          </cell>
          <cell r="B9">
            <v>66103.16</v>
          </cell>
        </row>
        <row r="10">
          <cell r="A10" t="str">
            <v>6015</v>
          </cell>
          <cell r="B10">
            <v>4222387.1100000003</v>
          </cell>
        </row>
        <row r="11">
          <cell r="A11" t="str">
            <v>6016</v>
          </cell>
          <cell r="B11">
            <v>1128695.5</v>
          </cell>
        </row>
        <row r="12">
          <cell r="A12" t="str">
            <v>6017</v>
          </cell>
          <cell r="B12">
            <v>421.79</v>
          </cell>
        </row>
        <row r="13">
          <cell r="A13" t="str">
            <v>6021</v>
          </cell>
          <cell r="B13">
            <v>2751</v>
          </cell>
        </row>
      </sheetData>
      <sheetData sheetId="45"/>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KEX Jul2011-Dec2012"/>
      <sheetName val="Inputs"/>
      <sheetName val="GY Spreadsheet"/>
    </sheetNames>
    <sheetDataSet>
      <sheetData sheetId="0"/>
      <sheetData sheetId="1" refreshError="1"/>
      <sheetData sheetId="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KEX Jul2011-Dec2012"/>
      <sheetName val="Inputs"/>
      <sheetName val="GY Spreadsheet"/>
    </sheetNames>
    <sheetDataSet>
      <sheetData sheetId="0"/>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 UP"/>
      <sheetName val="1997 PSA"/>
      <sheetName val="1998 PSA"/>
      <sheetName val="1999 PSA"/>
      <sheetName val="2000 PSA"/>
      <sheetName val="98, 99 and 2000 SVI"/>
      <sheetName val="FPL - PS,SV Payouts"/>
      <sheetName val="GROUP - PS,SV Payouts"/>
      <sheetName val="Energy - PS,SV Payouts-NON 16B"/>
      <sheetName val="Turner"/>
      <sheetName val="Restricted Stock"/>
      <sheetName val="16B - Restricted"/>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Fuel Var 2001 "/>
      <sheetName val="Final Fuel Sch 2001"/>
    </sheetNames>
    <sheetDataSet>
      <sheetData sheetId="0" refreshError="1"/>
      <sheetData sheetId="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R# Users"/>
      <sheetName val="PROFILES"/>
      <sheetName val="Unit Responsibilities by User"/>
      <sheetName val="Unit Types"/>
      <sheetName val="INPUT"/>
    </sheetNames>
    <sheetDataSet>
      <sheetData sheetId="0" refreshError="1"/>
      <sheetData sheetId="1" refreshError="1">
        <row r="10">
          <cell r="A10">
            <v>10</v>
          </cell>
          <cell r="B10" t="str">
            <v>Group Profile</v>
          </cell>
        </row>
        <row r="11">
          <cell r="A11">
            <v>1000</v>
          </cell>
          <cell r="B11" t="str">
            <v>Utility Profile</v>
          </cell>
        </row>
        <row r="12">
          <cell r="A12">
            <v>2000.01</v>
          </cell>
          <cell r="B12" t="str">
            <v>Nuclear</v>
          </cell>
        </row>
        <row r="13">
          <cell r="A13">
            <v>2000.02</v>
          </cell>
          <cell r="B13" t="str">
            <v>Fossil Hydro</v>
          </cell>
        </row>
        <row r="14">
          <cell r="A14">
            <v>2000.03</v>
          </cell>
          <cell r="B14" t="str">
            <v>Wind (Including Foreign)</v>
          </cell>
        </row>
        <row r="15">
          <cell r="A15">
            <v>2000.04</v>
          </cell>
          <cell r="B15" t="str">
            <v>Corporate &amp; Other</v>
          </cell>
        </row>
      </sheetData>
      <sheetData sheetId="2" refreshError="1"/>
      <sheetData sheetId="3" refreshError="1"/>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2016)"/>
      <sheetName val="Summary (2017)"/>
      <sheetName val="2016-2017 Pivot (HC)"/>
      <sheetName val="Summary (2017STRAT)"/>
      <sheetName val="2016-2017 Pivot (HC)STRAT"/>
      <sheetName val="2016-2017 Pivot"/>
      <sheetName val="Plant Balance"/>
      <sheetName val="All"/>
      <sheetName val="StrataPer Tim"/>
      <sheetName val="UnitClassPivot"/>
      <sheetName val="STRATAKEY"/>
      <sheetName val="stratadata"/>
      <sheetName val="TYSPsch1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G2" t="str">
            <v>002-LOW NOX BURNER TECHNOLOGYTurkey Pt U102 - Steam Generation Plant</v>
          </cell>
          <cell r="H2" t="str">
            <v>PEAKING</v>
          </cell>
        </row>
        <row r="3">
          <cell r="G3" t="str">
            <v>003-CONTINUOUS EMISSION MONITORINGFtLauderdale Comm05 - Other Generation Plant</v>
          </cell>
          <cell r="H3" t="str">
            <v>INTERMEDIATE</v>
          </cell>
        </row>
        <row r="4">
          <cell r="G4" t="str">
            <v>003-CONTINUOUS EMISSION MONITORINGFtLauderdale GTs05 - Other Generation Plant</v>
          </cell>
          <cell r="H4" t="str">
            <v>PEAKING</v>
          </cell>
        </row>
        <row r="5">
          <cell r="G5" t="str">
            <v>003-CONTINUOUS EMISSION MONITORINGFtLauderdale U405 - Other Generation Plant</v>
          </cell>
          <cell r="H5" t="str">
            <v>INTERMEDIATE</v>
          </cell>
        </row>
        <row r="6">
          <cell r="G6" t="str">
            <v>003-CONTINUOUS EMISSION MONITORINGFtLauderdale U505 - Other Generation Plant</v>
          </cell>
          <cell r="H6" t="str">
            <v>INTERMEDIATE</v>
          </cell>
        </row>
        <row r="7">
          <cell r="G7" t="str">
            <v>003-CONTINUOUS EMISSION MONITORINGFtMyers U205 - Other Generation Plant</v>
          </cell>
          <cell r="H7" t="str">
            <v>INTERMEDIATE</v>
          </cell>
        </row>
        <row r="8">
          <cell r="G8" t="str">
            <v>003-CONTINUOUS EMISSION MONITORINGFtMyers U305 - Other Generation Plant</v>
          </cell>
          <cell r="H8" t="str">
            <v>PEAKING</v>
          </cell>
        </row>
        <row r="9">
          <cell r="G9" t="str">
            <v>003-CONTINUOUS EMISSION MONITORINGManatee Comm02 - Steam Generation Plant</v>
          </cell>
          <cell r="H9" t="str">
            <v>PEAKING</v>
          </cell>
        </row>
        <row r="10">
          <cell r="G10" t="str">
            <v>003-CONTINUOUS EMISSION MONITORINGManatee U102 - Steam Generation Plant</v>
          </cell>
          <cell r="H10" t="str">
            <v>PEAKING</v>
          </cell>
        </row>
        <row r="11">
          <cell r="G11" t="str">
            <v>003-CONTINUOUS EMISSION MONITORINGManatee U202 - Steam Generation Plant</v>
          </cell>
          <cell r="H11" t="str">
            <v>PEAKING</v>
          </cell>
        </row>
        <row r="12">
          <cell r="G12" t="str">
            <v>003-CONTINUOUS EMISSION MONITORINGManatee U305 - Other Generation Plant</v>
          </cell>
          <cell r="H12" t="str">
            <v>INTERMEDIATE</v>
          </cell>
        </row>
        <row r="13">
          <cell r="G13" t="str">
            <v>003-CONTINUOUS EMISSION MONITORINGMartin Comm02 - Steam Generation Plant</v>
          </cell>
          <cell r="H13" t="str">
            <v>PEAKING</v>
          </cell>
        </row>
        <row r="14">
          <cell r="G14" t="str">
            <v>003-CONTINUOUS EMISSION MONITORINGMartin Comm05 - Other Generation Plant</v>
          </cell>
          <cell r="H14" t="str">
            <v>INTERMEDIATE</v>
          </cell>
        </row>
        <row r="15">
          <cell r="G15" t="str">
            <v>003-CONTINUOUS EMISSION MONITORINGMartin U102 - Steam Generation Plant</v>
          </cell>
          <cell r="H15" t="str">
            <v>PEAKING</v>
          </cell>
        </row>
        <row r="16">
          <cell r="G16" t="str">
            <v>003-CONTINUOUS EMISSION MONITORINGMartin U202 - Steam Generation Plant</v>
          </cell>
          <cell r="H16" t="str">
            <v>PEAKING</v>
          </cell>
        </row>
        <row r="17">
          <cell r="G17" t="str">
            <v>003-CONTINUOUS EMISSION MONITORINGMartin U305 - Other Generation Plant</v>
          </cell>
          <cell r="H17" t="str">
            <v>INTERMEDIATE</v>
          </cell>
        </row>
        <row r="18">
          <cell r="G18" t="str">
            <v>003-CONTINUOUS EMISSION MONITORINGMartin U405 - Other Generation Plant</v>
          </cell>
          <cell r="H18" t="str">
            <v>INTERMEDIATE</v>
          </cell>
        </row>
        <row r="19">
          <cell r="G19" t="str">
            <v>003-CONTINUOUS EMISSION MONITORINGMartin U805 - Other Generation Plant</v>
          </cell>
          <cell r="H19" t="str">
            <v>INTERMEDIATE</v>
          </cell>
        </row>
        <row r="20">
          <cell r="G20" t="str">
            <v>003-CONTINUOUS EMISSION MONITORINGPutnam Comm05 - Other Generation Plant</v>
          </cell>
          <cell r="H20" t="str">
            <v>PEAKING</v>
          </cell>
        </row>
        <row r="21">
          <cell r="G21" t="str">
            <v>003-CONTINUOUS EMISSION MONITORINGPutnam U105 - Other Generation Plant</v>
          </cell>
          <cell r="H21" t="str">
            <v>PEAKING</v>
          </cell>
        </row>
        <row r="22">
          <cell r="G22" t="str">
            <v>003-CONTINUOUS EMISSION MONITORINGPutnam U205 - Other Generation Plant</v>
          </cell>
          <cell r="H22" t="str">
            <v>PEAKING</v>
          </cell>
        </row>
        <row r="23">
          <cell r="G23" t="str">
            <v>003-CONTINUOUS EMISSION MONITORINGSanford Comm05 - Other Generation Plant</v>
          </cell>
          <cell r="H23" t="str">
            <v>INTERMEDIATE</v>
          </cell>
        </row>
        <row r="24">
          <cell r="G24" t="str">
            <v>003-CONTINUOUS EMISSION MONITORINGSanford U405 - Other Generation Plant</v>
          </cell>
          <cell r="H24" t="str">
            <v>INTERMEDIATE</v>
          </cell>
        </row>
        <row r="25">
          <cell r="G25" t="str">
            <v>003-CONTINUOUS EMISSION MONITORINGSanford U505 - Other Generation Plant</v>
          </cell>
          <cell r="H25" t="str">
            <v>INTERMEDIATE</v>
          </cell>
        </row>
        <row r="26">
          <cell r="G26" t="str">
            <v>003-CONTINUOUS EMISSION MONITORINGScherer U402 - Steam Generation Plant</v>
          </cell>
          <cell r="H26" t="str">
            <v>BASE</v>
          </cell>
        </row>
        <row r="27">
          <cell r="G27" t="str">
            <v>003-CONTINUOUS EMISSION MONITORINGSJRPP - Comm02 - Steam Generation Plant</v>
          </cell>
          <cell r="H27" t="str">
            <v>BASE</v>
          </cell>
        </row>
        <row r="28">
          <cell r="G28" t="str">
            <v>003-CONTINUOUS EMISSION MONITORINGSJRPP U102 - Steam Generation Plant</v>
          </cell>
          <cell r="H28" t="str">
            <v>BASE</v>
          </cell>
        </row>
        <row r="29">
          <cell r="G29" t="str">
            <v>003-CONTINUOUS EMISSION MONITORINGSJRPP U202 - Steam Generation Plant</v>
          </cell>
          <cell r="H29" t="str">
            <v>BASE</v>
          </cell>
        </row>
        <row r="30">
          <cell r="G30" t="str">
            <v>003-CONTINUOUS EMISSION MONITORINGTurkey Pt Comm02 - Steam Generation Plant</v>
          </cell>
          <cell r="H30" t="str">
            <v>PEAKING</v>
          </cell>
        </row>
        <row r="31">
          <cell r="G31" t="str">
            <v>003-CONTINUOUS EMISSION MONITORINGTurkey Pt U102 - Steam Generation Plant</v>
          </cell>
          <cell r="H31" t="str">
            <v>PEAKING</v>
          </cell>
        </row>
        <row r="32">
          <cell r="G32" t="str">
            <v>004-CLEAN CLOSURE EQUIVALENCY DEMONSTRATIONTurkey Pt Comm02 - Steam Generation Plant</v>
          </cell>
          <cell r="H32" t="str">
            <v>PEAKING</v>
          </cell>
        </row>
        <row r="33">
          <cell r="G33" t="str">
            <v>005-MAINTENANCE OF ABOVE GROUND FUEL TANKSFtLauderdale Comm05 - Other Generation Plant</v>
          </cell>
          <cell r="H33" t="str">
            <v>INTERMEDIATE</v>
          </cell>
        </row>
        <row r="34">
          <cell r="G34" t="str">
            <v>005-MAINTENANCE OF ABOVE GROUND FUEL TANKSFtLauderdale GTs05 - Other Generation Plant</v>
          </cell>
          <cell r="H34" t="str">
            <v>PEAKING</v>
          </cell>
        </row>
        <row r="35">
          <cell r="G35" t="str">
            <v>005-MAINTENANCE OF ABOVE GROUND FUEL TANKSFtMyers GTs05 - Other Generation Plant</v>
          </cell>
          <cell r="H35" t="str">
            <v>PEAKING</v>
          </cell>
        </row>
        <row r="36">
          <cell r="G36" t="str">
            <v>005-MAINTENANCE OF ABOVE GROUND FUEL TANKSFtMyers U305 - Other Generation Plant</v>
          </cell>
          <cell r="H36" t="str">
            <v>PEAKING</v>
          </cell>
        </row>
        <row r="37">
          <cell r="G37" t="str">
            <v>005-MAINTENANCE OF ABOVE GROUND FUEL TANKSGeneral Plant08 - General Plant</v>
          </cell>
          <cell r="H37" t="str">
            <v>GENERAL</v>
          </cell>
        </row>
        <row r="38">
          <cell r="G38" t="str">
            <v>005-MAINTENANCE OF ABOVE GROUND FUEL TANKSManatee Comm02 - Steam Generation Plant</v>
          </cell>
          <cell r="H38" t="str">
            <v>PEAKING</v>
          </cell>
        </row>
        <row r="39">
          <cell r="G39" t="str">
            <v>005-MAINTENANCE OF ABOVE GROUND FUEL TANKSManatee U102 - Steam Generation Plant</v>
          </cell>
          <cell r="H39" t="str">
            <v>PEAKING</v>
          </cell>
        </row>
        <row r="40">
          <cell r="G40" t="str">
            <v>005-MAINTENANCE OF ABOVE GROUND FUEL TANKSManatee U202 - Steam Generation Plant</v>
          </cell>
          <cell r="H40" t="str">
            <v>PEAKING</v>
          </cell>
        </row>
        <row r="41">
          <cell r="G41" t="str">
            <v>005-MAINTENANCE OF ABOVE GROUND FUEL TANKSMartin Comm02 - Steam Generation Plant</v>
          </cell>
          <cell r="H41" t="str">
            <v>PEAKING</v>
          </cell>
        </row>
        <row r="42">
          <cell r="G42" t="str">
            <v>005-MAINTENANCE OF ABOVE GROUND FUEL TANKSMartin Comm05 - Other Generation Plant</v>
          </cell>
          <cell r="H42" t="str">
            <v>INTERMEDIATE</v>
          </cell>
        </row>
        <row r="43">
          <cell r="G43" t="str">
            <v>005-MAINTENANCE OF ABOVE GROUND FUEL TANKSMartin U102 - Steam Generation Plant</v>
          </cell>
          <cell r="H43" t="str">
            <v>PEAKING</v>
          </cell>
        </row>
        <row r="44">
          <cell r="G44" t="str">
            <v>005-MAINTENANCE OF ABOVE GROUND FUEL TANKSMartin U202 - Steam Generation Plant</v>
          </cell>
          <cell r="H44" t="str">
            <v>PEAKING</v>
          </cell>
        </row>
        <row r="45">
          <cell r="G45" t="str">
            <v>005-MAINTENANCE OF ABOVE GROUND FUEL TANKSPtEverglades GTs05 - Other Generation Plant</v>
          </cell>
          <cell r="H45" t="str">
            <v>PEAKING</v>
          </cell>
        </row>
        <row r="46">
          <cell r="G46" t="str">
            <v>005-MAINTENANCE OF ABOVE GROUND FUEL TANKSPutnam Comm05 - Other Generation Plant</v>
          </cell>
          <cell r="H46" t="str">
            <v>PEAKING</v>
          </cell>
        </row>
        <row r="47">
          <cell r="G47" t="str">
            <v>005-MAINTENANCE OF ABOVE GROUND FUEL TANKSSJRPP - Comm02 - Steam Generation Plant</v>
          </cell>
          <cell r="H47" t="str">
            <v>BASE</v>
          </cell>
        </row>
        <row r="48">
          <cell r="G48" t="str">
            <v>005-MAINTENANCE OF ABOVE GROUND FUEL TANKSTurkey Pt Comm02 - Steam Generation Plant</v>
          </cell>
          <cell r="H48" t="str">
            <v>PEAKING</v>
          </cell>
        </row>
        <row r="49">
          <cell r="G49" t="str">
            <v>007-RELOCATE TURBINE LUBE OIL PIPINGStLucie U103 - Nuclear Generation Plant</v>
          </cell>
          <cell r="H49" t="str">
            <v>BASE</v>
          </cell>
        </row>
        <row r="50">
          <cell r="G50" t="str">
            <v>008-OIL SPILL CLEANUP/RESPONSE EQUIPMENTCapeCanaveral U1CC05 - Other Generation Plant</v>
          </cell>
          <cell r="H50" t="str">
            <v>INTERMEDIATE</v>
          </cell>
        </row>
        <row r="51">
          <cell r="G51" t="str">
            <v>008-OIL SPILL CLEANUP/RESPONSE EQUIPMENTFtLauderdale Comm05 - Other Generation Plant</v>
          </cell>
          <cell r="H51" t="str">
            <v>INTERMEDIATE</v>
          </cell>
        </row>
        <row r="52">
          <cell r="G52" t="str">
            <v>008-OIL SPILL CLEANUP/RESPONSE EQUIPMENTFtMyers Comm05 - Other Generation Plant</v>
          </cell>
          <cell r="H52" t="str">
            <v>PEAKING</v>
          </cell>
        </row>
        <row r="53">
          <cell r="G53" t="str">
            <v>008-OIL SPILL CLEANUP/RESPONSE EQUIPMENTGeneral Plant08 - General Plant</v>
          </cell>
          <cell r="H53" t="str">
            <v>GENERAL</v>
          </cell>
        </row>
        <row r="54">
          <cell r="G54" t="str">
            <v>008-OIL SPILL CLEANUP/RESPONSE EQUIPMENTManatee Comm02 - Steam Generation Plant</v>
          </cell>
          <cell r="H54" t="str">
            <v>PEAKING</v>
          </cell>
        </row>
        <row r="55">
          <cell r="G55" t="str">
            <v>008-OIL SPILL CLEANUP/RESPONSE EQUIPMENTMartin Comm02 - Steam Generation Plant</v>
          </cell>
          <cell r="H55" t="str">
            <v>PEAKING</v>
          </cell>
        </row>
        <row r="56">
          <cell r="G56" t="str">
            <v>008-OIL SPILL CLEANUP/RESPONSE EQUIPMENTMass Distribution Plant07 - Distribution Plant - Electric</v>
          </cell>
          <cell r="H56" t="str">
            <v>DISTRIBUTION</v>
          </cell>
        </row>
        <row r="57">
          <cell r="G57" t="str">
            <v>008-OIL SPILL CLEANUP/RESPONSE EQUIPMENTPtEverglades Comm02 - Steam Generation Plant</v>
          </cell>
          <cell r="H57" t="str">
            <v>PEAKING</v>
          </cell>
        </row>
        <row r="58">
          <cell r="G58" t="str">
            <v>008-OIL SPILL CLEANUP/RESPONSE EQUIPMENTPutnam Comm05 - Other Generation Plant</v>
          </cell>
          <cell r="H58" t="str">
            <v>PEAKING</v>
          </cell>
        </row>
        <row r="59">
          <cell r="G59" t="str">
            <v>008-OIL SPILL CLEANUP/RESPONSE EQUIPMENTRiviera U1 Comm CC05 - Other Generation Plant</v>
          </cell>
          <cell r="H59" t="str">
            <v>INTERMEDIATE</v>
          </cell>
        </row>
        <row r="60">
          <cell r="G60" t="str">
            <v>008-OIL SPILL CLEANUP/RESPONSE EQUIPMENTSanford Comm05 - Other Generation Plant</v>
          </cell>
          <cell r="H60" t="str">
            <v>INTERMEDIATE</v>
          </cell>
        </row>
        <row r="61">
          <cell r="G61" t="str">
            <v>008-OIL SPILL CLEANUP/RESPONSE EQUIPMENTTurkey Pt Comm02 - Steam Generation Plant</v>
          </cell>
          <cell r="H61" t="str">
            <v>PEAKING</v>
          </cell>
        </row>
        <row r="62">
          <cell r="G62" t="str">
            <v>010-REROUTE STORMWATER RUNOFFStLucie Comm03 - Nuclear Generation Plant</v>
          </cell>
          <cell r="H62" t="str">
            <v>BASE</v>
          </cell>
        </row>
        <row r="63">
          <cell r="G63" t="str">
            <v>012-SCHERER DISCHARGE PIPELINEScherer Comm02 - Steam Generation Plant</v>
          </cell>
          <cell r="H63" t="str">
            <v>BASE</v>
          </cell>
        </row>
        <row r="64">
          <cell r="G64" t="str">
            <v>016-ST.LUCIE TURTLE NETSStLucie Comm03 - Nuclear Generation Plant</v>
          </cell>
          <cell r="H64" t="str">
            <v>BASE</v>
          </cell>
        </row>
        <row r="65">
          <cell r="G65" t="str">
            <v>020-WASTEWATER/STORMWATER DISCH ELIMINATIONMartin U102 - Steam Generation Plant</v>
          </cell>
          <cell r="H65" t="str">
            <v>PEAKING</v>
          </cell>
        </row>
        <row r="66">
          <cell r="G66" t="str">
            <v>020-WASTEWATER/STORMWATER DISCH ELIMINATIONMartin U202 - Steam Generation Plant</v>
          </cell>
          <cell r="H66" t="str">
            <v>PEAKING</v>
          </cell>
        </row>
        <row r="67">
          <cell r="G67" t="str">
            <v>022-PIPELINE INTEGRITY MANAGEMENTManatee Comm02 - Steam Generation Plant</v>
          </cell>
          <cell r="H67" t="str">
            <v>PEAKING</v>
          </cell>
        </row>
        <row r="68">
          <cell r="G68" t="str">
            <v>022-PIPELINE INTEGRITY MANAGEMENTMartin Comm02 - Steam Generation Plant</v>
          </cell>
          <cell r="H68" t="str">
            <v>PEAKING</v>
          </cell>
        </row>
        <row r="69">
          <cell r="G69" t="str">
            <v>023-SPILL PREVENTION CLEAN-UP &amp; COUNTERMEASURESFtLauderdale Comm05 - Other Generation Plant</v>
          </cell>
          <cell r="H69" t="str">
            <v>INTERMEDIATE</v>
          </cell>
        </row>
        <row r="70">
          <cell r="G70" t="str">
            <v>023-SPILL PREVENTION CLEAN-UP &amp; COUNTERMEASURESFtLauderdale GTs05 - Other Generation Plant</v>
          </cell>
          <cell r="H70" t="str">
            <v>PEAKING</v>
          </cell>
        </row>
        <row r="71">
          <cell r="G71" t="str">
            <v>023-SPILL PREVENTION CLEAN-UP &amp; COUNTERMEASURESFtMyers GTs05 - Other Generation Plant</v>
          </cell>
          <cell r="H71" t="str">
            <v>PEAKING</v>
          </cell>
        </row>
        <row r="72">
          <cell r="G72" t="str">
            <v>023-SPILL PREVENTION CLEAN-UP &amp; COUNTERMEASURESFtMyers U205 - Other Generation Plant</v>
          </cell>
          <cell r="H72" t="str">
            <v>INTERMEDIATE</v>
          </cell>
        </row>
        <row r="73">
          <cell r="G73" t="str">
            <v>023-SPILL PREVENTION CLEAN-UP &amp; COUNTERMEASURESFtMyers U305 - Other Generation Plant</v>
          </cell>
          <cell r="H73" t="str">
            <v>PEAKING</v>
          </cell>
        </row>
        <row r="74">
          <cell r="G74" t="str">
            <v>023-SPILL PREVENTION CLEAN-UP &amp; COUNTERMEASURESGeneral Plant08 - General Plant</v>
          </cell>
          <cell r="H74" t="str">
            <v>GENERAL</v>
          </cell>
        </row>
        <row r="75">
          <cell r="G75" t="str">
            <v>023-SPILL PREVENTION CLEAN-UP &amp; COUNTERMEASURESManatee Comm02 - Steam Generation Plant</v>
          </cell>
          <cell r="H75" t="str">
            <v>PEAKING</v>
          </cell>
        </row>
        <row r="76">
          <cell r="G76" t="str">
            <v>023-SPILL PREVENTION CLEAN-UP &amp; COUNTERMEASURESManatee U102 - Steam Generation Plant</v>
          </cell>
          <cell r="H76" t="str">
            <v>PEAKING</v>
          </cell>
        </row>
        <row r="77">
          <cell r="G77" t="str">
            <v>023-SPILL PREVENTION CLEAN-UP &amp; COUNTERMEASURESManatee U202 - Steam Generation Plant</v>
          </cell>
          <cell r="H77" t="str">
            <v>PEAKING</v>
          </cell>
        </row>
        <row r="78">
          <cell r="G78" t="str">
            <v>023-SPILL PREVENTION CLEAN-UP &amp; COUNTERMEASURESMartin Comm02 - Steam Generation Plant</v>
          </cell>
          <cell r="H78" t="str">
            <v>PEAKING</v>
          </cell>
        </row>
        <row r="79">
          <cell r="G79" t="str">
            <v>023-SPILL PREVENTION CLEAN-UP &amp; COUNTERMEASURESMartin Comm05 - Other Generation Plant</v>
          </cell>
          <cell r="H79" t="str">
            <v>INTERMEDIATE</v>
          </cell>
        </row>
        <row r="80">
          <cell r="G80" t="str">
            <v>023-SPILL PREVENTION CLEAN-UP &amp; COUNTERMEASURESMartin U805 - Other Generation Plant</v>
          </cell>
          <cell r="H80" t="str">
            <v>INTERMEDIATE</v>
          </cell>
        </row>
        <row r="81">
          <cell r="G81" t="str">
            <v>023-SPILL PREVENTION CLEAN-UP &amp; COUNTERMEASURESMass Distribution Plant07 - Distribution Plant - Electric</v>
          </cell>
          <cell r="H81" t="str">
            <v>DISTRIBUTION</v>
          </cell>
        </row>
        <row r="82">
          <cell r="G82" t="str">
            <v>023-SPILL PREVENTION CLEAN-UP &amp; COUNTERMEASURESPtEverglades Comm02 - Steam Generation Plant</v>
          </cell>
          <cell r="H82" t="str">
            <v>PEAKING</v>
          </cell>
        </row>
        <row r="83">
          <cell r="G83" t="str">
            <v>023-SPILL PREVENTION CLEAN-UP &amp; COUNTERMEASURESPtEverglades Comm05 - Other Generation Plant</v>
          </cell>
          <cell r="H83" t="str">
            <v>INTERMEDIATE</v>
          </cell>
        </row>
        <row r="84">
          <cell r="G84" t="str">
            <v>023-SPILL PREVENTION CLEAN-UP &amp; COUNTERMEASURESPtEverglades GTs05 - Other Generation Plant</v>
          </cell>
          <cell r="H84" t="str">
            <v>PEAKING</v>
          </cell>
        </row>
        <row r="85">
          <cell r="G85" t="str">
            <v>023-SPILL PREVENTION CLEAN-UP &amp; COUNTERMEASURESPutnam Comm05 - Other Generation Plant</v>
          </cell>
          <cell r="H85" t="str">
            <v>PEAKING</v>
          </cell>
        </row>
        <row r="86">
          <cell r="G86" t="str">
            <v>023-SPILL PREVENTION CLEAN-UP &amp; COUNTERMEASURESRadial06 - Transmission Plant - Electric</v>
          </cell>
          <cell r="H86" t="str">
            <v>TRANSMISSION</v>
          </cell>
        </row>
        <row r="87">
          <cell r="G87" t="str">
            <v>023-SPILL PREVENTION CLEAN-UP &amp; COUNTERMEASURESSanford Comm05 - Other Generation Plant</v>
          </cell>
          <cell r="H87" t="str">
            <v>INTERMEDIATE</v>
          </cell>
        </row>
        <row r="88">
          <cell r="G88" t="str">
            <v>023-SPILL PREVENTION CLEAN-UP &amp; COUNTERMEASURESStLucie U103 - Nuclear Generation Plant</v>
          </cell>
          <cell r="H88" t="str">
            <v>BASE</v>
          </cell>
        </row>
        <row r="89">
          <cell r="G89" t="str">
            <v>023-SPILL PREVENTION CLEAN-UP &amp; COUNTERMEASURESStLucie U203 - Nuclear Generation Plant</v>
          </cell>
          <cell r="H89" t="str">
            <v>BASE</v>
          </cell>
        </row>
        <row r="90">
          <cell r="G90" t="str">
            <v>023-SPILL PREVENTION CLEAN-UP &amp; COUNTERMEASURESTransmission Plant - Electric06 - Transmission Plant - Electric</v>
          </cell>
          <cell r="H90" t="str">
            <v>TRANSMISSION</v>
          </cell>
        </row>
        <row r="91">
          <cell r="G91" t="str">
            <v>023-SPILL PREVENTION CLEAN-UP &amp; COUNTERMEASURESTurkey Pt Comm02 - Steam Generation Plant</v>
          </cell>
          <cell r="H91" t="str">
            <v>PEAKING</v>
          </cell>
        </row>
        <row r="92">
          <cell r="G92" t="str">
            <v>023-SPILL PREVENTION CLEAN-UP &amp; COUNTERMEASURESTurkey Pt Comm03 - Nuclear Generation Plant</v>
          </cell>
          <cell r="H92" t="str">
            <v>BASE</v>
          </cell>
        </row>
        <row r="93">
          <cell r="G93" t="str">
            <v>024-GAS REBURNManatee U102 - Steam Generation Plant</v>
          </cell>
          <cell r="H93" t="str">
            <v>PEAKING</v>
          </cell>
        </row>
        <row r="94">
          <cell r="G94" t="str">
            <v>024-GAS REBURNManatee U202 - Steam Generation Plant</v>
          </cell>
          <cell r="H94" t="str">
            <v>PEAKING</v>
          </cell>
        </row>
        <row r="95">
          <cell r="G95" t="str">
            <v>025-PPE ESP TECHNOLOGYPtEverglades U102 - Steam Generation Plant</v>
          </cell>
          <cell r="H95" t="str">
            <v>PEAKING</v>
          </cell>
        </row>
        <row r="96">
          <cell r="G96" t="str">
            <v>025-PPE ESP TECHNOLOGYPtEverglades U202 - Steam Generation Plant</v>
          </cell>
          <cell r="H96" t="str">
            <v>PEAKING</v>
          </cell>
        </row>
        <row r="97">
          <cell r="G97" t="str">
            <v>025-PPE ESP TECHNOLOGYPtEverglades U302 - Steam Generation Plant</v>
          </cell>
          <cell r="H97" t="str">
            <v>PEAKING</v>
          </cell>
        </row>
        <row r="98">
          <cell r="G98" t="str">
            <v>025-PPE ESP TECHNOLOGYPtEverglades U402 - Steam Generation Plant</v>
          </cell>
          <cell r="H98" t="str">
            <v>PEAKING</v>
          </cell>
        </row>
        <row r="99">
          <cell r="G99" t="str">
            <v>026-UST REPLACEMENT/REMOVALGeneral Plant08 - General Plant</v>
          </cell>
          <cell r="H99" t="str">
            <v>GENERAL</v>
          </cell>
        </row>
        <row r="100">
          <cell r="G100" t="str">
            <v>031-CLEAN AIR INTERSTATE RULE-CAIRFtLauderdale GTs05 - Other Generation Plant</v>
          </cell>
          <cell r="H100" t="str">
            <v>PEAKING</v>
          </cell>
        </row>
        <row r="101">
          <cell r="G101" t="str">
            <v>031-CLEAN AIR INTERSTATE RULE-CAIRFtMyers GTs05 - Other Generation Plant</v>
          </cell>
          <cell r="H101" t="str">
            <v>PEAKING</v>
          </cell>
        </row>
        <row r="102">
          <cell r="G102" t="str">
            <v>031-CLEAN AIR INTERSTATE RULE-CAIRManatee Comm02 - Steam Generation Plant</v>
          </cell>
          <cell r="H102" t="str">
            <v>PEAKING</v>
          </cell>
        </row>
        <row r="103">
          <cell r="G103" t="str">
            <v>031-CLEAN AIR INTERSTATE RULE-CAIRManatee U102 - Steam Generation Plant</v>
          </cell>
          <cell r="H103" t="str">
            <v>PEAKING</v>
          </cell>
        </row>
        <row r="104">
          <cell r="G104" t="str">
            <v>031-CLEAN AIR INTERSTATE RULE-CAIRManatee U202 - Steam Generation Plant</v>
          </cell>
          <cell r="H104" t="str">
            <v>PEAKING</v>
          </cell>
        </row>
        <row r="105">
          <cell r="G105" t="str">
            <v>031-CLEAN AIR INTERSTATE RULE-CAIRMartin Comm02 - Steam Generation Plant</v>
          </cell>
          <cell r="H105" t="str">
            <v>PEAKING</v>
          </cell>
        </row>
        <row r="106">
          <cell r="G106" t="str">
            <v>031-CLEAN AIR INTERSTATE RULE-CAIRMartin Comm05 - Other Generation Plant</v>
          </cell>
          <cell r="H106" t="str">
            <v>INTERMEDIATE</v>
          </cell>
        </row>
        <row r="107">
          <cell r="G107" t="str">
            <v>031-CLEAN AIR INTERSTATE RULE-CAIRMartin U102 - Steam Generation Plant</v>
          </cell>
          <cell r="H107" t="str">
            <v>PEAKING</v>
          </cell>
        </row>
        <row r="108">
          <cell r="G108" t="str">
            <v>031-CLEAN AIR INTERSTATE RULE-CAIRMartin U202 - Steam Generation Plant</v>
          </cell>
          <cell r="H108" t="str">
            <v>PEAKING</v>
          </cell>
        </row>
        <row r="109">
          <cell r="G109" t="str">
            <v>031-CLEAN AIR INTERSTATE RULE-CAIRMass Distribution Plant07 - Distribution Plant - Electric</v>
          </cell>
          <cell r="H109" t="str">
            <v>DISTRIBUTION</v>
          </cell>
        </row>
        <row r="110">
          <cell r="G110" t="str">
            <v>031-CLEAN AIR INTERSTATE RULE-CAIRPtEverglades GTs05 - Other Generation Plant</v>
          </cell>
          <cell r="H110" t="str">
            <v>PEAKING</v>
          </cell>
        </row>
        <row r="111">
          <cell r="G111" t="str">
            <v>031-CLEAN AIR INTERSTATE RULE-CAIRScherer Comm02 - Steam Generation Plant</v>
          </cell>
          <cell r="H111" t="str">
            <v>BASE</v>
          </cell>
        </row>
        <row r="112">
          <cell r="G112" t="str">
            <v>031-CLEAN AIR INTERSTATE RULE-CAIRScherer Comm U3&amp;402 - Steam Generation Plant</v>
          </cell>
          <cell r="H112" t="str">
            <v>BASE</v>
          </cell>
        </row>
        <row r="113">
          <cell r="G113" t="str">
            <v>031-CLEAN AIR INTERSTATE RULE-CAIRScherer U402 - Steam Generation Plant</v>
          </cell>
          <cell r="H113" t="str">
            <v>BASE</v>
          </cell>
        </row>
        <row r="114">
          <cell r="G114" t="str">
            <v>031-CLEAN AIR INTERSTATE RULE-CAIRSJRPP - Comm02 - Steam Generation Plant</v>
          </cell>
          <cell r="H114" t="str">
            <v>BASE</v>
          </cell>
        </row>
        <row r="115">
          <cell r="G115" t="str">
            <v>031-CLEAN AIR INTERSTATE RULE-CAIRSJRPP U102 - Steam Generation Plant</v>
          </cell>
          <cell r="H115" t="str">
            <v>BASE</v>
          </cell>
        </row>
        <row r="116">
          <cell r="G116" t="str">
            <v>031-CLEAN AIR INTERSTATE RULE-CAIRSJRPP U202 - Steam Generation Plant</v>
          </cell>
          <cell r="H116" t="str">
            <v>BASE</v>
          </cell>
        </row>
        <row r="117">
          <cell r="G117" t="str">
            <v>033-CLEAN AIR MERCURY RULE-CAMR -Scherer Comm02 - Steam Generation Plant</v>
          </cell>
          <cell r="H117" t="str">
            <v>BASE</v>
          </cell>
        </row>
        <row r="118">
          <cell r="G118" t="str">
            <v>033-CLEAN AIR MERCURY RULE-CAMR -Scherer Comm U3&amp;402 - Steam Generation Plant</v>
          </cell>
          <cell r="H118" t="str">
            <v>BASE</v>
          </cell>
        </row>
        <row r="119">
          <cell r="G119" t="str">
            <v>033-CLEAN AIR MERCURY RULE-CAMR -Scherer U402 - Steam Generation Plant</v>
          </cell>
          <cell r="H119" t="str">
            <v>BASE</v>
          </cell>
        </row>
        <row r="120">
          <cell r="G120" t="str">
            <v>033-CLEAN AIR MERCURY RULE-CAMR -SJRPP U102 - Steam Generation Plant</v>
          </cell>
          <cell r="H120" t="str">
            <v>BASE</v>
          </cell>
        </row>
        <row r="121">
          <cell r="G121" t="str">
            <v>034-PSL COOLING WATER SYSTEM INSPECTION &amp; MAINTENANCEStLucie Comm03 - Nuclear Generation Plant</v>
          </cell>
          <cell r="H121" t="str">
            <v>BASE</v>
          </cell>
        </row>
        <row r="122">
          <cell r="G122" t="str">
            <v>035-MARTIN PLANT DRINKING WATER COMPMartin Comm02 - Steam Generation Plant</v>
          </cell>
          <cell r="H122" t="str">
            <v>PEAKING</v>
          </cell>
        </row>
        <row r="123">
          <cell r="G123" t="str">
            <v>036-LOW LEV RADI WSTE-LLWStLucie Comm03 - Nuclear Generation Plant</v>
          </cell>
          <cell r="H123" t="str">
            <v>BASE</v>
          </cell>
        </row>
        <row r="124">
          <cell r="G124" t="str">
            <v>036-LOW LEV RADI WSTE-LLWTurkey Pt Comm03 - Nuclear Generation Plant</v>
          </cell>
          <cell r="H124" t="str">
            <v>BASE</v>
          </cell>
        </row>
        <row r="125">
          <cell r="G125" t="str">
            <v>037-DE SOTO SOLAR PROJECTDesoto Solar05 - Other Generation Plant</v>
          </cell>
          <cell r="H125" t="str">
            <v>Solar</v>
          </cell>
        </row>
        <row r="126">
          <cell r="G126" t="str">
            <v>037-DE SOTO SOLAR PROJECTGeneral Plant08 - General Plant</v>
          </cell>
          <cell r="H126" t="str">
            <v>Solar</v>
          </cell>
        </row>
        <row r="127">
          <cell r="G127" t="str">
            <v>037-DE SOTO SOLAR PROJECTMass Distribution Plant07 - Distribution Plant - Electric</v>
          </cell>
          <cell r="H127" t="str">
            <v>Solar</v>
          </cell>
        </row>
        <row r="128">
          <cell r="G128" t="str">
            <v>037-DE SOTO SOLAR PROJECTTransmission Plant - Electric06 - Transmission Plant - Electric</v>
          </cell>
          <cell r="H128" t="str">
            <v>Solar</v>
          </cell>
        </row>
        <row r="129">
          <cell r="G129" t="str">
            <v>038-SPACE COAST SOLAR PROJECTGeneral Plant08 - General Plant</v>
          </cell>
          <cell r="H129" t="str">
            <v>Solar</v>
          </cell>
        </row>
        <row r="130">
          <cell r="G130" t="str">
            <v>038-SPACE COAST SOLAR PROJECTIntangible Plant01 - Intangible Plant</v>
          </cell>
          <cell r="H130" t="str">
            <v>Solar</v>
          </cell>
        </row>
        <row r="131">
          <cell r="G131" t="str">
            <v>038-SPACE COAST SOLAR PROJECTMass Distribution Plant07 - Distribution Plant - Electric</v>
          </cell>
          <cell r="H131" t="str">
            <v>Solar</v>
          </cell>
        </row>
        <row r="132">
          <cell r="G132" t="str">
            <v>038-SPACE COAST SOLAR PROJECTSpace Coast Solar05 - Other Generation Plant</v>
          </cell>
          <cell r="H132" t="str">
            <v>Solar</v>
          </cell>
        </row>
        <row r="133">
          <cell r="G133" t="str">
            <v>038-SPACE COAST SOLAR PROJECTTransmission Plant - Electric06 - Transmission Plant - Electric</v>
          </cell>
          <cell r="H133" t="str">
            <v>Solar</v>
          </cell>
        </row>
        <row r="134">
          <cell r="G134" t="str">
            <v>039-MARTIN SOLAR PROJECTGeneral Plant08 - General Plant</v>
          </cell>
          <cell r="H134" t="str">
            <v>INTERMEDIATE</v>
          </cell>
        </row>
        <row r="135">
          <cell r="G135" t="str">
            <v>039-MARTIN SOLAR PROJECTMartin Solar05 - Other Generation Plant</v>
          </cell>
          <cell r="H135" t="str">
            <v>INTERMEDIATE</v>
          </cell>
        </row>
        <row r="136">
          <cell r="G136" t="str">
            <v>039-MARTIN SOLAR PROJECTMartin U805 - Other Generation Plant</v>
          </cell>
          <cell r="H136" t="str">
            <v>INTERMEDIATE</v>
          </cell>
        </row>
        <row r="137">
          <cell r="G137" t="str">
            <v>039-MARTIN SOLAR PROJECTMass Distribution Plant07 - Distribution Plant - Electric</v>
          </cell>
          <cell r="H137" t="str">
            <v>INTERMEDIATE</v>
          </cell>
        </row>
        <row r="138">
          <cell r="G138" t="str">
            <v>039-MARTIN SOLAR PROJECTTransmission Plant - Electric06 - Transmission Plant - Electric</v>
          </cell>
          <cell r="H138" t="str">
            <v>INTERMEDIATE</v>
          </cell>
        </row>
        <row r="139">
          <cell r="G139" t="str">
            <v>041-PRV MANATEE HEATING SYSTEMCapeCanaveral Comm05 - Other Generation Plant</v>
          </cell>
          <cell r="H139" t="str">
            <v>INTERMEDIATE</v>
          </cell>
        </row>
        <row r="140">
          <cell r="G140" t="str">
            <v>041-PRV MANATEE HEATING SYSTEMGeneral Plant08 - General Plant</v>
          </cell>
          <cell r="H140" t="str">
            <v>INTERMEDIATE</v>
          </cell>
        </row>
        <row r="141">
          <cell r="G141" t="str">
            <v>041-PRV MANATEE HEATING SYSTEMMass Distribution Plant07 - Distribution Plant - Electric</v>
          </cell>
          <cell r="H141" t="str">
            <v>INTERMEDIATE</v>
          </cell>
        </row>
        <row r="142">
          <cell r="G142" t="str">
            <v>041-PRV MANATEE HEATING SYSTEMPtEverglades Comm02 - Steam Generation Plant</v>
          </cell>
          <cell r="H142" t="str">
            <v>INTERMEDIATE</v>
          </cell>
        </row>
        <row r="143">
          <cell r="G143" t="str">
            <v>041-PRV MANATEE HEATING SYSTEMTransmission Plant - Electric06 - Transmission Plant - Electric</v>
          </cell>
          <cell r="H143" t="str">
            <v>INTERMEDIATE</v>
          </cell>
        </row>
        <row r="144">
          <cell r="G144" t="str">
            <v>042-PTN COOLING CANAL MONITORING SYSTurkey Pt Comm03 - Nuclear Generation Plant</v>
          </cell>
          <cell r="H144" t="str">
            <v>BASE</v>
          </cell>
        </row>
        <row r="145">
          <cell r="G145" t="str">
            <v>044-Barley Barber Swamp Iron MitigaMartin Comm02 - Steam Generation Plant</v>
          </cell>
          <cell r="H145" t="str">
            <v>PEAKING</v>
          </cell>
        </row>
        <row r="146">
          <cell r="G146" t="str">
            <v>045-800 MW UNIT ESP PROJECTManatee Comm02 - Steam Generation Plant</v>
          </cell>
          <cell r="H146" t="str">
            <v>PEAKING</v>
          </cell>
        </row>
        <row r="147">
          <cell r="G147" t="str">
            <v>045-800 MW UNIT ESP PROJECTManatee U102 - Steam Generation Plant</v>
          </cell>
          <cell r="H147" t="str">
            <v>PEAKING</v>
          </cell>
        </row>
        <row r="148">
          <cell r="G148" t="str">
            <v>045-800 MW UNIT ESP PROJECTManatee U202 - Steam Generation Plant</v>
          </cell>
          <cell r="H148" t="str">
            <v>PEAKING</v>
          </cell>
        </row>
        <row r="149">
          <cell r="G149" t="str">
            <v>045-800 MW UNIT ESP PROJECTMartin U102 - Steam Generation Plant</v>
          </cell>
          <cell r="H149" t="str">
            <v>PEAKING</v>
          </cell>
        </row>
        <row r="150">
          <cell r="G150" t="str">
            <v>045-800 MW UNIT ESP PROJECTMartin U202 - Steam Generation Plant</v>
          </cell>
          <cell r="H150" t="str">
            <v>PEAKING</v>
          </cell>
        </row>
        <row r="151">
          <cell r="G151" t="str">
            <v>28 - CWA 316(b) Phase II RuleCapeCanaveral Comm CC05 - Other Generation Plant</v>
          </cell>
          <cell r="H151" t="str">
            <v>INTERMEDIATE</v>
          </cell>
        </row>
        <row r="152">
          <cell r="G152" t="str">
            <v>28 - CWA 316(b) Phase II RuleCapeCanaveral U1CC05 - Other Generation Plant</v>
          </cell>
          <cell r="H152" t="str">
            <v>INTERMEDIATE</v>
          </cell>
        </row>
        <row r="153">
          <cell r="G153" t="str">
            <v>54-COAL COMBUSTION RESIDUALSScherer Comm02 - Steam Generation Plant</v>
          </cell>
          <cell r="H153" t="str">
            <v>BASE</v>
          </cell>
        </row>
        <row r="154">
          <cell r="G154" t="str">
            <v>54-COAL COMBUSTION RESIDUALSScherer Comm U3&amp;402 - Steam Generation Plant</v>
          </cell>
          <cell r="H154" t="str">
            <v>BASE</v>
          </cell>
        </row>
        <row r="155">
          <cell r="G155" t="str">
            <v>54-COAL COMBUSTION RESIDUALSSJRPP - Comm02 - Steam Generation Plant</v>
          </cell>
          <cell r="H155" t="str">
            <v>BASE</v>
          </cell>
        </row>
      </sheetData>
      <sheetData sheetId="11" refreshError="1">
        <row r="2">
          <cell r="A2" t="str">
            <v>002-LOW NOX BURNER TECHNOLOGY</v>
          </cell>
          <cell r="B2" t="str">
            <v>PEAKING</v>
          </cell>
          <cell r="G2" t="str">
            <v>CapeCanaveral U1CC05 - Other Generation Plant</v>
          </cell>
          <cell r="H2" t="str">
            <v>INTERMEDIATE</v>
          </cell>
        </row>
        <row r="3">
          <cell r="A3" t="str">
            <v>004-CLEAN CLOSURE EQUIVALENCY DEMONSTRATION</v>
          </cell>
          <cell r="B3" t="str">
            <v>PEAKING</v>
          </cell>
          <cell r="G3" t="str">
            <v>Desoto Solar05 - Other Generation Plant</v>
          </cell>
          <cell r="H3" t="str">
            <v>Solar</v>
          </cell>
        </row>
        <row r="4">
          <cell r="A4" t="str">
            <v>007-RELOCATE TURBINE LUBE OIL PIPING</v>
          </cell>
          <cell r="B4" t="str">
            <v>BASE</v>
          </cell>
          <cell r="G4" t="str">
            <v>FtLauderdale GTs05 - Other Generation Plant</v>
          </cell>
          <cell r="H4" t="str">
            <v>PEAKING</v>
          </cell>
        </row>
        <row r="5">
          <cell r="A5" t="str">
            <v>010-REROUTE STORMWATER RUNOFF</v>
          </cell>
          <cell r="B5" t="str">
            <v>BASE</v>
          </cell>
          <cell r="G5" t="str">
            <v>FtLauderdale U405 - Other Generation Plant</v>
          </cell>
          <cell r="H5" t="str">
            <v>INTERMEDIATE</v>
          </cell>
        </row>
        <row r="6">
          <cell r="A6" t="str">
            <v>012-SCHERER DISCHARGE PIPELINE</v>
          </cell>
          <cell r="B6" t="str">
            <v>BASE</v>
          </cell>
          <cell r="G6" t="str">
            <v>FtLauderdale U505 - Other Generation Plant</v>
          </cell>
          <cell r="H6" t="str">
            <v>INTERMEDIATE</v>
          </cell>
        </row>
        <row r="7">
          <cell r="A7" t="str">
            <v>016-ST.LUCIE TURTLE NETS</v>
          </cell>
          <cell r="B7" t="str">
            <v>BASE</v>
          </cell>
          <cell r="G7" t="str">
            <v>FtMyers GTs05 - Other Generation Plant</v>
          </cell>
          <cell r="H7" t="str">
            <v>PEAKING</v>
          </cell>
        </row>
        <row r="8">
          <cell r="A8" t="str">
            <v>020-WASTEWATER/STORMWATER DISCH ELIMINATION</v>
          </cell>
          <cell r="B8" t="str">
            <v>PEAKING</v>
          </cell>
          <cell r="G8" t="str">
            <v>FtMyers U205 - Other Generation Plant</v>
          </cell>
          <cell r="H8" t="str">
            <v>INTERMEDIATE</v>
          </cell>
        </row>
        <row r="9">
          <cell r="A9" t="str">
            <v>022-PIPELINE INTEGRITY MANAGEMENT</v>
          </cell>
          <cell r="B9" t="str">
            <v>PEAKING</v>
          </cell>
          <cell r="G9" t="str">
            <v>FtMyers U305 - Other Generation Plant</v>
          </cell>
          <cell r="H9" t="str">
            <v>PEAKING</v>
          </cell>
        </row>
        <row r="10">
          <cell r="A10" t="str">
            <v>024-GAS REBURN</v>
          </cell>
          <cell r="B10" t="str">
            <v>PEAKING</v>
          </cell>
          <cell r="G10" t="str">
            <v>GENERAL Plant08 - GENERAL Plant</v>
          </cell>
          <cell r="H10" t="str">
            <v>GENERAL</v>
          </cell>
        </row>
        <row r="11">
          <cell r="A11" t="str">
            <v>025-PPE ESP TECHNOLOGY</v>
          </cell>
          <cell r="B11" t="str">
            <v>PEAKING</v>
          </cell>
          <cell r="G11" t="str">
            <v>Intangible Plant01 - Intangible Plant</v>
          </cell>
          <cell r="H11" t="str">
            <v>GENERAL</v>
          </cell>
        </row>
        <row r="12">
          <cell r="A12" t="str">
            <v>026-UST REPLACEMENT/REMOVAL</v>
          </cell>
          <cell r="B12" t="str">
            <v>GENERAL</v>
          </cell>
          <cell r="G12" t="str">
            <v>Manatee U102 - Steam Generation Plant</v>
          </cell>
          <cell r="H12" t="str">
            <v>PEAKING</v>
          </cell>
        </row>
        <row r="13">
          <cell r="A13" t="str">
            <v>033-CLEAN AIR MERCURY RULE-CAMR -</v>
          </cell>
          <cell r="B13" t="str">
            <v>BASE</v>
          </cell>
          <cell r="G13" t="str">
            <v>Manatee U202 - Steam Generation Plant</v>
          </cell>
          <cell r="H13" t="str">
            <v>PEAKING</v>
          </cell>
        </row>
        <row r="14">
          <cell r="A14" t="str">
            <v>034-PSL COOLING WATER SYSTEM INSPECTION &amp; MAINTENANCE</v>
          </cell>
          <cell r="B14" t="str">
            <v>BASE</v>
          </cell>
          <cell r="G14" t="str">
            <v>Manatee U305 - Other Generation Plant</v>
          </cell>
          <cell r="H14" t="str">
            <v>INTERMEDIATE</v>
          </cell>
        </row>
        <row r="15">
          <cell r="A15" t="str">
            <v>035-MARTIN PLANT DRINKING WATER COMP</v>
          </cell>
          <cell r="B15" t="str">
            <v>PEAKING</v>
          </cell>
          <cell r="G15" t="str">
            <v>Martin Solar05 - Other Generation Plant</v>
          </cell>
          <cell r="H15" t="str">
            <v>INTERMEDIATE</v>
          </cell>
        </row>
        <row r="16">
          <cell r="A16" t="str">
            <v>036-LOW LEV RADI WSTE-LLW</v>
          </cell>
          <cell r="B16" t="str">
            <v>BASE</v>
          </cell>
          <cell r="G16" t="str">
            <v>Martin U102 - Steam Generation Plant</v>
          </cell>
          <cell r="H16" t="str">
            <v>PEAKING</v>
          </cell>
        </row>
        <row r="17">
          <cell r="A17" t="str">
            <v>037-DE SOTO SOLAR PROJECT</v>
          </cell>
          <cell r="B17" t="str">
            <v>Solar</v>
          </cell>
          <cell r="G17" t="str">
            <v>Martin U202 - Steam Generation Plant</v>
          </cell>
          <cell r="H17" t="str">
            <v>PEAKING</v>
          </cell>
        </row>
        <row r="18">
          <cell r="A18" t="str">
            <v>038-SPACE COAST SOLAR PROJECT</v>
          </cell>
          <cell r="B18" t="str">
            <v>Solar</v>
          </cell>
          <cell r="G18" t="str">
            <v>Martin U305 - Other Generation Plant</v>
          </cell>
          <cell r="H18" t="str">
            <v>INTERMEDIATE</v>
          </cell>
        </row>
        <row r="19">
          <cell r="A19" t="str">
            <v>039-MARTIN SOLAR PROJECT</v>
          </cell>
          <cell r="B19" t="str">
            <v>INTERMEDIATE</v>
          </cell>
          <cell r="G19" t="str">
            <v>Martin U405 - Other Generation Plant</v>
          </cell>
          <cell r="H19" t="str">
            <v>INTERMEDIATE</v>
          </cell>
        </row>
        <row r="20">
          <cell r="A20" t="str">
            <v>041-PRV MANATEE HEATING SYSTEM</v>
          </cell>
          <cell r="B20" t="str">
            <v>INTERMEDIATE</v>
          </cell>
          <cell r="G20" t="str">
            <v>Martin U805 - Other Generation Plant</v>
          </cell>
          <cell r="H20" t="str">
            <v>INTERMEDIATE</v>
          </cell>
        </row>
        <row r="21">
          <cell r="A21" t="str">
            <v>042-PTN COOLING CANAL MONITORING SYS</v>
          </cell>
          <cell r="B21" t="str">
            <v>BASE</v>
          </cell>
          <cell r="G21" t="str">
            <v>Mass DISTRIBUTION Plant07 - DISTRIBUTION Plant - Electric</v>
          </cell>
          <cell r="H21" t="str">
            <v>DISTRIBUTION</v>
          </cell>
        </row>
        <row r="22">
          <cell r="A22" t="str">
            <v>044-Barley Barber Swamp Iron Mitiga</v>
          </cell>
          <cell r="B22" t="str">
            <v>PEAKING</v>
          </cell>
          <cell r="G22" t="str">
            <v>PtEverglades GTs05 - Other Generation Plant</v>
          </cell>
          <cell r="H22" t="str">
            <v>PEAKING</v>
          </cell>
        </row>
        <row r="23">
          <cell r="A23" t="str">
            <v>045-800 MW UNIT ESP PROJECT</v>
          </cell>
          <cell r="B23" t="str">
            <v>PEAKING</v>
          </cell>
          <cell r="G23" t="str">
            <v>PtEverglades U102 - Steam Generation Plant</v>
          </cell>
          <cell r="H23" t="str">
            <v>PEAKING</v>
          </cell>
        </row>
        <row r="24">
          <cell r="A24" t="str">
            <v>28 - CWA 316(b) Phase II Rule</v>
          </cell>
          <cell r="B24" t="str">
            <v>INTERMEDIATE</v>
          </cell>
          <cell r="G24" t="str">
            <v>PtEverglades U202 - Steam Generation Plant</v>
          </cell>
          <cell r="H24" t="str">
            <v>PEAKING</v>
          </cell>
        </row>
        <row r="25">
          <cell r="A25" t="str">
            <v>54-COAL COMBUSTION RESIDUALS</v>
          </cell>
          <cell r="B25" t="str">
            <v>BASE</v>
          </cell>
          <cell r="G25" t="str">
            <v>PtEverglades U302 - Steam Generation Plant</v>
          </cell>
          <cell r="H25" t="str">
            <v>PEAKING</v>
          </cell>
        </row>
        <row r="26">
          <cell r="G26" t="str">
            <v>PtEverglades U402 - Steam Generation Plant</v>
          </cell>
          <cell r="H26" t="str">
            <v>PEAKING</v>
          </cell>
        </row>
        <row r="27">
          <cell r="G27" t="str">
            <v>Putnam U105 - Other Generation Plant</v>
          </cell>
          <cell r="H27" t="str">
            <v>PEAKING</v>
          </cell>
        </row>
        <row r="28">
          <cell r="G28" t="str">
            <v>Putnam U205 - Other Generation Plant</v>
          </cell>
          <cell r="H28" t="str">
            <v>PEAKING</v>
          </cell>
        </row>
        <row r="29">
          <cell r="G29" t="str">
            <v>Radial06 - TRANSMISSION Plant - Electric</v>
          </cell>
          <cell r="H29" t="str">
            <v>TRANSMISSION</v>
          </cell>
        </row>
        <row r="30">
          <cell r="G30" t="str">
            <v>Sanford U405 - Other Generation Plant</v>
          </cell>
          <cell r="H30" t="str">
            <v>INTERMEDIATE</v>
          </cell>
        </row>
        <row r="31">
          <cell r="G31" t="str">
            <v>Sanford U505 - Other Generation Plant</v>
          </cell>
          <cell r="H31" t="str">
            <v>INTERMEDIATE</v>
          </cell>
        </row>
        <row r="32">
          <cell r="G32" t="str">
            <v>Scherer U402 - Steam Generation Plant</v>
          </cell>
          <cell r="H32" t="str">
            <v>BASE</v>
          </cell>
        </row>
        <row r="33">
          <cell r="G33" t="str">
            <v>SJRPP U102 - Steam Generation Plant</v>
          </cell>
          <cell r="H33" t="str">
            <v>BASE</v>
          </cell>
        </row>
        <row r="34">
          <cell r="G34" t="str">
            <v>SJRPP U202 - Steam Generation Plant</v>
          </cell>
          <cell r="H34" t="str">
            <v>BASE</v>
          </cell>
        </row>
        <row r="35">
          <cell r="G35" t="str">
            <v>Space Coast Solar05 - Other Generation Plant</v>
          </cell>
          <cell r="H35" t="str">
            <v>Solar</v>
          </cell>
        </row>
        <row r="36">
          <cell r="G36" t="str">
            <v>StLucie U103 - Nuclear Generation Plant</v>
          </cell>
          <cell r="H36" t="str">
            <v>BASE</v>
          </cell>
        </row>
        <row r="37">
          <cell r="G37" t="str">
            <v>StLucie U203 - Nuclear Generation Plant</v>
          </cell>
          <cell r="H37" t="str">
            <v>BASE</v>
          </cell>
        </row>
        <row r="38">
          <cell r="G38" t="str">
            <v>TRANSMISSION Plant - Electric06 - TRANSMISSION Plant - Electric</v>
          </cell>
          <cell r="H38" t="str">
            <v>TRANSMISSION</v>
          </cell>
        </row>
        <row r="39">
          <cell r="G39" t="str">
            <v>Turkey Pt U102 - Steam Generation Plant</v>
          </cell>
          <cell r="H39" t="str">
            <v>PEAKING</v>
          </cell>
        </row>
        <row r="40">
          <cell r="G40" t="str">
            <v>CapeCanaveral Comm05 - Other Generation Plant</v>
          </cell>
          <cell r="H40" t="str">
            <v>INTERMEDIATE</v>
          </cell>
        </row>
        <row r="41">
          <cell r="G41" t="str">
            <v>CapeCanaveral Comm CC05 - Other Generation Plant</v>
          </cell>
          <cell r="H41" t="str">
            <v>INTERMEDIATE</v>
          </cell>
        </row>
        <row r="42">
          <cell r="G42" t="str">
            <v>FtLauderdale Comm05 - Other Generation Plant</v>
          </cell>
          <cell r="H42" t="str">
            <v>INTERMEDIATE</v>
          </cell>
        </row>
        <row r="43">
          <cell r="G43" t="str">
            <v>FtMyers Comm05 - Other Generation Plant</v>
          </cell>
          <cell r="H43" t="str">
            <v>PEAKING</v>
          </cell>
        </row>
        <row r="44">
          <cell r="G44" t="str">
            <v>Manatee Comm02 - Steam Generation Plant</v>
          </cell>
          <cell r="H44" t="str">
            <v>PEAKING</v>
          </cell>
        </row>
        <row r="45">
          <cell r="G45" t="str">
            <v>Martin Comm02 - Steam Generation Plant</v>
          </cell>
          <cell r="H45" t="str">
            <v>PEAKING</v>
          </cell>
        </row>
        <row r="46">
          <cell r="G46" t="str">
            <v>Martin Comm05 - Other Generation Plant</v>
          </cell>
          <cell r="H46" t="str">
            <v>INTERMEDIATE</v>
          </cell>
        </row>
        <row r="47">
          <cell r="G47" t="str">
            <v>PtEverglades Comm02 - Steam Generation Plant</v>
          </cell>
          <cell r="H47" t="str">
            <v>PEAKING</v>
          </cell>
        </row>
        <row r="48">
          <cell r="G48" t="str">
            <v>PtEverglades Comm05 - Other Generation Plant</v>
          </cell>
          <cell r="H48" t="str">
            <v>INTERMEDIATE</v>
          </cell>
        </row>
        <row r="49">
          <cell r="G49" t="str">
            <v>Putnam Comm05 - Other Generation Plant</v>
          </cell>
          <cell r="H49" t="str">
            <v>PEAKING</v>
          </cell>
        </row>
        <row r="50">
          <cell r="G50" t="str">
            <v>Riviera U1 Comm CC05 - Other Generation Plant</v>
          </cell>
          <cell r="H50" t="str">
            <v>INTERMEDIATE</v>
          </cell>
        </row>
        <row r="51">
          <cell r="G51" t="str">
            <v>Sanford Comm05 - Other Generation Plant</v>
          </cell>
          <cell r="H51" t="str">
            <v>INTERMEDIATE</v>
          </cell>
        </row>
        <row r="52">
          <cell r="G52" t="str">
            <v>Scherer Comm02 - Steam Generation Plant</v>
          </cell>
          <cell r="H52" t="str">
            <v>BASE</v>
          </cell>
        </row>
        <row r="53">
          <cell r="G53" t="str">
            <v>Scherer Comm U3&amp;402 - Steam Generation Plant</v>
          </cell>
          <cell r="H53" t="str">
            <v>BASE</v>
          </cell>
        </row>
        <row r="54">
          <cell r="G54" t="str">
            <v>SJRPP - Comm02 - Steam Generation Plant</v>
          </cell>
          <cell r="H54" t="str">
            <v>BASE</v>
          </cell>
        </row>
        <row r="55">
          <cell r="G55" t="str">
            <v>StLucie Comm03 - Nuclear Generation Plant</v>
          </cell>
          <cell r="H55" t="str">
            <v>BASE</v>
          </cell>
        </row>
        <row r="56">
          <cell r="G56" t="str">
            <v>Turkey Pt Comm02 - Steam Generation Plant</v>
          </cell>
          <cell r="H56" t="str">
            <v>PEAKING</v>
          </cell>
        </row>
        <row r="57">
          <cell r="G57" t="str">
            <v>Turkey Pt Comm03 - Nuclear Generation Plant</v>
          </cell>
          <cell r="H57" t="str">
            <v>BASE</v>
          </cell>
        </row>
      </sheetData>
      <sheetData sheetId="1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2016)"/>
      <sheetName val="Summary (2017)"/>
      <sheetName val="2016-2017 Pivot (HC)"/>
      <sheetName val="Summary (2017STRAT)"/>
      <sheetName val="2016-2017 Pivot (HC)STRAT"/>
      <sheetName val="2016-2017 Pivot"/>
      <sheetName val="Plant Balance"/>
      <sheetName val="All"/>
      <sheetName val="StrataPer Tim"/>
      <sheetName val="UnitClassPivot"/>
      <sheetName val="STRATAKEY"/>
      <sheetName val="stratadata"/>
      <sheetName val="TYSPsch1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G2" t="str">
            <v>002-LOW NOX BURNER TECHNOLOGYTurkey Pt U102 - Steam Generation Plant</v>
          </cell>
          <cell r="H2" t="str">
            <v>PEAKING</v>
          </cell>
        </row>
        <row r="3">
          <cell r="G3" t="str">
            <v>003-CONTINUOUS EMISSION MONITORINGFtLauderdale Comm05 - Other Generation Plant</v>
          </cell>
          <cell r="H3" t="str">
            <v>INTERMEDIATE</v>
          </cell>
        </row>
        <row r="4">
          <cell r="G4" t="str">
            <v>003-CONTINUOUS EMISSION MONITORINGFtLauderdale GTs05 - Other Generation Plant</v>
          </cell>
          <cell r="H4" t="str">
            <v>PEAKING</v>
          </cell>
        </row>
        <row r="5">
          <cell r="G5" t="str">
            <v>003-CONTINUOUS EMISSION MONITORINGFtLauderdale U405 - Other Generation Plant</v>
          </cell>
          <cell r="H5" t="str">
            <v>INTERMEDIATE</v>
          </cell>
        </row>
        <row r="6">
          <cell r="G6" t="str">
            <v>003-CONTINUOUS EMISSION MONITORINGFtLauderdale U505 - Other Generation Plant</v>
          </cell>
          <cell r="H6" t="str">
            <v>INTERMEDIATE</v>
          </cell>
        </row>
        <row r="7">
          <cell r="G7" t="str">
            <v>003-CONTINUOUS EMISSION MONITORINGFtMyers U205 - Other Generation Plant</v>
          </cell>
          <cell r="H7" t="str">
            <v>INTERMEDIATE</v>
          </cell>
        </row>
        <row r="8">
          <cell r="G8" t="str">
            <v>003-CONTINUOUS EMISSION MONITORINGFtMyers U305 - Other Generation Plant</v>
          </cell>
          <cell r="H8" t="str">
            <v>PEAKING</v>
          </cell>
        </row>
        <row r="9">
          <cell r="G9" t="str">
            <v>003-CONTINUOUS EMISSION MONITORINGManatee Comm02 - Steam Generation Plant</v>
          </cell>
          <cell r="H9" t="str">
            <v>PEAKING</v>
          </cell>
        </row>
        <row r="10">
          <cell r="G10" t="str">
            <v>003-CONTINUOUS EMISSION MONITORINGManatee U102 - Steam Generation Plant</v>
          </cell>
          <cell r="H10" t="str">
            <v>PEAKING</v>
          </cell>
        </row>
        <row r="11">
          <cell r="G11" t="str">
            <v>003-CONTINUOUS EMISSION MONITORINGManatee U202 - Steam Generation Plant</v>
          </cell>
          <cell r="H11" t="str">
            <v>PEAKING</v>
          </cell>
        </row>
        <row r="12">
          <cell r="G12" t="str">
            <v>003-CONTINUOUS EMISSION MONITORINGManatee U305 - Other Generation Plant</v>
          </cell>
          <cell r="H12" t="str">
            <v>INTERMEDIATE</v>
          </cell>
        </row>
        <row r="13">
          <cell r="G13" t="str">
            <v>003-CONTINUOUS EMISSION MONITORINGMartin Comm02 - Steam Generation Plant</v>
          </cell>
          <cell r="H13" t="str">
            <v>PEAKING</v>
          </cell>
        </row>
        <row r="14">
          <cell r="G14" t="str">
            <v>003-CONTINUOUS EMISSION MONITORINGMartin Comm05 - Other Generation Plant</v>
          </cell>
          <cell r="H14" t="str">
            <v>INTERMEDIATE</v>
          </cell>
        </row>
        <row r="15">
          <cell r="G15" t="str">
            <v>003-CONTINUOUS EMISSION MONITORINGMartin U102 - Steam Generation Plant</v>
          </cell>
          <cell r="H15" t="str">
            <v>PEAKING</v>
          </cell>
        </row>
        <row r="16">
          <cell r="G16" t="str">
            <v>003-CONTINUOUS EMISSION MONITORINGMartin U202 - Steam Generation Plant</v>
          </cell>
          <cell r="H16" t="str">
            <v>PEAKING</v>
          </cell>
        </row>
        <row r="17">
          <cell r="G17" t="str">
            <v>003-CONTINUOUS EMISSION MONITORINGMartin U305 - Other Generation Plant</v>
          </cell>
          <cell r="H17" t="str">
            <v>INTERMEDIATE</v>
          </cell>
        </row>
        <row r="18">
          <cell r="G18" t="str">
            <v>003-CONTINUOUS EMISSION MONITORINGMartin U405 - Other Generation Plant</v>
          </cell>
          <cell r="H18" t="str">
            <v>INTERMEDIATE</v>
          </cell>
        </row>
        <row r="19">
          <cell r="G19" t="str">
            <v>003-CONTINUOUS EMISSION MONITORINGMartin U805 - Other Generation Plant</v>
          </cell>
          <cell r="H19" t="str">
            <v>INTERMEDIATE</v>
          </cell>
        </row>
        <row r="20">
          <cell r="G20" t="str">
            <v>003-CONTINUOUS EMISSION MONITORINGPutnam Comm05 - Other Generation Plant</v>
          </cell>
          <cell r="H20" t="str">
            <v>PEAKING</v>
          </cell>
        </row>
        <row r="21">
          <cell r="G21" t="str">
            <v>003-CONTINUOUS EMISSION MONITORINGPutnam U105 - Other Generation Plant</v>
          </cell>
          <cell r="H21" t="str">
            <v>PEAKING</v>
          </cell>
        </row>
        <row r="22">
          <cell r="G22" t="str">
            <v>003-CONTINUOUS EMISSION MONITORINGPutnam U205 - Other Generation Plant</v>
          </cell>
          <cell r="H22" t="str">
            <v>PEAKING</v>
          </cell>
        </row>
        <row r="23">
          <cell r="G23" t="str">
            <v>003-CONTINUOUS EMISSION MONITORINGSanford Comm05 - Other Generation Plant</v>
          </cell>
          <cell r="H23" t="str">
            <v>INTERMEDIATE</v>
          </cell>
        </row>
        <row r="24">
          <cell r="G24" t="str">
            <v>003-CONTINUOUS EMISSION MONITORINGSanford U405 - Other Generation Plant</v>
          </cell>
          <cell r="H24" t="str">
            <v>INTERMEDIATE</v>
          </cell>
        </row>
        <row r="25">
          <cell r="G25" t="str">
            <v>003-CONTINUOUS EMISSION MONITORINGSanford U505 - Other Generation Plant</v>
          </cell>
          <cell r="H25" t="str">
            <v>INTERMEDIATE</v>
          </cell>
        </row>
        <row r="26">
          <cell r="G26" t="str">
            <v>003-CONTINUOUS EMISSION MONITORINGScherer U402 - Steam Generation Plant</v>
          </cell>
          <cell r="H26" t="str">
            <v>BASE</v>
          </cell>
        </row>
        <row r="27">
          <cell r="G27" t="str">
            <v>003-CONTINUOUS EMISSION MONITORINGSJRPP - Comm02 - Steam Generation Plant</v>
          </cell>
          <cell r="H27" t="str">
            <v>BASE</v>
          </cell>
        </row>
        <row r="28">
          <cell r="G28" t="str">
            <v>003-CONTINUOUS EMISSION MONITORINGSJRPP U102 - Steam Generation Plant</v>
          </cell>
          <cell r="H28" t="str">
            <v>BASE</v>
          </cell>
        </row>
        <row r="29">
          <cell r="G29" t="str">
            <v>003-CONTINUOUS EMISSION MONITORINGSJRPP U202 - Steam Generation Plant</v>
          </cell>
          <cell r="H29" t="str">
            <v>BASE</v>
          </cell>
        </row>
        <row r="30">
          <cell r="G30" t="str">
            <v>003-CONTINUOUS EMISSION MONITORINGTurkey Pt Comm02 - Steam Generation Plant</v>
          </cell>
          <cell r="H30" t="str">
            <v>PEAKING</v>
          </cell>
        </row>
        <row r="31">
          <cell r="G31" t="str">
            <v>003-CONTINUOUS EMISSION MONITORINGTurkey Pt U102 - Steam Generation Plant</v>
          </cell>
          <cell r="H31" t="str">
            <v>PEAKING</v>
          </cell>
        </row>
        <row r="32">
          <cell r="G32" t="str">
            <v>004-CLEAN CLOSURE EQUIVALENCY DEMONSTRATIONTurkey Pt Comm02 - Steam Generation Plant</v>
          </cell>
          <cell r="H32" t="str">
            <v>PEAKING</v>
          </cell>
        </row>
        <row r="33">
          <cell r="G33" t="str">
            <v>005-MAINTENANCE OF ABOVE GROUND FUEL TANKSFtLauderdale Comm05 - Other Generation Plant</v>
          </cell>
          <cell r="H33" t="str">
            <v>INTERMEDIATE</v>
          </cell>
        </row>
        <row r="34">
          <cell r="G34" t="str">
            <v>005-MAINTENANCE OF ABOVE GROUND FUEL TANKSFtLauderdale GTs05 - Other Generation Plant</v>
          </cell>
          <cell r="H34" t="str">
            <v>PEAKING</v>
          </cell>
        </row>
        <row r="35">
          <cell r="G35" t="str">
            <v>005-MAINTENANCE OF ABOVE GROUND FUEL TANKSFtMyers GTs05 - Other Generation Plant</v>
          </cell>
          <cell r="H35" t="str">
            <v>PEAKING</v>
          </cell>
        </row>
        <row r="36">
          <cell r="G36" t="str">
            <v>005-MAINTENANCE OF ABOVE GROUND FUEL TANKSFtMyers U305 - Other Generation Plant</v>
          </cell>
          <cell r="H36" t="str">
            <v>PEAKING</v>
          </cell>
        </row>
        <row r="37">
          <cell r="G37" t="str">
            <v>005-MAINTENANCE OF ABOVE GROUND FUEL TANKSGeneral Plant08 - General Plant</v>
          </cell>
          <cell r="H37" t="str">
            <v>GENERAL</v>
          </cell>
        </row>
        <row r="38">
          <cell r="G38" t="str">
            <v>005-MAINTENANCE OF ABOVE GROUND FUEL TANKSManatee Comm02 - Steam Generation Plant</v>
          </cell>
          <cell r="H38" t="str">
            <v>PEAKING</v>
          </cell>
        </row>
        <row r="39">
          <cell r="G39" t="str">
            <v>005-MAINTENANCE OF ABOVE GROUND FUEL TANKSManatee U102 - Steam Generation Plant</v>
          </cell>
          <cell r="H39" t="str">
            <v>PEAKING</v>
          </cell>
        </row>
        <row r="40">
          <cell r="G40" t="str">
            <v>005-MAINTENANCE OF ABOVE GROUND FUEL TANKSManatee U202 - Steam Generation Plant</v>
          </cell>
          <cell r="H40" t="str">
            <v>PEAKING</v>
          </cell>
        </row>
        <row r="41">
          <cell r="G41" t="str">
            <v>005-MAINTENANCE OF ABOVE GROUND FUEL TANKSMartin Comm02 - Steam Generation Plant</v>
          </cell>
          <cell r="H41" t="str">
            <v>PEAKING</v>
          </cell>
        </row>
        <row r="42">
          <cell r="G42" t="str">
            <v>005-MAINTENANCE OF ABOVE GROUND FUEL TANKSMartin Comm05 - Other Generation Plant</v>
          </cell>
          <cell r="H42" t="str">
            <v>INTERMEDIATE</v>
          </cell>
        </row>
        <row r="43">
          <cell r="G43" t="str">
            <v>005-MAINTENANCE OF ABOVE GROUND FUEL TANKSMartin U102 - Steam Generation Plant</v>
          </cell>
          <cell r="H43" t="str">
            <v>PEAKING</v>
          </cell>
        </row>
        <row r="44">
          <cell r="G44" t="str">
            <v>005-MAINTENANCE OF ABOVE GROUND FUEL TANKSMartin U202 - Steam Generation Plant</v>
          </cell>
          <cell r="H44" t="str">
            <v>PEAKING</v>
          </cell>
        </row>
        <row r="45">
          <cell r="G45" t="str">
            <v>005-MAINTENANCE OF ABOVE GROUND FUEL TANKSPtEverglades GTs05 - Other Generation Plant</v>
          </cell>
          <cell r="H45" t="str">
            <v>PEAKING</v>
          </cell>
        </row>
        <row r="46">
          <cell r="G46" t="str">
            <v>005-MAINTENANCE OF ABOVE GROUND FUEL TANKSPutnam Comm05 - Other Generation Plant</v>
          </cell>
          <cell r="H46" t="str">
            <v>PEAKING</v>
          </cell>
        </row>
        <row r="47">
          <cell r="G47" t="str">
            <v>005-MAINTENANCE OF ABOVE GROUND FUEL TANKSSJRPP - Comm02 - Steam Generation Plant</v>
          </cell>
          <cell r="H47" t="str">
            <v>BASE</v>
          </cell>
        </row>
        <row r="48">
          <cell r="G48" t="str">
            <v>005-MAINTENANCE OF ABOVE GROUND FUEL TANKSTurkey Pt Comm02 - Steam Generation Plant</v>
          </cell>
          <cell r="H48" t="str">
            <v>PEAKING</v>
          </cell>
        </row>
        <row r="49">
          <cell r="G49" t="str">
            <v>007-RELOCATE TURBINE LUBE OIL PIPINGStLucie U103 - Nuclear Generation Plant</v>
          </cell>
          <cell r="H49" t="str">
            <v>BASE</v>
          </cell>
        </row>
        <row r="50">
          <cell r="G50" t="str">
            <v>008-OIL SPILL CLEANUP/RESPONSE EQUIPMENTCapeCanaveral U1CC05 - Other Generation Plant</v>
          </cell>
          <cell r="H50" t="str">
            <v>INTERMEDIATE</v>
          </cell>
        </row>
        <row r="51">
          <cell r="G51" t="str">
            <v>008-OIL SPILL CLEANUP/RESPONSE EQUIPMENTFtLauderdale Comm05 - Other Generation Plant</v>
          </cell>
          <cell r="H51" t="str">
            <v>INTERMEDIATE</v>
          </cell>
        </row>
        <row r="52">
          <cell r="G52" t="str">
            <v>008-OIL SPILL CLEANUP/RESPONSE EQUIPMENTFtMyers Comm05 - Other Generation Plant</v>
          </cell>
          <cell r="H52" t="str">
            <v>PEAKING</v>
          </cell>
        </row>
        <row r="53">
          <cell r="G53" t="str">
            <v>008-OIL SPILL CLEANUP/RESPONSE EQUIPMENTGeneral Plant08 - General Plant</v>
          </cell>
          <cell r="H53" t="str">
            <v>GENERAL</v>
          </cell>
        </row>
        <row r="54">
          <cell r="G54" t="str">
            <v>008-OIL SPILL CLEANUP/RESPONSE EQUIPMENTManatee Comm02 - Steam Generation Plant</v>
          </cell>
          <cell r="H54" t="str">
            <v>PEAKING</v>
          </cell>
        </row>
        <row r="55">
          <cell r="G55" t="str">
            <v>008-OIL SPILL CLEANUP/RESPONSE EQUIPMENTMartin Comm02 - Steam Generation Plant</v>
          </cell>
          <cell r="H55" t="str">
            <v>PEAKING</v>
          </cell>
        </row>
        <row r="56">
          <cell r="G56" t="str">
            <v>008-OIL SPILL CLEANUP/RESPONSE EQUIPMENTMass Distribution Plant07 - Distribution Plant - Electric</v>
          </cell>
          <cell r="H56" t="str">
            <v>DISTRIBUTION</v>
          </cell>
        </row>
        <row r="57">
          <cell r="G57" t="str">
            <v>008-OIL SPILL CLEANUP/RESPONSE EQUIPMENTPtEverglades Comm02 - Steam Generation Plant</v>
          </cell>
          <cell r="H57" t="str">
            <v>PEAKING</v>
          </cell>
        </row>
        <row r="58">
          <cell r="G58" t="str">
            <v>008-OIL SPILL CLEANUP/RESPONSE EQUIPMENTPutnam Comm05 - Other Generation Plant</v>
          </cell>
          <cell r="H58" t="str">
            <v>PEAKING</v>
          </cell>
        </row>
        <row r="59">
          <cell r="G59" t="str">
            <v>008-OIL SPILL CLEANUP/RESPONSE EQUIPMENTRiviera U1 Comm CC05 - Other Generation Plant</v>
          </cell>
          <cell r="H59" t="str">
            <v>INTERMEDIATE</v>
          </cell>
        </row>
        <row r="60">
          <cell r="G60" t="str">
            <v>008-OIL SPILL CLEANUP/RESPONSE EQUIPMENTSanford Comm05 - Other Generation Plant</v>
          </cell>
          <cell r="H60" t="str">
            <v>INTERMEDIATE</v>
          </cell>
        </row>
        <row r="61">
          <cell r="G61" t="str">
            <v>008-OIL SPILL CLEANUP/RESPONSE EQUIPMENTTurkey Pt Comm02 - Steam Generation Plant</v>
          </cell>
          <cell r="H61" t="str">
            <v>PEAKING</v>
          </cell>
        </row>
        <row r="62">
          <cell r="G62" t="str">
            <v>010-REROUTE STORMWATER RUNOFFStLucie Comm03 - Nuclear Generation Plant</v>
          </cell>
          <cell r="H62" t="str">
            <v>BASE</v>
          </cell>
        </row>
        <row r="63">
          <cell r="G63" t="str">
            <v>012-SCHERER DISCHARGE PIPELINEScherer Comm02 - Steam Generation Plant</v>
          </cell>
          <cell r="H63" t="str">
            <v>BASE</v>
          </cell>
        </row>
        <row r="64">
          <cell r="G64" t="str">
            <v>016-ST.LUCIE TURTLE NETSStLucie Comm03 - Nuclear Generation Plant</v>
          </cell>
          <cell r="H64" t="str">
            <v>BASE</v>
          </cell>
        </row>
        <row r="65">
          <cell r="G65" t="str">
            <v>020-WASTEWATER/STORMWATER DISCH ELIMINATIONMartin U102 - Steam Generation Plant</v>
          </cell>
          <cell r="H65" t="str">
            <v>PEAKING</v>
          </cell>
        </row>
        <row r="66">
          <cell r="G66" t="str">
            <v>020-WASTEWATER/STORMWATER DISCH ELIMINATIONMartin U202 - Steam Generation Plant</v>
          </cell>
          <cell r="H66" t="str">
            <v>PEAKING</v>
          </cell>
        </row>
        <row r="67">
          <cell r="G67" t="str">
            <v>022-PIPELINE INTEGRITY MANAGEMENTManatee Comm02 - Steam Generation Plant</v>
          </cell>
          <cell r="H67" t="str">
            <v>PEAKING</v>
          </cell>
        </row>
        <row r="68">
          <cell r="G68" t="str">
            <v>022-PIPELINE INTEGRITY MANAGEMENTMartin Comm02 - Steam Generation Plant</v>
          </cell>
          <cell r="H68" t="str">
            <v>PEAKING</v>
          </cell>
        </row>
        <row r="69">
          <cell r="G69" t="str">
            <v>023-SPILL PREVENTION CLEAN-UP &amp; COUNTERMEASURESFtLauderdale Comm05 - Other Generation Plant</v>
          </cell>
          <cell r="H69" t="str">
            <v>INTERMEDIATE</v>
          </cell>
        </row>
        <row r="70">
          <cell r="G70" t="str">
            <v>023-SPILL PREVENTION CLEAN-UP &amp; COUNTERMEASURESFtLauderdale GTs05 - Other Generation Plant</v>
          </cell>
          <cell r="H70" t="str">
            <v>PEAKING</v>
          </cell>
        </row>
        <row r="71">
          <cell r="G71" t="str">
            <v>023-SPILL PREVENTION CLEAN-UP &amp; COUNTERMEASURESFtMyers GTs05 - Other Generation Plant</v>
          </cell>
          <cell r="H71" t="str">
            <v>PEAKING</v>
          </cell>
        </row>
        <row r="72">
          <cell r="G72" t="str">
            <v>023-SPILL PREVENTION CLEAN-UP &amp; COUNTERMEASURESFtMyers U205 - Other Generation Plant</v>
          </cell>
          <cell r="H72" t="str">
            <v>INTERMEDIATE</v>
          </cell>
        </row>
        <row r="73">
          <cell r="G73" t="str">
            <v>023-SPILL PREVENTION CLEAN-UP &amp; COUNTERMEASURESFtMyers U305 - Other Generation Plant</v>
          </cell>
          <cell r="H73" t="str">
            <v>PEAKING</v>
          </cell>
        </row>
        <row r="74">
          <cell r="G74" t="str">
            <v>023-SPILL PREVENTION CLEAN-UP &amp; COUNTERMEASURESGeneral Plant08 - General Plant</v>
          </cell>
          <cell r="H74" t="str">
            <v>GENERAL</v>
          </cell>
        </row>
        <row r="75">
          <cell r="G75" t="str">
            <v>023-SPILL PREVENTION CLEAN-UP &amp; COUNTERMEASURESManatee Comm02 - Steam Generation Plant</v>
          </cell>
          <cell r="H75" t="str">
            <v>PEAKING</v>
          </cell>
        </row>
        <row r="76">
          <cell r="G76" t="str">
            <v>023-SPILL PREVENTION CLEAN-UP &amp; COUNTERMEASURESManatee U102 - Steam Generation Plant</v>
          </cell>
          <cell r="H76" t="str">
            <v>PEAKING</v>
          </cell>
        </row>
        <row r="77">
          <cell r="G77" t="str">
            <v>023-SPILL PREVENTION CLEAN-UP &amp; COUNTERMEASURESManatee U202 - Steam Generation Plant</v>
          </cell>
          <cell r="H77" t="str">
            <v>PEAKING</v>
          </cell>
        </row>
        <row r="78">
          <cell r="G78" t="str">
            <v>023-SPILL PREVENTION CLEAN-UP &amp; COUNTERMEASURESMartin Comm02 - Steam Generation Plant</v>
          </cell>
          <cell r="H78" t="str">
            <v>PEAKING</v>
          </cell>
        </row>
        <row r="79">
          <cell r="G79" t="str">
            <v>023-SPILL PREVENTION CLEAN-UP &amp; COUNTERMEASURESMartin Comm05 - Other Generation Plant</v>
          </cell>
          <cell r="H79" t="str">
            <v>INTERMEDIATE</v>
          </cell>
        </row>
        <row r="80">
          <cell r="G80" t="str">
            <v>023-SPILL PREVENTION CLEAN-UP &amp; COUNTERMEASURESMartin U805 - Other Generation Plant</v>
          </cell>
          <cell r="H80" t="str">
            <v>INTERMEDIATE</v>
          </cell>
        </row>
        <row r="81">
          <cell r="G81" t="str">
            <v>023-SPILL PREVENTION CLEAN-UP &amp; COUNTERMEASURESMass Distribution Plant07 - Distribution Plant - Electric</v>
          </cell>
          <cell r="H81" t="str">
            <v>DISTRIBUTION</v>
          </cell>
        </row>
        <row r="82">
          <cell r="G82" t="str">
            <v>023-SPILL PREVENTION CLEAN-UP &amp; COUNTERMEASURESPtEverglades Comm02 - Steam Generation Plant</v>
          </cell>
          <cell r="H82" t="str">
            <v>PEAKING</v>
          </cell>
        </row>
        <row r="83">
          <cell r="G83" t="str">
            <v>023-SPILL PREVENTION CLEAN-UP &amp; COUNTERMEASURESPtEverglades Comm05 - Other Generation Plant</v>
          </cell>
          <cell r="H83" t="str">
            <v>INTERMEDIATE</v>
          </cell>
        </row>
        <row r="84">
          <cell r="G84" t="str">
            <v>023-SPILL PREVENTION CLEAN-UP &amp; COUNTERMEASURESPtEverglades GTs05 - Other Generation Plant</v>
          </cell>
          <cell r="H84" t="str">
            <v>PEAKING</v>
          </cell>
        </row>
        <row r="85">
          <cell r="G85" t="str">
            <v>023-SPILL PREVENTION CLEAN-UP &amp; COUNTERMEASURESPutnam Comm05 - Other Generation Plant</v>
          </cell>
          <cell r="H85" t="str">
            <v>PEAKING</v>
          </cell>
        </row>
        <row r="86">
          <cell r="G86" t="str">
            <v>023-SPILL PREVENTION CLEAN-UP &amp; COUNTERMEASURESRadial06 - Transmission Plant - Electric</v>
          </cell>
          <cell r="H86" t="str">
            <v>TRANSMISSION</v>
          </cell>
        </row>
        <row r="87">
          <cell r="G87" t="str">
            <v>023-SPILL PREVENTION CLEAN-UP &amp; COUNTERMEASURESSanford Comm05 - Other Generation Plant</v>
          </cell>
          <cell r="H87" t="str">
            <v>INTERMEDIATE</v>
          </cell>
        </row>
        <row r="88">
          <cell r="G88" t="str">
            <v>023-SPILL PREVENTION CLEAN-UP &amp; COUNTERMEASURESStLucie U103 - Nuclear Generation Plant</v>
          </cell>
          <cell r="H88" t="str">
            <v>BASE</v>
          </cell>
        </row>
        <row r="89">
          <cell r="G89" t="str">
            <v>023-SPILL PREVENTION CLEAN-UP &amp; COUNTERMEASURESStLucie U203 - Nuclear Generation Plant</v>
          </cell>
          <cell r="H89" t="str">
            <v>BASE</v>
          </cell>
        </row>
        <row r="90">
          <cell r="G90" t="str">
            <v>023-SPILL PREVENTION CLEAN-UP &amp; COUNTERMEASURESTransmission Plant - Electric06 - Transmission Plant - Electric</v>
          </cell>
          <cell r="H90" t="str">
            <v>TRANSMISSION</v>
          </cell>
        </row>
        <row r="91">
          <cell r="G91" t="str">
            <v>023-SPILL PREVENTION CLEAN-UP &amp; COUNTERMEASURESTurkey Pt Comm02 - Steam Generation Plant</v>
          </cell>
          <cell r="H91" t="str">
            <v>PEAKING</v>
          </cell>
        </row>
        <row r="92">
          <cell r="G92" t="str">
            <v>023-SPILL PREVENTION CLEAN-UP &amp; COUNTERMEASURESTurkey Pt Comm03 - Nuclear Generation Plant</v>
          </cell>
          <cell r="H92" t="str">
            <v>BASE</v>
          </cell>
        </row>
        <row r="93">
          <cell r="G93" t="str">
            <v>024-GAS REBURNManatee U102 - Steam Generation Plant</v>
          </cell>
          <cell r="H93" t="str">
            <v>PEAKING</v>
          </cell>
        </row>
        <row r="94">
          <cell r="G94" t="str">
            <v>024-GAS REBURNManatee U202 - Steam Generation Plant</v>
          </cell>
          <cell r="H94" t="str">
            <v>PEAKING</v>
          </cell>
        </row>
        <row r="95">
          <cell r="G95" t="str">
            <v>025-PPE ESP TECHNOLOGYPtEverglades U102 - Steam Generation Plant</v>
          </cell>
          <cell r="H95" t="str">
            <v>PEAKING</v>
          </cell>
        </row>
        <row r="96">
          <cell r="G96" t="str">
            <v>025-PPE ESP TECHNOLOGYPtEverglades U202 - Steam Generation Plant</v>
          </cell>
          <cell r="H96" t="str">
            <v>PEAKING</v>
          </cell>
        </row>
        <row r="97">
          <cell r="G97" t="str">
            <v>025-PPE ESP TECHNOLOGYPtEverglades U302 - Steam Generation Plant</v>
          </cell>
          <cell r="H97" t="str">
            <v>PEAKING</v>
          </cell>
        </row>
        <row r="98">
          <cell r="G98" t="str">
            <v>025-PPE ESP TECHNOLOGYPtEverglades U402 - Steam Generation Plant</v>
          </cell>
          <cell r="H98" t="str">
            <v>PEAKING</v>
          </cell>
        </row>
        <row r="99">
          <cell r="G99" t="str">
            <v>026-UST REPLACEMENT/REMOVALGeneral Plant08 - General Plant</v>
          </cell>
          <cell r="H99" t="str">
            <v>GENERAL</v>
          </cell>
        </row>
        <row r="100">
          <cell r="G100" t="str">
            <v>031-CLEAN AIR INTERSTATE RULE-CAIRFtLauderdale GTs05 - Other Generation Plant</v>
          </cell>
          <cell r="H100" t="str">
            <v>PEAKING</v>
          </cell>
        </row>
        <row r="101">
          <cell r="G101" t="str">
            <v>031-CLEAN AIR INTERSTATE RULE-CAIRFtMyers GTs05 - Other Generation Plant</v>
          </cell>
          <cell r="H101" t="str">
            <v>PEAKING</v>
          </cell>
        </row>
        <row r="102">
          <cell r="G102" t="str">
            <v>031-CLEAN AIR INTERSTATE RULE-CAIRManatee Comm02 - Steam Generation Plant</v>
          </cell>
          <cell r="H102" t="str">
            <v>PEAKING</v>
          </cell>
        </row>
        <row r="103">
          <cell r="G103" t="str">
            <v>031-CLEAN AIR INTERSTATE RULE-CAIRManatee U102 - Steam Generation Plant</v>
          </cell>
          <cell r="H103" t="str">
            <v>PEAKING</v>
          </cell>
        </row>
        <row r="104">
          <cell r="G104" t="str">
            <v>031-CLEAN AIR INTERSTATE RULE-CAIRManatee U202 - Steam Generation Plant</v>
          </cell>
          <cell r="H104" t="str">
            <v>PEAKING</v>
          </cell>
        </row>
        <row r="105">
          <cell r="G105" t="str">
            <v>031-CLEAN AIR INTERSTATE RULE-CAIRMartin Comm02 - Steam Generation Plant</v>
          </cell>
          <cell r="H105" t="str">
            <v>PEAKING</v>
          </cell>
        </row>
        <row r="106">
          <cell r="G106" t="str">
            <v>031-CLEAN AIR INTERSTATE RULE-CAIRMartin Comm05 - Other Generation Plant</v>
          </cell>
          <cell r="H106" t="str">
            <v>INTERMEDIATE</v>
          </cell>
        </row>
        <row r="107">
          <cell r="G107" t="str">
            <v>031-CLEAN AIR INTERSTATE RULE-CAIRMartin U102 - Steam Generation Plant</v>
          </cell>
          <cell r="H107" t="str">
            <v>PEAKING</v>
          </cell>
        </row>
        <row r="108">
          <cell r="G108" t="str">
            <v>031-CLEAN AIR INTERSTATE RULE-CAIRMartin U202 - Steam Generation Plant</v>
          </cell>
          <cell r="H108" t="str">
            <v>PEAKING</v>
          </cell>
        </row>
        <row r="109">
          <cell r="G109" t="str">
            <v>031-CLEAN AIR INTERSTATE RULE-CAIRMass Distribution Plant07 - Distribution Plant - Electric</v>
          </cell>
          <cell r="H109" t="str">
            <v>DISTRIBUTION</v>
          </cell>
        </row>
        <row r="110">
          <cell r="G110" t="str">
            <v>031-CLEAN AIR INTERSTATE RULE-CAIRPtEverglades GTs05 - Other Generation Plant</v>
          </cell>
          <cell r="H110" t="str">
            <v>PEAKING</v>
          </cell>
        </row>
        <row r="111">
          <cell r="G111" t="str">
            <v>031-CLEAN AIR INTERSTATE RULE-CAIRScherer Comm02 - Steam Generation Plant</v>
          </cell>
          <cell r="H111" t="str">
            <v>BASE</v>
          </cell>
        </row>
        <row r="112">
          <cell r="G112" t="str">
            <v>031-CLEAN AIR INTERSTATE RULE-CAIRScherer Comm U3&amp;402 - Steam Generation Plant</v>
          </cell>
          <cell r="H112" t="str">
            <v>BASE</v>
          </cell>
        </row>
        <row r="113">
          <cell r="G113" t="str">
            <v>031-CLEAN AIR INTERSTATE RULE-CAIRScherer U402 - Steam Generation Plant</v>
          </cell>
          <cell r="H113" t="str">
            <v>BASE</v>
          </cell>
        </row>
        <row r="114">
          <cell r="G114" t="str">
            <v>031-CLEAN AIR INTERSTATE RULE-CAIRSJRPP - Comm02 - Steam Generation Plant</v>
          </cell>
          <cell r="H114" t="str">
            <v>BASE</v>
          </cell>
        </row>
        <row r="115">
          <cell r="G115" t="str">
            <v>031-CLEAN AIR INTERSTATE RULE-CAIRSJRPP U102 - Steam Generation Plant</v>
          </cell>
          <cell r="H115" t="str">
            <v>BASE</v>
          </cell>
        </row>
        <row r="116">
          <cell r="G116" t="str">
            <v>031-CLEAN AIR INTERSTATE RULE-CAIRSJRPP U202 - Steam Generation Plant</v>
          </cell>
          <cell r="H116" t="str">
            <v>BASE</v>
          </cell>
        </row>
        <row r="117">
          <cell r="G117" t="str">
            <v>033-CLEAN AIR MERCURY RULE-CAMR -Scherer Comm02 - Steam Generation Plant</v>
          </cell>
          <cell r="H117" t="str">
            <v>BASE</v>
          </cell>
        </row>
        <row r="118">
          <cell r="G118" t="str">
            <v>033-CLEAN AIR MERCURY RULE-CAMR -Scherer Comm U3&amp;402 - Steam Generation Plant</v>
          </cell>
          <cell r="H118" t="str">
            <v>BASE</v>
          </cell>
        </row>
        <row r="119">
          <cell r="G119" t="str">
            <v>033-CLEAN AIR MERCURY RULE-CAMR -Scherer U402 - Steam Generation Plant</v>
          </cell>
          <cell r="H119" t="str">
            <v>BASE</v>
          </cell>
        </row>
        <row r="120">
          <cell r="G120" t="str">
            <v>033-CLEAN AIR MERCURY RULE-CAMR -SJRPP U102 - Steam Generation Plant</v>
          </cell>
          <cell r="H120" t="str">
            <v>BASE</v>
          </cell>
        </row>
        <row r="121">
          <cell r="G121" t="str">
            <v>034-PSL COOLING WATER SYSTEM INSPECTION &amp; MAINTENANCEStLucie Comm03 - Nuclear Generation Plant</v>
          </cell>
          <cell r="H121" t="str">
            <v>BASE</v>
          </cell>
        </row>
        <row r="122">
          <cell r="G122" t="str">
            <v>035-MARTIN PLANT DRINKING WATER COMPMartin Comm02 - Steam Generation Plant</v>
          </cell>
          <cell r="H122" t="str">
            <v>PEAKING</v>
          </cell>
        </row>
        <row r="123">
          <cell r="G123" t="str">
            <v>036-LOW LEV RADI WSTE-LLWStLucie Comm03 - Nuclear Generation Plant</v>
          </cell>
          <cell r="H123" t="str">
            <v>BASE</v>
          </cell>
        </row>
        <row r="124">
          <cell r="G124" t="str">
            <v>036-LOW LEV RADI WSTE-LLWTurkey Pt Comm03 - Nuclear Generation Plant</v>
          </cell>
          <cell r="H124" t="str">
            <v>BASE</v>
          </cell>
        </row>
        <row r="125">
          <cell r="G125" t="str">
            <v>037-DE SOTO SOLAR PROJECTDesoto Solar05 - Other Generation Plant</v>
          </cell>
          <cell r="H125" t="str">
            <v>Solar</v>
          </cell>
        </row>
        <row r="126">
          <cell r="G126" t="str">
            <v>037-DE SOTO SOLAR PROJECTGeneral Plant08 - General Plant</v>
          </cell>
          <cell r="H126" t="str">
            <v>Solar</v>
          </cell>
        </row>
        <row r="127">
          <cell r="G127" t="str">
            <v>037-DE SOTO SOLAR PROJECTMass Distribution Plant07 - Distribution Plant - Electric</v>
          </cell>
          <cell r="H127" t="str">
            <v>Solar</v>
          </cell>
        </row>
        <row r="128">
          <cell r="G128" t="str">
            <v>037-DE SOTO SOLAR PROJECTTransmission Plant - Electric06 - Transmission Plant - Electric</v>
          </cell>
          <cell r="H128" t="str">
            <v>Solar</v>
          </cell>
        </row>
        <row r="129">
          <cell r="G129" t="str">
            <v>038-SPACE COAST SOLAR PROJECTGeneral Plant08 - General Plant</v>
          </cell>
          <cell r="H129" t="str">
            <v>Solar</v>
          </cell>
        </row>
        <row r="130">
          <cell r="G130" t="str">
            <v>038-SPACE COAST SOLAR PROJECTIntangible Plant01 - Intangible Plant</v>
          </cell>
          <cell r="H130" t="str">
            <v>Solar</v>
          </cell>
        </row>
        <row r="131">
          <cell r="G131" t="str">
            <v>038-SPACE COAST SOLAR PROJECTMass Distribution Plant07 - Distribution Plant - Electric</v>
          </cell>
          <cell r="H131" t="str">
            <v>Solar</v>
          </cell>
        </row>
        <row r="132">
          <cell r="G132" t="str">
            <v>038-SPACE COAST SOLAR PROJECTSpace Coast Solar05 - Other Generation Plant</v>
          </cell>
          <cell r="H132" t="str">
            <v>Solar</v>
          </cell>
        </row>
        <row r="133">
          <cell r="G133" t="str">
            <v>038-SPACE COAST SOLAR PROJECTTransmission Plant - Electric06 - Transmission Plant - Electric</v>
          </cell>
          <cell r="H133" t="str">
            <v>Solar</v>
          </cell>
        </row>
        <row r="134">
          <cell r="G134" t="str">
            <v>039-MARTIN SOLAR PROJECTGeneral Plant08 - General Plant</v>
          </cell>
          <cell r="H134" t="str">
            <v>INTERMEDIATE</v>
          </cell>
        </row>
        <row r="135">
          <cell r="G135" t="str">
            <v>039-MARTIN SOLAR PROJECTMartin Solar05 - Other Generation Plant</v>
          </cell>
          <cell r="H135" t="str">
            <v>INTERMEDIATE</v>
          </cell>
        </row>
        <row r="136">
          <cell r="G136" t="str">
            <v>039-MARTIN SOLAR PROJECTMartin U805 - Other Generation Plant</v>
          </cell>
          <cell r="H136" t="str">
            <v>INTERMEDIATE</v>
          </cell>
        </row>
        <row r="137">
          <cell r="G137" t="str">
            <v>039-MARTIN SOLAR PROJECTMass Distribution Plant07 - Distribution Plant - Electric</v>
          </cell>
          <cell r="H137" t="str">
            <v>INTERMEDIATE</v>
          </cell>
        </row>
        <row r="138">
          <cell r="G138" t="str">
            <v>039-MARTIN SOLAR PROJECTTransmission Plant - Electric06 - Transmission Plant - Electric</v>
          </cell>
          <cell r="H138" t="str">
            <v>INTERMEDIATE</v>
          </cell>
        </row>
        <row r="139">
          <cell r="G139" t="str">
            <v>041-PRV MANATEE HEATING SYSTEMCapeCanaveral Comm05 - Other Generation Plant</v>
          </cell>
          <cell r="H139" t="str">
            <v>INTERMEDIATE</v>
          </cell>
        </row>
        <row r="140">
          <cell r="G140" t="str">
            <v>041-PRV MANATEE HEATING SYSTEMGeneral Plant08 - General Plant</v>
          </cell>
          <cell r="H140" t="str">
            <v>INTERMEDIATE</v>
          </cell>
        </row>
        <row r="141">
          <cell r="G141" t="str">
            <v>041-PRV MANATEE HEATING SYSTEMMass Distribution Plant07 - Distribution Plant - Electric</v>
          </cell>
          <cell r="H141" t="str">
            <v>INTERMEDIATE</v>
          </cell>
        </row>
        <row r="142">
          <cell r="G142" t="str">
            <v>041-PRV MANATEE HEATING SYSTEMPtEverglades Comm02 - Steam Generation Plant</v>
          </cell>
          <cell r="H142" t="str">
            <v>INTERMEDIATE</v>
          </cell>
        </row>
        <row r="143">
          <cell r="G143" t="str">
            <v>041-PRV MANATEE HEATING SYSTEMTransmission Plant - Electric06 - Transmission Plant - Electric</v>
          </cell>
          <cell r="H143" t="str">
            <v>INTERMEDIATE</v>
          </cell>
        </row>
        <row r="144">
          <cell r="G144" t="str">
            <v>042-PTN COOLING CANAL MONITORING SYSTurkey Pt Comm03 - Nuclear Generation Plant</v>
          </cell>
          <cell r="H144" t="str">
            <v>BASE</v>
          </cell>
        </row>
        <row r="145">
          <cell r="G145" t="str">
            <v>044-Barley Barber Swamp Iron MitigaMartin Comm02 - Steam Generation Plant</v>
          </cell>
          <cell r="H145" t="str">
            <v>PEAKING</v>
          </cell>
        </row>
        <row r="146">
          <cell r="G146" t="str">
            <v>045-800 MW UNIT ESP PROJECTManatee Comm02 - Steam Generation Plant</v>
          </cell>
          <cell r="H146" t="str">
            <v>PEAKING</v>
          </cell>
        </row>
        <row r="147">
          <cell r="G147" t="str">
            <v>045-800 MW UNIT ESP PROJECTManatee U102 - Steam Generation Plant</v>
          </cell>
          <cell r="H147" t="str">
            <v>PEAKING</v>
          </cell>
        </row>
        <row r="148">
          <cell r="G148" t="str">
            <v>045-800 MW UNIT ESP PROJECTManatee U202 - Steam Generation Plant</v>
          </cell>
          <cell r="H148" t="str">
            <v>PEAKING</v>
          </cell>
        </row>
        <row r="149">
          <cell r="G149" t="str">
            <v>045-800 MW UNIT ESP PROJECTMartin U102 - Steam Generation Plant</v>
          </cell>
          <cell r="H149" t="str">
            <v>PEAKING</v>
          </cell>
        </row>
        <row r="150">
          <cell r="G150" t="str">
            <v>045-800 MW UNIT ESP PROJECTMartin U202 - Steam Generation Plant</v>
          </cell>
          <cell r="H150" t="str">
            <v>PEAKING</v>
          </cell>
        </row>
        <row r="151">
          <cell r="G151" t="str">
            <v>28 - CWA 316(b) Phase II RuleCapeCanaveral Comm CC05 - Other Generation Plant</v>
          </cell>
          <cell r="H151" t="str">
            <v>INTERMEDIATE</v>
          </cell>
        </row>
        <row r="152">
          <cell r="G152" t="str">
            <v>28 - CWA 316(b) Phase II RuleCapeCanaveral U1CC05 - Other Generation Plant</v>
          </cell>
          <cell r="H152" t="str">
            <v>INTERMEDIATE</v>
          </cell>
        </row>
        <row r="153">
          <cell r="G153" t="str">
            <v>54-COAL COMBUSTION RESIDUALSScherer Comm02 - Steam Generation Plant</v>
          </cell>
          <cell r="H153" t="str">
            <v>BASE</v>
          </cell>
        </row>
        <row r="154">
          <cell r="G154" t="str">
            <v>54-COAL COMBUSTION RESIDUALSScherer Comm U3&amp;402 - Steam Generation Plant</v>
          </cell>
          <cell r="H154" t="str">
            <v>BASE</v>
          </cell>
        </row>
        <row r="155">
          <cell r="G155" t="str">
            <v>54-COAL COMBUSTION RESIDUALSSJRPP - Comm02 - Steam Generation Plant</v>
          </cell>
          <cell r="H155" t="str">
            <v>BASE</v>
          </cell>
        </row>
      </sheetData>
      <sheetData sheetId="11" refreshError="1">
        <row r="2">
          <cell r="A2" t="str">
            <v>002-LOW NOX BURNER TECHNOLOGY</v>
          </cell>
          <cell r="B2" t="str">
            <v>PEAKING</v>
          </cell>
          <cell r="G2" t="str">
            <v>CapeCanaveral U1CC05 - Other Generation Plant</v>
          </cell>
          <cell r="H2" t="str">
            <v>INTERMEDIATE</v>
          </cell>
        </row>
        <row r="3">
          <cell r="A3" t="str">
            <v>004-CLEAN CLOSURE EQUIVALENCY DEMONSTRATION</v>
          </cell>
          <cell r="B3" t="str">
            <v>PEAKING</v>
          </cell>
          <cell r="G3" t="str">
            <v>Desoto Solar05 - Other Generation Plant</v>
          </cell>
          <cell r="H3" t="str">
            <v>Solar</v>
          </cell>
        </row>
        <row r="4">
          <cell r="A4" t="str">
            <v>007-RELOCATE TURBINE LUBE OIL PIPING</v>
          </cell>
          <cell r="B4" t="str">
            <v>BASE</v>
          </cell>
          <cell r="G4" t="str">
            <v>FtLauderdale GTs05 - Other Generation Plant</v>
          </cell>
          <cell r="H4" t="str">
            <v>PEAKING</v>
          </cell>
        </row>
        <row r="5">
          <cell r="A5" t="str">
            <v>010-REROUTE STORMWATER RUNOFF</v>
          </cell>
          <cell r="B5" t="str">
            <v>BASE</v>
          </cell>
          <cell r="G5" t="str">
            <v>FtLauderdale U405 - Other Generation Plant</v>
          </cell>
          <cell r="H5" t="str">
            <v>INTERMEDIATE</v>
          </cell>
        </row>
        <row r="6">
          <cell r="A6" t="str">
            <v>012-SCHERER DISCHARGE PIPELINE</v>
          </cell>
          <cell r="B6" t="str">
            <v>BASE</v>
          </cell>
          <cell r="G6" t="str">
            <v>FtLauderdale U505 - Other Generation Plant</v>
          </cell>
          <cell r="H6" t="str">
            <v>INTERMEDIATE</v>
          </cell>
        </row>
        <row r="7">
          <cell r="A7" t="str">
            <v>016-ST.LUCIE TURTLE NETS</v>
          </cell>
          <cell r="B7" t="str">
            <v>BASE</v>
          </cell>
          <cell r="G7" t="str">
            <v>FtMyers GTs05 - Other Generation Plant</v>
          </cell>
          <cell r="H7" t="str">
            <v>PEAKING</v>
          </cell>
        </row>
        <row r="8">
          <cell r="A8" t="str">
            <v>020-WASTEWATER/STORMWATER DISCH ELIMINATION</v>
          </cell>
          <cell r="B8" t="str">
            <v>PEAKING</v>
          </cell>
          <cell r="G8" t="str">
            <v>FtMyers U205 - Other Generation Plant</v>
          </cell>
          <cell r="H8" t="str">
            <v>INTERMEDIATE</v>
          </cell>
        </row>
        <row r="9">
          <cell r="A9" t="str">
            <v>022-PIPELINE INTEGRITY MANAGEMENT</v>
          </cell>
          <cell r="B9" t="str">
            <v>PEAKING</v>
          </cell>
          <cell r="G9" t="str">
            <v>FtMyers U305 - Other Generation Plant</v>
          </cell>
          <cell r="H9" t="str">
            <v>PEAKING</v>
          </cell>
        </row>
        <row r="10">
          <cell r="A10" t="str">
            <v>024-GAS REBURN</v>
          </cell>
          <cell r="B10" t="str">
            <v>PEAKING</v>
          </cell>
          <cell r="G10" t="str">
            <v>GENERAL Plant08 - GENERAL Plant</v>
          </cell>
          <cell r="H10" t="str">
            <v>GENERAL</v>
          </cell>
        </row>
        <row r="11">
          <cell r="A11" t="str">
            <v>025-PPE ESP TECHNOLOGY</v>
          </cell>
          <cell r="B11" t="str">
            <v>PEAKING</v>
          </cell>
          <cell r="G11" t="str">
            <v>Intangible Plant01 - Intangible Plant</v>
          </cell>
          <cell r="H11" t="str">
            <v>GENERAL</v>
          </cell>
        </row>
        <row r="12">
          <cell r="A12" t="str">
            <v>026-UST REPLACEMENT/REMOVAL</v>
          </cell>
          <cell r="B12" t="str">
            <v>GENERAL</v>
          </cell>
          <cell r="G12" t="str">
            <v>Manatee U102 - Steam Generation Plant</v>
          </cell>
          <cell r="H12" t="str">
            <v>PEAKING</v>
          </cell>
        </row>
        <row r="13">
          <cell r="A13" t="str">
            <v>033-CLEAN AIR MERCURY RULE-CAMR -</v>
          </cell>
          <cell r="B13" t="str">
            <v>BASE</v>
          </cell>
          <cell r="G13" t="str">
            <v>Manatee U202 - Steam Generation Plant</v>
          </cell>
          <cell r="H13" t="str">
            <v>PEAKING</v>
          </cell>
        </row>
        <row r="14">
          <cell r="A14" t="str">
            <v>034-PSL COOLING WATER SYSTEM INSPECTION &amp; MAINTENANCE</v>
          </cell>
          <cell r="B14" t="str">
            <v>BASE</v>
          </cell>
          <cell r="G14" t="str">
            <v>Manatee U305 - Other Generation Plant</v>
          </cell>
          <cell r="H14" t="str">
            <v>INTERMEDIATE</v>
          </cell>
        </row>
        <row r="15">
          <cell r="A15" t="str">
            <v>035-MARTIN PLANT DRINKING WATER COMP</v>
          </cell>
          <cell r="B15" t="str">
            <v>PEAKING</v>
          </cell>
          <cell r="G15" t="str">
            <v>Martin Solar05 - Other Generation Plant</v>
          </cell>
          <cell r="H15" t="str">
            <v>INTERMEDIATE</v>
          </cell>
        </row>
        <row r="16">
          <cell r="A16" t="str">
            <v>036-LOW LEV RADI WSTE-LLW</v>
          </cell>
          <cell r="B16" t="str">
            <v>BASE</v>
          </cell>
          <cell r="G16" t="str">
            <v>Martin U102 - Steam Generation Plant</v>
          </cell>
          <cell r="H16" t="str">
            <v>PEAKING</v>
          </cell>
        </row>
        <row r="17">
          <cell r="A17" t="str">
            <v>037-DE SOTO SOLAR PROJECT</v>
          </cell>
          <cell r="B17" t="str">
            <v>Solar</v>
          </cell>
          <cell r="G17" t="str">
            <v>Martin U202 - Steam Generation Plant</v>
          </cell>
          <cell r="H17" t="str">
            <v>PEAKING</v>
          </cell>
        </row>
        <row r="18">
          <cell r="A18" t="str">
            <v>038-SPACE COAST SOLAR PROJECT</v>
          </cell>
          <cell r="B18" t="str">
            <v>Solar</v>
          </cell>
          <cell r="G18" t="str">
            <v>Martin U305 - Other Generation Plant</v>
          </cell>
          <cell r="H18" t="str">
            <v>INTERMEDIATE</v>
          </cell>
        </row>
        <row r="19">
          <cell r="A19" t="str">
            <v>039-MARTIN SOLAR PROJECT</v>
          </cell>
          <cell r="B19" t="str">
            <v>INTERMEDIATE</v>
          </cell>
          <cell r="G19" t="str">
            <v>Martin U405 - Other Generation Plant</v>
          </cell>
          <cell r="H19" t="str">
            <v>INTERMEDIATE</v>
          </cell>
        </row>
        <row r="20">
          <cell r="A20" t="str">
            <v>041-PRV MANATEE HEATING SYSTEM</v>
          </cell>
          <cell r="B20" t="str">
            <v>INTERMEDIATE</v>
          </cell>
          <cell r="G20" t="str">
            <v>Martin U805 - Other Generation Plant</v>
          </cell>
          <cell r="H20" t="str">
            <v>INTERMEDIATE</v>
          </cell>
        </row>
        <row r="21">
          <cell r="A21" t="str">
            <v>042-PTN COOLING CANAL MONITORING SYS</v>
          </cell>
          <cell r="B21" t="str">
            <v>BASE</v>
          </cell>
          <cell r="G21" t="str">
            <v>Mass DISTRIBUTION Plant07 - DISTRIBUTION Plant - Electric</v>
          </cell>
          <cell r="H21" t="str">
            <v>DISTRIBUTION</v>
          </cell>
        </row>
        <row r="22">
          <cell r="A22" t="str">
            <v>044-Barley Barber Swamp Iron Mitiga</v>
          </cell>
          <cell r="B22" t="str">
            <v>PEAKING</v>
          </cell>
          <cell r="G22" t="str">
            <v>PtEverglades GTs05 - Other Generation Plant</v>
          </cell>
          <cell r="H22" t="str">
            <v>PEAKING</v>
          </cell>
        </row>
        <row r="23">
          <cell r="A23" t="str">
            <v>045-800 MW UNIT ESP PROJECT</v>
          </cell>
          <cell r="B23" t="str">
            <v>PEAKING</v>
          </cell>
          <cell r="G23" t="str">
            <v>PtEverglades U102 - Steam Generation Plant</v>
          </cell>
          <cell r="H23" t="str">
            <v>PEAKING</v>
          </cell>
        </row>
        <row r="24">
          <cell r="A24" t="str">
            <v>28 - CWA 316(b) Phase II Rule</v>
          </cell>
          <cell r="B24" t="str">
            <v>INTERMEDIATE</v>
          </cell>
          <cell r="G24" t="str">
            <v>PtEverglades U202 - Steam Generation Plant</v>
          </cell>
          <cell r="H24" t="str">
            <v>PEAKING</v>
          </cell>
        </row>
        <row r="25">
          <cell r="A25" t="str">
            <v>54-COAL COMBUSTION RESIDUALS</v>
          </cell>
          <cell r="B25" t="str">
            <v>BASE</v>
          </cell>
          <cell r="G25" t="str">
            <v>PtEverglades U302 - Steam Generation Plant</v>
          </cell>
          <cell r="H25" t="str">
            <v>PEAKING</v>
          </cell>
        </row>
        <row r="26">
          <cell r="G26" t="str">
            <v>PtEverglades U402 - Steam Generation Plant</v>
          </cell>
          <cell r="H26" t="str">
            <v>PEAKING</v>
          </cell>
        </row>
        <row r="27">
          <cell r="G27" t="str">
            <v>Putnam U105 - Other Generation Plant</v>
          </cell>
          <cell r="H27" t="str">
            <v>PEAKING</v>
          </cell>
        </row>
        <row r="28">
          <cell r="G28" t="str">
            <v>Putnam U205 - Other Generation Plant</v>
          </cell>
          <cell r="H28" t="str">
            <v>PEAKING</v>
          </cell>
        </row>
        <row r="29">
          <cell r="G29" t="str">
            <v>Radial06 - TRANSMISSION Plant - Electric</v>
          </cell>
          <cell r="H29" t="str">
            <v>TRANSMISSION</v>
          </cell>
        </row>
        <row r="30">
          <cell r="G30" t="str">
            <v>Sanford U405 - Other Generation Plant</v>
          </cell>
          <cell r="H30" t="str">
            <v>INTERMEDIATE</v>
          </cell>
        </row>
        <row r="31">
          <cell r="G31" t="str">
            <v>Sanford U505 - Other Generation Plant</v>
          </cell>
          <cell r="H31" t="str">
            <v>INTERMEDIATE</v>
          </cell>
        </row>
        <row r="32">
          <cell r="G32" t="str">
            <v>Scherer U402 - Steam Generation Plant</v>
          </cell>
          <cell r="H32" t="str">
            <v>BASE</v>
          </cell>
        </row>
        <row r="33">
          <cell r="G33" t="str">
            <v>SJRPP U102 - Steam Generation Plant</v>
          </cell>
          <cell r="H33" t="str">
            <v>BASE</v>
          </cell>
        </row>
        <row r="34">
          <cell r="G34" t="str">
            <v>SJRPP U202 - Steam Generation Plant</v>
          </cell>
          <cell r="H34" t="str">
            <v>BASE</v>
          </cell>
        </row>
        <row r="35">
          <cell r="G35" t="str">
            <v>Space Coast Solar05 - Other Generation Plant</v>
          </cell>
          <cell r="H35" t="str">
            <v>Solar</v>
          </cell>
        </row>
        <row r="36">
          <cell r="G36" t="str">
            <v>StLucie U103 - Nuclear Generation Plant</v>
          </cell>
          <cell r="H36" t="str">
            <v>BASE</v>
          </cell>
        </row>
        <row r="37">
          <cell r="G37" t="str">
            <v>StLucie U203 - Nuclear Generation Plant</v>
          </cell>
          <cell r="H37" t="str">
            <v>BASE</v>
          </cell>
        </row>
        <row r="38">
          <cell r="G38" t="str">
            <v>TRANSMISSION Plant - Electric06 - TRANSMISSION Plant - Electric</v>
          </cell>
          <cell r="H38" t="str">
            <v>TRANSMISSION</v>
          </cell>
        </row>
        <row r="39">
          <cell r="G39" t="str">
            <v>Turkey Pt U102 - Steam Generation Plant</v>
          </cell>
          <cell r="H39" t="str">
            <v>PEAKING</v>
          </cell>
        </row>
        <row r="40">
          <cell r="G40" t="str">
            <v>CapeCanaveral Comm05 - Other Generation Plant</v>
          </cell>
          <cell r="H40" t="str">
            <v>INTERMEDIATE</v>
          </cell>
        </row>
        <row r="41">
          <cell r="G41" t="str">
            <v>CapeCanaveral Comm CC05 - Other Generation Plant</v>
          </cell>
          <cell r="H41" t="str">
            <v>INTERMEDIATE</v>
          </cell>
        </row>
        <row r="42">
          <cell r="G42" t="str">
            <v>FtLauderdale Comm05 - Other Generation Plant</v>
          </cell>
          <cell r="H42" t="str">
            <v>INTERMEDIATE</v>
          </cell>
        </row>
        <row r="43">
          <cell r="G43" t="str">
            <v>FtMyers Comm05 - Other Generation Plant</v>
          </cell>
          <cell r="H43" t="str">
            <v>PEAKING</v>
          </cell>
        </row>
        <row r="44">
          <cell r="G44" t="str">
            <v>Manatee Comm02 - Steam Generation Plant</v>
          </cell>
          <cell r="H44" t="str">
            <v>PEAKING</v>
          </cell>
        </row>
        <row r="45">
          <cell r="G45" t="str">
            <v>Martin Comm02 - Steam Generation Plant</v>
          </cell>
          <cell r="H45" t="str">
            <v>PEAKING</v>
          </cell>
        </row>
        <row r="46">
          <cell r="G46" t="str">
            <v>Martin Comm05 - Other Generation Plant</v>
          </cell>
          <cell r="H46" t="str">
            <v>INTERMEDIATE</v>
          </cell>
        </row>
        <row r="47">
          <cell r="G47" t="str">
            <v>PtEverglades Comm02 - Steam Generation Plant</v>
          </cell>
          <cell r="H47" t="str">
            <v>PEAKING</v>
          </cell>
        </row>
        <row r="48">
          <cell r="G48" t="str">
            <v>PtEverglades Comm05 - Other Generation Plant</v>
          </cell>
          <cell r="H48" t="str">
            <v>INTERMEDIATE</v>
          </cell>
        </row>
        <row r="49">
          <cell r="G49" t="str">
            <v>Putnam Comm05 - Other Generation Plant</v>
          </cell>
          <cell r="H49" t="str">
            <v>PEAKING</v>
          </cell>
        </row>
        <row r="50">
          <cell r="G50" t="str">
            <v>Riviera U1 Comm CC05 - Other Generation Plant</v>
          </cell>
          <cell r="H50" t="str">
            <v>INTERMEDIATE</v>
          </cell>
        </row>
        <row r="51">
          <cell r="G51" t="str">
            <v>Sanford Comm05 - Other Generation Plant</v>
          </cell>
          <cell r="H51" t="str">
            <v>INTERMEDIATE</v>
          </cell>
        </row>
        <row r="52">
          <cell r="G52" t="str">
            <v>Scherer Comm02 - Steam Generation Plant</v>
          </cell>
          <cell r="H52" t="str">
            <v>BASE</v>
          </cell>
        </row>
        <row r="53">
          <cell r="G53" t="str">
            <v>Scherer Comm U3&amp;402 - Steam Generation Plant</v>
          </cell>
          <cell r="H53" t="str">
            <v>BASE</v>
          </cell>
        </row>
        <row r="54">
          <cell r="G54" t="str">
            <v>SJRPP - Comm02 - Steam Generation Plant</v>
          </cell>
          <cell r="H54" t="str">
            <v>BASE</v>
          </cell>
        </row>
        <row r="55">
          <cell r="G55" t="str">
            <v>StLucie Comm03 - Nuclear Generation Plant</v>
          </cell>
          <cell r="H55" t="str">
            <v>BASE</v>
          </cell>
        </row>
        <row r="56">
          <cell r="G56" t="str">
            <v>Turkey Pt Comm02 - Steam Generation Plant</v>
          </cell>
          <cell r="H56" t="str">
            <v>PEAKING</v>
          </cell>
        </row>
        <row r="57">
          <cell r="G57" t="str">
            <v>Turkey Pt Comm03 - Nuclear Generation Plant</v>
          </cell>
          <cell r="H57" t="str">
            <v>BASE</v>
          </cell>
        </row>
      </sheetData>
      <sheetData sheetId="1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sheetName val="Capitalized Interest Calcs"/>
      <sheetName val="Cap Int by Project"/>
      <sheetName val="Sheet1"/>
      <sheetName val="CWIP Activity "/>
      <sheetName val="ref"/>
    </sheetNames>
    <sheetDataSet>
      <sheetData sheetId="0" refreshError="1"/>
      <sheetData sheetId="1" refreshError="1"/>
      <sheetData sheetId="2" refreshError="1"/>
      <sheetData sheetId="3" refreshError="1"/>
      <sheetData sheetId="4" refreshError="1"/>
      <sheetData sheetId="5">
        <row r="20">
          <cell r="A20">
            <v>6004</v>
          </cell>
          <cell r="B20">
            <v>5</v>
          </cell>
          <cell r="C20">
            <v>645743.19999999995</v>
          </cell>
        </row>
        <row r="21">
          <cell r="A21">
            <v>6005</v>
          </cell>
          <cell r="B21">
            <v>2</v>
          </cell>
          <cell r="C21">
            <v>1841.97</v>
          </cell>
        </row>
        <row r="22">
          <cell r="A22">
            <v>6005</v>
          </cell>
          <cell r="B22">
            <v>5</v>
          </cell>
          <cell r="C22">
            <v>-210697.1</v>
          </cell>
        </row>
        <row r="23">
          <cell r="A23">
            <v>6006</v>
          </cell>
          <cell r="B23">
            <v>2</v>
          </cell>
          <cell r="C23">
            <v>8717.5</v>
          </cell>
        </row>
        <row r="24">
          <cell r="A24">
            <v>6006</v>
          </cell>
          <cell r="B24">
            <v>5</v>
          </cell>
          <cell r="C24">
            <v>-2176718.3199999998</v>
          </cell>
        </row>
        <row r="25">
          <cell r="A25">
            <v>6007</v>
          </cell>
          <cell r="B25">
            <v>5</v>
          </cell>
          <cell r="C25">
            <v>942492</v>
          </cell>
        </row>
        <row r="26">
          <cell r="A26">
            <v>6008</v>
          </cell>
          <cell r="B26">
            <v>5</v>
          </cell>
          <cell r="C26">
            <v>0</v>
          </cell>
        </row>
        <row r="27">
          <cell r="A27">
            <v>6013</v>
          </cell>
          <cell r="B27">
            <v>5</v>
          </cell>
          <cell r="C27">
            <v>-56869.82</v>
          </cell>
        </row>
        <row r="28">
          <cell r="A28">
            <v>6016</v>
          </cell>
          <cell r="B28">
            <v>5</v>
          </cell>
          <cell r="C28">
            <v>-112107.64</v>
          </cell>
        </row>
        <row r="29">
          <cell r="A29">
            <v>6017</v>
          </cell>
          <cell r="B29">
            <v>5</v>
          </cell>
          <cell r="C29">
            <v>-17509.060000000001</v>
          </cell>
        </row>
        <row r="30">
          <cell r="A30">
            <v>6018</v>
          </cell>
          <cell r="B30">
            <v>5</v>
          </cell>
          <cell r="C30">
            <v>-10871.76</v>
          </cell>
        </row>
        <row r="31">
          <cell r="A31">
            <v>6020</v>
          </cell>
          <cell r="B31">
            <v>5</v>
          </cell>
          <cell r="C31">
            <v>-41143.949999999997</v>
          </cell>
        </row>
        <row r="32">
          <cell r="A32">
            <v>6021</v>
          </cell>
          <cell r="B32">
            <v>5</v>
          </cell>
          <cell r="C32">
            <v>92049.3</v>
          </cell>
        </row>
        <row r="33">
          <cell r="A33">
            <v>6022</v>
          </cell>
          <cell r="B33">
            <v>5</v>
          </cell>
          <cell r="C33">
            <v>61149.43</v>
          </cell>
        </row>
        <row r="34">
          <cell r="A34">
            <v>6023</v>
          </cell>
          <cell r="B34">
            <v>5</v>
          </cell>
          <cell r="C34">
            <v>-44048.42</v>
          </cell>
        </row>
        <row r="35">
          <cell r="A35">
            <v>6026</v>
          </cell>
          <cell r="B35">
            <v>5</v>
          </cell>
          <cell r="C35">
            <v>-48297.02</v>
          </cell>
        </row>
        <row r="36">
          <cell r="A36">
            <v>6027</v>
          </cell>
          <cell r="B36">
            <v>5</v>
          </cell>
          <cell r="C36">
            <v>113000</v>
          </cell>
        </row>
        <row r="37">
          <cell r="A37">
            <v>6028</v>
          </cell>
          <cell r="B37">
            <v>5</v>
          </cell>
          <cell r="C37">
            <v>-419522.37</v>
          </cell>
        </row>
        <row r="38">
          <cell r="A38">
            <v>6029</v>
          </cell>
          <cell r="B38">
            <v>5</v>
          </cell>
          <cell r="C38">
            <v>-279618.21999999997</v>
          </cell>
        </row>
        <row r="39">
          <cell r="A39">
            <v>6031</v>
          </cell>
          <cell r="B39">
            <v>5</v>
          </cell>
          <cell r="C39">
            <v>-68189</v>
          </cell>
        </row>
        <row r="40">
          <cell r="A40">
            <v>6032</v>
          </cell>
          <cell r="B40">
            <v>5</v>
          </cell>
          <cell r="C40">
            <v>0</v>
          </cell>
        </row>
        <row r="41">
          <cell r="A41">
            <v>6033</v>
          </cell>
          <cell r="B41">
            <v>5</v>
          </cell>
          <cell r="C41">
            <v>25089.05</v>
          </cell>
        </row>
        <row r="42">
          <cell r="A42">
            <v>6034</v>
          </cell>
          <cell r="B42">
            <v>2</v>
          </cell>
          <cell r="C42">
            <v>0</v>
          </cell>
        </row>
        <row r="43">
          <cell r="A43">
            <v>6034</v>
          </cell>
          <cell r="B43">
            <v>5</v>
          </cell>
          <cell r="C43">
            <v>63409</v>
          </cell>
        </row>
        <row r="44">
          <cell r="A44">
            <v>6035</v>
          </cell>
          <cell r="B44">
            <v>5</v>
          </cell>
          <cell r="C44">
            <v>125620</v>
          </cell>
        </row>
        <row r="45">
          <cell r="A45">
            <v>6036</v>
          </cell>
          <cell r="B45">
            <v>2</v>
          </cell>
          <cell r="C45">
            <v>9265.4599999999991</v>
          </cell>
        </row>
        <row r="46">
          <cell r="A46">
            <v>6036</v>
          </cell>
          <cell r="B46">
            <v>5</v>
          </cell>
          <cell r="C46">
            <v>-21853.99</v>
          </cell>
        </row>
        <row r="47">
          <cell r="A47">
            <v>6037</v>
          </cell>
          <cell r="B47">
            <v>5</v>
          </cell>
          <cell r="C47">
            <v>-3831.94</v>
          </cell>
        </row>
        <row r="48">
          <cell r="A48">
            <v>6039</v>
          </cell>
          <cell r="B48">
            <v>5</v>
          </cell>
          <cell r="C48">
            <v>-17767.05</v>
          </cell>
        </row>
        <row r="49">
          <cell r="A49">
            <v>6040</v>
          </cell>
          <cell r="B49">
            <v>5</v>
          </cell>
          <cell r="C49">
            <v>-12172.45</v>
          </cell>
        </row>
        <row r="50">
          <cell r="A50">
            <v>6042</v>
          </cell>
          <cell r="B50">
            <v>5</v>
          </cell>
          <cell r="C50">
            <v>2632</v>
          </cell>
        </row>
        <row r="51">
          <cell r="A51">
            <v>6045</v>
          </cell>
          <cell r="B51">
            <v>5</v>
          </cell>
          <cell r="C51">
            <v>-3679.99</v>
          </cell>
        </row>
        <row r="52">
          <cell r="A52">
            <v>6046</v>
          </cell>
          <cell r="B52">
            <v>5</v>
          </cell>
          <cell r="C52">
            <v>11586</v>
          </cell>
        </row>
        <row r="53">
          <cell r="A53">
            <v>6050</v>
          </cell>
          <cell r="B53">
            <v>5</v>
          </cell>
          <cell r="C53">
            <v>283850</v>
          </cell>
        </row>
        <row r="54">
          <cell r="A54">
            <v>6052</v>
          </cell>
          <cell r="B54">
            <v>5</v>
          </cell>
          <cell r="C54">
            <v>44610</v>
          </cell>
        </row>
        <row r="55">
          <cell r="A55">
            <v>6053</v>
          </cell>
          <cell r="B55">
            <v>5</v>
          </cell>
          <cell r="C55">
            <v>27096</v>
          </cell>
        </row>
        <row r="56">
          <cell r="A56">
            <v>6057</v>
          </cell>
          <cell r="B56">
            <v>5</v>
          </cell>
          <cell r="C56">
            <v>19442</v>
          </cell>
        </row>
        <row r="57">
          <cell r="A57">
            <v>6059</v>
          </cell>
          <cell r="B57">
            <v>5</v>
          </cell>
          <cell r="C57">
            <v>49866</v>
          </cell>
        </row>
        <row r="58">
          <cell r="A58">
            <v>6061</v>
          </cell>
          <cell r="B58">
            <v>5</v>
          </cell>
          <cell r="C58">
            <v>3327378</v>
          </cell>
        </row>
        <row r="59">
          <cell r="A59">
            <v>6062</v>
          </cell>
          <cell r="B59">
            <v>5</v>
          </cell>
          <cell r="C59">
            <v>3276927.16</v>
          </cell>
        </row>
        <row r="60">
          <cell r="A60">
            <v>6063</v>
          </cell>
          <cell r="B60">
            <v>5</v>
          </cell>
          <cell r="C60">
            <v>29664</v>
          </cell>
        </row>
        <row r="61">
          <cell r="A61">
            <v>6064</v>
          </cell>
          <cell r="B61">
            <v>2</v>
          </cell>
          <cell r="C61">
            <v>4930</v>
          </cell>
        </row>
        <row r="62">
          <cell r="A62">
            <v>6064</v>
          </cell>
          <cell r="B62">
            <v>5</v>
          </cell>
          <cell r="C62">
            <v>1049557.21</v>
          </cell>
        </row>
        <row r="63">
          <cell r="A63">
            <v>6065</v>
          </cell>
          <cell r="B63">
            <v>5</v>
          </cell>
          <cell r="C63">
            <v>1694897.06</v>
          </cell>
        </row>
        <row r="64">
          <cell r="A64">
            <v>6066</v>
          </cell>
          <cell r="B64">
            <v>5</v>
          </cell>
          <cell r="C64">
            <v>39552</v>
          </cell>
        </row>
        <row r="65">
          <cell r="A65">
            <v>6067</v>
          </cell>
          <cell r="B65">
            <v>2</v>
          </cell>
          <cell r="C65">
            <v>37847.33</v>
          </cell>
        </row>
        <row r="66">
          <cell r="A66">
            <v>6067</v>
          </cell>
          <cell r="B66">
            <v>5</v>
          </cell>
          <cell r="C66">
            <v>179701.96</v>
          </cell>
        </row>
        <row r="67">
          <cell r="A67">
            <v>6068</v>
          </cell>
          <cell r="B67">
            <v>2</v>
          </cell>
          <cell r="C67">
            <v>26350.09</v>
          </cell>
        </row>
        <row r="68">
          <cell r="A68">
            <v>6068</v>
          </cell>
          <cell r="B68">
            <v>5</v>
          </cell>
          <cell r="C68">
            <v>142314</v>
          </cell>
        </row>
        <row r="69">
          <cell r="A69">
            <v>6069</v>
          </cell>
          <cell r="B69">
            <v>5</v>
          </cell>
          <cell r="C69">
            <v>13220</v>
          </cell>
        </row>
        <row r="70">
          <cell r="A70">
            <v>6070</v>
          </cell>
          <cell r="B70">
            <v>5</v>
          </cell>
          <cell r="C70">
            <v>3819</v>
          </cell>
        </row>
        <row r="71">
          <cell r="A71">
            <v>6072</v>
          </cell>
          <cell r="B71">
            <v>5</v>
          </cell>
          <cell r="C71">
            <v>1252098.02</v>
          </cell>
        </row>
        <row r="72">
          <cell r="A72">
            <v>6073</v>
          </cell>
          <cell r="B72">
            <v>5</v>
          </cell>
          <cell r="C72">
            <v>5999780.2000000002</v>
          </cell>
        </row>
        <row r="73">
          <cell r="A73">
            <v>6074</v>
          </cell>
          <cell r="B73">
            <v>5</v>
          </cell>
          <cell r="C73">
            <v>6606</v>
          </cell>
        </row>
        <row r="74">
          <cell r="A74">
            <v>6075</v>
          </cell>
          <cell r="B74">
            <v>5</v>
          </cell>
          <cell r="C74">
            <v>0</v>
          </cell>
        </row>
        <row r="75">
          <cell r="A75">
            <v>6076</v>
          </cell>
          <cell r="B75">
            <v>5</v>
          </cell>
          <cell r="C75">
            <v>259394</v>
          </cell>
        </row>
        <row r="76">
          <cell r="A76">
            <v>6077</v>
          </cell>
          <cell r="B76">
            <v>2</v>
          </cell>
          <cell r="C76">
            <v>133857.15</v>
          </cell>
        </row>
        <row r="77">
          <cell r="A77">
            <v>6077</v>
          </cell>
          <cell r="B77">
            <v>5</v>
          </cell>
          <cell r="C77">
            <v>-44815.4</v>
          </cell>
        </row>
        <row r="78">
          <cell r="A78">
            <v>6078</v>
          </cell>
          <cell r="B78">
            <v>5</v>
          </cell>
          <cell r="C78">
            <v>19353</v>
          </cell>
        </row>
        <row r="79">
          <cell r="A79">
            <v>6079</v>
          </cell>
          <cell r="B79">
            <v>5</v>
          </cell>
          <cell r="C79">
            <v>139040</v>
          </cell>
        </row>
        <row r="80">
          <cell r="A80">
            <v>6080</v>
          </cell>
          <cell r="B80">
            <v>5</v>
          </cell>
          <cell r="C80">
            <v>16550</v>
          </cell>
        </row>
        <row r="81">
          <cell r="A81">
            <v>6081</v>
          </cell>
          <cell r="B81">
            <v>5</v>
          </cell>
          <cell r="C81">
            <v>7006</v>
          </cell>
        </row>
        <row r="82">
          <cell r="A82">
            <v>6082</v>
          </cell>
          <cell r="B82">
            <v>5</v>
          </cell>
          <cell r="C82">
            <v>248365</v>
          </cell>
        </row>
        <row r="83">
          <cell r="A83">
            <v>6087</v>
          </cell>
          <cell r="B83">
            <v>5</v>
          </cell>
          <cell r="C83">
            <v>4813</v>
          </cell>
        </row>
        <row r="84">
          <cell r="A84">
            <v>6088</v>
          </cell>
          <cell r="B84">
            <v>5</v>
          </cell>
          <cell r="C84">
            <v>4823</v>
          </cell>
        </row>
        <row r="85">
          <cell r="A85">
            <v>6091</v>
          </cell>
          <cell r="B85">
            <v>5</v>
          </cell>
          <cell r="C85">
            <v>8181</v>
          </cell>
        </row>
        <row r="86">
          <cell r="A86">
            <v>6093</v>
          </cell>
          <cell r="B86">
            <v>5</v>
          </cell>
          <cell r="C86">
            <v>3535</v>
          </cell>
        </row>
        <row r="87">
          <cell r="A87">
            <v>6096</v>
          </cell>
          <cell r="B87">
            <v>5</v>
          </cell>
          <cell r="C87">
            <v>4823</v>
          </cell>
        </row>
        <row r="88">
          <cell r="A88">
            <v>6113</v>
          </cell>
          <cell r="B88">
            <v>5</v>
          </cell>
          <cell r="C88">
            <v>5317</v>
          </cell>
        </row>
        <row r="89">
          <cell r="A89">
            <v>6114</v>
          </cell>
          <cell r="B89">
            <v>5</v>
          </cell>
          <cell r="C89">
            <v>31262</v>
          </cell>
        </row>
        <row r="90">
          <cell r="A90">
            <v>6119</v>
          </cell>
          <cell r="B90">
            <v>5</v>
          </cell>
          <cell r="C90">
            <v>1066</v>
          </cell>
        </row>
        <row r="91">
          <cell r="A91">
            <v>6124</v>
          </cell>
          <cell r="B91">
            <v>5</v>
          </cell>
          <cell r="C91">
            <v>174747</v>
          </cell>
        </row>
        <row r="92">
          <cell r="A92">
            <v>6125</v>
          </cell>
          <cell r="B92">
            <v>5</v>
          </cell>
          <cell r="C92">
            <v>45000</v>
          </cell>
        </row>
        <row r="93">
          <cell r="A93">
            <v>6126</v>
          </cell>
          <cell r="B93">
            <v>5</v>
          </cell>
          <cell r="C93">
            <v>362688</v>
          </cell>
        </row>
        <row r="94">
          <cell r="A94">
            <v>6127</v>
          </cell>
          <cell r="B94">
            <v>5</v>
          </cell>
          <cell r="C94">
            <v>120947</v>
          </cell>
        </row>
        <row r="95">
          <cell r="A95">
            <v>6130</v>
          </cell>
          <cell r="B95">
            <v>5</v>
          </cell>
          <cell r="C95">
            <v>25900</v>
          </cell>
        </row>
        <row r="96">
          <cell r="A96">
            <v>6132</v>
          </cell>
          <cell r="B96">
            <v>5</v>
          </cell>
          <cell r="C96">
            <v>64977</v>
          </cell>
        </row>
        <row r="97">
          <cell r="A97">
            <v>6133</v>
          </cell>
          <cell r="B97">
            <v>2</v>
          </cell>
          <cell r="C97">
            <v>199588.44</v>
          </cell>
        </row>
        <row r="98">
          <cell r="A98">
            <v>6133</v>
          </cell>
          <cell r="B98">
            <v>5</v>
          </cell>
          <cell r="C98">
            <v>341203.32</v>
          </cell>
        </row>
        <row r="99">
          <cell r="A99">
            <v>6135</v>
          </cell>
          <cell r="B99">
            <v>5</v>
          </cell>
          <cell r="C99">
            <v>161670</v>
          </cell>
        </row>
        <row r="100">
          <cell r="A100">
            <v>6201</v>
          </cell>
          <cell r="B100">
            <v>2</v>
          </cell>
          <cell r="C100">
            <v>-4536.1400000000003</v>
          </cell>
        </row>
        <row r="101">
          <cell r="A101">
            <v>6301</v>
          </cell>
          <cell r="B101">
            <v>5</v>
          </cell>
          <cell r="C101">
            <v>778439</v>
          </cell>
        </row>
        <row r="102">
          <cell r="A102">
            <v>6302</v>
          </cell>
          <cell r="B102">
            <v>5</v>
          </cell>
          <cell r="C102">
            <v>0</v>
          </cell>
        </row>
        <row r="103">
          <cell r="A103">
            <v>6303</v>
          </cell>
          <cell r="B103">
            <v>5</v>
          </cell>
          <cell r="C103">
            <v>0</v>
          </cell>
        </row>
        <row r="104">
          <cell r="A104">
            <v>6304</v>
          </cell>
          <cell r="B104">
            <v>5</v>
          </cell>
          <cell r="C104">
            <v>0</v>
          </cell>
        </row>
        <row r="105">
          <cell r="A105">
            <v>6305</v>
          </cell>
          <cell r="B105">
            <v>5</v>
          </cell>
          <cell r="C105">
            <v>18205</v>
          </cell>
        </row>
        <row r="106">
          <cell r="A106">
            <v>6306</v>
          </cell>
          <cell r="B106">
            <v>5</v>
          </cell>
          <cell r="C106">
            <v>201829</v>
          </cell>
        </row>
        <row r="107">
          <cell r="A107">
            <v>6307</v>
          </cell>
          <cell r="B107">
            <v>5</v>
          </cell>
          <cell r="C107">
            <v>765514</v>
          </cell>
        </row>
        <row r="108">
          <cell r="A108">
            <v>6308</v>
          </cell>
          <cell r="B108">
            <v>5</v>
          </cell>
          <cell r="C108">
            <v>61032</v>
          </cell>
        </row>
        <row r="109">
          <cell r="A109">
            <v>6309</v>
          </cell>
          <cell r="B109">
            <v>5</v>
          </cell>
          <cell r="C109">
            <v>137117</v>
          </cell>
        </row>
        <row r="110">
          <cell r="A110">
            <v>6310</v>
          </cell>
          <cell r="B110">
            <v>5</v>
          </cell>
          <cell r="C110">
            <v>0</v>
          </cell>
        </row>
        <row r="111">
          <cell r="A111">
            <v>6311</v>
          </cell>
          <cell r="B111">
            <v>5</v>
          </cell>
          <cell r="C111">
            <v>228012</v>
          </cell>
        </row>
        <row r="112">
          <cell r="A112">
            <v>6312</v>
          </cell>
          <cell r="B112">
            <v>5</v>
          </cell>
          <cell r="C112">
            <v>81631</v>
          </cell>
        </row>
        <row r="113">
          <cell r="A113">
            <v>6313</v>
          </cell>
          <cell r="B113">
            <v>5</v>
          </cell>
          <cell r="C113">
            <v>218738</v>
          </cell>
        </row>
        <row r="114">
          <cell r="A114">
            <v>6314</v>
          </cell>
          <cell r="B114">
            <v>5</v>
          </cell>
          <cell r="C114">
            <v>139779</v>
          </cell>
        </row>
        <row r="115">
          <cell r="A115">
            <v>6317</v>
          </cell>
          <cell r="B115">
            <v>5</v>
          </cell>
          <cell r="C115">
            <v>0</v>
          </cell>
        </row>
        <row r="116">
          <cell r="A116">
            <v>6318</v>
          </cell>
          <cell r="B116">
            <v>5</v>
          </cell>
          <cell r="C116">
            <v>34000</v>
          </cell>
        </row>
        <row r="117">
          <cell r="A117">
            <v>6319</v>
          </cell>
          <cell r="B117">
            <v>5</v>
          </cell>
          <cell r="C117">
            <v>2430</v>
          </cell>
        </row>
        <row r="118">
          <cell r="A118">
            <v>6320</v>
          </cell>
          <cell r="B118">
            <v>5</v>
          </cell>
          <cell r="C118">
            <v>28891</v>
          </cell>
        </row>
        <row r="119">
          <cell r="A119">
            <v>6321</v>
          </cell>
          <cell r="B119">
            <v>5</v>
          </cell>
          <cell r="C119">
            <v>305258</v>
          </cell>
        </row>
        <row r="120">
          <cell r="A120">
            <v>6324</v>
          </cell>
          <cell r="B120">
            <v>5</v>
          </cell>
          <cell r="C120">
            <v>181660</v>
          </cell>
        </row>
        <row r="121">
          <cell r="A121">
            <v>6328</v>
          </cell>
          <cell r="B121">
            <v>5</v>
          </cell>
          <cell r="C121">
            <v>50000</v>
          </cell>
        </row>
        <row r="122">
          <cell r="A122">
            <v>6330</v>
          </cell>
          <cell r="B122">
            <v>5</v>
          </cell>
          <cell r="C122">
            <v>0</v>
          </cell>
        </row>
        <row r="123">
          <cell r="A123">
            <v>6331</v>
          </cell>
          <cell r="B123">
            <v>5</v>
          </cell>
          <cell r="C123">
            <v>164</v>
          </cell>
        </row>
        <row r="124">
          <cell r="A124">
            <v>6332</v>
          </cell>
          <cell r="B124">
            <v>5</v>
          </cell>
          <cell r="C124">
            <v>0</v>
          </cell>
        </row>
        <row r="125">
          <cell r="A125">
            <v>6334</v>
          </cell>
          <cell r="B125">
            <v>5</v>
          </cell>
          <cell r="C125">
            <v>134663</v>
          </cell>
        </row>
        <row r="126">
          <cell r="A126">
            <v>6337</v>
          </cell>
          <cell r="B126">
            <v>5</v>
          </cell>
          <cell r="C126">
            <v>9954</v>
          </cell>
        </row>
        <row r="127">
          <cell r="A127">
            <v>6344</v>
          </cell>
          <cell r="B127">
            <v>5</v>
          </cell>
          <cell r="C127">
            <v>16623</v>
          </cell>
        </row>
        <row r="128">
          <cell r="A128">
            <v>6346</v>
          </cell>
          <cell r="B128">
            <v>5</v>
          </cell>
          <cell r="C128">
            <v>20000</v>
          </cell>
        </row>
        <row r="129">
          <cell r="A129">
            <v>6349</v>
          </cell>
          <cell r="B129">
            <v>5</v>
          </cell>
          <cell r="C129">
            <v>19513</v>
          </cell>
        </row>
        <row r="130">
          <cell r="A130">
            <v>6350</v>
          </cell>
          <cell r="B130">
            <v>5</v>
          </cell>
          <cell r="C130">
            <v>420781</v>
          </cell>
        </row>
        <row r="131">
          <cell r="A131">
            <v>6354</v>
          </cell>
          <cell r="B131">
            <v>5</v>
          </cell>
          <cell r="C131">
            <v>31324</v>
          </cell>
        </row>
        <row r="132">
          <cell r="A132">
            <v>6500</v>
          </cell>
          <cell r="B132">
            <v>5</v>
          </cell>
          <cell r="C132">
            <v>-13043458</v>
          </cell>
        </row>
        <row r="133">
          <cell r="A133">
            <v>6501</v>
          </cell>
          <cell r="B133">
            <v>2</v>
          </cell>
          <cell r="C133">
            <v>-338101.59</v>
          </cell>
        </row>
        <row r="134">
          <cell r="B134">
            <v>5</v>
          </cell>
          <cell r="C134">
            <v>0</v>
          </cell>
        </row>
        <row r="135">
          <cell r="A135">
            <v>6601</v>
          </cell>
          <cell r="B135">
            <v>5</v>
          </cell>
          <cell r="C135">
            <v>96175</v>
          </cell>
        </row>
        <row r="136">
          <cell r="A136">
            <v>6602</v>
          </cell>
          <cell r="B136">
            <v>5</v>
          </cell>
          <cell r="C136">
            <v>624</v>
          </cell>
        </row>
        <row r="137">
          <cell r="A137">
            <v>6603</v>
          </cell>
          <cell r="B137">
            <v>5</v>
          </cell>
          <cell r="C137">
            <v>2580</v>
          </cell>
        </row>
        <row r="138">
          <cell r="A138">
            <v>6604</v>
          </cell>
          <cell r="B138">
            <v>5</v>
          </cell>
          <cell r="C138">
            <v>66247</v>
          </cell>
        </row>
        <row r="139">
          <cell r="A139">
            <v>6605</v>
          </cell>
          <cell r="B139">
            <v>5</v>
          </cell>
          <cell r="C139">
            <v>527</v>
          </cell>
        </row>
        <row r="140">
          <cell r="A140">
            <v>6606</v>
          </cell>
          <cell r="B140">
            <v>5</v>
          </cell>
          <cell r="C140">
            <v>114230</v>
          </cell>
        </row>
        <row r="141">
          <cell r="A141">
            <v>6608</v>
          </cell>
          <cell r="B141">
            <v>5</v>
          </cell>
          <cell r="C141">
            <v>11338</v>
          </cell>
        </row>
        <row r="142">
          <cell r="A142">
            <v>6613</v>
          </cell>
          <cell r="B142">
            <v>5</v>
          </cell>
          <cell r="C142">
            <v>30000</v>
          </cell>
        </row>
        <row r="143">
          <cell r="A143">
            <v>6997</v>
          </cell>
          <cell r="B143">
            <v>2</v>
          </cell>
          <cell r="C143">
            <v>1054806.06</v>
          </cell>
        </row>
        <row r="144">
          <cell r="A144">
            <v>6998</v>
          </cell>
          <cell r="B144">
            <v>2</v>
          </cell>
          <cell r="C144">
            <v>2047603.85</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_header"/>
      <sheetName val="sys_desc"/>
      <sheetName val="sys_proj"/>
      <sheetName val="sys_data"/>
      <sheetName val="FERC - OTHER"/>
      <sheetName val="CKW &amp; FKEC"/>
      <sheetName val="Form 27 - MWH JAN DEC 07"/>
      <sheetName val="WS Log (JAN)"/>
      <sheetName val="WS Log (FEB)"/>
      <sheetName val="WS Log (MAR)"/>
      <sheetName val="WS Log (APR)"/>
      <sheetName val="WS Log (MAY)"/>
      <sheetName val="WS Log (JUN)"/>
      <sheetName val="WS Log (JUL)"/>
      <sheetName val="WS Log (AUG)"/>
      <sheetName val="WS Log (SEP)"/>
      <sheetName val="WS Log (OCT)"/>
      <sheetName val="WS Log (NOV)"/>
      <sheetName val="WS Log (DEC)"/>
      <sheetName val="NFE 518 (JAN)"/>
      <sheetName val="NFE 518 (FEB)"/>
      <sheetName val="NFE 518 (MAR)"/>
      <sheetName val="NFE 518 (APR)"/>
      <sheetName val="NFE 518 (MAY)"/>
      <sheetName val="NFE 518 (JUN)"/>
      <sheetName val="NFE 518 (JUL)"/>
      <sheetName val="NFE 518 (AUG)"/>
      <sheetName val="NFE 518 (SEP)"/>
      <sheetName val="NFE 518 (OCT)"/>
      <sheetName val="NFE 518 (NOV)"/>
      <sheetName val="NFE 518 (DEC)"/>
      <sheetName val="R&amp;R Rpt (JAN)"/>
      <sheetName val="R&amp;R Rpt (FEB)"/>
      <sheetName val="R&amp;R Rpt (MAR)"/>
      <sheetName val="R&amp;R Rpt (APR)"/>
      <sheetName val="R&amp;R Rpt (MAY)"/>
      <sheetName val="R&amp;R Rpt (JUN)"/>
      <sheetName val="R&amp;R Rpt (JUL)"/>
      <sheetName val="R&amp;R Rpt (AUG)"/>
      <sheetName val="Compare R&amp;R Rpt to W. Log"/>
      <sheetName val="R&amp;R Rpt (SEP)"/>
      <sheetName val="R&amp;R Rpt (OCT)"/>
      <sheetName val="R&amp;R Rpt (NOV)"/>
      <sheetName val="R&amp;R Rpt (DEC)"/>
      <sheetName val="A2 (JAN)"/>
      <sheetName val="A2 (FEB)"/>
      <sheetName val="A2 (MAR)"/>
      <sheetName val="A2 (APR)"/>
      <sheetName val="A2 (MAY)"/>
      <sheetName val="A2 (JUN)"/>
      <sheetName val="A2 (JUL)"/>
      <sheetName val="A2 (AUG)"/>
      <sheetName val="A2 (SEP)"/>
      <sheetName val="A2 (OCT)"/>
      <sheetName val="A2 (NOV)"/>
      <sheetName val="A2 (DEC)"/>
      <sheetName val="Lauderdale"/>
      <sheetName val="Martin"/>
      <sheetName val="SJRPP"/>
      <sheetName val=" Okeelanta"/>
      <sheetName val="A SCH INPUT"/>
      <sheetName val="R_INPUT"/>
      <sheetName val="RECON"/>
      <sheetName val="Prelim_Variance"/>
      <sheetName val="Summary"/>
      <sheetName val="Variance_Est-Act"/>
      <sheetName val="TU w $121 Rec"/>
      <sheetName val="TU no $121"/>
      <sheetName val="PROJ_EST_ACT"/>
      <sheetName val="Incr Hedg"/>
      <sheetName val="NF Disp"/>
      <sheetName val="Scherer"/>
      <sheetName val="E3 Rev3"/>
      <sheetName val="E3 Est2"/>
      <sheetName val="E3"/>
      <sheetName val="E6 Pro2"/>
      <sheetName val="E7 Pro2"/>
      <sheetName val="E8 Pro2"/>
      <sheetName val="E8 "/>
      <sheetName val="E9 Pro2"/>
      <sheetName val="A Sch Recon"/>
      <sheetName val="Income Data"/>
      <sheetName val="PROJECTIONS"/>
      <sheetName val="E1b 2008 (4&amp;8)"/>
      <sheetName val="E1b 2008 (4&amp;8)w_recov-KORY"/>
      <sheetName val="E1b 2008 (4&amp;8)w_recov"/>
      <sheetName val="E1b 2008 (5&amp;7)"/>
      <sheetName val="Var E1b 2008 (5&amp;7)"/>
      <sheetName val="Scherer_OLD"/>
    </sheetNames>
    <sheetDataSet>
      <sheetData sheetId="0" refreshError="1"/>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O43"/>
  <sheetViews>
    <sheetView showGridLines="0" tabSelected="1" zoomScale="113" zoomScaleNormal="113" workbookViewId="0">
      <selection activeCell="J7" sqref="J7"/>
    </sheetView>
  </sheetViews>
  <sheetFormatPr defaultColWidth="8" defaultRowHeight="14" x14ac:dyDescent="0.3"/>
  <cols>
    <col min="1" max="1" width="52.08203125" style="547" customWidth="1"/>
    <col min="2" max="2" width="12" style="547" bestFit="1" customWidth="1"/>
    <col min="3" max="3" width="11.75" style="547" customWidth="1"/>
    <col min="4" max="4" width="11.25" style="547" customWidth="1"/>
    <col min="5" max="5" width="12.33203125" style="547" customWidth="1"/>
    <col min="6" max="6" width="2" style="547" customWidth="1"/>
    <col min="7" max="7" width="12" style="547" bestFit="1" customWidth="1"/>
    <col min="8" max="8" width="12.33203125" style="547" bestFit="1" customWidth="1"/>
    <col min="9" max="9" width="11.33203125" style="547" bestFit="1" customWidth="1"/>
    <col min="10" max="10" width="12.25" style="547" bestFit="1" customWidth="1"/>
    <col min="11" max="11" width="1.75" style="547" customWidth="1"/>
    <col min="12" max="12" width="11.33203125" style="547" bestFit="1" customWidth="1"/>
    <col min="13" max="13" width="12.58203125" style="547" bestFit="1" customWidth="1"/>
    <col min="14" max="14" width="8.58203125" style="547" bestFit="1" customWidth="1"/>
    <col min="15" max="15" width="12" style="547" bestFit="1" customWidth="1"/>
    <col min="16" max="16384" width="8" style="547"/>
  </cols>
  <sheetData>
    <row r="1" spans="1:15" ht="14.5" thickBot="1" x14ac:dyDescent="0.35">
      <c r="A1" s="545"/>
      <c r="B1" s="545"/>
      <c r="C1" s="545"/>
      <c r="D1" s="545"/>
      <c r="E1" s="545"/>
      <c r="F1" s="545"/>
      <c r="G1" s="545"/>
      <c r="H1" s="545"/>
      <c r="I1" s="545"/>
      <c r="J1" s="546"/>
    </row>
    <row r="2" spans="1:15" ht="15" customHeight="1" x14ac:dyDescent="0.3">
      <c r="D2" s="548"/>
      <c r="G2" s="548" t="s">
        <v>642</v>
      </c>
      <c r="H2" s="548"/>
      <c r="J2" s="549"/>
      <c r="K2" s="549"/>
      <c r="L2" s="549"/>
      <c r="M2" s="549"/>
      <c r="N2" s="549"/>
      <c r="O2" s="549"/>
    </row>
    <row r="3" spans="1:15" ht="14.5" thickBot="1" x14ac:dyDescent="0.35">
      <c r="A3" s="545"/>
      <c r="B3" s="545"/>
      <c r="C3" s="545"/>
      <c r="D3" s="545"/>
      <c r="E3" s="545"/>
      <c r="F3" s="545"/>
      <c r="G3" s="545"/>
      <c r="H3" s="545"/>
      <c r="I3" s="545"/>
      <c r="J3" s="545"/>
      <c r="K3" s="550"/>
      <c r="L3" s="550"/>
      <c r="M3" s="550"/>
      <c r="N3" s="550"/>
      <c r="O3" s="550"/>
    </row>
    <row r="4" spans="1:15" x14ac:dyDescent="0.3">
      <c r="A4" s="551"/>
      <c r="B4" s="551"/>
      <c r="C4" s="551"/>
      <c r="D4" s="551"/>
      <c r="E4" s="551"/>
      <c r="G4" s="551"/>
      <c r="H4" s="551"/>
      <c r="I4" s="551"/>
      <c r="J4" s="551"/>
    </row>
    <row r="5" spans="1:15" ht="14.5" thickBot="1" x14ac:dyDescent="0.35">
      <c r="A5" s="551"/>
      <c r="B5" s="551"/>
      <c r="C5" s="551"/>
      <c r="D5" s="551"/>
      <c r="E5" s="551"/>
      <c r="G5" s="551"/>
      <c r="H5" s="551"/>
      <c r="I5" s="551"/>
      <c r="J5" s="551"/>
    </row>
    <row r="6" spans="1:15" ht="15.75" customHeight="1" thickBot="1" x14ac:dyDescent="0.35">
      <c r="A6" s="545"/>
      <c r="B6" s="581" t="s">
        <v>632</v>
      </c>
      <c r="C6" s="582"/>
      <c r="D6" s="582"/>
      <c r="E6" s="583"/>
      <c r="F6" s="552"/>
      <c r="G6" s="581" t="s">
        <v>643</v>
      </c>
      <c r="H6" s="582"/>
      <c r="I6" s="582"/>
      <c r="J6" s="583"/>
      <c r="L6" s="581" t="s">
        <v>633</v>
      </c>
      <c r="M6" s="582"/>
      <c r="N6" s="582"/>
      <c r="O6" s="583"/>
    </row>
    <row r="7" spans="1:15" ht="25.5" thickBot="1" x14ac:dyDescent="0.35">
      <c r="A7" s="553" t="s">
        <v>163</v>
      </c>
      <c r="B7" s="532" t="s">
        <v>202</v>
      </c>
      <c r="C7" s="532" t="s">
        <v>398</v>
      </c>
      <c r="D7" s="532" t="s">
        <v>400</v>
      </c>
      <c r="E7" s="553" t="s">
        <v>64</v>
      </c>
      <c r="G7" s="532" t="s">
        <v>202</v>
      </c>
      <c r="H7" s="532" t="s">
        <v>398</v>
      </c>
      <c r="I7" s="532" t="s">
        <v>400</v>
      </c>
      <c r="J7" s="554" t="s">
        <v>64</v>
      </c>
      <c r="L7" s="532" t="s">
        <v>202</v>
      </c>
      <c r="M7" s="532" t="s">
        <v>398</v>
      </c>
      <c r="N7" s="532" t="s">
        <v>400</v>
      </c>
      <c r="O7" s="553" t="s">
        <v>64</v>
      </c>
    </row>
    <row r="8" spans="1:15" x14ac:dyDescent="0.3">
      <c r="A8" s="555" t="s">
        <v>634</v>
      </c>
      <c r="B8" s="556" t="s">
        <v>163</v>
      </c>
      <c r="C8" s="556" t="s">
        <v>163</v>
      </c>
      <c r="D8" s="556" t="s">
        <v>163</v>
      </c>
      <c r="E8" s="556" t="s">
        <v>163</v>
      </c>
      <c r="F8" s="557"/>
      <c r="G8" s="556" t="s">
        <v>163</v>
      </c>
      <c r="H8" s="556" t="s">
        <v>163</v>
      </c>
      <c r="I8" s="556" t="s">
        <v>163</v>
      </c>
      <c r="J8" s="556" t="s">
        <v>163</v>
      </c>
      <c r="L8" s="556" t="s">
        <v>163</v>
      </c>
      <c r="M8" s="556" t="s">
        <v>163</v>
      </c>
      <c r="N8" s="556" t="s">
        <v>163</v>
      </c>
      <c r="O8" s="556" t="s">
        <v>163</v>
      </c>
    </row>
    <row r="9" spans="1:15" ht="15" x14ac:dyDescent="0.3">
      <c r="A9" s="558" t="s">
        <v>635</v>
      </c>
      <c r="B9" s="559">
        <v>24904294.352426443</v>
      </c>
      <c r="C9" s="559">
        <v>3991934.8027013182</v>
      </c>
      <c r="D9" s="559">
        <v>3002039.3753808043</v>
      </c>
      <c r="E9" s="559">
        <f>SUM(B9:D9)</f>
        <v>31898268.530508563</v>
      </c>
      <c r="F9" s="557"/>
      <c r="G9" s="536">
        <f>RAD_ECRC_42_1P!B6</f>
        <v>24904294.352426443</v>
      </c>
      <c r="H9" s="536">
        <f>RAD_ECRC_42_1P!C6</f>
        <v>3991934.8027013182</v>
      </c>
      <c r="I9" s="536">
        <f>RAD_ECRC_42_1P!D6</f>
        <v>3002039.3753808043</v>
      </c>
      <c r="J9" s="536">
        <f>SUM(G9:I9)</f>
        <v>31898268.530508563</v>
      </c>
      <c r="L9" s="559">
        <f>G9-B9</f>
        <v>0</v>
      </c>
      <c r="M9" s="559">
        <f t="shared" ref="M9:N10" si="0">H9-C9</f>
        <v>0</v>
      </c>
      <c r="N9" s="559">
        <f t="shared" si="0"/>
        <v>0</v>
      </c>
      <c r="O9" s="559">
        <f>SUM(L9:N9)</f>
        <v>0</v>
      </c>
    </row>
    <row r="10" spans="1:15" ht="15.5" thickBot="1" x14ac:dyDescent="0.35">
      <c r="A10" s="558" t="s">
        <v>636</v>
      </c>
      <c r="B10" s="559">
        <v>12733690.408357954</v>
      </c>
      <c r="C10" s="559">
        <v>152621139.53285596</v>
      </c>
      <c r="D10" s="559">
        <v>381908.800122944</v>
      </c>
      <c r="E10" s="559">
        <f>SUM(B10:D10)</f>
        <v>165736738.74133685</v>
      </c>
      <c r="F10" s="557"/>
      <c r="G10" s="536">
        <f>RAD_ECRC_42_1P!B7</f>
        <v>10792674.862954259</v>
      </c>
      <c r="H10" s="536">
        <f>RAD_ECRC_42_1P!C7</f>
        <v>129356870.11131752</v>
      </c>
      <c r="I10" s="536">
        <f>RAD_ECRC_42_1P!D7</f>
        <v>381908.800122944</v>
      </c>
      <c r="J10" s="536">
        <f>SUM(G10:I10)</f>
        <v>140531453.77439472</v>
      </c>
      <c r="L10" s="559">
        <f>G10-B10</f>
        <v>-1941015.5454036947</v>
      </c>
      <c r="M10" s="559">
        <f t="shared" si="0"/>
        <v>-23264269.421538442</v>
      </c>
      <c r="N10" s="559">
        <f t="shared" si="0"/>
        <v>0</v>
      </c>
      <c r="O10" s="559">
        <f>SUM(L10:N10)</f>
        <v>-25205284.966942139</v>
      </c>
    </row>
    <row r="11" spans="1:15" ht="15" x14ac:dyDescent="0.3">
      <c r="A11" s="558" t="s">
        <v>637</v>
      </c>
      <c r="B11" s="560">
        <f>SUM(B9:B10)</f>
        <v>37637984.760784395</v>
      </c>
      <c r="C11" s="560">
        <f>SUM(C9:C10)</f>
        <v>156613074.33555728</v>
      </c>
      <c r="D11" s="560">
        <f>SUM(D9:D10)</f>
        <v>3383948.1755037485</v>
      </c>
      <c r="E11" s="560">
        <f>SUM(B11:D11)</f>
        <v>197635007.27184543</v>
      </c>
      <c r="F11" s="557"/>
      <c r="G11" s="537">
        <f>SUM(G9:G10)</f>
        <v>35696969.215380698</v>
      </c>
      <c r="H11" s="537">
        <f>SUM(H9:H10)</f>
        <v>133348804.91401884</v>
      </c>
      <c r="I11" s="537">
        <f>SUM(I9:I10)</f>
        <v>3383948.1755037485</v>
      </c>
      <c r="J11" s="537">
        <f>SUM(J9:J10)</f>
        <v>172429722.30490327</v>
      </c>
      <c r="L11" s="560">
        <f>SUM(L9:L10)</f>
        <v>-1941015.5454036947</v>
      </c>
      <c r="M11" s="560">
        <f>SUM(M9:M10)</f>
        <v>-23264269.421538442</v>
      </c>
      <c r="N11" s="560">
        <f>SUM(N9:N10)</f>
        <v>0</v>
      </c>
      <c r="O11" s="560">
        <f>SUM(L11:N11)</f>
        <v>-25205284.966942139</v>
      </c>
    </row>
    <row r="12" spans="1:15" x14ac:dyDescent="0.3">
      <c r="A12" s="557"/>
      <c r="B12" s="557"/>
      <c r="C12" s="557"/>
      <c r="D12" s="557"/>
      <c r="E12" s="557"/>
      <c r="F12" s="557"/>
      <c r="G12" s="538"/>
      <c r="H12" s="538"/>
      <c r="I12" s="538"/>
      <c r="J12" s="538"/>
      <c r="L12" s="557"/>
      <c r="M12" s="557"/>
      <c r="N12" s="557"/>
      <c r="O12" s="557"/>
    </row>
    <row r="13" spans="1:15" ht="15" x14ac:dyDescent="0.3">
      <c r="A13" s="555" t="s">
        <v>638</v>
      </c>
      <c r="B13" s="536">
        <f>E13*0.9</f>
        <v>2553442.8210000033</v>
      </c>
      <c r="C13" s="536">
        <f>E13*0.1</f>
        <v>283715.86900000036</v>
      </c>
      <c r="D13" s="559"/>
      <c r="E13" s="559">
        <v>2837158.6900000037</v>
      </c>
      <c r="F13" s="557"/>
      <c r="G13" s="536">
        <f>J13*0.9</f>
        <v>6895569.8610000033</v>
      </c>
      <c r="H13" s="536">
        <f>J13*0.1</f>
        <v>766174.42900000047</v>
      </c>
      <c r="I13" s="536"/>
      <c r="J13" s="536">
        <f>RAD_ECRC_42_1P!E10</f>
        <v>7661744.2900000038</v>
      </c>
      <c r="L13" s="559">
        <f>B13-G13</f>
        <v>-4342127.04</v>
      </c>
      <c r="M13" s="559">
        <f t="shared" ref="M13:O13" si="1">C13-H13</f>
        <v>-482458.56000000011</v>
      </c>
      <c r="N13" s="559">
        <f t="shared" si="1"/>
        <v>0</v>
      </c>
      <c r="O13" s="559">
        <f t="shared" si="1"/>
        <v>-4824585.5999999996</v>
      </c>
    </row>
    <row r="14" spans="1:15" x14ac:dyDescent="0.3">
      <c r="A14" s="557"/>
      <c r="B14" s="538"/>
      <c r="C14" s="538"/>
      <c r="D14" s="557"/>
      <c r="E14" s="557"/>
      <c r="F14" s="557"/>
      <c r="G14" s="538"/>
      <c r="H14" s="538"/>
      <c r="I14" s="538"/>
      <c r="J14" s="538"/>
      <c r="L14" s="557"/>
      <c r="M14" s="557"/>
      <c r="N14" s="557"/>
      <c r="O14" s="557"/>
    </row>
    <row r="15" spans="1:15" ht="15" x14ac:dyDescent="0.3">
      <c r="A15" s="555" t="s">
        <v>639</v>
      </c>
      <c r="B15" s="536">
        <f>E15*0.9</f>
        <v>5302658.7</v>
      </c>
      <c r="C15" s="536">
        <f>E15*0.1</f>
        <v>589184.30000000005</v>
      </c>
      <c r="D15" s="559"/>
      <c r="E15" s="559">
        <v>5891843</v>
      </c>
      <c r="F15" s="557"/>
      <c r="G15" s="536">
        <f>J15*0.9</f>
        <v>5302658.7</v>
      </c>
      <c r="H15" s="536">
        <f>J15*0.1</f>
        <v>589184.30000000005</v>
      </c>
      <c r="I15" s="536"/>
      <c r="J15" s="536">
        <f>RAD_ECRC_42_1P!E12</f>
        <v>5891843</v>
      </c>
      <c r="L15" s="559">
        <f>B15-G15</f>
        <v>0</v>
      </c>
      <c r="M15" s="559">
        <f t="shared" ref="M15:O15" si="2">C15-H15</f>
        <v>0</v>
      </c>
      <c r="N15" s="559">
        <f t="shared" si="2"/>
        <v>0</v>
      </c>
      <c r="O15" s="559">
        <f t="shared" si="2"/>
        <v>0</v>
      </c>
    </row>
    <row r="16" spans="1:15" ht="14.5" thickBot="1" x14ac:dyDescent="0.35">
      <c r="A16" s="557"/>
      <c r="B16" s="557"/>
      <c r="C16" s="557"/>
      <c r="D16" s="557"/>
      <c r="E16" s="557"/>
      <c r="F16" s="557"/>
      <c r="G16" s="536" t="s">
        <v>163</v>
      </c>
      <c r="H16" s="536" t="s">
        <v>163</v>
      </c>
      <c r="I16" s="536"/>
      <c r="J16" s="539"/>
      <c r="L16" s="557"/>
      <c r="M16" s="557"/>
      <c r="N16" s="557"/>
      <c r="O16" s="557"/>
    </row>
    <row r="17" spans="1:15" ht="15" x14ac:dyDescent="0.3">
      <c r="A17" s="555" t="s">
        <v>640</v>
      </c>
      <c r="B17" s="560">
        <f>B11-B13-B15</f>
        <v>29781883.239784393</v>
      </c>
      <c r="C17" s="560">
        <f>C11-C13-C15</f>
        <v>155740174.16655728</v>
      </c>
      <c r="D17" s="560">
        <f>D11-D13-D15</f>
        <v>3383948.1755037485</v>
      </c>
      <c r="E17" s="560">
        <f>E11-E13-E15</f>
        <v>188906005.58184543</v>
      </c>
      <c r="F17" s="557"/>
      <c r="G17" s="537">
        <f>G11-G13-G15</f>
        <v>23498740.654380698</v>
      </c>
      <c r="H17" s="537">
        <f>H11-H13-H15</f>
        <v>131993446.18501884</v>
      </c>
      <c r="I17" s="537">
        <f>I11-I13-I15</f>
        <v>3383948.1755037485</v>
      </c>
      <c r="J17" s="537">
        <f>J11-J13-J15</f>
        <v>158876135.01490328</v>
      </c>
      <c r="L17" s="560">
        <f>L11+L13</f>
        <v>-6283142.5854036948</v>
      </c>
      <c r="M17" s="560">
        <f t="shared" ref="M17:N17" si="3">M11+M13</f>
        <v>-23746727.981538441</v>
      </c>
      <c r="N17" s="560">
        <f t="shared" si="3"/>
        <v>0</v>
      </c>
      <c r="O17" s="560">
        <f>O11+O13</f>
        <v>-30029870.56694214</v>
      </c>
    </row>
    <row r="18" spans="1:15" ht="14.5" thickBot="1" x14ac:dyDescent="0.35">
      <c r="A18" s="557"/>
      <c r="B18" s="557"/>
      <c r="C18" s="557"/>
      <c r="D18" s="557"/>
      <c r="E18" s="557"/>
      <c r="F18" s="557"/>
      <c r="G18" s="536" t="s">
        <v>163</v>
      </c>
      <c r="H18" s="536" t="s">
        <v>163</v>
      </c>
      <c r="I18" s="536"/>
      <c r="J18" s="539"/>
      <c r="L18" s="557"/>
      <c r="M18" s="557"/>
      <c r="N18" s="557"/>
      <c r="O18" s="557"/>
    </row>
    <row r="19" spans="1:15" ht="15.5" thickBot="1" x14ac:dyDescent="0.35">
      <c r="A19" s="555" t="s">
        <v>641</v>
      </c>
      <c r="B19" s="561">
        <f>B17*1.00072</f>
        <v>29803326.19571704</v>
      </c>
      <c r="C19" s="561">
        <f>C17*1.00072</f>
        <v>155852307.09195721</v>
      </c>
      <c r="D19" s="561">
        <f>D17*1.00072</f>
        <v>3386384.6181901111</v>
      </c>
      <c r="E19" s="561">
        <f>E17*1.00072</f>
        <v>189042017.90586436</v>
      </c>
      <c r="F19" s="557"/>
      <c r="G19" s="540">
        <f>G17*1.00072</f>
        <v>23515659.747651853</v>
      </c>
      <c r="H19" s="540">
        <f>H17*1.00072</f>
        <v>132088481.46627206</v>
      </c>
      <c r="I19" s="540">
        <f>I17*1.00072</f>
        <v>3386384.6181901111</v>
      </c>
      <c r="J19" s="540">
        <f>J17*1.00072</f>
        <v>158990525.83211401</v>
      </c>
      <c r="L19" s="561">
        <f>L17*1.00072</f>
        <v>-6287666.4480651859</v>
      </c>
      <c r="M19" s="561">
        <f t="shared" ref="M19:N19" si="4">M17*1.00072</f>
        <v>-23763825.625685152</v>
      </c>
      <c r="N19" s="561">
        <f t="shared" si="4"/>
        <v>0</v>
      </c>
      <c r="O19" s="561">
        <f>O17*1.00072</f>
        <v>-30051492.073750339</v>
      </c>
    </row>
    <row r="20" spans="1:15" ht="14.5" thickTop="1" x14ac:dyDescent="0.3">
      <c r="A20" s="548" t="s">
        <v>163</v>
      </c>
      <c r="B20" s="557"/>
      <c r="C20" s="557"/>
      <c r="D20" s="557"/>
      <c r="E20" s="557"/>
      <c r="F20" s="557"/>
      <c r="G20" s="557"/>
      <c r="H20" s="557"/>
      <c r="I20" s="557"/>
      <c r="J20" s="557"/>
      <c r="L20" s="555"/>
    </row>
    <row r="21" spans="1:15" x14ac:dyDescent="0.3">
      <c r="B21" s="557"/>
      <c r="C21" s="557"/>
      <c r="D21" s="557"/>
      <c r="E21" s="557"/>
      <c r="F21" s="557"/>
      <c r="G21" s="557"/>
      <c r="H21" s="557"/>
      <c r="I21" s="557"/>
      <c r="J21" s="557"/>
    </row>
    <row r="22" spans="1:15" x14ac:dyDescent="0.3">
      <c r="B22" s="557"/>
      <c r="C22" s="557"/>
      <c r="D22" s="557"/>
      <c r="E22" s="557"/>
      <c r="F22" s="557"/>
    </row>
    <row r="23" spans="1:15" x14ac:dyDescent="0.3">
      <c r="A23" s="141" t="s">
        <v>451</v>
      </c>
      <c r="B23" s="557"/>
      <c r="C23" s="557"/>
      <c r="D23" s="557"/>
      <c r="E23" s="557"/>
      <c r="F23" s="557"/>
    </row>
    <row r="24" spans="1:15" x14ac:dyDescent="0.3">
      <c r="A24" s="141" t="s">
        <v>452</v>
      </c>
      <c r="B24" s="557"/>
      <c r="C24" s="557"/>
      <c r="D24" s="557"/>
      <c r="E24" s="557"/>
      <c r="F24" s="557"/>
    </row>
    <row r="25" spans="1:15" x14ac:dyDescent="0.3">
      <c r="A25" s="141" t="s">
        <v>233</v>
      </c>
      <c r="B25" s="557"/>
      <c r="C25" s="557"/>
      <c r="D25" s="557"/>
      <c r="E25" s="557"/>
      <c r="F25" s="557"/>
    </row>
    <row r="26" spans="1:15" x14ac:dyDescent="0.3">
      <c r="A26" s="141" t="s">
        <v>655</v>
      </c>
      <c r="B26" s="557"/>
      <c r="C26" s="557"/>
      <c r="D26" s="557"/>
      <c r="E26" s="557"/>
      <c r="F26" s="557"/>
    </row>
    <row r="27" spans="1:15" x14ac:dyDescent="0.3">
      <c r="A27" s="141" t="s">
        <v>593</v>
      </c>
      <c r="B27" s="557"/>
      <c r="C27" s="557"/>
      <c r="D27" s="557"/>
      <c r="E27" s="557"/>
      <c r="F27" s="557"/>
    </row>
    <row r="28" spans="1:15" x14ac:dyDescent="0.3">
      <c r="A28" s="141" t="s">
        <v>234</v>
      </c>
      <c r="B28" s="557"/>
      <c r="C28" s="557"/>
      <c r="D28" s="557"/>
      <c r="E28" s="557"/>
      <c r="F28" s="557"/>
    </row>
    <row r="29" spans="1:15" x14ac:dyDescent="0.3">
      <c r="A29" s="141" t="s">
        <v>235</v>
      </c>
      <c r="B29" s="557"/>
      <c r="C29" s="557"/>
      <c r="D29" s="557"/>
      <c r="E29" s="557"/>
      <c r="F29" s="557"/>
    </row>
    <row r="30" spans="1:15" x14ac:dyDescent="0.3">
      <c r="A30" s="141"/>
      <c r="B30" s="557"/>
      <c r="C30" s="557"/>
      <c r="D30" s="557"/>
      <c r="E30" s="557"/>
      <c r="F30" s="557"/>
    </row>
    <row r="31" spans="1:15" x14ac:dyDescent="0.3">
      <c r="A31" s="541" t="s">
        <v>236</v>
      </c>
      <c r="B31" s="557"/>
      <c r="C31" s="557"/>
      <c r="D31" s="557"/>
      <c r="E31" s="557"/>
      <c r="F31" s="557"/>
    </row>
    <row r="32" spans="1:15" x14ac:dyDescent="0.3">
      <c r="A32" s="541" t="s">
        <v>237</v>
      </c>
      <c r="B32" s="557"/>
      <c r="C32" s="557"/>
      <c r="D32" s="557"/>
      <c r="E32" s="557"/>
      <c r="F32" s="557"/>
    </row>
    <row r="33" spans="1:15" x14ac:dyDescent="0.3">
      <c r="A33" s="541" t="s">
        <v>163</v>
      </c>
    </row>
    <row r="34" spans="1:15" x14ac:dyDescent="0.3">
      <c r="A34" s="541" t="s">
        <v>238</v>
      </c>
    </row>
    <row r="42" spans="1:15" x14ac:dyDescent="0.3">
      <c r="J42" s="546"/>
      <c r="K42" s="546"/>
      <c r="L42" s="546"/>
      <c r="M42" s="546"/>
      <c r="N42" s="546"/>
      <c r="O42" s="546"/>
    </row>
    <row r="43" spans="1:15" ht="14.5" thickBot="1" x14ac:dyDescent="0.35">
      <c r="A43" s="550"/>
      <c r="B43" s="545"/>
      <c r="C43" s="545"/>
      <c r="D43" s="545"/>
      <c r="E43" s="545"/>
      <c r="F43" s="545"/>
      <c r="G43" s="545"/>
      <c r="H43" s="545"/>
      <c r="I43" s="545"/>
      <c r="J43" s="550"/>
      <c r="K43" s="550"/>
      <c r="L43" s="550"/>
      <c r="M43" s="550"/>
      <c r="N43" s="550"/>
      <c r="O43" s="550"/>
    </row>
  </sheetData>
  <mergeCells count="3">
    <mergeCell ref="B6:E6"/>
    <mergeCell ref="G6:J6"/>
    <mergeCell ref="L6:O6"/>
  </mergeCells>
  <pageMargins left="0.5" right="0.5" top="1.25" bottom="0.5" header="0.75" footer="0.5"/>
  <pageSetup scale="48" orientation="landscape" r:id="rId1"/>
  <headerFooter>
    <oddHeader>&amp;C&amp;"Arial,Regular"&amp;10
GULF POWER COMPANY
ENVIRONMENTAL COST RECOVERY CLAUSE
CALCULATION OF THE PROJECTION AMOUNT&amp;R&amp;"Arial,Regular"&amp;8REVISED FORM: 42-1P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ransitionEntry="1" codeName="Sheet10"/>
  <dimension ref="A1:AD422"/>
  <sheetViews>
    <sheetView showGridLines="0" defaultGridColor="0" view="pageLayout" topLeftCell="A88" colorId="8" zoomScaleNormal="75" zoomScaleSheetLayoutView="85" workbookViewId="0">
      <selection activeCell="J7" sqref="J7"/>
    </sheetView>
  </sheetViews>
  <sheetFormatPr defaultColWidth="11.58203125" defaultRowHeight="12.5" x14ac:dyDescent="0.25"/>
  <cols>
    <col min="1" max="1" width="3.5" style="186" customWidth="1"/>
    <col min="2" max="2" width="3" style="186" customWidth="1"/>
    <col min="3" max="3" width="35.58203125" style="186" customWidth="1"/>
    <col min="4" max="4" width="15.08203125" style="186" customWidth="1"/>
    <col min="5" max="6" width="11.58203125" style="186"/>
    <col min="7" max="8" width="12.75" style="186" bestFit="1" customWidth="1"/>
    <col min="9" max="16" width="11.58203125" style="186"/>
    <col min="17" max="17" width="12.08203125" style="186" customWidth="1"/>
    <col min="18" max="18" width="3.58203125" style="186" customWidth="1"/>
    <col min="19" max="19" width="9.33203125" style="186" bestFit="1" customWidth="1"/>
    <col min="20" max="30" width="4.58203125" style="186" customWidth="1"/>
    <col min="31" max="16384" width="11.58203125" style="185"/>
  </cols>
  <sheetData>
    <row r="1" spans="1:19" s="185" customFormat="1" ht="13" x14ac:dyDescent="0.3">
      <c r="Q1" s="189"/>
    </row>
    <row r="2" spans="1:19" s="185" customFormat="1" x14ac:dyDescent="0.25">
      <c r="A2" s="186"/>
      <c r="B2" s="186"/>
      <c r="C2" s="186"/>
      <c r="D2" s="186"/>
      <c r="E2" s="186"/>
      <c r="F2" s="186"/>
      <c r="G2" s="186"/>
      <c r="H2" s="186"/>
      <c r="I2" s="186"/>
      <c r="J2" s="186"/>
      <c r="K2" s="186"/>
      <c r="L2" s="186"/>
      <c r="M2" s="186"/>
      <c r="N2" s="186"/>
      <c r="O2" s="186"/>
      <c r="P2" s="186"/>
      <c r="Q2" s="491"/>
      <c r="S2" s="185">
        <v>34</v>
      </c>
    </row>
    <row r="3" spans="1:19" s="185" customFormat="1" ht="13" hidden="1" x14ac:dyDescent="0.3">
      <c r="A3" s="191" t="s">
        <v>65</v>
      </c>
      <c r="B3" s="192"/>
      <c r="C3" s="192"/>
      <c r="D3" s="192"/>
      <c r="E3" s="192"/>
      <c r="F3" s="192"/>
      <c r="G3" s="192"/>
      <c r="H3" s="192"/>
      <c r="I3" s="192"/>
      <c r="J3" s="192"/>
      <c r="K3" s="192"/>
      <c r="L3" s="192"/>
      <c r="M3" s="192"/>
      <c r="N3" s="192"/>
      <c r="O3" s="192"/>
      <c r="P3" s="192"/>
      <c r="Q3" s="192"/>
    </row>
    <row r="4" spans="1:19" s="185" customFormat="1" hidden="1" x14ac:dyDescent="0.25">
      <c r="A4" s="193" t="s">
        <v>66</v>
      </c>
      <c r="B4" s="193"/>
      <c r="C4" s="193"/>
      <c r="D4" s="193"/>
      <c r="E4" s="193"/>
      <c r="F4" s="193"/>
      <c r="G4" s="193"/>
      <c r="H4" s="193"/>
      <c r="I4" s="193"/>
      <c r="J4" s="193"/>
      <c r="K4" s="193"/>
      <c r="L4" s="193"/>
      <c r="M4" s="193"/>
      <c r="N4" s="193"/>
      <c r="O4" s="193"/>
      <c r="P4" s="193"/>
      <c r="Q4" s="193"/>
    </row>
    <row r="5" spans="1:19" s="185" customFormat="1" hidden="1" x14ac:dyDescent="0.25">
      <c r="A5" s="193" t="s">
        <v>660</v>
      </c>
      <c r="B5" s="193"/>
      <c r="C5" s="193"/>
      <c r="D5" s="193"/>
      <c r="E5" s="193"/>
      <c r="F5" s="193"/>
      <c r="G5" s="193"/>
      <c r="H5" s="193"/>
      <c r="I5" s="193"/>
      <c r="J5" s="193"/>
      <c r="K5" s="193"/>
      <c r="L5" s="193"/>
      <c r="M5" s="193"/>
      <c r="N5" s="193"/>
      <c r="O5" s="193"/>
      <c r="P5" s="193"/>
      <c r="Q5" s="193"/>
    </row>
    <row r="6" spans="1:19" s="185" customFormat="1" ht="13" x14ac:dyDescent="0.3">
      <c r="A6" s="194" t="s">
        <v>171</v>
      </c>
      <c r="B6" s="194"/>
      <c r="C6" s="194"/>
      <c r="D6" s="194"/>
      <c r="E6" s="194"/>
      <c r="F6" s="194"/>
      <c r="G6" s="194"/>
      <c r="H6" s="194"/>
      <c r="I6" s="194"/>
      <c r="J6" s="194"/>
      <c r="K6" s="194"/>
      <c r="L6" s="194"/>
      <c r="M6" s="194"/>
      <c r="N6" s="194"/>
      <c r="O6" s="194"/>
      <c r="P6" s="194"/>
      <c r="Q6" s="194"/>
    </row>
    <row r="7" spans="1:19" s="185" customFormat="1" hidden="1" x14ac:dyDescent="0.25">
      <c r="A7" s="590" t="s">
        <v>326</v>
      </c>
      <c r="B7" s="590"/>
      <c r="C7" s="590"/>
      <c r="D7" s="590"/>
      <c r="E7" s="590"/>
      <c r="F7" s="590"/>
      <c r="G7" s="590"/>
      <c r="H7" s="590"/>
      <c r="I7" s="590"/>
      <c r="J7" s="590"/>
      <c r="K7" s="590"/>
      <c r="L7" s="590"/>
      <c r="M7" s="590"/>
      <c r="N7" s="590"/>
      <c r="O7" s="590"/>
      <c r="P7" s="590"/>
      <c r="Q7" s="590"/>
    </row>
    <row r="8" spans="1:19" s="185" customFormat="1" x14ac:dyDescent="0.25">
      <c r="A8" s="590" t="s">
        <v>327</v>
      </c>
      <c r="B8" s="590"/>
      <c r="C8" s="590"/>
      <c r="D8" s="590"/>
      <c r="E8" s="590"/>
      <c r="F8" s="590"/>
      <c r="G8" s="590"/>
      <c r="H8" s="590"/>
      <c r="I8" s="590"/>
      <c r="J8" s="590"/>
      <c r="K8" s="590"/>
      <c r="L8" s="590"/>
      <c r="M8" s="590"/>
      <c r="N8" s="590"/>
      <c r="O8" s="590"/>
      <c r="P8" s="590"/>
      <c r="Q8" s="590"/>
    </row>
    <row r="9" spans="1:19" s="185" customFormat="1" hidden="1" x14ac:dyDescent="0.25">
      <c r="A9" s="590">
        <v>0</v>
      </c>
      <c r="B9" s="590"/>
      <c r="C9" s="590"/>
      <c r="D9" s="590"/>
      <c r="E9" s="590"/>
      <c r="F9" s="590"/>
      <c r="G9" s="590"/>
      <c r="H9" s="590"/>
      <c r="I9" s="590"/>
      <c r="J9" s="590"/>
      <c r="K9" s="590"/>
      <c r="L9" s="590"/>
      <c r="M9" s="590"/>
      <c r="N9" s="590"/>
      <c r="O9" s="590"/>
      <c r="P9" s="590"/>
      <c r="Q9" s="590"/>
    </row>
    <row r="10" spans="1:19" s="185" customFormat="1" hidden="1" x14ac:dyDescent="0.25">
      <c r="A10" s="590"/>
      <c r="B10" s="590"/>
      <c r="C10" s="590"/>
      <c r="D10" s="590"/>
      <c r="E10" s="590"/>
      <c r="F10" s="590"/>
      <c r="G10" s="590"/>
      <c r="H10" s="590"/>
      <c r="I10" s="590"/>
      <c r="J10" s="590"/>
      <c r="K10" s="590"/>
      <c r="L10" s="590"/>
      <c r="M10" s="590"/>
      <c r="N10" s="590"/>
      <c r="O10" s="590"/>
      <c r="P10" s="590"/>
      <c r="Q10" s="590"/>
    </row>
    <row r="11" spans="1:19" s="185" customFormat="1" ht="13" thickBot="1" x14ac:dyDescent="0.3">
      <c r="A11" s="195"/>
      <c r="B11" s="195"/>
      <c r="C11" s="196"/>
      <c r="D11" s="196"/>
      <c r="E11" s="196"/>
      <c r="F11" s="196"/>
      <c r="G11" s="196"/>
      <c r="H11" s="196"/>
      <c r="I11" s="196"/>
      <c r="J11" s="190"/>
      <c r="K11" s="190"/>
      <c r="L11" s="190"/>
      <c r="M11" s="190"/>
      <c r="N11" s="190"/>
      <c r="O11" s="190"/>
      <c r="P11" s="190"/>
      <c r="Q11" s="190"/>
    </row>
    <row r="12" spans="1:19" s="185" customFormat="1" x14ac:dyDescent="0.25">
      <c r="A12" s="197"/>
      <c r="B12" s="198"/>
      <c r="C12" s="199"/>
      <c r="D12" s="200" t="s">
        <v>0</v>
      </c>
      <c r="E12" s="200" t="s">
        <v>101</v>
      </c>
      <c r="F12" s="200" t="s">
        <v>101</v>
      </c>
      <c r="G12" s="200" t="s">
        <v>101</v>
      </c>
      <c r="H12" s="200" t="s">
        <v>101</v>
      </c>
      <c r="I12" s="200" t="s">
        <v>101</v>
      </c>
      <c r="J12" s="200" t="s">
        <v>101</v>
      </c>
      <c r="K12" s="200" t="s">
        <v>101</v>
      </c>
      <c r="L12" s="200" t="s">
        <v>101</v>
      </c>
      <c r="M12" s="200" t="s">
        <v>101</v>
      </c>
      <c r="N12" s="200" t="s">
        <v>101</v>
      </c>
      <c r="O12" s="200" t="s">
        <v>101</v>
      </c>
      <c r="P12" s="200" t="s">
        <v>101</v>
      </c>
      <c r="Q12" s="200" t="s">
        <v>1</v>
      </c>
    </row>
    <row r="13" spans="1:19" s="185" customFormat="1" ht="13" thickBot="1" x14ac:dyDescent="0.3">
      <c r="A13" s="201" t="s">
        <v>2</v>
      </c>
      <c r="B13" s="202"/>
      <c r="C13" s="203" t="s">
        <v>3</v>
      </c>
      <c r="D13" s="203" t="s">
        <v>4</v>
      </c>
      <c r="E13" s="203" t="s">
        <v>52</v>
      </c>
      <c r="F13" s="203" t="s">
        <v>53</v>
      </c>
      <c r="G13" s="203" t="s">
        <v>54</v>
      </c>
      <c r="H13" s="203" t="s">
        <v>55</v>
      </c>
      <c r="I13" s="203" t="s">
        <v>56</v>
      </c>
      <c r="J13" s="203" t="s">
        <v>57</v>
      </c>
      <c r="K13" s="203" t="s">
        <v>58</v>
      </c>
      <c r="L13" s="203" t="s">
        <v>59</v>
      </c>
      <c r="M13" s="203" t="s">
        <v>60</v>
      </c>
      <c r="N13" s="203" t="s">
        <v>61</v>
      </c>
      <c r="O13" s="203" t="s">
        <v>62</v>
      </c>
      <c r="P13" s="203" t="s">
        <v>63</v>
      </c>
      <c r="Q13" s="203" t="s">
        <v>64</v>
      </c>
    </row>
    <row r="14" spans="1:19" s="185" customFormat="1" x14ac:dyDescent="0.25">
      <c r="A14" s="312">
        <v>1</v>
      </c>
      <c r="B14" s="184" t="s">
        <v>5</v>
      </c>
      <c r="C14" s="312"/>
    </row>
    <row r="15" spans="1:19" s="185" customFormat="1" x14ac:dyDescent="0.25">
      <c r="A15" s="312"/>
      <c r="B15" s="184" t="s">
        <v>6</v>
      </c>
      <c r="C15" s="184" t="s">
        <v>328</v>
      </c>
      <c r="D15" s="204"/>
      <c r="E15" s="204">
        <f t="shared" ref="E15:P17" si="0">E67+E122</f>
        <v>0</v>
      </c>
      <c r="F15" s="204">
        <f t="shared" si="0"/>
        <v>0</v>
      </c>
      <c r="G15" s="204">
        <f t="shared" si="0"/>
        <v>0</v>
      </c>
      <c r="H15" s="204">
        <f t="shared" si="0"/>
        <v>0</v>
      </c>
      <c r="I15" s="204">
        <f t="shared" si="0"/>
        <v>0</v>
      </c>
      <c r="J15" s="204">
        <f t="shared" si="0"/>
        <v>0</v>
      </c>
      <c r="K15" s="204">
        <f t="shared" si="0"/>
        <v>0</v>
      </c>
      <c r="L15" s="204">
        <f t="shared" si="0"/>
        <v>0</v>
      </c>
      <c r="M15" s="204">
        <f t="shared" si="0"/>
        <v>0</v>
      </c>
      <c r="N15" s="204">
        <f t="shared" si="0"/>
        <v>0</v>
      </c>
      <c r="O15" s="204">
        <f t="shared" si="0"/>
        <v>0</v>
      </c>
      <c r="P15" s="204">
        <f t="shared" si="0"/>
        <v>0</v>
      </c>
    </row>
    <row r="16" spans="1:19" s="185" customFormat="1" x14ac:dyDescent="0.25">
      <c r="A16" s="312"/>
      <c r="B16" s="184" t="s">
        <v>8</v>
      </c>
      <c r="C16" s="184" t="s">
        <v>329</v>
      </c>
      <c r="E16" s="204">
        <f t="shared" si="0"/>
        <v>0</v>
      </c>
      <c r="F16" s="204">
        <f t="shared" si="0"/>
        <v>0</v>
      </c>
      <c r="G16" s="204">
        <f t="shared" si="0"/>
        <v>0</v>
      </c>
      <c r="H16" s="204">
        <f t="shared" si="0"/>
        <v>0</v>
      </c>
      <c r="I16" s="204">
        <f t="shared" si="0"/>
        <v>0</v>
      </c>
      <c r="J16" s="204">
        <f t="shared" si="0"/>
        <v>0</v>
      </c>
      <c r="K16" s="204">
        <f t="shared" si="0"/>
        <v>0</v>
      </c>
      <c r="L16" s="204">
        <f t="shared" si="0"/>
        <v>0</v>
      </c>
      <c r="M16" s="204">
        <f t="shared" si="0"/>
        <v>0</v>
      </c>
      <c r="N16" s="204">
        <f t="shared" si="0"/>
        <v>0</v>
      </c>
      <c r="O16" s="204">
        <f t="shared" si="0"/>
        <v>0</v>
      </c>
      <c r="P16" s="204">
        <f t="shared" si="0"/>
        <v>0</v>
      </c>
    </row>
    <row r="17" spans="1:30" x14ac:dyDescent="0.25">
      <c r="A17" s="312"/>
      <c r="B17" s="184" t="s">
        <v>10</v>
      </c>
      <c r="C17" s="184" t="s">
        <v>330</v>
      </c>
      <c r="D17" s="185"/>
      <c r="E17" s="204">
        <f t="shared" si="0"/>
        <v>0</v>
      </c>
      <c r="F17" s="204">
        <f t="shared" si="0"/>
        <v>0</v>
      </c>
      <c r="G17" s="204">
        <f t="shared" si="0"/>
        <v>0</v>
      </c>
      <c r="H17" s="204">
        <f t="shared" si="0"/>
        <v>0</v>
      </c>
      <c r="I17" s="204">
        <f t="shared" si="0"/>
        <v>0</v>
      </c>
      <c r="J17" s="204">
        <f t="shared" si="0"/>
        <v>0</v>
      </c>
      <c r="K17" s="204">
        <f t="shared" si="0"/>
        <v>0</v>
      </c>
      <c r="L17" s="204">
        <f t="shared" si="0"/>
        <v>0</v>
      </c>
      <c r="M17" s="204">
        <f t="shared" si="0"/>
        <v>0</v>
      </c>
      <c r="N17" s="204">
        <f t="shared" si="0"/>
        <v>0</v>
      </c>
      <c r="O17" s="204">
        <f t="shared" si="0"/>
        <v>0</v>
      </c>
      <c r="P17" s="204">
        <f t="shared" si="0"/>
        <v>0</v>
      </c>
      <c r="Q17" s="185"/>
      <c r="R17" s="185"/>
      <c r="S17" s="185"/>
      <c r="T17" s="185"/>
      <c r="U17" s="185"/>
      <c r="V17" s="185"/>
      <c r="W17" s="185"/>
      <c r="X17" s="185"/>
      <c r="Y17" s="185"/>
      <c r="Z17" s="185"/>
      <c r="AA17" s="185"/>
      <c r="AB17" s="185"/>
      <c r="AC17" s="185"/>
      <c r="AD17" s="185"/>
    </row>
    <row r="18" spans="1:30" x14ac:dyDescent="0.25">
      <c r="A18" s="312">
        <v>2</v>
      </c>
      <c r="B18" s="183" t="s">
        <v>331</v>
      </c>
      <c r="C18" s="205"/>
      <c r="D18" s="185"/>
      <c r="E18" s="185"/>
      <c r="F18" s="185"/>
      <c r="G18" s="185"/>
      <c r="H18" s="185"/>
      <c r="I18" s="185"/>
      <c r="J18" s="185"/>
      <c r="K18" s="185"/>
      <c r="L18" s="185"/>
      <c r="M18" s="185"/>
      <c r="N18" s="185"/>
      <c r="O18" s="185"/>
      <c r="P18" s="185"/>
      <c r="Q18" s="185"/>
      <c r="R18" s="185"/>
      <c r="S18" s="185"/>
      <c r="T18" s="185"/>
      <c r="U18" s="185"/>
      <c r="V18" s="185"/>
      <c r="W18" s="185"/>
      <c r="X18" s="185"/>
      <c r="Y18" s="185"/>
      <c r="Z18" s="185"/>
      <c r="AA18" s="185"/>
      <c r="AB18" s="185"/>
      <c r="AC18" s="185"/>
      <c r="AD18" s="185"/>
    </row>
    <row r="19" spans="1:30" x14ac:dyDescent="0.25">
      <c r="A19" s="185"/>
      <c r="B19" s="184" t="s">
        <v>6</v>
      </c>
      <c r="C19" s="184" t="s">
        <v>332</v>
      </c>
      <c r="D19" s="204">
        <v>6272417.0274083763</v>
      </c>
      <c r="E19" s="185">
        <f>D19-E35+E15</f>
        <v>6272282.6888784608</v>
      </c>
      <c r="F19" s="185">
        <f t="shared" ref="F19:P19" si="1">E19-F35+F15</f>
        <v>6272213.0913277995</v>
      </c>
      <c r="G19" s="185">
        <f>F19-G35+G15</f>
        <v>6272096.1729438547</v>
      </c>
      <c r="H19" s="185">
        <f>G19-H35+H15</f>
        <v>6271962.8903271751</v>
      </c>
      <c r="I19" s="185">
        <f>H19-I35+I15</f>
        <v>6271841.400128697</v>
      </c>
      <c r="J19" s="185">
        <f>I19-J35+J15</f>
        <v>6271615.5232928768</v>
      </c>
      <c r="K19" s="185">
        <f t="shared" si="1"/>
        <v>6271368.391541291</v>
      </c>
      <c r="L19" s="185">
        <f t="shared" si="1"/>
        <v>6271121.9413532531</v>
      </c>
      <c r="M19" s="185">
        <f>L19-M35+M15</f>
        <v>6270940.9958993439</v>
      </c>
      <c r="N19" s="185">
        <f t="shared" si="1"/>
        <v>6270835.1347341649</v>
      </c>
      <c r="O19" s="185">
        <f t="shared" si="1"/>
        <v>6270812.2097791731</v>
      </c>
      <c r="P19" s="185">
        <f t="shared" si="1"/>
        <v>6270692.3246747488</v>
      </c>
      <c r="Q19" s="185"/>
      <c r="R19" s="185"/>
      <c r="S19" s="185"/>
      <c r="T19" s="185"/>
      <c r="U19" s="185"/>
      <c r="V19" s="185"/>
      <c r="W19" s="185"/>
      <c r="X19" s="185"/>
      <c r="Y19" s="185"/>
      <c r="Z19" s="185"/>
      <c r="AA19" s="185"/>
      <c r="AB19" s="185"/>
      <c r="AC19" s="185"/>
      <c r="AD19" s="185"/>
    </row>
    <row r="20" spans="1:30" x14ac:dyDescent="0.25">
      <c r="A20" s="185"/>
      <c r="B20" s="184" t="s">
        <v>8</v>
      </c>
      <c r="C20" s="184" t="s">
        <v>333</v>
      </c>
      <c r="D20" s="204">
        <v>0</v>
      </c>
      <c r="E20" s="185">
        <v>0</v>
      </c>
      <c r="F20" s="185">
        <v>0</v>
      </c>
      <c r="G20" s="185">
        <v>0</v>
      </c>
      <c r="H20" s="185">
        <v>0</v>
      </c>
      <c r="I20" s="185">
        <v>0</v>
      </c>
      <c r="J20" s="185">
        <v>0</v>
      </c>
      <c r="K20" s="185">
        <v>0</v>
      </c>
      <c r="L20" s="185">
        <v>0</v>
      </c>
      <c r="M20" s="185">
        <v>0</v>
      </c>
      <c r="N20" s="185">
        <v>0</v>
      </c>
      <c r="O20" s="185">
        <v>0</v>
      </c>
      <c r="P20" s="185">
        <v>0</v>
      </c>
      <c r="Q20" s="185"/>
      <c r="R20" s="185"/>
      <c r="S20" s="185"/>
      <c r="T20" s="185"/>
      <c r="U20" s="185"/>
      <c r="V20" s="185"/>
      <c r="W20" s="185"/>
      <c r="X20" s="185"/>
      <c r="Y20" s="185"/>
      <c r="Z20" s="185"/>
      <c r="AA20" s="185"/>
      <c r="AB20" s="185"/>
      <c r="AC20" s="185"/>
      <c r="AD20" s="185"/>
    </row>
    <row r="21" spans="1:30" x14ac:dyDescent="0.25">
      <c r="A21" s="185"/>
      <c r="B21" s="184" t="s">
        <v>10</v>
      </c>
      <c r="C21" s="184" t="s">
        <v>334</v>
      </c>
      <c r="D21" s="204">
        <v>0</v>
      </c>
      <c r="E21" s="185">
        <v>0</v>
      </c>
      <c r="F21" s="185">
        <v>0</v>
      </c>
      <c r="G21" s="185">
        <v>0</v>
      </c>
      <c r="H21" s="185">
        <v>0</v>
      </c>
      <c r="I21" s="185">
        <v>0</v>
      </c>
      <c r="J21" s="185">
        <v>0</v>
      </c>
      <c r="K21" s="185">
        <v>0</v>
      </c>
      <c r="L21" s="185">
        <v>0</v>
      </c>
      <c r="M21" s="185">
        <v>0</v>
      </c>
      <c r="N21" s="185">
        <v>0</v>
      </c>
      <c r="O21" s="185">
        <v>0</v>
      </c>
      <c r="P21" s="185">
        <v>0</v>
      </c>
      <c r="Q21" s="185"/>
      <c r="R21" s="185"/>
      <c r="S21" s="185"/>
      <c r="T21" s="185"/>
      <c r="U21" s="185"/>
      <c r="V21" s="185"/>
      <c r="W21" s="185"/>
      <c r="X21" s="185"/>
      <c r="Y21" s="185"/>
      <c r="Z21" s="185"/>
      <c r="AA21" s="185"/>
      <c r="AB21" s="185"/>
      <c r="AC21" s="185"/>
      <c r="AD21" s="185"/>
    </row>
    <row r="22" spans="1:30" x14ac:dyDescent="0.25">
      <c r="A22" s="185"/>
      <c r="B22" s="185" t="s">
        <v>12</v>
      </c>
      <c r="C22" s="185" t="s">
        <v>335</v>
      </c>
      <c r="D22" s="206">
        <v>-131.19000000000003</v>
      </c>
      <c r="E22" s="206">
        <f t="shared" ref="E22:P22" si="2">D22-E33-E17</f>
        <v>-128.04000000000002</v>
      </c>
      <c r="F22" s="206">
        <f t="shared" si="2"/>
        <v>-124.89000000000001</v>
      </c>
      <c r="G22" s="206">
        <f t="shared" si="2"/>
        <v>-121.74000000000001</v>
      </c>
      <c r="H22" s="206">
        <f t="shared" si="2"/>
        <v>-118.59</v>
      </c>
      <c r="I22" s="206">
        <f t="shared" si="2"/>
        <v>-115.44</v>
      </c>
      <c r="J22" s="206">
        <f t="shared" si="2"/>
        <v>-112.28999999999999</v>
      </c>
      <c r="K22" s="206">
        <f t="shared" si="2"/>
        <v>-109.13999999999999</v>
      </c>
      <c r="L22" s="206">
        <f>K22-L33-L17</f>
        <v>-105.98999999999998</v>
      </c>
      <c r="M22" s="206">
        <f>L22-M33-M17</f>
        <v>-102.83999999999997</v>
      </c>
      <c r="N22" s="206">
        <f t="shared" si="2"/>
        <v>-99.689999999999969</v>
      </c>
      <c r="O22" s="206">
        <f t="shared" si="2"/>
        <v>-96.539999999999964</v>
      </c>
      <c r="P22" s="206">
        <f t="shared" si="2"/>
        <v>-93.389999999999958</v>
      </c>
      <c r="Q22" s="185"/>
      <c r="R22" s="185"/>
      <c r="S22" s="185"/>
      <c r="T22" s="185"/>
      <c r="U22" s="185"/>
      <c r="V22" s="185"/>
      <c r="W22" s="185"/>
      <c r="X22" s="185"/>
      <c r="Y22" s="185"/>
      <c r="Z22" s="185"/>
      <c r="AA22" s="185"/>
      <c r="AB22" s="185"/>
      <c r="AC22" s="185"/>
      <c r="AD22" s="185"/>
    </row>
    <row r="23" spans="1:30" x14ac:dyDescent="0.25">
      <c r="A23" s="312">
        <v>3</v>
      </c>
      <c r="B23" s="183" t="s">
        <v>336</v>
      </c>
      <c r="C23" s="312"/>
      <c r="D23" s="206">
        <f>ROUND(SUM(D19:D22),2)</f>
        <v>6272285.8399999999</v>
      </c>
      <c r="E23" s="206">
        <f>ROUND(SUM(E19:E22),2)</f>
        <v>6272154.6500000004</v>
      </c>
      <c r="F23" s="206">
        <f t="shared" ref="F23:P23" si="3">ROUND(SUM(F19:F22),2)</f>
        <v>6272088.2000000002</v>
      </c>
      <c r="G23" s="207">
        <f>ROUND(SUM(G19:G22),2)</f>
        <v>6271974.4299999997</v>
      </c>
      <c r="H23" s="207">
        <f>ROUND(SUM(H19:H22),2)</f>
        <v>6271844.2999999998</v>
      </c>
      <c r="I23" s="206">
        <f t="shared" si="3"/>
        <v>6271725.96</v>
      </c>
      <c r="J23" s="206">
        <f>ROUND(SUM(J19:J22),2)</f>
        <v>6271503.2300000004</v>
      </c>
      <c r="K23" s="206">
        <f t="shared" si="3"/>
        <v>6271259.25</v>
      </c>
      <c r="L23" s="206">
        <f t="shared" si="3"/>
        <v>6271015.9500000002</v>
      </c>
      <c r="M23" s="206">
        <f t="shared" si="3"/>
        <v>6270838.1600000001</v>
      </c>
      <c r="N23" s="206">
        <f t="shared" si="3"/>
        <v>6270735.4400000004</v>
      </c>
      <c r="O23" s="206">
        <f t="shared" si="3"/>
        <v>6270715.6699999999</v>
      </c>
      <c r="P23" s="206">
        <f t="shared" si="3"/>
        <v>6270598.9299999997</v>
      </c>
      <c r="Q23" s="185"/>
      <c r="R23" s="185"/>
      <c r="S23" s="185"/>
      <c r="T23" s="185"/>
      <c r="U23" s="185"/>
      <c r="V23" s="185"/>
      <c r="W23" s="185"/>
      <c r="X23" s="185"/>
      <c r="Y23" s="185"/>
      <c r="Z23" s="185"/>
      <c r="AA23" s="185"/>
      <c r="AB23" s="185"/>
      <c r="AC23" s="185"/>
      <c r="AD23" s="185"/>
    </row>
    <row r="24" spans="1:30" x14ac:dyDescent="0.25">
      <c r="A24" s="185"/>
      <c r="B24" s="184"/>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row>
    <row r="25" spans="1:30" x14ac:dyDescent="0.25">
      <c r="A25" s="312">
        <v>4</v>
      </c>
      <c r="B25" s="184" t="s">
        <v>337</v>
      </c>
      <c r="C25" s="184"/>
      <c r="D25" s="185"/>
      <c r="E25" s="185">
        <f>ROUND((D23+E23)/2,2)</f>
        <v>6272220.25</v>
      </c>
      <c r="F25" s="185">
        <f t="shared" ref="F25:P25" si="4">ROUND((E23+F23)/2,2)</f>
        <v>6272121.4299999997</v>
      </c>
      <c r="G25" s="185">
        <f t="shared" si="4"/>
        <v>6272031.3200000003</v>
      </c>
      <c r="H25" s="185">
        <f t="shared" si="4"/>
        <v>6271909.3700000001</v>
      </c>
      <c r="I25" s="185">
        <f t="shared" si="4"/>
        <v>6271785.1299999999</v>
      </c>
      <c r="J25" s="185">
        <f t="shared" si="4"/>
        <v>6271614.5999999996</v>
      </c>
      <c r="K25" s="185">
        <f t="shared" si="4"/>
        <v>6271381.2400000002</v>
      </c>
      <c r="L25" s="185">
        <f t="shared" si="4"/>
        <v>6271137.5999999996</v>
      </c>
      <c r="M25" s="185">
        <f t="shared" si="4"/>
        <v>6270927.0599999996</v>
      </c>
      <c r="N25" s="185">
        <f t="shared" si="4"/>
        <v>6270786.7999999998</v>
      </c>
      <c r="O25" s="185">
        <f t="shared" si="4"/>
        <v>6270725.5599999996</v>
      </c>
      <c r="P25" s="185">
        <f t="shared" si="4"/>
        <v>6270657.2999999998</v>
      </c>
      <c r="Q25" s="185"/>
      <c r="R25" s="185"/>
      <c r="S25" s="185"/>
      <c r="T25" s="185"/>
      <c r="U25" s="185"/>
      <c r="V25" s="185"/>
      <c r="W25" s="185"/>
      <c r="X25" s="185"/>
      <c r="Y25" s="185"/>
      <c r="Z25" s="185"/>
      <c r="AA25" s="185"/>
      <c r="AB25" s="185"/>
      <c r="AC25" s="185"/>
      <c r="AD25" s="185"/>
    </row>
    <row r="26" spans="1:30" x14ac:dyDescent="0.25">
      <c r="A26" s="185"/>
      <c r="B26" s="208"/>
      <c r="C26" s="185"/>
      <c r="D26" s="185"/>
      <c r="E26" s="185"/>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row>
    <row r="27" spans="1:30" x14ac:dyDescent="0.25">
      <c r="A27" s="312">
        <v>5</v>
      </c>
      <c r="B27" s="184" t="s">
        <v>338</v>
      </c>
      <c r="C27" s="185"/>
      <c r="D27" s="185"/>
      <c r="E27" s="209"/>
      <c r="F27" s="209"/>
      <c r="G27" s="209"/>
      <c r="H27" s="209"/>
      <c r="I27" s="209"/>
      <c r="J27" s="209"/>
      <c r="K27" s="209"/>
      <c r="L27" s="209"/>
      <c r="M27" s="209"/>
      <c r="N27" s="209"/>
      <c r="O27" s="209"/>
      <c r="P27" s="209"/>
      <c r="Q27" s="185"/>
      <c r="R27" s="185"/>
      <c r="S27" s="185"/>
      <c r="T27" s="185"/>
      <c r="U27" s="185"/>
      <c r="V27" s="185"/>
      <c r="W27" s="185"/>
      <c r="X27" s="185"/>
      <c r="Y27" s="185"/>
      <c r="Z27" s="185"/>
      <c r="AA27" s="185"/>
      <c r="AB27" s="185"/>
      <c r="AC27" s="185"/>
      <c r="AD27" s="185"/>
    </row>
    <row r="28" spans="1:30" x14ac:dyDescent="0.25">
      <c r="A28" s="185"/>
      <c r="B28" s="184" t="s">
        <v>6</v>
      </c>
      <c r="C28" s="184" t="s">
        <v>339</v>
      </c>
      <c r="D28" s="185"/>
      <c r="E28" s="13">
        <f>E25*Inputs!C$15</f>
        <v>31304.058643207369</v>
      </c>
      <c r="F28" s="13">
        <f>F25*Inputs!D$15</f>
        <v>31303.565441924278</v>
      </c>
      <c r="G28" s="13">
        <f>G25*Inputs!E$15</f>
        <v>31303.115711428232</v>
      </c>
      <c r="H28" s="13">
        <f>H25*Inputs!F$15</f>
        <v>31302.50707050056</v>
      </c>
      <c r="I28" s="13">
        <f>I25*Inputs!G$15</f>
        <v>31301.887000399252</v>
      </c>
      <c r="J28" s="13">
        <f>J25*Inputs!H$15</f>
        <v>31301.035901281608</v>
      </c>
      <c r="K28" s="13">
        <f>K25*Inputs!I$15</f>
        <v>31299.871223570401</v>
      </c>
      <c r="L28" s="13">
        <f>L25*Inputs!J$15</f>
        <v>31298.655239350483</v>
      </c>
      <c r="M28" s="13">
        <f>M25*Inputs!K$15</f>
        <v>31297.604454103148</v>
      </c>
      <c r="N28" s="13">
        <f>N25*Inputs!L$15</f>
        <v>31296.904429695474</v>
      </c>
      <c r="O28" s="13">
        <f>O25*Inputs!M$15</f>
        <v>31296.598786641676</v>
      </c>
      <c r="P28" s="13">
        <f>P25*Inputs!N$15</f>
        <v>31296.258107431157</v>
      </c>
      <c r="Q28" s="185">
        <f>ROUND(SUM(E28:P28),2)</f>
        <v>375602.06</v>
      </c>
      <c r="R28" s="185"/>
      <c r="S28" s="185"/>
      <c r="T28" s="185"/>
      <c r="U28" s="185"/>
      <c r="V28" s="185"/>
      <c r="W28" s="185"/>
      <c r="X28" s="185"/>
      <c r="Y28" s="185"/>
      <c r="Z28" s="185"/>
      <c r="AA28" s="185"/>
      <c r="AB28" s="185"/>
      <c r="AC28" s="185"/>
      <c r="AD28" s="185"/>
    </row>
    <row r="29" spans="1:30" x14ac:dyDescent="0.25">
      <c r="A29" s="185"/>
      <c r="B29" s="184" t="s">
        <v>8</v>
      </c>
      <c r="C29" s="183" t="s">
        <v>340</v>
      </c>
      <c r="D29" s="185"/>
      <c r="E29" s="188">
        <f>E25*Inputs!C$14</f>
        <v>4665.1808889049025</v>
      </c>
      <c r="F29" s="188">
        <f>F25*Inputs!D$14</f>
        <v>4665.1073881097982</v>
      </c>
      <c r="G29" s="188">
        <f>G25*Inputs!E$14</f>
        <v>4665.040365678643</v>
      </c>
      <c r="H29" s="188">
        <f>H25*Inputs!F$14</f>
        <v>4664.9496611455234</v>
      </c>
      <c r="I29" s="188">
        <f>I25*Inputs!G$14</f>
        <v>4664.8572533456472</v>
      </c>
      <c r="J29" s="188">
        <f>J25*Inputs!H$14</f>
        <v>4664.7304157562012</v>
      </c>
      <c r="K29" s="188">
        <f>K25*Inputs!I$14</f>
        <v>4664.5568461797448</v>
      </c>
      <c r="L29" s="188">
        <f>L25*Inputs!J$14</f>
        <v>4664.3756304975032</v>
      </c>
      <c r="M29" s="188">
        <f>M25*Inputs!K$14</f>
        <v>4664.2190340858333</v>
      </c>
      <c r="N29" s="188">
        <f>N25*Inputs!L$14</f>
        <v>4664.1147108565156</v>
      </c>
      <c r="O29" s="188">
        <f>O25*Inputs!M$14</f>
        <v>4664.0691614870339</v>
      </c>
      <c r="P29" s="188">
        <f>P25*Inputs!N$14</f>
        <v>4664.0183907495939</v>
      </c>
      <c r="Q29" s="210">
        <f>ROUND(SUM(E29:P29),2)</f>
        <v>55975.22</v>
      </c>
      <c r="R29" s="185"/>
      <c r="S29" s="185"/>
      <c r="T29" s="185"/>
      <c r="U29" s="185"/>
      <c r="V29" s="185"/>
      <c r="W29" s="185"/>
      <c r="X29" s="185"/>
      <c r="Y29" s="185"/>
      <c r="Z29" s="185"/>
      <c r="AA29" s="185"/>
      <c r="AB29" s="185"/>
      <c r="AC29" s="185"/>
      <c r="AD29" s="185"/>
    </row>
    <row r="30" spans="1:30" x14ac:dyDescent="0.25">
      <c r="A30" s="312">
        <v>6</v>
      </c>
      <c r="B30" s="211" t="s">
        <v>622</v>
      </c>
      <c r="C30" s="185"/>
      <c r="D30" s="185"/>
      <c r="E30" s="185">
        <f t="shared" ref="E30:Q30" si="5">ROUND(SUM(E28:E29),2)</f>
        <v>35969.24</v>
      </c>
      <c r="F30" s="185">
        <f t="shared" si="5"/>
        <v>35968.67</v>
      </c>
      <c r="G30" s="185">
        <f>ROUND(SUM(G28:G29),2)</f>
        <v>35968.160000000003</v>
      </c>
      <c r="H30" s="185">
        <f t="shared" si="5"/>
        <v>35967.46</v>
      </c>
      <c r="I30" s="185">
        <f>ROUND(SUM(I28:I29),2)</f>
        <v>35966.74</v>
      </c>
      <c r="J30" s="185">
        <f t="shared" si="5"/>
        <v>35965.769999999997</v>
      </c>
      <c r="K30" s="185">
        <f t="shared" si="5"/>
        <v>35964.43</v>
      </c>
      <c r="L30" s="185">
        <f t="shared" si="5"/>
        <v>35963.03</v>
      </c>
      <c r="M30" s="185">
        <f t="shared" si="5"/>
        <v>35961.82</v>
      </c>
      <c r="N30" s="185">
        <f t="shared" si="5"/>
        <v>35961.019999999997</v>
      </c>
      <c r="O30" s="185">
        <f t="shared" si="5"/>
        <v>35960.67</v>
      </c>
      <c r="P30" s="185">
        <f t="shared" si="5"/>
        <v>35960.28</v>
      </c>
      <c r="Q30" s="185">
        <f t="shared" si="5"/>
        <v>431577.28</v>
      </c>
      <c r="R30" s="185"/>
      <c r="S30" s="185"/>
      <c r="T30" s="185"/>
      <c r="U30" s="185"/>
      <c r="V30" s="185"/>
      <c r="W30" s="185"/>
      <c r="X30" s="185"/>
      <c r="Y30" s="185"/>
      <c r="Z30" s="185"/>
      <c r="AA30" s="185"/>
      <c r="AB30" s="185"/>
      <c r="AC30" s="185"/>
      <c r="AD30" s="185"/>
    </row>
    <row r="31" spans="1:30" x14ac:dyDescent="0.25">
      <c r="A31" s="312"/>
      <c r="B31" s="208"/>
      <c r="C31" s="185"/>
      <c r="D31" s="185"/>
      <c r="E31" s="185"/>
      <c r="F31" s="209"/>
      <c r="G31" s="209"/>
      <c r="H31" s="209"/>
      <c r="I31" s="209"/>
      <c r="J31" s="209"/>
      <c r="K31" s="209"/>
      <c r="L31" s="209"/>
      <c r="M31" s="209"/>
      <c r="N31" s="209"/>
      <c r="O31" s="209"/>
      <c r="P31" s="209"/>
      <c r="Q31" s="185"/>
      <c r="R31" s="185"/>
      <c r="S31" s="185"/>
      <c r="T31" s="185"/>
      <c r="U31" s="185"/>
      <c r="V31" s="185"/>
      <c r="W31" s="185"/>
      <c r="X31" s="185"/>
      <c r="Y31" s="185"/>
      <c r="Z31" s="185"/>
      <c r="AA31" s="185"/>
      <c r="AB31" s="185"/>
      <c r="AC31" s="185"/>
      <c r="AD31" s="185"/>
    </row>
    <row r="32" spans="1:30" x14ac:dyDescent="0.25">
      <c r="A32" s="312">
        <v>7</v>
      </c>
      <c r="B32" s="184" t="s">
        <v>341</v>
      </c>
      <c r="C32" s="185"/>
      <c r="D32" s="185"/>
      <c r="E32" s="185"/>
      <c r="F32" s="185"/>
      <c r="G32" s="185"/>
      <c r="H32" s="185"/>
      <c r="I32" s="185"/>
      <c r="J32" s="185"/>
      <c r="K32" s="185"/>
      <c r="L32" s="185"/>
      <c r="M32" s="185"/>
      <c r="N32" s="185"/>
      <c r="O32" s="185"/>
      <c r="P32" s="185"/>
      <c r="Q32" s="185"/>
      <c r="R32" s="185"/>
      <c r="S32" s="185"/>
      <c r="T32" s="185"/>
      <c r="U32" s="185"/>
      <c r="V32" s="185"/>
      <c r="W32" s="185"/>
      <c r="X32" s="185"/>
      <c r="Y32" s="185"/>
      <c r="Z32" s="185"/>
      <c r="AA32" s="185"/>
      <c r="AB32" s="185"/>
      <c r="AC32" s="185"/>
      <c r="AD32" s="185"/>
    </row>
    <row r="33" spans="1:30" x14ac:dyDescent="0.25">
      <c r="A33" s="212"/>
      <c r="B33" s="184" t="s">
        <v>6</v>
      </c>
      <c r="C33" s="184" t="s">
        <v>342</v>
      </c>
      <c r="D33" s="185"/>
      <c r="E33" s="213">
        <v>-3.15</v>
      </c>
      <c r="F33" s="213">
        <v>-3.15</v>
      </c>
      <c r="G33" s="213">
        <v>-3.15</v>
      </c>
      <c r="H33" s="213">
        <v>-3.15</v>
      </c>
      <c r="I33" s="213">
        <v>-3.15</v>
      </c>
      <c r="J33" s="213">
        <v>-3.15</v>
      </c>
      <c r="K33" s="213">
        <v>-3.15</v>
      </c>
      <c r="L33" s="213">
        <v>-3.15</v>
      </c>
      <c r="M33" s="213">
        <v>-3.15</v>
      </c>
      <c r="N33" s="213">
        <v>-3.15</v>
      </c>
      <c r="O33" s="213">
        <v>-3.15</v>
      </c>
      <c r="P33" s="213">
        <v>-3.15</v>
      </c>
      <c r="Q33" s="185">
        <f>(SUM(E33:P33))</f>
        <v>-37.79999999999999</v>
      </c>
      <c r="R33" s="185"/>
      <c r="S33" s="185"/>
      <c r="T33" s="185"/>
      <c r="U33" s="185"/>
      <c r="V33" s="185"/>
      <c r="W33" s="185"/>
      <c r="X33" s="185"/>
      <c r="Y33" s="185"/>
      <c r="Z33" s="185"/>
      <c r="AA33" s="185"/>
      <c r="AB33" s="185"/>
      <c r="AC33" s="185"/>
      <c r="AD33" s="185"/>
    </row>
    <row r="34" spans="1:30" x14ac:dyDescent="0.25">
      <c r="A34" s="212"/>
      <c r="B34" s="184" t="s">
        <v>8</v>
      </c>
      <c r="C34" s="184" t="s">
        <v>343</v>
      </c>
      <c r="D34" s="185"/>
      <c r="E34" s="185">
        <f t="shared" ref="E34:P34" si="6">E86+E141</f>
        <v>0</v>
      </c>
      <c r="F34" s="185">
        <f t="shared" si="6"/>
        <v>0</v>
      </c>
      <c r="G34" s="185">
        <f t="shared" si="6"/>
        <v>0</v>
      </c>
      <c r="H34" s="185">
        <f t="shared" si="6"/>
        <v>0</v>
      </c>
      <c r="I34" s="185">
        <f t="shared" si="6"/>
        <v>0</v>
      </c>
      <c r="J34" s="185">
        <f t="shared" si="6"/>
        <v>0</v>
      </c>
      <c r="K34" s="185">
        <f t="shared" si="6"/>
        <v>0</v>
      </c>
      <c r="L34" s="185">
        <f t="shared" si="6"/>
        <v>0</v>
      </c>
      <c r="M34" s="185">
        <f t="shared" si="6"/>
        <v>0</v>
      </c>
      <c r="N34" s="185">
        <f t="shared" si="6"/>
        <v>0</v>
      </c>
      <c r="O34" s="185">
        <f t="shared" si="6"/>
        <v>0</v>
      </c>
      <c r="P34" s="185">
        <f t="shared" si="6"/>
        <v>0</v>
      </c>
      <c r="Q34" s="185">
        <f>(SUM(E34:P34))</f>
        <v>0</v>
      </c>
      <c r="R34" s="185"/>
      <c r="S34" s="185"/>
      <c r="T34" s="185"/>
      <c r="U34" s="185"/>
      <c r="V34" s="185"/>
      <c r="W34" s="185"/>
      <c r="X34" s="185"/>
      <c r="Y34" s="185"/>
      <c r="Z34" s="185"/>
      <c r="AA34" s="185"/>
      <c r="AB34" s="185"/>
      <c r="AC34" s="185"/>
      <c r="AD34" s="185"/>
    </row>
    <row r="35" spans="1:30" x14ac:dyDescent="0.25">
      <c r="A35" s="212"/>
      <c r="B35" s="184" t="s">
        <v>10</v>
      </c>
      <c r="C35" s="184" t="s">
        <v>344</v>
      </c>
      <c r="D35" s="185"/>
      <c r="E35" s="206">
        <f>133.338529915466+1</f>
        <v>134.33852991546601</v>
      </c>
      <c r="F35" s="206">
        <f>69.5775506609076+0.02</f>
        <v>69.597550660907601</v>
      </c>
      <c r="G35" s="206">
        <v>116.91838394431583</v>
      </c>
      <c r="H35" s="206">
        <v>133.28261667916226</v>
      </c>
      <c r="I35" s="206">
        <v>121.49019847790045</v>
      </c>
      <c r="J35" s="206">
        <f>222.706835819977+3.17</f>
        <v>225.87683581997698</v>
      </c>
      <c r="K35" s="206">
        <f>243.721751586135+3.41</f>
        <v>247.13175158613501</v>
      </c>
      <c r="L35" s="206">
        <f>242.620188038004+3.83</f>
        <v>246.450188038004</v>
      </c>
      <c r="M35" s="206">
        <f>178.775453908814+2.17</f>
        <v>180.94545390881399</v>
      </c>
      <c r="N35" s="206">
        <v>105.86116517904306</v>
      </c>
      <c r="O35" s="206">
        <v>22.924954991459451</v>
      </c>
      <c r="P35" s="206">
        <f>119.035104423999+0.85</f>
        <v>119.885104423999</v>
      </c>
      <c r="Q35" s="206">
        <f>SUM(E35:P35)</f>
        <v>1724.7027336251836</v>
      </c>
      <c r="R35" s="185"/>
      <c r="S35" s="185"/>
      <c r="T35" s="185"/>
      <c r="U35" s="185"/>
      <c r="V35" s="185"/>
      <c r="W35" s="185"/>
      <c r="X35" s="185"/>
      <c r="Y35" s="185"/>
      <c r="Z35" s="185"/>
      <c r="AA35" s="185"/>
      <c r="AB35" s="185"/>
      <c r="AC35" s="185"/>
      <c r="AD35" s="185"/>
    </row>
    <row r="36" spans="1:30" x14ac:dyDescent="0.25">
      <c r="A36" s="212">
        <v>8</v>
      </c>
      <c r="B36" s="184" t="s">
        <v>623</v>
      </c>
      <c r="C36" s="184"/>
      <c r="D36" s="185"/>
      <c r="E36" s="214">
        <f>SUM(E33:E35)</f>
        <v>131.18852991546601</v>
      </c>
      <c r="F36" s="214">
        <f t="shared" ref="F36:P36" si="7">SUM(F33:F35)</f>
        <v>66.447550660907595</v>
      </c>
      <c r="G36" s="214">
        <f>SUM(G33:G35)</f>
        <v>113.76838394431583</v>
      </c>
      <c r="H36" s="214">
        <f t="shared" si="7"/>
        <v>130.13261667916225</v>
      </c>
      <c r="I36" s="214">
        <f t="shared" si="7"/>
        <v>118.34019847790044</v>
      </c>
      <c r="J36" s="214">
        <f t="shared" si="7"/>
        <v>222.72683581997697</v>
      </c>
      <c r="K36" s="214">
        <f t="shared" si="7"/>
        <v>243.981751586135</v>
      </c>
      <c r="L36" s="214">
        <f t="shared" si="7"/>
        <v>243.30018803800399</v>
      </c>
      <c r="M36" s="214">
        <f t="shared" si="7"/>
        <v>177.79545390881398</v>
      </c>
      <c r="N36" s="214">
        <f>SUM(N33:N35)</f>
        <v>102.71116517904305</v>
      </c>
      <c r="O36" s="214">
        <f t="shared" si="7"/>
        <v>19.774954991459452</v>
      </c>
      <c r="P36" s="214">
        <f t="shared" si="7"/>
        <v>116.73510442399899</v>
      </c>
      <c r="Q36" s="186">
        <f>SUM(E36:P36)</f>
        <v>1686.9027336251836</v>
      </c>
      <c r="R36" s="185"/>
      <c r="S36" s="185"/>
      <c r="T36" s="185"/>
      <c r="U36" s="185"/>
      <c r="V36" s="185"/>
      <c r="W36" s="185"/>
      <c r="X36" s="185"/>
      <c r="Y36" s="185"/>
      <c r="Z36" s="185"/>
      <c r="AA36" s="185"/>
      <c r="AB36" s="185"/>
      <c r="AC36" s="185"/>
      <c r="AD36" s="185"/>
    </row>
    <row r="37" spans="1:30" ht="13" thickBot="1" x14ac:dyDescent="0.3">
      <c r="A37" s="212"/>
      <c r="B37" s="208"/>
      <c r="C37" s="204"/>
      <c r="D37" s="185"/>
      <c r="E37" s="204"/>
      <c r="F37" s="204"/>
      <c r="G37" s="204"/>
      <c r="H37" s="204"/>
      <c r="I37" s="204"/>
      <c r="J37" s="204"/>
      <c r="K37" s="204"/>
      <c r="L37" s="204"/>
      <c r="M37" s="204"/>
      <c r="N37" s="204"/>
      <c r="O37" s="204"/>
      <c r="P37" s="204"/>
      <c r="Q37" s="185"/>
      <c r="R37" s="185"/>
      <c r="S37" s="185"/>
      <c r="T37" s="185"/>
      <c r="U37" s="185"/>
      <c r="V37" s="185"/>
      <c r="W37" s="185"/>
      <c r="X37" s="185"/>
      <c r="Y37" s="185"/>
      <c r="Z37" s="185"/>
      <c r="AA37" s="185"/>
      <c r="AB37" s="185"/>
      <c r="AC37" s="185"/>
      <c r="AD37" s="185"/>
    </row>
    <row r="38" spans="1:30" ht="13" thickBot="1" x14ac:dyDescent="0.3">
      <c r="A38" s="312">
        <v>9</v>
      </c>
      <c r="B38" s="183" t="s">
        <v>345</v>
      </c>
      <c r="C38" s="185"/>
      <c r="D38" s="185"/>
      <c r="E38" s="236">
        <f>ROUND(E30+E36,2)</f>
        <v>36100.43</v>
      </c>
      <c r="F38" s="236">
        <f t="shared" ref="F38:Q38" si="8">F30+F36</f>
        <v>36035.117550660907</v>
      </c>
      <c r="G38" s="236">
        <f>G30+G36</f>
        <v>36081.928383944316</v>
      </c>
      <c r="H38" s="236">
        <f t="shared" si="8"/>
        <v>36097.592616679161</v>
      </c>
      <c r="I38" s="236">
        <f t="shared" si="8"/>
        <v>36085.080198477895</v>
      </c>
      <c r="J38" s="236">
        <f t="shared" si="8"/>
        <v>36188.496835819977</v>
      </c>
      <c r="K38" s="236">
        <f t="shared" si="8"/>
        <v>36208.411751586136</v>
      </c>
      <c r="L38" s="236">
        <f t="shared" si="8"/>
        <v>36206.330188038002</v>
      </c>
      <c r="M38" s="236">
        <f t="shared" si="8"/>
        <v>36139.615453908817</v>
      </c>
      <c r="N38" s="236">
        <f t="shared" si="8"/>
        <v>36063.731165179037</v>
      </c>
      <c r="O38" s="236">
        <f t="shared" si="8"/>
        <v>35980.444954991457</v>
      </c>
      <c r="P38" s="236">
        <f t="shared" si="8"/>
        <v>36077.015104423997</v>
      </c>
      <c r="Q38" s="236">
        <f t="shared" si="8"/>
        <v>433264.18273362523</v>
      </c>
      <c r="R38" s="185"/>
      <c r="S38" s="185"/>
      <c r="T38" s="185"/>
      <c r="U38" s="185"/>
      <c r="V38" s="185"/>
      <c r="W38" s="185"/>
      <c r="X38" s="185"/>
      <c r="Y38" s="185"/>
      <c r="Z38" s="185"/>
      <c r="AA38" s="185"/>
      <c r="AB38" s="185"/>
      <c r="AC38" s="185"/>
      <c r="AD38" s="185"/>
    </row>
    <row r="39" spans="1:30" ht="13" thickTop="1" x14ac:dyDescent="0.25">
      <c r="A39" s="212"/>
      <c r="B39" s="208"/>
      <c r="C39" s="185"/>
      <c r="D39" s="185"/>
      <c r="E39" s="185"/>
      <c r="F39" s="185"/>
      <c r="G39" s="185"/>
      <c r="H39" s="185"/>
      <c r="I39" s="185"/>
      <c r="J39" s="185"/>
      <c r="K39" s="185"/>
      <c r="L39" s="185"/>
      <c r="M39" s="185"/>
      <c r="N39" s="185"/>
      <c r="O39" s="185"/>
      <c r="P39" s="185"/>
      <c r="Q39" s="185"/>
      <c r="R39" s="185"/>
      <c r="S39" s="185"/>
      <c r="T39" s="185"/>
      <c r="U39" s="185"/>
      <c r="V39" s="185"/>
      <c r="W39" s="185"/>
      <c r="X39" s="185"/>
      <c r="Y39" s="185"/>
      <c r="Z39" s="185"/>
      <c r="AA39" s="185"/>
      <c r="AB39" s="185"/>
      <c r="AC39" s="185"/>
      <c r="AD39" s="185"/>
    </row>
    <row r="40" spans="1:30" x14ac:dyDescent="0.25">
      <c r="A40" s="217" t="s">
        <v>33</v>
      </c>
      <c r="B40" s="184"/>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row>
    <row r="41" spans="1:30" x14ac:dyDescent="0.25">
      <c r="A41" s="184" t="s">
        <v>34</v>
      </c>
      <c r="B41" s="183" t="s">
        <v>406</v>
      </c>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row>
    <row r="42" spans="1:30" x14ac:dyDescent="0.25">
      <c r="A42" s="183" t="s">
        <v>36</v>
      </c>
      <c r="B42" s="183" t="s">
        <v>346</v>
      </c>
      <c r="C42" s="185"/>
      <c r="D42" s="185"/>
      <c r="E42" s="185"/>
      <c r="F42" s="185"/>
      <c r="G42" s="185"/>
      <c r="H42" s="185"/>
      <c r="I42" s="185"/>
      <c r="J42" s="185"/>
      <c r="K42" s="185"/>
      <c r="L42" s="185"/>
      <c r="M42" s="185"/>
      <c r="N42" s="185"/>
      <c r="O42" s="185"/>
      <c r="P42" s="185"/>
      <c r="Q42" s="185"/>
      <c r="R42" s="185"/>
      <c r="S42" s="185"/>
      <c r="T42" s="185"/>
      <c r="U42" s="185"/>
      <c r="V42" s="185"/>
      <c r="W42" s="185"/>
      <c r="X42" s="185"/>
      <c r="Y42" s="185"/>
      <c r="Z42" s="185"/>
      <c r="AA42" s="185"/>
      <c r="AB42" s="185"/>
      <c r="AC42" s="185"/>
      <c r="AD42" s="185"/>
    </row>
    <row r="43" spans="1:30" x14ac:dyDescent="0.25">
      <c r="A43" s="183" t="s">
        <v>38</v>
      </c>
      <c r="B43" s="183" t="s">
        <v>347</v>
      </c>
      <c r="C43" s="185"/>
      <c r="D43" s="185"/>
      <c r="E43" s="185"/>
      <c r="F43" s="185"/>
      <c r="G43" s="185"/>
      <c r="H43" s="185"/>
      <c r="I43" s="185"/>
      <c r="J43" s="185"/>
      <c r="K43" s="185"/>
      <c r="L43" s="185"/>
      <c r="M43" s="185"/>
      <c r="N43" s="185"/>
      <c r="O43" s="185"/>
      <c r="P43" s="185"/>
      <c r="Q43" s="185"/>
      <c r="R43" s="185"/>
      <c r="S43" s="185"/>
      <c r="T43" s="185"/>
      <c r="U43" s="185"/>
      <c r="V43" s="185"/>
      <c r="W43" s="185"/>
      <c r="X43" s="185"/>
      <c r="Y43" s="185"/>
      <c r="Z43" s="185"/>
      <c r="AA43" s="185"/>
      <c r="AB43" s="185"/>
      <c r="AC43" s="185"/>
      <c r="AD43" s="185"/>
    </row>
    <row r="44" spans="1:30" x14ac:dyDescent="0.25">
      <c r="A44" s="185"/>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row>
    <row r="45" spans="1:30" x14ac:dyDescent="0.25">
      <c r="A45" s="184"/>
      <c r="B45" s="184"/>
      <c r="C45" s="185"/>
      <c r="D45" s="185"/>
      <c r="E45" s="185"/>
      <c r="F45" s="185"/>
      <c r="G45" s="185"/>
      <c r="H45" s="185"/>
      <c r="I45" s="185"/>
      <c r="J45" s="185"/>
      <c r="K45" s="185"/>
      <c r="L45" s="185"/>
      <c r="M45" s="185"/>
      <c r="N45" s="185"/>
      <c r="O45" s="185"/>
      <c r="P45" s="185"/>
      <c r="Q45" s="185"/>
      <c r="R45" s="185"/>
      <c r="S45" s="185"/>
      <c r="T45" s="185"/>
      <c r="U45" s="185"/>
      <c r="V45" s="185"/>
      <c r="W45" s="185"/>
      <c r="X45" s="185"/>
      <c r="Y45" s="185"/>
      <c r="Z45" s="185"/>
      <c r="AA45" s="185"/>
      <c r="AB45" s="185"/>
      <c r="AC45" s="185"/>
      <c r="AD45" s="185"/>
    </row>
    <row r="46" spans="1:30" x14ac:dyDescent="0.25">
      <c r="A46" s="185"/>
      <c r="B46" s="183"/>
      <c r="C46" s="185"/>
      <c r="D46" s="185"/>
      <c r="E46" s="185"/>
      <c r="F46" s="185"/>
      <c r="G46" s="185"/>
      <c r="H46" s="185"/>
      <c r="I46" s="185"/>
      <c r="J46" s="185"/>
      <c r="K46" s="185"/>
      <c r="L46" s="185"/>
      <c r="M46" s="185"/>
      <c r="N46" s="185"/>
      <c r="O46" s="185"/>
      <c r="P46" s="185"/>
      <c r="Q46" s="185"/>
      <c r="R46" s="185"/>
      <c r="S46" s="185"/>
      <c r="T46" s="185"/>
      <c r="U46" s="185"/>
      <c r="V46" s="185"/>
      <c r="W46" s="185"/>
      <c r="X46" s="185"/>
      <c r="Y46" s="185"/>
      <c r="Z46" s="185"/>
      <c r="AA46" s="185"/>
      <c r="AB46" s="185"/>
      <c r="AC46" s="185"/>
      <c r="AD46" s="185"/>
    </row>
    <row r="47" spans="1:30" x14ac:dyDescent="0.25">
      <c r="A47" s="185"/>
      <c r="B47" s="184"/>
      <c r="C47" s="184"/>
      <c r="D47" s="185"/>
      <c r="E47" s="185"/>
      <c r="F47" s="185"/>
      <c r="G47" s="185"/>
      <c r="H47" s="185"/>
      <c r="I47" s="185"/>
      <c r="J47" s="185"/>
      <c r="K47" s="185"/>
      <c r="L47" s="185"/>
      <c r="M47" s="185"/>
      <c r="N47" s="185"/>
      <c r="O47" s="185"/>
      <c r="P47" s="185"/>
      <c r="Q47" s="185"/>
      <c r="R47" s="185"/>
      <c r="S47" s="185"/>
      <c r="T47" s="185"/>
      <c r="U47" s="185"/>
      <c r="V47" s="185"/>
      <c r="W47" s="185"/>
      <c r="X47" s="185"/>
      <c r="Y47" s="185"/>
      <c r="Z47" s="185"/>
      <c r="AA47" s="185"/>
      <c r="AB47" s="185"/>
      <c r="AC47" s="185"/>
      <c r="AD47" s="185"/>
    </row>
    <row r="48" spans="1:30" x14ac:dyDescent="0.25">
      <c r="A48" s="543"/>
      <c r="B48" s="184"/>
      <c r="C48" s="184"/>
      <c r="D48" s="185"/>
      <c r="E48" s="185"/>
      <c r="F48" s="185"/>
      <c r="G48" s="185"/>
      <c r="H48" s="185"/>
      <c r="I48" s="185"/>
      <c r="J48" s="185"/>
      <c r="K48" s="185"/>
      <c r="L48" s="185"/>
      <c r="M48" s="185"/>
      <c r="N48" s="185"/>
      <c r="O48" s="185"/>
      <c r="P48" s="185"/>
      <c r="Q48" s="185"/>
      <c r="R48" s="185"/>
      <c r="S48" s="185"/>
      <c r="T48" s="185"/>
      <c r="U48" s="185"/>
      <c r="V48" s="185"/>
      <c r="W48" s="185"/>
      <c r="X48" s="185"/>
      <c r="Y48" s="185"/>
      <c r="Z48" s="185"/>
      <c r="AA48" s="185"/>
      <c r="AB48" s="185"/>
      <c r="AC48" s="185"/>
      <c r="AD48" s="185"/>
    </row>
    <row r="49" spans="1:30" x14ac:dyDescent="0.25">
      <c r="A49" s="185"/>
      <c r="B49" s="184"/>
      <c r="C49" s="185"/>
      <c r="D49" s="185"/>
      <c r="E49" s="185"/>
      <c r="F49" s="185"/>
      <c r="G49" s="185"/>
      <c r="H49" s="185"/>
      <c r="I49" s="185"/>
      <c r="J49" s="185"/>
      <c r="K49" s="185"/>
      <c r="L49" s="185"/>
      <c r="M49" s="185"/>
      <c r="N49" s="185"/>
      <c r="O49" s="185"/>
      <c r="P49" s="185"/>
      <c r="Q49" s="185"/>
      <c r="R49" s="185"/>
      <c r="S49" s="185"/>
      <c r="T49" s="185"/>
      <c r="U49" s="185"/>
      <c r="V49" s="185"/>
      <c r="W49" s="185"/>
      <c r="X49" s="185"/>
      <c r="Y49" s="185"/>
      <c r="Z49" s="185"/>
      <c r="AA49" s="185"/>
      <c r="AB49" s="185"/>
      <c r="AC49" s="185"/>
      <c r="AD49" s="185"/>
    </row>
    <row r="50" spans="1:30" x14ac:dyDescent="0.25">
      <c r="A50" s="185"/>
      <c r="B50" s="184"/>
      <c r="C50" s="185"/>
      <c r="D50" s="185"/>
      <c r="E50" s="185"/>
      <c r="F50" s="185"/>
      <c r="G50" s="185"/>
      <c r="H50" s="185"/>
      <c r="I50" s="185"/>
      <c r="J50" s="185"/>
      <c r="K50" s="185"/>
      <c r="L50" s="185"/>
      <c r="M50" s="185"/>
      <c r="N50" s="185"/>
      <c r="O50" s="185"/>
      <c r="P50" s="185"/>
      <c r="Q50" s="185"/>
      <c r="R50" s="185"/>
      <c r="S50" s="185"/>
      <c r="T50" s="185"/>
      <c r="U50" s="185"/>
      <c r="V50" s="185"/>
      <c r="W50" s="185"/>
      <c r="X50" s="185"/>
      <c r="Y50" s="185"/>
      <c r="Z50" s="185"/>
      <c r="AA50" s="185"/>
      <c r="AB50" s="185"/>
      <c r="AC50" s="185"/>
      <c r="AD50" s="185"/>
    </row>
    <row r="51" spans="1:30" x14ac:dyDescent="0.25">
      <c r="A51" s="185"/>
      <c r="B51" s="184"/>
      <c r="C51" s="185"/>
      <c r="D51" s="185"/>
      <c r="E51" s="185"/>
      <c r="F51" s="185"/>
      <c r="G51" s="185"/>
      <c r="H51" s="185"/>
      <c r="I51" s="185"/>
      <c r="J51" s="185"/>
      <c r="K51" s="185"/>
      <c r="L51" s="185"/>
      <c r="M51" s="185"/>
      <c r="N51" s="185"/>
      <c r="O51" s="185"/>
      <c r="P51" s="185"/>
      <c r="Q51" s="185"/>
    </row>
    <row r="52" spans="1:30" x14ac:dyDescent="0.25">
      <c r="A52" s="185"/>
      <c r="B52" s="184"/>
      <c r="C52" s="185"/>
      <c r="D52" s="185"/>
      <c r="E52" s="185"/>
      <c r="F52" s="185"/>
      <c r="G52" s="185"/>
      <c r="H52" s="185"/>
      <c r="I52" s="185"/>
      <c r="J52" s="185"/>
      <c r="K52" s="185"/>
      <c r="L52" s="185"/>
      <c r="M52" s="185"/>
      <c r="N52" s="185"/>
      <c r="O52" s="185"/>
      <c r="P52" s="185"/>
      <c r="Q52" s="185"/>
    </row>
    <row r="53" spans="1:30" x14ac:dyDescent="0.25">
      <c r="A53" s="185"/>
      <c r="B53" s="184"/>
      <c r="C53" s="185"/>
      <c r="D53" s="185"/>
      <c r="E53" s="185"/>
      <c r="F53" s="185"/>
      <c r="G53" s="185"/>
      <c r="H53" s="185"/>
      <c r="I53" s="185"/>
      <c r="J53" s="185"/>
      <c r="K53" s="185"/>
      <c r="L53" s="185"/>
      <c r="M53" s="185"/>
      <c r="N53" s="185"/>
      <c r="O53" s="185"/>
      <c r="P53" s="185"/>
      <c r="Q53" s="185"/>
    </row>
    <row r="54" spans="1:30" s="186" customFormat="1" ht="13" x14ac:dyDescent="0.3">
      <c r="A54" s="185"/>
      <c r="B54" s="192"/>
      <c r="C54" s="193"/>
      <c r="D54" s="193"/>
      <c r="E54" s="193"/>
      <c r="F54" s="193"/>
      <c r="G54" s="193"/>
      <c r="H54" s="192"/>
      <c r="I54" s="193"/>
      <c r="J54" s="185"/>
      <c r="K54" s="185"/>
      <c r="L54" s="185"/>
      <c r="M54" s="185"/>
      <c r="N54" s="185"/>
      <c r="O54" s="185"/>
      <c r="P54" s="185"/>
      <c r="Q54" s="185"/>
    </row>
    <row r="55" spans="1:30" s="186" customFormat="1" x14ac:dyDescent="0.25">
      <c r="A55" s="185"/>
      <c r="B55" s="193"/>
      <c r="C55" s="193"/>
      <c r="D55" s="193"/>
      <c r="E55" s="193"/>
      <c r="F55" s="193"/>
      <c r="G55" s="193"/>
      <c r="H55" s="193"/>
      <c r="I55" s="193"/>
      <c r="J55" s="185"/>
      <c r="K55" s="185"/>
      <c r="L55" s="185"/>
      <c r="M55" s="185"/>
      <c r="N55" s="185"/>
      <c r="O55" s="185"/>
      <c r="P55" s="185"/>
      <c r="Q55" s="185"/>
    </row>
    <row r="56" spans="1:30" s="186" customFormat="1" x14ac:dyDescent="0.25">
      <c r="A56" s="185"/>
      <c r="B56" s="193"/>
      <c r="C56" s="193"/>
      <c r="D56" s="193"/>
      <c r="E56" s="193"/>
      <c r="F56" s="193"/>
      <c r="G56" s="193"/>
      <c r="H56" s="193"/>
      <c r="I56" s="193"/>
      <c r="J56" s="185"/>
      <c r="K56" s="185"/>
      <c r="L56" s="185"/>
      <c r="M56" s="185"/>
      <c r="N56" s="185"/>
      <c r="O56" s="185"/>
      <c r="P56" s="185"/>
      <c r="Q56" s="185"/>
    </row>
    <row r="57" spans="1:30" s="186" customFormat="1" ht="13" x14ac:dyDescent="0.3">
      <c r="A57" s="185"/>
      <c r="B57" s="191"/>
      <c r="C57" s="193"/>
      <c r="D57" s="193"/>
      <c r="E57" s="193"/>
      <c r="F57" s="193"/>
      <c r="G57" s="193"/>
      <c r="H57" s="191"/>
      <c r="I57" s="193"/>
      <c r="J57" s="185"/>
      <c r="K57" s="185"/>
      <c r="L57" s="185"/>
      <c r="M57" s="185"/>
      <c r="N57" s="185"/>
      <c r="O57" s="185"/>
      <c r="P57" s="185"/>
      <c r="Q57" s="185"/>
    </row>
    <row r="58" spans="1:30" s="186" customFormat="1" x14ac:dyDescent="0.25">
      <c r="A58" s="185"/>
      <c r="B58" s="193"/>
      <c r="C58" s="193"/>
      <c r="D58" s="193"/>
      <c r="E58" s="193"/>
      <c r="F58" s="193"/>
      <c r="G58" s="193"/>
      <c r="H58" s="193"/>
      <c r="I58" s="193"/>
      <c r="J58" s="185"/>
      <c r="K58" s="185"/>
      <c r="L58" s="185"/>
      <c r="M58" s="185"/>
      <c r="N58" s="185"/>
      <c r="O58" s="185"/>
      <c r="P58" s="185"/>
      <c r="Q58" s="185"/>
    </row>
    <row r="59" spans="1:30" s="186" customFormat="1" x14ac:dyDescent="0.25">
      <c r="A59" s="185"/>
      <c r="B59" s="193"/>
      <c r="C59" s="193"/>
      <c r="D59" s="193"/>
      <c r="E59" s="193"/>
      <c r="F59" s="193"/>
      <c r="G59" s="589"/>
      <c r="H59" s="589"/>
      <c r="I59" s="589"/>
      <c r="J59" s="589"/>
      <c r="K59" s="185"/>
      <c r="L59" s="185"/>
      <c r="M59" s="185"/>
      <c r="N59" s="185"/>
      <c r="O59" s="185"/>
      <c r="P59" s="185"/>
      <c r="Q59" s="185"/>
    </row>
    <row r="60" spans="1:30" s="186" customFormat="1" x14ac:dyDescent="0.25">
      <c r="A60" s="185"/>
      <c r="B60" s="193"/>
      <c r="C60" s="193"/>
      <c r="D60" s="185"/>
      <c r="E60" s="185"/>
      <c r="F60" s="193"/>
      <c r="G60" s="193"/>
      <c r="H60" s="193"/>
      <c r="I60" s="184"/>
      <c r="J60" s="185"/>
      <c r="K60" s="185"/>
      <c r="L60" s="185"/>
      <c r="M60" s="185"/>
      <c r="N60" s="185"/>
      <c r="O60" s="185"/>
      <c r="P60" s="185"/>
      <c r="Q60" s="185"/>
    </row>
    <row r="61" spans="1:30" s="186" customFormat="1" x14ac:dyDescent="0.25">
      <c r="A61" s="185"/>
      <c r="B61" s="218"/>
      <c r="C61" s="193"/>
      <c r="D61" s="193"/>
      <c r="E61" s="193"/>
      <c r="F61" s="193"/>
      <c r="G61" s="193"/>
      <c r="H61" s="218"/>
      <c r="I61" s="193"/>
      <c r="J61" s="185"/>
      <c r="K61" s="185"/>
      <c r="L61" s="185"/>
      <c r="M61" s="185"/>
      <c r="N61" s="185"/>
      <c r="O61" s="185"/>
      <c r="P61" s="185"/>
      <c r="Q61" s="185"/>
    </row>
    <row r="62" spans="1:30" s="186" customFormat="1" x14ac:dyDescent="0.25">
      <c r="A62" s="185"/>
      <c r="B62" s="193"/>
      <c r="C62" s="193"/>
      <c r="D62" s="193"/>
      <c r="E62" s="193"/>
      <c r="F62" s="193"/>
      <c r="G62" s="193"/>
      <c r="H62" s="193"/>
      <c r="I62" s="193"/>
      <c r="J62" s="185"/>
      <c r="K62" s="185"/>
      <c r="L62" s="185"/>
      <c r="M62" s="185"/>
      <c r="N62" s="185"/>
      <c r="O62" s="185"/>
      <c r="P62" s="185"/>
      <c r="Q62" s="185"/>
    </row>
    <row r="63" spans="1:30" s="186" customFormat="1" x14ac:dyDescent="0.25">
      <c r="A63" s="218"/>
      <c r="B63" s="218"/>
      <c r="C63" s="193"/>
      <c r="D63" s="193"/>
      <c r="E63" s="193"/>
      <c r="F63" s="193"/>
      <c r="G63" s="193"/>
      <c r="H63" s="193"/>
      <c r="I63" s="193"/>
      <c r="J63" s="185"/>
      <c r="K63" s="185"/>
      <c r="L63" s="185"/>
      <c r="M63" s="185"/>
      <c r="N63" s="185"/>
      <c r="O63" s="185"/>
      <c r="P63" s="185"/>
      <c r="Q63" s="185"/>
    </row>
    <row r="64" spans="1:30" s="186" customFormat="1" x14ac:dyDescent="0.25">
      <c r="A64" s="185"/>
      <c r="B64" s="185"/>
      <c r="C64" s="185"/>
      <c r="D64" s="312"/>
      <c r="E64" s="312"/>
      <c r="F64" s="312"/>
      <c r="G64" s="312"/>
      <c r="H64" s="312"/>
      <c r="I64" s="312"/>
      <c r="J64" s="312"/>
      <c r="K64" s="312"/>
      <c r="L64" s="312"/>
      <c r="M64" s="312"/>
      <c r="N64" s="312"/>
      <c r="O64" s="312"/>
      <c r="P64" s="312"/>
      <c r="Q64" s="312"/>
    </row>
    <row r="65" spans="1:17" s="186" customFormat="1" x14ac:dyDescent="0.25">
      <c r="A65" s="219"/>
      <c r="B65" s="219"/>
      <c r="C65" s="219"/>
      <c r="D65" s="219"/>
      <c r="E65" s="219"/>
      <c r="F65" s="219"/>
      <c r="G65" s="219"/>
      <c r="H65" s="219"/>
      <c r="I65" s="219"/>
      <c r="J65" s="219"/>
      <c r="K65" s="219"/>
      <c r="L65" s="219"/>
      <c r="M65" s="219"/>
      <c r="N65" s="219"/>
      <c r="O65" s="219"/>
      <c r="P65" s="219"/>
      <c r="Q65" s="219"/>
    </row>
    <row r="66" spans="1:17" s="186" customFormat="1" x14ac:dyDescent="0.25">
      <c r="A66" s="312"/>
      <c r="B66" s="184"/>
      <c r="C66" s="312"/>
      <c r="D66" s="185"/>
      <c r="E66" s="185"/>
      <c r="F66" s="185"/>
      <c r="G66" s="185"/>
      <c r="H66" s="185"/>
      <c r="I66" s="185"/>
      <c r="J66" s="185"/>
      <c r="K66" s="185"/>
      <c r="L66" s="185"/>
      <c r="M66" s="185"/>
      <c r="N66" s="185"/>
      <c r="O66" s="185"/>
      <c r="P66" s="185"/>
      <c r="Q66" s="185"/>
    </row>
    <row r="67" spans="1:17" s="186" customFormat="1" x14ac:dyDescent="0.25">
      <c r="A67" s="312"/>
      <c r="B67" s="184"/>
      <c r="C67" s="184"/>
      <c r="D67" s="204"/>
      <c r="E67" s="204"/>
      <c r="F67" s="204"/>
      <c r="G67" s="204"/>
      <c r="H67" s="204"/>
      <c r="I67" s="204"/>
      <c r="J67" s="204"/>
      <c r="K67" s="204"/>
      <c r="L67" s="204"/>
      <c r="M67" s="204"/>
      <c r="N67" s="204"/>
      <c r="O67" s="204"/>
      <c r="P67" s="204"/>
      <c r="Q67" s="185"/>
    </row>
    <row r="68" spans="1:17" s="186" customFormat="1" x14ac:dyDescent="0.25">
      <c r="A68" s="312"/>
      <c r="B68" s="184"/>
      <c r="C68" s="184"/>
      <c r="D68" s="185"/>
      <c r="E68" s="185"/>
      <c r="F68" s="185"/>
      <c r="G68" s="185"/>
      <c r="H68" s="185"/>
      <c r="I68" s="185"/>
      <c r="J68" s="185"/>
      <c r="K68" s="185"/>
      <c r="L68" s="185"/>
      <c r="M68" s="185"/>
      <c r="N68" s="185"/>
      <c r="O68" s="185"/>
      <c r="P68" s="185"/>
      <c r="Q68" s="185"/>
    </row>
    <row r="69" spans="1:17" s="186" customFormat="1" x14ac:dyDescent="0.25">
      <c r="A69" s="312"/>
      <c r="B69" s="184"/>
      <c r="C69" s="184"/>
      <c r="D69" s="185"/>
      <c r="E69" s="185"/>
      <c r="F69" s="185"/>
      <c r="G69" s="185"/>
      <c r="H69" s="185"/>
      <c r="I69" s="185"/>
      <c r="J69" s="185"/>
      <c r="K69" s="185"/>
      <c r="L69" s="185"/>
      <c r="M69" s="185"/>
      <c r="N69" s="185"/>
      <c r="O69" s="185"/>
      <c r="P69" s="185"/>
      <c r="Q69" s="185"/>
    </row>
    <row r="70" spans="1:17" s="186" customFormat="1" x14ac:dyDescent="0.25">
      <c r="A70" s="312"/>
      <c r="B70" s="183"/>
      <c r="C70" s="205"/>
      <c r="D70" s="185"/>
      <c r="E70" s="185"/>
      <c r="F70" s="185"/>
      <c r="G70" s="185"/>
      <c r="H70" s="185"/>
      <c r="I70" s="185"/>
      <c r="J70" s="185"/>
      <c r="K70" s="185"/>
      <c r="L70" s="185"/>
      <c r="M70" s="185"/>
      <c r="N70" s="185"/>
      <c r="O70" s="185"/>
      <c r="P70" s="185"/>
      <c r="Q70" s="185"/>
    </row>
    <row r="71" spans="1:17" s="186" customFormat="1" x14ac:dyDescent="0.25">
      <c r="A71" s="185"/>
      <c r="B71" s="184"/>
      <c r="C71" s="184"/>
      <c r="D71" s="204"/>
      <c r="E71" s="204"/>
      <c r="F71" s="204"/>
      <c r="G71" s="204"/>
      <c r="H71" s="204"/>
      <c r="I71" s="204"/>
      <c r="J71" s="204"/>
      <c r="K71" s="204"/>
      <c r="L71" s="204"/>
      <c r="M71" s="204"/>
      <c r="N71" s="204"/>
      <c r="O71" s="204"/>
      <c r="P71" s="204"/>
      <c r="Q71" s="185"/>
    </row>
    <row r="72" spans="1:17" s="186" customFormat="1" x14ac:dyDescent="0.25">
      <c r="A72" s="185"/>
      <c r="B72" s="184"/>
      <c r="C72" s="184"/>
      <c r="D72" s="185"/>
      <c r="E72" s="185"/>
      <c r="F72" s="185"/>
      <c r="G72" s="185"/>
      <c r="H72" s="185"/>
      <c r="I72" s="185"/>
      <c r="J72" s="185"/>
      <c r="K72" s="185"/>
      <c r="L72" s="185"/>
      <c r="M72" s="185"/>
      <c r="N72" s="185"/>
      <c r="O72" s="185"/>
      <c r="P72" s="185"/>
      <c r="Q72" s="185"/>
    </row>
    <row r="73" spans="1:17" s="186" customFormat="1" x14ac:dyDescent="0.25">
      <c r="A73" s="185"/>
      <c r="B73" s="184"/>
      <c r="C73" s="184"/>
      <c r="D73" s="185"/>
      <c r="E73" s="185"/>
      <c r="F73" s="185"/>
      <c r="G73" s="185"/>
      <c r="H73" s="185"/>
      <c r="I73" s="185"/>
      <c r="J73" s="185"/>
      <c r="K73" s="185"/>
      <c r="L73" s="185"/>
      <c r="M73" s="185"/>
      <c r="N73" s="185"/>
      <c r="O73" s="185"/>
      <c r="P73" s="185"/>
      <c r="Q73" s="185"/>
    </row>
    <row r="74" spans="1:17" s="186" customFormat="1" x14ac:dyDescent="0.25">
      <c r="A74" s="185"/>
      <c r="B74" s="185"/>
      <c r="C74" s="185"/>
      <c r="D74" s="206"/>
      <c r="E74" s="206"/>
      <c r="F74" s="206"/>
      <c r="G74" s="206"/>
      <c r="H74" s="206"/>
      <c r="I74" s="206"/>
      <c r="J74" s="206"/>
      <c r="K74" s="206"/>
      <c r="L74" s="206"/>
      <c r="M74" s="206"/>
      <c r="N74" s="206"/>
      <c r="O74" s="206"/>
      <c r="P74" s="206"/>
      <c r="Q74" s="185"/>
    </row>
    <row r="75" spans="1:17" s="186" customFormat="1" x14ac:dyDescent="0.25">
      <c r="A75" s="312"/>
      <c r="B75" s="183"/>
      <c r="C75" s="312"/>
      <c r="D75" s="206"/>
      <c r="E75" s="206"/>
      <c r="F75" s="206"/>
      <c r="G75" s="206"/>
      <c r="H75" s="206"/>
      <c r="I75" s="206"/>
      <c r="J75" s="206"/>
      <c r="K75" s="206"/>
      <c r="L75" s="206"/>
      <c r="M75" s="206"/>
      <c r="N75" s="206"/>
      <c r="O75" s="206"/>
      <c r="P75" s="206"/>
      <c r="Q75" s="185"/>
    </row>
    <row r="76" spans="1:17" s="186" customFormat="1" x14ac:dyDescent="0.25">
      <c r="A76" s="185"/>
      <c r="B76" s="184"/>
      <c r="C76" s="185"/>
      <c r="D76" s="185"/>
      <c r="E76" s="185"/>
      <c r="F76" s="185"/>
      <c r="G76" s="185"/>
      <c r="H76" s="185"/>
      <c r="I76" s="185"/>
      <c r="J76" s="185"/>
      <c r="K76" s="185"/>
      <c r="L76" s="185"/>
      <c r="M76" s="185"/>
      <c r="N76" s="185"/>
      <c r="O76" s="185"/>
      <c r="P76" s="185"/>
      <c r="Q76" s="185"/>
    </row>
    <row r="77" spans="1:17" s="186" customFormat="1" x14ac:dyDescent="0.25">
      <c r="A77" s="312"/>
      <c r="B77" s="184"/>
      <c r="C77" s="184"/>
      <c r="D77" s="185"/>
      <c r="E77" s="185"/>
      <c r="F77" s="185"/>
      <c r="G77" s="185"/>
      <c r="H77" s="185"/>
      <c r="I77" s="185"/>
      <c r="J77" s="185"/>
      <c r="K77" s="185"/>
      <c r="L77" s="185"/>
      <c r="M77" s="185"/>
      <c r="N77" s="185"/>
      <c r="O77" s="185"/>
      <c r="P77" s="185"/>
      <c r="Q77" s="185"/>
    </row>
    <row r="78" spans="1:17" s="186" customFormat="1" x14ac:dyDescent="0.25">
      <c r="A78" s="185"/>
      <c r="B78" s="208"/>
      <c r="C78" s="185"/>
      <c r="D78" s="185"/>
      <c r="E78" s="185"/>
      <c r="F78" s="185"/>
      <c r="G78" s="185"/>
      <c r="H78" s="185"/>
      <c r="I78" s="185"/>
      <c r="J78" s="185"/>
      <c r="K78" s="185"/>
      <c r="L78" s="185"/>
      <c r="M78" s="185"/>
      <c r="N78" s="185"/>
      <c r="O78" s="185"/>
      <c r="P78" s="185"/>
      <c r="Q78" s="185"/>
    </row>
    <row r="79" spans="1:17" s="186" customFormat="1" x14ac:dyDescent="0.25">
      <c r="A79" s="312"/>
      <c r="B79" s="184"/>
      <c r="C79" s="185"/>
      <c r="D79" s="185"/>
      <c r="E79" s="209"/>
      <c r="F79" s="209"/>
      <c r="G79" s="209"/>
      <c r="H79" s="209"/>
      <c r="I79" s="209"/>
      <c r="J79" s="209"/>
      <c r="K79" s="209"/>
      <c r="L79" s="209"/>
      <c r="M79" s="209"/>
      <c r="N79" s="209"/>
      <c r="O79" s="209"/>
      <c r="P79" s="209"/>
      <c r="Q79" s="185"/>
    </row>
    <row r="80" spans="1:17" s="186" customFormat="1" x14ac:dyDescent="0.25">
      <c r="A80" s="185"/>
      <c r="B80" s="184"/>
      <c r="C80" s="184"/>
      <c r="D80" s="185"/>
      <c r="E80" s="185"/>
      <c r="F80" s="185"/>
      <c r="G80" s="185"/>
      <c r="H80" s="185"/>
      <c r="I80" s="185"/>
      <c r="J80" s="185"/>
      <c r="K80" s="185"/>
      <c r="L80" s="185"/>
      <c r="M80" s="185"/>
      <c r="N80" s="185"/>
      <c r="O80" s="185"/>
      <c r="P80" s="185"/>
      <c r="Q80" s="185"/>
    </row>
    <row r="81" spans="1:17" s="186" customFormat="1" x14ac:dyDescent="0.25">
      <c r="A81" s="185"/>
      <c r="B81" s="184"/>
      <c r="C81" s="183"/>
      <c r="D81" s="185"/>
      <c r="E81" s="210"/>
      <c r="F81" s="210"/>
      <c r="G81" s="210"/>
      <c r="H81" s="210"/>
      <c r="I81" s="210"/>
      <c r="J81" s="210"/>
      <c r="K81" s="210"/>
      <c r="L81" s="210"/>
      <c r="M81" s="210"/>
      <c r="N81" s="210"/>
      <c r="O81" s="210"/>
      <c r="P81" s="210"/>
      <c r="Q81" s="206"/>
    </row>
    <row r="82" spans="1:17" s="186" customFormat="1" x14ac:dyDescent="0.25">
      <c r="A82" s="312"/>
      <c r="B82" s="211"/>
      <c r="C82" s="185"/>
      <c r="D82" s="185"/>
      <c r="E82" s="185"/>
      <c r="F82" s="185"/>
      <c r="G82" s="185"/>
      <c r="H82" s="185"/>
      <c r="I82" s="185"/>
      <c r="J82" s="185"/>
      <c r="K82" s="185"/>
      <c r="L82" s="185"/>
      <c r="M82" s="185"/>
      <c r="N82" s="185"/>
      <c r="O82" s="185"/>
      <c r="P82" s="185"/>
      <c r="Q82" s="185"/>
    </row>
    <row r="83" spans="1:17" s="186" customFormat="1" x14ac:dyDescent="0.25">
      <c r="A83" s="312"/>
      <c r="B83" s="208"/>
      <c r="C83" s="185"/>
      <c r="D83" s="185"/>
      <c r="E83" s="185"/>
      <c r="F83" s="209"/>
      <c r="G83" s="209"/>
      <c r="H83" s="209"/>
      <c r="I83" s="209"/>
      <c r="J83" s="209"/>
      <c r="K83" s="209"/>
      <c r="L83" s="209"/>
      <c r="M83" s="209"/>
      <c r="N83" s="209"/>
      <c r="O83" s="209"/>
      <c r="P83" s="209"/>
      <c r="Q83" s="185"/>
    </row>
    <row r="84" spans="1:17" s="186" customFormat="1" x14ac:dyDescent="0.25">
      <c r="A84" s="312"/>
      <c r="B84" s="184"/>
      <c r="C84" s="185"/>
      <c r="D84" s="185"/>
      <c r="E84" s="185"/>
      <c r="F84" s="185"/>
      <c r="G84" s="185"/>
      <c r="H84" s="185"/>
      <c r="I84" s="185"/>
      <c r="J84" s="185"/>
      <c r="K84" s="185"/>
      <c r="L84" s="185"/>
      <c r="M84" s="185"/>
      <c r="N84" s="185"/>
      <c r="O84" s="185"/>
      <c r="P84" s="185"/>
      <c r="Q84" s="185"/>
    </row>
    <row r="85" spans="1:17" s="186" customFormat="1" x14ac:dyDescent="0.25">
      <c r="A85" s="212"/>
      <c r="B85" s="184"/>
      <c r="C85" s="184"/>
      <c r="D85" s="185"/>
      <c r="E85" s="185"/>
      <c r="F85" s="185"/>
      <c r="G85" s="185"/>
      <c r="H85" s="185"/>
      <c r="I85" s="185"/>
      <c r="J85" s="185"/>
      <c r="K85" s="185"/>
      <c r="L85" s="185"/>
      <c r="M85" s="185"/>
      <c r="N85" s="185"/>
      <c r="O85" s="185"/>
      <c r="P85" s="185"/>
      <c r="Q85" s="185"/>
    </row>
    <row r="86" spans="1:17" s="186" customFormat="1" x14ac:dyDescent="0.25">
      <c r="A86" s="212"/>
      <c r="B86" s="184"/>
      <c r="C86" s="184"/>
      <c r="D86" s="185"/>
      <c r="E86" s="185"/>
      <c r="F86" s="185"/>
      <c r="G86" s="185"/>
      <c r="H86" s="185"/>
      <c r="I86" s="185"/>
      <c r="J86" s="185"/>
      <c r="K86" s="185"/>
      <c r="L86" s="185"/>
      <c r="M86" s="185"/>
      <c r="N86" s="185"/>
      <c r="O86" s="185"/>
      <c r="P86" s="185"/>
      <c r="Q86" s="185"/>
    </row>
    <row r="87" spans="1:17" s="186" customFormat="1" x14ac:dyDescent="0.25">
      <c r="A87" s="212"/>
      <c r="B87" s="184"/>
      <c r="C87" s="184"/>
      <c r="D87" s="185"/>
      <c r="E87" s="206"/>
      <c r="F87" s="206"/>
      <c r="G87" s="206"/>
      <c r="H87" s="206"/>
      <c r="I87" s="206"/>
      <c r="J87" s="206"/>
      <c r="K87" s="206"/>
      <c r="L87" s="206"/>
      <c r="M87" s="206"/>
      <c r="N87" s="206"/>
      <c r="O87" s="206"/>
      <c r="P87" s="206"/>
      <c r="Q87" s="206"/>
    </row>
    <row r="88" spans="1:17" s="186" customFormat="1" x14ac:dyDescent="0.25">
      <c r="A88" s="212"/>
      <c r="B88" s="184"/>
      <c r="C88" s="184"/>
      <c r="D88" s="185"/>
      <c r="E88" s="214"/>
      <c r="F88" s="214"/>
      <c r="G88" s="214"/>
      <c r="H88" s="214"/>
      <c r="I88" s="214"/>
      <c r="J88" s="214"/>
      <c r="K88" s="214"/>
      <c r="L88" s="214"/>
      <c r="M88" s="214"/>
      <c r="N88" s="214"/>
      <c r="O88" s="214"/>
      <c r="P88" s="214"/>
    </row>
    <row r="89" spans="1:17" s="186" customFormat="1" x14ac:dyDescent="0.25">
      <c r="A89" s="212"/>
      <c r="B89" s="208"/>
      <c r="C89" s="204"/>
      <c r="D89" s="185"/>
      <c r="E89" s="204"/>
      <c r="F89" s="204"/>
      <c r="G89" s="204"/>
      <c r="H89" s="204"/>
      <c r="I89" s="204"/>
      <c r="J89" s="204"/>
      <c r="K89" s="204"/>
      <c r="L89" s="204"/>
      <c r="M89" s="204"/>
      <c r="N89" s="204"/>
      <c r="O89" s="204"/>
      <c r="P89" s="204"/>
      <c r="Q89" s="185"/>
    </row>
    <row r="90" spans="1:17" s="186" customFormat="1" x14ac:dyDescent="0.25">
      <c r="A90" s="312"/>
      <c r="B90" s="183"/>
      <c r="C90" s="185"/>
      <c r="D90" s="185"/>
      <c r="E90" s="185"/>
      <c r="F90" s="185"/>
      <c r="G90" s="185"/>
      <c r="H90" s="185"/>
      <c r="I90" s="185"/>
      <c r="J90" s="185"/>
      <c r="K90" s="185"/>
      <c r="L90" s="185"/>
      <c r="M90" s="185"/>
      <c r="N90" s="185"/>
      <c r="O90" s="185"/>
      <c r="P90" s="185"/>
      <c r="Q90" s="185"/>
    </row>
    <row r="91" spans="1:17" s="186" customFormat="1" x14ac:dyDescent="0.25">
      <c r="A91" s="212"/>
      <c r="B91" s="184"/>
      <c r="C91" s="184"/>
      <c r="D91" s="185"/>
      <c r="E91" s="185"/>
      <c r="F91" s="185"/>
      <c r="G91" s="185"/>
      <c r="H91" s="185"/>
      <c r="I91" s="185"/>
      <c r="J91" s="185"/>
      <c r="K91" s="185"/>
      <c r="L91" s="185"/>
      <c r="M91" s="185"/>
      <c r="N91" s="185"/>
      <c r="O91" s="185"/>
      <c r="P91" s="185"/>
      <c r="Q91" s="185"/>
    </row>
    <row r="92" spans="1:17" s="186" customFormat="1" x14ac:dyDescent="0.25">
      <c r="A92" s="212"/>
      <c r="B92" s="184"/>
      <c r="C92" s="184"/>
      <c r="D92" s="185"/>
      <c r="E92" s="185"/>
      <c r="F92" s="185"/>
      <c r="G92" s="185"/>
      <c r="H92" s="185"/>
      <c r="I92" s="185"/>
      <c r="J92" s="185"/>
      <c r="K92" s="185"/>
      <c r="L92" s="185"/>
      <c r="M92" s="185"/>
      <c r="N92" s="185"/>
      <c r="O92" s="185"/>
      <c r="P92" s="185"/>
      <c r="Q92" s="185"/>
    </row>
    <row r="93" spans="1:17" s="186" customFormat="1" x14ac:dyDescent="0.25">
      <c r="A93" s="212"/>
      <c r="B93" s="208"/>
      <c r="C93" s="204"/>
      <c r="D93" s="185"/>
      <c r="E93" s="185"/>
      <c r="F93" s="185"/>
      <c r="G93" s="185"/>
      <c r="H93" s="185"/>
      <c r="I93" s="185"/>
      <c r="J93" s="185"/>
      <c r="K93" s="185"/>
      <c r="L93" s="185"/>
      <c r="M93" s="185"/>
      <c r="N93" s="185"/>
      <c r="O93" s="185"/>
      <c r="P93" s="185"/>
      <c r="Q93" s="185"/>
    </row>
    <row r="94" spans="1:17" s="186" customFormat="1" x14ac:dyDescent="0.25">
      <c r="A94" s="312"/>
      <c r="B94" s="184"/>
      <c r="C94" s="185"/>
      <c r="D94" s="185"/>
      <c r="E94" s="215"/>
      <c r="F94" s="215"/>
      <c r="G94" s="215"/>
      <c r="H94" s="215"/>
      <c r="I94" s="215"/>
      <c r="J94" s="215"/>
      <c r="K94" s="215"/>
      <c r="L94" s="215"/>
      <c r="M94" s="215"/>
      <c r="N94" s="215"/>
      <c r="O94" s="215"/>
      <c r="P94" s="215"/>
      <c r="Q94" s="185"/>
    </row>
    <row r="95" spans="1:17" s="186" customFormat="1" x14ac:dyDescent="0.25">
      <c r="A95" s="312"/>
      <c r="B95" s="184"/>
      <c r="C95" s="185"/>
      <c r="D95" s="185"/>
      <c r="E95" s="215"/>
      <c r="F95" s="215"/>
      <c r="G95" s="215"/>
      <c r="H95" s="215"/>
      <c r="I95" s="215"/>
      <c r="J95" s="215"/>
      <c r="K95" s="215"/>
      <c r="L95" s="215"/>
      <c r="M95" s="215"/>
      <c r="N95" s="215"/>
      <c r="O95" s="215"/>
      <c r="P95" s="215"/>
      <c r="Q95" s="185"/>
    </row>
    <row r="96" spans="1:17" s="186" customFormat="1" x14ac:dyDescent="0.25">
      <c r="A96" s="312"/>
      <c r="B96" s="184"/>
      <c r="C96" s="204"/>
      <c r="D96" s="185"/>
      <c r="E96" s="215"/>
      <c r="F96" s="215"/>
      <c r="G96" s="215"/>
      <c r="H96" s="215"/>
      <c r="I96" s="215"/>
      <c r="J96" s="215"/>
      <c r="K96" s="215"/>
      <c r="L96" s="215"/>
      <c r="M96" s="215"/>
      <c r="N96" s="215"/>
      <c r="O96" s="215"/>
      <c r="P96" s="215"/>
      <c r="Q96" s="185"/>
    </row>
    <row r="97" spans="1:17" s="186" customFormat="1" x14ac:dyDescent="0.25">
      <c r="A97" s="312"/>
      <c r="B97" s="184"/>
      <c r="C97" s="185"/>
      <c r="D97" s="185"/>
      <c r="E97" s="185"/>
      <c r="F97" s="185"/>
      <c r="G97" s="185"/>
      <c r="H97" s="185"/>
      <c r="I97" s="185"/>
      <c r="J97" s="185"/>
      <c r="K97" s="185"/>
      <c r="L97" s="185"/>
      <c r="M97" s="185"/>
      <c r="N97" s="185"/>
      <c r="O97" s="185"/>
      <c r="P97" s="185"/>
      <c r="Q97" s="185"/>
    </row>
    <row r="98" spans="1:17" s="186" customFormat="1" x14ac:dyDescent="0.25">
      <c r="A98" s="312"/>
      <c r="B98" s="184"/>
      <c r="C98" s="185"/>
      <c r="D98" s="185"/>
      <c r="E98" s="206"/>
      <c r="F98" s="206"/>
      <c r="G98" s="206"/>
      <c r="H98" s="206"/>
      <c r="I98" s="206"/>
      <c r="J98" s="206"/>
      <c r="K98" s="206"/>
      <c r="L98" s="206"/>
      <c r="M98" s="206"/>
      <c r="N98" s="206"/>
      <c r="O98" s="206"/>
      <c r="P98" s="206"/>
      <c r="Q98" s="206"/>
    </row>
    <row r="99" spans="1:17" s="186" customFormat="1" ht="13" thickBot="1" x14ac:dyDescent="0.3">
      <c r="A99" s="312"/>
      <c r="B99" s="184"/>
      <c r="C99" s="185"/>
      <c r="D99" s="185"/>
      <c r="E99" s="216"/>
      <c r="F99" s="216"/>
      <c r="G99" s="216"/>
      <c r="H99" s="216"/>
      <c r="I99" s="216"/>
      <c r="J99" s="216"/>
      <c r="K99" s="216"/>
      <c r="L99" s="216"/>
      <c r="M99" s="216"/>
      <c r="N99" s="216"/>
      <c r="O99" s="216"/>
      <c r="P99" s="216"/>
      <c r="Q99" s="216"/>
    </row>
    <row r="100" spans="1:17" s="186" customFormat="1" ht="13" thickTop="1" x14ac:dyDescent="0.25">
      <c r="A100" s="212"/>
      <c r="B100" s="208"/>
      <c r="C100" s="185"/>
      <c r="D100" s="185"/>
      <c r="E100" s="185"/>
      <c r="F100" s="185"/>
      <c r="G100" s="185"/>
      <c r="H100" s="185"/>
      <c r="I100" s="185"/>
      <c r="J100" s="185"/>
      <c r="K100" s="185"/>
      <c r="L100" s="185"/>
      <c r="M100" s="185"/>
      <c r="N100" s="185"/>
      <c r="O100" s="185"/>
      <c r="P100" s="185"/>
      <c r="Q100" s="185"/>
    </row>
    <row r="101" spans="1:17" s="186" customFormat="1" x14ac:dyDescent="0.25">
      <c r="A101" s="217"/>
      <c r="B101" s="184"/>
      <c r="C101" s="185"/>
      <c r="D101" s="185"/>
      <c r="E101" s="185"/>
      <c r="F101" s="185"/>
      <c r="G101" s="185"/>
      <c r="H101" s="185"/>
      <c r="I101" s="185"/>
      <c r="J101" s="185"/>
      <c r="K101" s="185"/>
      <c r="L101" s="185"/>
      <c r="M101" s="185"/>
      <c r="N101" s="185"/>
      <c r="O101" s="185"/>
      <c r="P101" s="185"/>
      <c r="Q101" s="185"/>
    </row>
    <row r="102" spans="1:17" s="186" customFormat="1" x14ac:dyDescent="0.25">
      <c r="A102" s="184"/>
      <c r="B102" s="183"/>
      <c r="C102" s="185"/>
      <c r="D102" s="185"/>
      <c r="E102" s="185"/>
      <c r="F102" s="185"/>
      <c r="G102" s="185"/>
      <c r="H102" s="185"/>
      <c r="I102" s="185"/>
      <c r="J102" s="185"/>
      <c r="K102" s="185"/>
      <c r="L102" s="185"/>
      <c r="M102" s="185"/>
      <c r="N102" s="185"/>
      <c r="O102" s="185"/>
      <c r="P102" s="185"/>
      <c r="Q102" s="185"/>
    </row>
    <row r="103" spans="1:17" s="186" customFormat="1" x14ac:dyDescent="0.25">
      <c r="A103" s="184"/>
      <c r="B103" s="183"/>
      <c r="C103" s="185"/>
      <c r="D103" s="185"/>
      <c r="E103" s="185"/>
      <c r="F103" s="185"/>
      <c r="G103" s="185"/>
      <c r="H103" s="185"/>
      <c r="I103" s="185"/>
      <c r="J103" s="185"/>
      <c r="K103" s="185"/>
      <c r="L103" s="185"/>
      <c r="M103" s="185"/>
      <c r="N103" s="185"/>
      <c r="O103" s="185"/>
      <c r="P103" s="185"/>
      <c r="Q103" s="185"/>
    </row>
    <row r="104" spans="1:17" s="186" customFormat="1" x14ac:dyDescent="0.25">
      <c r="A104" s="184"/>
      <c r="B104" s="184"/>
      <c r="C104" s="185"/>
      <c r="D104" s="185"/>
      <c r="E104" s="185"/>
      <c r="F104" s="185"/>
      <c r="G104" s="185"/>
      <c r="H104" s="185"/>
      <c r="I104" s="185"/>
      <c r="J104" s="185"/>
      <c r="K104" s="185"/>
      <c r="L104" s="185"/>
      <c r="M104" s="185"/>
      <c r="N104" s="185"/>
      <c r="O104" s="185"/>
      <c r="P104" s="185"/>
      <c r="Q104" s="185"/>
    </row>
    <row r="105" spans="1:17" s="186" customFormat="1" x14ac:dyDescent="0.25">
      <c r="A105" s="184"/>
      <c r="B105" s="183"/>
      <c r="C105" s="185"/>
      <c r="D105" s="185"/>
      <c r="E105" s="185"/>
      <c r="F105" s="185"/>
      <c r="G105" s="185"/>
      <c r="H105" s="185"/>
      <c r="I105" s="185"/>
      <c r="J105" s="185"/>
      <c r="K105" s="185"/>
      <c r="L105" s="185"/>
      <c r="M105" s="185"/>
      <c r="N105" s="185"/>
      <c r="O105" s="185"/>
      <c r="P105" s="185"/>
      <c r="Q105" s="185"/>
    </row>
    <row r="106" spans="1:17" s="186" customFormat="1" x14ac:dyDescent="0.25">
      <c r="A106" s="184"/>
      <c r="B106" s="183"/>
      <c r="C106" s="185"/>
      <c r="D106" s="185"/>
      <c r="E106" s="185"/>
      <c r="F106" s="185"/>
      <c r="G106" s="185"/>
      <c r="H106" s="185"/>
      <c r="I106" s="185"/>
      <c r="J106" s="185"/>
      <c r="K106" s="185"/>
      <c r="L106" s="185"/>
      <c r="M106" s="185"/>
      <c r="N106" s="185"/>
      <c r="O106" s="185"/>
      <c r="P106" s="185"/>
      <c r="Q106" s="185"/>
    </row>
    <row r="107" spans="1:17" s="186" customFormat="1" x14ac:dyDescent="0.25">
      <c r="A107" s="185"/>
      <c r="B107" s="185"/>
      <c r="C107" s="185"/>
      <c r="D107" s="185"/>
      <c r="E107" s="185"/>
      <c r="F107" s="185"/>
      <c r="G107" s="185"/>
      <c r="H107" s="185"/>
      <c r="I107" s="185"/>
      <c r="J107" s="185"/>
      <c r="K107" s="185"/>
      <c r="L107" s="185"/>
      <c r="M107" s="185"/>
      <c r="N107" s="185"/>
      <c r="O107" s="185"/>
      <c r="P107" s="185"/>
      <c r="Q107" s="185"/>
    </row>
    <row r="108" spans="1:17" s="186" customFormat="1" x14ac:dyDescent="0.25">
      <c r="A108" s="185"/>
      <c r="B108" s="185"/>
      <c r="C108" s="185"/>
      <c r="D108" s="185"/>
      <c r="E108" s="185"/>
      <c r="F108" s="185"/>
      <c r="G108" s="185"/>
      <c r="H108" s="185"/>
      <c r="I108" s="185"/>
      <c r="J108" s="185"/>
      <c r="K108" s="185"/>
      <c r="L108" s="185"/>
      <c r="M108" s="185"/>
      <c r="N108" s="185"/>
      <c r="O108" s="185"/>
      <c r="P108" s="185"/>
      <c r="Q108" s="211"/>
    </row>
    <row r="109" spans="1:17" s="186" customFormat="1" ht="13" x14ac:dyDescent="0.3">
      <c r="A109" s="185"/>
      <c r="B109" s="192"/>
      <c r="C109" s="193"/>
      <c r="D109" s="193"/>
      <c r="E109" s="193"/>
      <c r="F109" s="193"/>
      <c r="G109" s="193"/>
      <c r="H109" s="192"/>
      <c r="I109" s="193"/>
      <c r="J109" s="185"/>
      <c r="K109" s="185"/>
      <c r="L109" s="185"/>
      <c r="M109" s="185"/>
      <c r="N109" s="185"/>
      <c r="O109" s="185"/>
      <c r="P109" s="185"/>
      <c r="Q109" s="185"/>
    </row>
    <row r="110" spans="1:17" s="186" customFormat="1" x14ac:dyDescent="0.25">
      <c r="A110" s="185"/>
      <c r="B110" s="193"/>
      <c r="C110" s="193"/>
      <c r="D110" s="193"/>
      <c r="E110" s="193"/>
      <c r="F110" s="193"/>
      <c r="G110" s="193"/>
      <c r="H110" s="193"/>
      <c r="I110" s="193"/>
      <c r="J110" s="185"/>
      <c r="K110" s="185"/>
      <c r="L110" s="185"/>
      <c r="M110" s="185"/>
      <c r="N110" s="185"/>
      <c r="O110" s="185"/>
      <c r="P110" s="185"/>
      <c r="Q110" s="185"/>
    </row>
    <row r="111" spans="1:17" s="186" customFormat="1" x14ac:dyDescent="0.25">
      <c r="A111" s="185"/>
      <c r="B111" s="193"/>
      <c r="C111" s="193"/>
      <c r="D111" s="193"/>
      <c r="E111" s="193"/>
      <c r="F111" s="193"/>
      <c r="G111" s="193"/>
      <c r="H111" s="193"/>
      <c r="I111" s="193"/>
      <c r="J111" s="185"/>
      <c r="K111" s="185"/>
      <c r="L111" s="185"/>
      <c r="M111" s="185"/>
      <c r="N111" s="185"/>
      <c r="O111" s="185"/>
      <c r="P111" s="185"/>
      <c r="Q111" s="185"/>
    </row>
    <row r="112" spans="1:17" s="186" customFormat="1" ht="13" x14ac:dyDescent="0.3">
      <c r="A112" s="185"/>
      <c r="B112" s="191"/>
      <c r="C112" s="193"/>
      <c r="D112" s="193"/>
      <c r="E112" s="193"/>
      <c r="F112" s="193"/>
      <c r="G112" s="193"/>
      <c r="H112" s="191"/>
      <c r="I112" s="193"/>
      <c r="J112" s="185"/>
      <c r="K112" s="185"/>
      <c r="L112" s="185"/>
      <c r="M112" s="185"/>
      <c r="N112" s="185"/>
      <c r="O112" s="185"/>
      <c r="P112" s="185"/>
      <c r="Q112" s="185"/>
    </row>
    <row r="113" spans="1:17" s="186" customFormat="1" x14ac:dyDescent="0.25">
      <c r="A113" s="185"/>
      <c r="B113" s="193"/>
      <c r="C113" s="193"/>
      <c r="D113" s="193"/>
      <c r="E113" s="193"/>
      <c r="F113" s="193"/>
      <c r="G113" s="193"/>
      <c r="H113" s="193"/>
      <c r="I113" s="193"/>
      <c r="J113" s="185"/>
      <c r="K113" s="185"/>
      <c r="L113" s="185"/>
      <c r="M113" s="185"/>
      <c r="N113" s="185"/>
      <c r="O113" s="185"/>
      <c r="P113" s="185"/>
      <c r="Q113" s="185"/>
    </row>
    <row r="114" spans="1:17" s="186" customFormat="1" x14ac:dyDescent="0.25">
      <c r="A114" s="185"/>
      <c r="B114" s="193"/>
      <c r="C114" s="193"/>
      <c r="D114" s="193"/>
      <c r="E114" s="193"/>
      <c r="F114" s="193"/>
      <c r="G114" s="589"/>
      <c r="H114" s="589"/>
      <c r="I114" s="589"/>
      <c r="J114" s="589"/>
      <c r="K114" s="185"/>
      <c r="L114" s="185"/>
      <c r="M114" s="185"/>
      <c r="N114" s="185"/>
      <c r="O114" s="185"/>
      <c r="P114" s="185"/>
      <c r="Q114" s="185"/>
    </row>
    <row r="115" spans="1:17" s="186" customFormat="1" x14ac:dyDescent="0.25">
      <c r="A115" s="185"/>
      <c r="B115" s="193"/>
      <c r="C115" s="193"/>
      <c r="D115" s="185"/>
      <c r="E115" s="185"/>
      <c r="F115" s="193"/>
      <c r="G115" s="193"/>
      <c r="H115" s="193"/>
      <c r="I115" s="184"/>
      <c r="J115" s="185"/>
      <c r="K115" s="185"/>
      <c r="L115" s="185"/>
      <c r="M115" s="185"/>
      <c r="N115" s="185"/>
      <c r="O115" s="185"/>
      <c r="P115" s="185"/>
      <c r="Q115" s="185"/>
    </row>
    <row r="116" spans="1:17" s="186" customFormat="1" x14ac:dyDescent="0.25">
      <c r="A116" s="185"/>
      <c r="B116" s="218"/>
      <c r="C116" s="193"/>
      <c r="D116" s="193"/>
      <c r="E116" s="193"/>
      <c r="F116" s="193"/>
      <c r="G116" s="193"/>
      <c r="H116" s="218"/>
      <c r="I116" s="193"/>
      <c r="J116" s="185"/>
      <c r="K116" s="185"/>
      <c r="L116" s="185"/>
      <c r="M116" s="185"/>
      <c r="N116" s="185"/>
      <c r="O116" s="185"/>
      <c r="P116" s="185"/>
      <c r="Q116" s="185"/>
    </row>
    <row r="117" spans="1:17" s="186" customFormat="1" x14ac:dyDescent="0.25">
      <c r="A117" s="185"/>
      <c r="B117" s="193"/>
      <c r="C117" s="193"/>
      <c r="D117" s="193"/>
      <c r="E117" s="193"/>
      <c r="F117" s="193"/>
      <c r="G117" s="193"/>
      <c r="H117" s="193"/>
      <c r="I117" s="193"/>
      <c r="J117" s="185"/>
      <c r="K117" s="185"/>
      <c r="L117" s="185"/>
      <c r="M117" s="185"/>
      <c r="N117" s="185"/>
      <c r="O117" s="185"/>
      <c r="P117" s="185"/>
      <c r="Q117" s="185"/>
    </row>
    <row r="118" spans="1:17" s="186" customFormat="1" x14ac:dyDescent="0.25">
      <c r="A118" s="218"/>
      <c r="B118" s="218"/>
      <c r="C118" s="193"/>
      <c r="D118" s="193"/>
      <c r="E118" s="193"/>
      <c r="F118" s="193"/>
      <c r="G118" s="193"/>
      <c r="H118" s="193"/>
      <c r="I118" s="193"/>
      <c r="J118" s="185"/>
      <c r="K118" s="185"/>
      <c r="L118" s="185"/>
      <c r="M118" s="185"/>
      <c r="N118" s="185"/>
      <c r="O118" s="185"/>
      <c r="P118" s="185"/>
      <c r="Q118" s="185"/>
    </row>
    <row r="119" spans="1:17" s="186" customFormat="1" x14ac:dyDescent="0.25">
      <c r="A119" s="185"/>
      <c r="B119" s="185"/>
      <c r="C119" s="185"/>
      <c r="D119" s="312"/>
      <c r="E119" s="312"/>
      <c r="F119" s="312"/>
      <c r="G119" s="312"/>
      <c r="H119" s="312"/>
      <c r="I119" s="312"/>
      <c r="J119" s="312"/>
      <c r="K119" s="312"/>
      <c r="L119" s="312"/>
      <c r="M119" s="312"/>
      <c r="N119" s="312"/>
      <c r="O119" s="312"/>
      <c r="P119" s="312"/>
      <c r="Q119" s="312"/>
    </row>
    <row r="120" spans="1:17" s="186" customFormat="1" x14ac:dyDescent="0.25">
      <c r="A120" s="219"/>
      <c r="B120" s="219"/>
      <c r="C120" s="219"/>
      <c r="D120" s="219"/>
      <c r="E120" s="219"/>
      <c r="F120" s="219"/>
      <c r="G120" s="219"/>
      <c r="H120" s="219"/>
      <c r="I120" s="219"/>
      <c r="J120" s="219"/>
      <c r="K120" s="219"/>
      <c r="L120" s="219"/>
      <c r="M120" s="219"/>
      <c r="N120" s="219"/>
      <c r="O120" s="219"/>
      <c r="P120" s="219"/>
      <c r="Q120" s="219"/>
    </row>
    <row r="121" spans="1:17" s="186" customFormat="1" x14ac:dyDescent="0.25">
      <c r="A121" s="312"/>
      <c r="B121" s="184"/>
      <c r="C121" s="312"/>
      <c r="D121" s="185"/>
      <c r="E121" s="185"/>
      <c r="F121" s="185"/>
      <c r="G121" s="185"/>
      <c r="H121" s="185"/>
      <c r="I121" s="185"/>
      <c r="J121" s="185"/>
      <c r="K121" s="185"/>
      <c r="L121" s="185"/>
      <c r="M121" s="185"/>
      <c r="N121" s="185"/>
      <c r="O121" s="185"/>
      <c r="P121" s="185"/>
      <c r="Q121" s="185"/>
    </row>
    <row r="122" spans="1:17" s="186" customFormat="1" x14ac:dyDescent="0.25">
      <c r="A122" s="312"/>
      <c r="B122" s="184"/>
      <c r="C122" s="184"/>
      <c r="D122" s="204"/>
      <c r="E122" s="204"/>
      <c r="F122" s="204"/>
      <c r="G122" s="204"/>
      <c r="H122" s="204"/>
      <c r="I122" s="204"/>
      <c r="J122" s="204"/>
      <c r="K122" s="204"/>
      <c r="L122" s="204"/>
      <c r="M122" s="204"/>
      <c r="N122" s="204"/>
      <c r="O122" s="204"/>
      <c r="P122" s="204"/>
      <c r="Q122" s="185"/>
    </row>
    <row r="123" spans="1:17" s="186" customFormat="1" x14ac:dyDescent="0.25">
      <c r="A123" s="312"/>
      <c r="B123" s="184"/>
      <c r="C123" s="184"/>
      <c r="D123" s="185"/>
      <c r="E123" s="185"/>
      <c r="F123" s="185"/>
      <c r="G123" s="185"/>
      <c r="H123" s="185"/>
      <c r="I123" s="185"/>
      <c r="J123" s="185"/>
      <c r="K123" s="185"/>
      <c r="L123" s="185"/>
      <c r="M123" s="185"/>
      <c r="N123" s="185"/>
      <c r="O123" s="185"/>
      <c r="P123" s="185"/>
      <c r="Q123" s="185"/>
    </row>
    <row r="124" spans="1:17" s="186" customFormat="1" x14ac:dyDescent="0.25">
      <c r="A124" s="312"/>
      <c r="B124" s="184"/>
      <c r="C124" s="184"/>
      <c r="D124" s="185"/>
      <c r="E124" s="185"/>
      <c r="F124" s="185"/>
      <c r="G124" s="185"/>
      <c r="H124" s="185"/>
      <c r="I124" s="185"/>
      <c r="J124" s="185"/>
      <c r="K124" s="185"/>
      <c r="L124" s="185"/>
      <c r="M124" s="185"/>
      <c r="N124" s="185"/>
      <c r="O124" s="185"/>
      <c r="P124" s="185"/>
      <c r="Q124" s="185"/>
    </row>
    <row r="125" spans="1:17" s="186" customFormat="1" x14ac:dyDescent="0.25">
      <c r="A125" s="312"/>
      <c r="B125" s="183"/>
      <c r="C125" s="205"/>
      <c r="D125" s="185"/>
      <c r="E125" s="185"/>
      <c r="F125" s="185"/>
      <c r="G125" s="185"/>
      <c r="H125" s="185"/>
      <c r="I125" s="185"/>
      <c r="J125" s="185"/>
      <c r="K125" s="185"/>
      <c r="L125" s="185"/>
      <c r="M125" s="185"/>
      <c r="N125" s="185"/>
      <c r="O125" s="185"/>
      <c r="P125" s="185"/>
      <c r="Q125" s="185"/>
    </row>
    <row r="126" spans="1:17" s="186" customFormat="1" x14ac:dyDescent="0.25">
      <c r="A126" s="185"/>
      <c r="B126" s="184"/>
      <c r="C126" s="184"/>
      <c r="D126" s="204"/>
      <c r="E126" s="204"/>
      <c r="F126" s="204"/>
      <c r="G126" s="204"/>
      <c r="H126" s="204"/>
      <c r="I126" s="204"/>
      <c r="J126" s="204"/>
      <c r="K126" s="204"/>
      <c r="L126" s="204"/>
      <c r="M126" s="204"/>
      <c r="N126" s="204"/>
      <c r="O126" s="204"/>
      <c r="P126" s="204"/>
      <c r="Q126" s="185"/>
    </row>
    <row r="127" spans="1:17" s="186" customFormat="1" x14ac:dyDescent="0.25">
      <c r="A127" s="185"/>
      <c r="B127" s="184"/>
      <c r="C127" s="184"/>
      <c r="D127" s="185"/>
      <c r="E127" s="185"/>
      <c r="F127" s="185"/>
      <c r="G127" s="185"/>
      <c r="H127" s="185"/>
      <c r="I127" s="185"/>
      <c r="J127" s="185"/>
      <c r="K127" s="185"/>
      <c r="L127" s="185"/>
      <c r="M127" s="185"/>
      <c r="N127" s="185"/>
      <c r="O127" s="185"/>
      <c r="P127" s="185"/>
      <c r="Q127" s="185"/>
    </row>
    <row r="128" spans="1:17" s="186" customFormat="1" x14ac:dyDescent="0.25">
      <c r="A128" s="185"/>
      <c r="B128" s="184"/>
      <c r="C128" s="184"/>
      <c r="D128" s="185"/>
      <c r="E128" s="185"/>
      <c r="F128" s="185"/>
      <c r="G128" s="185"/>
      <c r="H128" s="185"/>
      <c r="I128" s="185"/>
      <c r="J128" s="185"/>
      <c r="K128" s="185"/>
      <c r="L128" s="185"/>
      <c r="M128" s="185"/>
      <c r="N128" s="185"/>
      <c r="O128" s="185"/>
      <c r="P128" s="185"/>
      <c r="Q128" s="185"/>
    </row>
    <row r="129" spans="1:17" s="186" customFormat="1" x14ac:dyDescent="0.25">
      <c r="A129" s="185"/>
      <c r="B129" s="185"/>
      <c r="C129" s="185"/>
      <c r="D129" s="206"/>
      <c r="E129" s="206"/>
      <c r="F129" s="206"/>
      <c r="G129" s="206"/>
      <c r="H129" s="206"/>
      <c r="I129" s="206"/>
      <c r="J129" s="206"/>
      <c r="K129" s="206"/>
      <c r="L129" s="206"/>
      <c r="M129" s="206"/>
      <c r="N129" s="206"/>
      <c r="O129" s="206"/>
      <c r="P129" s="206"/>
      <c r="Q129" s="185"/>
    </row>
    <row r="130" spans="1:17" s="186" customFormat="1" x14ac:dyDescent="0.25">
      <c r="A130" s="312"/>
      <c r="B130" s="183"/>
      <c r="C130" s="312"/>
      <c r="D130" s="206"/>
      <c r="E130" s="206"/>
      <c r="F130" s="206"/>
      <c r="G130" s="206"/>
      <c r="H130" s="206"/>
      <c r="I130" s="206"/>
      <c r="J130" s="206"/>
      <c r="K130" s="206"/>
      <c r="L130" s="206"/>
      <c r="M130" s="206"/>
      <c r="N130" s="206"/>
      <c r="O130" s="206"/>
      <c r="P130" s="206"/>
      <c r="Q130" s="185"/>
    </row>
    <row r="131" spans="1:17" s="186" customFormat="1" x14ac:dyDescent="0.25">
      <c r="A131" s="185"/>
      <c r="B131" s="184"/>
      <c r="C131" s="185"/>
      <c r="D131" s="185"/>
      <c r="E131" s="185"/>
      <c r="F131" s="185"/>
      <c r="G131" s="185"/>
      <c r="H131" s="185"/>
      <c r="I131" s="185"/>
      <c r="J131" s="185"/>
      <c r="K131" s="185"/>
      <c r="L131" s="185"/>
      <c r="M131" s="185"/>
      <c r="N131" s="185"/>
      <c r="O131" s="185"/>
      <c r="P131" s="185"/>
      <c r="Q131" s="185"/>
    </row>
    <row r="132" spans="1:17" s="186" customFormat="1" x14ac:dyDescent="0.25">
      <c r="A132" s="312"/>
      <c r="B132" s="184"/>
      <c r="C132" s="184"/>
      <c r="D132" s="185"/>
      <c r="E132" s="185"/>
      <c r="F132" s="185"/>
      <c r="G132" s="185"/>
      <c r="H132" s="185"/>
      <c r="I132" s="185"/>
      <c r="J132" s="185"/>
      <c r="K132" s="185"/>
      <c r="L132" s="185"/>
      <c r="M132" s="185"/>
      <c r="N132" s="185"/>
      <c r="O132" s="185"/>
      <c r="P132" s="185"/>
      <c r="Q132" s="185"/>
    </row>
    <row r="133" spans="1:17" s="186" customFormat="1" x14ac:dyDescent="0.25">
      <c r="A133" s="185"/>
      <c r="B133" s="208"/>
      <c r="C133" s="185"/>
      <c r="D133" s="185"/>
      <c r="E133" s="185"/>
      <c r="F133" s="185"/>
      <c r="G133" s="185"/>
      <c r="H133" s="185"/>
      <c r="I133" s="185"/>
      <c r="J133" s="185"/>
      <c r="K133" s="185"/>
      <c r="L133" s="185"/>
      <c r="M133" s="185"/>
      <c r="N133" s="185"/>
      <c r="O133" s="185"/>
      <c r="P133" s="185"/>
      <c r="Q133" s="185"/>
    </row>
    <row r="134" spans="1:17" s="186" customFormat="1" x14ac:dyDescent="0.25">
      <c r="A134" s="312"/>
      <c r="B134" s="184"/>
      <c r="C134" s="185"/>
      <c r="D134" s="185"/>
      <c r="E134" s="209"/>
      <c r="F134" s="209"/>
      <c r="G134" s="209"/>
      <c r="H134" s="209"/>
      <c r="I134" s="209"/>
      <c r="J134" s="209"/>
      <c r="K134" s="209"/>
      <c r="L134" s="209"/>
      <c r="M134" s="209"/>
      <c r="N134" s="209"/>
      <c r="O134" s="209"/>
      <c r="P134" s="209"/>
      <c r="Q134" s="185"/>
    </row>
    <row r="135" spans="1:17" s="186" customFormat="1" x14ac:dyDescent="0.25">
      <c r="A135" s="185"/>
      <c r="B135" s="184"/>
      <c r="C135" s="184"/>
      <c r="D135" s="185"/>
      <c r="E135" s="185"/>
      <c r="F135" s="185"/>
      <c r="G135" s="185"/>
      <c r="H135" s="185"/>
      <c r="I135" s="185"/>
      <c r="J135" s="185"/>
      <c r="K135" s="185"/>
      <c r="L135" s="185"/>
      <c r="M135" s="185"/>
      <c r="N135" s="185"/>
      <c r="O135" s="185"/>
      <c r="P135" s="185"/>
      <c r="Q135" s="185"/>
    </row>
    <row r="136" spans="1:17" s="186" customFormat="1" x14ac:dyDescent="0.25">
      <c r="A136" s="185"/>
      <c r="B136" s="184"/>
      <c r="C136" s="183"/>
      <c r="D136" s="185"/>
      <c r="E136" s="210"/>
      <c r="F136" s="210"/>
      <c r="G136" s="210"/>
      <c r="H136" s="210"/>
      <c r="I136" s="210"/>
      <c r="J136" s="210"/>
      <c r="K136" s="210"/>
      <c r="L136" s="210"/>
      <c r="M136" s="210"/>
      <c r="N136" s="210"/>
      <c r="O136" s="210"/>
      <c r="P136" s="210"/>
      <c r="Q136" s="206"/>
    </row>
    <row r="137" spans="1:17" s="186" customFormat="1" x14ac:dyDescent="0.25">
      <c r="A137" s="312"/>
      <c r="B137" s="211"/>
      <c r="C137" s="185"/>
      <c r="D137" s="185"/>
      <c r="E137" s="185"/>
      <c r="F137" s="185"/>
      <c r="G137" s="185"/>
      <c r="H137" s="185"/>
      <c r="I137" s="185"/>
      <c r="J137" s="185"/>
      <c r="K137" s="185"/>
      <c r="L137" s="185"/>
      <c r="M137" s="185"/>
      <c r="N137" s="185"/>
      <c r="O137" s="185"/>
      <c r="P137" s="185"/>
      <c r="Q137" s="185"/>
    </row>
    <row r="138" spans="1:17" s="186" customFormat="1" x14ac:dyDescent="0.25">
      <c r="A138" s="312"/>
      <c r="B138" s="208"/>
      <c r="C138" s="185"/>
      <c r="D138" s="185"/>
      <c r="E138" s="185"/>
      <c r="F138" s="209"/>
      <c r="G138" s="209"/>
      <c r="H138" s="209"/>
      <c r="I138" s="209"/>
      <c r="J138" s="209"/>
      <c r="K138" s="209"/>
      <c r="L138" s="209"/>
      <c r="M138" s="209"/>
      <c r="N138" s="209"/>
      <c r="O138" s="209"/>
      <c r="P138" s="209"/>
      <c r="Q138" s="185"/>
    </row>
    <row r="139" spans="1:17" s="186" customFormat="1" x14ac:dyDescent="0.25">
      <c r="A139" s="312"/>
      <c r="B139" s="184"/>
      <c r="C139" s="185"/>
      <c r="D139" s="185"/>
      <c r="E139" s="185"/>
      <c r="F139" s="185"/>
      <c r="G139" s="185"/>
      <c r="H139" s="185"/>
      <c r="I139" s="185"/>
      <c r="J139" s="185"/>
      <c r="K139" s="185"/>
      <c r="L139" s="185"/>
      <c r="M139" s="185"/>
      <c r="N139" s="185"/>
      <c r="O139" s="185"/>
      <c r="P139" s="185"/>
      <c r="Q139" s="185"/>
    </row>
    <row r="140" spans="1:17" s="186" customFormat="1" x14ac:dyDescent="0.25">
      <c r="A140" s="212"/>
      <c r="B140" s="184"/>
      <c r="C140" s="184"/>
      <c r="D140" s="185"/>
      <c r="E140" s="185"/>
      <c r="F140" s="185"/>
      <c r="G140" s="185"/>
      <c r="H140" s="185"/>
      <c r="I140" s="185"/>
      <c r="J140" s="185"/>
      <c r="K140" s="185"/>
      <c r="L140" s="185"/>
      <c r="M140" s="185"/>
      <c r="N140" s="185"/>
      <c r="O140" s="185"/>
      <c r="P140" s="185"/>
      <c r="Q140" s="185"/>
    </row>
    <row r="141" spans="1:17" s="186" customFormat="1" x14ac:dyDescent="0.25">
      <c r="A141" s="212"/>
      <c r="B141" s="184"/>
      <c r="C141" s="184"/>
      <c r="D141" s="185"/>
      <c r="E141" s="185"/>
      <c r="F141" s="185"/>
      <c r="G141" s="185"/>
      <c r="H141" s="185"/>
      <c r="I141" s="185"/>
      <c r="J141" s="185"/>
      <c r="K141" s="185"/>
      <c r="L141" s="185"/>
      <c r="M141" s="185"/>
      <c r="N141" s="185"/>
      <c r="O141" s="185"/>
      <c r="P141" s="185"/>
      <c r="Q141" s="185"/>
    </row>
    <row r="142" spans="1:17" s="186" customFormat="1" x14ac:dyDescent="0.25">
      <c r="A142" s="212"/>
      <c r="B142" s="184"/>
      <c r="C142" s="184"/>
      <c r="D142" s="185"/>
      <c r="E142" s="206"/>
      <c r="F142" s="206"/>
      <c r="G142" s="206"/>
      <c r="H142" s="206"/>
      <c r="I142" s="206"/>
      <c r="J142" s="206"/>
      <c r="K142" s="206"/>
      <c r="L142" s="206"/>
      <c r="M142" s="206"/>
      <c r="N142" s="206"/>
      <c r="O142" s="206"/>
      <c r="P142" s="206"/>
      <c r="Q142" s="206"/>
    </row>
    <row r="143" spans="1:17" s="186" customFormat="1" x14ac:dyDescent="0.25">
      <c r="A143" s="212"/>
      <c r="B143" s="184"/>
      <c r="C143" s="184"/>
      <c r="D143" s="185"/>
      <c r="E143" s="214"/>
      <c r="F143" s="214"/>
      <c r="G143" s="214"/>
      <c r="H143" s="214"/>
      <c r="I143" s="214"/>
      <c r="J143" s="214"/>
      <c r="K143" s="214"/>
      <c r="L143" s="214"/>
      <c r="M143" s="214"/>
      <c r="N143" s="214"/>
      <c r="O143" s="214"/>
      <c r="P143" s="214"/>
    </row>
    <row r="144" spans="1:17" s="186" customFormat="1" x14ac:dyDescent="0.25">
      <c r="A144" s="212"/>
      <c r="B144" s="208"/>
      <c r="C144" s="204"/>
      <c r="D144" s="185"/>
      <c r="E144" s="204"/>
      <c r="F144" s="204"/>
      <c r="G144" s="204"/>
      <c r="H144" s="204"/>
      <c r="I144" s="204"/>
      <c r="J144" s="204"/>
      <c r="K144" s="204"/>
      <c r="L144" s="204"/>
      <c r="M144" s="204"/>
      <c r="N144" s="204"/>
      <c r="O144" s="204"/>
      <c r="P144" s="204"/>
      <c r="Q144" s="185"/>
    </row>
    <row r="145" spans="1:17" s="186" customFormat="1" x14ac:dyDescent="0.25">
      <c r="A145" s="312"/>
      <c r="B145" s="183"/>
      <c r="C145" s="185"/>
      <c r="D145" s="185"/>
      <c r="E145" s="185"/>
      <c r="F145" s="185"/>
      <c r="G145" s="185"/>
      <c r="H145" s="185"/>
      <c r="I145" s="185"/>
      <c r="J145" s="185"/>
      <c r="K145" s="185"/>
      <c r="L145" s="185"/>
      <c r="M145" s="185"/>
      <c r="N145" s="185"/>
      <c r="O145" s="185"/>
      <c r="P145" s="185"/>
      <c r="Q145" s="185"/>
    </row>
    <row r="146" spans="1:17" s="186" customFormat="1" x14ac:dyDescent="0.25">
      <c r="A146" s="212"/>
      <c r="B146" s="184"/>
      <c r="C146" s="184"/>
      <c r="D146" s="185"/>
      <c r="E146" s="185"/>
      <c r="F146" s="185"/>
      <c r="G146" s="185"/>
      <c r="H146" s="185"/>
      <c r="I146" s="185"/>
      <c r="J146" s="185"/>
      <c r="K146" s="185"/>
      <c r="L146" s="185"/>
      <c r="M146" s="185"/>
      <c r="N146" s="185"/>
      <c r="O146" s="185"/>
      <c r="P146" s="185"/>
      <c r="Q146" s="185"/>
    </row>
    <row r="147" spans="1:17" s="186" customFormat="1" x14ac:dyDescent="0.25">
      <c r="A147" s="212"/>
      <c r="B147" s="184"/>
      <c r="C147" s="184"/>
      <c r="D147" s="185"/>
      <c r="E147" s="185"/>
      <c r="F147" s="185"/>
      <c r="G147" s="185"/>
      <c r="H147" s="185"/>
      <c r="I147" s="185"/>
      <c r="J147" s="185"/>
      <c r="K147" s="185"/>
      <c r="L147" s="185"/>
      <c r="M147" s="185"/>
      <c r="N147" s="185"/>
      <c r="O147" s="185"/>
      <c r="P147" s="185"/>
      <c r="Q147" s="185"/>
    </row>
    <row r="148" spans="1:17" s="186" customFormat="1" x14ac:dyDescent="0.25">
      <c r="A148" s="212"/>
      <c r="B148" s="208"/>
      <c r="C148" s="204"/>
      <c r="D148" s="185"/>
      <c r="E148" s="185"/>
      <c r="F148" s="185"/>
      <c r="G148" s="185"/>
      <c r="H148" s="185"/>
      <c r="I148" s="185"/>
      <c r="J148" s="185"/>
      <c r="K148" s="185"/>
      <c r="L148" s="185"/>
      <c r="M148" s="185"/>
      <c r="N148" s="185"/>
      <c r="O148" s="185"/>
      <c r="P148" s="185"/>
      <c r="Q148" s="185"/>
    </row>
    <row r="149" spans="1:17" s="186" customFormat="1" x14ac:dyDescent="0.25">
      <c r="A149" s="312"/>
      <c r="B149" s="184"/>
      <c r="C149" s="185"/>
      <c r="D149" s="185"/>
      <c r="E149" s="215"/>
      <c r="F149" s="215"/>
      <c r="G149" s="215"/>
      <c r="H149" s="215"/>
      <c r="I149" s="215"/>
      <c r="J149" s="215"/>
      <c r="K149" s="215"/>
      <c r="L149" s="215"/>
      <c r="M149" s="215"/>
      <c r="N149" s="215"/>
      <c r="O149" s="215"/>
      <c r="P149" s="215"/>
      <c r="Q149" s="185"/>
    </row>
    <row r="150" spans="1:17" s="186" customFormat="1" x14ac:dyDescent="0.25">
      <c r="A150" s="312"/>
      <c r="B150" s="184"/>
      <c r="C150" s="185"/>
      <c r="D150" s="185"/>
      <c r="E150" s="215"/>
      <c r="F150" s="215"/>
      <c r="G150" s="215"/>
      <c r="H150" s="215"/>
      <c r="I150" s="215"/>
      <c r="J150" s="215"/>
      <c r="K150" s="215"/>
      <c r="L150" s="215"/>
      <c r="M150" s="215"/>
      <c r="N150" s="215"/>
      <c r="O150" s="215"/>
      <c r="P150" s="215"/>
      <c r="Q150" s="185"/>
    </row>
    <row r="151" spans="1:17" s="186" customFormat="1" x14ac:dyDescent="0.25">
      <c r="A151" s="312"/>
      <c r="B151" s="184"/>
      <c r="C151" s="204"/>
      <c r="D151" s="185"/>
      <c r="E151" s="215"/>
      <c r="F151" s="215"/>
      <c r="G151" s="215"/>
      <c r="H151" s="215"/>
      <c r="I151" s="215"/>
      <c r="J151" s="215"/>
      <c r="K151" s="215"/>
      <c r="L151" s="215"/>
      <c r="M151" s="215"/>
      <c r="N151" s="215"/>
      <c r="O151" s="215"/>
      <c r="P151" s="215"/>
      <c r="Q151" s="185"/>
    </row>
    <row r="152" spans="1:17" s="186" customFormat="1" x14ac:dyDescent="0.25">
      <c r="A152" s="312"/>
      <c r="B152" s="184"/>
      <c r="C152" s="185"/>
      <c r="D152" s="185"/>
      <c r="E152" s="185"/>
      <c r="F152" s="185"/>
      <c r="G152" s="185"/>
      <c r="H152" s="185"/>
      <c r="I152" s="185"/>
      <c r="J152" s="185"/>
      <c r="K152" s="185"/>
      <c r="L152" s="185"/>
      <c r="M152" s="185"/>
      <c r="N152" s="185"/>
      <c r="O152" s="185"/>
      <c r="P152" s="185"/>
      <c r="Q152" s="185"/>
    </row>
    <row r="153" spans="1:17" s="186" customFormat="1" x14ac:dyDescent="0.25">
      <c r="A153" s="312"/>
      <c r="B153" s="184"/>
      <c r="C153" s="185"/>
      <c r="D153" s="185"/>
      <c r="E153" s="206"/>
      <c r="F153" s="206"/>
      <c r="G153" s="206"/>
      <c r="H153" s="206"/>
      <c r="I153" s="206"/>
      <c r="J153" s="206"/>
      <c r="K153" s="206"/>
      <c r="L153" s="206"/>
      <c r="M153" s="206"/>
      <c r="N153" s="206"/>
      <c r="O153" s="206"/>
      <c r="P153" s="206"/>
      <c r="Q153" s="206"/>
    </row>
    <row r="154" spans="1:17" s="186" customFormat="1" ht="13" thickBot="1" x14ac:dyDescent="0.3">
      <c r="A154" s="312"/>
      <c r="B154" s="184"/>
      <c r="C154" s="185"/>
      <c r="D154" s="185"/>
      <c r="E154" s="216"/>
      <c r="F154" s="216"/>
      <c r="G154" s="216"/>
      <c r="H154" s="216"/>
      <c r="I154" s="216"/>
      <c r="J154" s="216"/>
      <c r="K154" s="216"/>
      <c r="L154" s="216"/>
      <c r="M154" s="216"/>
      <c r="N154" s="216"/>
      <c r="O154" s="216"/>
      <c r="P154" s="216"/>
      <c r="Q154" s="216"/>
    </row>
    <row r="155" spans="1:17" s="186" customFormat="1" ht="13" thickTop="1" x14ac:dyDescent="0.25">
      <c r="A155" s="212"/>
      <c r="B155" s="208"/>
      <c r="C155" s="185"/>
      <c r="D155" s="185"/>
      <c r="E155" s="185"/>
      <c r="F155" s="185"/>
      <c r="G155" s="185"/>
      <c r="H155" s="185"/>
      <c r="I155" s="185"/>
      <c r="J155" s="185"/>
      <c r="K155" s="185"/>
      <c r="L155" s="185"/>
      <c r="M155" s="185"/>
      <c r="N155" s="185"/>
      <c r="O155" s="185"/>
      <c r="P155" s="185"/>
      <c r="Q155" s="185"/>
    </row>
    <row r="156" spans="1:17" s="186" customFormat="1" x14ac:dyDescent="0.25">
      <c r="A156" s="217"/>
      <c r="B156" s="184"/>
      <c r="C156" s="185"/>
      <c r="D156" s="185"/>
      <c r="E156" s="185"/>
      <c r="F156" s="185"/>
      <c r="G156" s="185"/>
      <c r="H156" s="185"/>
      <c r="I156" s="185"/>
      <c r="J156" s="185"/>
      <c r="K156" s="185"/>
      <c r="L156" s="185"/>
      <c r="M156" s="185"/>
      <c r="N156" s="185"/>
      <c r="O156" s="185"/>
      <c r="P156" s="185"/>
      <c r="Q156" s="185"/>
    </row>
    <row r="157" spans="1:17" s="186" customFormat="1" x14ac:dyDescent="0.25">
      <c r="A157" s="184"/>
      <c r="B157" s="183"/>
      <c r="C157" s="185"/>
      <c r="D157" s="185"/>
      <c r="E157" s="185"/>
      <c r="F157" s="185"/>
      <c r="G157" s="185"/>
      <c r="H157" s="185"/>
      <c r="I157" s="185"/>
      <c r="J157" s="185"/>
      <c r="K157" s="185"/>
      <c r="L157" s="185"/>
      <c r="M157" s="185"/>
      <c r="N157" s="185"/>
      <c r="O157" s="185"/>
      <c r="P157" s="185"/>
      <c r="Q157" s="185"/>
    </row>
    <row r="158" spans="1:17" s="186" customFormat="1" x14ac:dyDescent="0.25">
      <c r="A158" s="184"/>
      <c r="B158" s="183"/>
      <c r="C158" s="185"/>
      <c r="D158" s="185"/>
      <c r="E158" s="185"/>
      <c r="F158" s="185"/>
      <c r="G158" s="185"/>
      <c r="H158" s="185"/>
      <c r="I158" s="185"/>
      <c r="J158" s="185"/>
      <c r="K158" s="185"/>
      <c r="L158" s="185"/>
      <c r="M158" s="185"/>
      <c r="N158" s="185"/>
      <c r="O158" s="185"/>
      <c r="P158" s="185"/>
      <c r="Q158" s="185"/>
    </row>
    <row r="159" spans="1:17" s="186" customFormat="1" x14ac:dyDescent="0.25">
      <c r="A159" s="184"/>
      <c r="B159" s="184"/>
      <c r="C159" s="185"/>
      <c r="D159" s="185"/>
      <c r="E159" s="185"/>
      <c r="F159" s="185"/>
      <c r="G159" s="185"/>
      <c r="H159" s="185"/>
      <c r="I159" s="185"/>
      <c r="J159" s="185"/>
      <c r="K159" s="185"/>
      <c r="L159" s="185"/>
      <c r="M159" s="185"/>
      <c r="N159" s="185"/>
      <c r="O159" s="185"/>
      <c r="P159" s="185"/>
      <c r="Q159" s="185"/>
    </row>
    <row r="160" spans="1:17" s="186" customFormat="1" x14ac:dyDescent="0.25">
      <c r="A160" s="184"/>
      <c r="B160" s="183"/>
      <c r="C160" s="185"/>
      <c r="D160" s="185"/>
      <c r="E160" s="185"/>
      <c r="F160" s="185"/>
      <c r="G160" s="185"/>
      <c r="H160" s="185"/>
      <c r="I160" s="185"/>
      <c r="J160" s="185"/>
      <c r="K160" s="185"/>
      <c r="L160" s="185"/>
      <c r="M160" s="185"/>
      <c r="N160" s="185"/>
      <c r="O160" s="185"/>
      <c r="P160" s="185"/>
      <c r="Q160" s="185"/>
    </row>
    <row r="161" spans="1:17" s="186" customFormat="1" x14ac:dyDescent="0.25">
      <c r="A161" s="184"/>
      <c r="B161" s="183"/>
      <c r="C161" s="185"/>
      <c r="D161" s="185"/>
      <c r="E161" s="185"/>
      <c r="F161" s="185"/>
      <c r="G161" s="185"/>
      <c r="H161" s="185"/>
      <c r="I161" s="185"/>
      <c r="J161" s="185"/>
      <c r="K161" s="185"/>
      <c r="L161" s="185"/>
      <c r="M161" s="185"/>
      <c r="N161" s="185"/>
      <c r="O161" s="185"/>
      <c r="P161" s="185"/>
      <c r="Q161" s="185"/>
    </row>
    <row r="162" spans="1:17" s="186" customFormat="1" x14ac:dyDescent="0.25">
      <c r="A162" s="185"/>
      <c r="B162" s="185"/>
      <c r="C162" s="185"/>
      <c r="D162" s="185"/>
      <c r="E162" s="185"/>
      <c r="F162" s="185"/>
      <c r="G162" s="185"/>
      <c r="H162" s="185"/>
      <c r="I162" s="185"/>
      <c r="J162" s="185"/>
      <c r="K162" s="185"/>
      <c r="L162" s="185"/>
      <c r="M162" s="185"/>
      <c r="N162" s="185"/>
      <c r="O162" s="185"/>
      <c r="P162" s="185"/>
      <c r="Q162" s="185"/>
    </row>
    <row r="163" spans="1:17" s="186" customFormat="1" x14ac:dyDescent="0.25">
      <c r="A163" s="184"/>
      <c r="B163" s="184"/>
      <c r="C163" s="185"/>
      <c r="D163" s="185"/>
      <c r="E163" s="185"/>
      <c r="F163" s="185"/>
      <c r="G163" s="185"/>
      <c r="H163" s="185"/>
      <c r="I163" s="185"/>
      <c r="J163" s="185"/>
      <c r="K163" s="185"/>
      <c r="L163" s="185"/>
      <c r="M163" s="185"/>
      <c r="N163" s="185"/>
      <c r="O163" s="185"/>
      <c r="P163" s="185"/>
      <c r="Q163" s="185"/>
    </row>
    <row r="164" spans="1:17" s="186" customFormat="1" x14ac:dyDescent="0.25">
      <c r="A164" s="185"/>
      <c r="B164" s="185"/>
      <c r="C164" s="185"/>
      <c r="D164" s="185"/>
      <c r="E164" s="185"/>
      <c r="F164" s="185"/>
      <c r="G164" s="185"/>
      <c r="H164" s="185"/>
      <c r="I164" s="185"/>
      <c r="J164" s="185"/>
      <c r="K164" s="185"/>
      <c r="L164" s="185"/>
      <c r="M164" s="185"/>
      <c r="N164" s="185"/>
      <c r="O164" s="185"/>
      <c r="P164" s="185"/>
      <c r="Q164" s="185"/>
    </row>
    <row r="165" spans="1:17" s="186" customFormat="1" x14ac:dyDescent="0.25">
      <c r="A165" s="185"/>
      <c r="B165" s="185"/>
      <c r="C165" s="185"/>
      <c r="D165" s="185"/>
      <c r="E165" s="185"/>
      <c r="F165" s="185"/>
      <c r="G165" s="185"/>
      <c r="H165" s="185"/>
      <c r="I165" s="185"/>
      <c r="J165" s="185"/>
      <c r="K165" s="185"/>
      <c r="L165" s="185"/>
      <c r="M165" s="185"/>
      <c r="N165" s="185"/>
      <c r="O165" s="185"/>
      <c r="P165" s="185"/>
      <c r="Q165" s="185"/>
    </row>
    <row r="166" spans="1:17" s="186" customFormat="1" x14ac:dyDescent="0.25">
      <c r="A166" s="185"/>
      <c r="B166" s="185"/>
      <c r="C166" s="185"/>
      <c r="D166" s="185"/>
      <c r="E166" s="185"/>
      <c r="F166" s="185"/>
      <c r="G166" s="185"/>
      <c r="H166" s="185"/>
      <c r="I166" s="185"/>
      <c r="J166" s="185"/>
      <c r="K166" s="185"/>
      <c r="L166" s="185"/>
      <c r="M166" s="185"/>
      <c r="N166" s="185"/>
      <c r="O166" s="185"/>
      <c r="P166" s="185"/>
      <c r="Q166" s="185"/>
    </row>
    <row r="167" spans="1:17" s="186" customFormat="1" x14ac:dyDescent="0.25">
      <c r="A167" s="185"/>
      <c r="B167" s="185"/>
      <c r="C167" s="185"/>
      <c r="D167" s="185"/>
      <c r="E167" s="185"/>
      <c r="F167" s="185"/>
      <c r="G167" s="185"/>
      <c r="H167" s="185"/>
      <c r="I167" s="185"/>
      <c r="J167" s="185"/>
      <c r="K167" s="185"/>
      <c r="L167" s="185"/>
      <c r="M167" s="185"/>
      <c r="N167" s="185"/>
      <c r="O167" s="185"/>
      <c r="P167" s="185"/>
      <c r="Q167" s="185"/>
    </row>
    <row r="168" spans="1:17" s="186" customFormat="1" x14ac:dyDescent="0.25">
      <c r="A168" s="185"/>
      <c r="B168" s="185"/>
      <c r="C168" s="185"/>
      <c r="D168" s="185"/>
      <c r="E168" s="185"/>
      <c r="F168" s="185"/>
      <c r="G168" s="185"/>
      <c r="H168" s="185"/>
      <c r="I168" s="185"/>
      <c r="J168" s="185"/>
      <c r="K168" s="185"/>
      <c r="L168" s="185"/>
      <c r="M168" s="185"/>
      <c r="N168" s="185"/>
      <c r="O168" s="185"/>
      <c r="P168" s="185"/>
      <c r="Q168" s="185"/>
    </row>
    <row r="169" spans="1:17" s="186" customFormat="1" x14ac:dyDescent="0.25">
      <c r="A169" s="185"/>
      <c r="B169" s="185"/>
      <c r="C169" s="185"/>
      <c r="D169" s="185"/>
      <c r="E169" s="185"/>
      <c r="F169" s="185"/>
      <c r="G169" s="185"/>
      <c r="H169" s="185"/>
      <c r="I169" s="185"/>
      <c r="J169" s="185"/>
      <c r="K169" s="185"/>
      <c r="L169" s="185"/>
      <c r="M169" s="185"/>
      <c r="N169" s="185"/>
      <c r="O169" s="185"/>
      <c r="P169" s="185"/>
      <c r="Q169" s="185"/>
    </row>
    <row r="170" spans="1:17" s="186" customFormat="1" x14ac:dyDescent="0.25">
      <c r="A170" s="185"/>
      <c r="B170" s="185"/>
      <c r="C170" s="185"/>
      <c r="D170" s="185"/>
      <c r="E170" s="185"/>
      <c r="F170" s="185"/>
      <c r="G170" s="185"/>
      <c r="H170" s="185"/>
      <c r="I170" s="185"/>
      <c r="J170" s="185"/>
      <c r="K170" s="185"/>
      <c r="L170" s="185"/>
      <c r="M170" s="185"/>
      <c r="N170" s="185"/>
      <c r="O170" s="185"/>
      <c r="P170" s="185"/>
      <c r="Q170" s="185"/>
    </row>
    <row r="171" spans="1:17" s="186" customFormat="1" x14ac:dyDescent="0.25">
      <c r="A171" s="185"/>
      <c r="B171" s="185"/>
      <c r="C171" s="185"/>
      <c r="D171" s="185"/>
      <c r="E171" s="185"/>
      <c r="F171" s="185"/>
      <c r="G171" s="185"/>
      <c r="H171" s="185"/>
      <c r="I171" s="185"/>
      <c r="J171" s="185"/>
      <c r="K171" s="185"/>
      <c r="L171" s="185"/>
      <c r="M171" s="185"/>
      <c r="N171" s="185"/>
      <c r="O171" s="185"/>
      <c r="P171" s="185"/>
      <c r="Q171" s="185"/>
    </row>
    <row r="172" spans="1:17" s="186" customFormat="1" x14ac:dyDescent="0.25">
      <c r="A172" s="185"/>
      <c r="B172" s="185"/>
      <c r="C172" s="185"/>
      <c r="D172" s="185"/>
      <c r="E172" s="185"/>
      <c r="F172" s="185"/>
      <c r="G172" s="185"/>
      <c r="H172" s="185"/>
      <c r="I172" s="185"/>
      <c r="J172" s="185"/>
      <c r="K172" s="185"/>
      <c r="L172" s="185"/>
      <c r="M172" s="185"/>
      <c r="N172" s="185"/>
      <c r="O172" s="185"/>
      <c r="P172" s="185"/>
      <c r="Q172" s="185"/>
    </row>
    <row r="173" spans="1:17" s="186" customFormat="1" x14ac:dyDescent="0.25">
      <c r="A173" s="185"/>
      <c r="B173" s="185"/>
      <c r="C173" s="185"/>
      <c r="D173" s="185"/>
      <c r="E173" s="185"/>
      <c r="F173" s="185"/>
      <c r="G173" s="185"/>
      <c r="H173" s="185"/>
      <c r="I173" s="185"/>
      <c r="J173" s="185"/>
      <c r="K173" s="185"/>
      <c r="L173" s="185"/>
      <c r="M173" s="185"/>
      <c r="N173" s="185"/>
      <c r="O173" s="185"/>
      <c r="P173" s="185"/>
      <c r="Q173" s="185"/>
    </row>
    <row r="174" spans="1:17" s="186" customFormat="1" x14ac:dyDescent="0.25">
      <c r="A174" s="185"/>
      <c r="B174" s="185"/>
      <c r="C174" s="185"/>
      <c r="D174" s="185"/>
      <c r="E174" s="185"/>
      <c r="F174" s="185"/>
      <c r="G174" s="185"/>
      <c r="H174" s="185"/>
      <c r="I174" s="185"/>
      <c r="J174" s="185"/>
      <c r="K174" s="185"/>
      <c r="L174" s="185"/>
      <c r="M174" s="185"/>
      <c r="N174" s="185"/>
      <c r="O174" s="185"/>
      <c r="P174" s="185"/>
      <c r="Q174" s="185"/>
    </row>
    <row r="175" spans="1:17" s="186" customFormat="1" x14ac:dyDescent="0.25">
      <c r="A175" s="185"/>
      <c r="B175" s="185"/>
      <c r="C175" s="185"/>
      <c r="D175" s="185"/>
      <c r="E175" s="185"/>
      <c r="F175" s="185"/>
      <c r="G175" s="185"/>
      <c r="H175" s="185"/>
      <c r="I175" s="185"/>
      <c r="J175" s="185"/>
      <c r="K175" s="185"/>
      <c r="L175" s="185"/>
      <c r="M175" s="185"/>
      <c r="N175" s="185"/>
      <c r="O175" s="185"/>
      <c r="P175" s="185"/>
      <c r="Q175" s="185"/>
    </row>
    <row r="176" spans="1:17" s="186" customFormat="1" x14ac:dyDescent="0.25">
      <c r="A176" s="185"/>
      <c r="B176" s="185"/>
      <c r="C176" s="185"/>
      <c r="D176" s="185"/>
      <c r="E176" s="185"/>
      <c r="F176" s="185"/>
      <c r="G176" s="185"/>
      <c r="H176" s="185"/>
      <c r="I176" s="185"/>
      <c r="J176" s="185"/>
      <c r="K176" s="185"/>
      <c r="L176" s="185"/>
      <c r="M176" s="185"/>
      <c r="N176" s="185"/>
      <c r="O176" s="185"/>
      <c r="P176" s="185"/>
      <c r="Q176" s="185"/>
    </row>
    <row r="177" spans="1:17" s="186" customFormat="1" x14ac:dyDescent="0.25">
      <c r="A177" s="185"/>
      <c r="B177" s="185"/>
      <c r="C177" s="185"/>
      <c r="D177" s="185"/>
      <c r="E177" s="185"/>
      <c r="F177" s="185"/>
      <c r="G177" s="185"/>
      <c r="H177" s="185"/>
      <c r="I177" s="185"/>
      <c r="J177" s="185"/>
      <c r="K177" s="185"/>
      <c r="L177" s="185"/>
      <c r="M177" s="185"/>
      <c r="N177" s="185"/>
      <c r="O177" s="185"/>
      <c r="P177" s="185"/>
      <c r="Q177" s="185"/>
    </row>
    <row r="178" spans="1:17" s="186" customFormat="1" x14ac:dyDescent="0.25">
      <c r="A178" s="185"/>
      <c r="B178" s="185"/>
      <c r="C178" s="185"/>
      <c r="D178" s="185"/>
      <c r="E178" s="185"/>
      <c r="F178" s="185"/>
      <c r="G178" s="185"/>
      <c r="H178" s="185"/>
      <c r="I178" s="185"/>
      <c r="J178" s="185"/>
      <c r="K178" s="185"/>
      <c r="L178" s="185"/>
      <c r="M178" s="185"/>
      <c r="N178" s="185"/>
      <c r="O178" s="185"/>
      <c r="P178" s="185"/>
      <c r="Q178" s="185"/>
    </row>
    <row r="179" spans="1:17" s="186" customFormat="1" x14ac:dyDescent="0.25">
      <c r="A179" s="185"/>
      <c r="B179" s="185"/>
      <c r="C179" s="185"/>
      <c r="D179" s="185"/>
      <c r="E179" s="185"/>
      <c r="F179" s="185"/>
      <c r="G179" s="185"/>
      <c r="H179" s="185"/>
      <c r="I179" s="185"/>
      <c r="J179" s="185"/>
      <c r="K179" s="185"/>
      <c r="L179" s="185"/>
      <c r="M179" s="185"/>
      <c r="N179" s="185"/>
      <c r="O179" s="185"/>
      <c r="P179" s="185"/>
      <c r="Q179" s="185"/>
    </row>
    <row r="180" spans="1:17" s="186" customFormat="1" x14ac:dyDescent="0.25">
      <c r="A180" s="185"/>
      <c r="B180" s="185"/>
      <c r="C180" s="185"/>
      <c r="D180" s="185"/>
      <c r="E180" s="185"/>
      <c r="F180" s="185"/>
      <c r="G180" s="185"/>
      <c r="H180" s="185"/>
      <c r="I180" s="185"/>
      <c r="J180" s="185"/>
      <c r="K180" s="185"/>
      <c r="L180" s="185"/>
      <c r="M180" s="185"/>
      <c r="N180" s="185"/>
      <c r="O180" s="185"/>
      <c r="P180" s="185"/>
      <c r="Q180" s="185"/>
    </row>
    <row r="181" spans="1:17" s="186" customFormat="1" x14ac:dyDescent="0.25">
      <c r="A181" s="185"/>
      <c r="B181" s="185"/>
      <c r="C181" s="185"/>
      <c r="D181" s="185"/>
      <c r="E181" s="185"/>
      <c r="F181" s="185"/>
      <c r="G181" s="185"/>
      <c r="H181" s="185"/>
      <c r="I181" s="185"/>
      <c r="J181" s="185"/>
      <c r="K181" s="185"/>
      <c r="L181" s="185"/>
      <c r="M181" s="185"/>
      <c r="N181" s="185"/>
      <c r="O181" s="185"/>
      <c r="P181" s="185"/>
      <c r="Q181" s="185"/>
    </row>
    <row r="182" spans="1:17" s="186" customFormat="1" x14ac:dyDescent="0.25">
      <c r="A182" s="185"/>
      <c r="B182" s="185"/>
      <c r="C182" s="185"/>
      <c r="D182" s="185"/>
      <c r="E182" s="185"/>
      <c r="F182" s="185"/>
      <c r="G182" s="185"/>
      <c r="H182" s="185"/>
      <c r="I182" s="185"/>
      <c r="J182" s="185"/>
      <c r="K182" s="185"/>
      <c r="L182" s="185"/>
      <c r="M182" s="185"/>
      <c r="N182" s="185"/>
      <c r="O182" s="185"/>
      <c r="P182" s="185"/>
      <c r="Q182" s="185"/>
    </row>
    <row r="183" spans="1:17" s="186" customFormat="1" x14ac:dyDescent="0.25">
      <c r="A183" s="185"/>
      <c r="B183" s="185"/>
      <c r="C183" s="185"/>
      <c r="D183" s="185"/>
      <c r="E183" s="185"/>
      <c r="F183" s="185"/>
      <c r="G183" s="185"/>
      <c r="H183" s="185"/>
      <c r="I183" s="185"/>
      <c r="J183" s="185"/>
      <c r="K183" s="185"/>
      <c r="L183" s="185"/>
      <c r="M183" s="185"/>
      <c r="N183" s="185"/>
      <c r="O183" s="185"/>
      <c r="P183" s="185"/>
      <c r="Q183" s="185"/>
    </row>
    <row r="184" spans="1:17" s="186" customFormat="1" x14ac:dyDescent="0.25">
      <c r="A184" s="185"/>
      <c r="B184" s="185"/>
      <c r="C184" s="185"/>
      <c r="D184" s="185"/>
      <c r="E184" s="185"/>
      <c r="F184" s="185"/>
      <c r="G184" s="185"/>
      <c r="H184" s="185"/>
      <c r="I184" s="185"/>
      <c r="J184" s="185"/>
      <c r="K184" s="185"/>
      <c r="L184" s="185"/>
      <c r="M184" s="185"/>
      <c r="N184" s="185"/>
      <c r="O184" s="185"/>
      <c r="P184" s="185"/>
      <c r="Q184" s="185"/>
    </row>
    <row r="185" spans="1:17" s="186" customFormat="1" x14ac:dyDescent="0.25">
      <c r="A185" s="185"/>
      <c r="B185" s="185"/>
      <c r="C185" s="185"/>
      <c r="D185" s="185"/>
      <c r="E185" s="185"/>
      <c r="F185" s="185"/>
      <c r="G185" s="185"/>
      <c r="H185" s="185"/>
      <c r="I185" s="185"/>
      <c r="J185" s="185"/>
      <c r="K185" s="185"/>
      <c r="L185" s="185"/>
      <c r="M185" s="185"/>
      <c r="N185" s="185"/>
      <c r="O185" s="185"/>
      <c r="P185" s="185"/>
      <c r="Q185" s="185"/>
    </row>
    <row r="186" spans="1:17" s="186" customFormat="1" x14ac:dyDescent="0.25">
      <c r="A186" s="185"/>
      <c r="B186" s="185"/>
      <c r="C186" s="185"/>
      <c r="D186" s="185"/>
      <c r="E186" s="185"/>
      <c r="F186" s="185"/>
      <c r="G186" s="185"/>
      <c r="H186" s="185"/>
      <c r="I186" s="185"/>
      <c r="J186" s="185"/>
      <c r="K186" s="185"/>
      <c r="L186" s="185"/>
      <c r="M186" s="185"/>
      <c r="N186" s="185"/>
      <c r="O186" s="185"/>
      <c r="P186" s="185"/>
      <c r="Q186" s="185"/>
    </row>
    <row r="187" spans="1:17" s="186" customFormat="1" x14ac:dyDescent="0.25">
      <c r="A187" s="185"/>
      <c r="B187" s="185"/>
      <c r="C187" s="185"/>
      <c r="D187" s="185"/>
      <c r="E187" s="185"/>
      <c r="F187" s="185"/>
      <c r="G187" s="185"/>
      <c r="H187" s="185"/>
      <c r="I187" s="185"/>
      <c r="J187" s="185"/>
      <c r="K187" s="185"/>
      <c r="L187" s="185"/>
      <c r="M187" s="185"/>
      <c r="N187" s="185"/>
      <c r="O187" s="185"/>
      <c r="P187" s="185"/>
      <c r="Q187" s="185"/>
    </row>
    <row r="188" spans="1:17" s="186" customFormat="1" x14ac:dyDescent="0.25">
      <c r="A188" s="185"/>
      <c r="B188" s="185"/>
      <c r="C188" s="185"/>
      <c r="D188" s="185"/>
      <c r="E188" s="185"/>
      <c r="F188" s="185"/>
      <c r="G188" s="185"/>
      <c r="H188" s="185"/>
      <c r="I188" s="185"/>
      <c r="J188" s="185"/>
      <c r="K188" s="185"/>
      <c r="L188" s="185"/>
      <c r="M188" s="185"/>
      <c r="N188" s="185"/>
      <c r="O188" s="185"/>
      <c r="P188" s="185"/>
      <c r="Q188" s="185"/>
    </row>
    <row r="189" spans="1:17" s="186" customFormat="1" x14ac:dyDescent="0.25">
      <c r="A189" s="185"/>
      <c r="B189" s="185"/>
      <c r="C189" s="185"/>
      <c r="D189" s="185"/>
      <c r="E189" s="185"/>
      <c r="F189" s="185"/>
      <c r="G189" s="185"/>
      <c r="H189" s="185"/>
      <c r="I189" s="185"/>
      <c r="J189" s="185"/>
      <c r="K189" s="185"/>
      <c r="L189" s="185"/>
      <c r="M189" s="185"/>
      <c r="N189" s="185"/>
      <c r="O189" s="185"/>
      <c r="P189" s="185"/>
      <c r="Q189" s="185"/>
    </row>
    <row r="190" spans="1:17" s="186" customFormat="1" x14ac:dyDescent="0.25">
      <c r="A190" s="185"/>
      <c r="B190" s="185"/>
      <c r="C190" s="185"/>
      <c r="D190" s="185"/>
      <c r="E190" s="185"/>
      <c r="F190" s="185"/>
      <c r="G190" s="185"/>
      <c r="H190" s="185"/>
      <c r="I190" s="185"/>
      <c r="J190" s="185"/>
      <c r="K190" s="185"/>
      <c r="L190" s="185"/>
      <c r="M190" s="185"/>
      <c r="N190" s="185"/>
      <c r="O190" s="185"/>
      <c r="P190" s="185"/>
      <c r="Q190" s="185"/>
    </row>
    <row r="191" spans="1:17" s="186" customFormat="1" x14ac:dyDescent="0.25">
      <c r="A191" s="185"/>
      <c r="B191" s="185"/>
      <c r="C191" s="185"/>
      <c r="D191" s="185"/>
      <c r="E191" s="185"/>
      <c r="F191" s="185"/>
      <c r="G191" s="185"/>
      <c r="H191" s="185"/>
      <c r="I191" s="185"/>
      <c r="J191" s="185"/>
      <c r="K191" s="185"/>
      <c r="L191" s="185"/>
      <c r="M191" s="185"/>
      <c r="N191" s="185"/>
      <c r="O191" s="185"/>
      <c r="P191" s="185"/>
      <c r="Q191" s="185"/>
    </row>
    <row r="192" spans="1:17" s="186" customFormat="1" x14ac:dyDescent="0.25">
      <c r="A192" s="185"/>
      <c r="B192" s="185"/>
      <c r="C192" s="185"/>
      <c r="D192" s="185"/>
      <c r="E192" s="185"/>
      <c r="F192" s="185"/>
      <c r="G192" s="185"/>
      <c r="H192" s="185"/>
      <c r="I192" s="185"/>
      <c r="J192" s="185"/>
      <c r="K192" s="185"/>
      <c r="L192" s="185"/>
      <c r="M192" s="185"/>
      <c r="N192" s="185"/>
      <c r="O192" s="185"/>
      <c r="P192" s="185"/>
      <c r="Q192" s="185"/>
    </row>
    <row r="193" spans="1:17" s="186" customFormat="1" x14ac:dyDescent="0.25">
      <c r="A193" s="185"/>
      <c r="B193" s="185"/>
      <c r="C193" s="185"/>
      <c r="D193" s="185"/>
      <c r="E193" s="185"/>
      <c r="F193" s="185"/>
      <c r="G193" s="185"/>
      <c r="H193" s="185"/>
      <c r="I193" s="185"/>
      <c r="J193" s="185"/>
      <c r="K193" s="185"/>
      <c r="L193" s="185"/>
      <c r="M193" s="185"/>
      <c r="N193" s="185"/>
      <c r="O193" s="185"/>
      <c r="P193" s="185"/>
      <c r="Q193" s="185"/>
    </row>
    <row r="194" spans="1:17" s="186" customFormat="1" x14ac:dyDescent="0.25">
      <c r="A194" s="185"/>
      <c r="B194" s="185"/>
      <c r="C194" s="185"/>
      <c r="D194" s="185"/>
      <c r="E194" s="185"/>
      <c r="F194" s="185"/>
      <c r="G194" s="185"/>
      <c r="H194" s="185"/>
      <c r="I194" s="185"/>
      <c r="J194" s="185"/>
      <c r="K194" s="185"/>
      <c r="L194" s="185"/>
      <c r="M194" s="185"/>
      <c r="N194" s="185"/>
      <c r="O194" s="185"/>
      <c r="P194" s="185"/>
      <c r="Q194" s="185"/>
    </row>
    <row r="195" spans="1:17" s="186" customFormat="1" x14ac:dyDescent="0.25">
      <c r="A195" s="185"/>
      <c r="B195" s="185"/>
      <c r="C195" s="185"/>
      <c r="D195" s="185"/>
      <c r="E195" s="185"/>
      <c r="F195" s="185"/>
      <c r="G195" s="185"/>
      <c r="H195" s="185"/>
      <c r="I195" s="185"/>
      <c r="J195" s="185"/>
      <c r="K195" s="185"/>
      <c r="L195" s="185"/>
      <c r="M195" s="185"/>
      <c r="N195" s="185"/>
      <c r="O195" s="185"/>
      <c r="P195" s="185"/>
      <c r="Q195" s="185"/>
    </row>
    <row r="196" spans="1:17" s="186" customFormat="1" x14ac:dyDescent="0.25">
      <c r="A196" s="185"/>
      <c r="B196" s="185"/>
      <c r="C196" s="185"/>
      <c r="D196" s="185"/>
      <c r="E196" s="185"/>
      <c r="F196" s="185"/>
      <c r="G196" s="185"/>
      <c r="H196" s="185"/>
      <c r="I196" s="185"/>
      <c r="J196" s="185"/>
      <c r="K196" s="185"/>
      <c r="L196" s="185"/>
      <c r="M196" s="185"/>
      <c r="N196" s="185"/>
      <c r="O196" s="185"/>
      <c r="P196" s="185"/>
      <c r="Q196" s="185"/>
    </row>
    <row r="197" spans="1:17" s="186" customFormat="1" x14ac:dyDescent="0.25">
      <c r="A197" s="185"/>
      <c r="B197" s="185"/>
      <c r="C197" s="185"/>
      <c r="D197" s="185"/>
      <c r="E197" s="185"/>
      <c r="F197" s="185"/>
      <c r="G197" s="185"/>
      <c r="H197" s="185"/>
      <c r="I197" s="185"/>
      <c r="J197" s="185"/>
      <c r="K197" s="185"/>
      <c r="L197" s="185"/>
      <c r="M197" s="185"/>
      <c r="N197" s="185"/>
      <c r="O197" s="185"/>
      <c r="P197" s="185"/>
      <c r="Q197" s="185"/>
    </row>
    <row r="198" spans="1:17" s="186" customFormat="1" x14ac:dyDescent="0.25">
      <c r="A198" s="185"/>
      <c r="B198" s="185"/>
      <c r="C198" s="185"/>
      <c r="D198" s="185"/>
      <c r="E198" s="185"/>
      <c r="F198" s="185"/>
      <c r="G198" s="185"/>
      <c r="H198" s="185"/>
      <c r="I198" s="185"/>
      <c r="J198" s="185"/>
      <c r="K198" s="185"/>
      <c r="L198" s="185"/>
      <c r="M198" s="185"/>
      <c r="N198" s="185"/>
      <c r="O198" s="185"/>
      <c r="P198" s="185"/>
      <c r="Q198" s="185"/>
    </row>
    <row r="199" spans="1:17" s="186" customFormat="1" x14ac:dyDescent="0.25">
      <c r="A199" s="185"/>
      <c r="B199" s="185"/>
      <c r="C199" s="185"/>
      <c r="D199" s="185"/>
      <c r="E199" s="185"/>
      <c r="F199" s="185"/>
      <c r="G199" s="185"/>
      <c r="H199" s="185"/>
      <c r="I199" s="185"/>
      <c r="J199" s="185"/>
      <c r="K199" s="185"/>
      <c r="L199" s="185"/>
      <c r="M199" s="185"/>
      <c r="N199" s="185"/>
      <c r="O199" s="185"/>
      <c r="P199" s="185"/>
      <c r="Q199" s="185"/>
    </row>
    <row r="200" spans="1:17" s="186" customFormat="1" x14ac:dyDescent="0.25">
      <c r="A200" s="185"/>
      <c r="B200" s="185"/>
      <c r="C200" s="185"/>
      <c r="D200" s="185"/>
      <c r="E200" s="185"/>
      <c r="F200" s="185"/>
      <c r="G200" s="185"/>
      <c r="H200" s="185"/>
      <c r="I200" s="185"/>
      <c r="J200" s="185"/>
      <c r="K200" s="185"/>
      <c r="L200" s="185"/>
      <c r="M200" s="185"/>
      <c r="N200" s="185"/>
      <c r="O200" s="185"/>
      <c r="P200" s="185"/>
      <c r="Q200" s="185"/>
    </row>
    <row r="201" spans="1:17" s="186" customFormat="1" x14ac:dyDescent="0.25">
      <c r="A201" s="185"/>
      <c r="B201" s="185"/>
      <c r="C201" s="185"/>
      <c r="D201" s="185"/>
      <c r="E201" s="185"/>
      <c r="F201" s="185"/>
      <c r="G201" s="185"/>
      <c r="H201" s="185"/>
      <c r="I201" s="185"/>
      <c r="J201" s="185"/>
      <c r="K201" s="185"/>
      <c r="L201" s="185"/>
      <c r="M201" s="185"/>
      <c r="N201" s="185"/>
      <c r="O201" s="185"/>
      <c r="P201" s="185"/>
      <c r="Q201" s="185"/>
    </row>
    <row r="202" spans="1:17" s="186" customFormat="1" x14ac:dyDescent="0.25">
      <c r="A202" s="185"/>
      <c r="B202" s="185"/>
      <c r="C202" s="185"/>
      <c r="D202" s="185"/>
      <c r="E202" s="185"/>
      <c r="F202" s="185"/>
      <c r="G202" s="185"/>
      <c r="H202" s="185"/>
      <c r="I202" s="185"/>
      <c r="J202" s="185"/>
      <c r="K202" s="185"/>
      <c r="L202" s="185"/>
      <c r="M202" s="185"/>
      <c r="N202" s="185"/>
      <c r="O202" s="185"/>
      <c r="P202" s="185"/>
      <c r="Q202" s="185"/>
    </row>
    <row r="203" spans="1:17" s="186" customFormat="1" x14ac:dyDescent="0.25">
      <c r="A203" s="185"/>
      <c r="B203" s="185"/>
      <c r="C203" s="185"/>
      <c r="D203" s="185"/>
      <c r="E203" s="185"/>
      <c r="F203" s="185"/>
      <c r="G203" s="185"/>
      <c r="H203" s="185"/>
      <c r="I203" s="185"/>
      <c r="J203" s="185"/>
      <c r="K203" s="185"/>
      <c r="L203" s="185"/>
      <c r="M203" s="185"/>
      <c r="N203" s="185"/>
      <c r="O203" s="185"/>
      <c r="P203" s="185"/>
      <c r="Q203" s="185"/>
    </row>
    <row r="204" spans="1:17" s="186" customFormat="1" x14ac:dyDescent="0.25">
      <c r="A204" s="185"/>
      <c r="B204" s="185"/>
      <c r="C204" s="185"/>
      <c r="D204" s="185"/>
      <c r="E204" s="185"/>
      <c r="F204" s="185"/>
      <c r="G204" s="185"/>
      <c r="H204" s="185"/>
      <c r="I204" s="185"/>
      <c r="J204" s="185"/>
      <c r="K204" s="185"/>
      <c r="L204" s="185"/>
      <c r="M204" s="185"/>
      <c r="N204" s="185"/>
      <c r="O204" s="185"/>
      <c r="P204" s="185"/>
      <c r="Q204" s="185"/>
    </row>
    <row r="205" spans="1:17" s="186" customFormat="1" x14ac:dyDescent="0.25">
      <c r="A205" s="185"/>
      <c r="B205" s="185"/>
      <c r="C205" s="185"/>
      <c r="D205" s="185"/>
      <c r="E205" s="185"/>
      <c r="F205" s="185"/>
      <c r="G205" s="185"/>
      <c r="H205" s="185"/>
      <c r="I205" s="185"/>
      <c r="J205" s="185"/>
      <c r="K205" s="185"/>
      <c r="L205" s="185"/>
      <c r="M205" s="185"/>
      <c r="N205" s="185"/>
      <c r="O205" s="185"/>
      <c r="P205" s="185"/>
      <c r="Q205" s="185"/>
    </row>
    <row r="206" spans="1:17" s="186" customFormat="1" x14ac:dyDescent="0.25">
      <c r="A206" s="185"/>
      <c r="B206" s="185"/>
      <c r="C206" s="185"/>
      <c r="D206" s="185"/>
      <c r="E206" s="185"/>
      <c r="F206" s="185"/>
      <c r="G206" s="185"/>
      <c r="H206" s="185"/>
      <c r="I206" s="185"/>
      <c r="J206" s="185"/>
      <c r="K206" s="185"/>
      <c r="L206" s="185"/>
      <c r="M206" s="185"/>
      <c r="N206" s="185"/>
      <c r="O206" s="185"/>
      <c r="P206" s="185"/>
      <c r="Q206" s="185"/>
    </row>
    <row r="207" spans="1:17" s="186" customFormat="1" x14ac:dyDescent="0.25">
      <c r="A207" s="185"/>
      <c r="B207" s="185"/>
      <c r="C207" s="185"/>
      <c r="D207" s="185"/>
      <c r="E207" s="185"/>
      <c r="F207" s="185"/>
      <c r="G207" s="185"/>
      <c r="H207" s="185"/>
      <c r="I207" s="185"/>
      <c r="J207" s="185"/>
      <c r="K207" s="185"/>
      <c r="L207" s="185"/>
      <c r="M207" s="185"/>
      <c r="N207" s="185"/>
      <c r="O207" s="185"/>
      <c r="P207" s="185"/>
      <c r="Q207" s="185"/>
    </row>
    <row r="208" spans="1:17" s="186" customFormat="1" x14ac:dyDescent="0.25">
      <c r="A208" s="185"/>
      <c r="B208" s="185"/>
      <c r="C208" s="185"/>
      <c r="D208" s="185"/>
      <c r="E208" s="185"/>
      <c r="F208" s="185"/>
      <c r="G208" s="185"/>
      <c r="H208" s="185"/>
      <c r="I208" s="185"/>
      <c r="J208" s="185"/>
      <c r="K208" s="185"/>
      <c r="L208" s="185"/>
      <c r="M208" s="185"/>
      <c r="N208" s="185"/>
      <c r="O208" s="185"/>
      <c r="P208" s="185"/>
      <c r="Q208" s="185"/>
    </row>
    <row r="209" spans="1:17" s="186" customFormat="1" x14ac:dyDescent="0.25">
      <c r="A209" s="185"/>
      <c r="B209" s="185"/>
      <c r="C209" s="185"/>
      <c r="D209" s="185"/>
      <c r="E209" s="185"/>
      <c r="F209" s="185"/>
      <c r="G209" s="185"/>
      <c r="H209" s="185"/>
      <c r="I209" s="185"/>
      <c r="J209" s="185"/>
      <c r="K209" s="185"/>
      <c r="L209" s="185"/>
      <c r="M209" s="185"/>
      <c r="N209" s="185"/>
      <c r="O209" s="185"/>
      <c r="P209" s="185"/>
      <c r="Q209" s="185"/>
    </row>
    <row r="210" spans="1:17" s="186" customFormat="1" x14ac:dyDescent="0.25">
      <c r="A210" s="185"/>
      <c r="B210" s="185"/>
      <c r="C210" s="185"/>
      <c r="D210" s="185"/>
      <c r="E210" s="185"/>
      <c r="F210" s="185"/>
      <c r="G210" s="185"/>
      <c r="H210" s="185"/>
      <c r="I210" s="185"/>
      <c r="J210" s="185"/>
      <c r="K210" s="185"/>
      <c r="L210" s="185"/>
      <c r="M210" s="185"/>
      <c r="N210" s="185"/>
      <c r="O210" s="185"/>
      <c r="P210" s="185"/>
      <c r="Q210" s="185"/>
    </row>
    <row r="211" spans="1:17" s="186" customFormat="1" x14ac:dyDescent="0.25">
      <c r="A211" s="185"/>
      <c r="B211" s="185"/>
      <c r="C211" s="185"/>
      <c r="D211" s="185"/>
      <c r="E211" s="185"/>
      <c r="F211" s="185"/>
      <c r="G211" s="185"/>
      <c r="H211" s="185"/>
      <c r="I211" s="185"/>
      <c r="J211" s="185"/>
      <c r="K211" s="185"/>
      <c r="L211" s="185"/>
      <c r="M211" s="185"/>
      <c r="N211" s="185"/>
      <c r="O211" s="185"/>
      <c r="P211" s="185"/>
      <c r="Q211" s="185"/>
    </row>
    <row r="212" spans="1:17" s="186" customFormat="1" x14ac:dyDescent="0.25">
      <c r="A212" s="185"/>
      <c r="B212" s="185"/>
      <c r="C212" s="185"/>
      <c r="D212" s="185"/>
      <c r="E212" s="185"/>
      <c r="F212" s="185"/>
      <c r="G212" s="185"/>
      <c r="H212" s="185"/>
      <c r="I212" s="185"/>
      <c r="J212" s="185"/>
      <c r="K212" s="185"/>
      <c r="L212" s="185"/>
      <c r="M212" s="185"/>
      <c r="N212" s="185"/>
      <c r="O212" s="185"/>
      <c r="P212" s="185"/>
      <c r="Q212" s="185"/>
    </row>
    <row r="213" spans="1:17" s="186" customFormat="1" x14ac:dyDescent="0.25">
      <c r="A213" s="185"/>
      <c r="B213" s="185"/>
      <c r="C213" s="185"/>
      <c r="D213" s="185"/>
      <c r="E213" s="185"/>
      <c r="F213" s="185"/>
      <c r="G213" s="185"/>
      <c r="H213" s="185"/>
      <c r="I213" s="185"/>
      <c r="J213" s="185"/>
      <c r="K213" s="185"/>
      <c r="L213" s="185"/>
      <c r="M213" s="185"/>
      <c r="N213" s="185"/>
      <c r="O213" s="185"/>
      <c r="P213" s="185"/>
      <c r="Q213" s="185"/>
    </row>
    <row r="214" spans="1:17" s="186" customFormat="1" x14ac:dyDescent="0.25">
      <c r="A214" s="185"/>
      <c r="B214" s="185"/>
      <c r="C214" s="185"/>
      <c r="D214" s="185"/>
      <c r="E214" s="185"/>
      <c r="F214" s="185"/>
      <c r="G214" s="185"/>
      <c r="H214" s="185"/>
      <c r="I214" s="185"/>
      <c r="J214" s="185"/>
      <c r="K214" s="185"/>
      <c r="L214" s="185"/>
      <c r="M214" s="185"/>
      <c r="N214" s="185"/>
      <c r="O214" s="185"/>
      <c r="P214" s="185"/>
      <c r="Q214" s="185"/>
    </row>
    <row r="215" spans="1:17" s="186" customFormat="1" x14ac:dyDescent="0.25">
      <c r="A215" s="185"/>
      <c r="B215" s="185"/>
      <c r="C215" s="185"/>
      <c r="D215" s="185"/>
      <c r="E215" s="185"/>
      <c r="F215" s="185"/>
      <c r="G215" s="185"/>
      <c r="H215" s="185"/>
      <c r="I215" s="185"/>
      <c r="J215" s="185"/>
      <c r="K215" s="185"/>
      <c r="L215" s="185"/>
      <c r="M215" s="185"/>
      <c r="N215" s="185"/>
      <c r="O215" s="185"/>
      <c r="P215" s="185"/>
      <c r="Q215" s="185"/>
    </row>
    <row r="216" spans="1:17" s="186" customFormat="1" x14ac:dyDescent="0.25">
      <c r="A216" s="185"/>
      <c r="B216" s="185"/>
      <c r="C216" s="185"/>
      <c r="D216" s="185"/>
      <c r="E216" s="185"/>
      <c r="F216" s="185"/>
      <c r="G216" s="185"/>
      <c r="H216" s="185"/>
      <c r="I216" s="185"/>
      <c r="J216" s="185"/>
      <c r="K216" s="185"/>
      <c r="L216" s="185"/>
      <c r="M216" s="185"/>
      <c r="N216" s="185"/>
      <c r="O216" s="185"/>
      <c r="P216" s="185"/>
      <c r="Q216" s="185"/>
    </row>
    <row r="217" spans="1:17" s="186" customFormat="1" x14ac:dyDescent="0.25">
      <c r="A217" s="185"/>
      <c r="B217" s="185"/>
      <c r="C217" s="185"/>
      <c r="D217" s="185"/>
      <c r="E217" s="185"/>
      <c r="F217" s="185"/>
      <c r="G217" s="185"/>
      <c r="H217" s="185"/>
      <c r="I217" s="185"/>
      <c r="J217" s="185"/>
      <c r="K217" s="185"/>
      <c r="L217" s="185"/>
      <c r="M217" s="185"/>
      <c r="N217" s="185"/>
      <c r="O217" s="185"/>
      <c r="P217" s="185"/>
      <c r="Q217" s="185"/>
    </row>
    <row r="218" spans="1:17" s="186" customFormat="1" x14ac:dyDescent="0.25">
      <c r="A218" s="185"/>
      <c r="B218" s="185"/>
      <c r="C218" s="185"/>
      <c r="D218" s="185"/>
      <c r="E218" s="185"/>
      <c r="F218" s="185"/>
      <c r="G218" s="185"/>
      <c r="H218" s="185"/>
      <c r="I218" s="185"/>
      <c r="J218" s="185"/>
      <c r="K218" s="185"/>
      <c r="L218" s="185"/>
      <c r="M218" s="185"/>
      <c r="N218" s="185"/>
      <c r="O218" s="185"/>
      <c r="P218" s="185"/>
      <c r="Q218" s="185"/>
    </row>
    <row r="219" spans="1:17" s="186" customFormat="1" x14ac:dyDescent="0.25">
      <c r="A219" s="185"/>
      <c r="B219" s="185"/>
      <c r="C219" s="185"/>
      <c r="D219" s="185"/>
      <c r="E219" s="185"/>
      <c r="F219" s="185"/>
      <c r="G219" s="185"/>
      <c r="H219" s="185"/>
      <c r="I219" s="185"/>
      <c r="J219" s="185"/>
      <c r="K219" s="185"/>
      <c r="L219" s="185"/>
      <c r="M219" s="185"/>
      <c r="N219" s="185"/>
      <c r="O219" s="185"/>
      <c r="P219" s="185"/>
      <c r="Q219" s="185"/>
    </row>
    <row r="220" spans="1:17" s="186" customFormat="1" x14ac:dyDescent="0.25">
      <c r="A220" s="185"/>
      <c r="B220" s="185"/>
      <c r="C220" s="185"/>
      <c r="D220" s="185"/>
      <c r="E220" s="185"/>
      <c r="F220" s="185"/>
      <c r="G220" s="185"/>
      <c r="H220" s="185"/>
      <c r="I220" s="185"/>
      <c r="J220" s="185"/>
      <c r="K220" s="185"/>
      <c r="L220" s="185"/>
      <c r="M220" s="185"/>
      <c r="N220" s="185"/>
      <c r="O220" s="185"/>
      <c r="P220" s="185"/>
      <c r="Q220" s="185"/>
    </row>
    <row r="221" spans="1:17" s="186" customFormat="1" x14ac:dyDescent="0.25">
      <c r="A221" s="185"/>
      <c r="B221" s="185"/>
      <c r="C221" s="185"/>
      <c r="D221" s="185"/>
      <c r="E221" s="185"/>
      <c r="F221" s="185"/>
      <c r="G221" s="185"/>
      <c r="H221" s="185"/>
      <c r="I221" s="185"/>
      <c r="J221" s="185"/>
      <c r="K221" s="185"/>
      <c r="L221" s="185"/>
      <c r="M221" s="185"/>
      <c r="N221" s="185"/>
      <c r="O221" s="185"/>
      <c r="P221" s="185"/>
      <c r="Q221" s="185"/>
    </row>
    <row r="222" spans="1:17" s="186" customFormat="1" x14ac:dyDescent="0.25">
      <c r="A222" s="185"/>
      <c r="B222" s="185"/>
      <c r="C222" s="185"/>
      <c r="D222" s="185"/>
      <c r="E222" s="185"/>
      <c r="F222" s="185"/>
      <c r="G222" s="185"/>
      <c r="H222" s="185"/>
      <c r="I222" s="185"/>
      <c r="J222" s="185"/>
      <c r="K222" s="185"/>
      <c r="L222" s="185"/>
      <c r="M222" s="185"/>
      <c r="N222" s="185"/>
      <c r="O222" s="185"/>
      <c r="P222" s="185"/>
      <c r="Q222" s="185"/>
    </row>
    <row r="223" spans="1:17" s="186" customFormat="1" x14ac:dyDescent="0.25">
      <c r="A223" s="185"/>
      <c r="B223" s="185"/>
      <c r="C223" s="185"/>
      <c r="D223" s="185"/>
      <c r="E223" s="185"/>
      <c r="F223" s="185"/>
      <c r="G223" s="185"/>
      <c r="H223" s="185"/>
      <c r="I223" s="185"/>
      <c r="J223" s="185"/>
      <c r="K223" s="185"/>
      <c r="L223" s="185"/>
      <c r="M223" s="185"/>
      <c r="N223" s="185"/>
      <c r="O223" s="185"/>
      <c r="P223" s="185"/>
      <c r="Q223" s="185"/>
    </row>
    <row r="224" spans="1:17" s="186" customFormat="1" x14ac:dyDescent="0.25">
      <c r="A224" s="185"/>
      <c r="B224" s="185"/>
      <c r="C224" s="185"/>
      <c r="D224" s="185"/>
      <c r="E224" s="185"/>
      <c r="F224" s="185"/>
      <c r="G224" s="185"/>
      <c r="H224" s="185"/>
      <c r="I224" s="185"/>
      <c r="J224" s="185"/>
      <c r="K224" s="185"/>
      <c r="L224" s="185"/>
      <c r="M224" s="185"/>
      <c r="N224" s="185"/>
      <c r="O224" s="185"/>
      <c r="P224" s="185"/>
      <c r="Q224" s="185"/>
    </row>
    <row r="225" spans="1:17" s="186" customFormat="1" x14ac:dyDescent="0.25">
      <c r="A225" s="185"/>
      <c r="B225" s="185"/>
      <c r="C225" s="185"/>
      <c r="D225" s="185"/>
      <c r="E225" s="185"/>
      <c r="F225" s="185"/>
      <c r="G225" s="185"/>
      <c r="H225" s="185"/>
      <c r="I225" s="185"/>
      <c r="J225" s="185"/>
      <c r="K225" s="185"/>
      <c r="L225" s="185"/>
      <c r="M225" s="185"/>
      <c r="N225" s="185"/>
      <c r="O225" s="185"/>
      <c r="P225" s="185"/>
      <c r="Q225" s="185"/>
    </row>
    <row r="226" spans="1:17" s="186" customFormat="1" x14ac:dyDescent="0.25">
      <c r="A226" s="185"/>
      <c r="B226" s="185"/>
      <c r="C226" s="185"/>
      <c r="D226" s="185"/>
      <c r="E226" s="185"/>
      <c r="F226" s="185"/>
      <c r="G226" s="185"/>
      <c r="H226" s="185"/>
      <c r="I226" s="185"/>
      <c r="J226" s="185"/>
      <c r="K226" s="185"/>
      <c r="L226" s="185"/>
      <c r="M226" s="185"/>
      <c r="N226" s="185"/>
      <c r="O226" s="185"/>
      <c r="P226" s="185"/>
      <c r="Q226" s="185"/>
    </row>
    <row r="227" spans="1:17" s="186" customFormat="1" x14ac:dyDescent="0.25">
      <c r="A227" s="185"/>
      <c r="B227" s="185"/>
      <c r="C227" s="185"/>
      <c r="D227" s="185"/>
      <c r="E227" s="185"/>
      <c r="F227" s="185"/>
      <c r="G227" s="185"/>
      <c r="H227" s="185"/>
      <c r="I227" s="185"/>
      <c r="J227" s="185"/>
      <c r="K227" s="185"/>
      <c r="L227" s="185"/>
      <c r="M227" s="185"/>
      <c r="N227" s="185"/>
      <c r="O227" s="185"/>
      <c r="P227" s="185"/>
      <c r="Q227" s="185"/>
    </row>
    <row r="228" spans="1:17" s="186" customFormat="1" x14ac:dyDescent="0.25">
      <c r="A228" s="185"/>
      <c r="B228" s="185"/>
      <c r="C228" s="185"/>
      <c r="D228" s="185"/>
      <c r="E228" s="185"/>
      <c r="F228" s="185"/>
      <c r="G228" s="185"/>
      <c r="H228" s="185"/>
      <c r="I228" s="185"/>
      <c r="J228" s="185"/>
      <c r="K228" s="185"/>
      <c r="L228" s="185"/>
      <c r="M228" s="185"/>
      <c r="N228" s="185"/>
      <c r="O228" s="185"/>
      <c r="P228" s="185"/>
      <c r="Q228" s="185"/>
    </row>
    <row r="229" spans="1:17" s="186" customFormat="1" x14ac:dyDescent="0.25">
      <c r="A229" s="185"/>
      <c r="B229" s="185"/>
      <c r="C229" s="185"/>
      <c r="D229" s="185"/>
      <c r="E229" s="185"/>
      <c r="F229" s="185"/>
      <c r="G229" s="185"/>
      <c r="H229" s="185"/>
      <c r="I229" s="185"/>
      <c r="J229" s="185"/>
      <c r="K229" s="185"/>
      <c r="L229" s="185"/>
      <c r="M229" s="185"/>
      <c r="N229" s="185"/>
      <c r="O229" s="185"/>
      <c r="P229" s="185"/>
      <c r="Q229" s="185"/>
    </row>
    <row r="230" spans="1:17" s="186" customFormat="1" x14ac:dyDescent="0.25">
      <c r="A230" s="185"/>
      <c r="B230" s="185"/>
      <c r="C230" s="185"/>
      <c r="D230" s="185"/>
      <c r="E230" s="185"/>
      <c r="F230" s="185"/>
      <c r="G230" s="185"/>
      <c r="H230" s="185"/>
      <c r="I230" s="185"/>
      <c r="J230" s="185"/>
      <c r="K230" s="185"/>
      <c r="L230" s="185"/>
      <c r="M230" s="185"/>
      <c r="N230" s="185"/>
      <c r="O230" s="185"/>
      <c r="P230" s="185"/>
      <c r="Q230" s="185"/>
    </row>
    <row r="231" spans="1:17" s="186" customFormat="1" x14ac:dyDescent="0.25">
      <c r="A231" s="185"/>
      <c r="B231" s="185"/>
      <c r="C231" s="185"/>
      <c r="D231" s="185"/>
      <c r="E231" s="185"/>
      <c r="F231" s="185"/>
      <c r="G231" s="185"/>
      <c r="H231" s="185"/>
      <c r="I231" s="185"/>
      <c r="J231" s="185"/>
      <c r="K231" s="185"/>
      <c r="L231" s="185"/>
      <c r="M231" s="185"/>
      <c r="N231" s="185"/>
      <c r="O231" s="185"/>
      <c r="P231" s="185"/>
      <c r="Q231" s="185"/>
    </row>
    <row r="232" spans="1:17" s="186" customFormat="1" x14ac:dyDescent="0.25">
      <c r="A232" s="185"/>
      <c r="B232" s="185"/>
      <c r="C232" s="185"/>
      <c r="D232" s="185"/>
      <c r="E232" s="185"/>
      <c r="F232" s="185"/>
      <c r="G232" s="185"/>
      <c r="H232" s="185"/>
      <c r="I232" s="185"/>
      <c r="J232" s="185"/>
      <c r="K232" s="185"/>
      <c r="L232" s="185"/>
      <c r="M232" s="185"/>
      <c r="N232" s="185"/>
      <c r="O232" s="185"/>
      <c r="P232" s="185"/>
      <c r="Q232" s="185"/>
    </row>
    <row r="233" spans="1:17" s="186" customFormat="1" x14ac:dyDescent="0.25">
      <c r="A233" s="185"/>
      <c r="B233" s="185"/>
      <c r="C233" s="185"/>
      <c r="D233" s="185"/>
      <c r="E233" s="185"/>
      <c r="F233" s="185"/>
      <c r="G233" s="185"/>
      <c r="H233" s="185"/>
      <c r="I233" s="185"/>
      <c r="J233" s="185"/>
      <c r="K233" s="185"/>
      <c r="L233" s="185"/>
      <c r="M233" s="185"/>
      <c r="N233" s="185"/>
      <c r="O233" s="185"/>
      <c r="P233" s="185"/>
      <c r="Q233" s="185"/>
    </row>
    <row r="234" spans="1:17" s="186" customFormat="1" x14ac:dyDescent="0.25">
      <c r="A234" s="185"/>
      <c r="B234" s="185"/>
      <c r="C234" s="185"/>
      <c r="D234" s="185"/>
      <c r="E234" s="185"/>
      <c r="F234" s="185"/>
      <c r="G234" s="185"/>
      <c r="H234" s="185"/>
      <c r="I234" s="185"/>
      <c r="J234" s="185"/>
      <c r="K234" s="185"/>
      <c r="L234" s="185"/>
      <c r="M234" s="185"/>
      <c r="N234" s="185"/>
      <c r="O234" s="185"/>
      <c r="P234" s="185"/>
      <c r="Q234" s="185"/>
    </row>
    <row r="235" spans="1:17" s="186" customFormat="1" x14ac:dyDescent="0.25">
      <c r="A235" s="185"/>
      <c r="B235" s="185"/>
      <c r="C235" s="185"/>
      <c r="D235" s="185"/>
      <c r="E235" s="185"/>
      <c r="F235" s="185"/>
      <c r="G235" s="185"/>
      <c r="H235" s="185"/>
      <c r="I235" s="185"/>
      <c r="J235" s="185"/>
      <c r="K235" s="185"/>
      <c r="L235" s="185"/>
      <c r="M235" s="185"/>
      <c r="N235" s="185"/>
      <c r="O235" s="185"/>
      <c r="P235" s="185"/>
      <c r="Q235" s="185"/>
    </row>
    <row r="236" spans="1:17" s="186" customFormat="1" x14ac:dyDescent="0.25">
      <c r="A236" s="185"/>
      <c r="B236" s="185"/>
      <c r="C236" s="185"/>
      <c r="D236" s="185"/>
      <c r="E236" s="185"/>
      <c r="F236" s="185"/>
      <c r="G236" s="185"/>
      <c r="H236" s="185"/>
      <c r="I236" s="185"/>
      <c r="J236" s="185"/>
      <c r="K236" s="185"/>
      <c r="L236" s="185"/>
      <c r="M236" s="185"/>
      <c r="N236" s="185"/>
      <c r="O236" s="185"/>
      <c r="P236" s="185"/>
      <c r="Q236" s="185"/>
    </row>
    <row r="237" spans="1:17" s="186" customFormat="1" x14ac:dyDescent="0.25">
      <c r="A237" s="185"/>
      <c r="B237" s="185"/>
      <c r="C237" s="185"/>
      <c r="D237" s="185"/>
      <c r="E237" s="185"/>
      <c r="F237" s="185"/>
      <c r="G237" s="185"/>
      <c r="H237" s="185"/>
      <c r="I237" s="185"/>
      <c r="J237" s="185"/>
      <c r="K237" s="185"/>
      <c r="L237" s="185"/>
      <c r="M237" s="185"/>
      <c r="N237" s="185"/>
      <c r="O237" s="185"/>
      <c r="P237" s="185"/>
      <c r="Q237" s="185"/>
    </row>
    <row r="238" spans="1:17" s="186" customFormat="1" x14ac:dyDescent="0.25">
      <c r="A238" s="185"/>
      <c r="B238" s="185"/>
      <c r="C238" s="185"/>
      <c r="D238" s="185"/>
      <c r="E238" s="185"/>
      <c r="F238" s="185"/>
      <c r="G238" s="185"/>
      <c r="H238" s="185"/>
      <c r="I238" s="185"/>
      <c r="J238" s="185"/>
      <c r="K238" s="185"/>
      <c r="L238" s="185"/>
      <c r="M238" s="185"/>
      <c r="N238" s="185"/>
      <c r="O238" s="185"/>
      <c r="P238" s="185"/>
      <c r="Q238" s="185"/>
    </row>
    <row r="239" spans="1:17" s="186" customFormat="1" x14ac:dyDescent="0.25">
      <c r="A239" s="185"/>
      <c r="B239" s="185"/>
      <c r="C239" s="185"/>
      <c r="D239" s="185"/>
      <c r="E239" s="185"/>
      <c r="F239" s="185"/>
      <c r="G239" s="185"/>
      <c r="H239" s="185"/>
      <c r="I239" s="185"/>
      <c r="J239" s="185"/>
      <c r="K239" s="185"/>
      <c r="L239" s="185"/>
      <c r="M239" s="185"/>
      <c r="N239" s="185"/>
      <c r="O239" s="185"/>
      <c r="P239" s="185"/>
      <c r="Q239" s="185"/>
    </row>
    <row r="240" spans="1:17" s="186" customFormat="1" x14ac:dyDescent="0.25">
      <c r="A240" s="185"/>
      <c r="B240" s="185"/>
      <c r="C240" s="185"/>
      <c r="D240" s="185"/>
      <c r="E240" s="185"/>
      <c r="F240" s="185"/>
      <c r="G240" s="185"/>
      <c r="H240" s="185"/>
      <c r="I240" s="185"/>
      <c r="J240" s="185"/>
      <c r="K240" s="185"/>
      <c r="L240" s="185"/>
      <c r="M240" s="185"/>
      <c r="N240" s="185"/>
      <c r="O240" s="185"/>
      <c r="P240" s="185"/>
      <c r="Q240" s="185"/>
    </row>
    <row r="241" spans="1:17" s="186" customFormat="1" x14ac:dyDescent="0.25">
      <c r="A241" s="185"/>
      <c r="B241" s="185"/>
      <c r="C241" s="185"/>
      <c r="D241" s="185"/>
      <c r="E241" s="185"/>
      <c r="F241" s="185"/>
      <c r="G241" s="185"/>
      <c r="H241" s="185"/>
      <c r="I241" s="185"/>
      <c r="J241" s="185"/>
      <c r="K241" s="185"/>
      <c r="L241" s="185"/>
      <c r="M241" s="185"/>
      <c r="N241" s="185"/>
      <c r="O241" s="185"/>
      <c r="P241" s="185"/>
      <c r="Q241" s="185"/>
    </row>
    <row r="242" spans="1:17" s="186" customFormat="1" x14ac:dyDescent="0.25">
      <c r="A242" s="185"/>
      <c r="B242" s="185"/>
      <c r="C242" s="185"/>
      <c r="D242" s="185"/>
      <c r="E242" s="185"/>
      <c r="F242" s="185"/>
      <c r="G242" s="185"/>
      <c r="H242" s="185"/>
      <c r="I242" s="185"/>
      <c r="J242" s="185"/>
      <c r="K242" s="185"/>
      <c r="L242" s="185"/>
      <c r="M242" s="185"/>
      <c r="N242" s="185"/>
      <c r="O242" s="185"/>
      <c r="P242" s="185"/>
      <c r="Q242" s="185"/>
    </row>
    <row r="243" spans="1:17" s="186" customFormat="1" x14ac:dyDescent="0.25">
      <c r="A243" s="185"/>
      <c r="B243" s="185"/>
      <c r="C243" s="185"/>
      <c r="D243" s="185"/>
      <c r="E243" s="185"/>
      <c r="F243" s="185"/>
      <c r="G243" s="185"/>
      <c r="H243" s="185"/>
      <c r="I243" s="185"/>
      <c r="J243" s="185"/>
      <c r="K243" s="185"/>
      <c r="L243" s="185"/>
      <c r="M243" s="185"/>
      <c r="N243" s="185"/>
      <c r="O243" s="185"/>
      <c r="P243" s="185"/>
      <c r="Q243" s="185"/>
    </row>
    <row r="244" spans="1:17" s="186" customFormat="1" x14ac:dyDescent="0.25">
      <c r="A244" s="185"/>
      <c r="B244" s="185"/>
      <c r="C244" s="185"/>
      <c r="D244" s="185"/>
      <c r="E244" s="185"/>
      <c r="F244" s="185"/>
      <c r="G244" s="185"/>
      <c r="H244" s="185"/>
      <c r="I244" s="185"/>
      <c r="J244" s="185"/>
      <c r="K244" s="185"/>
      <c r="L244" s="185"/>
      <c r="M244" s="185"/>
      <c r="N244" s="185"/>
      <c r="O244" s="185"/>
      <c r="P244" s="185"/>
      <c r="Q244" s="185"/>
    </row>
    <row r="245" spans="1:17" s="186" customFormat="1" x14ac:dyDescent="0.25">
      <c r="A245" s="185"/>
      <c r="B245" s="185"/>
      <c r="C245" s="185"/>
      <c r="D245" s="185"/>
      <c r="E245" s="185"/>
      <c r="F245" s="185"/>
      <c r="G245" s="185"/>
      <c r="H245" s="185"/>
      <c r="I245" s="185"/>
      <c r="J245" s="185"/>
      <c r="K245" s="185"/>
      <c r="L245" s="185"/>
      <c r="M245" s="185"/>
      <c r="N245" s="185"/>
      <c r="O245" s="185"/>
      <c r="P245" s="185"/>
      <c r="Q245" s="185"/>
    </row>
    <row r="246" spans="1:17" s="186" customFormat="1" x14ac:dyDescent="0.25">
      <c r="A246" s="185"/>
      <c r="B246" s="185"/>
      <c r="C246" s="185"/>
      <c r="D246" s="185"/>
      <c r="E246" s="185"/>
      <c r="F246" s="185"/>
      <c r="G246" s="185"/>
      <c r="H246" s="185"/>
      <c r="I246" s="185"/>
      <c r="J246" s="185"/>
      <c r="K246" s="185"/>
      <c r="L246" s="185"/>
      <c r="M246" s="185"/>
      <c r="N246" s="185"/>
      <c r="O246" s="185"/>
      <c r="P246" s="185"/>
      <c r="Q246" s="185"/>
    </row>
    <row r="247" spans="1:17" s="186" customFormat="1" x14ac:dyDescent="0.25">
      <c r="A247" s="185"/>
      <c r="B247" s="185"/>
      <c r="C247" s="185"/>
      <c r="D247" s="185"/>
      <c r="E247" s="185"/>
      <c r="F247" s="185"/>
      <c r="G247" s="185"/>
      <c r="H247" s="185"/>
      <c r="I247" s="185"/>
      <c r="J247" s="185"/>
      <c r="K247" s="185"/>
      <c r="L247" s="185"/>
      <c r="M247" s="185"/>
      <c r="N247" s="185"/>
      <c r="O247" s="185"/>
      <c r="P247" s="185"/>
      <c r="Q247" s="185"/>
    </row>
    <row r="248" spans="1:17" s="186" customFormat="1" x14ac:dyDescent="0.25">
      <c r="A248" s="185"/>
      <c r="B248" s="185"/>
      <c r="C248" s="185"/>
      <c r="D248" s="185"/>
      <c r="E248" s="185"/>
      <c r="F248" s="185"/>
      <c r="G248" s="185"/>
      <c r="H248" s="185"/>
      <c r="I248" s="185"/>
      <c r="J248" s="185"/>
      <c r="K248" s="185"/>
      <c r="L248" s="185"/>
      <c r="M248" s="185"/>
      <c r="N248" s="185"/>
      <c r="O248" s="185"/>
      <c r="P248" s="185"/>
      <c r="Q248" s="185"/>
    </row>
    <row r="249" spans="1:17" s="186" customFormat="1" x14ac:dyDescent="0.25">
      <c r="A249" s="185"/>
      <c r="B249" s="185"/>
      <c r="C249" s="185"/>
      <c r="D249" s="185"/>
      <c r="E249" s="185"/>
      <c r="F249" s="185"/>
      <c r="G249" s="185"/>
      <c r="H249" s="185"/>
      <c r="I249" s="185"/>
      <c r="J249" s="185"/>
      <c r="K249" s="185"/>
      <c r="L249" s="185"/>
      <c r="M249" s="185"/>
      <c r="N249" s="185"/>
      <c r="O249" s="185"/>
      <c r="P249" s="185"/>
      <c r="Q249" s="185"/>
    </row>
    <row r="250" spans="1:17" s="186" customFormat="1" x14ac:dyDescent="0.25">
      <c r="A250" s="185"/>
      <c r="B250" s="185"/>
      <c r="C250" s="185"/>
      <c r="D250" s="185"/>
      <c r="E250" s="185"/>
      <c r="F250" s="185"/>
      <c r="G250" s="185"/>
      <c r="H250" s="185"/>
      <c r="I250" s="185"/>
      <c r="J250" s="185"/>
      <c r="K250" s="185"/>
      <c r="L250" s="185"/>
      <c r="M250" s="185"/>
      <c r="N250" s="185"/>
      <c r="O250" s="185"/>
      <c r="P250" s="185"/>
      <c r="Q250" s="185"/>
    </row>
    <row r="251" spans="1:17" s="186" customFormat="1" x14ac:dyDescent="0.25">
      <c r="A251" s="185"/>
      <c r="B251" s="185"/>
      <c r="C251" s="185"/>
      <c r="D251" s="185"/>
      <c r="E251" s="185"/>
      <c r="F251" s="185"/>
      <c r="G251" s="185"/>
      <c r="H251" s="185"/>
      <c r="I251" s="185"/>
      <c r="J251" s="185"/>
      <c r="K251" s="185"/>
      <c r="L251" s="185"/>
      <c r="M251" s="185"/>
      <c r="N251" s="185"/>
      <c r="O251" s="185"/>
      <c r="P251" s="185"/>
      <c r="Q251" s="185"/>
    </row>
    <row r="252" spans="1:17" s="186" customFormat="1" x14ac:dyDescent="0.25">
      <c r="A252" s="185"/>
      <c r="B252" s="185"/>
      <c r="C252" s="185"/>
      <c r="D252" s="185"/>
      <c r="E252" s="185"/>
      <c r="F252" s="185"/>
      <c r="G252" s="185"/>
      <c r="H252" s="185"/>
      <c r="I252" s="185"/>
      <c r="J252" s="185"/>
      <c r="K252" s="185"/>
      <c r="L252" s="185"/>
      <c r="M252" s="185"/>
      <c r="N252" s="185"/>
      <c r="O252" s="185"/>
      <c r="P252" s="185"/>
      <c r="Q252" s="185"/>
    </row>
    <row r="253" spans="1:17" s="186" customFormat="1" x14ac:dyDescent="0.25">
      <c r="A253" s="185"/>
      <c r="B253" s="185"/>
      <c r="C253" s="185"/>
      <c r="D253" s="185"/>
      <c r="E253" s="185"/>
      <c r="F253" s="185"/>
      <c r="G253" s="185"/>
      <c r="H253" s="185"/>
      <c r="I253" s="185"/>
      <c r="J253" s="185"/>
      <c r="K253" s="185"/>
      <c r="L253" s="185"/>
      <c r="M253" s="185"/>
      <c r="N253" s="185"/>
      <c r="O253" s="185"/>
      <c r="P253" s="185"/>
      <c r="Q253" s="185"/>
    </row>
    <row r="254" spans="1:17" s="186" customFormat="1" x14ac:dyDescent="0.25">
      <c r="A254" s="185"/>
      <c r="B254" s="185"/>
      <c r="C254" s="185"/>
      <c r="D254" s="185"/>
      <c r="E254" s="185"/>
      <c r="F254" s="185"/>
      <c r="G254" s="185"/>
      <c r="H254" s="185"/>
      <c r="I254" s="185"/>
      <c r="J254" s="185"/>
      <c r="K254" s="185"/>
      <c r="L254" s="185"/>
      <c r="M254" s="185"/>
      <c r="N254" s="185"/>
      <c r="O254" s="185"/>
      <c r="P254" s="185"/>
      <c r="Q254" s="185"/>
    </row>
    <row r="255" spans="1:17" s="186" customFormat="1" x14ac:dyDescent="0.25">
      <c r="A255" s="185"/>
      <c r="B255" s="185"/>
      <c r="C255" s="185"/>
      <c r="D255" s="185"/>
      <c r="E255" s="185"/>
      <c r="F255" s="185"/>
      <c r="G255" s="185"/>
      <c r="H255" s="185"/>
      <c r="I255" s="185"/>
      <c r="J255" s="185"/>
      <c r="K255" s="185"/>
      <c r="L255" s="185"/>
      <c r="M255" s="185"/>
      <c r="N255" s="185"/>
      <c r="O255" s="185"/>
      <c r="P255" s="185"/>
      <c r="Q255" s="185"/>
    </row>
    <row r="256" spans="1:17" s="186" customFormat="1" x14ac:dyDescent="0.25">
      <c r="A256" s="185"/>
      <c r="B256" s="185"/>
      <c r="C256" s="185"/>
      <c r="D256" s="185"/>
      <c r="E256" s="185"/>
      <c r="F256" s="185"/>
      <c r="G256" s="185"/>
      <c r="H256" s="185"/>
      <c r="I256" s="185"/>
      <c r="J256" s="185"/>
      <c r="K256" s="185"/>
      <c r="L256" s="185"/>
      <c r="M256" s="185"/>
      <c r="N256" s="185"/>
      <c r="O256" s="185"/>
      <c r="P256" s="185"/>
      <c r="Q256" s="185"/>
    </row>
    <row r="257" spans="1:17" s="186" customFormat="1" x14ac:dyDescent="0.25">
      <c r="A257" s="185"/>
      <c r="B257" s="185"/>
      <c r="C257" s="185"/>
      <c r="D257" s="185"/>
      <c r="E257" s="185"/>
      <c r="F257" s="185"/>
      <c r="G257" s="185"/>
      <c r="H257" s="185"/>
      <c r="I257" s="185"/>
      <c r="J257" s="185"/>
      <c r="K257" s="185"/>
      <c r="L257" s="185"/>
      <c r="M257" s="185"/>
      <c r="N257" s="185"/>
      <c r="O257" s="185"/>
      <c r="P257" s="185"/>
      <c r="Q257" s="185"/>
    </row>
    <row r="258" spans="1:17" s="186" customFormat="1" x14ac:dyDescent="0.25">
      <c r="A258" s="185"/>
      <c r="B258" s="185"/>
      <c r="C258" s="185"/>
      <c r="D258" s="185"/>
      <c r="E258" s="185"/>
      <c r="F258" s="185"/>
      <c r="G258" s="185"/>
      <c r="H258" s="185"/>
      <c r="I258" s="185"/>
      <c r="J258" s="185"/>
      <c r="K258" s="185"/>
      <c r="L258" s="185"/>
      <c r="M258" s="185"/>
      <c r="N258" s="185"/>
      <c r="O258" s="185"/>
      <c r="P258" s="185"/>
      <c r="Q258" s="185"/>
    </row>
    <row r="259" spans="1:17" s="186" customFormat="1" x14ac:dyDescent="0.25">
      <c r="A259" s="185"/>
      <c r="B259" s="185"/>
      <c r="C259" s="185"/>
      <c r="D259" s="185"/>
      <c r="E259" s="185"/>
      <c r="F259" s="185"/>
      <c r="G259" s="185"/>
      <c r="H259" s="185"/>
      <c r="I259" s="185"/>
      <c r="J259" s="185"/>
      <c r="K259" s="185"/>
      <c r="L259" s="185"/>
      <c r="M259" s="185"/>
      <c r="N259" s="185"/>
      <c r="O259" s="185"/>
      <c r="P259" s="185"/>
      <c r="Q259" s="185"/>
    </row>
    <row r="260" spans="1:17" s="186" customFormat="1" x14ac:dyDescent="0.25">
      <c r="A260" s="185"/>
      <c r="B260" s="185"/>
      <c r="C260" s="185"/>
      <c r="D260" s="185"/>
      <c r="E260" s="185"/>
      <c r="F260" s="185"/>
      <c r="G260" s="185"/>
      <c r="H260" s="185"/>
      <c r="I260" s="185"/>
      <c r="J260" s="185"/>
      <c r="K260" s="185"/>
      <c r="L260" s="185"/>
      <c r="M260" s="185"/>
      <c r="N260" s="185"/>
      <c r="O260" s="185"/>
      <c r="P260" s="185"/>
      <c r="Q260" s="185"/>
    </row>
    <row r="261" spans="1:17" s="186" customFormat="1" x14ac:dyDescent="0.25">
      <c r="A261" s="185"/>
      <c r="B261" s="185"/>
      <c r="C261" s="185"/>
      <c r="D261" s="185"/>
      <c r="E261" s="185"/>
      <c r="F261" s="185"/>
      <c r="G261" s="185"/>
      <c r="H261" s="185"/>
      <c r="I261" s="185"/>
      <c r="J261" s="185"/>
      <c r="K261" s="185"/>
      <c r="L261" s="185"/>
      <c r="M261" s="185"/>
      <c r="N261" s="185"/>
      <c r="O261" s="185"/>
      <c r="P261" s="185"/>
      <c r="Q261" s="185"/>
    </row>
    <row r="262" spans="1:17" s="186" customFormat="1" x14ac:dyDescent="0.25">
      <c r="A262" s="185"/>
      <c r="B262" s="185"/>
      <c r="C262" s="185"/>
      <c r="D262" s="185"/>
      <c r="E262" s="185"/>
      <c r="F262" s="185"/>
      <c r="G262" s="185"/>
      <c r="H262" s="185"/>
      <c r="I262" s="185"/>
      <c r="J262" s="185"/>
      <c r="K262" s="185"/>
      <c r="L262" s="185"/>
      <c r="M262" s="185"/>
      <c r="N262" s="185"/>
      <c r="O262" s="185"/>
      <c r="P262" s="185"/>
      <c r="Q262" s="185"/>
    </row>
    <row r="263" spans="1:17" s="186" customFormat="1" x14ac:dyDescent="0.25">
      <c r="A263" s="185"/>
      <c r="B263" s="185"/>
      <c r="C263" s="185"/>
      <c r="D263" s="185"/>
      <c r="E263" s="185"/>
      <c r="F263" s="185"/>
      <c r="G263" s="185"/>
      <c r="H263" s="185"/>
      <c r="I263" s="185"/>
      <c r="J263" s="185"/>
      <c r="K263" s="185"/>
      <c r="L263" s="185"/>
      <c r="M263" s="185"/>
      <c r="N263" s="185"/>
      <c r="O263" s="185"/>
      <c r="P263" s="185"/>
      <c r="Q263" s="185"/>
    </row>
    <row r="264" spans="1:17" s="186" customFormat="1" x14ac:dyDescent="0.25">
      <c r="A264" s="185"/>
      <c r="B264" s="185"/>
      <c r="C264" s="185"/>
      <c r="D264" s="185"/>
      <c r="E264" s="185"/>
      <c r="F264" s="185"/>
      <c r="G264" s="185"/>
      <c r="H264" s="185"/>
      <c r="I264" s="185"/>
      <c r="J264" s="185"/>
      <c r="K264" s="185"/>
      <c r="L264" s="185"/>
      <c r="M264" s="185"/>
      <c r="N264" s="185"/>
      <c r="O264" s="185"/>
      <c r="P264" s="185"/>
      <c r="Q264" s="185"/>
    </row>
    <row r="265" spans="1:17" s="186" customFormat="1" x14ac:dyDescent="0.25">
      <c r="A265" s="185"/>
      <c r="B265" s="185"/>
      <c r="C265" s="185"/>
      <c r="D265" s="185"/>
      <c r="E265" s="185"/>
      <c r="F265" s="185"/>
      <c r="G265" s="185"/>
      <c r="H265" s="185"/>
      <c r="I265" s="185"/>
      <c r="J265" s="185"/>
      <c r="K265" s="185"/>
      <c r="L265" s="185"/>
      <c r="M265" s="185"/>
      <c r="N265" s="185"/>
      <c r="O265" s="185"/>
      <c r="P265" s="185"/>
      <c r="Q265" s="185"/>
    </row>
    <row r="266" spans="1:17" s="186" customFormat="1" x14ac:dyDescent="0.25">
      <c r="A266" s="185"/>
      <c r="B266" s="185"/>
      <c r="C266" s="185"/>
      <c r="D266" s="185"/>
      <c r="E266" s="185"/>
      <c r="F266" s="185"/>
      <c r="G266" s="185"/>
      <c r="H266" s="185"/>
      <c r="I266" s="185"/>
      <c r="J266" s="185"/>
      <c r="K266" s="185"/>
      <c r="L266" s="185"/>
      <c r="M266" s="185"/>
      <c r="N266" s="185"/>
      <c r="O266" s="185"/>
      <c r="P266" s="185"/>
      <c r="Q266" s="185"/>
    </row>
    <row r="267" spans="1:17" s="186" customFormat="1" x14ac:dyDescent="0.25">
      <c r="A267" s="185"/>
      <c r="B267" s="185"/>
      <c r="C267" s="185"/>
      <c r="D267" s="185"/>
      <c r="E267" s="185"/>
      <c r="F267" s="185"/>
      <c r="G267" s="185"/>
      <c r="H267" s="185"/>
      <c r="I267" s="185"/>
      <c r="J267" s="185"/>
      <c r="K267" s="185"/>
      <c r="L267" s="185"/>
      <c r="M267" s="185"/>
      <c r="N267" s="185"/>
      <c r="O267" s="185"/>
      <c r="P267" s="185"/>
      <c r="Q267" s="185"/>
    </row>
    <row r="268" spans="1:17" s="186" customFormat="1" x14ac:dyDescent="0.25">
      <c r="A268" s="185"/>
      <c r="B268" s="185"/>
      <c r="C268" s="185"/>
      <c r="D268" s="185"/>
      <c r="E268" s="185"/>
      <c r="F268" s="185"/>
      <c r="G268" s="185"/>
      <c r="H268" s="185"/>
      <c r="I268" s="185"/>
      <c r="J268" s="185"/>
      <c r="K268" s="185"/>
      <c r="L268" s="185"/>
      <c r="M268" s="185"/>
      <c r="N268" s="185"/>
      <c r="O268" s="185"/>
      <c r="P268" s="185"/>
      <c r="Q268" s="185"/>
    </row>
    <row r="269" spans="1:17" s="186" customFormat="1" x14ac:dyDescent="0.25">
      <c r="A269" s="185"/>
      <c r="B269" s="185"/>
      <c r="C269" s="185"/>
      <c r="D269" s="185"/>
      <c r="E269" s="185"/>
      <c r="F269" s="185"/>
      <c r="G269" s="185"/>
      <c r="H269" s="185"/>
      <c r="I269" s="185"/>
      <c r="J269" s="185"/>
      <c r="K269" s="185"/>
      <c r="L269" s="185"/>
      <c r="M269" s="185"/>
      <c r="N269" s="185"/>
      <c r="O269" s="185"/>
      <c r="P269" s="185"/>
      <c r="Q269" s="185"/>
    </row>
    <row r="270" spans="1:17" s="186" customFormat="1" x14ac:dyDescent="0.25">
      <c r="A270" s="185"/>
      <c r="B270" s="185"/>
      <c r="C270" s="185"/>
      <c r="D270" s="185"/>
      <c r="E270" s="185"/>
      <c r="F270" s="185"/>
      <c r="G270" s="185"/>
      <c r="H270" s="185"/>
      <c r="I270" s="185"/>
      <c r="J270" s="185"/>
      <c r="K270" s="185"/>
      <c r="L270" s="185"/>
      <c r="M270" s="185"/>
      <c r="N270" s="185"/>
      <c r="O270" s="185"/>
      <c r="P270" s="185"/>
      <c r="Q270" s="185"/>
    </row>
    <row r="271" spans="1:17" s="186" customFormat="1" x14ac:dyDescent="0.25">
      <c r="A271" s="185"/>
      <c r="B271" s="185"/>
      <c r="C271" s="185"/>
      <c r="D271" s="185"/>
      <c r="E271" s="185"/>
      <c r="F271" s="185"/>
      <c r="G271" s="185"/>
      <c r="H271" s="185"/>
      <c r="I271" s="185"/>
      <c r="J271" s="185"/>
      <c r="K271" s="185"/>
      <c r="L271" s="185"/>
      <c r="M271" s="185"/>
      <c r="N271" s="185"/>
      <c r="O271" s="185"/>
      <c r="P271" s="185"/>
      <c r="Q271" s="185"/>
    </row>
    <row r="272" spans="1:17" s="186" customFormat="1" x14ac:dyDescent="0.25">
      <c r="A272" s="185"/>
      <c r="B272" s="185"/>
      <c r="C272" s="185"/>
      <c r="D272" s="185"/>
      <c r="E272" s="185"/>
      <c r="F272" s="185"/>
      <c r="G272" s="185"/>
      <c r="H272" s="185"/>
      <c r="I272" s="185"/>
      <c r="J272" s="185"/>
      <c r="K272" s="185"/>
      <c r="L272" s="185"/>
      <c r="M272" s="185"/>
      <c r="N272" s="185"/>
      <c r="O272" s="185"/>
      <c r="P272" s="185"/>
      <c r="Q272" s="185"/>
    </row>
    <row r="273" spans="1:17" s="186" customFormat="1" x14ac:dyDescent="0.25">
      <c r="A273" s="185"/>
      <c r="B273" s="185"/>
      <c r="C273" s="185"/>
      <c r="D273" s="185"/>
      <c r="E273" s="185"/>
      <c r="F273" s="185"/>
      <c r="G273" s="185"/>
      <c r="H273" s="185"/>
      <c r="I273" s="185"/>
      <c r="J273" s="185"/>
      <c r="K273" s="185"/>
      <c r="L273" s="185"/>
      <c r="M273" s="185"/>
      <c r="N273" s="185"/>
      <c r="O273" s="185"/>
      <c r="P273" s="185"/>
      <c r="Q273" s="185"/>
    </row>
    <row r="274" spans="1:17" s="186" customFormat="1" x14ac:dyDescent="0.25">
      <c r="A274" s="185"/>
      <c r="B274" s="185"/>
      <c r="C274" s="185"/>
      <c r="D274" s="185"/>
      <c r="E274" s="185"/>
      <c r="F274" s="185"/>
      <c r="G274" s="185"/>
      <c r="H274" s="185"/>
      <c r="I274" s="185"/>
      <c r="J274" s="185"/>
      <c r="K274" s="185"/>
      <c r="L274" s="185"/>
      <c r="M274" s="185"/>
      <c r="N274" s="185"/>
      <c r="O274" s="185"/>
      <c r="P274" s="185"/>
      <c r="Q274" s="185"/>
    </row>
    <row r="275" spans="1:17" s="186" customFormat="1" x14ac:dyDescent="0.25">
      <c r="A275" s="185"/>
      <c r="B275" s="185"/>
      <c r="C275" s="185"/>
      <c r="D275" s="185"/>
      <c r="E275" s="185"/>
      <c r="F275" s="185"/>
      <c r="G275" s="185"/>
      <c r="H275" s="185"/>
      <c r="I275" s="185"/>
      <c r="J275" s="185"/>
      <c r="K275" s="185"/>
      <c r="L275" s="185"/>
      <c r="M275" s="185"/>
      <c r="N275" s="185"/>
      <c r="O275" s="185"/>
      <c r="P275" s="185"/>
      <c r="Q275" s="185"/>
    </row>
    <row r="276" spans="1:17" s="186" customFormat="1" x14ac:dyDescent="0.25">
      <c r="A276" s="185"/>
      <c r="B276" s="185"/>
      <c r="C276" s="185"/>
      <c r="D276" s="185"/>
      <c r="E276" s="185"/>
      <c r="F276" s="185"/>
      <c r="G276" s="185"/>
      <c r="H276" s="185"/>
      <c r="I276" s="185"/>
      <c r="J276" s="185"/>
      <c r="K276" s="185"/>
      <c r="L276" s="185"/>
      <c r="M276" s="185"/>
      <c r="N276" s="185"/>
      <c r="O276" s="185"/>
      <c r="P276" s="185"/>
      <c r="Q276" s="185"/>
    </row>
    <row r="277" spans="1:17" s="186" customFormat="1" x14ac:dyDescent="0.25">
      <c r="A277" s="185"/>
      <c r="B277" s="185"/>
      <c r="C277" s="185"/>
      <c r="D277" s="185"/>
      <c r="E277" s="185"/>
      <c r="F277" s="185"/>
      <c r="G277" s="185"/>
      <c r="H277" s="185"/>
      <c r="I277" s="185"/>
      <c r="J277" s="185"/>
      <c r="K277" s="185"/>
      <c r="L277" s="185"/>
      <c r="M277" s="185"/>
      <c r="N277" s="185"/>
      <c r="O277" s="185"/>
      <c r="P277" s="185"/>
      <c r="Q277" s="185"/>
    </row>
    <row r="278" spans="1:17" s="186" customFormat="1" x14ac:dyDescent="0.25">
      <c r="A278" s="185"/>
      <c r="B278" s="185"/>
      <c r="C278" s="185"/>
      <c r="D278" s="185"/>
      <c r="E278" s="185"/>
      <c r="F278" s="185"/>
      <c r="G278" s="185"/>
      <c r="H278" s="185"/>
      <c r="I278" s="185"/>
      <c r="J278" s="185"/>
      <c r="K278" s="185"/>
      <c r="L278" s="185"/>
      <c r="M278" s="185"/>
      <c r="N278" s="185"/>
      <c r="O278" s="185"/>
      <c r="P278" s="185"/>
      <c r="Q278" s="185"/>
    </row>
    <row r="279" spans="1:17" s="186" customFormat="1" x14ac:dyDescent="0.25">
      <c r="A279" s="185"/>
      <c r="B279" s="185"/>
      <c r="C279" s="185"/>
      <c r="D279" s="185"/>
      <c r="E279" s="185"/>
      <c r="F279" s="185"/>
      <c r="G279" s="185"/>
      <c r="H279" s="185"/>
      <c r="I279" s="185"/>
      <c r="J279" s="185"/>
      <c r="K279" s="185"/>
      <c r="L279" s="185"/>
      <c r="M279" s="185"/>
      <c r="N279" s="185"/>
      <c r="O279" s="185"/>
      <c r="P279" s="185"/>
      <c r="Q279" s="185"/>
    </row>
    <row r="280" spans="1:17" s="186" customFormat="1" x14ac:dyDescent="0.25">
      <c r="A280" s="185"/>
      <c r="B280" s="185"/>
      <c r="C280" s="185"/>
      <c r="D280" s="185"/>
      <c r="E280" s="185"/>
      <c r="F280" s="185"/>
      <c r="G280" s="185"/>
      <c r="H280" s="185"/>
      <c r="I280" s="185"/>
      <c r="J280" s="185"/>
      <c r="K280" s="185"/>
      <c r="L280" s="185"/>
      <c r="M280" s="185"/>
      <c r="N280" s="185"/>
      <c r="O280" s="185"/>
      <c r="P280" s="185"/>
      <c r="Q280" s="185"/>
    </row>
    <row r="281" spans="1:17" s="186" customFormat="1" x14ac:dyDescent="0.25">
      <c r="A281" s="185"/>
      <c r="B281" s="185"/>
      <c r="C281" s="185"/>
      <c r="D281" s="185"/>
      <c r="E281" s="185"/>
      <c r="F281" s="185"/>
      <c r="G281" s="185"/>
      <c r="H281" s="185"/>
      <c r="I281" s="185"/>
      <c r="J281" s="185"/>
      <c r="K281" s="185"/>
      <c r="L281" s="185"/>
      <c r="M281" s="185"/>
      <c r="N281" s="185"/>
      <c r="O281" s="185"/>
      <c r="P281" s="185"/>
      <c r="Q281" s="185"/>
    </row>
    <row r="282" spans="1:17" s="186" customFormat="1" x14ac:dyDescent="0.25">
      <c r="A282" s="185"/>
      <c r="B282" s="185"/>
      <c r="C282" s="185"/>
      <c r="D282" s="185"/>
      <c r="E282" s="185"/>
      <c r="F282" s="185"/>
      <c r="G282" s="185"/>
      <c r="H282" s="185"/>
      <c r="I282" s="185"/>
      <c r="J282" s="185"/>
      <c r="K282" s="185"/>
      <c r="L282" s="185"/>
      <c r="M282" s="185"/>
      <c r="N282" s="185"/>
      <c r="O282" s="185"/>
      <c r="P282" s="185"/>
      <c r="Q282" s="185"/>
    </row>
    <row r="283" spans="1:17" s="186" customFormat="1" x14ac:dyDescent="0.25">
      <c r="A283" s="185"/>
      <c r="B283" s="185"/>
      <c r="C283" s="185"/>
      <c r="D283" s="185"/>
      <c r="E283" s="185"/>
      <c r="F283" s="185"/>
      <c r="G283" s="185"/>
      <c r="H283" s="185"/>
      <c r="I283" s="185"/>
      <c r="J283" s="185"/>
      <c r="K283" s="185"/>
      <c r="L283" s="185"/>
      <c r="M283" s="185"/>
      <c r="N283" s="185"/>
      <c r="O283" s="185"/>
      <c r="P283" s="185"/>
      <c r="Q283" s="185"/>
    </row>
    <row r="284" spans="1:17" s="186" customFormat="1" x14ac:dyDescent="0.25">
      <c r="A284" s="185"/>
      <c r="B284" s="185"/>
      <c r="C284" s="185"/>
      <c r="D284" s="185"/>
      <c r="E284" s="185"/>
      <c r="F284" s="185"/>
      <c r="G284" s="185"/>
      <c r="H284" s="185"/>
      <c r="I284" s="185"/>
      <c r="J284" s="185"/>
      <c r="K284" s="185"/>
      <c r="L284" s="185"/>
      <c r="M284" s="185"/>
      <c r="N284" s="185"/>
      <c r="O284" s="185"/>
      <c r="P284" s="185"/>
      <c r="Q284" s="185"/>
    </row>
    <row r="285" spans="1:17" s="186" customFormat="1" x14ac:dyDescent="0.25">
      <c r="A285" s="185"/>
      <c r="B285" s="185"/>
      <c r="C285" s="185"/>
      <c r="D285" s="185"/>
      <c r="E285" s="185"/>
      <c r="F285" s="185"/>
      <c r="G285" s="185"/>
      <c r="H285" s="185"/>
      <c r="I285" s="185"/>
      <c r="J285" s="185"/>
      <c r="K285" s="185"/>
      <c r="L285" s="185"/>
      <c r="M285" s="185"/>
      <c r="N285" s="185"/>
      <c r="O285" s="185"/>
      <c r="P285" s="185"/>
      <c r="Q285" s="185"/>
    </row>
    <row r="286" spans="1:17" s="186" customFormat="1" x14ac:dyDescent="0.25">
      <c r="A286" s="185"/>
      <c r="B286" s="185"/>
      <c r="C286" s="185"/>
      <c r="D286" s="185"/>
      <c r="E286" s="185"/>
      <c r="F286" s="185"/>
      <c r="G286" s="185"/>
      <c r="H286" s="185"/>
      <c r="I286" s="185"/>
      <c r="J286" s="185"/>
      <c r="K286" s="185"/>
      <c r="L286" s="185"/>
      <c r="M286" s="185"/>
      <c r="N286" s="185"/>
      <c r="O286" s="185"/>
      <c r="P286" s="185"/>
      <c r="Q286" s="185"/>
    </row>
    <row r="287" spans="1:17" s="186" customFormat="1" x14ac:dyDescent="0.25">
      <c r="A287" s="185"/>
      <c r="B287" s="185"/>
      <c r="C287" s="185"/>
      <c r="D287" s="185"/>
      <c r="E287" s="185"/>
      <c r="F287" s="185"/>
      <c r="G287" s="185"/>
      <c r="H287" s="185"/>
      <c r="I287" s="185"/>
      <c r="J287" s="185"/>
      <c r="K287" s="185"/>
      <c r="L287" s="185"/>
      <c r="M287" s="185"/>
      <c r="N287" s="185"/>
      <c r="O287" s="185"/>
      <c r="P287" s="185"/>
      <c r="Q287" s="185"/>
    </row>
    <row r="288" spans="1:17" s="186" customFormat="1" x14ac:dyDescent="0.25">
      <c r="A288" s="185"/>
      <c r="B288" s="185"/>
      <c r="C288" s="185"/>
      <c r="D288" s="185"/>
      <c r="E288" s="185"/>
      <c r="F288" s="185"/>
      <c r="G288" s="185"/>
      <c r="H288" s="185"/>
      <c r="I288" s="185"/>
      <c r="J288" s="185"/>
      <c r="K288" s="185"/>
      <c r="L288" s="185"/>
      <c r="M288" s="185"/>
      <c r="N288" s="185"/>
      <c r="O288" s="185"/>
      <c r="P288" s="185"/>
      <c r="Q288" s="185"/>
    </row>
    <row r="289" spans="1:17" s="186" customFormat="1" x14ac:dyDescent="0.25">
      <c r="A289" s="185"/>
      <c r="B289" s="185"/>
      <c r="C289" s="185"/>
      <c r="D289" s="185"/>
      <c r="E289" s="185"/>
      <c r="F289" s="185"/>
      <c r="G289" s="185"/>
      <c r="H289" s="185"/>
      <c r="I289" s="185"/>
      <c r="J289" s="185"/>
      <c r="K289" s="185"/>
      <c r="L289" s="185"/>
      <c r="M289" s="185"/>
      <c r="N289" s="185"/>
      <c r="O289" s="185"/>
      <c r="P289" s="185"/>
      <c r="Q289" s="185"/>
    </row>
    <row r="290" spans="1:17" s="186" customFormat="1" x14ac:dyDescent="0.25">
      <c r="A290" s="185"/>
      <c r="B290" s="185"/>
      <c r="C290" s="185"/>
      <c r="D290" s="185"/>
      <c r="E290" s="185"/>
      <c r="F290" s="185"/>
      <c r="G290" s="185"/>
      <c r="H290" s="185"/>
      <c r="I290" s="185"/>
      <c r="J290" s="185"/>
      <c r="K290" s="185"/>
      <c r="L290" s="185"/>
      <c r="M290" s="185"/>
      <c r="N290" s="185"/>
      <c r="O290" s="185"/>
      <c r="P290" s="185"/>
      <c r="Q290" s="185"/>
    </row>
    <row r="291" spans="1:17" s="186" customFormat="1" x14ac:dyDescent="0.25">
      <c r="A291" s="185"/>
      <c r="B291" s="185"/>
      <c r="C291" s="185"/>
      <c r="D291" s="185"/>
      <c r="E291" s="185"/>
      <c r="F291" s="185"/>
      <c r="G291" s="185"/>
      <c r="H291" s="185"/>
      <c r="I291" s="185"/>
      <c r="J291" s="185"/>
      <c r="K291" s="185"/>
      <c r="L291" s="185"/>
      <c r="M291" s="185"/>
      <c r="N291" s="185"/>
      <c r="O291" s="185"/>
      <c r="P291" s="185"/>
      <c r="Q291" s="185"/>
    </row>
    <row r="292" spans="1:17" s="186" customFormat="1" x14ac:dyDescent="0.25">
      <c r="A292" s="185"/>
      <c r="B292" s="185"/>
      <c r="C292" s="185"/>
      <c r="D292" s="185"/>
      <c r="E292" s="185"/>
      <c r="F292" s="185"/>
      <c r="G292" s="185"/>
      <c r="H292" s="185"/>
      <c r="I292" s="185"/>
      <c r="J292" s="185"/>
      <c r="K292" s="185"/>
      <c r="L292" s="185"/>
      <c r="M292" s="185"/>
      <c r="N292" s="185"/>
      <c r="O292" s="185"/>
      <c r="P292" s="185"/>
      <c r="Q292" s="185"/>
    </row>
    <row r="293" spans="1:17" s="186" customFormat="1" x14ac:dyDescent="0.25">
      <c r="A293" s="185"/>
      <c r="B293" s="185"/>
      <c r="C293" s="185"/>
      <c r="D293" s="185"/>
      <c r="E293" s="185"/>
      <c r="F293" s="185"/>
      <c r="G293" s="185"/>
      <c r="H293" s="185"/>
      <c r="I293" s="185"/>
      <c r="J293" s="185"/>
      <c r="K293" s="185"/>
      <c r="L293" s="185"/>
      <c r="M293" s="185"/>
      <c r="N293" s="185"/>
      <c r="O293" s="185"/>
      <c r="P293" s="185"/>
      <c r="Q293" s="185"/>
    </row>
    <row r="294" spans="1:17" s="186" customFormat="1" x14ac:dyDescent="0.25">
      <c r="A294" s="185"/>
      <c r="B294" s="185"/>
      <c r="C294" s="185"/>
      <c r="D294" s="185"/>
      <c r="E294" s="185"/>
      <c r="F294" s="185"/>
      <c r="G294" s="185"/>
      <c r="H294" s="185"/>
      <c r="I294" s="185"/>
      <c r="J294" s="185"/>
      <c r="K294" s="185"/>
      <c r="L294" s="185"/>
      <c r="M294" s="185"/>
      <c r="N294" s="185"/>
      <c r="O294" s="185"/>
      <c r="P294" s="185"/>
      <c r="Q294" s="185"/>
    </row>
    <row r="295" spans="1:17" s="186" customFormat="1" x14ac:dyDescent="0.25">
      <c r="A295" s="185"/>
      <c r="B295" s="185"/>
      <c r="C295" s="185"/>
      <c r="D295" s="185"/>
      <c r="E295" s="185"/>
      <c r="F295" s="185"/>
      <c r="G295" s="185"/>
      <c r="H295" s="185"/>
      <c r="I295" s="185"/>
      <c r="J295" s="185"/>
      <c r="K295" s="185"/>
      <c r="L295" s="185"/>
      <c r="M295" s="185"/>
      <c r="N295" s="185"/>
      <c r="O295" s="185"/>
      <c r="P295" s="185"/>
      <c r="Q295" s="185"/>
    </row>
    <row r="296" spans="1:17" s="186" customFormat="1" x14ac:dyDescent="0.25">
      <c r="A296" s="185"/>
      <c r="B296" s="185"/>
      <c r="C296" s="185"/>
      <c r="D296" s="185"/>
      <c r="E296" s="185"/>
      <c r="F296" s="185"/>
      <c r="G296" s="185"/>
      <c r="H296" s="185"/>
      <c r="I296" s="185"/>
      <c r="J296" s="185"/>
      <c r="K296" s="185"/>
      <c r="L296" s="185"/>
      <c r="M296" s="185"/>
      <c r="N296" s="185"/>
      <c r="O296" s="185"/>
      <c r="P296" s="185"/>
      <c r="Q296" s="185"/>
    </row>
    <row r="297" spans="1:17" s="186" customFormat="1" x14ac:dyDescent="0.25">
      <c r="A297" s="185"/>
      <c r="B297" s="185"/>
      <c r="C297" s="185"/>
      <c r="D297" s="185"/>
      <c r="E297" s="185"/>
      <c r="F297" s="185"/>
      <c r="G297" s="185"/>
      <c r="H297" s="185"/>
      <c r="I297" s="185"/>
      <c r="J297" s="185"/>
      <c r="K297" s="185"/>
      <c r="L297" s="185"/>
      <c r="M297" s="185"/>
      <c r="N297" s="185"/>
      <c r="O297" s="185"/>
      <c r="P297" s="185"/>
      <c r="Q297" s="185"/>
    </row>
    <row r="298" spans="1:17" s="186" customFormat="1" x14ac:dyDescent="0.25">
      <c r="A298" s="185"/>
      <c r="B298" s="185"/>
      <c r="C298" s="185"/>
      <c r="D298" s="185"/>
      <c r="E298" s="185"/>
      <c r="F298" s="185"/>
      <c r="G298" s="185"/>
      <c r="H298" s="185"/>
      <c r="I298" s="185"/>
      <c r="J298" s="185"/>
      <c r="K298" s="185"/>
      <c r="L298" s="185"/>
      <c r="M298" s="185"/>
      <c r="N298" s="185"/>
      <c r="O298" s="185"/>
      <c r="P298" s="185"/>
      <c r="Q298" s="185"/>
    </row>
    <row r="299" spans="1:17" s="186" customFormat="1" x14ac:dyDescent="0.25">
      <c r="A299" s="185"/>
      <c r="B299" s="185"/>
      <c r="C299" s="185"/>
      <c r="D299" s="185"/>
      <c r="E299" s="185"/>
      <c r="F299" s="185"/>
      <c r="G299" s="185"/>
      <c r="H299" s="185"/>
      <c r="I299" s="185"/>
      <c r="J299" s="185"/>
      <c r="K299" s="185"/>
      <c r="L299" s="185"/>
      <c r="M299" s="185"/>
      <c r="N299" s="185"/>
      <c r="O299" s="185"/>
      <c r="P299" s="185"/>
      <c r="Q299" s="185"/>
    </row>
    <row r="300" spans="1:17" s="186" customFormat="1" x14ac:dyDescent="0.25">
      <c r="A300" s="185"/>
      <c r="B300" s="185"/>
      <c r="C300" s="185"/>
      <c r="D300" s="185"/>
      <c r="E300" s="185"/>
      <c r="F300" s="185"/>
      <c r="G300" s="185"/>
      <c r="H300" s="185"/>
      <c r="I300" s="185"/>
      <c r="J300" s="185"/>
      <c r="K300" s="185"/>
      <c r="L300" s="185"/>
      <c r="M300" s="185"/>
      <c r="N300" s="185"/>
      <c r="O300" s="185"/>
      <c r="P300" s="185"/>
      <c r="Q300" s="185"/>
    </row>
    <row r="301" spans="1:17" s="186" customFormat="1" x14ac:dyDescent="0.25">
      <c r="A301" s="185"/>
      <c r="B301" s="185"/>
      <c r="C301" s="185"/>
      <c r="D301" s="185"/>
      <c r="E301" s="185"/>
      <c r="F301" s="185"/>
      <c r="G301" s="185"/>
      <c r="H301" s="185"/>
      <c r="I301" s="185"/>
      <c r="J301" s="185"/>
      <c r="K301" s="185"/>
      <c r="L301" s="185"/>
      <c r="M301" s="185"/>
      <c r="N301" s="185"/>
      <c r="O301" s="185"/>
      <c r="P301" s="185"/>
      <c r="Q301" s="185"/>
    </row>
    <row r="302" spans="1:17" s="186" customFormat="1" x14ac:dyDescent="0.25">
      <c r="A302" s="185"/>
      <c r="B302" s="185"/>
      <c r="C302" s="185"/>
      <c r="D302" s="185"/>
      <c r="E302" s="185"/>
      <c r="F302" s="185"/>
      <c r="G302" s="185"/>
      <c r="H302" s="185"/>
      <c r="I302" s="185"/>
      <c r="J302" s="185"/>
      <c r="K302" s="185"/>
      <c r="L302" s="185"/>
      <c r="M302" s="185"/>
      <c r="N302" s="185"/>
      <c r="O302" s="185"/>
      <c r="P302" s="185"/>
      <c r="Q302" s="185"/>
    </row>
    <row r="303" spans="1:17" s="186" customFormat="1" x14ac:dyDescent="0.25">
      <c r="A303" s="185"/>
      <c r="B303" s="185"/>
      <c r="C303" s="185"/>
      <c r="D303" s="185"/>
      <c r="E303" s="185"/>
      <c r="F303" s="185"/>
      <c r="G303" s="185"/>
      <c r="H303" s="185"/>
      <c r="I303" s="185"/>
      <c r="J303" s="185"/>
      <c r="K303" s="185"/>
      <c r="L303" s="185"/>
      <c r="M303" s="185"/>
      <c r="N303" s="185"/>
      <c r="O303" s="185"/>
      <c r="P303" s="185"/>
      <c r="Q303" s="185"/>
    </row>
    <row r="304" spans="1:17" s="186" customFormat="1" x14ac:dyDescent="0.25">
      <c r="A304" s="185"/>
      <c r="B304" s="185"/>
      <c r="C304" s="185"/>
      <c r="D304" s="185"/>
      <c r="E304" s="185"/>
      <c r="F304" s="185"/>
      <c r="G304" s="185"/>
      <c r="H304" s="185"/>
      <c r="I304" s="185"/>
      <c r="J304" s="185"/>
      <c r="K304" s="185"/>
      <c r="L304" s="185"/>
      <c r="M304" s="185"/>
      <c r="N304" s="185"/>
      <c r="O304" s="185"/>
      <c r="P304" s="185"/>
      <c r="Q304" s="185"/>
    </row>
    <row r="305" spans="1:17" s="186" customFormat="1" x14ac:dyDescent="0.25">
      <c r="A305" s="185"/>
      <c r="B305" s="185"/>
      <c r="C305" s="185"/>
      <c r="D305" s="185"/>
      <c r="E305" s="185"/>
      <c r="F305" s="185"/>
      <c r="G305" s="185"/>
      <c r="H305" s="185"/>
      <c r="I305" s="185"/>
      <c r="J305" s="185"/>
      <c r="K305" s="185"/>
      <c r="L305" s="185"/>
      <c r="M305" s="185"/>
      <c r="N305" s="185"/>
      <c r="O305" s="185"/>
      <c r="P305" s="185"/>
      <c r="Q305" s="185"/>
    </row>
    <row r="306" spans="1:17" s="186" customFormat="1" x14ac:dyDescent="0.25">
      <c r="A306" s="185"/>
      <c r="B306" s="185"/>
      <c r="C306" s="185"/>
      <c r="D306" s="185"/>
      <c r="E306" s="185"/>
      <c r="F306" s="185"/>
      <c r="G306" s="185"/>
      <c r="H306" s="185"/>
      <c r="I306" s="185"/>
      <c r="J306" s="185"/>
      <c r="K306" s="185"/>
      <c r="L306" s="185"/>
      <c r="M306" s="185"/>
      <c r="N306" s="185"/>
      <c r="O306" s="185"/>
      <c r="P306" s="185"/>
      <c r="Q306" s="185"/>
    </row>
    <row r="307" spans="1:17" s="186" customFormat="1" x14ac:dyDescent="0.25">
      <c r="A307" s="185"/>
      <c r="B307" s="185"/>
      <c r="C307" s="185"/>
      <c r="D307" s="185"/>
      <c r="E307" s="185"/>
      <c r="F307" s="185"/>
      <c r="G307" s="185"/>
      <c r="H307" s="185"/>
      <c r="I307" s="185"/>
      <c r="J307" s="185"/>
      <c r="K307" s="185"/>
      <c r="L307" s="185"/>
      <c r="M307" s="185"/>
      <c r="N307" s="185"/>
      <c r="O307" s="185"/>
      <c r="P307" s="185"/>
      <c r="Q307" s="185"/>
    </row>
    <row r="308" spans="1:17" s="186" customFormat="1" x14ac:dyDescent="0.25">
      <c r="A308" s="185"/>
      <c r="B308" s="185"/>
      <c r="C308" s="185"/>
      <c r="D308" s="185"/>
      <c r="E308" s="185"/>
      <c r="F308" s="185"/>
      <c r="G308" s="185"/>
      <c r="H308" s="185"/>
      <c r="I308" s="185"/>
      <c r="J308" s="185"/>
      <c r="K308" s="185"/>
      <c r="L308" s="185"/>
      <c r="M308" s="185"/>
      <c r="N308" s="185"/>
      <c r="O308" s="185"/>
      <c r="P308" s="185"/>
      <c r="Q308" s="185"/>
    </row>
    <row r="309" spans="1:17" s="186" customFormat="1" x14ac:dyDescent="0.25">
      <c r="A309" s="185"/>
      <c r="B309" s="185"/>
      <c r="C309" s="185"/>
      <c r="D309" s="185"/>
      <c r="E309" s="185"/>
      <c r="F309" s="185"/>
      <c r="G309" s="185"/>
      <c r="H309" s="185"/>
      <c r="I309" s="185"/>
      <c r="J309" s="185"/>
      <c r="K309" s="185"/>
      <c r="L309" s="185"/>
      <c r="M309" s="185"/>
      <c r="N309" s="185"/>
      <c r="O309" s="185"/>
      <c r="P309" s="185"/>
      <c r="Q309" s="185"/>
    </row>
    <row r="310" spans="1:17" s="186" customFormat="1" x14ac:dyDescent="0.25">
      <c r="A310" s="185"/>
      <c r="B310" s="185"/>
      <c r="C310" s="185"/>
      <c r="D310" s="185"/>
      <c r="E310" s="185"/>
      <c r="F310" s="185"/>
      <c r="G310" s="185"/>
      <c r="H310" s="185"/>
      <c r="I310" s="185"/>
      <c r="J310" s="185"/>
      <c r="K310" s="185"/>
      <c r="L310" s="185"/>
      <c r="M310" s="185"/>
      <c r="N310" s="185"/>
      <c r="O310" s="185"/>
      <c r="P310" s="185"/>
      <c r="Q310" s="185"/>
    </row>
    <row r="311" spans="1:17" s="186" customFormat="1" x14ac:dyDescent="0.25">
      <c r="A311" s="185"/>
      <c r="B311" s="185"/>
      <c r="C311" s="185"/>
      <c r="D311" s="185"/>
      <c r="E311" s="185"/>
      <c r="F311" s="185"/>
      <c r="G311" s="185"/>
      <c r="H311" s="185"/>
      <c r="I311" s="185"/>
      <c r="J311" s="185"/>
      <c r="K311" s="185"/>
      <c r="L311" s="185"/>
      <c r="M311" s="185"/>
      <c r="N311" s="185"/>
      <c r="O311" s="185"/>
      <c r="P311" s="185"/>
      <c r="Q311" s="185"/>
    </row>
    <row r="312" spans="1:17" s="186" customFormat="1" x14ac:dyDescent="0.25">
      <c r="A312" s="185"/>
      <c r="B312" s="185"/>
      <c r="C312" s="185"/>
      <c r="D312" s="185"/>
      <c r="E312" s="185"/>
      <c r="F312" s="185"/>
      <c r="G312" s="185"/>
      <c r="H312" s="185"/>
      <c r="I312" s="185"/>
      <c r="J312" s="185"/>
      <c r="K312" s="185"/>
      <c r="L312" s="185"/>
      <c r="M312" s="185"/>
      <c r="N312" s="185"/>
      <c r="O312" s="185"/>
      <c r="P312" s="185"/>
      <c r="Q312" s="185"/>
    </row>
    <row r="313" spans="1:17" s="186" customFormat="1" x14ac:dyDescent="0.25">
      <c r="A313" s="185"/>
      <c r="B313" s="185"/>
      <c r="C313" s="185"/>
      <c r="D313" s="185"/>
      <c r="E313" s="185"/>
      <c r="F313" s="185"/>
      <c r="G313" s="185"/>
      <c r="H313" s="185"/>
      <c r="I313" s="185"/>
      <c r="J313" s="185"/>
      <c r="K313" s="185"/>
      <c r="L313" s="185"/>
      <c r="M313" s="185"/>
      <c r="N313" s="185"/>
      <c r="O313" s="185"/>
      <c r="P313" s="185"/>
      <c r="Q313" s="185"/>
    </row>
    <row r="314" spans="1:17" s="186" customFormat="1" x14ac:dyDescent="0.25">
      <c r="A314" s="185"/>
      <c r="B314" s="185"/>
      <c r="C314" s="185"/>
      <c r="D314" s="185"/>
      <c r="E314" s="185"/>
      <c r="F314" s="185"/>
      <c r="G314" s="185"/>
      <c r="H314" s="185"/>
      <c r="I314" s="185"/>
      <c r="J314" s="185"/>
      <c r="K314" s="185"/>
      <c r="L314" s="185"/>
      <c r="M314" s="185"/>
      <c r="N314" s="185"/>
      <c r="O314" s="185"/>
      <c r="P314" s="185"/>
      <c r="Q314" s="185"/>
    </row>
    <row r="315" spans="1:17" s="186" customFormat="1" x14ac:dyDescent="0.25">
      <c r="A315" s="185"/>
      <c r="B315" s="185"/>
      <c r="C315" s="185"/>
      <c r="D315" s="185"/>
      <c r="E315" s="185"/>
      <c r="F315" s="185"/>
      <c r="G315" s="185"/>
      <c r="H315" s="185"/>
      <c r="I315" s="185"/>
      <c r="J315" s="185"/>
      <c r="K315" s="185"/>
      <c r="L315" s="185"/>
      <c r="M315" s="185"/>
      <c r="N315" s="185"/>
      <c r="O315" s="185"/>
      <c r="P315" s="185"/>
      <c r="Q315" s="185"/>
    </row>
    <row r="316" spans="1:17" s="186" customFormat="1" x14ac:dyDescent="0.25">
      <c r="A316" s="185"/>
      <c r="B316" s="185"/>
      <c r="C316" s="185"/>
      <c r="D316" s="185"/>
      <c r="E316" s="185"/>
      <c r="F316" s="185"/>
      <c r="G316" s="185"/>
      <c r="H316" s="185"/>
      <c r="I316" s="185"/>
      <c r="J316" s="185"/>
      <c r="K316" s="185"/>
      <c r="L316" s="185"/>
      <c r="M316" s="185"/>
      <c r="N316" s="185"/>
      <c r="O316" s="185"/>
      <c r="P316" s="185"/>
      <c r="Q316" s="185"/>
    </row>
    <row r="317" spans="1:17" s="186" customFormat="1" x14ac:dyDescent="0.25">
      <c r="A317" s="185"/>
      <c r="B317" s="185"/>
      <c r="C317" s="185"/>
      <c r="D317" s="185"/>
      <c r="E317" s="185"/>
      <c r="F317" s="185"/>
      <c r="G317" s="185"/>
      <c r="H317" s="185"/>
      <c r="I317" s="185"/>
      <c r="J317" s="185"/>
      <c r="K317" s="185"/>
      <c r="L317" s="185"/>
      <c r="M317" s="185"/>
      <c r="N317" s="185"/>
      <c r="O317" s="185"/>
      <c r="P317" s="185"/>
      <c r="Q317" s="185"/>
    </row>
    <row r="318" spans="1:17" s="186" customFormat="1" x14ac:dyDescent="0.25">
      <c r="A318" s="185"/>
      <c r="B318" s="185"/>
      <c r="C318" s="185"/>
      <c r="D318" s="185"/>
      <c r="E318" s="185"/>
      <c r="F318" s="185"/>
      <c r="G318" s="185"/>
      <c r="H318" s="185"/>
      <c r="I318" s="185"/>
      <c r="J318" s="185"/>
      <c r="K318" s="185"/>
      <c r="L318" s="185"/>
      <c r="M318" s="185"/>
      <c r="N318" s="185"/>
      <c r="O318" s="185"/>
      <c r="P318" s="185"/>
      <c r="Q318" s="185"/>
    </row>
    <row r="319" spans="1:17" s="186" customFormat="1" x14ac:dyDescent="0.25">
      <c r="A319" s="185"/>
      <c r="B319" s="185"/>
      <c r="C319" s="185"/>
      <c r="D319" s="185"/>
      <c r="E319" s="185"/>
      <c r="F319" s="185"/>
      <c r="G319" s="185"/>
      <c r="H319" s="185"/>
      <c r="I319" s="185"/>
      <c r="J319" s="185"/>
      <c r="K319" s="185"/>
      <c r="L319" s="185"/>
      <c r="M319" s="185"/>
      <c r="N319" s="185"/>
      <c r="O319" s="185"/>
      <c r="P319" s="185"/>
      <c r="Q319" s="185"/>
    </row>
    <row r="320" spans="1:17" s="186" customFormat="1" x14ac:dyDescent="0.25">
      <c r="A320" s="185"/>
      <c r="B320" s="185"/>
      <c r="C320" s="185"/>
      <c r="D320" s="185"/>
      <c r="E320" s="185"/>
      <c r="F320" s="185"/>
      <c r="G320" s="185"/>
      <c r="H320" s="185"/>
      <c r="I320" s="185"/>
      <c r="J320" s="185"/>
      <c r="K320" s="185"/>
      <c r="L320" s="185"/>
      <c r="M320" s="185"/>
      <c r="N320" s="185"/>
      <c r="O320" s="185"/>
      <c r="P320" s="185"/>
      <c r="Q320" s="185"/>
    </row>
    <row r="321" spans="1:17" s="186" customFormat="1" x14ac:dyDescent="0.25">
      <c r="A321" s="185"/>
      <c r="B321" s="185"/>
      <c r="C321" s="185"/>
      <c r="D321" s="185"/>
      <c r="E321" s="185"/>
      <c r="F321" s="185"/>
      <c r="G321" s="185"/>
      <c r="H321" s="185"/>
      <c r="I321" s="185"/>
      <c r="J321" s="185"/>
      <c r="K321" s="185"/>
      <c r="L321" s="185"/>
      <c r="M321" s="185"/>
      <c r="N321" s="185"/>
      <c r="O321" s="185"/>
      <c r="P321" s="185"/>
      <c r="Q321" s="185"/>
    </row>
    <row r="322" spans="1:17" s="186" customFormat="1" x14ac:dyDescent="0.25">
      <c r="A322" s="185"/>
      <c r="B322" s="185"/>
      <c r="C322" s="185"/>
      <c r="D322" s="185"/>
      <c r="E322" s="185"/>
      <c r="F322" s="185"/>
      <c r="G322" s="185"/>
      <c r="H322" s="185"/>
      <c r="I322" s="185"/>
      <c r="J322" s="185"/>
      <c r="K322" s="185"/>
      <c r="L322" s="185"/>
      <c r="M322" s="185"/>
      <c r="N322" s="185"/>
      <c r="O322" s="185"/>
      <c r="P322" s="185"/>
      <c r="Q322" s="185"/>
    </row>
    <row r="323" spans="1:17" s="186" customFormat="1" x14ac:dyDescent="0.25">
      <c r="A323" s="185"/>
      <c r="B323" s="185"/>
      <c r="C323" s="185"/>
      <c r="D323" s="185"/>
      <c r="E323" s="185"/>
      <c r="F323" s="185"/>
      <c r="G323" s="185"/>
      <c r="H323" s="185"/>
      <c r="I323" s="185"/>
      <c r="J323" s="185"/>
      <c r="K323" s="185"/>
      <c r="L323" s="185"/>
      <c r="M323" s="185"/>
      <c r="N323" s="185"/>
      <c r="O323" s="185"/>
      <c r="P323" s="185"/>
      <c r="Q323" s="185"/>
    </row>
    <row r="324" spans="1:17" s="186" customFormat="1" x14ac:dyDescent="0.25">
      <c r="A324" s="185"/>
      <c r="B324" s="185"/>
      <c r="C324" s="185"/>
      <c r="D324" s="185"/>
      <c r="E324" s="185"/>
      <c r="F324" s="185"/>
      <c r="G324" s="185"/>
      <c r="H324" s="185"/>
      <c r="I324" s="185"/>
      <c r="J324" s="185"/>
      <c r="K324" s="185"/>
      <c r="L324" s="185"/>
      <c r="M324" s="185"/>
      <c r="N324" s="185"/>
      <c r="O324" s="185"/>
      <c r="P324" s="185"/>
      <c r="Q324" s="185"/>
    </row>
    <row r="325" spans="1:17" s="186" customFormat="1" x14ac:dyDescent="0.25">
      <c r="A325" s="185"/>
      <c r="B325" s="185"/>
      <c r="C325" s="185"/>
      <c r="D325" s="185"/>
      <c r="E325" s="185"/>
      <c r="F325" s="185"/>
      <c r="G325" s="185"/>
      <c r="H325" s="185"/>
      <c r="I325" s="185"/>
      <c r="J325" s="185"/>
      <c r="K325" s="185"/>
      <c r="L325" s="185"/>
      <c r="M325" s="185"/>
      <c r="N325" s="185"/>
      <c r="O325" s="185"/>
      <c r="P325" s="185"/>
      <c r="Q325" s="185"/>
    </row>
    <row r="326" spans="1:17" s="186" customFormat="1" x14ac:dyDescent="0.25">
      <c r="A326" s="185"/>
      <c r="B326" s="185"/>
      <c r="C326" s="185"/>
      <c r="D326" s="185"/>
      <c r="E326" s="185"/>
      <c r="F326" s="185"/>
      <c r="G326" s="185"/>
      <c r="H326" s="185"/>
      <c r="I326" s="185"/>
      <c r="J326" s="185"/>
      <c r="K326" s="185"/>
      <c r="L326" s="185"/>
      <c r="M326" s="185"/>
      <c r="N326" s="185"/>
      <c r="O326" s="185"/>
      <c r="P326" s="185"/>
      <c r="Q326" s="185"/>
    </row>
    <row r="327" spans="1:17" s="186" customFormat="1" x14ac:dyDescent="0.25">
      <c r="A327" s="185"/>
      <c r="B327" s="185"/>
      <c r="C327" s="185"/>
      <c r="D327" s="185"/>
      <c r="E327" s="185"/>
      <c r="F327" s="185"/>
      <c r="G327" s="185"/>
      <c r="H327" s="185"/>
      <c r="I327" s="185"/>
      <c r="J327" s="185"/>
      <c r="K327" s="185"/>
      <c r="L327" s="185"/>
      <c r="M327" s="185"/>
      <c r="N327" s="185"/>
      <c r="O327" s="185"/>
      <c r="P327" s="185"/>
      <c r="Q327" s="185"/>
    </row>
    <row r="328" spans="1:17" s="186" customFormat="1" x14ac:dyDescent="0.25">
      <c r="A328" s="185"/>
      <c r="B328" s="185"/>
      <c r="C328" s="185"/>
      <c r="D328" s="185"/>
      <c r="E328" s="185"/>
      <c r="F328" s="185"/>
      <c r="G328" s="185"/>
      <c r="H328" s="185"/>
      <c r="I328" s="185"/>
      <c r="J328" s="185"/>
      <c r="K328" s="185"/>
      <c r="L328" s="185"/>
      <c r="M328" s="185"/>
      <c r="N328" s="185"/>
      <c r="O328" s="185"/>
      <c r="P328" s="185"/>
      <c r="Q328" s="185"/>
    </row>
    <row r="329" spans="1:17" s="186" customFormat="1" x14ac:dyDescent="0.25">
      <c r="A329" s="185"/>
      <c r="B329" s="185"/>
      <c r="C329" s="185"/>
      <c r="D329" s="185"/>
      <c r="E329" s="185"/>
      <c r="F329" s="185"/>
      <c r="G329" s="185"/>
      <c r="H329" s="185"/>
      <c r="I329" s="185"/>
      <c r="J329" s="185"/>
      <c r="K329" s="185"/>
      <c r="L329" s="185"/>
      <c r="M329" s="185"/>
      <c r="N329" s="185"/>
      <c r="O329" s="185"/>
      <c r="P329" s="185"/>
      <c r="Q329" s="185"/>
    </row>
    <row r="330" spans="1:17" s="186" customFormat="1" x14ac:dyDescent="0.25">
      <c r="A330" s="185"/>
      <c r="B330" s="185"/>
      <c r="C330" s="185"/>
      <c r="D330" s="185"/>
      <c r="E330" s="185"/>
      <c r="F330" s="185"/>
      <c r="G330" s="185"/>
      <c r="H330" s="185"/>
      <c r="I330" s="185"/>
      <c r="J330" s="185"/>
      <c r="K330" s="185"/>
      <c r="L330" s="185"/>
      <c r="M330" s="185"/>
      <c r="N330" s="185"/>
      <c r="O330" s="185"/>
      <c r="P330" s="185"/>
      <c r="Q330" s="185"/>
    </row>
    <row r="331" spans="1:17" s="186" customFormat="1" x14ac:dyDescent="0.25">
      <c r="A331" s="185"/>
      <c r="B331" s="185"/>
      <c r="C331" s="185"/>
      <c r="D331" s="185"/>
      <c r="E331" s="185"/>
      <c r="F331" s="185"/>
      <c r="G331" s="185"/>
      <c r="H331" s="185"/>
      <c r="I331" s="185"/>
      <c r="J331" s="185"/>
      <c r="K331" s="185"/>
      <c r="L331" s="185"/>
      <c r="M331" s="185"/>
      <c r="N331" s="185"/>
      <c r="O331" s="185"/>
      <c r="P331" s="185"/>
      <c r="Q331" s="185"/>
    </row>
    <row r="332" spans="1:17" s="186" customFormat="1" x14ac:dyDescent="0.25">
      <c r="A332" s="185"/>
      <c r="B332" s="185"/>
      <c r="C332" s="185"/>
      <c r="D332" s="185"/>
      <c r="E332" s="185"/>
      <c r="F332" s="185"/>
      <c r="G332" s="185"/>
      <c r="H332" s="185"/>
      <c r="I332" s="185"/>
      <c r="J332" s="185"/>
      <c r="K332" s="185"/>
      <c r="L332" s="185"/>
      <c r="M332" s="185"/>
      <c r="N332" s="185"/>
      <c r="O332" s="185"/>
      <c r="P332" s="185"/>
      <c r="Q332" s="185"/>
    </row>
    <row r="333" spans="1:17" s="186" customFormat="1" x14ac:dyDescent="0.25">
      <c r="A333" s="185"/>
      <c r="B333" s="185"/>
      <c r="C333" s="185"/>
      <c r="D333" s="185"/>
      <c r="E333" s="185"/>
      <c r="F333" s="185"/>
      <c r="G333" s="185"/>
      <c r="H333" s="185"/>
      <c r="I333" s="185"/>
      <c r="J333" s="185"/>
      <c r="K333" s="185"/>
      <c r="L333" s="185"/>
      <c r="M333" s="185"/>
      <c r="N333" s="185"/>
      <c r="O333" s="185"/>
      <c r="P333" s="185"/>
      <c r="Q333" s="185"/>
    </row>
    <row r="334" spans="1:17" s="186" customFormat="1" x14ac:dyDescent="0.25">
      <c r="A334" s="185"/>
      <c r="B334" s="185"/>
      <c r="C334" s="185"/>
      <c r="D334" s="185"/>
      <c r="E334" s="185"/>
      <c r="F334" s="185"/>
      <c r="G334" s="185"/>
      <c r="H334" s="185"/>
      <c r="I334" s="185"/>
      <c r="J334" s="185"/>
      <c r="K334" s="185"/>
      <c r="L334" s="185"/>
      <c r="M334" s="185"/>
      <c r="N334" s="185"/>
      <c r="O334" s="185"/>
      <c r="P334" s="185"/>
      <c r="Q334" s="185"/>
    </row>
    <row r="335" spans="1:17" s="186" customFormat="1" x14ac:dyDescent="0.25">
      <c r="A335" s="185"/>
      <c r="B335" s="185"/>
      <c r="C335" s="185"/>
      <c r="D335" s="185"/>
      <c r="E335" s="185"/>
      <c r="F335" s="185"/>
      <c r="G335" s="185"/>
      <c r="H335" s="185"/>
      <c r="I335" s="185"/>
      <c r="J335" s="185"/>
      <c r="K335" s="185"/>
      <c r="L335" s="185"/>
      <c r="M335" s="185"/>
      <c r="N335" s="185"/>
      <c r="O335" s="185"/>
      <c r="P335" s="185"/>
      <c r="Q335" s="185"/>
    </row>
    <row r="336" spans="1:17" s="186" customFormat="1" x14ac:dyDescent="0.25">
      <c r="A336" s="185"/>
      <c r="B336" s="185"/>
      <c r="C336" s="185"/>
      <c r="D336" s="185"/>
      <c r="E336" s="185"/>
      <c r="F336" s="185"/>
      <c r="G336" s="185"/>
      <c r="H336" s="185"/>
      <c r="I336" s="185"/>
      <c r="J336" s="185"/>
      <c r="K336" s="185"/>
      <c r="L336" s="185"/>
      <c r="M336" s="185"/>
      <c r="N336" s="185"/>
      <c r="O336" s="185"/>
      <c r="P336" s="185"/>
      <c r="Q336" s="185"/>
    </row>
    <row r="337" spans="1:17" s="186" customFormat="1" x14ac:dyDescent="0.25">
      <c r="A337" s="185"/>
      <c r="B337" s="185"/>
      <c r="C337" s="185"/>
      <c r="D337" s="185"/>
      <c r="E337" s="185"/>
      <c r="F337" s="185"/>
      <c r="G337" s="185"/>
      <c r="H337" s="185"/>
      <c r="I337" s="185"/>
      <c r="J337" s="185"/>
      <c r="K337" s="185"/>
      <c r="L337" s="185"/>
      <c r="M337" s="185"/>
      <c r="N337" s="185"/>
      <c r="O337" s="185"/>
      <c r="P337" s="185"/>
      <c r="Q337" s="185"/>
    </row>
    <row r="338" spans="1:17" s="186" customFormat="1" x14ac:dyDescent="0.25">
      <c r="A338" s="185"/>
      <c r="B338" s="185"/>
      <c r="C338" s="185"/>
      <c r="D338" s="185"/>
      <c r="E338" s="185"/>
      <c r="F338" s="185"/>
      <c r="G338" s="185"/>
      <c r="H338" s="185"/>
      <c r="I338" s="185"/>
      <c r="J338" s="185"/>
      <c r="K338" s="185"/>
      <c r="L338" s="185"/>
      <c r="M338" s="185"/>
      <c r="N338" s="185"/>
      <c r="O338" s="185"/>
      <c r="P338" s="185"/>
      <c r="Q338" s="185"/>
    </row>
    <row r="339" spans="1:17" s="186" customFormat="1" x14ac:dyDescent="0.25">
      <c r="A339" s="185"/>
      <c r="B339" s="185"/>
      <c r="C339" s="185"/>
      <c r="D339" s="185"/>
      <c r="E339" s="185"/>
      <c r="F339" s="185"/>
      <c r="G339" s="185"/>
      <c r="H339" s="185"/>
      <c r="I339" s="185"/>
      <c r="J339" s="185"/>
      <c r="K339" s="185"/>
      <c r="L339" s="185"/>
      <c r="M339" s="185"/>
      <c r="N339" s="185"/>
      <c r="O339" s="185"/>
      <c r="P339" s="185"/>
      <c r="Q339" s="185"/>
    </row>
    <row r="340" spans="1:17" s="186" customFormat="1" x14ac:dyDescent="0.25">
      <c r="A340" s="185"/>
      <c r="B340" s="185"/>
      <c r="C340" s="185"/>
      <c r="D340" s="185"/>
      <c r="E340" s="185"/>
      <c r="F340" s="185"/>
      <c r="G340" s="185"/>
      <c r="H340" s="185"/>
      <c r="I340" s="185"/>
      <c r="J340" s="185"/>
      <c r="K340" s="185"/>
      <c r="L340" s="185"/>
      <c r="M340" s="185"/>
      <c r="N340" s="185"/>
      <c r="O340" s="185"/>
      <c r="P340" s="185"/>
      <c r="Q340" s="185"/>
    </row>
    <row r="341" spans="1:17" s="186" customFormat="1" x14ac:dyDescent="0.25">
      <c r="A341" s="185"/>
      <c r="B341" s="185"/>
      <c r="C341" s="185"/>
      <c r="D341" s="185"/>
      <c r="E341" s="185"/>
      <c r="F341" s="185"/>
      <c r="G341" s="185"/>
      <c r="H341" s="185"/>
      <c r="I341" s="185"/>
      <c r="J341" s="185"/>
      <c r="K341" s="185"/>
      <c r="L341" s="185"/>
      <c r="M341" s="185"/>
      <c r="N341" s="185"/>
      <c r="O341" s="185"/>
      <c r="P341" s="185"/>
      <c r="Q341" s="185"/>
    </row>
    <row r="342" spans="1:17" s="186" customFormat="1" x14ac:dyDescent="0.25">
      <c r="A342" s="185"/>
      <c r="B342" s="185"/>
      <c r="C342" s="185"/>
      <c r="D342" s="185"/>
      <c r="E342" s="185"/>
      <c r="F342" s="185"/>
      <c r="G342" s="185"/>
      <c r="H342" s="185"/>
      <c r="I342" s="185"/>
      <c r="J342" s="185"/>
      <c r="K342" s="185"/>
      <c r="L342" s="185"/>
      <c r="M342" s="185"/>
      <c r="N342" s="185"/>
      <c r="O342" s="185"/>
      <c r="P342" s="185"/>
      <c r="Q342" s="185"/>
    </row>
    <row r="343" spans="1:17" s="186" customFormat="1" x14ac:dyDescent="0.25">
      <c r="A343" s="185"/>
      <c r="B343" s="185"/>
      <c r="C343" s="185"/>
      <c r="D343" s="185"/>
      <c r="E343" s="185"/>
      <c r="F343" s="185"/>
      <c r="G343" s="185"/>
      <c r="H343" s="185"/>
      <c r="I343" s="185"/>
      <c r="J343" s="185"/>
      <c r="K343" s="185"/>
      <c r="L343" s="185"/>
      <c r="M343" s="185"/>
      <c r="N343" s="185"/>
      <c r="O343" s="185"/>
      <c r="P343" s="185"/>
      <c r="Q343" s="185"/>
    </row>
    <row r="344" spans="1:17" s="186" customFormat="1" x14ac:dyDescent="0.25">
      <c r="A344" s="185"/>
      <c r="B344" s="185"/>
      <c r="C344" s="185"/>
      <c r="D344" s="185"/>
      <c r="E344" s="185"/>
      <c r="F344" s="185"/>
      <c r="G344" s="185"/>
      <c r="H344" s="185"/>
      <c r="I344" s="185"/>
      <c r="J344" s="185"/>
      <c r="K344" s="185"/>
      <c r="L344" s="185"/>
      <c r="M344" s="185"/>
      <c r="N344" s="185"/>
      <c r="O344" s="185"/>
      <c r="P344" s="185"/>
      <c r="Q344" s="185"/>
    </row>
    <row r="345" spans="1:17" s="186" customFormat="1" x14ac:dyDescent="0.25">
      <c r="A345" s="185"/>
      <c r="B345" s="185"/>
      <c r="C345" s="185"/>
      <c r="D345" s="185"/>
      <c r="E345" s="185"/>
      <c r="F345" s="185"/>
      <c r="G345" s="185"/>
      <c r="H345" s="185"/>
      <c r="I345" s="185"/>
      <c r="J345" s="185"/>
      <c r="K345" s="185"/>
      <c r="L345" s="185"/>
      <c r="M345" s="185"/>
      <c r="N345" s="185"/>
      <c r="O345" s="185"/>
      <c r="P345" s="185"/>
      <c r="Q345" s="185"/>
    </row>
    <row r="346" spans="1:17" s="186" customFormat="1" x14ac:dyDescent="0.25">
      <c r="A346" s="185"/>
      <c r="B346" s="185"/>
      <c r="C346" s="185"/>
      <c r="D346" s="185"/>
      <c r="E346" s="185"/>
      <c r="F346" s="185"/>
      <c r="G346" s="185"/>
      <c r="H346" s="185"/>
      <c r="I346" s="185"/>
      <c r="J346" s="185"/>
      <c r="K346" s="185"/>
      <c r="L346" s="185"/>
      <c r="M346" s="185"/>
      <c r="N346" s="185"/>
      <c r="O346" s="185"/>
      <c r="P346" s="185"/>
      <c r="Q346" s="185"/>
    </row>
    <row r="347" spans="1:17" s="186" customFormat="1" x14ac:dyDescent="0.25">
      <c r="A347" s="185"/>
      <c r="B347" s="185"/>
      <c r="C347" s="185"/>
      <c r="D347" s="185"/>
      <c r="E347" s="185"/>
      <c r="F347" s="185"/>
      <c r="G347" s="185"/>
      <c r="H347" s="185"/>
      <c r="I347" s="185"/>
      <c r="J347" s="185"/>
      <c r="K347" s="185"/>
      <c r="L347" s="185"/>
      <c r="M347" s="185"/>
      <c r="N347" s="185"/>
      <c r="O347" s="185"/>
      <c r="P347" s="185"/>
      <c r="Q347" s="185"/>
    </row>
    <row r="348" spans="1:17" s="186" customFormat="1" x14ac:dyDescent="0.25">
      <c r="A348" s="185"/>
      <c r="B348" s="185"/>
      <c r="C348" s="185"/>
      <c r="D348" s="185"/>
      <c r="E348" s="185"/>
      <c r="F348" s="185"/>
      <c r="G348" s="185"/>
      <c r="H348" s="185"/>
      <c r="I348" s="185"/>
      <c r="J348" s="185"/>
      <c r="K348" s="185"/>
      <c r="L348" s="185"/>
      <c r="M348" s="185"/>
      <c r="N348" s="185"/>
      <c r="O348" s="185"/>
      <c r="P348" s="185"/>
      <c r="Q348" s="185"/>
    </row>
    <row r="349" spans="1:17" s="186" customFormat="1" x14ac:dyDescent="0.25">
      <c r="A349" s="185"/>
      <c r="B349" s="185"/>
      <c r="C349" s="185"/>
      <c r="D349" s="185"/>
      <c r="E349" s="185"/>
      <c r="F349" s="185"/>
      <c r="G349" s="185"/>
      <c r="H349" s="185"/>
      <c r="I349" s="185"/>
      <c r="J349" s="185"/>
      <c r="K349" s="185"/>
      <c r="L349" s="185"/>
      <c r="M349" s="185"/>
      <c r="N349" s="185"/>
      <c r="O349" s="185"/>
      <c r="P349" s="185"/>
      <c r="Q349" s="185"/>
    </row>
    <row r="350" spans="1:17" s="186" customFormat="1" x14ac:dyDescent="0.25">
      <c r="A350" s="185"/>
      <c r="B350" s="185"/>
      <c r="C350" s="185"/>
      <c r="D350" s="185"/>
      <c r="E350" s="185"/>
      <c r="F350" s="185"/>
      <c r="G350" s="185"/>
      <c r="H350" s="185"/>
      <c r="I350" s="185"/>
      <c r="J350" s="185"/>
      <c r="K350" s="185"/>
      <c r="L350" s="185"/>
      <c r="M350" s="185"/>
      <c r="N350" s="185"/>
      <c r="O350" s="185"/>
      <c r="P350" s="185"/>
      <c r="Q350" s="185"/>
    </row>
    <row r="351" spans="1:17" s="186" customFormat="1" x14ac:dyDescent="0.25">
      <c r="A351" s="185"/>
      <c r="B351" s="185"/>
      <c r="C351" s="185"/>
      <c r="D351" s="185"/>
      <c r="E351" s="185"/>
      <c r="F351" s="185"/>
      <c r="G351" s="185"/>
      <c r="H351" s="185"/>
      <c r="I351" s="185"/>
      <c r="J351" s="185"/>
      <c r="K351" s="185"/>
      <c r="L351" s="185"/>
      <c r="M351" s="185"/>
      <c r="N351" s="185"/>
      <c r="O351" s="185"/>
      <c r="P351" s="185"/>
      <c r="Q351" s="185"/>
    </row>
    <row r="352" spans="1:17" s="186" customFormat="1" x14ac:dyDescent="0.25">
      <c r="A352" s="185"/>
      <c r="B352" s="185"/>
      <c r="C352" s="185"/>
      <c r="D352" s="185"/>
      <c r="E352" s="185"/>
      <c r="F352" s="185"/>
      <c r="G352" s="185"/>
      <c r="H352" s="185"/>
      <c r="I352" s="185"/>
      <c r="J352" s="185"/>
      <c r="K352" s="185"/>
      <c r="L352" s="185"/>
      <c r="M352" s="185"/>
      <c r="N352" s="185"/>
      <c r="O352" s="185"/>
      <c r="P352" s="185"/>
      <c r="Q352" s="185"/>
    </row>
    <row r="353" spans="1:17" s="186" customFormat="1" x14ac:dyDescent="0.25">
      <c r="A353" s="185"/>
      <c r="B353" s="185"/>
      <c r="C353" s="185"/>
      <c r="D353" s="185"/>
      <c r="E353" s="185"/>
      <c r="F353" s="185"/>
      <c r="G353" s="185"/>
      <c r="H353" s="185"/>
      <c r="I353" s="185"/>
      <c r="J353" s="185"/>
      <c r="K353" s="185"/>
      <c r="L353" s="185"/>
      <c r="M353" s="185"/>
      <c r="N353" s="185"/>
      <c r="O353" s="185"/>
      <c r="P353" s="185"/>
      <c r="Q353" s="185"/>
    </row>
    <row r="354" spans="1:17" s="186" customFormat="1" x14ac:dyDescent="0.25">
      <c r="A354" s="185"/>
      <c r="B354" s="185"/>
      <c r="C354" s="185"/>
      <c r="D354" s="185"/>
      <c r="E354" s="185"/>
      <c r="F354" s="185"/>
      <c r="G354" s="185"/>
      <c r="H354" s="185"/>
      <c r="I354" s="185"/>
      <c r="J354" s="185"/>
      <c r="K354" s="185"/>
      <c r="L354" s="185"/>
      <c r="M354" s="185"/>
      <c r="N354" s="185"/>
      <c r="O354" s="185"/>
      <c r="P354" s="185"/>
      <c r="Q354" s="185"/>
    </row>
    <row r="355" spans="1:17" s="186" customFormat="1" x14ac:dyDescent="0.25">
      <c r="A355" s="185"/>
      <c r="B355" s="185"/>
      <c r="C355" s="185"/>
      <c r="D355" s="185"/>
      <c r="E355" s="185"/>
      <c r="F355" s="185"/>
      <c r="G355" s="185"/>
      <c r="H355" s="185"/>
      <c r="I355" s="185"/>
      <c r="J355" s="185"/>
      <c r="K355" s="185"/>
      <c r="L355" s="185"/>
      <c r="M355" s="185"/>
      <c r="N355" s="185"/>
      <c r="O355" s="185"/>
      <c r="P355" s="185"/>
      <c r="Q355" s="185"/>
    </row>
    <row r="356" spans="1:17" s="186" customFormat="1" x14ac:dyDescent="0.25">
      <c r="A356" s="185"/>
      <c r="B356" s="185"/>
      <c r="C356" s="185"/>
      <c r="D356" s="185"/>
      <c r="E356" s="185"/>
      <c r="F356" s="185"/>
      <c r="G356" s="185"/>
      <c r="H356" s="185"/>
      <c r="I356" s="185"/>
      <c r="J356" s="185"/>
      <c r="K356" s="185"/>
      <c r="L356" s="185"/>
      <c r="M356" s="185"/>
      <c r="N356" s="185"/>
      <c r="O356" s="185"/>
      <c r="P356" s="185"/>
      <c r="Q356" s="185"/>
    </row>
    <row r="357" spans="1:17" s="186" customFormat="1" x14ac:dyDescent="0.25">
      <c r="A357" s="185"/>
      <c r="B357" s="185"/>
      <c r="C357" s="185"/>
      <c r="D357" s="185"/>
      <c r="E357" s="185"/>
      <c r="F357" s="185"/>
      <c r="G357" s="185"/>
      <c r="H357" s="185"/>
      <c r="I357" s="185"/>
      <c r="J357" s="185"/>
      <c r="K357" s="185"/>
      <c r="L357" s="185"/>
      <c r="M357" s="185"/>
      <c r="N357" s="185"/>
      <c r="O357" s="185"/>
      <c r="P357" s="185"/>
      <c r="Q357" s="185"/>
    </row>
    <row r="358" spans="1:17" s="186" customFormat="1" x14ac:dyDescent="0.25">
      <c r="A358" s="185"/>
      <c r="B358" s="185"/>
      <c r="C358" s="185"/>
      <c r="D358" s="185"/>
      <c r="E358" s="185"/>
      <c r="F358" s="185"/>
      <c r="G358" s="185"/>
      <c r="H358" s="185"/>
      <c r="I358" s="185"/>
      <c r="J358" s="185"/>
      <c r="K358" s="185"/>
      <c r="L358" s="185"/>
      <c r="M358" s="185"/>
      <c r="N358" s="185"/>
      <c r="O358" s="185"/>
      <c r="P358" s="185"/>
      <c r="Q358" s="185"/>
    </row>
    <row r="359" spans="1:17" s="186" customFormat="1" x14ac:dyDescent="0.25">
      <c r="A359" s="185"/>
      <c r="B359" s="185"/>
      <c r="C359" s="185"/>
      <c r="D359" s="185"/>
      <c r="E359" s="185"/>
      <c r="F359" s="185"/>
      <c r="G359" s="185"/>
      <c r="H359" s="185"/>
      <c r="I359" s="185"/>
      <c r="J359" s="185"/>
      <c r="K359" s="185"/>
      <c r="L359" s="185"/>
      <c r="M359" s="185"/>
      <c r="N359" s="185"/>
      <c r="O359" s="185"/>
      <c r="P359" s="185"/>
      <c r="Q359" s="185"/>
    </row>
    <row r="360" spans="1:17" s="186" customFormat="1" x14ac:dyDescent="0.25">
      <c r="A360" s="185"/>
      <c r="B360" s="185"/>
      <c r="C360" s="185"/>
      <c r="D360" s="185"/>
      <c r="E360" s="185"/>
      <c r="F360" s="185"/>
      <c r="G360" s="185"/>
      <c r="H360" s="185"/>
      <c r="I360" s="185"/>
      <c r="J360" s="185"/>
      <c r="K360" s="185"/>
      <c r="L360" s="185"/>
      <c r="M360" s="185"/>
      <c r="N360" s="185"/>
      <c r="O360" s="185"/>
      <c r="P360" s="185"/>
      <c r="Q360" s="185"/>
    </row>
    <row r="361" spans="1:17" s="186" customFormat="1" x14ac:dyDescent="0.25">
      <c r="A361" s="185"/>
      <c r="B361" s="185"/>
      <c r="C361" s="185"/>
      <c r="D361" s="185"/>
      <c r="E361" s="185"/>
      <c r="F361" s="185"/>
      <c r="G361" s="185"/>
      <c r="H361" s="185"/>
      <c r="I361" s="185"/>
      <c r="J361" s="185"/>
      <c r="K361" s="185"/>
      <c r="L361" s="185"/>
      <c r="M361" s="185"/>
      <c r="N361" s="185"/>
      <c r="O361" s="185"/>
      <c r="P361" s="185"/>
      <c r="Q361" s="185"/>
    </row>
    <row r="362" spans="1:17" s="186" customFormat="1" x14ac:dyDescent="0.25">
      <c r="A362" s="185"/>
      <c r="B362" s="185"/>
      <c r="C362" s="185"/>
      <c r="D362" s="185"/>
      <c r="E362" s="185"/>
      <c r="F362" s="185"/>
      <c r="G362" s="185"/>
      <c r="H362" s="185"/>
      <c r="I362" s="185"/>
      <c r="J362" s="185"/>
      <c r="K362" s="185"/>
      <c r="L362" s="185"/>
      <c r="M362" s="185"/>
      <c r="N362" s="185"/>
      <c r="O362" s="185"/>
      <c r="P362" s="185"/>
      <c r="Q362" s="185"/>
    </row>
    <row r="363" spans="1:17" s="186" customFormat="1" x14ac:dyDescent="0.25">
      <c r="A363" s="185"/>
      <c r="B363" s="185"/>
      <c r="C363" s="185"/>
      <c r="D363" s="185"/>
      <c r="E363" s="185"/>
      <c r="F363" s="185"/>
      <c r="G363" s="185"/>
      <c r="H363" s="185"/>
      <c r="I363" s="185"/>
      <c r="J363" s="185"/>
      <c r="K363" s="185"/>
      <c r="L363" s="185"/>
      <c r="M363" s="185"/>
      <c r="N363" s="185"/>
      <c r="O363" s="185"/>
      <c r="P363" s="185"/>
      <c r="Q363" s="185"/>
    </row>
    <row r="364" spans="1:17" s="186" customFormat="1" x14ac:dyDescent="0.25">
      <c r="A364" s="185"/>
      <c r="B364" s="185"/>
      <c r="C364" s="185"/>
      <c r="D364" s="185"/>
      <c r="E364" s="185"/>
      <c r="F364" s="185"/>
      <c r="G364" s="185"/>
      <c r="H364" s="185"/>
      <c r="I364" s="185"/>
      <c r="J364" s="185"/>
      <c r="K364" s="185"/>
      <c r="L364" s="185"/>
      <c r="M364" s="185"/>
      <c r="N364" s="185"/>
      <c r="O364" s="185"/>
      <c r="P364" s="185"/>
      <c r="Q364" s="185"/>
    </row>
    <row r="365" spans="1:17" s="186" customFormat="1" x14ac:dyDescent="0.25">
      <c r="A365" s="185"/>
      <c r="B365" s="185"/>
      <c r="C365" s="185"/>
      <c r="D365" s="185"/>
      <c r="E365" s="185"/>
      <c r="F365" s="185"/>
      <c r="G365" s="185"/>
      <c r="H365" s="185"/>
      <c r="I365" s="185"/>
      <c r="J365" s="185"/>
      <c r="K365" s="185"/>
      <c r="L365" s="185"/>
      <c r="M365" s="185"/>
      <c r="N365" s="185"/>
      <c r="O365" s="185"/>
      <c r="P365" s="185"/>
      <c r="Q365" s="185"/>
    </row>
    <row r="366" spans="1:17" s="186" customFormat="1" x14ac:dyDescent="0.25">
      <c r="A366" s="185"/>
      <c r="B366" s="185"/>
      <c r="C366" s="185"/>
      <c r="D366" s="185"/>
      <c r="E366" s="185"/>
      <c r="F366" s="185"/>
      <c r="G366" s="185"/>
      <c r="H366" s="185"/>
      <c r="I366" s="185"/>
      <c r="J366" s="185"/>
      <c r="K366" s="185"/>
      <c r="L366" s="185"/>
      <c r="M366" s="185"/>
      <c r="N366" s="185"/>
      <c r="O366" s="185"/>
      <c r="P366" s="185"/>
      <c r="Q366" s="185"/>
    </row>
    <row r="367" spans="1:17" s="186" customFormat="1" x14ac:dyDescent="0.25">
      <c r="A367" s="185"/>
      <c r="B367" s="185"/>
      <c r="C367" s="185"/>
      <c r="D367" s="185"/>
      <c r="E367" s="185"/>
      <c r="F367" s="185"/>
      <c r="G367" s="185"/>
      <c r="H367" s="185"/>
      <c r="I367" s="185"/>
      <c r="J367" s="185"/>
      <c r="K367" s="185"/>
      <c r="L367" s="185"/>
      <c r="M367" s="185"/>
      <c r="N367" s="185"/>
      <c r="O367" s="185"/>
      <c r="P367" s="185"/>
      <c r="Q367" s="185"/>
    </row>
    <row r="368" spans="1:17" s="186" customFormat="1" x14ac:dyDescent="0.25">
      <c r="A368" s="185"/>
      <c r="B368" s="185"/>
      <c r="C368" s="185"/>
      <c r="D368" s="185"/>
      <c r="E368" s="185"/>
      <c r="F368" s="185"/>
      <c r="G368" s="185"/>
      <c r="H368" s="185"/>
      <c r="I368" s="185"/>
      <c r="J368" s="185"/>
      <c r="K368" s="185"/>
      <c r="L368" s="185"/>
      <c r="M368" s="185"/>
      <c r="N368" s="185"/>
      <c r="O368" s="185"/>
      <c r="P368" s="185"/>
      <c r="Q368" s="185"/>
    </row>
    <row r="369" spans="1:17" s="186" customFormat="1" x14ac:dyDescent="0.25">
      <c r="A369" s="185"/>
      <c r="B369" s="185"/>
      <c r="C369" s="185"/>
      <c r="D369" s="185"/>
      <c r="E369" s="185"/>
      <c r="F369" s="185"/>
      <c r="G369" s="185"/>
      <c r="H369" s="185"/>
      <c r="I369" s="185"/>
      <c r="J369" s="185"/>
      <c r="K369" s="185"/>
      <c r="L369" s="185"/>
      <c r="M369" s="185"/>
      <c r="N369" s="185"/>
      <c r="O369" s="185"/>
      <c r="P369" s="185"/>
      <c r="Q369" s="185"/>
    </row>
    <row r="370" spans="1:17" s="186" customFormat="1" x14ac:dyDescent="0.25">
      <c r="A370" s="185"/>
      <c r="B370" s="185"/>
      <c r="C370" s="185"/>
      <c r="D370" s="185"/>
      <c r="E370" s="185"/>
      <c r="F370" s="185"/>
      <c r="G370" s="185"/>
      <c r="H370" s="185"/>
      <c r="I370" s="185"/>
      <c r="J370" s="185"/>
      <c r="K370" s="185"/>
      <c r="L370" s="185"/>
      <c r="M370" s="185"/>
      <c r="N370" s="185"/>
      <c r="O370" s="185"/>
      <c r="P370" s="185"/>
      <c r="Q370" s="185"/>
    </row>
    <row r="371" spans="1:17" s="186" customFormat="1" x14ac:dyDescent="0.25">
      <c r="A371" s="185"/>
      <c r="B371" s="185"/>
      <c r="C371" s="185"/>
      <c r="D371" s="185"/>
      <c r="E371" s="185"/>
      <c r="F371" s="185"/>
      <c r="G371" s="185"/>
      <c r="H371" s="185"/>
      <c r="I371" s="185"/>
      <c r="J371" s="185"/>
      <c r="K371" s="185"/>
      <c r="L371" s="185"/>
      <c r="M371" s="185"/>
      <c r="N371" s="185"/>
      <c r="O371" s="185"/>
      <c r="P371" s="185"/>
      <c r="Q371" s="185"/>
    </row>
    <row r="372" spans="1:17" s="186" customFormat="1" x14ac:dyDescent="0.25">
      <c r="A372" s="185"/>
      <c r="B372" s="185"/>
      <c r="C372" s="185"/>
      <c r="D372" s="185"/>
      <c r="E372" s="185"/>
      <c r="F372" s="185"/>
      <c r="G372" s="185"/>
      <c r="H372" s="185"/>
      <c r="I372" s="185"/>
      <c r="J372" s="185"/>
      <c r="K372" s="185"/>
      <c r="L372" s="185"/>
      <c r="M372" s="185"/>
      <c r="N372" s="185"/>
      <c r="O372" s="185"/>
      <c r="P372" s="185"/>
      <c r="Q372" s="185"/>
    </row>
    <row r="373" spans="1:17" s="186" customFormat="1" x14ac:dyDescent="0.25">
      <c r="A373" s="185"/>
      <c r="B373" s="185"/>
      <c r="C373" s="185"/>
      <c r="D373" s="185"/>
      <c r="E373" s="185"/>
      <c r="F373" s="185"/>
      <c r="G373" s="185"/>
      <c r="H373" s="185"/>
      <c r="I373" s="185"/>
      <c r="J373" s="185"/>
      <c r="K373" s="185"/>
      <c r="L373" s="185"/>
      <c r="M373" s="185"/>
      <c r="N373" s="185"/>
      <c r="O373" s="185"/>
      <c r="P373" s="185"/>
      <c r="Q373" s="185"/>
    </row>
    <row r="374" spans="1:17" s="186" customFormat="1" x14ac:dyDescent="0.25">
      <c r="A374" s="185"/>
      <c r="B374" s="185"/>
      <c r="C374" s="185"/>
      <c r="D374" s="185"/>
      <c r="E374" s="185"/>
      <c r="F374" s="185"/>
      <c r="G374" s="185"/>
      <c r="H374" s="185"/>
      <c r="I374" s="185"/>
      <c r="J374" s="185"/>
      <c r="K374" s="185"/>
      <c r="L374" s="185"/>
      <c r="M374" s="185"/>
      <c r="N374" s="185"/>
      <c r="O374" s="185"/>
      <c r="P374" s="185"/>
      <c r="Q374" s="185"/>
    </row>
    <row r="375" spans="1:17" s="186" customFormat="1" x14ac:dyDescent="0.25">
      <c r="A375" s="185"/>
      <c r="B375" s="185"/>
      <c r="C375" s="185"/>
      <c r="D375" s="185"/>
      <c r="E375" s="185"/>
      <c r="F375" s="185"/>
      <c r="G375" s="185"/>
      <c r="H375" s="185"/>
      <c r="I375" s="185"/>
      <c r="J375" s="185"/>
      <c r="K375" s="185"/>
      <c r="L375" s="185"/>
      <c r="M375" s="185"/>
      <c r="N375" s="185"/>
      <c r="O375" s="185"/>
      <c r="P375" s="185"/>
      <c r="Q375" s="185"/>
    </row>
    <row r="376" spans="1:17" s="186" customFormat="1" x14ac:dyDescent="0.25">
      <c r="A376" s="185"/>
      <c r="B376" s="185"/>
      <c r="C376" s="185"/>
      <c r="D376" s="185"/>
      <c r="E376" s="185"/>
      <c r="F376" s="185"/>
      <c r="G376" s="185"/>
      <c r="H376" s="185"/>
      <c r="I376" s="185"/>
      <c r="J376" s="185"/>
      <c r="K376" s="185"/>
      <c r="L376" s="185"/>
      <c r="M376" s="185"/>
      <c r="N376" s="185"/>
      <c r="O376" s="185"/>
      <c r="P376" s="185"/>
      <c r="Q376" s="185"/>
    </row>
    <row r="377" spans="1:17" s="186" customFormat="1" x14ac:dyDescent="0.25">
      <c r="A377" s="185"/>
      <c r="B377" s="185"/>
      <c r="C377" s="185"/>
      <c r="D377" s="185"/>
      <c r="E377" s="185"/>
      <c r="F377" s="185"/>
      <c r="G377" s="185"/>
      <c r="H377" s="185"/>
      <c r="I377" s="185"/>
      <c r="J377" s="185"/>
      <c r="K377" s="185"/>
      <c r="L377" s="185"/>
      <c r="M377" s="185"/>
      <c r="N377" s="185"/>
      <c r="O377" s="185"/>
      <c r="P377" s="185"/>
      <c r="Q377" s="185"/>
    </row>
    <row r="378" spans="1:17" s="186" customFormat="1" x14ac:dyDescent="0.25">
      <c r="A378" s="185"/>
      <c r="B378" s="185"/>
      <c r="C378" s="185"/>
      <c r="D378" s="185"/>
      <c r="E378" s="185"/>
      <c r="F378" s="185"/>
      <c r="G378" s="185"/>
      <c r="H378" s="185"/>
      <c r="I378" s="185"/>
      <c r="J378" s="185"/>
      <c r="K378" s="185"/>
      <c r="L378" s="185"/>
      <c r="M378" s="185"/>
      <c r="N378" s="185"/>
      <c r="O378" s="185"/>
      <c r="P378" s="185"/>
      <c r="Q378" s="185"/>
    </row>
    <row r="379" spans="1:17" s="186" customFormat="1" x14ac:dyDescent="0.25">
      <c r="A379" s="185"/>
      <c r="B379" s="185"/>
      <c r="C379" s="185"/>
      <c r="D379" s="185"/>
      <c r="E379" s="185"/>
      <c r="F379" s="185"/>
      <c r="G379" s="185"/>
      <c r="H379" s="185"/>
      <c r="I379" s="185"/>
      <c r="J379" s="185"/>
      <c r="K379" s="185"/>
      <c r="L379" s="185"/>
      <c r="M379" s="185"/>
      <c r="N379" s="185"/>
      <c r="O379" s="185"/>
      <c r="P379" s="185"/>
      <c r="Q379" s="185"/>
    </row>
    <row r="380" spans="1:17" s="186" customFormat="1" x14ac:dyDescent="0.25">
      <c r="A380" s="185"/>
      <c r="B380" s="185"/>
      <c r="C380" s="185"/>
      <c r="D380" s="185"/>
      <c r="E380" s="185"/>
      <c r="F380" s="185"/>
      <c r="G380" s="185"/>
      <c r="H380" s="185"/>
      <c r="I380" s="185"/>
      <c r="J380" s="185"/>
      <c r="K380" s="185"/>
      <c r="L380" s="185"/>
      <c r="M380" s="185"/>
      <c r="N380" s="185"/>
      <c r="O380" s="185"/>
      <c r="P380" s="185"/>
      <c r="Q380" s="185"/>
    </row>
    <row r="381" spans="1:17" s="186" customFormat="1" x14ac:dyDescent="0.25">
      <c r="A381" s="185"/>
      <c r="B381" s="185"/>
      <c r="C381" s="185"/>
      <c r="D381" s="185"/>
      <c r="E381" s="185"/>
      <c r="F381" s="185"/>
      <c r="G381" s="185"/>
      <c r="H381" s="185"/>
      <c r="I381" s="185"/>
      <c r="J381" s="185"/>
      <c r="K381" s="185"/>
      <c r="L381" s="185"/>
      <c r="M381" s="185"/>
      <c r="N381" s="185"/>
      <c r="O381" s="185"/>
      <c r="P381" s="185"/>
      <c r="Q381" s="185"/>
    </row>
    <row r="382" spans="1:17" s="186" customFormat="1" x14ac:dyDescent="0.25">
      <c r="A382" s="185"/>
      <c r="B382" s="185"/>
      <c r="C382" s="185"/>
      <c r="D382" s="185"/>
      <c r="E382" s="185"/>
      <c r="F382" s="185"/>
      <c r="G382" s="185"/>
      <c r="H382" s="185"/>
      <c r="I382" s="185"/>
      <c r="J382" s="185"/>
      <c r="K382" s="185"/>
      <c r="L382" s="185"/>
      <c r="M382" s="185"/>
      <c r="N382" s="185"/>
      <c r="O382" s="185"/>
      <c r="P382" s="185"/>
      <c r="Q382" s="185"/>
    </row>
    <row r="383" spans="1:17" s="186" customFormat="1" x14ac:dyDescent="0.25">
      <c r="A383" s="185"/>
      <c r="B383" s="185"/>
      <c r="C383" s="185"/>
      <c r="D383" s="185"/>
      <c r="E383" s="185"/>
      <c r="F383" s="185"/>
      <c r="G383" s="185"/>
      <c r="H383" s="185"/>
      <c r="I383" s="185"/>
      <c r="J383" s="185"/>
      <c r="K383" s="185"/>
      <c r="L383" s="185"/>
      <c r="M383" s="185"/>
      <c r="N383" s="185"/>
      <c r="O383" s="185"/>
      <c r="P383" s="185"/>
      <c r="Q383" s="185"/>
    </row>
    <row r="384" spans="1:17" s="186" customFormat="1" x14ac:dyDescent="0.25">
      <c r="A384" s="185"/>
      <c r="B384" s="185"/>
      <c r="C384" s="185"/>
      <c r="D384" s="185"/>
      <c r="E384" s="185"/>
      <c r="F384" s="185"/>
      <c r="G384" s="185"/>
      <c r="H384" s="185"/>
      <c r="I384" s="185"/>
      <c r="J384" s="185"/>
      <c r="K384" s="185"/>
      <c r="L384" s="185"/>
      <c r="M384" s="185"/>
      <c r="N384" s="185"/>
      <c r="O384" s="185"/>
      <c r="P384" s="185"/>
      <c r="Q384" s="185"/>
    </row>
    <row r="385" spans="1:17" s="186" customFormat="1" x14ac:dyDescent="0.25">
      <c r="A385" s="185"/>
      <c r="B385" s="185"/>
      <c r="C385" s="185"/>
      <c r="D385" s="185"/>
      <c r="E385" s="185"/>
      <c r="F385" s="185"/>
      <c r="G385" s="185"/>
      <c r="H385" s="185"/>
      <c r="I385" s="185"/>
      <c r="J385" s="185"/>
      <c r="K385" s="185"/>
      <c r="L385" s="185"/>
      <c r="M385" s="185"/>
      <c r="N385" s="185"/>
      <c r="O385" s="185"/>
      <c r="P385" s="185"/>
      <c r="Q385" s="185"/>
    </row>
    <row r="386" spans="1:17" s="186" customFormat="1" x14ac:dyDescent="0.25">
      <c r="A386" s="185"/>
      <c r="B386" s="185"/>
      <c r="C386" s="185"/>
      <c r="D386" s="185"/>
      <c r="E386" s="185"/>
      <c r="F386" s="185"/>
      <c r="G386" s="185"/>
      <c r="H386" s="185"/>
      <c r="I386" s="185"/>
      <c r="J386" s="185"/>
      <c r="K386" s="185"/>
      <c r="L386" s="185"/>
      <c r="M386" s="185"/>
      <c r="N386" s="185"/>
      <c r="O386" s="185"/>
      <c r="P386" s="185"/>
      <c r="Q386" s="185"/>
    </row>
    <row r="387" spans="1:17" s="186" customFormat="1" x14ac:dyDescent="0.25">
      <c r="A387" s="185"/>
      <c r="B387" s="185"/>
      <c r="C387" s="185"/>
      <c r="D387" s="185"/>
      <c r="E387" s="185"/>
      <c r="F387" s="185"/>
      <c r="G387" s="185"/>
      <c r="H387" s="185"/>
      <c r="I387" s="185"/>
      <c r="J387" s="185"/>
      <c r="K387" s="185"/>
      <c r="L387" s="185"/>
      <c r="M387" s="185"/>
      <c r="N387" s="185"/>
      <c r="O387" s="185"/>
      <c r="P387" s="185"/>
      <c r="Q387" s="185"/>
    </row>
    <row r="388" spans="1:17" s="186" customFormat="1" x14ac:dyDescent="0.25">
      <c r="A388" s="185"/>
      <c r="B388" s="185"/>
      <c r="C388" s="185"/>
      <c r="D388" s="185"/>
      <c r="E388" s="185"/>
      <c r="F388" s="185"/>
      <c r="G388" s="185"/>
      <c r="H388" s="185"/>
      <c r="I388" s="185"/>
      <c r="J388" s="185"/>
      <c r="K388" s="185"/>
      <c r="L388" s="185"/>
      <c r="M388" s="185"/>
      <c r="N388" s="185"/>
      <c r="O388" s="185"/>
      <c r="P388" s="185"/>
      <c r="Q388" s="185"/>
    </row>
    <row r="389" spans="1:17" s="186" customFormat="1" x14ac:dyDescent="0.25">
      <c r="A389" s="185"/>
      <c r="B389" s="185"/>
      <c r="C389" s="185"/>
      <c r="D389" s="185"/>
      <c r="E389" s="185"/>
      <c r="F389" s="185"/>
      <c r="G389" s="185"/>
      <c r="H389" s="185"/>
      <c r="I389" s="185"/>
      <c r="J389" s="185"/>
      <c r="K389" s="185"/>
      <c r="L389" s="185"/>
      <c r="M389" s="185"/>
      <c r="N389" s="185"/>
      <c r="O389" s="185"/>
      <c r="P389" s="185"/>
      <c r="Q389" s="185"/>
    </row>
    <row r="390" spans="1:17" s="186" customFormat="1" x14ac:dyDescent="0.25">
      <c r="A390" s="185"/>
      <c r="B390" s="185"/>
      <c r="C390" s="185"/>
      <c r="D390" s="185"/>
      <c r="E390" s="185"/>
      <c r="F390" s="185"/>
      <c r="G390" s="185"/>
      <c r="H390" s="185"/>
      <c r="I390" s="185"/>
      <c r="J390" s="185"/>
      <c r="K390" s="185"/>
      <c r="L390" s="185"/>
      <c r="M390" s="185"/>
      <c r="N390" s="185"/>
      <c r="O390" s="185"/>
      <c r="P390" s="185"/>
      <c r="Q390" s="185"/>
    </row>
    <row r="391" spans="1:17" s="186" customFormat="1" x14ac:dyDescent="0.25">
      <c r="A391" s="185"/>
      <c r="B391" s="185"/>
      <c r="C391" s="185"/>
      <c r="D391" s="185"/>
      <c r="E391" s="185"/>
      <c r="F391" s="185"/>
      <c r="G391" s="185"/>
      <c r="H391" s="185"/>
      <c r="I391" s="185"/>
      <c r="J391" s="185"/>
      <c r="K391" s="185"/>
      <c r="L391" s="185"/>
      <c r="M391" s="185"/>
      <c r="N391" s="185"/>
      <c r="O391" s="185"/>
      <c r="P391" s="185"/>
      <c r="Q391" s="185"/>
    </row>
    <row r="392" spans="1:17" s="186" customFormat="1" x14ac:dyDescent="0.25">
      <c r="A392" s="185"/>
      <c r="B392" s="185"/>
      <c r="C392" s="185"/>
      <c r="D392" s="185"/>
      <c r="E392" s="185"/>
      <c r="F392" s="185"/>
      <c r="G392" s="185"/>
      <c r="H392" s="185"/>
      <c r="I392" s="185"/>
      <c r="J392" s="185"/>
      <c r="K392" s="185"/>
      <c r="L392" s="185"/>
      <c r="M392" s="185"/>
      <c r="N392" s="185"/>
      <c r="O392" s="185"/>
      <c r="P392" s="185"/>
      <c r="Q392" s="185"/>
    </row>
    <row r="393" spans="1:17" s="186" customFormat="1" x14ac:dyDescent="0.25">
      <c r="A393" s="185"/>
      <c r="B393" s="185"/>
      <c r="C393" s="185"/>
      <c r="D393" s="185"/>
      <c r="E393" s="185"/>
      <c r="F393" s="185"/>
      <c r="G393" s="185"/>
      <c r="H393" s="185"/>
      <c r="I393" s="185"/>
      <c r="J393" s="185"/>
      <c r="K393" s="185"/>
      <c r="L393" s="185"/>
      <c r="M393" s="185"/>
      <c r="N393" s="185"/>
      <c r="O393" s="185"/>
      <c r="P393" s="185"/>
      <c r="Q393" s="185"/>
    </row>
    <row r="394" spans="1:17" s="186" customFormat="1" x14ac:dyDescent="0.25">
      <c r="A394" s="185"/>
      <c r="B394" s="185"/>
      <c r="C394" s="185"/>
      <c r="D394" s="185"/>
      <c r="E394" s="185"/>
      <c r="F394" s="185"/>
      <c r="G394" s="185"/>
      <c r="H394" s="185"/>
      <c r="I394" s="185"/>
      <c r="J394" s="185"/>
      <c r="K394" s="185"/>
      <c r="L394" s="185"/>
      <c r="M394" s="185"/>
      <c r="N394" s="185"/>
      <c r="O394" s="185"/>
      <c r="P394" s="185"/>
      <c r="Q394" s="185"/>
    </row>
    <row r="395" spans="1:17" s="186" customFormat="1" x14ac:dyDescent="0.25">
      <c r="A395" s="185"/>
      <c r="B395" s="185"/>
      <c r="C395" s="185"/>
      <c r="D395" s="185"/>
      <c r="E395" s="185"/>
      <c r="F395" s="185"/>
      <c r="G395" s="185"/>
      <c r="H395" s="185"/>
      <c r="I395" s="185"/>
      <c r="J395" s="185"/>
      <c r="K395" s="185"/>
      <c r="L395" s="185"/>
      <c r="M395" s="185"/>
      <c r="N395" s="185"/>
      <c r="O395" s="185"/>
      <c r="P395" s="185"/>
      <c r="Q395" s="185"/>
    </row>
    <row r="396" spans="1:17" s="186" customFormat="1" x14ac:dyDescent="0.25">
      <c r="A396" s="185"/>
      <c r="B396" s="185"/>
      <c r="C396" s="185"/>
      <c r="D396" s="185"/>
      <c r="E396" s="185"/>
      <c r="F396" s="185"/>
      <c r="G396" s="185"/>
      <c r="H396" s="185"/>
      <c r="I396" s="185"/>
      <c r="J396" s="185"/>
      <c r="K396" s="185"/>
      <c r="L396" s="185"/>
      <c r="M396" s="185"/>
      <c r="N396" s="185"/>
      <c r="O396" s="185"/>
      <c r="P396" s="185"/>
      <c r="Q396" s="185"/>
    </row>
    <row r="397" spans="1:17" s="186" customFormat="1" x14ac:dyDescent="0.25">
      <c r="A397" s="185"/>
      <c r="B397" s="185"/>
      <c r="C397" s="185"/>
      <c r="D397" s="185"/>
      <c r="E397" s="185"/>
      <c r="F397" s="185"/>
      <c r="G397" s="185"/>
      <c r="H397" s="185"/>
      <c r="I397" s="185"/>
      <c r="J397" s="185"/>
      <c r="K397" s="185"/>
      <c r="L397" s="185"/>
      <c r="M397" s="185"/>
      <c r="N397" s="185"/>
      <c r="O397" s="185"/>
      <c r="P397" s="185"/>
      <c r="Q397" s="185"/>
    </row>
    <row r="398" spans="1:17" s="186" customFormat="1" x14ac:dyDescent="0.25">
      <c r="A398" s="185"/>
      <c r="B398" s="185"/>
      <c r="C398" s="185"/>
      <c r="D398" s="185"/>
      <c r="E398" s="185"/>
      <c r="F398" s="185"/>
      <c r="G398" s="185"/>
      <c r="H398" s="185"/>
      <c r="I398" s="185"/>
      <c r="J398" s="185"/>
      <c r="K398" s="185"/>
      <c r="L398" s="185"/>
      <c r="M398" s="185"/>
      <c r="N398" s="185"/>
      <c r="O398" s="185"/>
      <c r="P398" s="185"/>
      <c r="Q398" s="185"/>
    </row>
    <row r="399" spans="1:17" s="186" customFormat="1" x14ac:dyDescent="0.25">
      <c r="A399" s="185"/>
      <c r="B399" s="185"/>
      <c r="C399" s="185"/>
      <c r="D399" s="185"/>
      <c r="E399" s="185"/>
      <c r="F399" s="185"/>
      <c r="G399" s="185"/>
      <c r="H399" s="185"/>
      <c r="I399" s="185"/>
      <c r="J399" s="185"/>
      <c r="K399" s="185"/>
      <c r="L399" s="185"/>
      <c r="M399" s="185"/>
      <c r="N399" s="185"/>
      <c r="O399" s="185"/>
      <c r="P399" s="185"/>
      <c r="Q399" s="185"/>
    </row>
    <row r="400" spans="1:17" s="186" customFormat="1" x14ac:dyDescent="0.25">
      <c r="A400" s="185"/>
      <c r="B400" s="185"/>
      <c r="C400" s="185"/>
      <c r="D400" s="185"/>
      <c r="E400" s="185"/>
      <c r="F400" s="185"/>
      <c r="G400" s="185"/>
      <c r="H400" s="185"/>
      <c r="I400" s="185"/>
      <c r="J400" s="185"/>
      <c r="K400" s="185"/>
      <c r="L400" s="185"/>
      <c r="M400" s="185"/>
      <c r="N400" s="185"/>
      <c r="O400" s="185"/>
      <c r="P400" s="185"/>
      <c r="Q400" s="185"/>
    </row>
    <row r="401" spans="1:17" s="186" customFormat="1" x14ac:dyDescent="0.25">
      <c r="A401" s="185"/>
      <c r="B401" s="185"/>
      <c r="C401" s="185"/>
      <c r="D401" s="185"/>
      <c r="E401" s="185"/>
      <c r="F401" s="185"/>
      <c r="G401" s="185"/>
      <c r="H401" s="185"/>
      <c r="I401" s="185"/>
      <c r="J401" s="185"/>
      <c r="K401" s="185"/>
      <c r="L401" s="185"/>
      <c r="M401" s="185"/>
      <c r="N401" s="185"/>
      <c r="O401" s="185"/>
      <c r="P401" s="185"/>
      <c r="Q401" s="185"/>
    </row>
    <row r="402" spans="1:17" s="186" customFormat="1" x14ac:dyDescent="0.25">
      <c r="A402" s="185"/>
      <c r="B402" s="185"/>
      <c r="C402" s="185"/>
      <c r="D402" s="185"/>
      <c r="E402" s="185"/>
      <c r="F402" s="185"/>
      <c r="G402" s="185"/>
      <c r="H402" s="185"/>
      <c r="I402" s="185"/>
      <c r="J402" s="185"/>
      <c r="K402" s="185"/>
      <c r="L402" s="185"/>
      <c r="M402" s="185"/>
      <c r="N402" s="185"/>
      <c r="O402" s="185"/>
      <c r="P402" s="185"/>
      <c r="Q402" s="185"/>
    </row>
    <row r="403" spans="1:17" s="186" customFormat="1" x14ac:dyDescent="0.25">
      <c r="A403" s="185"/>
      <c r="B403" s="185"/>
      <c r="C403" s="185"/>
      <c r="D403" s="185"/>
      <c r="E403" s="185"/>
      <c r="F403" s="185"/>
      <c r="G403" s="185"/>
      <c r="H403" s="185"/>
      <c r="I403" s="185"/>
      <c r="J403" s="185"/>
      <c r="K403" s="185"/>
      <c r="L403" s="185"/>
      <c r="M403" s="185"/>
      <c r="N403" s="185"/>
      <c r="O403" s="185"/>
      <c r="P403" s="185"/>
      <c r="Q403" s="185"/>
    </row>
    <row r="404" spans="1:17" s="186" customFormat="1" x14ac:dyDescent="0.25">
      <c r="A404" s="185"/>
      <c r="B404" s="185"/>
      <c r="C404" s="185"/>
      <c r="D404" s="185"/>
      <c r="E404" s="185"/>
      <c r="F404" s="185"/>
      <c r="G404" s="185"/>
      <c r="H404" s="185"/>
      <c r="I404" s="185"/>
      <c r="J404" s="185"/>
      <c r="K404" s="185"/>
      <c r="L404" s="185"/>
      <c r="M404" s="185"/>
      <c r="N404" s="185"/>
      <c r="O404" s="185"/>
      <c r="P404" s="185"/>
      <c r="Q404" s="185"/>
    </row>
    <row r="405" spans="1:17" s="186" customFormat="1" x14ac:dyDescent="0.25">
      <c r="A405" s="185"/>
      <c r="B405" s="185"/>
      <c r="C405" s="185"/>
      <c r="D405" s="185"/>
      <c r="E405" s="185"/>
      <c r="F405" s="185"/>
      <c r="G405" s="185"/>
      <c r="H405" s="185"/>
      <c r="I405" s="185"/>
      <c r="J405" s="185"/>
      <c r="K405" s="185"/>
      <c r="L405" s="185"/>
      <c r="M405" s="185"/>
      <c r="N405" s="185"/>
      <c r="O405" s="185"/>
      <c r="P405" s="185"/>
      <c r="Q405" s="185"/>
    </row>
    <row r="406" spans="1:17" s="186" customFormat="1" x14ac:dyDescent="0.25">
      <c r="A406" s="185"/>
      <c r="B406" s="185"/>
      <c r="C406" s="185"/>
      <c r="D406" s="185"/>
      <c r="E406" s="185"/>
      <c r="F406" s="185"/>
      <c r="G406" s="185"/>
      <c r="H406" s="185"/>
      <c r="I406" s="185"/>
      <c r="J406" s="185"/>
      <c r="K406" s="185"/>
      <c r="L406" s="185"/>
      <c r="M406" s="185"/>
      <c r="N406" s="185"/>
      <c r="O406" s="185"/>
      <c r="P406" s="185"/>
      <c r="Q406" s="185"/>
    </row>
    <row r="407" spans="1:17" s="186" customFormat="1" x14ac:dyDescent="0.25">
      <c r="A407" s="185"/>
      <c r="B407" s="185"/>
      <c r="C407" s="185"/>
      <c r="D407" s="185"/>
      <c r="E407" s="185"/>
      <c r="F407" s="185"/>
      <c r="G407" s="185"/>
      <c r="H407" s="185"/>
      <c r="I407" s="185"/>
      <c r="J407" s="185"/>
      <c r="K407" s="185"/>
      <c r="L407" s="185"/>
      <c r="M407" s="185"/>
      <c r="N407" s="185"/>
      <c r="O407" s="185"/>
      <c r="P407" s="185"/>
      <c r="Q407" s="185"/>
    </row>
    <row r="408" spans="1:17" s="186" customFormat="1" x14ac:dyDescent="0.25">
      <c r="A408" s="185"/>
      <c r="B408" s="185"/>
      <c r="C408" s="185"/>
      <c r="D408" s="185"/>
      <c r="E408" s="185"/>
      <c r="F408" s="185"/>
      <c r="G408" s="185"/>
      <c r="H408" s="185"/>
      <c r="I408" s="185"/>
      <c r="J408" s="185"/>
      <c r="K408" s="185"/>
      <c r="L408" s="185"/>
      <c r="M408" s="185"/>
      <c r="N408" s="185"/>
      <c r="O408" s="185"/>
      <c r="P408" s="185"/>
      <c r="Q408" s="185"/>
    </row>
    <row r="409" spans="1:17" s="186" customFormat="1" x14ac:dyDescent="0.25">
      <c r="A409" s="185"/>
      <c r="B409" s="185"/>
      <c r="C409" s="185"/>
      <c r="D409" s="185"/>
      <c r="E409" s="185"/>
      <c r="F409" s="185"/>
      <c r="G409" s="185"/>
      <c r="H409" s="185"/>
      <c r="I409" s="185"/>
      <c r="J409" s="185"/>
      <c r="K409" s="185"/>
      <c r="L409" s="185"/>
      <c r="M409" s="185"/>
      <c r="N409" s="185"/>
      <c r="O409" s="185"/>
      <c r="P409" s="185"/>
      <c r="Q409" s="185"/>
    </row>
    <row r="410" spans="1:17" s="186" customFormat="1" x14ac:dyDescent="0.25">
      <c r="A410" s="185"/>
      <c r="B410" s="185"/>
      <c r="C410" s="185"/>
      <c r="D410" s="185"/>
      <c r="E410" s="185"/>
      <c r="F410" s="185"/>
      <c r="G410" s="185"/>
      <c r="H410" s="185"/>
      <c r="I410" s="185"/>
      <c r="J410" s="185"/>
      <c r="K410" s="185"/>
      <c r="L410" s="185"/>
      <c r="M410" s="185"/>
      <c r="N410" s="185"/>
      <c r="O410" s="185"/>
      <c r="P410" s="185"/>
      <c r="Q410" s="185"/>
    </row>
    <row r="411" spans="1:17" s="186" customFormat="1" x14ac:dyDescent="0.25">
      <c r="A411" s="185"/>
      <c r="B411" s="185"/>
      <c r="C411" s="185"/>
      <c r="D411" s="185"/>
      <c r="E411" s="185"/>
      <c r="F411" s="185"/>
      <c r="G411" s="185"/>
      <c r="H411" s="185"/>
      <c r="I411" s="185"/>
      <c r="J411" s="185"/>
      <c r="K411" s="185"/>
      <c r="L411" s="185"/>
      <c r="M411" s="185"/>
      <c r="N411" s="185"/>
      <c r="O411" s="185"/>
      <c r="P411" s="185"/>
      <c r="Q411" s="185"/>
    </row>
    <row r="412" spans="1:17" s="186" customFormat="1" x14ac:dyDescent="0.25">
      <c r="A412" s="185"/>
      <c r="B412" s="185"/>
      <c r="C412" s="185"/>
      <c r="D412" s="185"/>
      <c r="E412" s="185"/>
      <c r="F412" s="185"/>
      <c r="G412" s="185"/>
      <c r="H412" s="185"/>
      <c r="I412" s="185"/>
      <c r="J412" s="185"/>
      <c r="K412" s="185"/>
      <c r="L412" s="185"/>
      <c r="M412" s="185"/>
      <c r="N412" s="185"/>
      <c r="O412" s="185"/>
      <c r="P412" s="185"/>
      <c r="Q412" s="185"/>
    </row>
    <row r="413" spans="1:17" s="186" customFormat="1" x14ac:dyDescent="0.25">
      <c r="A413" s="185"/>
      <c r="B413" s="185"/>
      <c r="C413" s="185"/>
      <c r="D413" s="185"/>
      <c r="E413" s="185"/>
      <c r="F413" s="185"/>
      <c r="G413" s="185"/>
      <c r="H413" s="185"/>
      <c r="I413" s="185"/>
      <c r="J413" s="185"/>
      <c r="K413" s="185"/>
      <c r="L413" s="185"/>
      <c r="M413" s="185"/>
      <c r="N413" s="185"/>
      <c r="O413" s="185"/>
      <c r="P413" s="185"/>
      <c r="Q413" s="185"/>
    </row>
    <row r="414" spans="1:17" s="186" customFormat="1" x14ac:dyDescent="0.25">
      <c r="A414" s="185"/>
      <c r="B414" s="185"/>
      <c r="C414" s="185"/>
      <c r="D414" s="185"/>
      <c r="E414" s="185"/>
      <c r="F414" s="185"/>
      <c r="G414" s="185"/>
      <c r="H414" s="185"/>
      <c r="I414" s="185"/>
      <c r="J414" s="185"/>
      <c r="K414" s="185"/>
      <c r="L414" s="185"/>
      <c r="M414" s="185"/>
      <c r="N414" s="185"/>
      <c r="O414" s="185"/>
      <c r="P414" s="185"/>
      <c r="Q414" s="185"/>
    </row>
    <row r="415" spans="1:17" s="186" customFormat="1" x14ac:dyDescent="0.25">
      <c r="A415" s="185"/>
      <c r="B415" s="185"/>
      <c r="C415" s="185"/>
      <c r="D415" s="185"/>
      <c r="E415" s="185"/>
      <c r="F415" s="185"/>
      <c r="G415" s="185"/>
      <c r="H415" s="185"/>
      <c r="I415" s="185"/>
      <c r="J415" s="185"/>
      <c r="K415" s="185"/>
      <c r="L415" s="185"/>
      <c r="M415" s="185"/>
      <c r="N415" s="185"/>
      <c r="O415" s="185"/>
      <c r="P415" s="185"/>
      <c r="Q415" s="185"/>
    </row>
    <row r="416" spans="1:17" s="186" customFormat="1" x14ac:dyDescent="0.25">
      <c r="A416" s="185"/>
      <c r="B416" s="185"/>
      <c r="C416" s="185"/>
      <c r="D416" s="185"/>
      <c r="E416" s="185"/>
      <c r="F416" s="185"/>
      <c r="G416" s="185"/>
      <c r="H416" s="185"/>
      <c r="I416" s="185"/>
      <c r="J416" s="185"/>
      <c r="K416" s="185"/>
      <c r="L416" s="185"/>
      <c r="M416" s="185"/>
      <c r="N416" s="185"/>
      <c r="O416" s="185"/>
      <c r="P416" s="185"/>
      <c r="Q416" s="185"/>
    </row>
    <row r="417" spans="1:17" s="186" customFormat="1" x14ac:dyDescent="0.25">
      <c r="A417" s="185"/>
      <c r="B417" s="185"/>
      <c r="C417" s="185"/>
      <c r="D417" s="185"/>
      <c r="E417" s="185"/>
      <c r="F417" s="185"/>
      <c r="G417" s="185"/>
      <c r="H417" s="185"/>
      <c r="I417" s="185"/>
      <c r="J417" s="185"/>
      <c r="K417" s="185"/>
      <c r="L417" s="185"/>
      <c r="M417" s="185"/>
      <c r="N417" s="185"/>
      <c r="O417" s="185"/>
      <c r="P417" s="185"/>
      <c r="Q417" s="185"/>
    </row>
    <row r="418" spans="1:17" s="186" customFormat="1" x14ac:dyDescent="0.25">
      <c r="A418" s="185"/>
      <c r="B418" s="185"/>
      <c r="C418" s="185"/>
      <c r="D418" s="185"/>
      <c r="E418" s="185"/>
      <c r="F418" s="185"/>
      <c r="G418" s="185"/>
      <c r="H418" s="185"/>
      <c r="I418" s="185"/>
      <c r="J418" s="185"/>
      <c r="K418" s="185"/>
      <c r="L418" s="185"/>
      <c r="M418" s="185"/>
      <c r="N418" s="185"/>
      <c r="O418" s="185"/>
      <c r="P418" s="185"/>
      <c r="Q418" s="185"/>
    </row>
    <row r="419" spans="1:17" s="186" customFormat="1" x14ac:dyDescent="0.25">
      <c r="A419" s="185"/>
      <c r="B419" s="185"/>
      <c r="C419" s="185"/>
      <c r="D419" s="185"/>
      <c r="E419" s="185"/>
      <c r="F419" s="185"/>
      <c r="G419" s="185"/>
      <c r="H419" s="185"/>
      <c r="I419" s="185"/>
      <c r="J419" s="185"/>
      <c r="K419" s="185"/>
      <c r="L419" s="185"/>
      <c r="M419" s="185"/>
      <c r="N419" s="185"/>
      <c r="O419" s="185"/>
      <c r="P419" s="185"/>
      <c r="Q419" s="185"/>
    </row>
    <row r="420" spans="1:17" s="186" customFormat="1" x14ac:dyDescent="0.25">
      <c r="A420" s="185"/>
      <c r="B420" s="185"/>
      <c r="C420" s="185"/>
      <c r="D420" s="185"/>
      <c r="E420" s="185"/>
      <c r="F420" s="185"/>
      <c r="G420" s="185"/>
      <c r="H420" s="185"/>
      <c r="I420" s="185"/>
      <c r="J420" s="185"/>
      <c r="K420" s="185"/>
      <c r="L420" s="185"/>
      <c r="M420" s="185"/>
      <c r="N420" s="185"/>
      <c r="O420" s="185"/>
      <c r="P420" s="185"/>
      <c r="Q420" s="185"/>
    </row>
    <row r="421" spans="1:17" s="186" customFormat="1" x14ac:dyDescent="0.25">
      <c r="A421" s="185"/>
      <c r="B421" s="185"/>
      <c r="C421" s="185"/>
      <c r="D421" s="185"/>
      <c r="E421" s="185"/>
      <c r="F421" s="185"/>
      <c r="G421" s="185"/>
      <c r="H421" s="185"/>
      <c r="I421" s="185"/>
      <c r="J421" s="185"/>
      <c r="K421" s="185"/>
      <c r="L421" s="185"/>
      <c r="M421" s="185"/>
      <c r="N421" s="185"/>
      <c r="O421" s="185"/>
      <c r="P421" s="185"/>
      <c r="Q421" s="185"/>
    </row>
    <row r="422" spans="1:17" s="186" customFormat="1" x14ac:dyDescent="0.25">
      <c r="A422" s="185"/>
      <c r="B422" s="185"/>
      <c r="C422" s="185"/>
      <c r="D422" s="185"/>
      <c r="E422" s="185"/>
      <c r="F422" s="185"/>
      <c r="G422" s="185"/>
      <c r="H422" s="185"/>
      <c r="I422" s="185"/>
      <c r="J422" s="185"/>
      <c r="K422" s="185"/>
      <c r="L422" s="185"/>
      <c r="M422" s="185"/>
      <c r="N422" s="185"/>
      <c r="O422" s="185"/>
      <c r="P422" s="185"/>
      <c r="Q422" s="185"/>
    </row>
  </sheetData>
  <mergeCells count="6">
    <mergeCell ref="G114:J114"/>
    <mergeCell ref="A7:Q7"/>
    <mergeCell ref="A8:Q8"/>
    <mergeCell ref="A9:Q9"/>
    <mergeCell ref="A10:Q10"/>
    <mergeCell ref="G59:J59"/>
  </mergeCells>
  <pageMargins left="0.5" right="0.5" top="1.25" bottom="0.5" header="0.75" footer="0.5"/>
  <pageSetup scale="48" fitToWidth="0" orientation="landscape" r:id="rId1"/>
  <headerFooter>
    <oddHeader>&amp;C&amp;"Arial,Regular"&amp;10GULF POWER COMPANY
ENVIRONMENTAL COST RECOVERY CLAUSE
RETURN ON CAPITAL INVESTMENTS,DEPRECIATION, AND TAXES&amp;R&amp;"Arial,Regular"&amp;8FORM: 42-4P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11"/>
  <dimension ref="A1:S177"/>
  <sheetViews>
    <sheetView showGridLines="0" defaultGridColor="0" view="pageLayout" topLeftCell="A51" colorId="8" zoomScaleNormal="80" zoomScaleSheetLayoutView="100" workbookViewId="0">
      <selection activeCell="J7" sqref="J7"/>
    </sheetView>
  </sheetViews>
  <sheetFormatPr defaultColWidth="11.58203125" defaultRowHeight="12.5" x14ac:dyDescent="0.25"/>
  <cols>
    <col min="1" max="1" width="4.83203125" style="185" customWidth="1"/>
    <col min="2" max="2" width="3" style="185" customWidth="1"/>
    <col min="3" max="3" width="35.58203125" style="185" customWidth="1"/>
    <col min="4" max="4" width="14.83203125" style="185" customWidth="1"/>
    <col min="5" max="16" width="11.58203125" style="185"/>
    <col min="17" max="17" width="12.08203125" style="185" customWidth="1"/>
    <col min="18" max="18" width="3.58203125" style="185" customWidth="1"/>
    <col min="19" max="19" width="5.75" style="185" customWidth="1"/>
    <col min="20" max="16384" width="11.58203125" style="185"/>
  </cols>
  <sheetData>
    <row r="1" spans="1:19" ht="13" x14ac:dyDescent="0.3">
      <c r="Q1" s="189"/>
    </row>
    <row r="2" spans="1:19" x14ac:dyDescent="0.25">
      <c r="A2" s="186"/>
      <c r="B2" s="186"/>
      <c r="C2" s="186"/>
      <c r="D2" s="186"/>
      <c r="E2" s="186"/>
      <c r="F2" s="186"/>
      <c r="G2" s="186"/>
      <c r="H2" s="186"/>
      <c r="I2" s="186"/>
      <c r="J2" s="186"/>
      <c r="K2" s="186"/>
      <c r="L2" s="186"/>
      <c r="M2" s="186"/>
      <c r="N2" s="186"/>
      <c r="O2" s="186"/>
      <c r="P2" s="186"/>
      <c r="Q2" s="491"/>
      <c r="S2" s="185">
        <v>33</v>
      </c>
    </row>
    <row r="3" spans="1:19" ht="13" hidden="1" x14ac:dyDescent="0.3">
      <c r="A3" s="191" t="s">
        <v>65</v>
      </c>
      <c r="B3" s="192"/>
      <c r="C3" s="192"/>
      <c r="D3" s="192"/>
      <c r="E3" s="192"/>
      <c r="F3" s="192"/>
      <c r="G3" s="192"/>
      <c r="H3" s="192"/>
      <c r="I3" s="192"/>
      <c r="J3" s="192"/>
      <c r="K3" s="192"/>
      <c r="L3" s="192"/>
      <c r="M3" s="192"/>
      <c r="N3" s="192"/>
      <c r="O3" s="192"/>
      <c r="P3" s="192"/>
      <c r="Q3" s="192"/>
    </row>
    <row r="4" spans="1:19" hidden="1" x14ac:dyDescent="0.25">
      <c r="A4" s="193" t="s">
        <v>66</v>
      </c>
      <c r="B4" s="193"/>
      <c r="C4" s="193"/>
      <c r="D4" s="193"/>
      <c r="E4" s="193"/>
      <c r="F4" s="193"/>
      <c r="G4" s="193"/>
      <c r="H4" s="193"/>
      <c r="I4" s="193"/>
      <c r="J4" s="193"/>
      <c r="K4" s="193"/>
      <c r="L4" s="193"/>
      <c r="M4" s="193"/>
      <c r="N4" s="193"/>
      <c r="O4" s="193"/>
      <c r="P4" s="193"/>
      <c r="Q4" s="193"/>
    </row>
    <row r="5" spans="1:19" hidden="1" x14ac:dyDescent="0.25">
      <c r="A5" s="193" t="s">
        <v>660</v>
      </c>
      <c r="B5" s="193"/>
      <c r="C5" s="193"/>
      <c r="D5" s="193"/>
      <c r="E5" s="193"/>
      <c r="F5" s="193"/>
      <c r="G5" s="193"/>
      <c r="H5" s="193"/>
      <c r="I5" s="193"/>
      <c r="J5" s="193"/>
      <c r="K5" s="193"/>
      <c r="L5" s="193"/>
      <c r="M5" s="193"/>
      <c r="N5" s="193"/>
      <c r="O5" s="193"/>
      <c r="P5" s="193"/>
      <c r="Q5" s="193"/>
    </row>
    <row r="6" spans="1:19" ht="13" x14ac:dyDescent="0.3">
      <c r="A6" s="194" t="s">
        <v>171</v>
      </c>
      <c r="B6" s="194"/>
      <c r="C6" s="194"/>
      <c r="D6" s="194"/>
      <c r="E6" s="194"/>
      <c r="F6" s="194"/>
      <c r="G6" s="194"/>
      <c r="H6" s="194"/>
      <c r="I6" s="194"/>
      <c r="J6" s="194"/>
      <c r="K6" s="194"/>
      <c r="L6" s="194"/>
      <c r="M6" s="194"/>
      <c r="N6" s="194"/>
      <c r="O6" s="194"/>
      <c r="P6" s="194"/>
      <c r="Q6" s="194"/>
    </row>
    <row r="7" spans="1:19" hidden="1" x14ac:dyDescent="0.25">
      <c r="A7" s="590" t="s">
        <v>348</v>
      </c>
      <c r="B7" s="590"/>
      <c r="C7" s="590"/>
      <c r="D7" s="590"/>
      <c r="E7" s="590"/>
      <c r="F7" s="590"/>
      <c r="G7" s="590"/>
      <c r="H7" s="590"/>
      <c r="I7" s="590"/>
      <c r="J7" s="590"/>
      <c r="K7" s="590"/>
      <c r="L7" s="590"/>
      <c r="M7" s="590"/>
      <c r="N7" s="590"/>
      <c r="O7" s="590"/>
      <c r="P7" s="590"/>
      <c r="Q7" s="590"/>
    </row>
    <row r="8" spans="1:19" x14ac:dyDescent="0.25">
      <c r="A8" s="590" t="s">
        <v>397</v>
      </c>
      <c r="B8" s="590"/>
      <c r="C8" s="590"/>
      <c r="D8" s="590"/>
      <c r="E8" s="590"/>
      <c r="F8" s="590"/>
      <c r="G8" s="590"/>
      <c r="H8" s="590"/>
      <c r="I8" s="590"/>
      <c r="J8" s="590"/>
      <c r="K8" s="590"/>
      <c r="L8" s="590"/>
      <c r="M8" s="590"/>
      <c r="N8" s="590"/>
      <c r="O8" s="590"/>
      <c r="P8" s="590"/>
      <c r="Q8" s="590"/>
    </row>
    <row r="9" spans="1:19" hidden="1" x14ac:dyDescent="0.25">
      <c r="A9" s="590">
        <v>0</v>
      </c>
      <c r="B9" s="590"/>
      <c r="C9" s="590"/>
      <c r="D9" s="590"/>
      <c r="E9" s="590"/>
      <c r="F9" s="590"/>
      <c r="G9" s="590"/>
      <c r="H9" s="590"/>
      <c r="I9" s="590"/>
      <c r="J9" s="590"/>
      <c r="K9" s="590"/>
      <c r="L9" s="590"/>
      <c r="M9" s="590"/>
      <c r="N9" s="590"/>
      <c r="O9" s="590"/>
      <c r="P9" s="590"/>
      <c r="Q9" s="590"/>
    </row>
    <row r="10" spans="1:19" hidden="1" x14ac:dyDescent="0.25">
      <c r="A10" s="590"/>
      <c r="B10" s="590"/>
      <c r="C10" s="590"/>
      <c r="D10" s="590"/>
      <c r="E10" s="590"/>
      <c r="F10" s="590"/>
      <c r="G10" s="590"/>
      <c r="H10" s="590"/>
      <c r="I10" s="590"/>
      <c r="J10" s="590"/>
      <c r="K10" s="590"/>
      <c r="L10" s="590"/>
      <c r="M10" s="590"/>
      <c r="N10" s="590"/>
      <c r="O10" s="590"/>
      <c r="P10" s="590"/>
      <c r="Q10" s="590"/>
    </row>
    <row r="11" spans="1:19" ht="13" thickBot="1" x14ac:dyDescent="0.3">
      <c r="A11" s="195"/>
      <c r="B11" s="195"/>
      <c r="C11" s="196"/>
      <c r="D11" s="196"/>
      <c r="E11" s="196"/>
      <c r="F11" s="196"/>
      <c r="G11" s="196"/>
      <c r="H11" s="196"/>
      <c r="I11" s="196"/>
      <c r="J11" s="190"/>
      <c r="K11" s="190"/>
      <c r="L11" s="190"/>
      <c r="M11" s="190"/>
      <c r="N11" s="190"/>
      <c r="O11" s="190"/>
      <c r="P11" s="190"/>
      <c r="Q11" s="190"/>
    </row>
    <row r="12" spans="1:19" x14ac:dyDescent="0.25">
      <c r="A12" s="197"/>
      <c r="B12" s="198"/>
      <c r="C12" s="199"/>
      <c r="D12" s="200" t="s">
        <v>0</v>
      </c>
      <c r="E12" s="200" t="s">
        <v>101</v>
      </c>
      <c r="F12" s="200" t="s">
        <v>101</v>
      </c>
      <c r="G12" s="200" t="s">
        <v>101</v>
      </c>
      <c r="H12" s="200" t="s">
        <v>101</v>
      </c>
      <c r="I12" s="200" t="s">
        <v>101</v>
      </c>
      <c r="J12" s="200" t="s">
        <v>101</v>
      </c>
      <c r="K12" s="200" t="s">
        <v>101</v>
      </c>
      <c r="L12" s="200" t="s">
        <v>101</v>
      </c>
      <c r="M12" s="200" t="s">
        <v>101</v>
      </c>
      <c r="N12" s="200" t="s">
        <v>101</v>
      </c>
      <c r="O12" s="200" t="s">
        <v>101</v>
      </c>
      <c r="P12" s="200" t="s">
        <v>101</v>
      </c>
      <c r="Q12" s="200" t="s">
        <v>1</v>
      </c>
    </row>
    <row r="13" spans="1:19" ht="13" thickBot="1" x14ac:dyDescent="0.3">
      <c r="A13" s="201" t="s">
        <v>2</v>
      </c>
      <c r="B13" s="202"/>
      <c r="C13" s="203" t="s">
        <v>3</v>
      </c>
      <c r="D13" s="203" t="s">
        <v>4</v>
      </c>
      <c r="E13" s="203" t="s">
        <v>52</v>
      </c>
      <c r="F13" s="203" t="s">
        <v>53</v>
      </c>
      <c r="G13" s="203" t="s">
        <v>54</v>
      </c>
      <c r="H13" s="203" t="s">
        <v>55</v>
      </c>
      <c r="I13" s="203" t="s">
        <v>56</v>
      </c>
      <c r="J13" s="203" t="s">
        <v>57</v>
      </c>
      <c r="K13" s="203" t="s">
        <v>58</v>
      </c>
      <c r="L13" s="203" t="s">
        <v>59</v>
      </c>
      <c r="M13" s="203" t="s">
        <v>60</v>
      </c>
      <c r="N13" s="203" t="s">
        <v>61</v>
      </c>
      <c r="O13" s="203" t="s">
        <v>62</v>
      </c>
      <c r="P13" s="203" t="s">
        <v>63</v>
      </c>
      <c r="Q13" s="203" t="s">
        <v>64</v>
      </c>
    </row>
    <row r="14" spans="1:19" x14ac:dyDescent="0.25">
      <c r="A14" s="313"/>
      <c r="B14" s="313"/>
      <c r="C14" s="313"/>
      <c r="D14" s="313"/>
      <c r="E14" s="313"/>
      <c r="F14" s="313"/>
      <c r="G14" s="313"/>
      <c r="H14" s="313"/>
      <c r="I14" s="313"/>
      <c r="J14" s="313"/>
      <c r="K14" s="313"/>
      <c r="L14" s="313"/>
      <c r="M14" s="313"/>
      <c r="N14" s="313"/>
      <c r="O14" s="313"/>
      <c r="P14" s="313"/>
      <c r="Q14" s="313"/>
    </row>
    <row r="15" spans="1:19" x14ac:dyDescent="0.25">
      <c r="A15" s="312">
        <v>1</v>
      </c>
      <c r="B15" s="184" t="s">
        <v>5</v>
      </c>
      <c r="C15" s="312"/>
    </row>
    <row r="16" spans="1:19" x14ac:dyDescent="0.25">
      <c r="A16" s="312"/>
      <c r="B16" s="184" t="s">
        <v>6</v>
      </c>
      <c r="C16" s="184" t="s">
        <v>328</v>
      </c>
      <c r="D16" s="204"/>
      <c r="E16" s="204">
        <f>E68+E134</f>
        <v>0</v>
      </c>
      <c r="F16" s="204">
        <f t="shared" ref="F16:P16" si="0">F68+F134</f>
        <v>0</v>
      </c>
      <c r="G16" s="204">
        <f t="shared" si="0"/>
        <v>0</v>
      </c>
      <c r="H16" s="204">
        <f t="shared" si="0"/>
        <v>0</v>
      </c>
      <c r="I16" s="204">
        <f t="shared" si="0"/>
        <v>0</v>
      </c>
      <c r="J16" s="204">
        <f t="shared" si="0"/>
        <v>0</v>
      </c>
      <c r="K16" s="204">
        <f t="shared" si="0"/>
        <v>0</v>
      </c>
      <c r="L16" s="204">
        <f t="shared" si="0"/>
        <v>0</v>
      </c>
      <c r="M16" s="204">
        <f t="shared" si="0"/>
        <v>0</v>
      </c>
      <c r="N16" s="204">
        <f t="shared" si="0"/>
        <v>0</v>
      </c>
      <c r="O16" s="204">
        <v>0</v>
      </c>
      <c r="P16" s="204">
        <f t="shared" si="0"/>
        <v>0</v>
      </c>
      <c r="Q16" s="185">
        <f>SUM(E16:P16)</f>
        <v>0</v>
      </c>
    </row>
    <row r="17" spans="1:17" x14ac:dyDescent="0.25">
      <c r="A17" s="312"/>
      <c r="B17" s="184" t="s">
        <v>8</v>
      </c>
      <c r="C17" s="184" t="s">
        <v>329</v>
      </c>
      <c r="E17" s="204">
        <f t="shared" ref="E17:P18" si="1">E69+E135</f>
        <v>0</v>
      </c>
      <c r="F17" s="204">
        <f t="shared" si="1"/>
        <v>0</v>
      </c>
      <c r="G17" s="204">
        <f t="shared" si="1"/>
        <v>0</v>
      </c>
      <c r="H17" s="204">
        <f t="shared" si="1"/>
        <v>0</v>
      </c>
      <c r="I17" s="204">
        <f t="shared" si="1"/>
        <v>0</v>
      </c>
      <c r="J17" s="204">
        <f t="shared" si="1"/>
        <v>0</v>
      </c>
      <c r="K17" s="204">
        <f t="shared" si="1"/>
        <v>0</v>
      </c>
      <c r="L17" s="204">
        <f t="shared" si="1"/>
        <v>0</v>
      </c>
      <c r="M17" s="204">
        <f t="shared" si="1"/>
        <v>0</v>
      </c>
      <c r="N17" s="204">
        <f t="shared" si="1"/>
        <v>0</v>
      </c>
      <c r="O17" s="204">
        <f t="shared" si="1"/>
        <v>0</v>
      </c>
      <c r="P17" s="204">
        <f t="shared" si="1"/>
        <v>0</v>
      </c>
      <c r="Q17" s="185">
        <f>SUM(E17:P17)</f>
        <v>0</v>
      </c>
    </row>
    <row r="18" spans="1:17" x14ac:dyDescent="0.25">
      <c r="A18" s="312"/>
      <c r="B18" s="184" t="s">
        <v>10</v>
      </c>
      <c r="C18" s="184" t="s">
        <v>330</v>
      </c>
      <c r="E18" s="204">
        <f t="shared" si="1"/>
        <v>0</v>
      </c>
      <c r="F18" s="204">
        <f t="shared" si="1"/>
        <v>0</v>
      </c>
      <c r="G18" s="204">
        <f t="shared" si="1"/>
        <v>0</v>
      </c>
      <c r="H18" s="204">
        <f t="shared" si="1"/>
        <v>0</v>
      </c>
      <c r="I18" s="204">
        <f t="shared" si="1"/>
        <v>0</v>
      </c>
      <c r="J18" s="204">
        <f t="shared" si="1"/>
        <v>0</v>
      </c>
      <c r="K18" s="204">
        <f t="shared" si="1"/>
        <v>0</v>
      </c>
      <c r="L18" s="204">
        <f t="shared" si="1"/>
        <v>0</v>
      </c>
      <c r="M18" s="204">
        <f t="shared" si="1"/>
        <v>0</v>
      </c>
      <c r="N18" s="204">
        <f t="shared" si="1"/>
        <v>0</v>
      </c>
      <c r="O18" s="204">
        <f t="shared" si="1"/>
        <v>0</v>
      </c>
      <c r="P18" s="204">
        <f t="shared" si="1"/>
        <v>0</v>
      </c>
      <c r="Q18" s="185">
        <f>SUM(E18:P18)</f>
        <v>0</v>
      </c>
    </row>
    <row r="19" spans="1:17" x14ac:dyDescent="0.25">
      <c r="A19" s="312">
        <v>2</v>
      </c>
      <c r="B19" s="183" t="s">
        <v>331</v>
      </c>
      <c r="C19" s="205"/>
    </row>
    <row r="20" spans="1:17" x14ac:dyDescent="0.25">
      <c r="B20" s="184" t="s">
        <v>6</v>
      </c>
      <c r="C20" s="184" t="s">
        <v>332</v>
      </c>
      <c r="D20" s="204">
        <v>90776.936345652808</v>
      </c>
      <c r="E20" s="185">
        <f>ROUND(D20-E36+E16,0)</f>
        <v>90753</v>
      </c>
      <c r="F20" s="185">
        <f t="shared" ref="F20:P20" si="2">E20-F36+F16</f>
        <v>90752.53</v>
      </c>
      <c r="G20" s="185">
        <f t="shared" si="2"/>
        <v>90752.53</v>
      </c>
      <c r="H20" s="185">
        <f t="shared" si="2"/>
        <v>90752.53</v>
      </c>
      <c r="I20" s="185">
        <f t="shared" si="2"/>
        <v>90490.22240150148</v>
      </c>
      <c r="J20" s="185">
        <f>I20-J36+J16</f>
        <v>90014.075377870497</v>
      </c>
      <c r="K20" s="185">
        <f>J20-K36+K16</f>
        <v>89491.206740144524</v>
      </c>
      <c r="L20" s="185">
        <f>K20-L36+L16</f>
        <v>88972.307868641888</v>
      </c>
      <c r="M20" s="185">
        <f>L20-M36+M16</f>
        <v>88597.009447588061</v>
      </c>
      <c r="N20" s="185">
        <f t="shared" si="2"/>
        <v>88597.009447588061</v>
      </c>
      <c r="O20" s="185">
        <f t="shared" si="2"/>
        <v>88597.009447588061</v>
      </c>
      <c r="P20" s="185">
        <f t="shared" si="2"/>
        <v>88576.479447588063</v>
      </c>
    </row>
    <row r="21" spans="1:17" x14ac:dyDescent="0.25">
      <c r="B21" s="184" t="s">
        <v>8</v>
      </c>
      <c r="C21" s="184" t="s">
        <v>333</v>
      </c>
      <c r="D21" s="204">
        <v>0</v>
      </c>
      <c r="E21" s="185">
        <v>0</v>
      </c>
      <c r="F21" s="185">
        <v>0</v>
      </c>
      <c r="G21" s="185">
        <v>0</v>
      </c>
      <c r="H21" s="185">
        <v>0</v>
      </c>
      <c r="I21" s="185">
        <v>0</v>
      </c>
      <c r="J21" s="185">
        <v>0</v>
      </c>
      <c r="K21" s="185">
        <v>0</v>
      </c>
      <c r="L21" s="185">
        <v>0</v>
      </c>
      <c r="M21" s="185">
        <v>0</v>
      </c>
      <c r="N21" s="185">
        <v>0</v>
      </c>
      <c r="O21" s="185">
        <v>0</v>
      </c>
      <c r="P21" s="185">
        <v>0</v>
      </c>
    </row>
    <row r="22" spans="1:17" x14ac:dyDescent="0.25">
      <c r="B22" s="184" t="s">
        <v>10</v>
      </c>
      <c r="C22" s="184" t="s">
        <v>334</v>
      </c>
      <c r="D22" s="204">
        <v>0</v>
      </c>
      <c r="E22" s="185">
        <v>0</v>
      </c>
      <c r="F22" s="185">
        <v>0</v>
      </c>
      <c r="G22" s="185">
        <v>0</v>
      </c>
      <c r="H22" s="185">
        <v>0</v>
      </c>
      <c r="I22" s="185">
        <v>0</v>
      </c>
      <c r="J22" s="185">
        <v>0</v>
      </c>
      <c r="K22" s="185">
        <v>0</v>
      </c>
      <c r="L22" s="185">
        <v>0</v>
      </c>
      <c r="M22" s="185">
        <v>0</v>
      </c>
      <c r="N22" s="185">
        <v>0</v>
      </c>
      <c r="O22" s="185">
        <v>0</v>
      </c>
      <c r="P22" s="185">
        <v>0</v>
      </c>
    </row>
    <row r="23" spans="1:17" x14ac:dyDescent="0.25">
      <c r="B23" s="185" t="s">
        <v>12</v>
      </c>
      <c r="C23" s="185" t="s">
        <v>335</v>
      </c>
      <c r="D23" s="206">
        <v>0</v>
      </c>
      <c r="E23" s="206">
        <f>D23-E34</f>
        <v>0</v>
      </c>
      <c r="F23" s="206">
        <f t="shared" ref="F23:P23" si="3">E23-F34-F18</f>
        <v>0</v>
      </c>
      <c r="G23" s="206">
        <f t="shared" si="3"/>
        <v>0</v>
      </c>
      <c r="H23" s="206">
        <f t="shared" si="3"/>
        <v>0</v>
      </c>
      <c r="I23" s="206">
        <f t="shared" si="3"/>
        <v>0</v>
      </c>
      <c r="J23" s="206">
        <f t="shared" si="3"/>
        <v>0</v>
      </c>
      <c r="K23" s="206">
        <f t="shared" si="3"/>
        <v>0</v>
      </c>
      <c r="L23" s="206">
        <f t="shared" si="3"/>
        <v>0</v>
      </c>
      <c r="M23" s="206">
        <f t="shared" si="3"/>
        <v>0</v>
      </c>
      <c r="N23" s="206">
        <f t="shared" si="3"/>
        <v>0</v>
      </c>
      <c r="O23" s="206">
        <f t="shared" si="3"/>
        <v>0</v>
      </c>
      <c r="P23" s="206">
        <f t="shared" si="3"/>
        <v>0</v>
      </c>
    </row>
    <row r="24" spans="1:17" x14ac:dyDescent="0.25">
      <c r="A24" s="312">
        <v>3</v>
      </c>
      <c r="B24" s="183" t="s">
        <v>336</v>
      </c>
      <c r="C24" s="312"/>
      <c r="D24" s="206">
        <f>ROUND(SUM(D20:D23),2)</f>
        <v>90776.94</v>
      </c>
      <c r="E24" s="206">
        <f t="shared" ref="E24:P24" si="4">ROUND(SUM(E20:E23),2)</f>
        <v>90753</v>
      </c>
      <c r="F24" s="206">
        <f t="shared" si="4"/>
        <v>90752.53</v>
      </c>
      <c r="G24" s="206">
        <f t="shared" si="4"/>
        <v>90752.53</v>
      </c>
      <c r="H24" s="206">
        <f t="shared" si="4"/>
        <v>90752.53</v>
      </c>
      <c r="I24" s="206">
        <f t="shared" si="4"/>
        <v>90490.22</v>
      </c>
      <c r="J24" s="206">
        <f t="shared" si="4"/>
        <v>90014.080000000002</v>
      </c>
      <c r="K24" s="206">
        <f t="shared" si="4"/>
        <v>89491.21</v>
      </c>
      <c r="L24" s="206">
        <f t="shared" si="4"/>
        <v>88972.31</v>
      </c>
      <c r="M24" s="206">
        <f>ROUND(SUM(M20:M23),2)</f>
        <v>88597.01</v>
      </c>
      <c r="N24" s="206">
        <f t="shared" si="4"/>
        <v>88597.01</v>
      </c>
      <c r="O24" s="206">
        <f t="shared" si="4"/>
        <v>88597.01</v>
      </c>
      <c r="P24" s="206">
        <f t="shared" si="4"/>
        <v>88576.48</v>
      </c>
    </row>
    <row r="25" spans="1:17" x14ac:dyDescent="0.25">
      <c r="B25" s="184"/>
    </row>
    <row r="26" spans="1:17" x14ac:dyDescent="0.25">
      <c r="A26" s="312">
        <v>4</v>
      </c>
      <c r="B26" s="184" t="s">
        <v>337</v>
      </c>
      <c r="C26" s="184"/>
      <c r="E26" s="185">
        <f>(D24+E24)/2</f>
        <v>90764.97</v>
      </c>
      <c r="F26" s="185">
        <f t="shared" ref="F26:P26" si="5">(E24+F24)/2</f>
        <v>90752.764999999999</v>
      </c>
      <c r="G26" s="185">
        <f t="shared" si="5"/>
        <v>90752.53</v>
      </c>
      <c r="H26" s="185">
        <f t="shared" si="5"/>
        <v>90752.53</v>
      </c>
      <c r="I26" s="185">
        <f t="shared" si="5"/>
        <v>90621.375</v>
      </c>
      <c r="J26" s="185">
        <f t="shared" si="5"/>
        <v>90252.15</v>
      </c>
      <c r="K26" s="185">
        <f t="shared" si="5"/>
        <v>89752.645000000004</v>
      </c>
      <c r="L26" s="185">
        <f t="shared" si="5"/>
        <v>89231.760000000009</v>
      </c>
      <c r="M26" s="185">
        <f t="shared" si="5"/>
        <v>88784.66</v>
      </c>
      <c r="N26" s="185">
        <f t="shared" si="5"/>
        <v>88597.01</v>
      </c>
      <c r="O26" s="185">
        <f t="shared" si="5"/>
        <v>88597.01</v>
      </c>
      <c r="P26" s="185">
        <f t="shared" si="5"/>
        <v>88586.744999999995</v>
      </c>
    </row>
    <row r="27" spans="1:17" x14ac:dyDescent="0.25">
      <c r="B27" s="208"/>
    </row>
    <row r="28" spans="1:17" x14ac:dyDescent="0.25">
      <c r="A28" s="312">
        <v>5</v>
      </c>
      <c r="B28" s="184" t="s">
        <v>338</v>
      </c>
      <c r="E28" s="209"/>
      <c r="F28" s="209"/>
      <c r="G28" s="209"/>
      <c r="H28" s="209"/>
      <c r="I28" s="209"/>
      <c r="J28" s="209"/>
      <c r="K28" s="209"/>
      <c r="L28" s="209"/>
      <c r="M28" s="209"/>
      <c r="N28" s="209"/>
      <c r="O28" s="209"/>
      <c r="P28" s="209"/>
    </row>
    <row r="29" spans="1:17" x14ac:dyDescent="0.25">
      <c r="B29" s="184" t="s">
        <v>6</v>
      </c>
      <c r="C29" s="184" t="s">
        <v>339</v>
      </c>
      <c r="E29" s="13">
        <f>E26*Inputs!C$15</f>
        <v>452.99938943135129</v>
      </c>
      <c r="F29" s="13">
        <f>F26*Inputs!D$15</f>
        <v>452.93847542952864</v>
      </c>
      <c r="G29" s="13">
        <f>G26*Inputs!E$15</f>
        <v>452.9373025667324</v>
      </c>
      <c r="H29" s="13">
        <f>H26*Inputs!F$15</f>
        <v>452.9373025667324</v>
      </c>
      <c r="I29" s="13">
        <f>I26*Inputs!G$15</f>
        <v>452.28272035378319</v>
      </c>
      <c r="J29" s="13">
        <f>J26*Inputs!H$15</f>
        <v>450.43995326464307</v>
      </c>
      <c r="K29" s="13">
        <f>K26*Inputs!I$15</f>
        <v>447.94697100488025</v>
      </c>
      <c r="L29" s="13">
        <f>L26*Inputs!J$15</f>
        <v>445.34728318518563</v>
      </c>
      <c r="M29" s="13">
        <f>M26*Inputs!K$15</f>
        <v>443.11584932898802</v>
      </c>
      <c r="N29" s="13">
        <f>N26*Inputs!L$15</f>
        <v>442.17930590891308</v>
      </c>
      <c r="O29" s="13">
        <f>O26*Inputs!M$15</f>
        <v>442.17930590891308</v>
      </c>
      <c r="P29" s="13">
        <f>P26*Inputs!N$15</f>
        <v>442.12807426379152</v>
      </c>
      <c r="Q29" s="185">
        <f>ROUND(SUM(E29:P29),2)</f>
        <v>5377.43</v>
      </c>
    </row>
    <row r="30" spans="1:17" x14ac:dyDescent="0.25">
      <c r="B30" s="184" t="s">
        <v>8</v>
      </c>
      <c r="C30" s="183" t="s">
        <v>340</v>
      </c>
      <c r="E30" s="188">
        <f>E26*Inputs!C$14</f>
        <v>67.509587761371549</v>
      </c>
      <c r="F30" s="188">
        <f>F26*Inputs!D$14</f>
        <v>67.500509870213463</v>
      </c>
      <c r="G30" s="188">
        <f>G26*Inputs!E$14</f>
        <v>67.50033508083024</v>
      </c>
      <c r="H30" s="188">
        <f>H26*Inputs!F$14</f>
        <v>67.50033508083024</v>
      </c>
      <c r="I30" s="188">
        <f>I26*Inputs!G$14</f>
        <v>67.402784010380458</v>
      </c>
      <c r="J30" s="188">
        <f>J26*Inputs!H$14</f>
        <v>67.128160137963675</v>
      </c>
      <c r="K30" s="188">
        <f>K26*Inputs!I$14</f>
        <v>66.756636006630373</v>
      </c>
      <c r="L30" s="188">
        <f>L26*Inputs!J$14</f>
        <v>66.369209760347459</v>
      </c>
      <c r="M30" s="188">
        <f>M26*Inputs!K$14</f>
        <v>66.036663661471323</v>
      </c>
      <c r="N30" s="188">
        <f>N26*Inputs!L$14</f>
        <v>65.897092479511784</v>
      </c>
      <c r="O30" s="188">
        <f>O26*Inputs!M$14</f>
        <v>65.897092479511784</v>
      </c>
      <c r="P30" s="188">
        <f>P26*Inputs!N$14</f>
        <v>65.889457530495989</v>
      </c>
      <c r="Q30" s="210">
        <f>ROUND(SUM(E30:P30),2)</f>
        <v>801.39</v>
      </c>
    </row>
    <row r="31" spans="1:17" x14ac:dyDescent="0.25">
      <c r="A31" s="312">
        <v>6</v>
      </c>
      <c r="B31" s="211" t="s">
        <v>622</v>
      </c>
      <c r="E31" s="185">
        <f t="shared" ref="E31:Q31" si="6">ROUND(SUM(E29:E30),2)</f>
        <v>520.51</v>
      </c>
      <c r="F31" s="185">
        <f t="shared" si="6"/>
        <v>520.44000000000005</v>
      </c>
      <c r="G31" s="185">
        <f t="shared" si="6"/>
        <v>520.44000000000005</v>
      </c>
      <c r="H31" s="185">
        <f t="shared" si="6"/>
        <v>520.44000000000005</v>
      </c>
      <c r="I31" s="185">
        <f t="shared" si="6"/>
        <v>519.69000000000005</v>
      </c>
      <c r="J31" s="185">
        <f t="shared" si="6"/>
        <v>517.57000000000005</v>
      </c>
      <c r="K31" s="185">
        <f t="shared" si="6"/>
        <v>514.70000000000005</v>
      </c>
      <c r="L31" s="185">
        <f t="shared" si="6"/>
        <v>511.72</v>
      </c>
      <c r="M31" s="185">
        <f t="shared" si="6"/>
        <v>509.15</v>
      </c>
      <c r="N31" s="185">
        <f t="shared" si="6"/>
        <v>508.08</v>
      </c>
      <c r="O31" s="185">
        <f t="shared" si="6"/>
        <v>508.08</v>
      </c>
      <c r="P31" s="185">
        <f t="shared" si="6"/>
        <v>508.02</v>
      </c>
      <c r="Q31" s="185">
        <f t="shared" si="6"/>
        <v>6178.82</v>
      </c>
    </row>
    <row r="32" spans="1:17" x14ac:dyDescent="0.25">
      <c r="A32" s="312"/>
      <c r="B32" s="208"/>
      <c r="F32" s="209"/>
      <c r="G32" s="209"/>
      <c r="H32" s="209"/>
      <c r="I32" s="209"/>
      <c r="J32" s="209"/>
      <c r="K32" s="209"/>
      <c r="L32" s="209"/>
      <c r="M32" s="209"/>
      <c r="N32" s="209"/>
      <c r="O32" s="209"/>
      <c r="P32" s="209"/>
    </row>
    <row r="33" spans="1:17" x14ac:dyDescent="0.25">
      <c r="A33" s="312">
        <v>7</v>
      </c>
      <c r="B33" s="184" t="s">
        <v>341</v>
      </c>
    </row>
    <row r="34" spans="1:17" x14ac:dyDescent="0.25">
      <c r="A34" s="212"/>
      <c r="B34" s="184" t="s">
        <v>6</v>
      </c>
      <c r="C34" s="184" t="s">
        <v>342</v>
      </c>
      <c r="E34" s="185">
        <f>E86+E152</f>
        <v>0</v>
      </c>
      <c r="F34" s="185">
        <f t="shared" ref="F34:P34" si="7">F86+F152</f>
        <v>0</v>
      </c>
      <c r="G34" s="185">
        <f t="shared" si="7"/>
        <v>0</v>
      </c>
      <c r="H34" s="185">
        <f t="shared" si="7"/>
        <v>0</v>
      </c>
      <c r="I34" s="185">
        <f t="shared" si="7"/>
        <v>0</v>
      </c>
      <c r="J34" s="185">
        <f t="shared" si="7"/>
        <v>0</v>
      </c>
      <c r="K34" s="185">
        <f t="shared" si="7"/>
        <v>0</v>
      </c>
      <c r="L34" s="185">
        <f t="shared" si="7"/>
        <v>0</v>
      </c>
      <c r="M34" s="185">
        <f t="shared" si="7"/>
        <v>0</v>
      </c>
      <c r="N34" s="185">
        <f t="shared" si="7"/>
        <v>0</v>
      </c>
      <c r="O34" s="185">
        <f t="shared" si="7"/>
        <v>0</v>
      </c>
      <c r="P34" s="185">
        <f t="shared" si="7"/>
        <v>0</v>
      </c>
      <c r="Q34" s="185">
        <f>ROUND(SUM(E34:P34),2)</f>
        <v>0</v>
      </c>
    </row>
    <row r="35" spans="1:17" x14ac:dyDescent="0.25">
      <c r="A35" s="212"/>
      <c r="B35" s="184" t="s">
        <v>8</v>
      </c>
      <c r="C35" s="184" t="s">
        <v>343</v>
      </c>
      <c r="E35" s="185">
        <f t="shared" ref="E35:P35" si="8">E87+E153</f>
        <v>0</v>
      </c>
      <c r="F35" s="185">
        <f t="shared" si="8"/>
        <v>0</v>
      </c>
      <c r="G35" s="185">
        <f t="shared" si="8"/>
        <v>0</v>
      </c>
      <c r="H35" s="185">
        <f t="shared" si="8"/>
        <v>0</v>
      </c>
      <c r="I35" s="185">
        <f t="shared" si="8"/>
        <v>0</v>
      </c>
      <c r="J35" s="185">
        <f t="shared" si="8"/>
        <v>0</v>
      </c>
      <c r="K35" s="185">
        <f t="shared" si="8"/>
        <v>0</v>
      </c>
      <c r="L35" s="185">
        <f t="shared" si="8"/>
        <v>0</v>
      </c>
      <c r="M35" s="185">
        <f t="shared" si="8"/>
        <v>0</v>
      </c>
      <c r="N35" s="185">
        <f t="shared" si="8"/>
        <v>0</v>
      </c>
      <c r="O35" s="185">
        <f t="shared" si="8"/>
        <v>0</v>
      </c>
      <c r="P35" s="185">
        <f t="shared" si="8"/>
        <v>0</v>
      </c>
      <c r="Q35" s="185">
        <f>ROUND(SUM(E35:P35),2)</f>
        <v>0</v>
      </c>
    </row>
    <row r="36" spans="1:17" x14ac:dyDescent="0.25">
      <c r="A36" s="212"/>
      <c r="B36" s="184" t="s">
        <v>10</v>
      </c>
      <c r="C36" s="184" t="s">
        <v>349</v>
      </c>
      <c r="D36" s="186"/>
      <c r="E36" s="206">
        <f>24.24</f>
        <v>24.24</v>
      </c>
      <c r="F36" s="206">
        <v>0.47</v>
      </c>
      <c r="G36" s="206">
        <v>0</v>
      </c>
      <c r="H36" s="206">
        <v>0</v>
      </c>
      <c r="I36" s="206">
        <v>262.30759849851461</v>
      </c>
      <c r="J36" s="206">
        <f>399.097023630978+77.05</f>
        <v>476.14702363097803</v>
      </c>
      <c r="K36" s="206">
        <f>439.828637725977+83.04</f>
        <v>522.86863772597701</v>
      </c>
      <c r="L36" s="206">
        <f>425.658871502632+93.24</f>
        <v>518.89887150263201</v>
      </c>
      <c r="M36" s="206">
        <f>322.538421053825+52.76</f>
        <v>375.298421053825</v>
      </c>
      <c r="N36" s="206">
        <v>0</v>
      </c>
      <c r="O36" s="206">
        <v>0</v>
      </c>
      <c r="P36" s="206">
        <v>20.53</v>
      </c>
      <c r="Q36" s="207">
        <f>SUM(E36:P36)</f>
        <v>2200.7605524119267</v>
      </c>
    </row>
    <row r="37" spans="1:17" x14ac:dyDescent="0.25">
      <c r="A37" s="212">
        <v>8</v>
      </c>
      <c r="B37" s="184" t="s">
        <v>623</v>
      </c>
      <c r="C37" s="184"/>
      <c r="E37" s="214">
        <f t="shared" ref="E37:P37" si="9">SUM(E34:E36)</f>
        <v>24.24</v>
      </c>
      <c r="F37" s="214">
        <f t="shared" si="9"/>
        <v>0.47</v>
      </c>
      <c r="G37" s="214">
        <f t="shared" si="9"/>
        <v>0</v>
      </c>
      <c r="H37" s="214">
        <f t="shared" si="9"/>
        <v>0</v>
      </c>
      <c r="I37" s="214">
        <f t="shared" si="9"/>
        <v>262.30759849851461</v>
      </c>
      <c r="J37" s="214">
        <f t="shared" si="9"/>
        <v>476.14702363097803</v>
      </c>
      <c r="K37" s="214">
        <f t="shared" si="9"/>
        <v>522.86863772597701</v>
      </c>
      <c r="L37" s="214">
        <f t="shared" si="9"/>
        <v>518.89887150263201</v>
      </c>
      <c r="M37" s="214">
        <f t="shared" si="9"/>
        <v>375.298421053825</v>
      </c>
      <c r="N37" s="214">
        <f t="shared" si="9"/>
        <v>0</v>
      </c>
      <c r="O37" s="214">
        <f t="shared" si="9"/>
        <v>0</v>
      </c>
      <c r="P37" s="214">
        <f t="shared" si="9"/>
        <v>20.53</v>
      </c>
      <c r="Q37" s="186">
        <f>SUM(E37:P37)</f>
        <v>2200.7605524119267</v>
      </c>
    </row>
    <row r="38" spans="1:17" ht="13" thickBot="1" x14ac:dyDescent="0.3">
      <c r="A38" s="212"/>
      <c r="B38" s="208"/>
      <c r="C38" s="204"/>
      <c r="E38" s="204"/>
      <c r="F38" s="204"/>
      <c r="G38" s="204"/>
      <c r="H38" s="204"/>
      <c r="I38" s="204"/>
      <c r="J38" s="204"/>
      <c r="K38" s="204"/>
      <c r="L38" s="204"/>
      <c r="M38" s="204"/>
      <c r="N38" s="204"/>
      <c r="O38" s="204"/>
      <c r="P38" s="204"/>
    </row>
    <row r="39" spans="1:17" ht="13" thickBot="1" x14ac:dyDescent="0.3">
      <c r="A39" s="312">
        <v>9</v>
      </c>
      <c r="B39" s="183" t="s">
        <v>345</v>
      </c>
      <c r="E39" s="236">
        <f>E31+E37</f>
        <v>544.75</v>
      </c>
      <c r="F39" s="236">
        <f t="shared" ref="F39:Q39" si="10">F31+F37</f>
        <v>520.91000000000008</v>
      </c>
      <c r="G39" s="236">
        <f t="shared" si="10"/>
        <v>520.44000000000005</v>
      </c>
      <c r="H39" s="236">
        <f t="shared" si="10"/>
        <v>520.44000000000005</v>
      </c>
      <c r="I39" s="236">
        <f t="shared" si="10"/>
        <v>781.99759849851466</v>
      </c>
      <c r="J39" s="236">
        <f t="shared" si="10"/>
        <v>993.71702363097802</v>
      </c>
      <c r="K39" s="236">
        <f t="shared" si="10"/>
        <v>1037.5686377259772</v>
      </c>
      <c r="L39" s="236">
        <f t="shared" si="10"/>
        <v>1030.6188715026319</v>
      </c>
      <c r="M39" s="236">
        <f t="shared" si="10"/>
        <v>884.44842105382497</v>
      </c>
      <c r="N39" s="236">
        <f t="shared" si="10"/>
        <v>508.08</v>
      </c>
      <c r="O39" s="236">
        <f t="shared" si="10"/>
        <v>508.08</v>
      </c>
      <c r="P39" s="236">
        <f t="shared" si="10"/>
        <v>528.54999999999995</v>
      </c>
      <c r="Q39" s="236">
        <f t="shared" si="10"/>
        <v>8379.580552411926</v>
      </c>
    </row>
    <row r="40" spans="1:17" ht="13" thickTop="1" x14ac:dyDescent="0.25">
      <c r="A40" s="212"/>
      <c r="B40" s="208"/>
    </row>
    <row r="41" spans="1:17" x14ac:dyDescent="0.25">
      <c r="A41" s="217" t="s">
        <v>33</v>
      </c>
      <c r="B41" s="184"/>
    </row>
    <row r="42" spans="1:17" x14ac:dyDescent="0.25">
      <c r="A42" s="184" t="s">
        <v>34</v>
      </c>
      <c r="B42" s="183" t="s">
        <v>406</v>
      </c>
    </row>
    <row r="43" spans="1:17" x14ac:dyDescent="0.25">
      <c r="A43" s="183" t="s">
        <v>36</v>
      </c>
      <c r="B43" s="183" t="s">
        <v>346</v>
      </c>
    </row>
    <row r="44" spans="1:17" x14ac:dyDescent="0.25">
      <c r="A44" s="183" t="s">
        <v>38</v>
      </c>
      <c r="B44" s="183" t="s">
        <v>347</v>
      </c>
    </row>
    <row r="45" spans="1:17" x14ac:dyDescent="0.25">
      <c r="A45" s="183"/>
      <c r="B45" s="184"/>
    </row>
    <row r="46" spans="1:17" x14ac:dyDescent="0.25">
      <c r="A46" s="183"/>
      <c r="B46" s="184"/>
      <c r="C46" s="186"/>
    </row>
    <row r="47" spans="1:17" x14ac:dyDescent="0.25">
      <c r="B47" s="183"/>
    </row>
    <row r="48" spans="1:17" x14ac:dyDescent="0.25">
      <c r="B48" s="184"/>
      <c r="C48" s="184"/>
    </row>
    <row r="49" spans="1:19" x14ac:dyDescent="0.25">
      <c r="B49" s="184"/>
      <c r="C49" s="184"/>
    </row>
    <row r="52" spans="1:19" x14ac:dyDescent="0.25">
      <c r="A52" s="186"/>
      <c r="B52" s="186"/>
      <c r="C52" s="186"/>
      <c r="D52" s="186"/>
      <c r="E52" s="186"/>
      <c r="F52" s="186"/>
      <c r="G52" s="186"/>
      <c r="H52" s="186"/>
      <c r="I52" s="186"/>
      <c r="J52" s="186"/>
      <c r="K52" s="186"/>
      <c r="L52" s="186"/>
      <c r="M52" s="186"/>
      <c r="N52" s="186"/>
      <c r="O52" s="186"/>
      <c r="P52" s="186"/>
      <c r="Q52" s="186"/>
      <c r="R52" s="186"/>
      <c r="S52" s="186"/>
    </row>
    <row r="53" spans="1:19" ht="13" x14ac:dyDescent="0.3">
      <c r="A53" s="186"/>
      <c r="B53" s="186"/>
      <c r="C53" s="186"/>
      <c r="D53" s="186"/>
      <c r="E53" s="186"/>
      <c r="F53" s="186"/>
      <c r="G53" s="186"/>
      <c r="H53" s="186"/>
      <c r="I53" s="186"/>
      <c r="J53" s="186"/>
      <c r="K53" s="186"/>
      <c r="L53" s="186"/>
      <c r="M53" s="186"/>
      <c r="N53" s="186"/>
      <c r="O53" s="186"/>
      <c r="P53" s="186"/>
      <c r="Q53" s="220"/>
      <c r="R53" s="186"/>
      <c r="S53" s="186"/>
    </row>
    <row r="54" spans="1:19" x14ac:dyDescent="0.25">
      <c r="A54" s="186"/>
      <c r="B54" s="186"/>
      <c r="C54" s="186"/>
      <c r="D54" s="186"/>
      <c r="E54" s="186"/>
      <c r="F54" s="186"/>
      <c r="G54" s="186"/>
      <c r="H54" s="186"/>
      <c r="I54" s="186"/>
      <c r="J54" s="186"/>
      <c r="K54" s="186"/>
      <c r="L54" s="186"/>
      <c r="M54" s="186"/>
      <c r="N54" s="186"/>
      <c r="O54" s="186"/>
      <c r="P54" s="186"/>
      <c r="Q54" s="221"/>
      <c r="R54" s="186"/>
      <c r="S54" s="186"/>
    </row>
    <row r="55" spans="1:19" ht="13" x14ac:dyDescent="0.3">
      <c r="A55" s="186"/>
      <c r="B55" s="222"/>
      <c r="C55" s="223"/>
      <c r="D55" s="223"/>
      <c r="E55" s="223"/>
      <c r="F55" s="223"/>
      <c r="G55" s="223"/>
      <c r="H55" s="222"/>
      <c r="I55" s="223"/>
      <c r="J55" s="186"/>
      <c r="K55" s="186"/>
      <c r="L55" s="186"/>
      <c r="M55" s="186"/>
      <c r="N55" s="186"/>
      <c r="O55" s="186"/>
      <c r="P55" s="186"/>
      <c r="Q55" s="186"/>
      <c r="R55" s="186"/>
      <c r="S55" s="186"/>
    </row>
    <row r="56" spans="1:19" x14ac:dyDescent="0.25">
      <c r="A56" s="186"/>
      <c r="B56" s="223"/>
      <c r="C56" s="223"/>
      <c r="D56" s="223"/>
      <c r="E56" s="223"/>
      <c r="F56" s="223"/>
      <c r="G56" s="223"/>
      <c r="H56" s="223"/>
      <c r="I56" s="223"/>
      <c r="J56" s="186"/>
      <c r="K56" s="186"/>
      <c r="L56" s="186"/>
      <c r="M56" s="186"/>
      <c r="N56" s="186"/>
      <c r="O56" s="186"/>
      <c r="P56" s="186"/>
      <c r="Q56" s="186"/>
      <c r="R56" s="186"/>
      <c r="S56" s="186"/>
    </row>
    <row r="57" spans="1:19" x14ac:dyDescent="0.25">
      <c r="A57" s="186"/>
      <c r="B57" s="223"/>
      <c r="C57" s="223"/>
      <c r="D57" s="223"/>
      <c r="E57" s="223"/>
      <c r="F57" s="223"/>
      <c r="G57" s="223"/>
      <c r="H57" s="223"/>
      <c r="I57" s="223"/>
      <c r="J57" s="186"/>
      <c r="K57" s="186"/>
      <c r="L57" s="186"/>
      <c r="M57" s="186"/>
      <c r="N57" s="186"/>
      <c r="O57" s="186"/>
      <c r="P57" s="186"/>
      <c r="Q57" s="186"/>
      <c r="R57" s="186"/>
      <c r="S57" s="186"/>
    </row>
    <row r="58" spans="1:19" ht="13" x14ac:dyDescent="0.3">
      <c r="A58" s="186"/>
      <c r="B58" s="194"/>
      <c r="C58" s="223"/>
      <c r="D58" s="223"/>
      <c r="E58" s="223"/>
      <c r="F58" s="223"/>
      <c r="G58" s="223"/>
      <c r="H58" s="194"/>
      <c r="I58" s="223"/>
      <c r="J58" s="186"/>
      <c r="K58" s="186"/>
      <c r="L58" s="186"/>
      <c r="M58" s="186"/>
      <c r="N58" s="186"/>
      <c r="O58" s="186"/>
      <c r="P58" s="186"/>
      <c r="Q58" s="186"/>
      <c r="R58" s="186"/>
      <c r="S58" s="186"/>
    </row>
    <row r="59" spans="1:19" x14ac:dyDescent="0.25">
      <c r="A59" s="186"/>
      <c r="B59" s="223"/>
      <c r="C59" s="223"/>
      <c r="D59" s="223"/>
      <c r="E59" s="223"/>
      <c r="F59" s="223"/>
      <c r="G59" s="223"/>
      <c r="H59" s="223"/>
      <c r="I59" s="223"/>
      <c r="J59" s="186"/>
      <c r="K59" s="186"/>
      <c r="L59" s="186"/>
      <c r="M59" s="186"/>
      <c r="N59" s="186"/>
      <c r="O59" s="186"/>
      <c r="P59" s="186"/>
      <c r="Q59" s="186"/>
      <c r="R59" s="186"/>
      <c r="S59" s="186"/>
    </row>
    <row r="60" spans="1:19" x14ac:dyDescent="0.25">
      <c r="A60" s="186"/>
      <c r="B60" s="223"/>
      <c r="C60" s="223"/>
      <c r="D60" s="223"/>
      <c r="E60" s="223"/>
      <c r="F60" s="223"/>
      <c r="G60" s="590"/>
      <c r="H60" s="590"/>
      <c r="I60" s="590"/>
      <c r="J60" s="590"/>
      <c r="K60" s="186"/>
      <c r="L60" s="186"/>
      <c r="M60" s="186"/>
      <c r="N60" s="186"/>
      <c r="O60" s="186"/>
      <c r="P60" s="186"/>
      <c r="Q60" s="186"/>
      <c r="R60" s="186"/>
      <c r="S60" s="186"/>
    </row>
    <row r="61" spans="1:19" x14ac:dyDescent="0.25">
      <c r="A61" s="186"/>
      <c r="B61" s="223"/>
      <c r="C61" s="223"/>
      <c r="D61" s="186"/>
      <c r="E61" s="186"/>
      <c r="F61" s="223"/>
      <c r="G61" s="223"/>
      <c r="H61" s="223"/>
      <c r="I61" s="224"/>
      <c r="J61" s="186"/>
      <c r="K61" s="186"/>
      <c r="L61" s="186"/>
      <c r="M61" s="186"/>
      <c r="N61" s="186"/>
      <c r="O61" s="186"/>
      <c r="P61" s="186"/>
      <c r="Q61" s="186"/>
      <c r="R61" s="186"/>
      <c r="S61" s="186"/>
    </row>
    <row r="62" spans="1:19" x14ac:dyDescent="0.25">
      <c r="A62" s="186"/>
      <c r="B62" s="225"/>
      <c r="C62" s="223"/>
      <c r="D62" s="223"/>
      <c r="E62" s="223"/>
      <c r="F62" s="223"/>
      <c r="G62" s="223"/>
      <c r="H62" s="225"/>
      <c r="I62" s="223"/>
      <c r="J62" s="186"/>
      <c r="K62" s="186"/>
      <c r="L62" s="186"/>
      <c r="M62" s="186"/>
      <c r="N62" s="186"/>
      <c r="O62" s="186"/>
      <c r="P62" s="186"/>
      <c r="Q62" s="186"/>
      <c r="R62" s="186"/>
      <c r="S62" s="186"/>
    </row>
    <row r="63" spans="1:19" x14ac:dyDescent="0.25">
      <c r="A63" s="186"/>
      <c r="B63" s="223"/>
      <c r="C63" s="223"/>
      <c r="D63" s="223"/>
      <c r="E63" s="223"/>
      <c r="F63" s="223"/>
      <c r="G63" s="223"/>
      <c r="H63" s="223"/>
      <c r="I63" s="223"/>
      <c r="J63" s="186"/>
      <c r="K63" s="186"/>
      <c r="L63" s="186"/>
      <c r="M63" s="186"/>
      <c r="N63" s="186"/>
      <c r="O63" s="186"/>
      <c r="P63" s="186"/>
      <c r="Q63" s="186"/>
      <c r="R63" s="186"/>
      <c r="S63" s="186"/>
    </row>
    <row r="64" spans="1:19" x14ac:dyDescent="0.25">
      <c r="A64" s="225"/>
      <c r="B64" s="225"/>
      <c r="C64" s="223"/>
      <c r="D64" s="223"/>
      <c r="E64" s="223"/>
      <c r="F64" s="223"/>
      <c r="G64" s="223"/>
      <c r="H64" s="223"/>
      <c r="I64" s="223"/>
      <c r="J64" s="186"/>
      <c r="K64" s="186"/>
      <c r="L64" s="186"/>
      <c r="M64" s="186"/>
      <c r="N64" s="186"/>
      <c r="O64" s="186"/>
      <c r="P64" s="186"/>
      <c r="Q64" s="186"/>
      <c r="R64" s="186"/>
      <c r="S64" s="186"/>
    </row>
    <row r="65" spans="1:19" x14ac:dyDescent="0.25">
      <c r="A65" s="186"/>
      <c r="B65" s="186"/>
      <c r="C65" s="186"/>
      <c r="D65" s="313"/>
      <c r="E65" s="313"/>
      <c r="F65" s="313"/>
      <c r="G65" s="313"/>
      <c r="H65" s="313"/>
      <c r="I65" s="313"/>
      <c r="J65" s="313"/>
      <c r="K65" s="313"/>
      <c r="L65" s="313"/>
      <c r="M65" s="313"/>
      <c r="N65" s="313"/>
      <c r="O65" s="313"/>
      <c r="P65" s="313"/>
      <c r="Q65" s="313"/>
      <c r="R65" s="186"/>
      <c r="S65" s="186"/>
    </row>
    <row r="66" spans="1:19" x14ac:dyDescent="0.25">
      <c r="A66" s="226"/>
      <c r="B66" s="226"/>
      <c r="C66" s="226"/>
      <c r="D66" s="226"/>
      <c r="E66" s="226"/>
      <c r="F66" s="226"/>
      <c r="G66" s="226"/>
      <c r="H66" s="226"/>
      <c r="I66" s="226"/>
      <c r="J66" s="226"/>
      <c r="K66" s="226"/>
      <c r="L66" s="226"/>
      <c r="M66" s="226"/>
      <c r="N66" s="226"/>
      <c r="O66" s="226"/>
      <c r="P66" s="226"/>
      <c r="Q66" s="226"/>
      <c r="R66" s="186"/>
      <c r="S66" s="186"/>
    </row>
    <row r="67" spans="1:19" x14ac:dyDescent="0.25">
      <c r="A67" s="313"/>
      <c r="B67" s="224"/>
      <c r="C67" s="313"/>
      <c r="D67" s="186"/>
      <c r="E67" s="186"/>
      <c r="F67" s="186"/>
      <c r="G67" s="186"/>
      <c r="H67" s="186"/>
      <c r="I67" s="186"/>
      <c r="J67" s="186"/>
      <c r="K67" s="186"/>
      <c r="L67" s="186"/>
      <c r="M67" s="186"/>
      <c r="N67" s="186"/>
      <c r="O67" s="186"/>
      <c r="P67" s="186"/>
      <c r="Q67" s="186"/>
      <c r="R67" s="186"/>
      <c r="S67" s="186"/>
    </row>
    <row r="68" spans="1:19" x14ac:dyDescent="0.25">
      <c r="A68" s="313"/>
      <c r="B68" s="224"/>
      <c r="C68" s="224"/>
      <c r="D68" s="214"/>
      <c r="E68" s="214"/>
      <c r="F68" s="214"/>
      <c r="G68" s="214"/>
      <c r="H68" s="214"/>
      <c r="I68" s="214"/>
      <c r="J68" s="214"/>
      <c r="K68" s="214"/>
      <c r="L68" s="214"/>
      <c r="M68" s="214"/>
      <c r="N68" s="214"/>
      <c r="O68" s="214"/>
      <c r="P68" s="214"/>
      <c r="Q68" s="186"/>
      <c r="R68" s="186"/>
      <c r="S68" s="186"/>
    </row>
    <row r="69" spans="1:19" x14ac:dyDescent="0.25">
      <c r="A69" s="313"/>
      <c r="B69" s="224"/>
      <c r="C69" s="224"/>
      <c r="D69" s="186"/>
      <c r="E69" s="186"/>
      <c r="F69" s="186"/>
      <c r="G69" s="186"/>
      <c r="H69" s="186"/>
      <c r="I69" s="186"/>
      <c r="J69" s="186"/>
      <c r="K69" s="186"/>
      <c r="L69" s="186"/>
      <c r="M69" s="186"/>
      <c r="N69" s="186"/>
      <c r="O69" s="186"/>
      <c r="P69" s="186"/>
      <c r="Q69" s="186"/>
      <c r="R69" s="186"/>
      <c r="S69" s="186"/>
    </row>
    <row r="70" spans="1:19" x14ac:dyDescent="0.25">
      <c r="A70" s="313"/>
      <c r="B70" s="224"/>
      <c r="C70" s="224"/>
      <c r="D70" s="186"/>
      <c r="E70" s="186"/>
      <c r="F70" s="186"/>
      <c r="G70" s="186"/>
      <c r="H70" s="186"/>
      <c r="I70" s="186"/>
      <c r="J70" s="186"/>
      <c r="K70" s="186"/>
      <c r="L70" s="186"/>
      <c r="M70" s="186"/>
      <c r="N70" s="186"/>
      <c r="O70" s="186"/>
      <c r="P70" s="186"/>
      <c r="Q70" s="186"/>
      <c r="R70" s="186"/>
      <c r="S70" s="186"/>
    </row>
    <row r="71" spans="1:19" x14ac:dyDescent="0.25">
      <c r="A71" s="313"/>
      <c r="B71" s="227"/>
      <c r="C71" s="228"/>
      <c r="D71" s="186"/>
      <c r="E71" s="186"/>
      <c r="F71" s="186"/>
      <c r="G71" s="186"/>
      <c r="H71" s="186"/>
      <c r="I71" s="186"/>
      <c r="J71" s="186"/>
      <c r="K71" s="186"/>
      <c r="L71" s="186"/>
      <c r="M71" s="186"/>
      <c r="N71" s="186"/>
      <c r="O71" s="186"/>
      <c r="P71" s="186"/>
      <c r="Q71" s="186"/>
      <c r="R71" s="186"/>
      <c r="S71" s="186"/>
    </row>
    <row r="72" spans="1:19" x14ac:dyDescent="0.25">
      <c r="A72" s="186"/>
      <c r="B72" s="224"/>
      <c r="C72" s="224"/>
      <c r="D72" s="214"/>
      <c r="E72" s="186"/>
      <c r="F72" s="186"/>
      <c r="G72" s="186"/>
      <c r="H72" s="186"/>
      <c r="I72" s="186"/>
      <c r="J72" s="186"/>
      <c r="K72" s="186"/>
      <c r="L72" s="186"/>
      <c r="M72" s="186"/>
      <c r="N72" s="186"/>
      <c r="O72" s="186"/>
      <c r="P72" s="186"/>
      <c r="Q72" s="186"/>
      <c r="R72" s="186"/>
      <c r="S72" s="186"/>
    </row>
    <row r="73" spans="1:19" x14ac:dyDescent="0.25">
      <c r="A73" s="186"/>
      <c r="B73" s="224"/>
      <c r="C73" s="224"/>
      <c r="D73" s="186"/>
      <c r="E73" s="186"/>
      <c r="F73" s="186"/>
      <c r="G73" s="186"/>
      <c r="H73" s="186"/>
      <c r="I73" s="186"/>
      <c r="J73" s="186"/>
      <c r="K73" s="186"/>
      <c r="L73" s="186"/>
      <c r="M73" s="186"/>
      <c r="N73" s="186"/>
      <c r="O73" s="186"/>
      <c r="P73" s="186"/>
      <c r="Q73" s="186"/>
      <c r="R73" s="186"/>
      <c r="S73" s="186"/>
    </row>
    <row r="74" spans="1:19" x14ac:dyDescent="0.25">
      <c r="A74" s="186"/>
      <c r="B74" s="224"/>
      <c r="C74" s="224"/>
      <c r="D74" s="186"/>
      <c r="E74" s="186"/>
      <c r="F74" s="186"/>
      <c r="G74" s="186"/>
      <c r="H74" s="186"/>
      <c r="I74" s="186"/>
      <c r="J74" s="186"/>
      <c r="K74" s="186"/>
      <c r="L74" s="186"/>
      <c r="M74" s="186"/>
      <c r="N74" s="186"/>
      <c r="O74" s="186"/>
      <c r="P74" s="186"/>
      <c r="Q74" s="186"/>
      <c r="R74" s="186"/>
      <c r="S74" s="186"/>
    </row>
    <row r="75" spans="1:19" x14ac:dyDescent="0.25">
      <c r="A75" s="186"/>
      <c r="B75" s="186"/>
      <c r="C75" s="186"/>
      <c r="D75" s="186"/>
      <c r="E75" s="186"/>
      <c r="F75" s="186"/>
      <c r="G75" s="186"/>
      <c r="H75" s="186"/>
      <c r="I75" s="186"/>
      <c r="J75" s="186"/>
      <c r="K75" s="186"/>
      <c r="L75" s="186"/>
      <c r="M75" s="186"/>
      <c r="N75" s="186"/>
      <c r="O75" s="186"/>
      <c r="P75" s="186"/>
      <c r="Q75" s="186"/>
      <c r="R75" s="186"/>
      <c r="S75" s="186"/>
    </row>
    <row r="76" spans="1:19" x14ac:dyDescent="0.25">
      <c r="A76" s="313"/>
      <c r="B76" s="227"/>
      <c r="C76" s="313"/>
      <c r="D76" s="186"/>
      <c r="E76" s="186"/>
      <c r="F76" s="186"/>
      <c r="G76" s="186"/>
      <c r="H76" s="186"/>
      <c r="I76" s="186"/>
      <c r="J76" s="186"/>
      <c r="K76" s="186"/>
      <c r="L76" s="186"/>
      <c r="M76" s="186"/>
      <c r="N76" s="186"/>
      <c r="O76" s="186"/>
      <c r="P76" s="186"/>
      <c r="Q76" s="186"/>
      <c r="R76" s="186"/>
      <c r="S76" s="186"/>
    </row>
    <row r="77" spans="1:19" x14ac:dyDescent="0.25">
      <c r="A77" s="186"/>
      <c r="B77" s="224"/>
      <c r="C77" s="186"/>
      <c r="D77" s="186"/>
      <c r="E77" s="186"/>
      <c r="F77" s="186"/>
      <c r="G77" s="186"/>
      <c r="H77" s="186"/>
      <c r="I77" s="186"/>
      <c r="J77" s="186"/>
      <c r="K77" s="186"/>
      <c r="L77" s="186"/>
      <c r="M77" s="186"/>
      <c r="N77" s="186"/>
      <c r="O77" s="186"/>
      <c r="P77" s="186"/>
      <c r="Q77" s="186"/>
      <c r="R77" s="186"/>
      <c r="S77" s="186"/>
    </row>
    <row r="78" spans="1:19" x14ac:dyDescent="0.25">
      <c r="A78" s="313"/>
      <c r="B78" s="224"/>
      <c r="C78" s="224"/>
      <c r="D78" s="186"/>
      <c r="E78" s="186"/>
      <c r="F78" s="186"/>
      <c r="G78" s="186"/>
      <c r="H78" s="186"/>
      <c r="I78" s="186"/>
      <c r="J78" s="186"/>
      <c r="K78" s="186"/>
      <c r="L78" s="186"/>
      <c r="M78" s="186"/>
      <c r="N78" s="186"/>
      <c r="O78" s="186"/>
      <c r="P78" s="186"/>
      <c r="Q78" s="186"/>
      <c r="R78" s="186"/>
      <c r="S78" s="186"/>
    </row>
    <row r="79" spans="1:19" x14ac:dyDescent="0.25">
      <c r="A79" s="186"/>
      <c r="B79" s="229"/>
      <c r="C79" s="186"/>
      <c r="D79" s="186"/>
      <c r="E79" s="186"/>
      <c r="F79" s="186"/>
      <c r="G79" s="186"/>
      <c r="H79" s="186"/>
      <c r="I79" s="186"/>
      <c r="J79" s="186"/>
      <c r="K79" s="186"/>
      <c r="L79" s="186"/>
      <c r="M79" s="186"/>
      <c r="N79" s="186"/>
      <c r="O79" s="186"/>
      <c r="P79" s="186"/>
      <c r="Q79" s="186"/>
      <c r="R79" s="186"/>
      <c r="S79" s="186"/>
    </row>
    <row r="80" spans="1:19" x14ac:dyDescent="0.25">
      <c r="A80" s="313"/>
      <c r="B80" s="224"/>
      <c r="C80" s="186"/>
      <c r="D80" s="186"/>
      <c r="E80" s="230"/>
      <c r="F80" s="230"/>
      <c r="G80" s="230"/>
      <c r="H80" s="230"/>
      <c r="I80" s="230"/>
      <c r="J80" s="230"/>
      <c r="K80" s="230"/>
      <c r="L80" s="230"/>
      <c r="M80" s="230"/>
      <c r="N80" s="230"/>
      <c r="O80" s="230"/>
      <c r="P80" s="230"/>
      <c r="Q80" s="186"/>
      <c r="R80" s="186"/>
      <c r="S80" s="186"/>
    </row>
    <row r="81" spans="1:19" x14ac:dyDescent="0.25">
      <c r="A81" s="186"/>
      <c r="B81" s="224"/>
      <c r="C81" s="224"/>
      <c r="D81" s="186"/>
      <c r="E81" s="186"/>
      <c r="F81" s="186"/>
      <c r="G81" s="186"/>
      <c r="H81" s="186"/>
      <c r="I81" s="186"/>
      <c r="J81" s="186"/>
      <c r="K81" s="186"/>
      <c r="L81" s="186"/>
      <c r="M81" s="186"/>
      <c r="N81" s="186"/>
      <c r="O81" s="186"/>
      <c r="P81" s="186"/>
      <c r="Q81" s="186"/>
      <c r="R81" s="186"/>
      <c r="S81" s="186"/>
    </row>
    <row r="82" spans="1:19" x14ac:dyDescent="0.25">
      <c r="A82" s="186"/>
      <c r="B82" s="224"/>
      <c r="C82" s="227"/>
      <c r="D82" s="186"/>
      <c r="E82" s="186"/>
      <c r="F82" s="186"/>
      <c r="G82" s="186"/>
      <c r="H82" s="186"/>
      <c r="I82" s="186"/>
      <c r="J82" s="186"/>
      <c r="K82" s="186"/>
      <c r="L82" s="186"/>
      <c r="M82" s="186"/>
      <c r="N82" s="186"/>
      <c r="O82" s="186"/>
      <c r="P82" s="186"/>
      <c r="Q82" s="186"/>
      <c r="R82" s="186"/>
      <c r="S82" s="186"/>
    </row>
    <row r="83" spans="1:19" x14ac:dyDescent="0.25">
      <c r="A83" s="313"/>
      <c r="B83" s="221"/>
      <c r="C83" s="186"/>
      <c r="D83" s="186"/>
      <c r="E83" s="186"/>
      <c r="F83" s="186"/>
      <c r="G83" s="186"/>
      <c r="H83" s="186"/>
      <c r="I83" s="186"/>
      <c r="J83" s="186"/>
      <c r="K83" s="186"/>
      <c r="L83" s="186"/>
      <c r="M83" s="186"/>
      <c r="N83" s="186"/>
      <c r="O83" s="186"/>
      <c r="P83" s="186"/>
      <c r="Q83" s="186"/>
      <c r="R83" s="186"/>
      <c r="S83" s="186"/>
    </row>
    <row r="84" spans="1:19" x14ac:dyDescent="0.25">
      <c r="A84" s="313"/>
      <c r="B84" s="229"/>
      <c r="C84" s="186"/>
      <c r="D84" s="186"/>
      <c r="E84" s="186"/>
      <c r="F84" s="230"/>
      <c r="G84" s="230"/>
      <c r="H84" s="230"/>
      <c r="I84" s="230"/>
      <c r="J84" s="230"/>
      <c r="K84" s="230"/>
      <c r="L84" s="230"/>
      <c r="M84" s="230"/>
      <c r="N84" s="230"/>
      <c r="O84" s="230"/>
      <c r="P84" s="230"/>
      <c r="Q84" s="186"/>
      <c r="R84" s="186"/>
      <c r="S84" s="186"/>
    </row>
    <row r="85" spans="1:19" x14ac:dyDescent="0.25">
      <c r="A85" s="313"/>
      <c r="B85" s="224"/>
      <c r="C85" s="186"/>
      <c r="D85" s="186"/>
      <c r="E85" s="186"/>
      <c r="F85" s="186"/>
      <c r="G85" s="186"/>
      <c r="H85" s="186"/>
      <c r="I85" s="186"/>
      <c r="J85" s="186"/>
      <c r="K85" s="186"/>
      <c r="L85" s="186"/>
      <c r="M85" s="186"/>
      <c r="N85" s="186"/>
      <c r="O85" s="186"/>
      <c r="P85" s="186"/>
      <c r="Q85" s="186"/>
      <c r="R85" s="186"/>
      <c r="S85" s="186"/>
    </row>
    <row r="86" spans="1:19" x14ac:dyDescent="0.25">
      <c r="A86" s="231"/>
      <c r="B86" s="224"/>
      <c r="C86" s="224"/>
      <c r="D86" s="186"/>
      <c r="E86" s="186"/>
      <c r="F86" s="186"/>
      <c r="G86" s="186"/>
      <c r="H86" s="186"/>
      <c r="I86" s="186"/>
      <c r="J86" s="186"/>
      <c r="K86" s="186"/>
      <c r="L86" s="186"/>
      <c r="M86" s="186"/>
      <c r="N86" s="186"/>
      <c r="O86" s="186"/>
      <c r="P86" s="186"/>
      <c r="Q86" s="186"/>
      <c r="R86" s="186"/>
      <c r="S86" s="186"/>
    </row>
    <row r="87" spans="1:19" x14ac:dyDescent="0.25">
      <c r="A87" s="231"/>
      <c r="B87" s="224"/>
      <c r="C87" s="224"/>
      <c r="D87" s="186"/>
      <c r="E87" s="186"/>
      <c r="F87" s="186"/>
      <c r="G87" s="186"/>
      <c r="H87" s="186"/>
      <c r="I87" s="186"/>
      <c r="J87" s="186"/>
      <c r="K87" s="186"/>
      <c r="L87" s="186"/>
      <c r="M87" s="186"/>
      <c r="N87" s="186"/>
      <c r="O87" s="186"/>
      <c r="P87" s="186"/>
      <c r="Q87" s="186"/>
      <c r="R87" s="186"/>
      <c r="S87" s="186"/>
    </row>
    <row r="88" spans="1:19" x14ac:dyDescent="0.25">
      <c r="A88" s="231"/>
      <c r="B88" s="224"/>
      <c r="C88" s="224"/>
      <c r="D88" s="186"/>
      <c r="E88" s="186"/>
      <c r="F88" s="186"/>
      <c r="G88" s="186"/>
      <c r="H88" s="186"/>
      <c r="I88" s="186"/>
      <c r="J88" s="186"/>
      <c r="K88" s="186"/>
      <c r="L88" s="186"/>
      <c r="M88" s="186"/>
      <c r="N88" s="186"/>
      <c r="O88" s="186"/>
      <c r="P88" s="186"/>
      <c r="Q88" s="186"/>
      <c r="R88" s="186"/>
      <c r="S88" s="186"/>
    </row>
    <row r="89" spans="1:19" x14ac:dyDescent="0.25">
      <c r="A89" s="231"/>
      <c r="B89" s="224"/>
      <c r="C89" s="224"/>
      <c r="D89" s="186"/>
      <c r="E89" s="214"/>
      <c r="F89" s="214"/>
      <c r="G89" s="214"/>
      <c r="H89" s="214"/>
      <c r="I89" s="214"/>
      <c r="J89" s="214"/>
      <c r="K89" s="214"/>
      <c r="L89" s="214"/>
      <c r="M89" s="214"/>
      <c r="N89" s="214"/>
      <c r="O89" s="214"/>
      <c r="P89" s="214"/>
      <c r="Q89" s="186"/>
      <c r="R89" s="186"/>
      <c r="S89" s="186"/>
    </row>
    <row r="90" spans="1:19" x14ac:dyDescent="0.25">
      <c r="A90" s="231"/>
      <c r="B90" s="229"/>
      <c r="C90" s="214"/>
      <c r="D90" s="186"/>
      <c r="E90" s="214"/>
      <c r="F90" s="214"/>
      <c r="G90" s="214"/>
      <c r="H90" s="214"/>
      <c r="I90" s="214"/>
      <c r="J90" s="214"/>
      <c r="K90" s="214"/>
      <c r="L90" s="214"/>
      <c r="M90" s="214"/>
      <c r="N90" s="214"/>
      <c r="O90" s="214"/>
      <c r="P90" s="214"/>
      <c r="Q90" s="186"/>
      <c r="R90" s="186"/>
      <c r="S90" s="186"/>
    </row>
    <row r="91" spans="1:19" x14ac:dyDescent="0.25">
      <c r="A91" s="313"/>
      <c r="B91" s="227"/>
      <c r="C91" s="186"/>
      <c r="D91" s="186"/>
      <c r="E91" s="186"/>
      <c r="F91" s="186"/>
      <c r="G91" s="186"/>
      <c r="H91" s="186"/>
      <c r="I91" s="186"/>
      <c r="J91" s="186"/>
      <c r="K91" s="186"/>
      <c r="L91" s="186"/>
      <c r="M91" s="186"/>
      <c r="N91" s="186"/>
      <c r="O91" s="186"/>
      <c r="P91" s="186"/>
      <c r="Q91" s="186"/>
      <c r="R91" s="186"/>
      <c r="S91" s="186"/>
    </row>
    <row r="92" spans="1:19" x14ac:dyDescent="0.25">
      <c r="A92" s="231"/>
      <c r="B92" s="224"/>
      <c r="C92" s="224"/>
      <c r="D92" s="186"/>
      <c r="E92" s="186"/>
      <c r="F92" s="186"/>
      <c r="G92" s="186"/>
      <c r="H92" s="186"/>
      <c r="I92" s="186"/>
      <c r="J92" s="186"/>
      <c r="K92" s="186"/>
      <c r="L92" s="186"/>
      <c r="M92" s="186"/>
      <c r="N92" s="186"/>
      <c r="O92" s="186"/>
      <c r="P92" s="186"/>
      <c r="Q92" s="186"/>
      <c r="R92" s="186"/>
      <c r="S92" s="186"/>
    </row>
    <row r="93" spans="1:19" x14ac:dyDescent="0.25">
      <c r="A93" s="231"/>
      <c r="B93" s="224"/>
      <c r="C93" s="224"/>
      <c r="D93" s="186"/>
      <c r="E93" s="186"/>
      <c r="F93" s="186"/>
      <c r="G93" s="186"/>
      <c r="H93" s="186"/>
      <c r="I93" s="186"/>
      <c r="J93" s="186"/>
      <c r="K93" s="186"/>
      <c r="L93" s="186"/>
      <c r="M93" s="186"/>
      <c r="N93" s="186"/>
      <c r="O93" s="186"/>
      <c r="P93" s="186"/>
      <c r="Q93" s="186"/>
      <c r="R93" s="186"/>
      <c r="S93" s="186"/>
    </row>
    <row r="94" spans="1:19" x14ac:dyDescent="0.25">
      <c r="A94" s="231"/>
      <c r="B94" s="229"/>
      <c r="C94" s="214"/>
      <c r="D94" s="186"/>
      <c r="E94" s="186"/>
      <c r="F94" s="186"/>
      <c r="G94" s="186"/>
      <c r="H94" s="186"/>
      <c r="I94" s="186"/>
      <c r="J94" s="186"/>
      <c r="K94" s="186"/>
      <c r="L94" s="186"/>
      <c r="M94" s="186"/>
      <c r="N94" s="186"/>
      <c r="O94" s="186"/>
      <c r="P94" s="186"/>
      <c r="Q94" s="186"/>
      <c r="R94" s="186"/>
      <c r="S94" s="186"/>
    </row>
    <row r="95" spans="1:19" x14ac:dyDescent="0.25">
      <c r="A95" s="313"/>
      <c r="B95" s="224"/>
      <c r="C95" s="186"/>
      <c r="D95" s="186"/>
      <c r="E95" s="232"/>
      <c r="F95" s="232"/>
      <c r="G95" s="232"/>
      <c r="H95" s="232"/>
      <c r="I95" s="232"/>
      <c r="J95" s="232"/>
      <c r="K95" s="232"/>
      <c r="L95" s="232"/>
      <c r="M95" s="232"/>
      <c r="N95" s="232"/>
      <c r="O95" s="232"/>
      <c r="P95" s="232"/>
      <c r="Q95" s="186"/>
      <c r="R95" s="186"/>
      <c r="S95" s="186"/>
    </row>
    <row r="96" spans="1:19" x14ac:dyDescent="0.25">
      <c r="A96" s="313"/>
      <c r="B96" s="224"/>
      <c r="C96" s="186"/>
      <c r="D96" s="186"/>
      <c r="E96" s="232"/>
      <c r="F96" s="232"/>
      <c r="G96" s="232"/>
      <c r="H96" s="232"/>
      <c r="I96" s="232"/>
      <c r="J96" s="232"/>
      <c r="K96" s="232"/>
      <c r="L96" s="232"/>
      <c r="M96" s="232"/>
      <c r="N96" s="232"/>
      <c r="O96" s="232"/>
      <c r="P96" s="232"/>
      <c r="Q96" s="186"/>
      <c r="R96" s="186"/>
      <c r="S96" s="186"/>
    </row>
    <row r="97" spans="1:19" x14ac:dyDescent="0.25">
      <c r="A97" s="313"/>
      <c r="B97" s="224"/>
      <c r="C97" s="214"/>
      <c r="D97" s="186"/>
      <c r="E97" s="232"/>
      <c r="F97" s="232"/>
      <c r="G97" s="232"/>
      <c r="H97" s="232"/>
      <c r="I97" s="232"/>
      <c r="J97" s="232"/>
      <c r="K97" s="232"/>
      <c r="L97" s="232"/>
      <c r="M97" s="232"/>
      <c r="N97" s="232"/>
      <c r="O97" s="232"/>
      <c r="P97" s="232"/>
      <c r="Q97" s="186"/>
      <c r="R97" s="186"/>
      <c r="S97" s="186"/>
    </row>
    <row r="98" spans="1:19" x14ac:dyDescent="0.25">
      <c r="A98" s="313"/>
      <c r="B98" s="224"/>
      <c r="C98" s="186"/>
      <c r="D98" s="186"/>
      <c r="E98" s="186"/>
      <c r="F98" s="186"/>
      <c r="G98" s="186"/>
      <c r="H98" s="186"/>
      <c r="I98" s="186"/>
      <c r="J98" s="186"/>
      <c r="K98" s="186"/>
      <c r="L98" s="186"/>
      <c r="M98" s="186"/>
      <c r="N98" s="186"/>
      <c r="O98" s="186"/>
      <c r="P98" s="186"/>
      <c r="Q98" s="186"/>
      <c r="R98" s="186"/>
      <c r="S98" s="186"/>
    </row>
    <row r="99" spans="1:19" x14ac:dyDescent="0.25">
      <c r="A99" s="313"/>
      <c r="B99" s="224"/>
      <c r="C99" s="186"/>
      <c r="D99" s="186"/>
      <c r="E99" s="186"/>
      <c r="F99" s="186"/>
      <c r="G99" s="186"/>
      <c r="H99" s="186"/>
      <c r="I99" s="186"/>
      <c r="J99" s="186"/>
      <c r="K99" s="186"/>
      <c r="L99" s="186"/>
      <c r="M99" s="186"/>
      <c r="N99" s="186"/>
      <c r="O99" s="186"/>
      <c r="P99" s="186"/>
      <c r="Q99" s="186"/>
      <c r="R99" s="186"/>
      <c r="S99" s="186"/>
    </row>
    <row r="100" spans="1:19" x14ac:dyDescent="0.25">
      <c r="A100" s="313"/>
      <c r="B100" s="224"/>
      <c r="C100" s="186"/>
      <c r="D100" s="186"/>
      <c r="E100" s="186"/>
      <c r="F100" s="186"/>
      <c r="G100" s="186"/>
      <c r="H100" s="186"/>
      <c r="I100" s="186"/>
      <c r="J100" s="186"/>
      <c r="K100" s="186"/>
      <c r="L100" s="186"/>
      <c r="M100" s="186"/>
      <c r="N100" s="186"/>
      <c r="O100" s="186"/>
      <c r="P100" s="186"/>
      <c r="Q100" s="186"/>
      <c r="R100" s="186"/>
      <c r="S100" s="186"/>
    </row>
    <row r="101" spans="1:19" x14ac:dyDescent="0.25">
      <c r="A101" s="231"/>
      <c r="B101" s="229"/>
      <c r="C101" s="186"/>
      <c r="D101" s="186"/>
      <c r="E101" s="186"/>
      <c r="F101" s="186"/>
      <c r="G101" s="186"/>
      <c r="H101" s="186"/>
      <c r="I101" s="186"/>
      <c r="J101" s="186"/>
      <c r="K101" s="186"/>
      <c r="L101" s="186"/>
      <c r="M101" s="186"/>
      <c r="N101" s="186"/>
      <c r="O101" s="186"/>
      <c r="P101" s="186"/>
      <c r="Q101" s="186"/>
      <c r="R101" s="186"/>
      <c r="S101" s="186"/>
    </row>
    <row r="102" spans="1:19" x14ac:dyDescent="0.25">
      <c r="A102" s="233"/>
      <c r="B102" s="224"/>
      <c r="C102" s="186"/>
      <c r="D102" s="186"/>
      <c r="E102" s="186"/>
      <c r="F102" s="186"/>
      <c r="G102" s="186"/>
      <c r="H102" s="186"/>
      <c r="I102" s="186"/>
      <c r="J102" s="186"/>
      <c r="K102" s="186"/>
      <c r="L102" s="186"/>
      <c r="M102" s="186"/>
      <c r="N102" s="186"/>
      <c r="O102" s="186"/>
      <c r="P102" s="186"/>
      <c r="Q102" s="186"/>
      <c r="R102" s="186"/>
      <c r="S102" s="186"/>
    </row>
    <row r="103" spans="1:19" x14ac:dyDescent="0.25">
      <c r="A103" s="224"/>
      <c r="B103" s="227"/>
      <c r="C103" s="186"/>
      <c r="D103" s="186"/>
      <c r="E103" s="186"/>
      <c r="F103" s="186"/>
      <c r="G103" s="186"/>
      <c r="H103" s="186"/>
      <c r="I103" s="186"/>
      <c r="J103" s="186"/>
      <c r="K103" s="186"/>
      <c r="L103" s="186"/>
      <c r="M103" s="186"/>
      <c r="N103" s="186"/>
      <c r="O103" s="186"/>
      <c r="P103" s="186"/>
      <c r="Q103" s="186"/>
      <c r="R103" s="186"/>
      <c r="S103" s="186"/>
    </row>
    <row r="104" spans="1:19" x14ac:dyDescent="0.25">
      <c r="A104" s="224"/>
      <c r="B104" s="227"/>
      <c r="C104" s="186"/>
      <c r="D104" s="186"/>
      <c r="E104" s="186"/>
      <c r="F104" s="186"/>
      <c r="G104" s="186"/>
      <c r="H104" s="186"/>
      <c r="I104" s="186"/>
      <c r="J104" s="186"/>
      <c r="K104" s="186"/>
      <c r="L104" s="186"/>
      <c r="M104" s="186"/>
      <c r="N104" s="186"/>
      <c r="O104" s="186"/>
      <c r="P104" s="186"/>
      <c r="Q104" s="186"/>
      <c r="R104" s="186"/>
      <c r="S104" s="186"/>
    </row>
    <row r="105" spans="1:19" x14ac:dyDescent="0.25">
      <c r="A105" s="224"/>
      <c r="B105" s="224"/>
      <c r="C105" s="186"/>
      <c r="D105" s="186"/>
      <c r="E105" s="186"/>
      <c r="F105" s="186"/>
      <c r="G105" s="186"/>
      <c r="H105" s="186"/>
      <c r="I105" s="186"/>
      <c r="J105" s="186"/>
      <c r="K105" s="186"/>
      <c r="L105" s="186"/>
      <c r="M105" s="186"/>
      <c r="N105" s="186"/>
      <c r="O105" s="186"/>
      <c r="P105" s="186"/>
      <c r="Q105" s="186"/>
      <c r="R105" s="186"/>
      <c r="S105" s="186"/>
    </row>
    <row r="106" spans="1:19" x14ac:dyDescent="0.25">
      <c r="A106" s="224"/>
      <c r="B106" s="227"/>
      <c r="C106" s="186"/>
      <c r="D106" s="186"/>
      <c r="E106" s="186"/>
      <c r="F106" s="186"/>
      <c r="G106" s="186"/>
      <c r="H106" s="186"/>
      <c r="I106" s="186"/>
      <c r="J106" s="186"/>
      <c r="K106" s="186"/>
      <c r="L106" s="186"/>
      <c r="M106" s="186"/>
      <c r="N106" s="186"/>
      <c r="O106" s="186"/>
      <c r="P106" s="186"/>
      <c r="Q106" s="186"/>
      <c r="R106" s="186"/>
      <c r="S106" s="186"/>
    </row>
    <row r="107" spans="1:19" x14ac:dyDescent="0.25">
      <c r="A107" s="224"/>
      <c r="B107" s="227"/>
      <c r="C107" s="186"/>
      <c r="D107" s="186"/>
      <c r="E107" s="186"/>
      <c r="F107" s="186"/>
      <c r="G107" s="186"/>
      <c r="H107" s="186"/>
      <c r="I107" s="186"/>
      <c r="J107" s="186"/>
      <c r="K107" s="186"/>
      <c r="L107" s="186"/>
      <c r="M107" s="186"/>
      <c r="N107" s="186"/>
      <c r="O107" s="186"/>
      <c r="P107" s="186"/>
      <c r="Q107" s="186"/>
      <c r="R107" s="186"/>
      <c r="S107" s="186"/>
    </row>
    <row r="108" spans="1:19" x14ac:dyDescent="0.25">
      <c r="A108" s="186"/>
      <c r="B108" s="186"/>
      <c r="C108" s="186"/>
      <c r="D108" s="186"/>
      <c r="E108" s="186"/>
      <c r="F108" s="186"/>
      <c r="G108" s="186"/>
      <c r="H108" s="186"/>
      <c r="I108" s="186"/>
      <c r="J108" s="186"/>
      <c r="K108" s="186"/>
      <c r="L108" s="186"/>
      <c r="M108" s="186"/>
      <c r="N108" s="186"/>
      <c r="O108" s="186"/>
      <c r="P108" s="186"/>
      <c r="Q108" s="186"/>
      <c r="R108" s="186"/>
      <c r="S108" s="186"/>
    </row>
    <row r="109" spans="1:19" x14ac:dyDescent="0.25">
      <c r="A109" s="224"/>
      <c r="B109" s="224"/>
      <c r="C109" s="186"/>
      <c r="D109" s="186"/>
      <c r="E109" s="186"/>
      <c r="F109" s="186"/>
      <c r="G109" s="186"/>
      <c r="H109" s="186"/>
      <c r="I109" s="186"/>
      <c r="J109" s="186"/>
      <c r="K109" s="186"/>
      <c r="L109" s="186"/>
      <c r="M109" s="186"/>
      <c r="N109" s="186"/>
      <c r="O109" s="186"/>
      <c r="P109" s="186"/>
      <c r="Q109" s="186"/>
      <c r="R109" s="186"/>
      <c r="S109" s="186"/>
    </row>
    <row r="110" spans="1:19" x14ac:dyDescent="0.25">
      <c r="A110" s="186"/>
      <c r="B110" s="224"/>
      <c r="C110" s="186"/>
      <c r="D110" s="186"/>
      <c r="E110" s="186"/>
      <c r="F110" s="186"/>
      <c r="G110" s="186"/>
      <c r="H110" s="186"/>
      <c r="I110" s="186"/>
      <c r="J110" s="186"/>
      <c r="K110" s="186"/>
      <c r="L110" s="186"/>
      <c r="M110" s="186"/>
      <c r="N110" s="186"/>
      <c r="O110" s="186"/>
      <c r="P110" s="186"/>
      <c r="Q110" s="186"/>
      <c r="R110" s="186"/>
      <c r="S110" s="186"/>
    </row>
    <row r="111" spans="1:19" x14ac:dyDescent="0.25">
      <c r="A111" s="186"/>
      <c r="B111" s="224"/>
      <c r="C111" s="186"/>
      <c r="D111" s="186"/>
      <c r="E111" s="186"/>
      <c r="F111" s="186"/>
      <c r="G111" s="186"/>
      <c r="H111" s="186"/>
      <c r="I111" s="186"/>
      <c r="J111" s="186"/>
      <c r="K111" s="186"/>
      <c r="L111" s="186"/>
      <c r="M111" s="186"/>
      <c r="N111" s="186"/>
      <c r="O111" s="186"/>
      <c r="P111" s="186"/>
      <c r="Q111" s="186"/>
      <c r="R111" s="186"/>
      <c r="S111" s="186"/>
    </row>
    <row r="112" spans="1:19" x14ac:dyDescent="0.25">
      <c r="A112" s="186"/>
      <c r="B112" s="224"/>
      <c r="C112" s="186"/>
      <c r="D112" s="186"/>
      <c r="E112" s="186"/>
      <c r="F112" s="186"/>
      <c r="G112" s="186"/>
      <c r="H112" s="186"/>
      <c r="I112" s="186"/>
      <c r="J112" s="186"/>
      <c r="K112" s="186"/>
      <c r="L112" s="186"/>
      <c r="M112" s="186"/>
      <c r="N112" s="186"/>
      <c r="O112" s="186"/>
      <c r="P112" s="186"/>
      <c r="Q112" s="186"/>
      <c r="R112" s="186"/>
      <c r="S112" s="186"/>
    </row>
    <row r="113" spans="1:19" x14ac:dyDescent="0.25">
      <c r="A113" s="186"/>
      <c r="B113" s="224"/>
      <c r="C113" s="186"/>
      <c r="D113" s="186"/>
      <c r="E113" s="186"/>
      <c r="F113" s="186"/>
      <c r="G113" s="186"/>
      <c r="H113" s="186"/>
      <c r="I113" s="186"/>
      <c r="J113" s="186"/>
      <c r="K113" s="186"/>
      <c r="L113" s="186"/>
      <c r="M113" s="186"/>
      <c r="N113" s="186"/>
      <c r="O113" s="186"/>
      <c r="P113" s="186"/>
      <c r="Q113" s="186"/>
      <c r="R113" s="186"/>
      <c r="S113" s="186"/>
    </row>
    <row r="114" spans="1:19" x14ac:dyDescent="0.25">
      <c r="A114" s="186"/>
      <c r="B114" s="224"/>
      <c r="C114" s="186"/>
      <c r="D114" s="186"/>
      <c r="E114" s="186"/>
      <c r="F114" s="186"/>
      <c r="G114" s="186"/>
      <c r="H114" s="186"/>
      <c r="I114" s="186"/>
      <c r="J114" s="186"/>
      <c r="K114" s="186"/>
      <c r="L114" s="186"/>
      <c r="M114" s="186"/>
      <c r="N114" s="186"/>
      <c r="O114" s="186"/>
      <c r="P114" s="186"/>
      <c r="Q114" s="186"/>
      <c r="R114" s="186"/>
      <c r="S114" s="186"/>
    </row>
    <row r="115" spans="1:19" x14ac:dyDescent="0.25">
      <c r="A115" s="186"/>
      <c r="B115" s="224"/>
      <c r="C115" s="186"/>
      <c r="D115" s="186"/>
      <c r="E115" s="186"/>
      <c r="F115" s="186"/>
      <c r="G115" s="186"/>
      <c r="H115" s="186"/>
      <c r="I115" s="186"/>
      <c r="J115" s="186"/>
      <c r="K115" s="186"/>
      <c r="L115" s="186"/>
      <c r="M115" s="186"/>
      <c r="N115" s="186"/>
      <c r="O115" s="186"/>
      <c r="P115" s="186"/>
      <c r="Q115" s="186"/>
      <c r="R115" s="186"/>
      <c r="S115" s="186"/>
    </row>
    <row r="116" spans="1:19" x14ac:dyDescent="0.25">
      <c r="A116" s="186"/>
      <c r="B116" s="224"/>
      <c r="C116" s="186"/>
      <c r="D116" s="186"/>
      <c r="E116" s="186"/>
      <c r="F116" s="186"/>
      <c r="G116" s="186"/>
      <c r="H116" s="186"/>
      <c r="I116" s="186"/>
      <c r="J116" s="186"/>
      <c r="K116" s="186"/>
      <c r="L116" s="186"/>
      <c r="M116" s="186"/>
      <c r="N116" s="186"/>
      <c r="O116" s="186"/>
      <c r="P116" s="186"/>
      <c r="Q116" s="186"/>
      <c r="R116" s="186"/>
      <c r="S116" s="186"/>
    </row>
    <row r="117" spans="1:19" x14ac:dyDescent="0.25">
      <c r="A117" s="186"/>
      <c r="B117" s="224"/>
      <c r="C117" s="186"/>
      <c r="D117" s="186"/>
      <c r="E117" s="186"/>
      <c r="F117" s="186"/>
      <c r="G117" s="186"/>
      <c r="H117" s="186"/>
      <c r="I117" s="186"/>
      <c r="J117" s="186"/>
      <c r="K117" s="186"/>
      <c r="L117" s="186"/>
      <c r="M117" s="186"/>
      <c r="N117" s="186"/>
      <c r="O117" s="186"/>
      <c r="P117" s="186"/>
      <c r="Q117" s="186"/>
      <c r="R117" s="186"/>
      <c r="S117" s="186"/>
    </row>
    <row r="118" spans="1:19" x14ac:dyDescent="0.25">
      <c r="A118" s="186"/>
      <c r="B118" s="224"/>
      <c r="C118" s="186"/>
      <c r="D118" s="186"/>
      <c r="E118" s="186"/>
      <c r="F118" s="186"/>
      <c r="G118" s="186"/>
      <c r="H118" s="186"/>
      <c r="I118" s="186"/>
      <c r="J118" s="186"/>
      <c r="K118" s="186"/>
      <c r="L118" s="186"/>
      <c r="M118" s="186"/>
      <c r="N118" s="186"/>
      <c r="O118" s="186"/>
      <c r="P118" s="186"/>
      <c r="Q118" s="186"/>
      <c r="R118" s="186"/>
      <c r="S118" s="186"/>
    </row>
    <row r="119" spans="1:19" ht="13" x14ac:dyDescent="0.3">
      <c r="A119" s="186"/>
      <c r="B119" s="186"/>
      <c r="C119" s="186"/>
      <c r="D119" s="186"/>
      <c r="E119" s="186"/>
      <c r="F119" s="186"/>
      <c r="G119" s="186"/>
      <c r="H119" s="186"/>
      <c r="I119" s="186"/>
      <c r="J119" s="186"/>
      <c r="K119" s="186"/>
      <c r="L119" s="186"/>
      <c r="M119" s="186"/>
      <c r="N119" s="186"/>
      <c r="O119" s="186"/>
      <c r="P119" s="186"/>
      <c r="Q119" s="220"/>
      <c r="R119" s="186"/>
      <c r="S119" s="186"/>
    </row>
    <row r="120" spans="1:19" x14ac:dyDescent="0.25">
      <c r="A120" s="186"/>
      <c r="B120" s="186"/>
      <c r="C120" s="186"/>
      <c r="D120" s="186"/>
      <c r="E120" s="186"/>
      <c r="F120" s="186"/>
      <c r="G120" s="186"/>
      <c r="H120" s="186"/>
      <c r="I120" s="186"/>
      <c r="J120" s="186"/>
      <c r="K120" s="186"/>
      <c r="L120" s="186"/>
      <c r="M120" s="186"/>
      <c r="N120" s="186"/>
      <c r="O120" s="186"/>
      <c r="P120" s="186"/>
      <c r="Q120" s="221"/>
      <c r="R120" s="186"/>
      <c r="S120" s="186"/>
    </row>
    <row r="121" spans="1:19" ht="13" x14ac:dyDescent="0.3">
      <c r="A121" s="186"/>
      <c r="B121" s="222"/>
      <c r="C121" s="223"/>
      <c r="D121" s="223"/>
      <c r="E121" s="223"/>
      <c r="F121" s="223"/>
      <c r="G121" s="223"/>
      <c r="H121" s="222"/>
      <c r="I121" s="223"/>
      <c r="J121" s="186"/>
      <c r="K121" s="186"/>
      <c r="L121" s="186"/>
      <c r="M121" s="186"/>
      <c r="N121" s="186"/>
      <c r="O121" s="186"/>
      <c r="P121" s="186"/>
      <c r="Q121" s="186"/>
      <c r="R121" s="186"/>
      <c r="S121" s="186"/>
    </row>
    <row r="122" spans="1:19" x14ac:dyDescent="0.25">
      <c r="A122" s="186"/>
      <c r="B122" s="223"/>
      <c r="C122" s="223"/>
      <c r="D122" s="223"/>
      <c r="E122" s="223"/>
      <c r="F122" s="223"/>
      <c r="G122" s="223"/>
      <c r="H122" s="223"/>
      <c r="I122" s="223"/>
      <c r="J122" s="186"/>
      <c r="K122" s="186"/>
      <c r="L122" s="186"/>
      <c r="M122" s="186"/>
      <c r="N122" s="186"/>
      <c r="O122" s="186"/>
      <c r="P122" s="186"/>
      <c r="Q122" s="186"/>
      <c r="R122" s="186"/>
      <c r="S122" s="186"/>
    </row>
    <row r="123" spans="1:19" x14ac:dyDescent="0.25">
      <c r="A123" s="186"/>
      <c r="B123" s="223"/>
      <c r="C123" s="223"/>
      <c r="D123" s="223"/>
      <c r="E123" s="223"/>
      <c r="F123" s="223"/>
      <c r="G123" s="223"/>
      <c r="H123" s="223"/>
      <c r="I123" s="223"/>
      <c r="J123" s="186"/>
      <c r="K123" s="186"/>
      <c r="L123" s="186"/>
      <c r="M123" s="186"/>
      <c r="N123" s="186"/>
      <c r="O123" s="186"/>
      <c r="P123" s="186"/>
      <c r="Q123" s="186"/>
      <c r="R123" s="186"/>
      <c r="S123" s="186"/>
    </row>
    <row r="124" spans="1:19" ht="13" x14ac:dyDescent="0.3">
      <c r="A124" s="186"/>
      <c r="B124" s="194"/>
      <c r="C124" s="223"/>
      <c r="D124" s="223"/>
      <c r="E124" s="223"/>
      <c r="F124" s="223"/>
      <c r="G124" s="223"/>
      <c r="H124" s="194"/>
      <c r="I124" s="223"/>
      <c r="J124" s="186"/>
      <c r="K124" s="186"/>
      <c r="L124" s="186"/>
      <c r="M124" s="186"/>
      <c r="N124" s="186"/>
      <c r="O124" s="186"/>
      <c r="P124" s="186"/>
      <c r="Q124" s="186"/>
      <c r="R124" s="186"/>
      <c r="S124" s="186"/>
    </row>
    <row r="125" spans="1:19" x14ac:dyDescent="0.25">
      <c r="A125" s="186"/>
      <c r="B125" s="223"/>
      <c r="C125" s="223"/>
      <c r="D125" s="223"/>
      <c r="E125" s="223"/>
      <c r="F125" s="223"/>
      <c r="G125" s="223"/>
      <c r="H125" s="223"/>
      <c r="I125" s="223"/>
      <c r="J125" s="186"/>
      <c r="K125" s="186"/>
      <c r="L125" s="186"/>
      <c r="M125" s="186"/>
      <c r="N125" s="186"/>
      <c r="O125" s="186"/>
      <c r="P125" s="186"/>
      <c r="Q125" s="186"/>
      <c r="R125" s="186"/>
      <c r="S125" s="186"/>
    </row>
    <row r="126" spans="1:19" x14ac:dyDescent="0.25">
      <c r="A126" s="186"/>
      <c r="B126" s="223"/>
      <c r="C126" s="223"/>
      <c r="D126" s="223"/>
      <c r="E126" s="223"/>
      <c r="F126" s="223"/>
      <c r="G126" s="590"/>
      <c r="H126" s="590"/>
      <c r="I126" s="590"/>
      <c r="J126" s="590"/>
      <c r="K126" s="186"/>
      <c r="L126" s="186"/>
      <c r="M126" s="186"/>
      <c r="N126" s="186"/>
      <c r="O126" s="186"/>
      <c r="P126" s="186"/>
      <c r="Q126" s="186"/>
      <c r="R126" s="186"/>
      <c r="S126" s="186"/>
    </row>
    <row r="127" spans="1:19" x14ac:dyDescent="0.25">
      <c r="A127" s="186"/>
      <c r="B127" s="223"/>
      <c r="C127" s="223"/>
      <c r="D127" s="186"/>
      <c r="E127" s="186"/>
      <c r="F127" s="223"/>
      <c r="G127" s="223"/>
      <c r="H127" s="223"/>
      <c r="I127" s="224"/>
      <c r="J127" s="186"/>
      <c r="K127" s="186"/>
      <c r="L127" s="186"/>
      <c r="M127" s="186"/>
      <c r="N127" s="186"/>
      <c r="O127" s="186"/>
      <c r="P127" s="186"/>
      <c r="Q127" s="186"/>
      <c r="R127" s="186"/>
      <c r="S127" s="186"/>
    </row>
    <row r="128" spans="1:19" x14ac:dyDescent="0.25">
      <c r="A128" s="186"/>
      <c r="B128" s="225"/>
      <c r="C128" s="223"/>
      <c r="D128" s="223"/>
      <c r="E128" s="223"/>
      <c r="F128" s="223"/>
      <c r="G128" s="223"/>
      <c r="H128" s="225"/>
      <c r="I128" s="223"/>
      <c r="J128" s="186"/>
      <c r="K128" s="186"/>
      <c r="L128" s="186"/>
      <c r="M128" s="186"/>
      <c r="N128" s="186"/>
      <c r="O128" s="186"/>
      <c r="P128" s="186"/>
      <c r="Q128" s="186"/>
      <c r="R128" s="186"/>
      <c r="S128" s="186"/>
    </row>
    <row r="129" spans="1:19" x14ac:dyDescent="0.25">
      <c r="A129" s="186"/>
      <c r="B129" s="223"/>
      <c r="C129" s="223"/>
      <c r="D129" s="223"/>
      <c r="E129" s="223"/>
      <c r="F129" s="223"/>
      <c r="G129" s="223"/>
      <c r="H129" s="223"/>
      <c r="I129" s="223"/>
      <c r="J129" s="186"/>
      <c r="K129" s="186"/>
      <c r="L129" s="186"/>
      <c r="M129" s="186"/>
      <c r="N129" s="186"/>
      <c r="O129" s="186"/>
      <c r="P129" s="186"/>
      <c r="Q129" s="186"/>
      <c r="R129" s="186"/>
      <c r="S129" s="186"/>
    </row>
    <row r="130" spans="1:19" x14ac:dyDescent="0.25">
      <c r="A130" s="225"/>
      <c r="B130" s="225"/>
      <c r="C130" s="223"/>
      <c r="D130" s="223"/>
      <c r="E130" s="223"/>
      <c r="F130" s="223"/>
      <c r="G130" s="223"/>
      <c r="H130" s="223"/>
      <c r="I130" s="223"/>
      <c r="J130" s="186"/>
      <c r="K130" s="186"/>
      <c r="L130" s="186"/>
      <c r="M130" s="186"/>
      <c r="N130" s="186"/>
      <c r="O130" s="186"/>
      <c r="P130" s="186"/>
      <c r="Q130" s="186"/>
      <c r="R130" s="186"/>
      <c r="S130" s="186"/>
    </row>
    <row r="131" spans="1:19" x14ac:dyDescent="0.25">
      <c r="A131" s="186"/>
      <c r="B131" s="186"/>
      <c r="C131" s="186"/>
      <c r="D131" s="313"/>
      <c r="E131" s="313"/>
      <c r="F131" s="313"/>
      <c r="G131" s="313"/>
      <c r="H131" s="313"/>
      <c r="I131" s="313"/>
      <c r="J131" s="313"/>
      <c r="K131" s="313"/>
      <c r="L131" s="313"/>
      <c r="M131" s="313"/>
      <c r="N131" s="313"/>
      <c r="O131" s="313"/>
      <c r="P131" s="313"/>
      <c r="Q131" s="313"/>
      <c r="R131" s="186"/>
      <c r="S131" s="186"/>
    </row>
    <row r="132" spans="1:19" x14ac:dyDescent="0.25">
      <c r="A132" s="226"/>
      <c r="B132" s="226"/>
      <c r="C132" s="226"/>
      <c r="D132" s="226"/>
      <c r="E132" s="226"/>
      <c r="F132" s="226"/>
      <c r="G132" s="226"/>
      <c r="H132" s="226"/>
      <c r="I132" s="226"/>
      <c r="J132" s="226"/>
      <c r="K132" s="226"/>
      <c r="L132" s="226"/>
      <c r="M132" s="226"/>
      <c r="N132" s="226"/>
      <c r="O132" s="226"/>
      <c r="P132" s="226"/>
      <c r="Q132" s="226"/>
      <c r="R132" s="186"/>
      <c r="S132" s="186"/>
    </row>
    <row r="133" spans="1:19" x14ac:dyDescent="0.25">
      <c r="A133" s="313"/>
      <c r="B133" s="224"/>
      <c r="C133" s="313"/>
      <c r="D133" s="186"/>
      <c r="E133" s="186"/>
      <c r="F133" s="186"/>
      <c r="G133" s="186"/>
      <c r="H133" s="186"/>
      <c r="I133" s="186"/>
      <c r="J133" s="186"/>
      <c r="K133" s="186"/>
      <c r="L133" s="186"/>
      <c r="M133" s="186"/>
      <c r="N133" s="186"/>
      <c r="O133" s="186"/>
      <c r="P133" s="186"/>
      <c r="Q133" s="186"/>
      <c r="R133" s="186"/>
      <c r="S133" s="186"/>
    </row>
    <row r="134" spans="1:19" x14ac:dyDescent="0.25">
      <c r="A134" s="313"/>
      <c r="B134" s="224"/>
      <c r="C134" s="224"/>
      <c r="D134" s="214"/>
      <c r="E134" s="214"/>
      <c r="F134" s="214"/>
      <c r="G134" s="214"/>
      <c r="H134" s="214"/>
      <c r="I134" s="214"/>
      <c r="J134" s="214"/>
      <c r="K134" s="214"/>
      <c r="L134" s="214"/>
      <c r="M134" s="214"/>
      <c r="N134" s="214"/>
      <c r="O134" s="214"/>
      <c r="P134" s="214"/>
      <c r="Q134" s="186"/>
      <c r="R134" s="186"/>
      <c r="S134" s="186"/>
    </row>
    <row r="135" spans="1:19" x14ac:dyDescent="0.25">
      <c r="A135" s="313"/>
      <c r="B135" s="224"/>
      <c r="C135" s="224"/>
      <c r="D135" s="186"/>
      <c r="E135" s="186"/>
      <c r="F135" s="186"/>
      <c r="G135" s="186"/>
      <c r="H135" s="186"/>
      <c r="I135" s="186"/>
      <c r="J135" s="186"/>
      <c r="K135" s="186"/>
      <c r="L135" s="186"/>
      <c r="M135" s="186"/>
      <c r="N135" s="186"/>
      <c r="O135" s="186"/>
      <c r="P135" s="186"/>
      <c r="Q135" s="186"/>
      <c r="R135" s="186"/>
      <c r="S135" s="186"/>
    </row>
    <row r="136" spans="1:19" x14ac:dyDescent="0.25">
      <c r="A136" s="313"/>
      <c r="B136" s="224"/>
      <c r="C136" s="224"/>
      <c r="D136" s="186"/>
      <c r="E136" s="186"/>
      <c r="F136" s="186"/>
      <c r="G136" s="186"/>
      <c r="H136" s="186"/>
      <c r="I136" s="186"/>
      <c r="J136" s="186"/>
      <c r="K136" s="186"/>
      <c r="L136" s="186"/>
      <c r="M136" s="186"/>
      <c r="N136" s="186"/>
      <c r="O136" s="186"/>
      <c r="P136" s="186"/>
      <c r="Q136" s="186"/>
      <c r="R136" s="186"/>
      <c r="S136" s="186"/>
    </row>
    <row r="137" spans="1:19" x14ac:dyDescent="0.25">
      <c r="A137" s="313"/>
      <c r="B137" s="227"/>
      <c r="C137" s="228"/>
      <c r="D137" s="186"/>
      <c r="E137" s="186"/>
      <c r="F137" s="186"/>
      <c r="G137" s="186"/>
      <c r="H137" s="186"/>
      <c r="I137" s="186"/>
      <c r="J137" s="186"/>
      <c r="K137" s="186"/>
      <c r="L137" s="186"/>
      <c r="M137" s="186"/>
      <c r="N137" s="186"/>
      <c r="O137" s="186"/>
      <c r="P137" s="186"/>
      <c r="Q137" s="186"/>
      <c r="R137" s="186"/>
      <c r="S137" s="186"/>
    </row>
    <row r="138" spans="1:19" x14ac:dyDescent="0.25">
      <c r="A138" s="186"/>
      <c r="B138" s="224"/>
      <c r="C138" s="224"/>
      <c r="D138" s="214"/>
      <c r="E138" s="186"/>
      <c r="F138" s="186"/>
      <c r="G138" s="186"/>
      <c r="H138" s="186"/>
      <c r="I138" s="186"/>
      <c r="J138" s="186"/>
      <c r="K138" s="186"/>
      <c r="L138" s="186"/>
      <c r="M138" s="186"/>
      <c r="N138" s="186"/>
      <c r="O138" s="186"/>
      <c r="P138" s="186"/>
      <c r="Q138" s="186"/>
      <c r="R138" s="186"/>
      <c r="S138" s="186"/>
    </row>
    <row r="139" spans="1:19" x14ac:dyDescent="0.25">
      <c r="A139" s="186"/>
      <c r="B139" s="224"/>
      <c r="C139" s="224"/>
      <c r="D139" s="186"/>
      <c r="E139" s="186"/>
      <c r="F139" s="186"/>
      <c r="G139" s="186"/>
      <c r="H139" s="186"/>
      <c r="I139" s="186"/>
      <c r="J139" s="186"/>
      <c r="K139" s="186"/>
      <c r="L139" s="186"/>
      <c r="M139" s="186"/>
      <c r="N139" s="186"/>
      <c r="O139" s="186"/>
      <c r="P139" s="186"/>
      <c r="Q139" s="186"/>
      <c r="R139" s="186"/>
      <c r="S139" s="186"/>
    </row>
    <row r="140" spans="1:19" x14ac:dyDescent="0.25">
      <c r="A140" s="186"/>
      <c r="B140" s="224"/>
      <c r="C140" s="224"/>
      <c r="D140" s="186"/>
      <c r="E140" s="186"/>
      <c r="F140" s="186"/>
      <c r="G140" s="186"/>
      <c r="H140" s="186"/>
      <c r="I140" s="186"/>
      <c r="J140" s="186"/>
      <c r="K140" s="186"/>
      <c r="L140" s="186"/>
      <c r="M140" s="186"/>
      <c r="N140" s="186"/>
      <c r="O140" s="186"/>
      <c r="P140" s="186"/>
      <c r="Q140" s="186"/>
      <c r="R140" s="186"/>
      <c r="S140" s="186"/>
    </row>
    <row r="141" spans="1:19" x14ac:dyDescent="0.25">
      <c r="A141" s="186"/>
      <c r="B141" s="186"/>
      <c r="C141" s="186"/>
      <c r="D141" s="186"/>
      <c r="E141" s="186"/>
      <c r="F141" s="186"/>
      <c r="G141" s="186"/>
      <c r="H141" s="186"/>
      <c r="I141" s="186"/>
      <c r="J141" s="186"/>
      <c r="K141" s="186"/>
      <c r="L141" s="186"/>
      <c r="M141" s="186"/>
      <c r="N141" s="186"/>
      <c r="O141" s="186"/>
      <c r="P141" s="186"/>
      <c r="Q141" s="186"/>
      <c r="R141" s="186"/>
      <c r="S141" s="186"/>
    </row>
    <row r="142" spans="1:19" x14ac:dyDescent="0.25">
      <c r="A142" s="313"/>
      <c r="B142" s="227"/>
      <c r="C142" s="313"/>
      <c r="D142" s="186"/>
      <c r="E142" s="186"/>
      <c r="F142" s="186"/>
      <c r="G142" s="186"/>
      <c r="H142" s="186"/>
      <c r="I142" s="186"/>
      <c r="J142" s="186"/>
      <c r="K142" s="186"/>
      <c r="L142" s="186"/>
      <c r="M142" s="186"/>
      <c r="N142" s="186"/>
      <c r="O142" s="186"/>
      <c r="P142" s="186"/>
      <c r="Q142" s="186"/>
      <c r="R142" s="186"/>
      <c r="S142" s="186"/>
    </row>
    <row r="143" spans="1:19" x14ac:dyDescent="0.25">
      <c r="A143" s="186"/>
      <c r="B143" s="224"/>
      <c r="C143" s="186"/>
      <c r="D143" s="186"/>
      <c r="E143" s="186"/>
      <c r="F143" s="186"/>
      <c r="G143" s="186"/>
      <c r="H143" s="186"/>
      <c r="I143" s="186"/>
      <c r="J143" s="186"/>
      <c r="K143" s="186"/>
      <c r="L143" s="186"/>
      <c r="M143" s="186"/>
      <c r="N143" s="186"/>
      <c r="O143" s="186"/>
      <c r="P143" s="186"/>
      <c r="Q143" s="186"/>
      <c r="R143" s="186"/>
      <c r="S143" s="186"/>
    </row>
    <row r="144" spans="1:19" x14ac:dyDescent="0.25">
      <c r="A144" s="313"/>
      <c r="B144" s="224"/>
      <c r="C144" s="224"/>
      <c r="D144" s="186"/>
      <c r="E144" s="186"/>
      <c r="F144" s="186"/>
      <c r="G144" s="186"/>
      <c r="H144" s="186"/>
      <c r="I144" s="186"/>
      <c r="J144" s="186"/>
      <c r="K144" s="186"/>
      <c r="L144" s="186"/>
      <c r="M144" s="186"/>
      <c r="N144" s="186"/>
      <c r="O144" s="186"/>
      <c r="P144" s="186"/>
      <c r="Q144" s="186"/>
      <c r="R144" s="186"/>
      <c r="S144" s="186"/>
    </row>
    <row r="145" spans="1:19" x14ac:dyDescent="0.25">
      <c r="A145" s="186"/>
      <c r="B145" s="229"/>
      <c r="C145" s="186"/>
      <c r="D145" s="186"/>
      <c r="E145" s="186"/>
      <c r="F145" s="186"/>
      <c r="G145" s="186"/>
      <c r="H145" s="186"/>
      <c r="I145" s="186"/>
      <c r="J145" s="186"/>
      <c r="K145" s="186"/>
      <c r="L145" s="186"/>
      <c r="M145" s="186"/>
      <c r="N145" s="186"/>
      <c r="O145" s="186"/>
      <c r="P145" s="186"/>
      <c r="Q145" s="186"/>
      <c r="R145" s="186"/>
      <c r="S145" s="186"/>
    </row>
    <row r="146" spans="1:19" x14ac:dyDescent="0.25">
      <c r="A146" s="313"/>
      <c r="B146" s="224"/>
      <c r="C146" s="186"/>
      <c r="D146" s="186"/>
      <c r="E146" s="230"/>
      <c r="F146" s="230"/>
      <c r="G146" s="230"/>
      <c r="H146" s="230"/>
      <c r="I146" s="230"/>
      <c r="J146" s="230"/>
      <c r="K146" s="230"/>
      <c r="L146" s="230"/>
      <c r="M146" s="230"/>
      <c r="N146" s="230"/>
      <c r="O146" s="230"/>
      <c r="P146" s="230"/>
      <c r="Q146" s="186"/>
      <c r="R146" s="186"/>
      <c r="S146" s="186"/>
    </row>
    <row r="147" spans="1:19" x14ac:dyDescent="0.25">
      <c r="A147" s="186"/>
      <c r="B147" s="224"/>
      <c r="C147" s="224"/>
      <c r="D147" s="186"/>
      <c r="E147" s="186"/>
      <c r="F147" s="186"/>
      <c r="G147" s="186"/>
      <c r="H147" s="186"/>
      <c r="I147" s="186"/>
      <c r="J147" s="186"/>
      <c r="K147" s="186"/>
      <c r="L147" s="186"/>
      <c r="M147" s="186"/>
      <c r="N147" s="186"/>
      <c r="O147" s="186"/>
      <c r="P147" s="186"/>
      <c r="Q147" s="186"/>
      <c r="R147" s="186"/>
      <c r="S147" s="186"/>
    </row>
    <row r="148" spans="1:19" x14ac:dyDescent="0.25">
      <c r="A148" s="186"/>
      <c r="B148" s="224"/>
      <c r="C148" s="227"/>
      <c r="D148" s="186"/>
      <c r="E148" s="186"/>
      <c r="F148" s="186"/>
      <c r="G148" s="186"/>
      <c r="H148" s="186"/>
      <c r="I148" s="186"/>
      <c r="J148" s="186"/>
      <c r="K148" s="186"/>
      <c r="L148" s="186"/>
      <c r="M148" s="186"/>
      <c r="N148" s="186"/>
      <c r="O148" s="186"/>
      <c r="P148" s="186"/>
      <c r="Q148" s="186"/>
      <c r="R148" s="186"/>
      <c r="S148" s="186"/>
    </row>
    <row r="149" spans="1:19" x14ac:dyDescent="0.25">
      <c r="A149" s="313"/>
      <c r="B149" s="221"/>
      <c r="C149" s="186"/>
      <c r="D149" s="186"/>
      <c r="E149" s="186"/>
      <c r="F149" s="186"/>
      <c r="G149" s="186"/>
      <c r="H149" s="186"/>
      <c r="I149" s="186"/>
      <c r="J149" s="186"/>
      <c r="K149" s="186"/>
      <c r="L149" s="186"/>
      <c r="M149" s="186"/>
      <c r="N149" s="186"/>
      <c r="O149" s="186"/>
      <c r="P149" s="186"/>
      <c r="Q149" s="186"/>
      <c r="R149" s="186"/>
      <c r="S149" s="186"/>
    </row>
    <row r="150" spans="1:19" x14ac:dyDescent="0.25">
      <c r="A150" s="313"/>
      <c r="B150" s="229"/>
      <c r="C150" s="186"/>
      <c r="D150" s="186"/>
      <c r="E150" s="186"/>
      <c r="F150" s="230"/>
      <c r="G150" s="230"/>
      <c r="H150" s="230"/>
      <c r="I150" s="230"/>
      <c r="J150" s="230"/>
      <c r="K150" s="230"/>
      <c r="L150" s="230"/>
      <c r="M150" s="230"/>
      <c r="N150" s="230"/>
      <c r="O150" s="230"/>
      <c r="P150" s="230"/>
      <c r="Q150" s="186"/>
      <c r="R150" s="186"/>
      <c r="S150" s="186"/>
    </row>
    <row r="151" spans="1:19" x14ac:dyDescent="0.25">
      <c r="A151" s="313"/>
      <c r="B151" s="224"/>
      <c r="C151" s="186"/>
      <c r="D151" s="186"/>
      <c r="E151" s="186"/>
      <c r="F151" s="186"/>
      <c r="G151" s="186"/>
      <c r="H151" s="186"/>
      <c r="I151" s="186"/>
      <c r="J151" s="186"/>
      <c r="K151" s="186"/>
      <c r="L151" s="186"/>
      <c r="M151" s="186"/>
      <c r="N151" s="186"/>
      <c r="O151" s="186"/>
      <c r="P151" s="186"/>
      <c r="Q151" s="186"/>
      <c r="R151" s="186"/>
      <c r="S151" s="186"/>
    </row>
    <row r="152" spans="1:19" x14ac:dyDescent="0.25">
      <c r="A152" s="231"/>
      <c r="B152" s="224"/>
      <c r="C152" s="224"/>
      <c r="D152" s="186"/>
      <c r="E152" s="186"/>
      <c r="F152" s="186"/>
      <c r="G152" s="186"/>
      <c r="H152" s="186"/>
      <c r="I152" s="186"/>
      <c r="J152" s="186"/>
      <c r="K152" s="186"/>
      <c r="L152" s="186"/>
      <c r="M152" s="186"/>
      <c r="N152" s="186"/>
      <c r="O152" s="186"/>
      <c r="P152" s="186"/>
      <c r="Q152" s="186"/>
      <c r="R152" s="186"/>
      <c r="S152" s="186"/>
    </row>
    <row r="153" spans="1:19" x14ac:dyDescent="0.25">
      <c r="A153" s="231"/>
      <c r="B153" s="224"/>
      <c r="C153" s="224"/>
      <c r="D153" s="186"/>
      <c r="E153" s="186"/>
      <c r="F153" s="186"/>
      <c r="G153" s="186"/>
      <c r="H153" s="186"/>
      <c r="I153" s="186"/>
      <c r="J153" s="186"/>
      <c r="K153" s="186"/>
      <c r="L153" s="186"/>
      <c r="M153" s="186"/>
      <c r="N153" s="186"/>
      <c r="O153" s="186"/>
      <c r="P153" s="186"/>
      <c r="Q153" s="186"/>
      <c r="R153" s="186"/>
      <c r="S153" s="186"/>
    </row>
    <row r="154" spans="1:19" x14ac:dyDescent="0.25">
      <c r="A154" s="231"/>
      <c r="B154" s="224"/>
      <c r="C154" s="224"/>
      <c r="D154" s="186"/>
      <c r="E154" s="186"/>
      <c r="F154" s="186"/>
      <c r="G154" s="186"/>
      <c r="H154" s="186"/>
      <c r="I154" s="186"/>
      <c r="J154" s="186"/>
      <c r="K154" s="186"/>
      <c r="L154" s="186"/>
      <c r="M154" s="186"/>
      <c r="N154" s="186"/>
      <c r="O154" s="186"/>
      <c r="P154" s="186"/>
      <c r="Q154" s="186"/>
      <c r="R154" s="186"/>
      <c r="S154" s="186"/>
    </row>
    <row r="155" spans="1:19" x14ac:dyDescent="0.25">
      <c r="A155" s="231"/>
      <c r="B155" s="224"/>
      <c r="C155" s="224"/>
      <c r="D155" s="186"/>
      <c r="E155" s="214"/>
      <c r="F155" s="214"/>
      <c r="G155" s="214"/>
      <c r="H155" s="214"/>
      <c r="I155" s="214"/>
      <c r="J155" s="214"/>
      <c r="K155" s="214"/>
      <c r="L155" s="214"/>
      <c r="M155" s="214"/>
      <c r="N155" s="214"/>
      <c r="O155" s="214"/>
      <c r="P155" s="214"/>
      <c r="Q155" s="186"/>
      <c r="R155" s="186"/>
      <c r="S155" s="186"/>
    </row>
    <row r="156" spans="1:19" x14ac:dyDescent="0.25">
      <c r="A156" s="231"/>
      <c r="B156" s="229"/>
      <c r="C156" s="214"/>
      <c r="D156" s="186"/>
      <c r="E156" s="214"/>
      <c r="F156" s="214"/>
      <c r="G156" s="214"/>
      <c r="H156" s="214"/>
      <c r="I156" s="214"/>
      <c r="J156" s="214"/>
      <c r="K156" s="214"/>
      <c r="L156" s="214"/>
      <c r="M156" s="214"/>
      <c r="N156" s="214"/>
      <c r="O156" s="214"/>
      <c r="P156" s="214"/>
      <c r="Q156" s="186"/>
      <c r="R156" s="186"/>
      <c r="S156" s="186"/>
    </row>
    <row r="157" spans="1:19" x14ac:dyDescent="0.25">
      <c r="A157" s="313"/>
      <c r="B157" s="227"/>
      <c r="C157" s="186"/>
      <c r="D157" s="186"/>
      <c r="E157" s="186"/>
      <c r="F157" s="186"/>
      <c r="G157" s="186"/>
      <c r="H157" s="186"/>
      <c r="I157" s="186"/>
      <c r="J157" s="186"/>
      <c r="K157" s="186"/>
      <c r="L157" s="186"/>
      <c r="M157" s="186"/>
      <c r="N157" s="186"/>
      <c r="O157" s="186"/>
      <c r="P157" s="186"/>
      <c r="Q157" s="186"/>
      <c r="R157" s="186"/>
      <c r="S157" s="186"/>
    </row>
    <row r="158" spans="1:19" x14ac:dyDescent="0.25">
      <c r="A158" s="231"/>
      <c r="B158" s="224"/>
      <c r="C158" s="224"/>
      <c r="D158" s="186"/>
      <c r="E158" s="186"/>
      <c r="F158" s="186"/>
      <c r="G158" s="186"/>
      <c r="H158" s="186"/>
      <c r="I158" s="186"/>
      <c r="J158" s="186"/>
      <c r="K158" s="186"/>
      <c r="L158" s="186"/>
      <c r="M158" s="186"/>
      <c r="N158" s="186"/>
      <c r="O158" s="186"/>
      <c r="P158" s="186"/>
      <c r="Q158" s="186"/>
      <c r="R158" s="186"/>
      <c r="S158" s="186"/>
    </row>
    <row r="159" spans="1:19" x14ac:dyDescent="0.25">
      <c r="A159" s="231"/>
      <c r="B159" s="224"/>
      <c r="C159" s="224"/>
      <c r="D159" s="186"/>
      <c r="E159" s="186"/>
      <c r="F159" s="186"/>
      <c r="G159" s="186"/>
      <c r="H159" s="186"/>
      <c r="I159" s="186"/>
      <c r="J159" s="186"/>
      <c r="K159" s="186"/>
      <c r="L159" s="186"/>
      <c r="M159" s="186"/>
      <c r="N159" s="186"/>
      <c r="O159" s="186"/>
      <c r="P159" s="186"/>
      <c r="Q159" s="186"/>
      <c r="R159" s="186"/>
      <c r="S159" s="186"/>
    </row>
    <row r="160" spans="1:19" x14ac:dyDescent="0.25">
      <c r="A160" s="231"/>
      <c r="B160" s="229"/>
      <c r="C160" s="214"/>
      <c r="D160" s="186"/>
      <c r="E160" s="186"/>
      <c r="F160" s="186"/>
      <c r="G160" s="186"/>
      <c r="H160" s="186"/>
      <c r="I160" s="186"/>
      <c r="J160" s="186"/>
      <c r="K160" s="186"/>
      <c r="L160" s="186"/>
      <c r="M160" s="186"/>
      <c r="N160" s="186"/>
      <c r="O160" s="186"/>
      <c r="P160" s="186"/>
      <c r="Q160" s="186"/>
      <c r="R160" s="186"/>
      <c r="S160" s="186"/>
    </row>
    <row r="161" spans="1:19" x14ac:dyDescent="0.25">
      <c r="A161" s="313"/>
      <c r="B161" s="224"/>
      <c r="C161" s="186"/>
      <c r="D161" s="186"/>
      <c r="E161" s="232"/>
      <c r="F161" s="232"/>
      <c r="G161" s="232"/>
      <c r="H161" s="232"/>
      <c r="I161" s="232"/>
      <c r="J161" s="232"/>
      <c r="K161" s="232"/>
      <c r="L161" s="232"/>
      <c r="M161" s="232"/>
      <c r="N161" s="232"/>
      <c r="O161" s="232"/>
      <c r="P161" s="232"/>
      <c r="Q161" s="186"/>
      <c r="R161" s="186"/>
      <c r="S161" s="186"/>
    </row>
    <row r="162" spans="1:19" x14ac:dyDescent="0.25">
      <c r="A162" s="313"/>
      <c r="B162" s="224"/>
      <c r="C162" s="186"/>
      <c r="D162" s="186"/>
      <c r="E162" s="232"/>
      <c r="F162" s="232"/>
      <c r="G162" s="232"/>
      <c r="H162" s="232"/>
      <c r="I162" s="232"/>
      <c r="J162" s="232"/>
      <c r="K162" s="232"/>
      <c r="L162" s="232"/>
      <c r="M162" s="232"/>
      <c r="N162" s="232"/>
      <c r="O162" s="232"/>
      <c r="P162" s="232"/>
      <c r="Q162" s="186"/>
      <c r="R162" s="186"/>
      <c r="S162" s="186"/>
    </row>
    <row r="163" spans="1:19" x14ac:dyDescent="0.25">
      <c r="A163" s="313"/>
      <c r="B163" s="224"/>
      <c r="C163" s="214"/>
      <c r="D163" s="186"/>
      <c r="E163" s="232"/>
      <c r="F163" s="232"/>
      <c r="G163" s="232"/>
      <c r="H163" s="232"/>
      <c r="I163" s="232"/>
      <c r="J163" s="232"/>
      <c r="K163" s="232"/>
      <c r="L163" s="232"/>
      <c r="M163" s="232"/>
      <c r="N163" s="232"/>
      <c r="O163" s="232"/>
      <c r="P163" s="232"/>
      <c r="Q163" s="186"/>
      <c r="R163" s="186"/>
      <c r="S163" s="186"/>
    </row>
    <row r="164" spans="1:19" x14ac:dyDescent="0.25">
      <c r="A164" s="313"/>
      <c r="B164" s="224"/>
      <c r="C164" s="186"/>
      <c r="D164" s="186"/>
      <c r="E164" s="186"/>
      <c r="F164" s="186"/>
      <c r="G164" s="186"/>
      <c r="H164" s="186"/>
      <c r="I164" s="186"/>
      <c r="J164" s="186"/>
      <c r="K164" s="186"/>
      <c r="L164" s="186"/>
      <c r="M164" s="186"/>
      <c r="N164" s="186"/>
      <c r="O164" s="186"/>
      <c r="P164" s="186"/>
      <c r="Q164" s="186"/>
      <c r="R164" s="186"/>
      <c r="S164" s="186"/>
    </row>
    <row r="165" spans="1:19" x14ac:dyDescent="0.25">
      <c r="A165" s="313"/>
      <c r="B165" s="224"/>
      <c r="C165" s="186"/>
      <c r="D165" s="186"/>
      <c r="E165" s="186"/>
      <c r="F165" s="186"/>
      <c r="G165" s="186"/>
      <c r="H165" s="186"/>
      <c r="I165" s="186"/>
      <c r="J165" s="186"/>
      <c r="K165" s="186"/>
      <c r="L165" s="186"/>
      <c r="M165" s="186"/>
      <c r="N165" s="186"/>
      <c r="O165" s="186"/>
      <c r="P165" s="186"/>
      <c r="Q165" s="186"/>
      <c r="R165" s="186"/>
      <c r="S165" s="186"/>
    </row>
    <row r="166" spans="1:19" x14ac:dyDescent="0.25">
      <c r="A166" s="313"/>
      <c r="B166" s="224"/>
      <c r="C166" s="186"/>
      <c r="D166" s="186"/>
      <c r="E166" s="186"/>
      <c r="F166" s="186"/>
      <c r="G166" s="186"/>
      <c r="H166" s="186"/>
      <c r="I166" s="186"/>
      <c r="J166" s="186"/>
      <c r="K166" s="186"/>
      <c r="L166" s="186"/>
      <c r="M166" s="186"/>
      <c r="N166" s="186"/>
      <c r="O166" s="186"/>
      <c r="P166" s="186"/>
      <c r="Q166" s="186"/>
      <c r="R166" s="186"/>
      <c r="S166" s="186"/>
    </row>
    <row r="167" spans="1:19" x14ac:dyDescent="0.25">
      <c r="A167" s="231"/>
      <c r="B167" s="229"/>
      <c r="C167" s="186"/>
      <c r="D167" s="186"/>
      <c r="E167" s="186"/>
      <c r="F167" s="186"/>
      <c r="G167" s="186"/>
      <c r="H167" s="186"/>
      <c r="I167" s="186"/>
      <c r="J167" s="186"/>
      <c r="K167" s="186"/>
      <c r="L167" s="186"/>
      <c r="M167" s="186"/>
      <c r="N167" s="186"/>
      <c r="O167" s="186"/>
      <c r="P167" s="186"/>
      <c r="Q167" s="186"/>
      <c r="R167" s="186"/>
      <c r="S167" s="186"/>
    </row>
    <row r="168" spans="1:19" x14ac:dyDescent="0.25">
      <c r="A168" s="233"/>
      <c r="B168" s="224"/>
      <c r="C168" s="186"/>
      <c r="D168" s="186"/>
      <c r="E168" s="186"/>
      <c r="F168" s="186"/>
      <c r="G168" s="186"/>
      <c r="H168" s="186"/>
      <c r="I168" s="186"/>
      <c r="J168" s="186"/>
      <c r="K168" s="186"/>
      <c r="L168" s="186"/>
      <c r="M168" s="186"/>
      <c r="N168" s="186"/>
      <c r="O168" s="186"/>
      <c r="P168" s="186"/>
      <c r="Q168" s="186"/>
      <c r="R168" s="186"/>
      <c r="S168" s="186"/>
    </row>
    <row r="169" spans="1:19" x14ac:dyDescent="0.25">
      <c r="A169" s="224"/>
      <c r="B169" s="227"/>
      <c r="C169" s="186"/>
      <c r="D169" s="186"/>
      <c r="E169" s="186"/>
      <c r="F169" s="186"/>
      <c r="G169" s="186"/>
      <c r="H169" s="186"/>
      <c r="I169" s="186"/>
      <c r="J169" s="186"/>
      <c r="K169" s="186"/>
      <c r="L169" s="186"/>
      <c r="M169" s="186"/>
      <c r="N169" s="186"/>
      <c r="O169" s="186"/>
      <c r="P169" s="186"/>
      <c r="Q169" s="186"/>
      <c r="R169" s="186"/>
      <c r="S169" s="186"/>
    </row>
    <row r="170" spans="1:19" x14ac:dyDescent="0.25">
      <c r="A170" s="224"/>
      <c r="B170" s="227"/>
      <c r="C170" s="186"/>
      <c r="D170" s="186"/>
      <c r="E170" s="186"/>
      <c r="F170" s="186"/>
      <c r="G170" s="186"/>
      <c r="H170" s="186"/>
      <c r="I170" s="186"/>
      <c r="J170" s="186"/>
      <c r="K170" s="186"/>
      <c r="L170" s="186"/>
      <c r="M170" s="186"/>
      <c r="N170" s="186"/>
      <c r="O170" s="186"/>
      <c r="P170" s="186"/>
      <c r="Q170" s="186"/>
      <c r="R170" s="186"/>
      <c r="S170" s="186"/>
    </row>
    <row r="171" spans="1:19" x14ac:dyDescent="0.25">
      <c r="A171" s="224"/>
      <c r="B171" s="224"/>
      <c r="C171" s="186"/>
      <c r="D171" s="186"/>
      <c r="E171" s="186"/>
      <c r="F171" s="186"/>
      <c r="G171" s="186"/>
      <c r="H171" s="186"/>
      <c r="I171" s="186"/>
      <c r="J171" s="186"/>
      <c r="K171" s="186"/>
      <c r="L171" s="186"/>
      <c r="M171" s="186"/>
      <c r="N171" s="186"/>
      <c r="O171" s="186"/>
      <c r="P171" s="186"/>
      <c r="Q171" s="186"/>
      <c r="R171" s="186"/>
      <c r="S171" s="186"/>
    </row>
    <row r="172" spans="1:19" x14ac:dyDescent="0.25">
      <c r="A172" s="224"/>
      <c r="B172" s="227"/>
      <c r="C172" s="186"/>
      <c r="D172" s="186"/>
      <c r="E172" s="186"/>
      <c r="F172" s="186"/>
      <c r="G172" s="186"/>
      <c r="H172" s="186"/>
      <c r="I172" s="186"/>
      <c r="J172" s="186"/>
      <c r="K172" s="186"/>
      <c r="L172" s="186"/>
      <c r="M172" s="186"/>
      <c r="N172" s="186"/>
      <c r="O172" s="186"/>
      <c r="P172" s="186"/>
      <c r="Q172" s="186"/>
      <c r="R172" s="186"/>
      <c r="S172" s="186"/>
    </row>
    <row r="173" spans="1:19" x14ac:dyDescent="0.25">
      <c r="A173" s="224"/>
      <c r="B173" s="227"/>
      <c r="C173" s="186"/>
      <c r="D173" s="186"/>
      <c r="E173" s="186"/>
      <c r="F173" s="186"/>
      <c r="G173" s="186"/>
      <c r="H173" s="186"/>
      <c r="I173" s="186"/>
      <c r="J173" s="186"/>
      <c r="K173" s="186"/>
      <c r="L173" s="186"/>
      <c r="M173" s="186"/>
      <c r="N173" s="186"/>
      <c r="O173" s="186"/>
      <c r="P173" s="186"/>
      <c r="Q173" s="186"/>
      <c r="R173" s="186"/>
      <c r="S173" s="186"/>
    </row>
    <row r="174" spans="1:19" x14ac:dyDescent="0.25">
      <c r="A174" s="186"/>
      <c r="B174" s="186"/>
      <c r="C174" s="186"/>
      <c r="D174" s="186"/>
      <c r="E174" s="186"/>
      <c r="F174" s="186"/>
      <c r="G174" s="186"/>
      <c r="H174" s="186"/>
      <c r="I174" s="186"/>
      <c r="J174" s="186"/>
      <c r="K174" s="186"/>
      <c r="L174" s="186"/>
      <c r="M174" s="186"/>
      <c r="N174" s="186"/>
      <c r="O174" s="186"/>
      <c r="P174" s="186"/>
      <c r="Q174" s="186"/>
      <c r="R174" s="186"/>
      <c r="S174" s="186"/>
    </row>
    <row r="175" spans="1:19" x14ac:dyDescent="0.25">
      <c r="A175" s="224"/>
      <c r="B175" s="224"/>
      <c r="C175" s="186"/>
      <c r="D175" s="186"/>
      <c r="E175" s="186"/>
      <c r="F175" s="186"/>
      <c r="G175" s="186"/>
      <c r="H175" s="186"/>
      <c r="I175" s="186"/>
      <c r="J175" s="186"/>
      <c r="K175" s="186"/>
      <c r="L175" s="186"/>
      <c r="M175" s="186"/>
      <c r="N175" s="186"/>
      <c r="O175" s="186"/>
      <c r="P175" s="186"/>
      <c r="Q175" s="186"/>
      <c r="R175" s="186"/>
      <c r="S175" s="186"/>
    </row>
    <row r="176" spans="1:19" x14ac:dyDescent="0.25">
      <c r="A176" s="186"/>
      <c r="B176" s="224"/>
      <c r="C176" s="186"/>
      <c r="D176" s="186"/>
      <c r="E176" s="186"/>
      <c r="F176" s="186"/>
      <c r="G176" s="186"/>
      <c r="H176" s="186"/>
      <c r="I176" s="186"/>
      <c r="J176" s="186"/>
      <c r="K176" s="186"/>
      <c r="L176" s="186"/>
      <c r="M176" s="186"/>
      <c r="N176" s="186"/>
      <c r="O176" s="186"/>
      <c r="P176" s="186"/>
      <c r="Q176" s="186"/>
      <c r="R176" s="186"/>
      <c r="S176" s="186"/>
    </row>
    <row r="177" spans="1:19" x14ac:dyDescent="0.25">
      <c r="A177" s="186"/>
      <c r="B177" s="224"/>
      <c r="C177" s="186"/>
      <c r="D177" s="186"/>
      <c r="E177" s="186"/>
      <c r="F177" s="186"/>
      <c r="G177" s="186"/>
      <c r="H177" s="186"/>
      <c r="I177" s="186"/>
      <c r="J177" s="186"/>
      <c r="K177" s="186"/>
      <c r="L177" s="186"/>
      <c r="M177" s="186"/>
      <c r="N177" s="186"/>
      <c r="O177" s="186"/>
      <c r="P177" s="186"/>
      <c r="Q177" s="186"/>
      <c r="R177" s="186"/>
      <c r="S177" s="186"/>
    </row>
  </sheetData>
  <mergeCells count="6">
    <mergeCell ref="G126:J126"/>
    <mergeCell ref="A7:Q7"/>
    <mergeCell ref="A8:Q8"/>
    <mergeCell ref="A9:Q9"/>
    <mergeCell ref="A10:Q10"/>
    <mergeCell ref="G60:J60"/>
  </mergeCells>
  <pageMargins left="0.5" right="0.5" top="1.25" bottom="0.5" header="0.75" footer="0.5"/>
  <pageSetup scale="48" fitToWidth="0" orientation="landscape" r:id="rId1"/>
  <headerFooter>
    <oddHeader>&amp;C&amp;"Arial,Regular"&amp;10GULF POWER COMPANY
ENVIRONMENTAL COST RECOVERY CLAUSE
RETURN ON CAPITAL INVESTMENTS,DEPRECIATION, AND TAXES&amp;R&amp;"Arial,Regular"&amp;8FORM: 42-4P</oddHeader>
  </headerFooter>
  <rowBreaks count="3" manualBreakCount="3">
    <brk id="51" max="16" man="1"/>
    <brk id="112" max="16" man="1"/>
    <brk id="176"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S1543"/>
  <sheetViews>
    <sheetView showGridLines="0" view="pageLayout" topLeftCell="A99" zoomScaleNormal="100" zoomScaleSheetLayoutView="80" workbookViewId="0">
      <selection activeCell="J7" sqref="J7"/>
    </sheetView>
  </sheetViews>
  <sheetFormatPr defaultColWidth="8.58203125" defaultRowHeight="12.5" x14ac:dyDescent="0.25"/>
  <cols>
    <col min="1" max="1" width="4.5" style="155" customWidth="1"/>
    <col min="2" max="2" width="4.25" style="155" customWidth="1"/>
    <col min="3" max="3" width="38.08203125" style="155" customWidth="1"/>
    <col min="4" max="4" width="13.83203125" style="155" bestFit="1" customWidth="1"/>
    <col min="5" max="17" width="12.08203125" style="155" customWidth="1"/>
    <col min="18" max="16384" width="8.58203125" style="155"/>
  </cols>
  <sheetData>
    <row r="1" spans="1:19" ht="13" x14ac:dyDescent="0.3">
      <c r="Q1" s="156"/>
    </row>
    <row r="2" spans="1:19" x14ac:dyDescent="0.25">
      <c r="A2" s="173"/>
      <c r="B2" s="173"/>
      <c r="C2" s="173"/>
      <c r="D2" s="173"/>
      <c r="E2" s="173"/>
      <c r="F2" s="173"/>
      <c r="G2" s="173"/>
      <c r="H2" s="173"/>
      <c r="I2" s="173"/>
      <c r="J2" s="173"/>
      <c r="K2" s="173"/>
      <c r="L2" s="173"/>
      <c r="M2" s="173"/>
      <c r="N2" s="173"/>
      <c r="O2" s="173"/>
      <c r="P2" s="173"/>
      <c r="Q2" s="492"/>
      <c r="S2" s="155">
        <v>35</v>
      </c>
    </row>
    <row r="3" spans="1:19" ht="13" hidden="1" x14ac:dyDescent="0.3">
      <c r="A3" s="158" t="s">
        <v>65</v>
      </c>
      <c r="B3" s="159"/>
      <c r="C3" s="159"/>
      <c r="D3" s="159"/>
      <c r="E3" s="159"/>
      <c r="F3" s="159"/>
      <c r="G3" s="159"/>
      <c r="H3" s="159"/>
      <c r="I3" s="159"/>
      <c r="J3" s="159"/>
      <c r="K3" s="159"/>
      <c r="L3" s="159"/>
      <c r="M3" s="159"/>
      <c r="N3" s="159"/>
      <c r="O3" s="159"/>
      <c r="P3" s="159"/>
      <c r="Q3" s="159"/>
    </row>
    <row r="4" spans="1:19" hidden="1" x14ac:dyDescent="0.25">
      <c r="A4" s="160" t="s">
        <v>66</v>
      </c>
      <c r="B4" s="160"/>
      <c r="C4" s="160"/>
      <c r="D4" s="160"/>
      <c r="E4" s="160"/>
      <c r="F4" s="160"/>
      <c r="G4" s="160"/>
      <c r="H4" s="160"/>
      <c r="I4" s="160"/>
      <c r="J4" s="160"/>
      <c r="K4" s="160"/>
      <c r="L4" s="160"/>
      <c r="M4" s="160"/>
      <c r="N4" s="160"/>
      <c r="O4" s="160"/>
      <c r="P4" s="160"/>
      <c r="Q4" s="160"/>
    </row>
    <row r="5" spans="1:19" hidden="1" x14ac:dyDescent="0.25">
      <c r="A5" s="160" t="s">
        <v>660</v>
      </c>
      <c r="B5" s="160"/>
      <c r="C5" s="160"/>
      <c r="D5" s="160"/>
      <c r="E5" s="160"/>
      <c r="F5" s="160"/>
      <c r="G5" s="160"/>
      <c r="H5" s="160"/>
      <c r="I5" s="160"/>
      <c r="J5" s="160"/>
      <c r="K5" s="160"/>
      <c r="L5" s="160"/>
      <c r="M5" s="160"/>
      <c r="N5" s="160"/>
      <c r="O5" s="160"/>
      <c r="P5" s="160"/>
      <c r="Q5" s="160"/>
    </row>
    <row r="6" spans="1:19" ht="13" x14ac:dyDescent="0.3">
      <c r="A6" s="161" t="s">
        <v>171</v>
      </c>
      <c r="B6" s="161"/>
      <c r="C6" s="161"/>
      <c r="D6" s="161"/>
      <c r="E6" s="161"/>
      <c r="F6" s="161"/>
      <c r="G6" s="161"/>
      <c r="H6" s="161"/>
      <c r="I6" s="161"/>
      <c r="J6" s="161"/>
      <c r="K6" s="161"/>
      <c r="L6" s="161"/>
      <c r="M6" s="161"/>
      <c r="N6" s="161"/>
      <c r="O6" s="161"/>
      <c r="P6" s="161"/>
      <c r="Q6" s="161"/>
    </row>
    <row r="7" spans="1:19" hidden="1" x14ac:dyDescent="0.25">
      <c r="A7" s="162" t="s">
        <v>252</v>
      </c>
      <c r="B7" s="162"/>
      <c r="C7" s="162"/>
      <c r="D7" s="162"/>
      <c r="E7" s="162"/>
      <c r="F7" s="162"/>
      <c r="G7" s="162"/>
      <c r="H7" s="162"/>
      <c r="I7" s="162"/>
      <c r="J7" s="162"/>
      <c r="K7" s="162"/>
      <c r="L7" s="162"/>
      <c r="M7" s="162"/>
      <c r="N7" s="162"/>
      <c r="O7" s="162"/>
      <c r="P7" s="162"/>
      <c r="Q7" s="162"/>
    </row>
    <row r="8" spans="1:19" x14ac:dyDescent="0.25">
      <c r="A8" s="591" t="s">
        <v>266</v>
      </c>
      <c r="B8" s="591"/>
      <c r="C8" s="591"/>
      <c r="D8" s="591"/>
      <c r="E8" s="591"/>
      <c r="F8" s="591"/>
      <c r="G8" s="591"/>
      <c r="H8" s="591"/>
      <c r="I8" s="591"/>
      <c r="J8" s="591"/>
      <c r="K8" s="591"/>
      <c r="L8" s="591"/>
      <c r="M8" s="591"/>
      <c r="N8" s="591"/>
      <c r="O8" s="591"/>
      <c r="P8" s="591"/>
      <c r="Q8" s="591"/>
    </row>
    <row r="9" spans="1:19" hidden="1" x14ac:dyDescent="0.25">
      <c r="A9" s="592" t="s">
        <v>253</v>
      </c>
      <c r="B9" s="592"/>
      <c r="C9" s="592"/>
      <c r="D9" s="592"/>
      <c r="E9" s="592"/>
      <c r="F9" s="592"/>
      <c r="G9" s="592"/>
      <c r="H9" s="592"/>
      <c r="I9" s="592"/>
      <c r="J9" s="592"/>
      <c r="K9" s="592"/>
      <c r="L9" s="592"/>
      <c r="M9" s="592"/>
      <c r="N9" s="592"/>
      <c r="O9" s="592"/>
      <c r="P9" s="592"/>
      <c r="Q9" s="592"/>
    </row>
    <row r="10" spans="1:19" hidden="1" x14ac:dyDescent="0.25">
      <c r="A10" s="591">
        <v>0</v>
      </c>
      <c r="B10" s="591"/>
      <c r="C10" s="591"/>
      <c r="D10" s="591"/>
      <c r="E10" s="591"/>
      <c r="F10" s="591"/>
      <c r="G10" s="591"/>
      <c r="H10" s="591"/>
      <c r="I10" s="591"/>
      <c r="J10" s="591"/>
      <c r="K10" s="591"/>
      <c r="L10" s="591"/>
      <c r="M10" s="591"/>
      <c r="N10" s="591"/>
      <c r="O10" s="591"/>
      <c r="P10" s="591"/>
      <c r="Q10" s="591"/>
    </row>
    <row r="11" spans="1:19" ht="13" thickBot="1" x14ac:dyDescent="0.3">
      <c r="A11" s="163"/>
      <c r="B11" s="163"/>
      <c r="C11" s="164"/>
      <c r="D11" s="165"/>
      <c r="E11" s="165"/>
      <c r="F11" s="165"/>
      <c r="G11" s="165"/>
      <c r="H11" s="165"/>
      <c r="I11" s="165"/>
      <c r="J11" s="157"/>
      <c r="K11" s="157"/>
      <c r="L11" s="157"/>
      <c r="M11" s="157"/>
      <c r="N11" s="157"/>
      <c r="O11" s="157"/>
      <c r="P11" s="157"/>
      <c r="Q11" s="157"/>
    </row>
    <row r="12" spans="1:19" x14ac:dyDescent="0.25">
      <c r="A12" s="166"/>
      <c r="B12" s="167"/>
      <c r="C12" s="168"/>
      <c r="D12" s="200" t="s">
        <v>0</v>
      </c>
      <c r="E12" s="200" t="s">
        <v>101</v>
      </c>
      <c r="F12" s="200" t="s">
        <v>101</v>
      </c>
      <c r="G12" s="200" t="s">
        <v>101</v>
      </c>
      <c r="H12" s="200" t="s">
        <v>101</v>
      </c>
      <c r="I12" s="200" t="s">
        <v>101</v>
      </c>
      <c r="J12" s="200" t="s">
        <v>101</v>
      </c>
      <c r="K12" s="200" t="s">
        <v>101</v>
      </c>
      <c r="L12" s="200" t="s">
        <v>101</v>
      </c>
      <c r="M12" s="200" t="s">
        <v>101</v>
      </c>
      <c r="N12" s="200" t="s">
        <v>101</v>
      </c>
      <c r="O12" s="200" t="s">
        <v>101</v>
      </c>
      <c r="P12" s="200" t="s">
        <v>101</v>
      </c>
      <c r="Q12" s="200" t="s">
        <v>1</v>
      </c>
    </row>
    <row r="13" spans="1:19" ht="13" thickBot="1" x14ac:dyDescent="0.3">
      <c r="A13" s="201" t="s">
        <v>2</v>
      </c>
      <c r="B13" s="170"/>
      <c r="C13" s="203" t="s">
        <v>3</v>
      </c>
      <c r="D13" s="203" t="s">
        <v>4</v>
      </c>
      <c r="E13" s="203" t="s">
        <v>52</v>
      </c>
      <c r="F13" s="203" t="s">
        <v>53</v>
      </c>
      <c r="G13" s="203" t="s">
        <v>54</v>
      </c>
      <c r="H13" s="203" t="s">
        <v>55</v>
      </c>
      <c r="I13" s="203" t="s">
        <v>56</v>
      </c>
      <c r="J13" s="203" t="s">
        <v>57</v>
      </c>
      <c r="K13" s="203" t="s">
        <v>58</v>
      </c>
      <c r="L13" s="203" t="s">
        <v>59</v>
      </c>
      <c r="M13" s="203" t="s">
        <v>60</v>
      </c>
      <c r="N13" s="203" t="s">
        <v>61</v>
      </c>
      <c r="O13" s="203" t="s">
        <v>62</v>
      </c>
      <c r="P13" s="203" t="s">
        <v>63</v>
      </c>
      <c r="Q13" s="203" t="s">
        <v>64</v>
      </c>
    </row>
    <row r="14" spans="1:19" hidden="1" x14ac:dyDescent="0.25">
      <c r="B14" s="171"/>
      <c r="C14" s="169"/>
    </row>
    <row r="15" spans="1:19" hidden="1" x14ac:dyDescent="0.25">
      <c r="A15" s="169"/>
      <c r="B15" s="171"/>
      <c r="C15" s="171"/>
    </row>
    <row r="16" spans="1:19" hidden="1" x14ac:dyDescent="0.25">
      <c r="A16" s="169"/>
      <c r="B16" s="171"/>
      <c r="C16" s="171"/>
    </row>
    <row r="17" spans="1:17" hidden="1" x14ac:dyDescent="0.25">
      <c r="A17" s="169"/>
      <c r="B17" s="171"/>
      <c r="C17" s="171"/>
    </row>
    <row r="18" spans="1:17" hidden="1" x14ac:dyDescent="0.25">
      <c r="A18" s="169"/>
      <c r="B18" s="171"/>
      <c r="C18" s="171"/>
    </row>
    <row r="19" spans="1:17" hidden="1" x14ac:dyDescent="0.25">
      <c r="A19" s="169"/>
      <c r="B19" s="171"/>
      <c r="C19" s="171"/>
    </row>
    <row r="20" spans="1:17" x14ac:dyDescent="0.25">
      <c r="A20" s="169"/>
      <c r="B20" s="171"/>
      <c r="C20" s="171"/>
    </row>
    <row r="21" spans="1:17" x14ac:dyDescent="0.25">
      <c r="A21" s="169">
        <v>1</v>
      </c>
      <c r="B21" s="171" t="s">
        <v>254</v>
      </c>
      <c r="C21" s="169"/>
      <c r="D21" s="172">
        <v>17075404.648666687</v>
      </c>
      <c r="E21" s="155">
        <f>D21+E16-E17</f>
        <v>17075404.648666687</v>
      </c>
      <c r="F21" s="155">
        <f>E24</f>
        <v>16956825.444388911</v>
      </c>
      <c r="G21" s="155">
        <f t="shared" ref="G21:P21" si="0">F24</f>
        <v>16838246.240111135</v>
      </c>
      <c r="H21" s="155">
        <f t="shared" si="0"/>
        <v>16719667.035833357</v>
      </c>
      <c r="I21" s="155">
        <f t="shared" si="0"/>
        <v>16601087.831555579</v>
      </c>
      <c r="J21" s="155">
        <f t="shared" si="0"/>
        <v>16482508.627277801</v>
      </c>
      <c r="K21" s="155">
        <f t="shared" si="0"/>
        <v>16363929.423000023</v>
      </c>
      <c r="L21" s="155">
        <f t="shared" si="0"/>
        <v>16245350.218722245</v>
      </c>
      <c r="M21" s="155">
        <f t="shared" si="0"/>
        <v>16126771.014444467</v>
      </c>
      <c r="N21" s="155">
        <f t="shared" si="0"/>
        <v>16008191.810166689</v>
      </c>
      <c r="O21" s="155">
        <f t="shared" si="0"/>
        <v>15889612.605888911</v>
      </c>
      <c r="P21" s="155">
        <f t="shared" si="0"/>
        <v>15771033.401611133</v>
      </c>
    </row>
    <row r="22" spans="1:17" x14ac:dyDescent="0.25">
      <c r="A22" s="169">
        <v>2</v>
      </c>
      <c r="B22" s="171" t="s">
        <v>255</v>
      </c>
      <c r="C22" s="169"/>
      <c r="D22" s="155">
        <v>0</v>
      </c>
      <c r="E22" s="155">
        <f>D22-E33-E34</f>
        <v>-118579.20427777777</v>
      </c>
      <c r="F22" s="155">
        <f>F33-F34</f>
        <v>-118579.20427777777</v>
      </c>
      <c r="G22" s="155">
        <f t="shared" ref="G22:P22" si="1">G33-G34</f>
        <v>-118579.20427777777</v>
      </c>
      <c r="H22" s="155">
        <f t="shared" si="1"/>
        <v>-118579.20427777777</v>
      </c>
      <c r="I22" s="155">
        <f t="shared" si="1"/>
        <v>-118579.20427777777</v>
      </c>
      <c r="J22" s="155">
        <f t="shared" si="1"/>
        <v>-118579.20427777777</v>
      </c>
      <c r="K22" s="155">
        <f t="shared" si="1"/>
        <v>-118579.20427777777</v>
      </c>
      <c r="L22" s="155">
        <f t="shared" si="1"/>
        <v>-118579.20427777777</v>
      </c>
      <c r="M22" s="155">
        <f t="shared" si="1"/>
        <v>-118579.20427777777</v>
      </c>
      <c r="N22" s="155">
        <f t="shared" si="1"/>
        <v>-118579.20427777777</v>
      </c>
      <c r="O22" s="155">
        <f t="shared" si="1"/>
        <v>-118579.20427777777</v>
      </c>
      <c r="P22" s="155">
        <f t="shared" si="1"/>
        <v>-118579.20427777777</v>
      </c>
    </row>
    <row r="23" spans="1:17" hidden="1" x14ac:dyDescent="0.25">
      <c r="A23" s="169"/>
      <c r="B23" s="171"/>
      <c r="C23" s="169"/>
      <c r="D23" s="173"/>
      <c r="E23" s="173"/>
      <c r="F23" s="173"/>
      <c r="G23" s="173"/>
      <c r="H23" s="173"/>
      <c r="I23" s="173"/>
      <c r="J23" s="173"/>
      <c r="K23" s="173"/>
      <c r="L23" s="173"/>
      <c r="M23" s="173"/>
      <c r="N23" s="173"/>
      <c r="O23" s="173"/>
      <c r="P23" s="173"/>
    </row>
    <row r="24" spans="1:17" x14ac:dyDescent="0.25">
      <c r="A24" s="169">
        <v>3</v>
      </c>
      <c r="B24" s="171" t="s">
        <v>256</v>
      </c>
      <c r="C24" s="169"/>
      <c r="D24" s="174">
        <f t="shared" ref="D24:P24" si="2">SUM(D21:D23)</f>
        <v>17075404.648666687</v>
      </c>
      <c r="E24" s="174">
        <f t="shared" si="2"/>
        <v>16956825.444388911</v>
      </c>
      <c r="F24" s="174">
        <f t="shared" si="2"/>
        <v>16838246.240111135</v>
      </c>
      <c r="G24" s="174">
        <f t="shared" si="2"/>
        <v>16719667.035833357</v>
      </c>
      <c r="H24" s="174">
        <f t="shared" si="2"/>
        <v>16601087.831555579</v>
      </c>
      <c r="I24" s="174">
        <f t="shared" si="2"/>
        <v>16482508.627277801</v>
      </c>
      <c r="J24" s="174">
        <f t="shared" si="2"/>
        <v>16363929.423000023</v>
      </c>
      <c r="K24" s="174">
        <f t="shared" si="2"/>
        <v>16245350.218722245</v>
      </c>
      <c r="L24" s="174">
        <f t="shared" si="2"/>
        <v>16126771.014444467</v>
      </c>
      <c r="M24" s="174">
        <f t="shared" si="2"/>
        <v>16008191.810166689</v>
      </c>
      <c r="N24" s="174">
        <f t="shared" si="2"/>
        <v>15889612.605888911</v>
      </c>
      <c r="O24" s="174">
        <f t="shared" si="2"/>
        <v>15771033.401611133</v>
      </c>
      <c r="P24" s="174">
        <f t="shared" si="2"/>
        <v>15652454.197333355</v>
      </c>
    </row>
    <row r="25" spans="1:17" x14ac:dyDescent="0.25">
      <c r="A25" s="169"/>
      <c r="B25" s="171"/>
    </row>
    <row r="26" spans="1:17" x14ac:dyDescent="0.25">
      <c r="A26" s="169">
        <v>4</v>
      </c>
      <c r="B26" s="171" t="s">
        <v>257</v>
      </c>
      <c r="C26" s="171"/>
      <c r="E26" s="172">
        <f>(D24+E24)/2</f>
        <v>17016115.046527799</v>
      </c>
      <c r="F26" s="172">
        <f t="shared" ref="F26:O26" si="3">(E24+F24)/2</f>
        <v>16897535.842250023</v>
      </c>
      <c r="G26" s="172">
        <f t="shared" si="3"/>
        <v>16778956.637972247</v>
      </c>
      <c r="H26" s="155">
        <f t="shared" si="3"/>
        <v>16660377.433694467</v>
      </c>
      <c r="I26" s="155">
        <f t="shared" si="3"/>
        <v>16541798.229416691</v>
      </c>
      <c r="J26" s="155">
        <f t="shared" si="3"/>
        <v>16423219.025138911</v>
      </c>
      <c r="K26" s="155">
        <f t="shared" si="3"/>
        <v>16304639.820861135</v>
      </c>
      <c r="L26" s="155">
        <f t="shared" si="3"/>
        <v>16186060.616583355</v>
      </c>
      <c r="M26" s="155">
        <f t="shared" si="3"/>
        <v>16067481.412305579</v>
      </c>
      <c r="N26" s="155">
        <f t="shared" si="3"/>
        <v>15948902.208027799</v>
      </c>
      <c r="O26" s="155">
        <f t="shared" si="3"/>
        <v>15830323.003750023</v>
      </c>
      <c r="P26" s="155">
        <f>(O24+P24)/2</f>
        <v>15711743.799472243</v>
      </c>
    </row>
    <row r="27" spans="1:17" hidden="1" x14ac:dyDescent="0.25">
      <c r="A27" s="175"/>
      <c r="B27" s="176"/>
    </row>
    <row r="28" spans="1:17" x14ac:dyDescent="0.25">
      <c r="A28" s="169">
        <v>5</v>
      </c>
      <c r="B28" s="171" t="s">
        <v>258</v>
      </c>
      <c r="E28" s="177"/>
      <c r="F28" s="177"/>
      <c r="G28" s="177"/>
      <c r="H28" s="177"/>
      <c r="I28" s="177"/>
      <c r="J28" s="177"/>
      <c r="K28" s="177"/>
      <c r="L28" s="177"/>
      <c r="M28" s="177"/>
      <c r="N28" s="177"/>
      <c r="O28" s="177"/>
      <c r="P28" s="177"/>
    </row>
    <row r="29" spans="1:17" x14ac:dyDescent="0.25">
      <c r="A29" s="175"/>
      <c r="B29" s="171" t="s">
        <v>6</v>
      </c>
      <c r="C29" s="171" t="s">
        <v>22</v>
      </c>
      <c r="E29" s="155">
        <f>E26*Inputs!C$15</f>
        <v>84925.822446376857</v>
      </c>
      <c r="F29" s="155">
        <f>F26*Inputs!D$15</f>
        <v>84334.004841665621</v>
      </c>
      <c r="G29" s="155">
        <f>G26*Inputs!E$15</f>
        <v>83742.187236954371</v>
      </c>
      <c r="H29" s="155">
        <f>H26*Inputs!F$15</f>
        <v>83150.369632243106</v>
      </c>
      <c r="I29" s="155">
        <f>I26*Inputs!G$15</f>
        <v>82558.552027531856</v>
      </c>
      <c r="J29" s="155">
        <f>J26*Inputs!H$15</f>
        <v>81966.734422820591</v>
      </c>
      <c r="K29" s="155">
        <f>K26*Inputs!I$15</f>
        <v>81374.916818109356</v>
      </c>
      <c r="L29" s="155">
        <f>L26*Inputs!J$15</f>
        <v>80783.099213398091</v>
      </c>
      <c r="M29" s="155">
        <f>M26*Inputs!K$15</f>
        <v>80191.281608686841</v>
      </c>
      <c r="N29" s="155">
        <f>N26*Inputs!L$15</f>
        <v>79599.464003975576</v>
      </c>
      <c r="O29" s="155">
        <f>O26*Inputs!M$15</f>
        <v>79007.646399264326</v>
      </c>
      <c r="P29" s="155">
        <f>P26*Inputs!N$15</f>
        <v>78415.828794553061</v>
      </c>
      <c r="Q29" s="155">
        <f>ROUND(SUM(E29:P29),2)</f>
        <v>980049.91</v>
      </c>
    </row>
    <row r="30" spans="1:17" x14ac:dyDescent="0.25">
      <c r="A30" s="175"/>
      <c r="B30" s="171" t="s">
        <v>8</v>
      </c>
      <c r="C30" s="171" t="s">
        <v>23</v>
      </c>
      <c r="E30" s="155">
        <f>E26*Inputs!C$14</f>
        <v>12656.324483896855</v>
      </c>
      <c r="F30" s="155">
        <f>F26*Inputs!D$14</f>
        <v>12568.127096756594</v>
      </c>
      <c r="G30" s="155">
        <f>G26*Inputs!E$14</f>
        <v>12479.929709616334</v>
      </c>
      <c r="H30" s="155">
        <f>H26*Inputs!F$14</f>
        <v>12391.732322476069</v>
      </c>
      <c r="I30" s="155">
        <f>I26*Inputs!G$14</f>
        <v>12303.534935335809</v>
      </c>
      <c r="J30" s="155">
        <f>J26*Inputs!H$14</f>
        <v>12215.337548195546</v>
      </c>
      <c r="K30" s="155">
        <f>K26*Inputs!I$14</f>
        <v>12127.140161055286</v>
      </c>
      <c r="L30" s="155">
        <f>L26*Inputs!J$14</f>
        <v>12038.942773915021</v>
      </c>
      <c r="M30" s="155">
        <f>M26*Inputs!K$14</f>
        <v>11950.745386774761</v>
      </c>
      <c r="N30" s="155">
        <f>N26*Inputs!L$14</f>
        <v>11862.547999634498</v>
      </c>
      <c r="O30" s="155">
        <f>O26*Inputs!M$14</f>
        <v>11774.350612494238</v>
      </c>
      <c r="P30" s="155">
        <f>P26*Inputs!N$14</f>
        <v>11686.153225353974</v>
      </c>
      <c r="Q30" s="155">
        <f>ROUND(SUM(E30:P30),2)</f>
        <v>146054.87</v>
      </c>
    </row>
    <row r="31" spans="1:17" x14ac:dyDescent="0.25">
      <c r="A31" s="175"/>
      <c r="B31" s="176"/>
      <c r="F31" s="177"/>
      <c r="G31" s="177"/>
      <c r="H31" s="177"/>
      <c r="I31" s="177"/>
      <c r="J31" s="177"/>
      <c r="K31" s="177"/>
      <c r="L31" s="177"/>
      <c r="M31" s="177"/>
      <c r="N31" s="177"/>
      <c r="O31" s="177"/>
      <c r="P31" s="177"/>
    </row>
    <row r="32" spans="1:17" x14ac:dyDescent="0.25">
      <c r="A32" s="169">
        <v>6</v>
      </c>
      <c r="B32" s="171" t="s">
        <v>259</v>
      </c>
    </row>
    <row r="33" spans="1:19" hidden="1" x14ac:dyDescent="0.25">
      <c r="A33" s="175"/>
      <c r="B33" s="171"/>
      <c r="C33" s="171"/>
      <c r="F33" s="172"/>
      <c r="S33" s="155" t="e">
        <v>#REF!</v>
      </c>
    </row>
    <row r="34" spans="1:19" x14ac:dyDescent="0.25">
      <c r="A34" s="175"/>
      <c r="B34" s="171" t="s">
        <v>6</v>
      </c>
      <c r="C34" s="171" t="s">
        <v>31</v>
      </c>
      <c r="E34" s="155">
        <f>21344256.77/15/12</f>
        <v>118579.20427777777</v>
      </c>
      <c r="F34" s="155">
        <v>118579.20427777777</v>
      </c>
      <c r="G34" s="155">
        <v>118579.20427777777</v>
      </c>
      <c r="H34" s="155">
        <v>118579.20427777777</v>
      </c>
      <c r="I34" s="155">
        <v>118579.20427777777</v>
      </c>
      <c r="J34" s="155">
        <v>118579.20427777777</v>
      </c>
      <c r="K34" s="155">
        <v>118579.20427777777</v>
      </c>
      <c r="L34" s="155">
        <v>118579.20427777777</v>
      </c>
      <c r="M34" s="155">
        <v>118579.20427777777</v>
      </c>
      <c r="N34" s="155">
        <v>118579.20427777777</v>
      </c>
      <c r="O34" s="155">
        <v>118579.20427777777</v>
      </c>
      <c r="P34" s="155">
        <v>118579.20427777777</v>
      </c>
      <c r="Q34" s="155">
        <f>SUM(E34:P34)</f>
        <v>1422950.4513333335</v>
      </c>
    </row>
    <row r="35" spans="1:19" hidden="1" x14ac:dyDescent="0.25">
      <c r="A35" s="175"/>
      <c r="B35" s="171" t="s">
        <v>8</v>
      </c>
      <c r="C35" s="171" t="s">
        <v>32</v>
      </c>
    </row>
    <row r="36" spans="1:19" hidden="1" x14ac:dyDescent="0.25">
      <c r="A36" s="175"/>
      <c r="B36" s="171"/>
      <c r="C36" s="171"/>
    </row>
    <row r="37" spans="1:19" x14ac:dyDescent="0.25">
      <c r="A37" s="175"/>
      <c r="B37" s="171" t="s">
        <v>8</v>
      </c>
      <c r="C37" s="171" t="s">
        <v>260</v>
      </c>
      <c r="E37" s="178">
        <v>0</v>
      </c>
      <c r="F37" s="178">
        <v>0</v>
      </c>
      <c r="G37" s="178">
        <v>0</v>
      </c>
      <c r="H37" s="178">
        <v>0</v>
      </c>
      <c r="I37" s="178">
        <v>0</v>
      </c>
      <c r="J37" s="178">
        <v>0</v>
      </c>
      <c r="K37" s="178">
        <v>0</v>
      </c>
      <c r="L37" s="178">
        <v>0</v>
      </c>
      <c r="M37" s="178">
        <v>0</v>
      </c>
      <c r="N37" s="178">
        <v>0</v>
      </c>
      <c r="O37" s="178">
        <v>0</v>
      </c>
      <c r="P37" s="178">
        <v>0</v>
      </c>
      <c r="Q37" s="179">
        <f>SUM(E37:P37)</f>
        <v>0</v>
      </c>
    </row>
    <row r="38" spans="1:19" x14ac:dyDescent="0.25">
      <c r="A38" s="175"/>
      <c r="B38" s="176"/>
      <c r="C38" s="180"/>
      <c r="E38" s="180"/>
      <c r="F38" s="180"/>
      <c r="G38" s="180"/>
      <c r="H38" s="180"/>
      <c r="I38" s="180"/>
      <c r="J38" s="180"/>
      <c r="K38" s="180"/>
      <c r="L38" s="180"/>
      <c r="M38" s="180"/>
      <c r="N38" s="180"/>
      <c r="O38" s="180"/>
      <c r="P38" s="180"/>
    </row>
    <row r="39" spans="1:19" ht="13" thickBot="1" x14ac:dyDescent="0.3">
      <c r="A39" s="169">
        <v>7</v>
      </c>
      <c r="B39" s="171" t="s">
        <v>353</v>
      </c>
      <c r="E39" s="181">
        <f t="shared" ref="E39:O39" si="4">ROUND(SUM(E29:E37),20)</f>
        <v>216161.351208051</v>
      </c>
      <c r="F39" s="181">
        <f t="shared" si="4"/>
        <v>215481.3362162</v>
      </c>
      <c r="G39" s="181">
        <f t="shared" si="4"/>
        <v>214801.32122434801</v>
      </c>
      <c r="H39" s="181">
        <f t="shared" si="4"/>
        <v>214121.30623249701</v>
      </c>
      <c r="I39" s="181">
        <f t="shared" si="4"/>
        <v>213441.29124064499</v>
      </c>
      <c r="J39" s="181">
        <f t="shared" si="4"/>
        <v>212761.27624879399</v>
      </c>
      <c r="K39" s="181">
        <f t="shared" si="4"/>
        <v>212081.261256942</v>
      </c>
      <c r="L39" s="181">
        <f t="shared" si="4"/>
        <v>211401.246265091</v>
      </c>
      <c r="M39" s="181">
        <f t="shared" si="4"/>
        <v>210721.23127323901</v>
      </c>
      <c r="N39" s="181">
        <f t="shared" si="4"/>
        <v>210041.21628138801</v>
      </c>
      <c r="O39" s="181">
        <f t="shared" si="4"/>
        <v>209361.20128953599</v>
      </c>
      <c r="P39" s="181">
        <f>ROUND(SUM(P29:P37),20)</f>
        <v>208681.186297685</v>
      </c>
      <c r="Q39" s="181">
        <f>ROUND(SUM(Q29:Q37),20)</f>
        <v>2549055.2313333298</v>
      </c>
    </row>
    <row r="40" spans="1:19" ht="13" thickTop="1" x14ac:dyDescent="0.25">
      <c r="A40" s="175"/>
      <c r="B40" s="176"/>
    </row>
    <row r="41" spans="1:19" x14ac:dyDescent="0.25">
      <c r="A41" s="171" t="s">
        <v>261</v>
      </c>
      <c r="B41" s="171"/>
    </row>
    <row r="42" spans="1:19" x14ac:dyDescent="0.25">
      <c r="A42" s="182" t="s">
        <v>34</v>
      </c>
      <c r="B42" s="171" t="s">
        <v>262</v>
      </c>
    </row>
    <row r="43" spans="1:19" x14ac:dyDescent="0.25">
      <c r="A43" s="182" t="s">
        <v>36</v>
      </c>
      <c r="B43" s="171" t="s">
        <v>263</v>
      </c>
    </row>
    <row r="44" spans="1:19" x14ac:dyDescent="0.25">
      <c r="A44" s="182" t="s">
        <v>38</v>
      </c>
      <c r="B44" s="171" t="s">
        <v>264</v>
      </c>
    </row>
    <row r="45" spans="1:19" x14ac:dyDescent="0.25">
      <c r="A45" s="182" t="s">
        <v>40</v>
      </c>
      <c r="B45" s="171" t="s">
        <v>456</v>
      </c>
    </row>
    <row r="46" spans="1:19" x14ac:dyDescent="0.25">
      <c r="A46" s="171" t="s">
        <v>42</v>
      </c>
      <c r="B46" s="171" t="s">
        <v>264</v>
      </c>
    </row>
    <row r="47" spans="1:19" x14ac:dyDescent="0.25">
      <c r="A47" s="171" t="s">
        <v>44</v>
      </c>
      <c r="B47" s="171" t="s">
        <v>265</v>
      </c>
    </row>
    <row r="48" spans="1:19" x14ac:dyDescent="0.25">
      <c r="A48" s="171"/>
      <c r="B48" s="171"/>
    </row>
    <row r="49" spans="1:3" x14ac:dyDescent="0.25">
      <c r="A49" s="171"/>
      <c r="B49" s="171"/>
    </row>
    <row r="50" spans="1:3" x14ac:dyDescent="0.25">
      <c r="A50" s="183"/>
      <c r="B50" s="184"/>
      <c r="C50" s="185"/>
    </row>
    <row r="51" spans="1:3" x14ac:dyDescent="0.25">
      <c r="A51" s="183"/>
      <c r="B51" s="184"/>
      <c r="C51" s="186"/>
    </row>
    <row r="1543" spans="5:5" x14ac:dyDescent="0.25">
      <c r="E1543" s="185"/>
    </row>
  </sheetData>
  <mergeCells count="3">
    <mergeCell ref="A8:Q8"/>
    <mergeCell ref="A9:Q9"/>
    <mergeCell ref="A10:Q10"/>
  </mergeCells>
  <pageMargins left="0.5" right="0.5" top="1.25" bottom="0.5" header="0.75" footer="0.5"/>
  <pageSetup scale="48" fitToWidth="0" orientation="landscape" r:id="rId1"/>
  <headerFooter>
    <oddHeader>&amp;C&amp;"Arial,Regular"&amp;10GULF POWER COMPANY
ENVIRONMENTAL COST RECOVERY CLAUSE
RETURN ON CAPITAL INVESTMENTS,DEPRECIATION, AND TAXES&amp;R&amp;"Arial,Regular"&amp;8FORM: 42-4P</oddHeader>
  </headerFooter>
  <colBreaks count="1" manualBreakCount="1">
    <brk id="1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I1543"/>
  <sheetViews>
    <sheetView topLeftCell="A104" zoomScale="110" zoomScaleNormal="110" zoomScaleSheetLayoutView="80" workbookViewId="0">
      <selection activeCell="J7" sqref="J7"/>
    </sheetView>
  </sheetViews>
  <sheetFormatPr defaultColWidth="8.08203125" defaultRowHeight="10" x14ac:dyDescent="0.2"/>
  <cols>
    <col min="1" max="1" width="37.75" style="445" customWidth="1"/>
    <col min="2" max="2" width="21.33203125" style="445" customWidth="1"/>
    <col min="3" max="3" width="22.33203125" style="445" bestFit="1" customWidth="1"/>
    <col min="4" max="4" width="6.25" style="446" customWidth="1"/>
    <col min="5" max="5" width="11.33203125" style="446" bestFit="1" customWidth="1"/>
    <col min="6" max="6" width="8.75" style="446" customWidth="1"/>
    <col min="7" max="7" width="10.83203125" style="445" hidden="1" customWidth="1"/>
    <col min="8" max="9" width="13.25" style="445" bestFit="1" customWidth="1"/>
    <col min="10" max="32" width="10.83203125" style="445" bestFit="1" customWidth="1"/>
    <col min="33" max="35" width="12" style="445" bestFit="1" customWidth="1"/>
    <col min="36" max="16384" width="8.08203125" style="445"/>
  </cols>
  <sheetData>
    <row r="1" spans="1:35" ht="14.5" x14ac:dyDescent="0.35">
      <c r="A1" s="487" t="s">
        <v>65</v>
      </c>
      <c r="C1" s="446"/>
      <c r="D1" s="447"/>
      <c r="E1" s="447"/>
      <c r="F1" s="447"/>
      <c r="I1" s="580" t="s">
        <v>576</v>
      </c>
    </row>
    <row r="2" spans="1:35" ht="13" x14ac:dyDescent="0.3">
      <c r="A2" s="487" t="s">
        <v>468</v>
      </c>
      <c r="C2" s="446"/>
      <c r="D2" s="447"/>
      <c r="E2" s="447"/>
      <c r="F2" s="447"/>
    </row>
    <row r="3" spans="1:35" ht="13" x14ac:dyDescent="0.3">
      <c r="A3" s="488" t="s">
        <v>469</v>
      </c>
    </row>
    <row r="4" spans="1:35" ht="12.5" x14ac:dyDescent="0.25">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row>
    <row r="5" spans="1:35" ht="12.5" x14ac:dyDescent="0.25">
      <c r="A5" s="449" t="s">
        <v>470</v>
      </c>
      <c r="B5" s="450" t="s">
        <v>471</v>
      </c>
      <c r="C5" s="450" t="s">
        <v>472</v>
      </c>
      <c r="D5" s="449" t="s">
        <v>473</v>
      </c>
      <c r="E5" s="451" t="s">
        <v>474</v>
      </c>
      <c r="F5" s="451" t="s">
        <v>475</v>
      </c>
      <c r="G5" s="450" t="s">
        <v>476</v>
      </c>
      <c r="H5" s="450" t="s">
        <v>477</v>
      </c>
      <c r="I5" s="450" t="s">
        <v>478</v>
      </c>
      <c r="J5" s="448"/>
      <c r="K5" s="448"/>
      <c r="L5" s="448"/>
      <c r="M5" s="448"/>
      <c r="N5" s="448"/>
      <c r="O5" s="448"/>
      <c r="P5" s="448"/>
      <c r="Q5" s="448"/>
      <c r="R5" s="448"/>
      <c r="S5" s="448"/>
      <c r="T5" s="448"/>
      <c r="U5" s="448"/>
      <c r="V5" s="448"/>
      <c r="W5" s="448"/>
      <c r="X5" s="448"/>
      <c r="Y5" s="448"/>
      <c r="Z5" s="448"/>
      <c r="AA5" s="448"/>
      <c r="AB5" s="448"/>
      <c r="AC5" s="448"/>
      <c r="AD5" s="448"/>
      <c r="AE5" s="448"/>
      <c r="AF5" s="448"/>
      <c r="AG5" s="448"/>
      <c r="AH5" s="448"/>
      <c r="AI5" s="448"/>
    </row>
    <row r="6" spans="1:35" ht="12.5" x14ac:dyDescent="0.25">
      <c r="A6" s="322" t="s">
        <v>74</v>
      </c>
      <c r="B6" s="322" t="s">
        <v>479</v>
      </c>
      <c r="C6" s="322" t="s">
        <v>480</v>
      </c>
      <c r="D6" s="452" t="s">
        <v>481</v>
      </c>
      <c r="E6" s="453">
        <v>0.14285699999999998</v>
      </c>
      <c r="F6" s="453" t="s">
        <v>482</v>
      </c>
      <c r="G6" s="454">
        <v>83953.900000000009</v>
      </c>
      <c r="H6" s="455">
        <v>83953.900000000009</v>
      </c>
      <c r="I6" s="456">
        <v>83953.900000000009</v>
      </c>
      <c r="J6" s="448"/>
      <c r="K6" s="448"/>
      <c r="L6" s="448"/>
      <c r="M6" s="448"/>
      <c r="N6" s="448"/>
      <c r="O6" s="448"/>
      <c r="P6" s="448"/>
      <c r="Q6" s="448"/>
      <c r="R6" s="448"/>
      <c r="S6" s="448"/>
      <c r="T6" s="448"/>
      <c r="U6" s="448"/>
      <c r="V6" s="448"/>
      <c r="W6" s="448"/>
      <c r="X6" s="448"/>
      <c r="Y6" s="448"/>
      <c r="Z6" s="448"/>
      <c r="AA6" s="448"/>
      <c r="AB6" s="448"/>
      <c r="AC6" s="448"/>
      <c r="AD6" s="448"/>
      <c r="AE6" s="448"/>
      <c r="AF6" s="448"/>
      <c r="AG6" s="448"/>
      <c r="AH6" s="448"/>
      <c r="AI6" s="448"/>
    </row>
    <row r="7" spans="1:35" ht="12.5" x14ac:dyDescent="0.25">
      <c r="A7" s="457" t="s">
        <v>483</v>
      </c>
      <c r="B7" s="458"/>
      <c r="C7" s="458"/>
      <c r="D7" s="459"/>
      <c r="E7" s="459"/>
      <c r="F7" s="460"/>
      <c r="G7" s="461">
        <v>83953.900000000009</v>
      </c>
      <c r="H7" s="462">
        <v>83953.900000000009</v>
      </c>
      <c r="I7" s="463">
        <v>83953.900000000009</v>
      </c>
      <c r="J7" s="448"/>
      <c r="K7" s="448"/>
      <c r="L7" s="448"/>
      <c r="M7" s="448"/>
      <c r="N7" s="448"/>
      <c r="O7" s="448"/>
      <c r="P7" s="448"/>
      <c r="Q7" s="448"/>
      <c r="R7" s="448"/>
      <c r="S7" s="448"/>
      <c r="T7" s="448"/>
      <c r="U7" s="448"/>
      <c r="V7" s="448"/>
      <c r="W7" s="448"/>
      <c r="X7" s="448"/>
      <c r="Y7" s="448"/>
      <c r="Z7" s="448"/>
      <c r="AA7" s="448"/>
      <c r="AB7" s="448"/>
      <c r="AC7" s="448"/>
      <c r="AD7" s="448"/>
      <c r="AE7" s="448"/>
      <c r="AF7" s="448"/>
      <c r="AG7" s="448"/>
      <c r="AH7" s="448"/>
      <c r="AI7" s="448"/>
    </row>
    <row r="8" spans="1:35" ht="12.5" x14ac:dyDescent="0.25">
      <c r="A8" s="323" t="s">
        <v>76</v>
      </c>
      <c r="B8" s="323" t="s">
        <v>479</v>
      </c>
      <c r="C8" s="323" t="s">
        <v>484</v>
      </c>
      <c r="D8" s="464" t="s">
        <v>485</v>
      </c>
      <c r="E8" s="465">
        <v>0.04</v>
      </c>
      <c r="F8" s="465" t="s">
        <v>486</v>
      </c>
      <c r="G8" s="466">
        <v>291139.47000000003</v>
      </c>
      <c r="H8" s="467">
        <v>291139.47000000003</v>
      </c>
      <c r="I8" s="468">
        <v>291139.47000000003</v>
      </c>
      <c r="J8" s="448"/>
      <c r="K8" s="448"/>
      <c r="L8" s="448"/>
      <c r="M8" s="448"/>
      <c r="N8" s="448"/>
      <c r="O8" s="448"/>
      <c r="P8" s="448"/>
      <c r="Q8" s="448"/>
      <c r="R8" s="448"/>
      <c r="S8" s="448"/>
      <c r="T8" s="448"/>
      <c r="U8" s="448"/>
      <c r="V8" s="448"/>
      <c r="W8" s="448"/>
      <c r="X8" s="448"/>
      <c r="Y8" s="448"/>
      <c r="Z8" s="448"/>
      <c r="AA8" s="448"/>
      <c r="AB8" s="448"/>
      <c r="AC8" s="448"/>
      <c r="AD8" s="448"/>
      <c r="AE8" s="448"/>
      <c r="AF8" s="448"/>
      <c r="AG8" s="448"/>
      <c r="AH8" s="448"/>
      <c r="AI8" s="448"/>
    </row>
    <row r="9" spans="1:35" ht="12.5" x14ac:dyDescent="0.25">
      <c r="A9" s="324" t="s">
        <v>76</v>
      </c>
      <c r="B9" s="324" t="s">
        <v>479</v>
      </c>
      <c r="C9" s="324" t="s">
        <v>487</v>
      </c>
      <c r="D9" s="469" t="s">
        <v>488</v>
      </c>
      <c r="E9" s="470">
        <v>0.04</v>
      </c>
      <c r="F9" s="470" t="s">
        <v>486</v>
      </c>
      <c r="G9" s="471">
        <v>453060.68</v>
      </c>
      <c r="H9" s="472">
        <v>453060.68</v>
      </c>
      <c r="I9" s="473">
        <v>453060.68</v>
      </c>
      <c r="J9" s="448"/>
      <c r="K9" s="448"/>
      <c r="L9" s="448"/>
      <c r="M9" s="448"/>
      <c r="N9" s="448"/>
      <c r="O9" s="448"/>
      <c r="P9" s="448"/>
      <c r="Q9" s="448"/>
      <c r="R9" s="448"/>
      <c r="S9" s="448"/>
      <c r="T9" s="448"/>
      <c r="U9" s="448"/>
      <c r="V9" s="448"/>
      <c r="W9" s="448"/>
      <c r="X9" s="448"/>
      <c r="Y9" s="448"/>
      <c r="Z9" s="448"/>
      <c r="AA9" s="448"/>
      <c r="AB9" s="448"/>
      <c r="AC9" s="448"/>
      <c r="AD9" s="448"/>
      <c r="AE9" s="448"/>
      <c r="AF9" s="448"/>
      <c r="AG9" s="448"/>
      <c r="AH9" s="448"/>
      <c r="AI9" s="448"/>
    </row>
    <row r="10" spans="1:35" ht="12.5" x14ac:dyDescent="0.25">
      <c r="A10" s="324" t="s">
        <v>76</v>
      </c>
      <c r="B10" s="324" t="s">
        <v>479</v>
      </c>
      <c r="C10" s="324" t="s">
        <v>489</v>
      </c>
      <c r="D10" s="469" t="s">
        <v>488</v>
      </c>
      <c r="E10" s="470">
        <v>0.04</v>
      </c>
      <c r="F10" s="470" t="s">
        <v>486</v>
      </c>
      <c r="G10" s="471">
        <v>32765204.010000002</v>
      </c>
      <c r="H10" s="472">
        <v>32765204.010000002</v>
      </c>
      <c r="I10" s="473">
        <v>32765204.010000002</v>
      </c>
      <c r="J10" s="448"/>
      <c r="K10" s="448"/>
      <c r="L10" s="448"/>
      <c r="M10" s="448"/>
      <c r="N10" s="448"/>
      <c r="O10" s="448"/>
      <c r="P10" s="448"/>
      <c r="Q10" s="448"/>
      <c r="R10" s="448"/>
      <c r="S10" s="448"/>
      <c r="T10" s="448"/>
      <c r="U10" s="448"/>
      <c r="V10" s="448"/>
      <c r="W10" s="448"/>
      <c r="X10" s="448"/>
      <c r="Y10" s="448"/>
      <c r="Z10" s="448"/>
      <c r="AA10" s="448"/>
      <c r="AB10" s="448"/>
      <c r="AC10" s="448"/>
      <c r="AD10" s="448"/>
      <c r="AE10" s="448"/>
      <c r="AF10" s="448"/>
      <c r="AG10" s="448"/>
      <c r="AH10" s="448"/>
      <c r="AI10" s="448"/>
    </row>
    <row r="11" spans="1:35" ht="12.5" x14ac:dyDescent="0.25">
      <c r="A11" s="321" t="s">
        <v>76</v>
      </c>
      <c r="B11" s="321" t="s">
        <v>479</v>
      </c>
      <c r="C11" s="321" t="s">
        <v>490</v>
      </c>
      <c r="D11" s="474" t="s">
        <v>488</v>
      </c>
      <c r="E11" s="475">
        <v>0.04</v>
      </c>
      <c r="F11" s="475" t="s">
        <v>486</v>
      </c>
      <c r="G11" s="476">
        <v>147682.49</v>
      </c>
      <c r="H11" s="477">
        <v>147682.49</v>
      </c>
      <c r="I11" s="478">
        <v>147682.49</v>
      </c>
      <c r="J11" s="448"/>
      <c r="K11" s="448"/>
      <c r="L11" s="448"/>
      <c r="M11" s="448"/>
      <c r="N11" s="448"/>
      <c r="O11" s="448"/>
      <c r="P11" s="448"/>
      <c r="Q11" s="448"/>
      <c r="R11" s="448"/>
      <c r="S11" s="448"/>
      <c r="T11" s="448"/>
      <c r="U11" s="448"/>
      <c r="V11" s="448"/>
      <c r="W11" s="448"/>
      <c r="X11" s="448"/>
      <c r="Y11" s="448"/>
      <c r="Z11" s="448"/>
      <c r="AA11" s="448"/>
      <c r="AB11" s="448"/>
      <c r="AC11" s="448"/>
      <c r="AD11" s="448"/>
      <c r="AE11" s="448"/>
      <c r="AF11" s="448"/>
      <c r="AG11" s="448"/>
      <c r="AH11" s="448"/>
      <c r="AI11" s="448"/>
    </row>
    <row r="12" spans="1:35" ht="12.5" x14ac:dyDescent="0.25">
      <c r="A12" s="457" t="s">
        <v>491</v>
      </c>
      <c r="B12" s="458"/>
      <c r="C12" s="458"/>
      <c r="D12" s="459"/>
      <c r="E12" s="459"/>
      <c r="F12" s="460"/>
      <c r="G12" s="461">
        <v>33657086.649999999</v>
      </c>
      <c r="H12" s="462">
        <v>33657086.649999999</v>
      </c>
      <c r="I12" s="463">
        <v>33657086.649999999</v>
      </c>
      <c r="J12" s="448"/>
      <c r="K12" s="448"/>
      <c r="L12" s="448"/>
      <c r="M12" s="448"/>
      <c r="N12" s="448"/>
      <c r="O12" s="448"/>
      <c r="P12" s="448"/>
      <c r="Q12" s="448"/>
      <c r="R12" s="448"/>
      <c r="S12" s="448"/>
      <c r="T12" s="448"/>
      <c r="U12" s="448"/>
      <c r="V12" s="448"/>
      <c r="W12" s="448"/>
      <c r="X12" s="448"/>
      <c r="Y12" s="448"/>
      <c r="Z12" s="448"/>
      <c r="AA12" s="448"/>
      <c r="AB12" s="448"/>
      <c r="AC12" s="448"/>
      <c r="AD12" s="448"/>
      <c r="AE12" s="448"/>
      <c r="AF12" s="448"/>
      <c r="AG12" s="448"/>
      <c r="AH12" s="448"/>
      <c r="AI12" s="448"/>
    </row>
    <row r="13" spans="1:35" ht="12.5" x14ac:dyDescent="0.25">
      <c r="A13" s="322" t="s">
        <v>77</v>
      </c>
      <c r="B13" s="322" t="s">
        <v>479</v>
      </c>
      <c r="C13" s="322" t="s">
        <v>490</v>
      </c>
      <c r="D13" s="452" t="s">
        <v>488</v>
      </c>
      <c r="E13" s="453">
        <v>0.04</v>
      </c>
      <c r="F13" s="453" t="s">
        <v>486</v>
      </c>
      <c r="G13" s="454">
        <v>0</v>
      </c>
      <c r="H13" s="455">
        <v>0</v>
      </c>
      <c r="I13" s="456">
        <v>0</v>
      </c>
      <c r="J13" s="448"/>
      <c r="K13" s="448"/>
      <c r="L13" s="448"/>
      <c r="M13" s="448"/>
      <c r="N13" s="448"/>
      <c r="O13" s="448"/>
      <c r="P13" s="448"/>
      <c r="Q13" s="448"/>
      <c r="R13" s="448"/>
      <c r="S13" s="448"/>
      <c r="T13" s="448"/>
      <c r="U13" s="448"/>
      <c r="V13" s="448"/>
      <c r="W13" s="448"/>
      <c r="X13" s="448"/>
      <c r="Y13" s="448"/>
      <c r="Z13" s="448"/>
      <c r="AA13" s="448"/>
      <c r="AB13" s="448"/>
      <c r="AC13" s="448"/>
      <c r="AD13" s="448"/>
      <c r="AE13" s="448"/>
      <c r="AF13" s="448"/>
      <c r="AG13" s="448"/>
      <c r="AH13" s="448"/>
      <c r="AI13" s="448"/>
    </row>
    <row r="14" spans="1:35" ht="12.5" x14ac:dyDescent="0.25">
      <c r="A14" s="457" t="s">
        <v>492</v>
      </c>
      <c r="B14" s="458"/>
      <c r="C14" s="458"/>
      <c r="D14" s="459"/>
      <c r="E14" s="459"/>
      <c r="F14" s="460"/>
      <c r="G14" s="461">
        <v>0</v>
      </c>
      <c r="H14" s="462">
        <v>0</v>
      </c>
      <c r="I14" s="463">
        <v>0</v>
      </c>
      <c r="J14" s="448"/>
      <c r="K14" s="448"/>
      <c r="L14" s="448"/>
      <c r="M14" s="448"/>
      <c r="N14" s="448"/>
      <c r="O14" s="448"/>
      <c r="P14" s="448"/>
      <c r="Q14" s="448"/>
      <c r="R14" s="448"/>
      <c r="S14" s="448"/>
      <c r="T14" s="448"/>
      <c r="U14" s="448"/>
      <c r="V14" s="448"/>
      <c r="W14" s="448"/>
      <c r="X14" s="448"/>
      <c r="Y14" s="448"/>
      <c r="Z14" s="448"/>
      <c r="AA14" s="448"/>
      <c r="AB14" s="448"/>
      <c r="AC14" s="448"/>
      <c r="AD14" s="448"/>
      <c r="AE14" s="448"/>
      <c r="AF14" s="448"/>
      <c r="AG14" s="448"/>
      <c r="AH14" s="448"/>
      <c r="AI14" s="448"/>
    </row>
    <row r="15" spans="1:35" ht="12.5" x14ac:dyDescent="0.25">
      <c r="A15" s="323" t="s">
        <v>78</v>
      </c>
      <c r="B15" s="323" t="s">
        <v>479</v>
      </c>
      <c r="C15" s="323" t="s">
        <v>484</v>
      </c>
      <c r="D15" s="464" t="s">
        <v>488</v>
      </c>
      <c r="E15" s="465">
        <v>0.04</v>
      </c>
      <c r="F15" s="465" t="s">
        <v>486</v>
      </c>
      <c r="G15" s="466">
        <v>131183.44</v>
      </c>
      <c r="H15" s="467">
        <v>131183.44</v>
      </c>
      <c r="I15" s="468">
        <v>131183.44</v>
      </c>
      <c r="J15" s="448"/>
      <c r="K15" s="448"/>
      <c r="L15" s="448"/>
      <c r="M15" s="448"/>
      <c r="N15" s="448"/>
      <c r="O15" s="448"/>
      <c r="P15" s="448"/>
      <c r="Q15" s="448"/>
      <c r="R15" s="448"/>
      <c r="S15" s="448"/>
      <c r="T15" s="448"/>
      <c r="U15" s="448"/>
      <c r="V15" s="448"/>
      <c r="W15" s="448"/>
      <c r="X15" s="448"/>
      <c r="Y15" s="448"/>
      <c r="Z15" s="448"/>
      <c r="AA15" s="448"/>
      <c r="AB15" s="448"/>
      <c r="AC15" s="448"/>
      <c r="AD15" s="448"/>
      <c r="AE15" s="448"/>
      <c r="AF15" s="448"/>
      <c r="AG15" s="448"/>
      <c r="AH15" s="448"/>
      <c r="AI15" s="448"/>
    </row>
    <row r="16" spans="1:35" ht="12.5" x14ac:dyDescent="0.25">
      <c r="A16" s="324" t="s">
        <v>78</v>
      </c>
      <c r="B16" s="324" t="s">
        <v>479</v>
      </c>
      <c r="C16" s="324" t="s">
        <v>489</v>
      </c>
      <c r="D16" s="469" t="s">
        <v>488</v>
      </c>
      <c r="E16" s="470">
        <v>0.04</v>
      </c>
      <c r="F16" s="470" t="s">
        <v>486</v>
      </c>
      <c r="G16" s="471">
        <v>3912618.0700000003</v>
      </c>
      <c r="H16" s="472">
        <v>3912618.0700000003</v>
      </c>
      <c r="I16" s="473">
        <v>3912618.0700000003</v>
      </c>
      <c r="J16" s="448"/>
      <c r="K16" s="448"/>
      <c r="L16" s="448"/>
      <c r="M16" s="448"/>
      <c r="N16" s="448"/>
      <c r="O16" s="448"/>
      <c r="P16" s="448"/>
      <c r="Q16" s="448"/>
      <c r="R16" s="448"/>
      <c r="S16" s="448"/>
      <c r="T16" s="448"/>
      <c r="U16" s="448"/>
      <c r="V16" s="448"/>
      <c r="W16" s="448"/>
      <c r="X16" s="448"/>
      <c r="Y16" s="448"/>
      <c r="Z16" s="448"/>
      <c r="AA16" s="448"/>
      <c r="AB16" s="448"/>
      <c r="AC16" s="448"/>
      <c r="AD16" s="448"/>
      <c r="AE16" s="448"/>
      <c r="AF16" s="448"/>
      <c r="AG16" s="448"/>
      <c r="AH16" s="448"/>
      <c r="AI16" s="448"/>
    </row>
    <row r="17" spans="1:35" ht="12.5" x14ac:dyDescent="0.25">
      <c r="A17" s="324" t="s">
        <v>78</v>
      </c>
      <c r="B17" s="324" t="s">
        <v>479</v>
      </c>
      <c r="C17" s="324" t="s">
        <v>489</v>
      </c>
      <c r="D17" s="469" t="s">
        <v>485</v>
      </c>
      <c r="E17" s="470">
        <v>0.04</v>
      </c>
      <c r="F17" s="470" t="s">
        <v>486</v>
      </c>
      <c r="G17" s="471">
        <v>11338.17</v>
      </c>
      <c r="H17" s="472">
        <v>11338.17</v>
      </c>
      <c r="I17" s="473">
        <v>11338.17</v>
      </c>
      <c r="J17" s="448"/>
      <c r="K17" s="448"/>
      <c r="L17" s="448"/>
      <c r="M17" s="448"/>
      <c r="N17" s="448"/>
      <c r="O17" s="448"/>
      <c r="P17" s="448"/>
      <c r="Q17" s="448"/>
      <c r="R17" s="448"/>
      <c r="S17" s="448"/>
      <c r="T17" s="448"/>
      <c r="U17" s="448"/>
      <c r="V17" s="448"/>
      <c r="W17" s="448"/>
      <c r="X17" s="448"/>
      <c r="Y17" s="448"/>
      <c r="Z17" s="448"/>
      <c r="AA17" s="448"/>
      <c r="AB17" s="448"/>
      <c r="AC17" s="448"/>
      <c r="AD17" s="448"/>
      <c r="AE17" s="448"/>
      <c r="AF17" s="448"/>
      <c r="AG17" s="448"/>
      <c r="AH17" s="448"/>
      <c r="AI17" s="448"/>
    </row>
    <row r="18" spans="1:35" ht="12.5" x14ac:dyDescent="0.25">
      <c r="A18" s="324" t="s">
        <v>78</v>
      </c>
      <c r="B18" s="324" t="s">
        <v>479</v>
      </c>
      <c r="C18" s="324" t="s">
        <v>490</v>
      </c>
      <c r="D18" s="469" t="s">
        <v>488</v>
      </c>
      <c r="E18" s="470">
        <v>0.04</v>
      </c>
      <c r="F18" s="470" t="s">
        <v>486</v>
      </c>
      <c r="G18" s="471">
        <v>9284647.5899999999</v>
      </c>
      <c r="H18" s="472">
        <v>9284647.5899999999</v>
      </c>
      <c r="I18" s="473">
        <v>9284647.5899999999</v>
      </c>
      <c r="J18" s="448"/>
      <c r="K18" s="448"/>
      <c r="L18" s="448"/>
      <c r="M18" s="448"/>
      <c r="N18" s="448"/>
      <c r="O18" s="448"/>
      <c r="P18" s="448"/>
      <c r="Q18" s="448"/>
      <c r="R18" s="448"/>
      <c r="S18" s="448"/>
      <c r="T18" s="448"/>
      <c r="U18" s="448"/>
      <c r="V18" s="448"/>
      <c r="W18" s="448"/>
      <c r="X18" s="448"/>
      <c r="Y18" s="448"/>
      <c r="Z18" s="448"/>
      <c r="AA18" s="448"/>
      <c r="AB18" s="448"/>
      <c r="AC18" s="448"/>
      <c r="AD18" s="448"/>
      <c r="AE18" s="448"/>
      <c r="AF18" s="448"/>
      <c r="AG18" s="448"/>
      <c r="AH18" s="448"/>
      <c r="AI18" s="448"/>
    </row>
    <row r="19" spans="1:35" ht="12.5" x14ac:dyDescent="0.25">
      <c r="A19" s="324" t="s">
        <v>78</v>
      </c>
      <c r="B19" s="324" t="s">
        <v>479</v>
      </c>
      <c r="C19" s="324" t="s">
        <v>490</v>
      </c>
      <c r="D19" s="469" t="s">
        <v>493</v>
      </c>
      <c r="E19" s="470">
        <v>0.04</v>
      </c>
      <c r="F19" s="470" t="s">
        <v>486</v>
      </c>
      <c r="G19" s="471">
        <v>44385.38</v>
      </c>
      <c r="H19" s="472">
        <v>44385.38</v>
      </c>
      <c r="I19" s="473">
        <v>44385.38</v>
      </c>
      <c r="J19" s="448"/>
      <c r="K19" s="448"/>
      <c r="L19" s="448"/>
      <c r="M19" s="448"/>
      <c r="N19" s="448"/>
      <c r="O19" s="448"/>
      <c r="P19" s="448"/>
      <c r="Q19" s="448"/>
      <c r="R19" s="448"/>
      <c r="S19" s="448"/>
      <c r="T19" s="448"/>
      <c r="U19" s="448"/>
      <c r="V19" s="448"/>
      <c r="W19" s="448"/>
      <c r="X19" s="448"/>
      <c r="Y19" s="448"/>
      <c r="Z19" s="448"/>
      <c r="AA19" s="448"/>
      <c r="AB19" s="448"/>
      <c r="AC19" s="448"/>
      <c r="AD19" s="448"/>
      <c r="AE19" s="448"/>
      <c r="AF19" s="448"/>
      <c r="AG19" s="448"/>
      <c r="AH19" s="448"/>
      <c r="AI19" s="448"/>
    </row>
    <row r="20" spans="1:35" ht="12.5" x14ac:dyDescent="0.25">
      <c r="A20" s="321" t="s">
        <v>78</v>
      </c>
      <c r="B20" s="321" t="s">
        <v>479</v>
      </c>
      <c r="C20" s="321" t="s">
        <v>480</v>
      </c>
      <c r="D20" s="474" t="s">
        <v>481</v>
      </c>
      <c r="E20" s="475">
        <v>0.14285699999999998</v>
      </c>
      <c r="F20" s="475" t="s">
        <v>482</v>
      </c>
      <c r="G20" s="476">
        <v>143758.97</v>
      </c>
      <c r="H20" s="477">
        <v>143758.97</v>
      </c>
      <c r="I20" s="478">
        <v>143758.97</v>
      </c>
      <c r="J20" s="448"/>
      <c r="K20" s="448"/>
      <c r="L20" s="448"/>
      <c r="M20" s="448"/>
      <c r="N20" s="448"/>
      <c r="O20" s="448"/>
      <c r="P20" s="448"/>
      <c r="Q20" s="448"/>
      <c r="R20" s="448"/>
      <c r="S20" s="448"/>
      <c r="T20" s="448"/>
      <c r="U20" s="448"/>
      <c r="V20" s="448"/>
      <c r="W20" s="448"/>
      <c r="X20" s="448"/>
      <c r="Y20" s="448"/>
      <c r="Z20" s="448"/>
      <c r="AA20" s="448"/>
      <c r="AB20" s="448"/>
      <c r="AC20" s="448"/>
      <c r="AD20" s="448"/>
      <c r="AE20" s="448"/>
      <c r="AF20" s="448"/>
      <c r="AG20" s="448"/>
      <c r="AH20" s="448"/>
      <c r="AI20" s="448"/>
    </row>
    <row r="21" spans="1:35" ht="12.5" x14ac:dyDescent="0.25">
      <c r="A21" s="457" t="s">
        <v>494</v>
      </c>
      <c r="B21" s="458"/>
      <c r="C21" s="458"/>
      <c r="D21" s="459"/>
      <c r="E21" s="459"/>
      <c r="F21" s="460"/>
      <c r="G21" s="461">
        <v>13527931.619999999</v>
      </c>
      <c r="H21" s="462">
        <v>13527931.619999999</v>
      </c>
      <c r="I21" s="463">
        <v>13527931.619999999</v>
      </c>
      <c r="J21" s="448"/>
      <c r="K21" s="448"/>
      <c r="L21" s="448"/>
      <c r="M21" s="448"/>
      <c r="N21" s="448"/>
      <c r="O21" s="448"/>
      <c r="P21" s="448"/>
      <c r="Q21" s="448"/>
      <c r="R21" s="448"/>
      <c r="S21" s="448"/>
      <c r="T21" s="448"/>
      <c r="U21" s="448"/>
      <c r="V21" s="448"/>
      <c r="W21" s="448"/>
      <c r="X21" s="448"/>
      <c r="Y21" s="448"/>
      <c r="Z21" s="448"/>
      <c r="AA21" s="448"/>
      <c r="AB21" s="448"/>
      <c r="AC21" s="448"/>
      <c r="AD21" s="448"/>
      <c r="AE21" s="448"/>
      <c r="AF21" s="448"/>
      <c r="AG21" s="448"/>
      <c r="AH21" s="448"/>
      <c r="AI21" s="448"/>
    </row>
    <row r="22" spans="1:35" ht="12.5" x14ac:dyDescent="0.25">
      <c r="A22" s="323" t="s">
        <v>79</v>
      </c>
      <c r="B22" s="323" t="s">
        <v>479</v>
      </c>
      <c r="C22" s="323" t="s">
        <v>484</v>
      </c>
      <c r="D22" s="464" t="s">
        <v>495</v>
      </c>
      <c r="E22" s="465">
        <v>0.04</v>
      </c>
      <c r="F22" s="465" t="s">
        <v>486</v>
      </c>
      <c r="G22" s="466">
        <v>350453.8</v>
      </c>
      <c r="H22" s="467">
        <v>350453.8</v>
      </c>
      <c r="I22" s="468">
        <v>350453.8</v>
      </c>
      <c r="J22" s="448"/>
      <c r="K22" s="448"/>
      <c r="L22" s="448"/>
      <c r="M22" s="448"/>
      <c r="N22" s="448"/>
      <c r="O22" s="448"/>
      <c r="P22" s="448"/>
      <c r="Q22" s="448"/>
      <c r="R22" s="448"/>
      <c r="S22" s="448"/>
      <c r="T22" s="448"/>
      <c r="U22" s="448"/>
      <c r="V22" s="448"/>
      <c r="W22" s="448"/>
      <c r="X22" s="448"/>
      <c r="Y22" s="448"/>
      <c r="Z22" s="448"/>
      <c r="AA22" s="448"/>
      <c r="AB22" s="448"/>
      <c r="AC22" s="448"/>
      <c r="AD22" s="448"/>
      <c r="AE22" s="448"/>
      <c r="AF22" s="448"/>
      <c r="AG22" s="448"/>
      <c r="AH22" s="448"/>
      <c r="AI22" s="448"/>
    </row>
    <row r="23" spans="1:35" ht="12.5" x14ac:dyDescent="0.25">
      <c r="A23" s="324" t="s">
        <v>79</v>
      </c>
      <c r="B23" s="324" t="s">
        <v>479</v>
      </c>
      <c r="C23" s="324" t="s">
        <v>484</v>
      </c>
      <c r="D23" s="469" t="s">
        <v>488</v>
      </c>
      <c r="E23" s="470">
        <v>0.04</v>
      </c>
      <c r="F23" s="470" t="s">
        <v>486</v>
      </c>
      <c r="G23" s="471">
        <v>3132384.2</v>
      </c>
      <c r="H23" s="472">
        <v>3132384.2</v>
      </c>
      <c r="I23" s="473">
        <v>3132384.2</v>
      </c>
      <c r="J23" s="448"/>
      <c r="K23" s="448"/>
      <c r="L23" s="448"/>
      <c r="M23" s="448"/>
      <c r="N23" s="448"/>
      <c r="O23" s="448"/>
      <c r="P23" s="448"/>
      <c r="Q23" s="448"/>
      <c r="R23" s="448"/>
      <c r="S23" s="448"/>
      <c r="T23" s="448"/>
      <c r="U23" s="448"/>
      <c r="V23" s="448"/>
      <c r="W23" s="448"/>
      <c r="X23" s="448"/>
      <c r="Y23" s="448"/>
      <c r="Z23" s="448"/>
      <c r="AA23" s="448"/>
      <c r="AB23" s="448"/>
      <c r="AC23" s="448"/>
      <c r="AD23" s="448"/>
      <c r="AE23" s="448"/>
      <c r="AF23" s="448"/>
      <c r="AG23" s="448"/>
      <c r="AH23" s="448"/>
      <c r="AI23" s="448"/>
    </row>
    <row r="24" spans="1:35" ht="12.5" x14ac:dyDescent="0.25">
      <c r="A24" s="324" t="s">
        <v>79</v>
      </c>
      <c r="B24" s="324" t="s">
        <v>479</v>
      </c>
      <c r="C24" s="324" t="s">
        <v>496</v>
      </c>
      <c r="D24" s="469" t="s">
        <v>488</v>
      </c>
      <c r="E24" s="470">
        <v>0.04</v>
      </c>
      <c r="F24" s="470" t="s">
        <v>486</v>
      </c>
      <c r="G24" s="471">
        <v>24045.77</v>
      </c>
      <c r="H24" s="472">
        <v>24045.77</v>
      </c>
      <c r="I24" s="473">
        <v>24045.77</v>
      </c>
      <c r="J24" s="448"/>
      <c r="K24" s="448"/>
      <c r="L24" s="448"/>
      <c r="M24" s="448"/>
      <c r="N24" s="448"/>
      <c r="O24" s="448"/>
      <c r="P24" s="448"/>
      <c r="Q24" s="448"/>
      <c r="R24" s="448"/>
      <c r="S24" s="448"/>
      <c r="T24" s="448"/>
      <c r="U24" s="448"/>
      <c r="V24" s="448"/>
      <c r="W24" s="448"/>
      <c r="X24" s="448"/>
      <c r="Y24" s="448"/>
      <c r="Z24" s="448"/>
      <c r="AA24" s="448"/>
      <c r="AB24" s="448"/>
      <c r="AC24" s="448"/>
      <c r="AD24" s="448"/>
      <c r="AE24" s="448"/>
      <c r="AF24" s="448"/>
      <c r="AG24" s="448"/>
      <c r="AH24" s="448"/>
      <c r="AI24" s="448"/>
    </row>
    <row r="25" spans="1:35" ht="12.5" x14ac:dyDescent="0.25">
      <c r="A25" s="324" t="s">
        <v>79</v>
      </c>
      <c r="B25" s="324" t="s">
        <v>479</v>
      </c>
      <c r="C25" s="324" t="s">
        <v>487</v>
      </c>
      <c r="D25" s="469" t="s">
        <v>488</v>
      </c>
      <c r="E25" s="470">
        <v>0.04</v>
      </c>
      <c r="F25" s="470" t="s">
        <v>486</v>
      </c>
      <c r="G25" s="471">
        <v>20501.830000000002</v>
      </c>
      <c r="H25" s="472">
        <v>20501.830000000002</v>
      </c>
      <c r="I25" s="473">
        <v>20501.830000000002</v>
      </c>
      <c r="J25" s="448"/>
      <c r="K25" s="448"/>
      <c r="L25" s="448"/>
      <c r="M25" s="448"/>
      <c r="N25" s="448"/>
      <c r="O25" s="448"/>
      <c r="P25" s="448"/>
      <c r="Q25" s="448"/>
      <c r="R25" s="448"/>
      <c r="S25" s="448"/>
      <c r="T25" s="448"/>
      <c r="U25" s="448"/>
      <c r="V25" s="448"/>
      <c r="W25" s="448"/>
      <c r="X25" s="448"/>
      <c r="Y25" s="448"/>
      <c r="Z25" s="448"/>
      <c r="AA25" s="448"/>
      <c r="AB25" s="448"/>
      <c r="AC25" s="448"/>
      <c r="AD25" s="448"/>
      <c r="AE25" s="448"/>
      <c r="AF25" s="448"/>
      <c r="AG25" s="448"/>
      <c r="AH25" s="448"/>
      <c r="AI25" s="448"/>
    </row>
    <row r="26" spans="1:35" ht="12.5" x14ac:dyDescent="0.25">
      <c r="A26" s="324" t="s">
        <v>79</v>
      </c>
      <c r="B26" s="324" t="s">
        <v>479</v>
      </c>
      <c r="C26" s="324" t="s">
        <v>489</v>
      </c>
      <c r="D26" s="469" t="s">
        <v>488</v>
      </c>
      <c r="E26" s="470">
        <v>0.04</v>
      </c>
      <c r="F26" s="470" t="s">
        <v>486</v>
      </c>
      <c r="G26" s="471">
        <v>217720.93</v>
      </c>
      <c r="H26" s="472">
        <v>217720.93</v>
      </c>
      <c r="I26" s="473">
        <v>217720.93</v>
      </c>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448"/>
      <c r="AH26" s="448"/>
      <c r="AI26" s="448"/>
    </row>
    <row r="27" spans="1:35" ht="12.5" x14ac:dyDescent="0.25">
      <c r="A27" s="324" t="s">
        <v>79</v>
      </c>
      <c r="B27" s="324" t="s">
        <v>479</v>
      </c>
      <c r="C27" s="324" t="s">
        <v>490</v>
      </c>
      <c r="D27" s="469" t="s">
        <v>488</v>
      </c>
      <c r="E27" s="470">
        <v>0.04</v>
      </c>
      <c r="F27" s="470" t="s">
        <v>486</v>
      </c>
      <c r="G27" s="471">
        <v>341529.9</v>
      </c>
      <c r="H27" s="472">
        <v>341529.9</v>
      </c>
      <c r="I27" s="473">
        <v>341529.9</v>
      </c>
      <c r="J27" s="448"/>
      <c r="K27" s="448"/>
      <c r="L27" s="448"/>
      <c r="M27" s="448"/>
      <c r="N27" s="448"/>
      <c r="O27" s="448"/>
      <c r="P27" s="448"/>
      <c r="Q27" s="448"/>
      <c r="R27" s="448"/>
      <c r="S27" s="448"/>
      <c r="T27" s="448"/>
      <c r="U27" s="448"/>
      <c r="V27" s="448"/>
      <c r="W27" s="448"/>
      <c r="X27" s="448"/>
      <c r="Y27" s="448"/>
      <c r="Z27" s="448"/>
      <c r="AA27" s="448"/>
      <c r="AB27" s="448"/>
      <c r="AC27" s="448"/>
      <c r="AD27" s="448"/>
      <c r="AE27" s="448"/>
      <c r="AF27" s="448"/>
      <c r="AG27" s="448"/>
      <c r="AH27" s="448"/>
      <c r="AI27" s="448"/>
    </row>
    <row r="28" spans="1:35" ht="12.5" x14ac:dyDescent="0.25">
      <c r="A28" s="324" t="s">
        <v>79</v>
      </c>
      <c r="B28" s="324" t="s">
        <v>479</v>
      </c>
      <c r="C28" s="324" t="s">
        <v>497</v>
      </c>
      <c r="D28" s="469" t="s">
        <v>488</v>
      </c>
      <c r="E28" s="470">
        <v>0.03</v>
      </c>
      <c r="F28" s="470" t="s">
        <v>486</v>
      </c>
      <c r="G28" s="471">
        <v>356393.47000000003</v>
      </c>
      <c r="H28" s="472">
        <v>356393.47000000003</v>
      </c>
      <c r="I28" s="473">
        <v>356393.47000000003</v>
      </c>
      <c r="J28" s="448"/>
      <c r="K28" s="448"/>
      <c r="L28" s="448"/>
      <c r="M28" s="448"/>
      <c r="N28" s="448"/>
      <c r="O28" s="448"/>
      <c r="P28" s="448"/>
      <c r="Q28" s="448"/>
      <c r="R28" s="448"/>
      <c r="S28" s="448"/>
      <c r="T28" s="448"/>
      <c r="U28" s="448"/>
      <c r="V28" s="448"/>
      <c r="W28" s="448"/>
      <c r="X28" s="448"/>
      <c r="Y28" s="448"/>
      <c r="Z28" s="448"/>
      <c r="AA28" s="448"/>
      <c r="AB28" s="448"/>
      <c r="AC28" s="448"/>
      <c r="AD28" s="448"/>
      <c r="AE28" s="448"/>
      <c r="AF28" s="448"/>
      <c r="AG28" s="448"/>
      <c r="AH28" s="448"/>
      <c r="AI28" s="448"/>
    </row>
    <row r="29" spans="1:35" ht="12.5" x14ac:dyDescent="0.25">
      <c r="A29" s="324" t="s">
        <v>79</v>
      </c>
      <c r="B29" s="324" t="s">
        <v>479</v>
      </c>
      <c r="C29" s="324" t="s">
        <v>497</v>
      </c>
      <c r="D29" s="469" t="s">
        <v>493</v>
      </c>
      <c r="E29" s="470">
        <v>0.03</v>
      </c>
      <c r="F29" s="470" t="s">
        <v>486</v>
      </c>
      <c r="G29" s="471">
        <v>196552.69</v>
      </c>
      <c r="H29" s="472">
        <v>196552.69</v>
      </c>
      <c r="I29" s="473">
        <v>196552.69</v>
      </c>
      <c r="J29" s="448"/>
      <c r="K29" s="448"/>
      <c r="L29" s="448"/>
      <c r="M29" s="448"/>
      <c r="N29" s="448"/>
      <c r="O29" s="448"/>
      <c r="P29" s="448"/>
      <c r="Q29" s="448"/>
      <c r="R29" s="448"/>
      <c r="S29" s="448"/>
      <c r="T29" s="448"/>
      <c r="U29" s="448"/>
      <c r="V29" s="448"/>
      <c r="W29" s="448"/>
      <c r="X29" s="448"/>
      <c r="Y29" s="448"/>
      <c r="Z29" s="448"/>
      <c r="AA29" s="448"/>
      <c r="AB29" s="448"/>
      <c r="AC29" s="448"/>
      <c r="AD29" s="448"/>
      <c r="AE29" s="448"/>
      <c r="AF29" s="448"/>
      <c r="AG29" s="448"/>
      <c r="AH29" s="448"/>
      <c r="AI29" s="448"/>
    </row>
    <row r="30" spans="1:35" ht="12.5" x14ac:dyDescent="0.25">
      <c r="A30" s="324" t="s">
        <v>79</v>
      </c>
      <c r="B30" s="324" t="s">
        <v>479</v>
      </c>
      <c r="C30" s="324" t="s">
        <v>497</v>
      </c>
      <c r="D30" s="469" t="s">
        <v>481</v>
      </c>
      <c r="E30" s="470">
        <v>0.14285699999999998</v>
      </c>
      <c r="F30" s="470" t="s">
        <v>486</v>
      </c>
      <c r="G30" s="471">
        <v>3096.9700000000003</v>
      </c>
      <c r="H30" s="472">
        <v>3096.9700000000003</v>
      </c>
      <c r="I30" s="473">
        <v>3096.9700000000003</v>
      </c>
      <c r="J30" s="448"/>
      <c r="K30" s="448"/>
      <c r="L30" s="448"/>
      <c r="M30" s="448"/>
      <c r="N30" s="448"/>
      <c r="O30" s="448"/>
      <c r="P30" s="448"/>
      <c r="Q30" s="448"/>
      <c r="R30" s="448"/>
      <c r="S30" s="448"/>
      <c r="T30" s="448"/>
      <c r="U30" s="448"/>
      <c r="V30" s="448"/>
      <c r="W30" s="448"/>
      <c r="X30" s="448"/>
      <c r="Y30" s="448"/>
      <c r="Z30" s="448"/>
      <c r="AA30" s="448"/>
      <c r="AB30" s="448"/>
      <c r="AC30" s="448"/>
      <c r="AD30" s="448"/>
      <c r="AE30" s="448"/>
      <c r="AF30" s="448"/>
      <c r="AG30" s="448"/>
      <c r="AH30" s="448"/>
      <c r="AI30" s="448"/>
    </row>
    <row r="31" spans="1:35" ht="12.5" x14ac:dyDescent="0.25">
      <c r="A31" s="324" t="s">
        <v>79</v>
      </c>
      <c r="B31" s="324" t="s">
        <v>479</v>
      </c>
      <c r="C31" s="324" t="s">
        <v>498</v>
      </c>
      <c r="D31" s="469" t="s">
        <v>488</v>
      </c>
      <c r="E31" s="470">
        <v>0.03</v>
      </c>
      <c r="F31" s="470" t="s">
        <v>486</v>
      </c>
      <c r="G31" s="471">
        <v>32584.34</v>
      </c>
      <c r="H31" s="472">
        <v>32584.34</v>
      </c>
      <c r="I31" s="473">
        <v>32584.34</v>
      </c>
      <c r="J31" s="448"/>
      <c r="K31" s="448"/>
      <c r="L31" s="448"/>
      <c r="M31" s="448"/>
      <c r="N31" s="448"/>
      <c r="O31" s="448"/>
      <c r="P31" s="448"/>
      <c r="Q31" s="448"/>
      <c r="R31" s="448"/>
      <c r="S31" s="448"/>
      <c r="T31" s="448"/>
      <c r="U31" s="448"/>
      <c r="V31" s="448"/>
      <c r="W31" s="448"/>
      <c r="X31" s="448"/>
      <c r="Y31" s="448"/>
      <c r="Z31" s="448"/>
      <c r="AA31" s="448"/>
      <c r="AB31" s="448"/>
      <c r="AC31" s="448"/>
      <c r="AD31" s="448"/>
      <c r="AE31" s="448"/>
      <c r="AF31" s="448"/>
      <c r="AG31" s="448"/>
      <c r="AH31" s="448"/>
      <c r="AI31" s="448"/>
    </row>
    <row r="32" spans="1:35" ht="12.5" x14ac:dyDescent="0.25">
      <c r="A32" s="321" t="s">
        <v>79</v>
      </c>
      <c r="B32" s="321" t="s">
        <v>479</v>
      </c>
      <c r="C32" s="321" t="s">
        <v>499</v>
      </c>
      <c r="D32" s="474" t="s">
        <v>488</v>
      </c>
      <c r="E32" s="475">
        <v>0.03</v>
      </c>
      <c r="F32" s="475" t="s">
        <v>486</v>
      </c>
      <c r="G32" s="476">
        <v>37519.040000000001</v>
      </c>
      <c r="H32" s="477">
        <v>37519.040000000001</v>
      </c>
      <c r="I32" s="478">
        <v>37519.040000000001</v>
      </c>
      <c r="J32" s="448"/>
      <c r="K32" s="448"/>
      <c r="L32" s="448"/>
      <c r="M32" s="448"/>
      <c r="N32" s="448"/>
      <c r="O32" s="448"/>
      <c r="P32" s="448"/>
      <c r="Q32" s="448"/>
      <c r="R32" s="448"/>
      <c r="S32" s="448"/>
      <c r="T32" s="448"/>
      <c r="U32" s="448"/>
      <c r="V32" s="448"/>
      <c r="W32" s="448"/>
      <c r="X32" s="448"/>
      <c r="Y32" s="448"/>
      <c r="Z32" s="448"/>
      <c r="AA32" s="448"/>
      <c r="AB32" s="448"/>
      <c r="AC32" s="448"/>
      <c r="AD32" s="448"/>
      <c r="AE32" s="448"/>
      <c r="AF32" s="448"/>
      <c r="AG32" s="448"/>
      <c r="AH32" s="448"/>
      <c r="AI32" s="448"/>
    </row>
    <row r="33" spans="1:35" ht="12.5" x14ac:dyDescent="0.25">
      <c r="A33" s="457" t="s">
        <v>500</v>
      </c>
      <c r="B33" s="458"/>
      <c r="C33" s="458"/>
      <c r="D33" s="459"/>
      <c r="E33" s="459"/>
      <c r="F33" s="460"/>
      <c r="G33" s="461">
        <v>4712782.9400000004</v>
      </c>
      <c r="H33" s="462">
        <v>4712782.9400000004</v>
      </c>
      <c r="I33" s="463">
        <v>4712782.9400000004</v>
      </c>
      <c r="J33" s="448"/>
      <c r="K33" s="448"/>
      <c r="L33" s="448"/>
      <c r="M33" s="448"/>
      <c r="N33" s="448"/>
      <c r="O33" s="448"/>
      <c r="P33" s="448"/>
      <c r="Q33" s="448"/>
      <c r="R33" s="448"/>
      <c r="S33" s="448"/>
      <c r="T33" s="448"/>
      <c r="U33" s="448"/>
      <c r="V33" s="448"/>
      <c r="W33" s="448"/>
      <c r="X33" s="448"/>
      <c r="Y33" s="448"/>
      <c r="Z33" s="448"/>
      <c r="AA33" s="448"/>
      <c r="AB33" s="448"/>
      <c r="AC33" s="448"/>
      <c r="AD33" s="448"/>
      <c r="AE33" s="448"/>
      <c r="AF33" s="448"/>
      <c r="AG33" s="448"/>
      <c r="AH33" s="448"/>
      <c r="AI33" s="448"/>
    </row>
    <row r="34" spans="1:35" ht="12.5" x14ac:dyDescent="0.25">
      <c r="A34" s="323" t="s">
        <v>80</v>
      </c>
      <c r="B34" s="323" t="s">
        <v>501</v>
      </c>
      <c r="C34" s="323" t="s">
        <v>502</v>
      </c>
      <c r="D34" s="464" t="s">
        <v>503</v>
      </c>
      <c r="E34" s="465">
        <v>1.7000000000000001E-2</v>
      </c>
      <c r="F34" s="465" t="s">
        <v>486</v>
      </c>
      <c r="G34" s="466">
        <v>339155.88</v>
      </c>
      <c r="H34" s="467">
        <v>339155.88</v>
      </c>
      <c r="I34" s="468">
        <v>339155.88</v>
      </c>
      <c r="J34" s="448"/>
      <c r="K34" s="448"/>
      <c r="L34" s="448"/>
      <c r="M34" s="448"/>
      <c r="N34" s="448"/>
      <c r="O34" s="448"/>
      <c r="P34" s="448"/>
      <c r="Q34" s="448"/>
      <c r="R34" s="448"/>
      <c r="S34" s="448"/>
      <c r="T34" s="448"/>
      <c r="U34" s="448"/>
      <c r="V34" s="448"/>
      <c r="W34" s="448"/>
      <c r="X34" s="448"/>
      <c r="Y34" s="448"/>
      <c r="Z34" s="448"/>
      <c r="AA34" s="448"/>
      <c r="AB34" s="448"/>
      <c r="AC34" s="448"/>
      <c r="AD34" s="448"/>
      <c r="AE34" s="448"/>
      <c r="AF34" s="448"/>
      <c r="AG34" s="448"/>
      <c r="AH34" s="448"/>
      <c r="AI34" s="448"/>
    </row>
    <row r="35" spans="1:35" x14ac:dyDescent="0.2">
      <c r="A35" s="324" t="s">
        <v>80</v>
      </c>
      <c r="B35" s="324" t="s">
        <v>504</v>
      </c>
      <c r="C35" s="324" t="s">
        <v>505</v>
      </c>
      <c r="D35" s="469" t="s">
        <v>506</v>
      </c>
      <c r="E35" s="470">
        <v>1.9E-2</v>
      </c>
      <c r="F35" s="470" t="s">
        <v>486</v>
      </c>
      <c r="G35" s="471">
        <v>587653.93000000005</v>
      </c>
      <c r="H35" s="472">
        <v>587653.93000000005</v>
      </c>
      <c r="I35" s="473">
        <v>587653.93000000005</v>
      </c>
    </row>
    <row r="36" spans="1:35" x14ac:dyDescent="0.2">
      <c r="A36" s="321" t="s">
        <v>80</v>
      </c>
      <c r="B36" s="321" t="s">
        <v>504</v>
      </c>
      <c r="C36" s="321" t="s">
        <v>505</v>
      </c>
      <c r="D36" s="474" t="s">
        <v>507</v>
      </c>
      <c r="E36" s="475">
        <v>3.1E-2</v>
      </c>
      <c r="F36" s="475" t="s">
        <v>486</v>
      </c>
      <c r="G36" s="476">
        <v>2319013.39</v>
      </c>
      <c r="H36" s="477">
        <v>2796013.39</v>
      </c>
      <c r="I36" s="478">
        <v>3353773.09</v>
      </c>
    </row>
    <row r="37" spans="1:35" ht="10.5" x14ac:dyDescent="0.25">
      <c r="A37" s="457" t="s">
        <v>508</v>
      </c>
      <c r="B37" s="458"/>
      <c r="C37" s="458"/>
      <c r="D37" s="459"/>
      <c r="E37" s="459"/>
      <c r="F37" s="460"/>
      <c r="G37" s="461">
        <v>3245823.2</v>
      </c>
      <c r="H37" s="462">
        <v>3722823.2</v>
      </c>
      <c r="I37" s="463">
        <v>4280582.9000000004</v>
      </c>
    </row>
    <row r="38" spans="1:35" x14ac:dyDescent="0.2">
      <c r="A38" s="323" t="s">
        <v>509</v>
      </c>
      <c r="B38" s="323" t="s">
        <v>479</v>
      </c>
      <c r="C38" s="323" t="s">
        <v>484</v>
      </c>
      <c r="D38" s="464" t="s">
        <v>488</v>
      </c>
      <c r="E38" s="465">
        <v>0.04</v>
      </c>
      <c r="F38" s="465" t="s">
        <v>486</v>
      </c>
      <c r="G38" s="466">
        <v>149949.59</v>
      </c>
      <c r="H38" s="467">
        <v>149949.59</v>
      </c>
      <c r="I38" s="468">
        <v>149949.59</v>
      </c>
    </row>
    <row r="39" spans="1:35" x14ac:dyDescent="0.2">
      <c r="A39" s="321" t="s">
        <v>509</v>
      </c>
      <c r="B39" s="321" t="s">
        <v>510</v>
      </c>
      <c r="C39" s="321" t="s">
        <v>511</v>
      </c>
      <c r="D39" s="474" t="s">
        <v>512</v>
      </c>
      <c r="E39" s="475">
        <v>4.7E-2</v>
      </c>
      <c r="F39" s="475" t="s">
        <v>486</v>
      </c>
      <c r="G39" s="476">
        <v>0</v>
      </c>
      <c r="H39" s="477">
        <v>0</v>
      </c>
      <c r="I39" s="478">
        <v>0</v>
      </c>
    </row>
    <row r="40" spans="1:35" ht="10.5" x14ac:dyDescent="0.25">
      <c r="A40" s="457" t="s">
        <v>513</v>
      </c>
      <c r="B40" s="458"/>
      <c r="C40" s="458"/>
      <c r="D40" s="459"/>
      <c r="E40" s="459"/>
      <c r="F40" s="460"/>
      <c r="G40" s="461">
        <v>149949.59</v>
      </c>
      <c r="H40" s="462">
        <v>149949.59</v>
      </c>
      <c r="I40" s="463">
        <v>149949.59</v>
      </c>
    </row>
    <row r="41" spans="1:35" x14ac:dyDescent="0.2">
      <c r="A41" s="322" t="s">
        <v>81</v>
      </c>
      <c r="B41" s="322" t="s">
        <v>479</v>
      </c>
      <c r="C41" s="322" t="s">
        <v>490</v>
      </c>
      <c r="D41" s="452" t="s">
        <v>488</v>
      </c>
      <c r="E41" s="453">
        <v>0.04</v>
      </c>
      <c r="F41" s="453" t="s">
        <v>486</v>
      </c>
      <c r="G41" s="454">
        <v>0</v>
      </c>
      <c r="H41" s="455">
        <v>0</v>
      </c>
      <c r="I41" s="456">
        <v>0</v>
      </c>
    </row>
    <row r="42" spans="1:35" ht="10.5" x14ac:dyDescent="0.25">
      <c r="A42" s="457" t="s">
        <v>514</v>
      </c>
      <c r="B42" s="458"/>
      <c r="C42" s="458"/>
      <c r="D42" s="459"/>
      <c r="E42" s="459"/>
      <c r="F42" s="460"/>
      <c r="G42" s="461">
        <v>0</v>
      </c>
      <c r="H42" s="462">
        <v>0</v>
      </c>
      <c r="I42" s="463">
        <v>0</v>
      </c>
    </row>
    <row r="43" spans="1:35" x14ac:dyDescent="0.2">
      <c r="A43" s="323" t="s">
        <v>82</v>
      </c>
      <c r="B43" s="323" t="s">
        <v>479</v>
      </c>
      <c r="C43" s="323" t="s">
        <v>484</v>
      </c>
      <c r="D43" s="464" t="s">
        <v>495</v>
      </c>
      <c r="E43" s="465">
        <v>0.04</v>
      </c>
      <c r="F43" s="465" t="s">
        <v>486</v>
      </c>
      <c r="G43" s="466">
        <v>76078.55</v>
      </c>
      <c r="H43" s="467">
        <v>76078.55</v>
      </c>
      <c r="I43" s="468">
        <v>76078.55</v>
      </c>
    </row>
    <row r="44" spans="1:35" x14ac:dyDescent="0.2">
      <c r="A44" s="321" t="s">
        <v>82</v>
      </c>
      <c r="B44" s="321" t="s">
        <v>479</v>
      </c>
      <c r="C44" s="321" t="s">
        <v>484</v>
      </c>
      <c r="D44" s="474" t="s">
        <v>485</v>
      </c>
      <c r="E44" s="475">
        <v>0.04</v>
      </c>
      <c r="F44" s="475" t="s">
        <v>486</v>
      </c>
      <c r="G44" s="476">
        <v>304618.51</v>
      </c>
      <c r="H44" s="477">
        <v>304618.51</v>
      </c>
      <c r="I44" s="478">
        <v>304618.51</v>
      </c>
    </row>
    <row r="45" spans="1:35" ht="10.5" x14ac:dyDescent="0.25">
      <c r="A45" s="457" t="s">
        <v>515</v>
      </c>
      <c r="B45" s="458"/>
      <c r="C45" s="458"/>
      <c r="D45" s="459"/>
      <c r="E45" s="459"/>
      <c r="F45" s="460"/>
      <c r="G45" s="461">
        <v>380697.06</v>
      </c>
      <c r="H45" s="462">
        <v>380697.06</v>
      </c>
      <c r="I45" s="463">
        <v>380697.06</v>
      </c>
    </row>
    <row r="46" spans="1:35" x14ac:dyDescent="0.2">
      <c r="A46" s="322" t="s">
        <v>83</v>
      </c>
      <c r="B46" s="322" t="s">
        <v>479</v>
      </c>
      <c r="C46" s="322" t="s">
        <v>484</v>
      </c>
      <c r="D46" s="452" t="s">
        <v>488</v>
      </c>
      <c r="E46" s="453">
        <v>0.04</v>
      </c>
      <c r="F46" s="453" t="s">
        <v>486</v>
      </c>
      <c r="G46" s="454">
        <v>20967.64</v>
      </c>
      <c r="H46" s="455">
        <v>20967.64</v>
      </c>
      <c r="I46" s="456">
        <v>20967.64</v>
      </c>
    </row>
    <row r="47" spans="1:35" ht="10.5" x14ac:dyDescent="0.25">
      <c r="A47" s="457" t="s">
        <v>516</v>
      </c>
      <c r="B47" s="458"/>
      <c r="C47" s="458"/>
      <c r="D47" s="459"/>
      <c r="E47" s="459"/>
      <c r="F47" s="460"/>
      <c r="G47" s="461">
        <v>20967.64</v>
      </c>
      <c r="H47" s="462">
        <v>20967.64</v>
      </c>
      <c r="I47" s="463">
        <v>20967.64</v>
      </c>
    </row>
    <row r="48" spans="1:35" x14ac:dyDescent="0.2">
      <c r="A48" s="322" t="s">
        <v>517</v>
      </c>
      <c r="B48" s="322" t="s">
        <v>479</v>
      </c>
      <c r="C48" s="322" t="s">
        <v>484</v>
      </c>
      <c r="D48" s="452" t="s">
        <v>488</v>
      </c>
      <c r="E48" s="453">
        <v>0.04</v>
      </c>
      <c r="F48" s="453" t="s">
        <v>486</v>
      </c>
      <c r="G48" s="454">
        <v>101495.06</v>
      </c>
      <c r="H48" s="455">
        <v>101495.06</v>
      </c>
      <c r="I48" s="456">
        <v>101495.06</v>
      </c>
    </row>
    <row r="49" spans="1:9" ht="10.5" x14ac:dyDescent="0.25">
      <c r="A49" s="457" t="s">
        <v>518</v>
      </c>
      <c r="B49" s="458"/>
      <c r="C49" s="458"/>
      <c r="D49" s="459"/>
      <c r="E49" s="459"/>
      <c r="F49" s="460"/>
      <c r="G49" s="461">
        <v>101495.06</v>
      </c>
      <c r="H49" s="462">
        <v>101495.06</v>
      </c>
      <c r="I49" s="463">
        <v>101495.06</v>
      </c>
    </row>
    <row r="50" spans="1:9" x14ac:dyDescent="0.2">
      <c r="A50" s="322" t="s">
        <v>84</v>
      </c>
      <c r="B50" s="322" t="s">
        <v>479</v>
      </c>
      <c r="C50" s="322" t="s">
        <v>484</v>
      </c>
      <c r="D50" s="452" t="s">
        <v>495</v>
      </c>
      <c r="E50" s="453">
        <v>0.04</v>
      </c>
      <c r="F50" s="453" t="s">
        <v>486</v>
      </c>
      <c r="G50" s="454">
        <v>59542.78</v>
      </c>
      <c r="H50" s="455">
        <v>59542.78</v>
      </c>
      <c r="I50" s="456">
        <v>59542.78</v>
      </c>
    </row>
    <row r="51" spans="1:9" ht="10.5" x14ac:dyDescent="0.25">
      <c r="A51" s="457" t="s">
        <v>519</v>
      </c>
      <c r="B51" s="458"/>
      <c r="C51" s="458"/>
      <c r="D51" s="459"/>
      <c r="E51" s="459"/>
      <c r="F51" s="460"/>
      <c r="G51" s="461">
        <v>59542.78</v>
      </c>
      <c r="H51" s="462">
        <v>59542.78</v>
      </c>
      <c r="I51" s="463">
        <v>59542.78</v>
      </c>
    </row>
    <row r="52" spans="1:9" x14ac:dyDescent="0.2">
      <c r="A52" s="322" t="s">
        <v>85</v>
      </c>
      <c r="B52" s="322" t="s">
        <v>479</v>
      </c>
      <c r="C52" s="322" t="s">
        <v>484</v>
      </c>
      <c r="D52" s="452" t="s">
        <v>488</v>
      </c>
      <c r="E52" s="453">
        <v>0.04</v>
      </c>
      <c r="F52" s="453" t="s">
        <v>486</v>
      </c>
      <c r="G52" s="454">
        <v>284621.74</v>
      </c>
      <c r="H52" s="455">
        <v>284621.74</v>
      </c>
      <c r="I52" s="456">
        <v>284621.74</v>
      </c>
    </row>
    <row r="53" spans="1:9" ht="10.5" x14ac:dyDescent="0.25">
      <c r="A53" s="457" t="s">
        <v>520</v>
      </c>
      <c r="B53" s="458"/>
      <c r="C53" s="458"/>
      <c r="D53" s="459"/>
      <c r="E53" s="459"/>
      <c r="F53" s="460"/>
      <c r="G53" s="461">
        <v>284621.74</v>
      </c>
      <c r="H53" s="462">
        <v>284621.74</v>
      </c>
      <c r="I53" s="463">
        <v>284621.74</v>
      </c>
    </row>
    <row r="54" spans="1:9" x14ac:dyDescent="0.2">
      <c r="A54" s="323" t="s">
        <v>86</v>
      </c>
      <c r="B54" s="323" t="s">
        <v>510</v>
      </c>
      <c r="C54" s="323" t="s">
        <v>511</v>
      </c>
      <c r="D54" s="464" t="s">
        <v>521</v>
      </c>
      <c r="E54" s="465">
        <v>4.7E-2</v>
      </c>
      <c r="F54" s="465" t="s">
        <v>486</v>
      </c>
      <c r="G54" s="466">
        <v>2601079.16</v>
      </c>
      <c r="H54" s="467">
        <v>2601079.16</v>
      </c>
      <c r="I54" s="468">
        <v>2601079.16</v>
      </c>
    </row>
    <row r="55" spans="1:9" x14ac:dyDescent="0.2">
      <c r="A55" s="321" t="s">
        <v>86</v>
      </c>
      <c r="B55" s="321" t="s">
        <v>510</v>
      </c>
      <c r="C55" s="321" t="s">
        <v>511</v>
      </c>
      <c r="D55" s="474" t="s">
        <v>522</v>
      </c>
      <c r="E55" s="475">
        <v>4.7E-2</v>
      </c>
      <c r="F55" s="475" t="s">
        <v>486</v>
      </c>
      <c r="G55" s="476">
        <v>163299.5</v>
      </c>
      <c r="H55" s="477">
        <v>163299.5</v>
      </c>
      <c r="I55" s="478">
        <v>163299.5</v>
      </c>
    </row>
    <row r="56" spans="1:9" ht="10.5" x14ac:dyDescent="0.25">
      <c r="A56" s="457" t="s">
        <v>523</v>
      </c>
      <c r="B56" s="458"/>
      <c r="C56" s="458"/>
      <c r="D56" s="459"/>
      <c r="E56" s="459"/>
      <c r="F56" s="460"/>
      <c r="G56" s="461">
        <v>2764378.66</v>
      </c>
      <c r="H56" s="462">
        <v>2764378.66</v>
      </c>
      <c r="I56" s="463">
        <v>2764378.66</v>
      </c>
    </row>
    <row r="57" spans="1:9" x14ac:dyDescent="0.2">
      <c r="A57" s="322" t="s">
        <v>87</v>
      </c>
      <c r="B57" s="322" t="s">
        <v>510</v>
      </c>
      <c r="C57" s="322" t="s">
        <v>511</v>
      </c>
      <c r="D57" s="452" t="s">
        <v>521</v>
      </c>
      <c r="E57" s="453">
        <v>4.7E-2</v>
      </c>
      <c r="F57" s="453" t="s">
        <v>486</v>
      </c>
      <c r="G57" s="454">
        <v>178961.89</v>
      </c>
      <c r="H57" s="455">
        <v>643619.56000000006</v>
      </c>
      <c r="I57" s="456">
        <v>643619.56000000006</v>
      </c>
    </row>
    <row r="58" spans="1:9" ht="10.5" x14ac:dyDescent="0.25">
      <c r="A58" s="457" t="s">
        <v>524</v>
      </c>
      <c r="B58" s="458"/>
      <c r="C58" s="458"/>
      <c r="D58" s="459"/>
      <c r="E58" s="459"/>
      <c r="F58" s="460"/>
      <c r="G58" s="461">
        <v>178961.89</v>
      </c>
      <c r="H58" s="462">
        <v>643619.56000000006</v>
      </c>
      <c r="I58" s="463">
        <v>643619.56000000006</v>
      </c>
    </row>
    <row r="59" spans="1:9" x14ac:dyDescent="0.2">
      <c r="A59" s="323" t="s">
        <v>88</v>
      </c>
      <c r="B59" s="323" t="s">
        <v>479</v>
      </c>
      <c r="C59" s="323" t="s">
        <v>497</v>
      </c>
      <c r="D59" s="464" t="s">
        <v>495</v>
      </c>
      <c r="E59" s="465">
        <v>0.03</v>
      </c>
      <c r="F59" s="465" t="s">
        <v>486</v>
      </c>
      <c r="G59" s="466">
        <v>7157673</v>
      </c>
      <c r="H59" s="467">
        <v>7157673</v>
      </c>
      <c r="I59" s="468">
        <v>7157673</v>
      </c>
    </row>
    <row r="60" spans="1:9" x14ac:dyDescent="0.2">
      <c r="A60" s="324" t="s">
        <v>88</v>
      </c>
      <c r="B60" s="324" t="s">
        <v>479</v>
      </c>
      <c r="C60" s="324" t="s">
        <v>497</v>
      </c>
      <c r="D60" s="469" t="s">
        <v>488</v>
      </c>
      <c r="E60" s="470">
        <v>0.03</v>
      </c>
      <c r="F60" s="470" t="s">
        <v>486</v>
      </c>
      <c r="G60" s="471">
        <v>5258246</v>
      </c>
      <c r="H60" s="472">
        <v>5258246</v>
      </c>
      <c r="I60" s="473">
        <v>5258246</v>
      </c>
    </row>
    <row r="61" spans="1:9" x14ac:dyDescent="0.2">
      <c r="A61" s="324" t="s">
        <v>88</v>
      </c>
      <c r="B61" s="324" t="s">
        <v>479</v>
      </c>
      <c r="C61" s="324" t="s">
        <v>525</v>
      </c>
      <c r="D61" s="469" t="s">
        <v>488</v>
      </c>
      <c r="E61" s="470">
        <v>0.03</v>
      </c>
      <c r="F61" s="470" t="s">
        <v>486</v>
      </c>
      <c r="G61" s="471">
        <v>1632.96</v>
      </c>
      <c r="H61" s="472">
        <v>1632.96</v>
      </c>
      <c r="I61" s="473">
        <v>1632.96</v>
      </c>
    </row>
    <row r="62" spans="1:9" x14ac:dyDescent="0.2">
      <c r="A62" s="324" t="s">
        <v>88</v>
      </c>
      <c r="B62" s="324" t="s">
        <v>479</v>
      </c>
      <c r="C62" s="324" t="s">
        <v>525</v>
      </c>
      <c r="D62" s="469" t="s">
        <v>481</v>
      </c>
      <c r="E62" s="470">
        <v>0.14285699999999998</v>
      </c>
      <c r="F62" s="470" t="s">
        <v>486</v>
      </c>
      <c r="G62" s="471">
        <v>639.12</v>
      </c>
      <c r="H62" s="472">
        <v>639.12</v>
      </c>
      <c r="I62" s="473">
        <v>639.12</v>
      </c>
    </row>
    <row r="63" spans="1:9" x14ac:dyDescent="0.2">
      <c r="A63" s="321" t="s">
        <v>88</v>
      </c>
      <c r="B63" s="321" t="s">
        <v>479</v>
      </c>
      <c r="C63" s="321" t="s">
        <v>498</v>
      </c>
      <c r="D63" s="474" t="s">
        <v>493</v>
      </c>
      <c r="E63" s="475">
        <v>0.03</v>
      </c>
      <c r="F63" s="475" t="s">
        <v>486</v>
      </c>
      <c r="G63" s="476">
        <v>2521370</v>
      </c>
      <c r="H63" s="477">
        <v>2521370</v>
      </c>
      <c r="I63" s="478">
        <v>2521370</v>
      </c>
    </row>
    <row r="64" spans="1:9" ht="10.5" x14ac:dyDescent="0.25">
      <c r="A64" s="457" t="s">
        <v>526</v>
      </c>
      <c r="B64" s="458"/>
      <c r="C64" s="458"/>
      <c r="D64" s="459"/>
      <c r="E64" s="459"/>
      <c r="F64" s="460"/>
      <c r="G64" s="461">
        <v>14939561.08</v>
      </c>
      <c r="H64" s="462">
        <v>14939561.08</v>
      </c>
      <c r="I64" s="463">
        <v>14939561.08</v>
      </c>
    </row>
    <row r="65" spans="1:9" x14ac:dyDescent="0.2">
      <c r="A65" s="323" t="s">
        <v>89</v>
      </c>
      <c r="B65" s="323" t="s">
        <v>510</v>
      </c>
      <c r="C65" s="323" t="s">
        <v>511</v>
      </c>
      <c r="D65" s="464" t="s">
        <v>521</v>
      </c>
      <c r="E65" s="465">
        <v>4.7E-2</v>
      </c>
      <c r="F65" s="465" t="s">
        <v>486</v>
      </c>
      <c r="G65" s="466">
        <v>110143.59</v>
      </c>
      <c r="H65" s="467">
        <v>669502.11</v>
      </c>
      <c r="I65" s="468">
        <v>669502.11</v>
      </c>
    </row>
    <row r="66" spans="1:9" x14ac:dyDescent="0.2">
      <c r="A66" s="325" t="s">
        <v>89</v>
      </c>
      <c r="B66" s="324" t="s">
        <v>510</v>
      </c>
      <c r="C66" s="324" t="s">
        <v>511</v>
      </c>
      <c r="D66" s="469" t="s">
        <v>522</v>
      </c>
      <c r="E66" s="470">
        <v>4.7E-2</v>
      </c>
      <c r="F66" s="470" t="s">
        <v>486</v>
      </c>
      <c r="G66" s="471">
        <v>2057350.72</v>
      </c>
      <c r="H66" s="472">
        <v>2059083.74</v>
      </c>
      <c r="I66" s="473">
        <v>2059083.74</v>
      </c>
    </row>
    <row r="67" spans="1:9" x14ac:dyDescent="0.2">
      <c r="A67" s="324" t="s">
        <v>89</v>
      </c>
      <c r="B67" s="324" t="s">
        <v>510</v>
      </c>
      <c r="C67" s="324" t="s">
        <v>527</v>
      </c>
      <c r="D67" s="469" t="s">
        <v>521</v>
      </c>
      <c r="E67" s="470">
        <v>4.7E-2</v>
      </c>
      <c r="F67" s="470" t="s">
        <v>486</v>
      </c>
      <c r="G67" s="471">
        <v>18841589.920000002</v>
      </c>
      <c r="H67" s="472">
        <v>18853016.420000002</v>
      </c>
      <c r="I67" s="473">
        <v>18877497.600000001</v>
      </c>
    </row>
    <row r="68" spans="1:9" x14ac:dyDescent="0.2">
      <c r="A68" s="321" t="s">
        <v>89</v>
      </c>
      <c r="B68" s="321" t="s">
        <v>510</v>
      </c>
      <c r="C68" s="321" t="s">
        <v>527</v>
      </c>
      <c r="D68" s="474" t="s">
        <v>522</v>
      </c>
      <c r="E68" s="475">
        <v>4.7E-2</v>
      </c>
      <c r="F68" s="475" t="s">
        <v>486</v>
      </c>
      <c r="G68" s="476">
        <v>9158.9</v>
      </c>
      <c r="H68" s="477">
        <v>9158.9</v>
      </c>
      <c r="I68" s="478">
        <v>9158.9</v>
      </c>
    </row>
    <row r="69" spans="1:9" ht="10.5" x14ac:dyDescent="0.25">
      <c r="A69" s="457" t="s">
        <v>528</v>
      </c>
      <c r="B69" s="458"/>
      <c r="C69" s="458"/>
      <c r="D69" s="459"/>
      <c r="E69" s="459"/>
      <c r="F69" s="460"/>
      <c r="G69" s="461">
        <v>21018243.129999999</v>
      </c>
      <c r="H69" s="462">
        <v>21590761.170000002</v>
      </c>
      <c r="I69" s="463">
        <v>21615242.350000001</v>
      </c>
    </row>
    <row r="70" spans="1:9" x14ac:dyDescent="0.2">
      <c r="A70" s="323" t="s">
        <v>529</v>
      </c>
      <c r="B70" s="323" t="s">
        <v>479</v>
      </c>
      <c r="C70" s="323" t="s">
        <v>484</v>
      </c>
      <c r="D70" s="464" t="s">
        <v>495</v>
      </c>
      <c r="E70" s="465">
        <v>0.04</v>
      </c>
      <c r="F70" s="465" t="s">
        <v>486</v>
      </c>
      <c r="G70" s="466">
        <v>1279759.07</v>
      </c>
      <c r="H70" s="467">
        <v>1279759.07</v>
      </c>
      <c r="I70" s="468">
        <v>1279759.07</v>
      </c>
    </row>
    <row r="71" spans="1:9" x14ac:dyDescent="0.2">
      <c r="A71" s="324" t="s">
        <v>529</v>
      </c>
      <c r="B71" s="324" t="s">
        <v>479</v>
      </c>
      <c r="C71" s="324" t="s">
        <v>484</v>
      </c>
      <c r="D71" s="469" t="s">
        <v>488</v>
      </c>
      <c r="E71" s="470">
        <v>0.04</v>
      </c>
      <c r="F71" s="470" t="s">
        <v>486</v>
      </c>
      <c r="G71" s="471">
        <v>804175.34</v>
      </c>
      <c r="H71" s="472">
        <v>804175.34</v>
      </c>
      <c r="I71" s="473">
        <v>804175.34</v>
      </c>
    </row>
    <row r="72" spans="1:9" x14ac:dyDescent="0.2">
      <c r="A72" s="324" t="s">
        <v>529</v>
      </c>
      <c r="B72" s="324" t="s">
        <v>479</v>
      </c>
      <c r="C72" s="324" t="s">
        <v>484</v>
      </c>
      <c r="D72" s="469" t="s">
        <v>530</v>
      </c>
      <c r="E72" s="470">
        <v>0.04</v>
      </c>
      <c r="F72" s="470" t="s">
        <v>482</v>
      </c>
      <c r="G72" s="471">
        <v>149243.63</v>
      </c>
      <c r="H72" s="472">
        <v>149243.63</v>
      </c>
      <c r="I72" s="473">
        <v>149243.63</v>
      </c>
    </row>
    <row r="73" spans="1:9" x14ac:dyDescent="0.2">
      <c r="A73" s="324" t="s">
        <v>529</v>
      </c>
      <c r="B73" s="324" t="s">
        <v>479</v>
      </c>
      <c r="C73" s="324" t="s">
        <v>496</v>
      </c>
      <c r="D73" s="469" t="s">
        <v>488</v>
      </c>
      <c r="E73" s="470">
        <v>0.04</v>
      </c>
      <c r="F73" s="470" t="s">
        <v>486</v>
      </c>
      <c r="G73" s="471">
        <v>1315960.1000000001</v>
      </c>
      <c r="H73" s="472">
        <v>1315960.1000000001</v>
      </c>
      <c r="I73" s="473">
        <v>1315960.1000000001</v>
      </c>
    </row>
    <row r="74" spans="1:9" x14ac:dyDescent="0.2">
      <c r="A74" s="324" t="s">
        <v>529</v>
      </c>
      <c r="B74" s="324" t="s">
        <v>479</v>
      </c>
      <c r="C74" s="324" t="s">
        <v>487</v>
      </c>
      <c r="D74" s="469" t="s">
        <v>488</v>
      </c>
      <c r="E74" s="470">
        <v>0.04</v>
      </c>
      <c r="F74" s="470" t="s">
        <v>486</v>
      </c>
      <c r="G74" s="471">
        <v>1314973.92</v>
      </c>
      <c r="H74" s="472">
        <v>1314973.92</v>
      </c>
      <c r="I74" s="473">
        <v>1314973.92</v>
      </c>
    </row>
    <row r="75" spans="1:9" x14ac:dyDescent="0.2">
      <c r="A75" s="324" t="s">
        <v>529</v>
      </c>
      <c r="B75" s="324" t="s">
        <v>479</v>
      </c>
      <c r="C75" s="324" t="s">
        <v>489</v>
      </c>
      <c r="D75" s="469" t="s">
        <v>495</v>
      </c>
      <c r="E75" s="470">
        <v>0.04</v>
      </c>
      <c r="F75" s="470" t="s">
        <v>486</v>
      </c>
      <c r="G75" s="471">
        <v>1.8</v>
      </c>
      <c r="H75" s="472">
        <v>1.8</v>
      </c>
      <c r="I75" s="473">
        <v>1.8</v>
      </c>
    </row>
    <row r="76" spans="1:9" x14ac:dyDescent="0.2">
      <c r="A76" s="324" t="s">
        <v>529</v>
      </c>
      <c r="B76" s="324" t="s">
        <v>479</v>
      </c>
      <c r="C76" s="324" t="s">
        <v>489</v>
      </c>
      <c r="D76" s="469" t="s">
        <v>488</v>
      </c>
      <c r="E76" s="470">
        <v>0.04</v>
      </c>
      <c r="F76" s="470" t="s">
        <v>486</v>
      </c>
      <c r="G76" s="471">
        <v>7598952.1600000001</v>
      </c>
      <c r="H76" s="472">
        <v>7598952.1600000001</v>
      </c>
      <c r="I76" s="473">
        <v>7598952.1600000001</v>
      </c>
    </row>
    <row r="77" spans="1:9" x14ac:dyDescent="0.2">
      <c r="A77" s="324" t="s">
        <v>529</v>
      </c>
      <c r="B77" s="324" t="s">
        <v>479</v>
      </c>
      <c r="C77" s="324" t="s">
        <v>489</v>
      </c>
      <c r="D77" s="469" t="s">
        <v>493</v>
      </c>
      <c r="E77" s="470">
        <v>0.04</v>
      </c>
      <c r="F77" s="470" t="s">
        <v>486</v>
      </c>
      <c r="G77" s="471">
        <v>263774.82</v>
      </c>
      <c r="H77" s="472">
        <v>263774.82</v>
      </c>
      <c r="I77" s="473">
        <v>263774.82</v>
      </c>
    </row>
    <row r="78" spans="1:9" x14ac:dyDescent="0.2">
      <c r="A78" s="324" t="s">
        <v>529</v>
      </c>
      <c r="B78" s="324" t="s">
        <v>479</v>
      </c>
      <c r="C78" s="324" t="s">
        <v>490</v>
      </c>
      <c r="D78" s="469" t="s">
        <v>488</v>
      </c>
      <c r="E78" s="470">
        <v>0.04</v>
      </c>
      <c r="F78" s="470" t="s">
        <v>486</v>
      </c>
      <c r="G78" s="471">
        <v>97857562.530000001</v>
      </c>
      <c r="H78" s="472">
        <v>97857562.530000001</v>
      </c>
      <c r="I78" s="473">
        <v>97857562.530000001</v>
      </c>
    </row>
    <row r="79" spans="1:9" x14ac:dyDescent="0.2">
      <c r="A79" s="324" t="s">
        <v>529</v>
      </c>
      <c r="B79" s="324" t="s">
        <v>479</v>
      </c>
      <c r="C79" s="324" t="s">
        <v>490</v>
      </c>
      <c r="D79" s="469" t="s">
        <v>493</v>
      </c>
      <c r="E79" s="470">
        <v>0.04</v>
      </c>
      <c r="F79" s="470" t="s">
        <v>486</v>
      </c>
      <c r="G79" s="471">
        <v>8173895.8099999996</v>
      </c>
      <c r="H79" s="472">
        <v>8173895.8099999996</v>
      </c>
      <c r="I79" s="473">
        <v>8173895.8099999996</v>
      </c>
    </row>
    <row r="80" spans="1:9" x14ac:dyDescent="0.2">
      <c r="A80" s="321" t="s">
        <v>529</v>
      </c>
      <c r="B80" s="321" t="s">
        <v>479</v>
      </c>
      <c r="C80" s="321" t="s">
        <v>480</v>
      </c>
      <c r="D80" s="474" t="s">
        <v>481</v>
      </c>
      <c r="E80" s="475">
        <v>0.14285699999999998</v>
      </c>
      <c r="F80" s="475" t="s">
        <v>482</v>
      </c>
      <c r="G80" s="476">
        <v>825619.54</v>
      </c>
      <c r="H80" s="477">
        <v>825619.54</v>
      </c>
      <c r="I80" s="478">
        <v>825619.54</v>
      </c>
    </row>
    <row r="81" spans="1:9" ht="10.5" x14ac:dyDescent="0.25">
      <c r="A81" s="457" t="s">
        <v>531</v>
      </c>
      <c r="B81" s="458"/>
      <c r="C81" s="458"/>
      <c r="D81" s="459"/>
      <c r="E81" s="459"/>
      <c r="F81" s="460"/>
      <c r="G81" s="461">
        <v>119583918.72000001</v>
      </c>
      <c r="H81" s="462">
        <v>119583918.72000001</v>
      </c>
      <c r="I81" s="463">
        <v>119583918.72000001</v>
      </c>
    </row>
    <row r="82" spans="1:9" x14ac:dyDescent="0.2">
      <c r="A82" s="323" t="s">
        <v>90</v>
      </c>
      <c r="B82" s="323" t="s">
        <v>479</v>
      </c>
      <c r="C82" s="323" t="s">
        <v>484</v>
      </c>
      <c r="D82" s="464" t="s">
        <v>495</v>
      </c>
      <c r="E82" s="465">
        <v>0.04</v>
      </c>
      <c r="F82" s="465" t="s">
        <v>486</v>
      </c>
      <c r="G82" s="466">
        <v>919835.54</v>
      </c>
      <c r="H82" s="467">
        <v>919835.54</v>
      </c>
      <c r="I82" s="468">
        <v>919835.54</v>
      </c>
    </row>
    <row r="83" spans="1:9" x14ac:dyDescent="0.2">
      <c r="A83" s="324" t="s">
        <v>90</v>
      </c>
      <c r="B83" s="324" t="s">
        <v>510</v>
      </c>
      <c r="C83" s="324" t="s">
        <v>511</v>
      </c>
      <c r="D83" s="469" t="s">
        <v>521</v>
      </c>
      <c r="E83" s="470">
        <v>4.7E-2</v>
      </c>
      <c r="F83" s="470" t="s">
        <v>486</v>
      </c>
      <c r="G83" s="471">
        <v>14894.62</v>
      </c>
      <c r="H83" s="472">
        <v>14894.62</v>
      </c>
      <c r="I83" s="473">
        <v>14894.62</v>
      </c>
    </row>
    <row r="84" spans="1:9" x14ac:dyDescent="0.2">
      <c r="A84" s="321" t="s">
        <v>90</v>
      </c>
      <c r="B84" s="321" t="s">
        <v>532</v>
      </c>
      <c r="C84" s="321" t="s">
        <v>533</v>
      </c>
      <c r="D84" s="474" t="s">
        <v>534</v>
      </c>
      <c r="E84" s="475">
        <v>0.14285699999999998</v>
      </c>
      <c r="F84" s="475" t="s">
        <v>482</v>
      </c>
      <c r="G84" s="476">
        <v>13194.65</v>
      </c>
      <c r="H84" s="477">
        <v>13194.65</v>
      </c>
      <c r="I84" s="478">
        <v>13194.65</v>
      </c>
    </row>
    <row r="85" spans="1:9" ht="10.5" x14ac:dyDescent="0.25">
      <c r="A85" s="457" t="s">
        <v>535</v>
      </c>
      <c r="B85" s="458"/>
      <c r="C85" s="458"/>
      <c r="D85" s="459"/>
      <c r="E85" s="459"/>
      <c r="F85" s="460"/>
      <c r="G85" s="461">
        <v>947924.81</v>
      </c>
      <c r="H85" s="462">
        <v>947924.81</v>
      </c>
      <c r="I85" s="463">
        <v>947924.81</v>
      </c>
    </row>
    <row r="86" spans="1:9" x14ac:dyDescent="0.2">
      <c r="A86" s="322" t="s">
        <v>91</v>
      </c>
      <c r="B86" s="322" t="s">
        <v>479</v>
      </c>
      <c r="C86" s="322" t="s">
        <v>484</v>
      </c>
      <c r="D86" s="452" t="s">
        <v>530</v>
      </c>
      <c r="E86" s="453">
        <v>0.04</v>
      </c>
      <c r="F86" s="453" t="s">
        <v>486</v>
      </c>
      <c r="G86" s="454">
        <v>0</v>
      </c>
      <c r="H86" s="455">
        <v>0</v>
      </c>
      <c r="I86" s="456">
        <v>0</v>
      </c>
    </row>
    <row r="87" spans="1:9" ht="10.5" x14ac:dyDescent="0.25">
      <c r="A87" s="457" t="s">
        <v>536</v>
      </c>
      <c r="B87" s="458"/>
      <c r="C87" s="458"/>
      <c r="D87" s="459"/>
      <c r="E87" s="459"/>
      <c r="F87" s="460"/>
      <c r="G87" s="461">
        <v>0</v>
      </c>
      <c r="H87" s="462">
        <v>0</v>
      </c>
      <c r="I87" s="463">
        <v>0</v>
      </c>
    </row>
    <row r="88" spans="1:9" x14ac:dyDescent="0.2">
      <c r="A88" s="323" t="s">
        <v>537</v>
      </c>
      <c r="B88" s="323" t="s">
        <v>479</v>
      </c>
      <c r="C88" s="323" t="s">
        <v>496</v>
      </c>
      <c r="D88" s="464" t="s">
        <v>488</v>
      </c>
      <c r="E88" s="465">
        <v>0.04</v>
      </c>
      <c r="F88" s="465" t="s">
        <v>486</v>
      </c>
      <c r="G88" s="466">
        <v>6832728.5999999996</v>
      </c>
      <c r="H88" s="467">
        <v>6832728.5999999996</v>
      </c>
      <c r="I88" s="468">
        <v>6832728.5999999996</v>
      </c>
    </row>
    <row r="89" spans="1:9" x14ac:dyDescent="0.2">
      <c r="A89" s="321" t="s">
        <v>537</v>
      </c>
      <c r="B89" s="321" t="s">
        <v>479</v>
      </c>
      <c r="C89" s="321" t="s">
        <v>487</v>
      </c>
      <c r="D89" s="474" t="s">
        <v>488</v>
      </c>
      <c r="E89" s="475">
        <v>0.04</v>
      </c>
      <c r="F89" s="475" t="s">
        <v>486</v>
      </c>
      <c r="G89" s="476">
        <v>7062910.0899999999</v>
      </c>
      <c r="H89" s="477">
        <v>7062910.0899999999</v>
      </c>
      <c r="I89" s="478">
        <v>7062910.0899999999</v>
      </c>
    </row>
    <row r="90" spans="1:9" ht="10.5" x14ac:dyDescent="0.25">
      <c r="A90" s="457" t="s">
        <v>538</v>
      </c>
      <c r="B90" s="458"/>
      <c r="C90" s="458"/>
      <c r="D90" s="459"/>
      <c r="E90" s="459"/>
      <c r="F90" s="460"/>
      <c r="G90" s="461">
        <v>13895638.689999999</v>
      </c>
      <c r="H90" s="462">
        <v>13895638.689999999</v>
      </c>
      <c r="I90" s="463">
        <v>13895638.689999999</v>
      </c>
    </row>
    <row r="91" spans="1:9" x14ac:dyDescent="0.2">
      <c r="A91" s="323" t="s">
        <v>92</v>
      </c>
      <c r="B91" s="323" t="s">
        <v>479</v>
      </c>
      <c r="C91" s="323" t="s">
        <v>484</v>
      </c>
      <c r="D91" s="464" t="s">
        <v>495</v>
      </c>
      <c r="E91" s="465">
        <v>0.04</v>
      </c>
      <c r="F91" s="465" t="s">
        <v>486</v>
      </c>
      <c r="G91" s="466">
        <v>127481.2</v>
      </c>
      <c r="H91" s="467">
        <v>127481.2</v>
      </c>
      <c r="I91" s="468">
        <v>127481.2</v>
      </c>
    </row>
    <row r="92" spans="1:9" x14ac:dyDescent="0.2">
      <c r="A92" s="324" t="s">
        <v>92</v>
      </c>
      <c r="B92" s="324" t="s">
        <v>479</v>
      </c>
      <c r="C92" s="324" t="s">
        <v>484</v>
      </c>
      <c r="D92" s="469" t="s">
        <v>488</v>
      </c>
      <c r="E92" s="470">
        <v>0.04</v>
      </c>
      <c r="F92" s="470" t="s">
        <v>486</v>
      </c>
      <c r="G92" s="471">
        <v>6358783.4800000004</v>
      </c>
      <c r="H92" s="472">
        <v>6593728.3200000003</v>
      </c>
      <c r="I92" s="473">
        <v>6593728.3200000003</v>
      </c>
    </row>
    <row r="93" spans="1:9" x14ac:dyDescent="0.2">
      <c r="A93" s="324" t="s">
        <v>92</v>
      </c>
      <c r="B93" s="324" t="s">
        <v>479</v>
      </c>
      <c r="C93" s="324" t="s">
        <v>484</v>
      </c>
      <c r="D93" s="469" t="s">
        <v>485</v>
      </c>
      <c r="E93" s="470">
        <v>0.04</v>
      </c>
      <c r="F93" s="470" t="s">
        <v>486</v>
      </c>
      <c r="G93" s="471">
        <v>8510363.3200000003</v>
      </c>
      <c r="H93" s="472">
        <v>8510363.3200000003</v>
      </c>
      <c r="I93" s="473">
        <v>8510363.3200000003</v>
      </c>
    </row>
    <row r="94" spans="1:9" x14ac:dyDescent="0.2">
      <c r="A94" s="324" t="s">
        <v>92</v>
      </c>
      <c r="B94" s="324" t="s">
        <v>479</v>
      </c>
      <c r="C94" s="324" t="s">
        <v>484</v>
      </c>
      <c r="D94" s="469" t="s">
        <v>493</v>
      </c>
      <c r="E94" s="470">
        <v>0.04</v>
      </c>
      <c r="F94" s="470" t="s">
        <v>486</v>
      </c>
      <c r="G94" s="471">
        <v>2544384.98</v>
      </c>
      <c r="H94" s="472">
        <v>2544384.98</v>
      </c>
      <c r="I94" s="473">
        <v>2544384.98</v>
      </c>
    </row>
    <row r="95" spans="1:9" x14ac:dyDescent="0.2">
      <c r="A95" s="324" t="s">
        <v>92</v>
      </c>
      <c r="B95" s="324" t="s">
        <v>479</v>
      </c>
      <c r="C95" s="324" t="s">
        <v>484</v>
      </c>
      <c r="D95" s="469" t="s">
        <v>530</v>
      </c>
      <c r="E95" s="470">
        <v>0.04</v>
      </c>
      <c r="F95" s="470" t="s">
        <v>486</v>
      </c>
      <c r="G95" s="471">
        <v>353327.10000000003</v>
      </c>
      <c r="H95" s="472">
        <v>353327.10000000003</v>
      </c>
      <c r="I95" s="473">
        <v>353327.10000000003</v>
      </c>
    </row>
    <row r="96" spans="1:9" x14ac:dyDescent="0.2">
      <c r="A96" s="324" t="s">
        <v>92</v>
      </c>
      <c r="B96" s="324" t="s">
        <v>479</v>
      </c>
      <c r="C96" s="324" t="s">
        <v>496</v>
      </c>
      <c r="D96" s="469" t="s">
        <v>488</v>
      </c>
      <c r="E96" s="470">
        <v>0.04</v>
      </c>
      <c r="F96" s="470" t="s">
        <v>486</v>
      </c>
      <c r="G96" s="471">
        <v>226577.7</v>
      </c>
      <c r="H96" s="472">
        <v>226577.7</v>
      </c>
      <c r="I96" s="473">
        <v>226577.7</v>
      </c>
    </row>
    <row r="97" spans="1:9" x14ac:dyDescent="0.2">
      <c r="A97" s="324" t="s">
        <v>92</v>
      </c>
      <c r="B97" s="324" t="s">
        <v>479</v>
      </c>
      <c r="C97" s="324" t="s">
        <v>487</v>
      </c>
      <c r="D97" s="469" t="s">
        <v>488</v>
      </c>
      <c r="E97" s="470">
        <v>0.04</v>
      </c>
      <c r="F97" s="470" t="s">
        <v>486</v>
      </c>
      <c r="G97" s="471">
        <v>179579.83000000002</v>
      </c>
      <c r="H97" s="472">
        <v>179579.83000000002</v>
      </c>
      <c r="I97" s="473">
        <v>179579.83000000002</v>
      </c>
    </row>
    <row r="98" spans="1:9" x14ac:dyDescent="0.2">
      <c r="A98" s="324" t="s">
        <v>92</v>
      </c>
      <c r="B98" s="324" t="s">
        <v>479</v>
      </c>
      <c r="C98" s="324" t="s">
        <v>489</v>
      </c>
      <c r="D98" s="469" t="s">
        <v>488</v>
      </c>
      <c r="E98" s="470">
        <v>0.04</v>
      </c>
      <c r="F98" s="470" t="s">
        <v>486</v>
      </c>
      <c r="G98" s="471">
        <v>221303.48</v>
      </c>
      <c r="H98" s="472">
        <v>221303.48</v>
      </c>
      <c r="I98" s="473">
        <v>221303.48</v>
      </c>
    </row>
    <row r="99" spans="1:9" x14ac:dyDescent="0.2">
      <c r="A99" s="324" t="s">
        <v>92</v>
      </c>
      <c r="B99" s="324" t="s">
        <v>479</v>
      </c>
      <c r="C99" s="324" t="s">
        <v>489</v>
      </c>
      <c r="D99" s="469" t="s">
        <v>485</v>
      </c>
      <c r="E99" s="470">
        <v>0.04</v>
      </c>
      <c r="F99" s="470" t="s">
        <v>486</v>
      </c>
      <c r="G99" s="471">
        <v>857763.26</v>
      </c>
      <c r="H99" s="472">
        <v>857763.26</v>
      </c>
      <c r="I99" s="473">
        <v>857763.26</v>
      </c>
    </row>
    <row r="100" spans="1:9" x14ac:dyDescent="0.2">
      <c r="A100" s="324" t="s">
        <v>92</v>
      </c>
      <c r="B100" s="324" t="s">
        <v>479</v>
      </c>
      <c r="C100" s="324" t="s">
        <v>489</v>
      </c>
      <c r="D100" s="469" t="s">
        <v>493</v>
      </c>
      <c r="E100" s="470">
        <v>0.04</v>
      </c>
      <c r="F100" s="470" t="s">
        <v>486</v>
      </c>
      <c r="G100" s="471">
        <v>39518.83</v>
      </c>
      <c r="H100" s="472">
        <v>39518.83</v>
      </c>
      <c r="I100" s="473">
        <v>39518.83</v>
      </c>
    </row>
    <row r="101" spans="1:9" x14ac:dyDescent="0.2">
      <c r="A101" s="324" t="s">
        <v>92</v>
      </c>
      <c r="B101" s="324" t="s">
        <v>479</v>
      </c>
      <c r="C101" s="324" t="s">
        <v>490</v>
      </c>
      <c r="D101" s="469" t="s">
        <v>488</v>
      </c>
      <c r="E101" s="470">
        <v>0.04</v>
      </c>
      <c r="F101" s="470" t="s">
        <v>486</v>
      </c>
      <c r="G101" s="471">
        <v>198389.81</v>
      </c>
      <c r="H101" s="472">
        <v>198389.81</v>
      </c>
      <c r="I101" s="473">
        <v>198389.81</v>
      </c>
    </row>
    <row r="102" spans="1:9" x14ac:dyDescent="0.2">
      <c r="A102" s="321" t="s">
        <v>92</v>
      </c>
      <c r="B102" s="321" t="s">
        <v>479</v>
      </c>
      <c r="C102" s="321" t="s">
        <v>490</v>
      </c>
      <c r="D102" s="474" t="s">
        <v>485</v>
      </c>
      <c r="E102" s="475">
        <v>0.04</v>
      </c>
      <c r="F102" s="475" t="s">
        <v>486</v>
      </c>
      <c r="G102" s="476">
        <v>131244.06</v>
      </c>
      <c r="H102" s="477">
        <v>131244.06</v>
      </c>
      <c r="I102" s="478">
        <v>131244.06</v>
      </c>
    </row>
    <row r="103" spans="1:9" ht="10.5" x14ac:dyDescent="0.25">
      <c r="A103" s="457" t="s">
        <v>539</v>
      </c>
      <c r="B103" s="458"/>
      <c r="C103" s="458"/>
      <c r="D103" s="459"/>
      <c r="E103" s="459"/>
      <c r="F103" s="460"/>
      <c r="G103" s="461">
        <v>19748717.049999997</v>
      </c>
      <c r="H103" s="462">
        <v>19983661.889999997</v>
      </c>
      <c r="I103" s="463">
        <v>19983661.889999997</v>
      </c>
    </row>
    <row r="104" spans="1:9" x14ac:dyDescent="0.2">
      <c r="A104" s="323" t="s">
        <v>540</v>
      </c>
      <c r="B104" s="323" t="s">
        <v>479</v>
      </c>
      <c r="C104" s="323" t="s">
        <v>484</v>
      </c>
      <c r="D104" s="464" t="s">
        <v>495</v>
      </c>
      <c r="E104" s="465">
        <v>0.04</v>
      </c>
      <c r="F104" s="465" t="s">
        <v>486</v>
      </c>
      <c r="G104" s="466">
        <v>325431.87</v>
      </c>
      <c r="H104" s="467">
        <v>325431.87</v>
      </c>
      <c r="I104" s="468">
        <v>325431.87</v>
      </c>
    </row>
    <row r="105" spans="1:9" x14ac:dyDescent="0.2">
      <c r="A105" s="324" t="s">
        <v>540</v>
      </c>
      <c r="B105" s="324" t="s">
        <v>479</v>
      </c>
      <c r="C105" s="324" t="s">
        <v>496</v>
      </c>
      <c r="D105" s="469" t="s">
        <v>485</v>
      </c>
      <c r="E105" s="470">
        <v>0.04</v>
      </c>
      <c r="F105" s="465" t="s">
        <v>486</v>
      </c>
      <c r="G105" s="471"/>
      <c r="H105" s="472">
        <v>1693220.1099999999</v>
      </c>
      <c r="I105" s="473">
        <v>1693220.1099999999</v>
      </c>
    </row>
    <row r="106" spans="1:9" x14ac:dyDescent="0.2">
      <c r="A106" s="324" t="s">
        <v>540</v>
      </c>
      <c r="B106" s="324" t="s">
        <v>479</v>
      </c>
      <c r="C106" s="324" t="s">
        <v>487</v>
      </c>
      <c r="D106" s="469" t="s">
        <v>485</v>
      </c>
      <c r="E106" s="470">
        <v>0.04</v>
      </c>
      <c r="F106" s="465" t="s">
        <v>486</v>
      </c>
      <c r="G106" s="471"/>
      <c r="H106" s="472">
        <v>1085261.47</v>
      </c>
      <c r="I106" s="473">
        <v>1085261.47</v>
      </c>
    </row>
    <row r="107" spans="1:9" x14ac:dyDescent="0.2">
      <c r="A107" s="324" t="s">
        <v>540</v>
      </c>
      <c r="B107" s="324" t="s">
        <v>479</v>
      </c>
      <c r="C107" s="324" t="s">
        <v>489</v>
      </c>
      <c r="D107" s="469" t="s">
        <v>488</v>
      </c>
      <c r="E107" s="470">
        <v>0.04</v>
      </c>
      <c r="F107" s="465" t="s">
        <v>486</v>
      </c>
      <c r="G107" s="471"/>
      <c r="H107" s="472">
        <v>440705.18</v>
      </c>
      <c r="I107" s="473">
        <v>440705.18</v>
      </c>
    </row>
    <row r="108" spans="1:9" x14ac:dyDescent="0.2">
      <c r="A108" s="324" t="s">
        <v>540</v>
      </c>
      <c r="B108" s="324" t="s">
        <v>479</v>
      </c>
      <c r="C108" s="324" t="s">
        <v>489</v>
      </c>
      <c r="D108" s="469" t="s">
        <v>485</v>
      </c>
      <c r="E108" s="470">
        <v>0.04</v>
      </c>
      <c r="F108" s="470" t="s">
        <v>486</v>
      </c>
      <c r="G108" s="471">
        <v>5827708.2999999998</v>
      </c>
      <c r="H108" s="472">
        <v>5827708.2999999998</v>
      </c>
      <c r="I108" s="473">
        <v>5827708.2999999998</v>
      </c>
    </row>
    <row r="109" spans="1:9" x14ac:dyDescent="0.2">
      <c r="A109" s="321" t="s">
        <v>540</v>
      </c>
      <c r="B109" s="321" t="s">
        <v>510</v>
      </c>
      <c r="C109" s="321" t="s">
        <v>511</v>
      </c>
      <c r="D109" s="474" t="s">
        <v>541</v>
      </c>
      <c r="E109" s="475">
        <v>4.7E-2</v>
      </c>
      <c r="F109" s="475" t="s">
        <v>486</v>
      </c>
      <c r="G109" s="476">
        <v>3798266.2</v>
      </c>
      <c r="H109" s="477">
        <v>3798266.2</v>
      </c>
      <c r="I109" s="478">
        <v>3798266.2</v>
      </c>
    </row>
    <row r="110" spans="1:9" ht="10.5" x14ac:dyDescent="0.25">
      <c r="A110" s="457" t="s">
        <v>542</v>
      </c>
      <c r="B110" s="458"/>
      <c r="C110" s="458"/>
      <c r="D110" s="459"/>
      <c r="E110" s="459"/>
      <c r="F110" s="460"/>
      <c r="G110" s="461">
        <v>9951406.370000001</v>
      </c>
      <c r="H110" s="462">
        <v>13170593.129999999</v>
      </c>
      <c r="I110" s="463">
        <v>13170593.129999999</v>
      </c>
    </row>
    <row r="111" spans="1:9" x14ac:dyDescent="0.2">
      <c r="A111" s="323" t="s">
        <v>93</v>
      </c>
      <c r="B111" s="323" t="s">
        <v>479</v>
      </c>
      <c r="C111" s="323" t="s">
        <v>484</v>
      </c>
      <c r="D111" s="464" t="s">
        <v>495</v>
      </c>
      <c r="E111" s="465">
        <v>0.04</v>
      </c>
      <c r="F111" s="465" t="s">
        <v>486</v>
      </c>
      <c r="G111" s="466">
        <v>62149962.26000005</v>
      </c>
      <c r="H111" s="467">
        <v>60497136.579999998</v>
      </c>
      <c r="I111" s="468">
        <v>68567070.2887813</v>
      </c>
    </row>
    <row r="112" spans="1:9" x14ac:dyDescent="0.2">
      <c r="A112" s="324" t="s">
        <v>93</v>
      </c>
      <c r="B112" s="324" t="s">
        <v>479</v>
      </c>
      <c r="C112" s="324" t="s">
        <v>484</v>
      </c>
      <c r="D112" s="469" t="s">
        <v>488</v>
      </c>
      <c r="E112" s="470">
        <v>0.04</v>
      </c>
      <c r="F112" s="470" t="s">
        <v>486</v>
      </c>
      <c r="G112" s="471">
        <v>401271666.57999998</v>
      </c>
      <c r="H112" s="472">
        <v>401805854.69999999</v>
      </c>
      <c r="I112" s="473">
        <v>402104807.78999996</v>
      </c>
    </row>
    <row r="113" spans="1:9" x14ac:dyDescent="0.2">
      <c r="A113" s="324" t="s">
        <v>93</v>
      </c>
      <c r="B113" s="324" t="s">
        <v>479</v>
      </c>
      <c r="C113" s="324" t="s">
        <v>484</v>
      </c>
      <c r="D113" s="469" t="s">
        <v>485</v>
      </c>
      <c r="E113" s="470">
        <v>0.04</v>
      </c>
      <c r="F113" s="470" t="s">
        <v>486</v>
      </c>
      <c r="G113" s="471">
        <v>257353.5</v>
      </c>
      <c r="H113" s="472">
        <v>257353.5</v>
      </c>
      <c r="I113" s="473">
        <v>257353.5</v>
      </c>
    </row>
    <row r="114" spans="1:9" x14ac:dyDescent="0.2">
      <c r="A114" s="324" t="s">
        <v>93</v>
      </c>
      <c r="B114" s="324" t="s">
        <v>479</v>
      </c>
      <c r="C114" s="324" t="s">
        <v>484</v>
      </c>
      <c r="D114" s="469" t="s">
        <v>493</v>
      </c>
      <c r="E114" s="470">
        <v>0.04</v>
      </c>
      <c r="F114" s="470" t="s">
        <v>486</v>
      </c>
      <c r="G114" s="471">
        <v>79991590.590000004</v>
      </c>
      <c r="H114" s="472">
        <v>79991590.590000004</v>
      </c>
      <c r="I114" s="473">
        <v>79991590.590000004</v>
      </c>
    </row>
    <row r="115" spans="1:9" x14ac:dyDescent="0.2">
      <c r="A115" s="324" t="s">
        <v>93</v>
      </c>
      <c r="B115" s="324" t="s">
        <v>479</v>
      </c>
      <c r="C115" s="324" t="s">
        <v>484</v>
      </c>
      <c r="D115" s="469" t="s">
        <v>530</v>
      </c>
      <c r="E115" s="470">
        <v>0.04</v>
      </c>
      <c r="F115" s="470" t="s">
        <v>482</v>
      </c>
      <c r="G115" s="471">
        <v>3327291.3299999996</v>
      </c>
      <c r="H115" s="472">
        <v>3195617.34</v>
      </c>
      <c r="I115" s="473">
        <v>3195617.34</v>
      </c>
    </row>
    <row r="116" spans="1:9" x14ac:dyDescent="0.2">
      <c r="A116" s="324" t="s">
        <v>93</v>
      </c>
      <c r="B116" s="324" t="s">
        <v>479</v>
      </c>
      <c r="C116" s="324" t="s">
        <v>496</v>
      </c>
      <c r="D116" s="469" t="s">
        <v>488</v>
      </c>
      <c r="E116" s="470">
        <v>0.04</v>
      </c>
      <c r="F116" s="470" t="s">
        <v>486</v>
      </c>
      <c r="G116" s="471">
        <v>2451084.6800002102</v>
      </c>
      <c r="H116" s="472">
        <v>4983839.6500000004</v>
      </c>
      <c r="I116" s="473">
        <v>5217139.78</v>
      </c>
    </row>
    <row r="117" spans="1:9" x14ac:dyDescent="0.2">
      <c r="A117" s="324" t="s">
        <v>93</v>
      </c>
      <c r="B117" s="324" t="s">
        <v>479</v>
      </c>
      <c r="C117" s="324" t="s">
        <v>496</v>
      </c>
      <c r="D117" s="469" t="s">
        <v>493</v>
      </c>
      <c r="E117" s="470">
        <v>0.04</v>
      </c>
      <c r="F117" s="470" t="s">
        <v>486</v>
      </c>
      <c r="G117" s="471">
        <v>2015231.36</v>
      </c>
      <c r="H117" s="472">
        <v>2015231.36</v>
      </c>
      <c r="I117" s="473">
        <v>2015231.36</v>
      </c>
    </row>
    <row r="118" spans="1:9" x14ac:dyDescent="0.2">
      <c r="A118" s="324" t="s">
        <v>93</v>
      </c>
      <c r="B118" s="324" t="s">
        <v>479</v>
      </c>
      <c r="C118" s="324" t="s">
        <v>487</v>
      </c>
      <c r="D118" s="469" t="s">
        <v>488</v>
      </c>
      <c r="E118" s="470">
        <v>0.04</v>
      </c>
      <c r="F118" s="470" t="s">
        <v>486</v>
      </c>
      <c r="G118" s="471">
        <v>5746265.6200000001</v>
      </c>
      <c r="H118" s="472">
        <v>5746265.6200000001</v>
      </c>
      <c r="I118" s="473">
        <v>5934212.2000000002</v>
      </c>
    </row>
    <row r="119" spans="1:9" x14ac:dyDescent="0.2">
      <c r="A119" s="324" t="s">
        <v>93</v>
      </c>
      <c r="B119" s="324" t="s">
        <v>479</v>
      </c>
      <c r="C119" s="324" t="s">
        <v>487</v>
      </c>
      <c r="D119" s="469" t="s">
        <v>493</v>
      </c>
      <c r="E119" s="470">
        <v>0.04</v>
      </c>
      <c r="F119" s="470" t="s">
        <v>486</v>
      </c>
      <c r="G119" s="471">
        <v>2230365.0499999998</v>
      </c>
      <c r="H119" s="472">
        <v>2230365.0499999998</v>
      </c>
      <c r="I119" s="473">
        <v>2230365.0499999998</v>
      </c>
    </row>
    <row r="120" spans="1:9" x14ac:dyDescent="0.2">
      <c r="A120" s="324" t="s">
        <v>93</v>
      </c>
      <c r="B120" s="324" t="s">
        <v>479</v>
      </c>
      <c r="C120" s="324" t="s">
        <v>489</v>
      </c>
      <c r="D120" s="469" t="s">
        <v>488</v>
      </c>
      <c r="E120" s="470">
        <v>0.04</v>
      </c>
      <c r="F120" s="470" t="s">
        <v>486</v>
      </c>
      <c r="G120" s="471">
        <v>148099768.36000001</v>
      </c>
      <c r="H120" s="472">
        <v>148099768.36000001</v>
      </c>
      <c r="I120" s="473">
        <v>148099768.36000001</v>
      </c>
    </row>
    <row r="121" spans="1:9" x14ac:dyDescent="0.2">
      <c r="A121" s="324" t="s">
        <v>93</v>
      </c>
      <c r="B121" s="324" t="s">
        <v>479</v>
      </c>
      <c r="C121" s="324" t="s">
        <v>489</v>
      </c>
      <c r="D121" s="469" t="s">
        <v>493</v>
      </c>
      <c r="E121" s="470">
        <v>0.04</v>
      </c>
      <c r="F121" s="470" t="s">
        <v>486</v>
      </c>
      <c r="G121" s="471">
        <v>25120805.629999999</v>
      </c>
      <c r="H121" s="472">
        <v>25120805.629999999</v>
      </c>
      <c r="I121" s="473">
        <v>25120805.629999999</v>
      </c>
    </row>
    <row r="122" spans="1:9" x14ac:dyDescent="0.2">
      <c r="A122" s="324" t="s">
        <v>93</v>
      </c>
      <c r="B122" s="324" t="s">
        <v>479</v>
      </c>
      <c r="C122" s="324" t="s">
        <v>490</v>
      </c>
      <c r="D122" s="469" t="s">
        <v>488</v>
      </c>
      <c r="E122" s="470">
        <v>0.04</v>
      </c>
      <c r="F122" s="470" t="s">
        <v>486</v>
      </c>
      <c r="G122" s="471">
        <v>17802596.969999999</v>
      </c>
      <c r="H122" s="472">
        <v>17539847.649999999</v>
      </c>
      <c r="I122" s="473">
        <v>17539847.649999999</v>
      </c>
    </row>
    <row r="123" spans="1:9" x14ac:dyDescent="0.2">
      <c r="A123" s="324" t="s">
        <v>93</v>
      </c>
      <c r="B123" s="324" t="s">
        <v>479</v>
      </c>
      <c r="C123" s="324" t="s">
        <v>490</v>
      </c>
      <c r="D123" s="469" t="s">
        <v>485</v>
      </c>
      <c r="E123" s="470">
        <v>0.04</v>
      </c>
      <c r="F123" s="470" t="s">
        <v>486</v>
      </c>
      <c r="G123" s="471">
        <v>27706471.379999999</v>
      </c>
      <c r="H123" s="472">
        <v>27706471.379999999</v>
      </c>
      <c r="I123" s="473">
        <v>27706471.379999999</v>
      </c>
    </row>
    <row r="124" spans="1:9" x14ac:dyDescent="0.2">
      <c r="A124" s="324" t="s">
        <v>93</v>
      </c>
      <c r="B124" s="324" t="s">
        <v>479</v>
      </c>
      <c r="C124" s="324" t="s">
        <v>490</v>
      </c>
      <c r="D124" s="469" t="s">
        <v>493</v>
      </c>
      <c r="E124" s="470">
        <v>0.04</v>
      </c>
      <c r="F124" s="470" t="s">
        <v>486</v>
      </c>
      <c r="G124" s="471">
        <v>2126228.62</v>
      </c>
      <c r="H124" s="472">
        <v>2126228.62</v>
      </c>
      <c r="I124" s="473">
        <v>2126228.62</v>
      </c>
    </row>
    <row r="125" spans="1:9" x14ac:dyDescent="0.2">
      <c r="A125" s="324" t="s">
        <v>93</v>
      </c>
      <c r="B125" s="324" t="s">
        <v>479</v>
      </c>
      <c r="C125" s="324" t="s">
        <v>497</v>
      </c>
      <c r="D125" s="469" t="s">
        <v>495</v>
      </c>
      <c r="E125" s="470">
        <v>0.03</v>
      </c>
      <c r="F125" s="470" t="s">
        <v>486</v>
      </c>
      <c r="G125" s="471">
        <v>12757781.39000006</v>
      </c>
      <c r="H125" s="472">
        <v>10151207.85</v>
      </c>
      <c r="I125" s="473">
        <v>10374787.540899999</v>
      </c>
    </row>
    <row r="126" spans="1:9" x14ac:dyDescent="0.2">
      <c r="A126" s="324" t="s">
        <v>93</v>
      </c>
      <c r="B126" s="324" t="s">
        <v>479</v>
      </c>
      <c r="C126" s="324" t="s">
        <v>497</v>
      </c>
      <c r="D126" s="469" t="s">
        <v>488</v>
      </c>
      <c r="E126" s="470">
        <v>0.03</v>
      </c>
      <c r="F126" s="470" t="s">
        <v>486</v>
      </c>
      <c r="G126" s="471">
        <v>210158661.72</v>
      </c>
      <c r="H126" s="472">
        <v>210352874.46000001</v>
      </c>
      <c r="I126" s="473">
        <v>210352874.46000001</v>
      </c>
    </row>
    <row r="127" spans="1:9" x14ac:dyDescent="0.2">
      <c r="A127" s="324" t="s">
        <v>93</v>
      </c>
      <c r="B127" s="324" t="s">
        <v>479</v>
      </c>
      <c r="C127" s="324" t="s">
        <v>497</v>
      </c>
      <c r="D127" s="469" t="s">
        <v>493</v>
      </c>
      <c r="E127" s="470">
        <v>0.03</v>
      </c>
      <c r="F127" s="470" t="s">
        <v>486</v>
      </c>
      <c r="G127" s="471">
        <v>13882986.529999999</v>
      </c>
      <c r="H127" s="472">
        <v>16402310.49</v>
      </c>
      <c r="I127" s="473">
        <v>16402310.49</v>
      </c>
    </row>
    <row r="128" spans="1:9" x14ac:dyDescent="0.2">
      <c r="A128" s="324" t="s">
        <v>93</v>
      </c>
      <c r="B128" s="324" t="s">
        <v>479</v>
      </c>
      <c r="C128" s="324" t="s">
        <v>497</v>
      </c>
      <c r="D128" s="469" t="s">
        <v>530</v>
      </c>
      <c r="E128" s="470">
        <v>0.03</v>
      </c>
      <c r="F128" s="470" t="s">
        <v>486</v>
      </c>
      <c r="G128" s="471">
        <v>334923.06</v>
      </c>
      <c r="H128" s="472">
        <v>334923.06</v>
      </c>
      <c r="I128" s="473">
        <v>334923.06</v>
      </c>
    </row>
    <row r="129" spans="1:9" x14ac:dyDescent="0.2">
      <c r="A129" s="324" t="s">
        <v>93</v>
      </c>
      <c r="B129" s="324" t="s">
        <v>479</v>
      </c>
      <c r="C129" s="324" t="s">
        <v>497</v>
      </c>
      <c r="D129" s="469" t="s">
        <v>543</v>
      </c>
      <c r="E129" s="470">
        <v>0.2</v>
      </c>
      <c r="F129" s="470" t="s">
        <v>486</v>
      </c>
      <c r="G129" s="471">
        <v>226142.13</v>
      </c>
      <c r="H129" s="472">
        <v>226142.13</v>
      </c>
      <c r="I129" s="473">
        <v>226142.13</v>
      </c>
    </row>
    <row r="130" spans="1:9" x14ac:dyDescent="0.2">
      <c r="A130" s="324" t="s">
        <v>93</v>
      </c>
      <c r="B130" s="324" t="s">
        <v>479</v>
      </c>
      <c r="C130" s="324" t="s">
        <v>497</v>
      </c>
      <c r="D130" s="469" t="s">
        <v>481</v>
      </c>
      <c r="E130" s="470">
        <v>0.14285699999999998</v>
      </c>
      <c r="F130" s="470" t="s">
        <v>486</v>
      </c>
      <c r="G130" s="471">
        <v>377946.63</v>
      </c>
      <c r="H130" s="472">
        <v>377946.63</v>
      </c>
      <c r="I130" s="473">
        <v>383891.51</v>
      </c>
    </row>
    <row r="131" spans="1:9" x14ac:dyDescent="0.2">
      <c r="A131" s="324" t="s">
        <v>93</v>
      </c>
      <c r="B131" s="324" t="s">
        <v>479</v>
      </c>
      <c r="C131" s="324" t="s">
        <v>498</v>
      </c>
      <c r="D131" s="469" t="s">
        <v>495</v>
      </c>
      <c r="E131" s="470">
        <v>0.03</v>
      </c>
      <c r="F131" s="470" t="s">
        <v>486</v>
      </c>
      <c r="G131" s="471">
        <v>337966.95</v>
      </c>
      <c r="H131" s="472">
        <v>337966.95</v>
      </c>
      <c r="I131" s="473">
        <v>337966.95</v>
      </c>
    </row>
    <row r="132" spans="1:9" x14ac:dyDescent="0.2">
      <c r="A132" s="324" t="s">
        <v>93</v>
      </c>
      <c r="B132" s="324" t="s">
        <v>479</v>
      </c>
      <c r="C132" s="324" t="s">
        <v>498</v>
      </c>
      <c r="D132" s="469" t="s">
        <v>488</v>
      </c>
      <c r="E132" s="470">
        <v>0.03</v>
      </c>
      <c r="F132" s="470" t="s">
        <v>486</v>
      </c>
      <c r="G132" s="471">
        <v>94612086.870000005</v>
      </c>
      <c r="H132" s="472">
        <v>94573714.560000002</v>
      </c>
      <c r="I132" s="473">
        <v>94917893.25</v>
      </c>
    </row>
    <row r="133" spans="1:9" x14ac:dyDescent="0.2">
      <c r="A133" s="324" t="s">
        <v>93</v>
      </c>
      <c r="B133" s="324" t="s">
        <v>479</v>
      </c>
      <c r="C133" s="324" t="s">
        <v>498</v>
      </c>
      <c r="D133" s="469" t="s">
        <v>493</v>
      </c>
      <c r="E133" s="470">
        <v>0.03</v>
      </c>
      <c r="F133" s="470" t="s">
        <v>486</v>
      </c>
      <c r="G133" s="471">
        <v>929671.69000000006</v>
      </c>
      <c r="H133" s="472">
        <v>929671.69000000006</v>
      </c>
      <c r="I133" s="473">
        <v>929671.69000000006</v>
      </c>
    </row>
    <row r="134" spans="1:9" x14ac:dyDescent="0.2">
      <c r="A134" s="324" t="s">
        <v>93</v>
      </c>
      <c r="B134" s="324" t="s">
        <v>479</v>
      </c>
      <c r="C134" s="324" t="s">
        <v>498</v>
      </c>
      <c r="D134" s="469" t="s">
        <v>530</v>
      </c>
      <c r="E134" s="470">
        <v>0.03</v>
      </c>
      <c r="F134" s="470" t="s">
        <v>486</v>
      </c>
      <c r="G134" s="471">
        <v>151045.98000000001</v>
      </c>
      <c r="H134" s="472">
        <v>151045.98000000001</v>
      </c>
      <c r="I134" s="473">
        <v>151045.98000000001</v>
      </c>
    </row>
    <row r="135" spans="1:9" x14ac:dyDescent="0.2">
      <c r="A135" s="324" t="s">
        <v>93</v>
      </c>
      <c r="B135" s="324" t="s">
        <v>479</v>
      </c>
      <c r="C135" s="324" t="s">
        <v>499</v>
      </c>
      <c r="D135" s="469" t="s">
        <v>488</v>
      </c>
      <c r="E135" s="470">
        <v>0.03</v>
      </c>
      <c r="F135" s="470" t="s">
        <v>486</v>
      </c>
      <c r="G135" s="471">
        <v>40411651.829999998</v>
      </c>
      <c r="H135" s="472">
        <v>40904738.609999999</v>
      </c>
      <c r="I135" s="473">
        <v>41079525.719999999</v>
      </c>
    </row>
    <row r="136" spans="1:9" x14ac:dyDescent="0.2">
      <c r="A136" s="324" t="s">
        <v>93</v>
      </c>
      <c r="B136" s="324" t="s">
        <v>479</v>
      </c>
      <c r="C136" s="324" t="s">
        <v>499</v>
      </c>
      <c r="D136" s="469" t="s">
        <v>530</v>
      </c>
      <c r="E136" s="470">
        <v>0.03</v>
      </c>
      <c r="F136" s="470" t="s">
        <v>486</v>
      </c>
      <c r="G136" s="471">
        <v>-22658.45</v>
      </c>
      <c r="H136" s="472">
        <v>-22658.45</v>
      </c>
      <c r="I136" s="473">
        <v>-22658.45</v>
      </c>
    </row>
    <row r="137" spans="1:9" x14ac:dyDescent="0.2">
      <c r="A137" s="324" t="s">
        <v>93</v>
      </c>
      <c r="B137" s="324" t="s">
        <v>479</v>
      </c>
      <c r="C137" s="324" t="s">
        <v>499</v>
      </c>
      <c r="D137" s="469" t="s">
        <v>481</v>
      </c>
      <c r="E137" s="470">
        <v>0.14285699999999998</v>
      </c>
      <c r="F137" s="470" t="s">
        <v>486</v>
      </c>
      <c r="G137" s="471">
        <v>22658.45</v>
      </c>
      <c r="H137" s="472">
        <v>22658.45</v>
      </c>
      <c r="I137" s="473">
        <v>22658.45</v>
      </c>
    </row>
    <row r="138" spans="1:9" x14ac:dyDescent="0.2">
      <c r="A138" s="324" t="s">
        <v>93</v>
      </c>
      <c r="B138" s="324" t="s">
        <v>479</v>
      </c>
      <c r="C138" s="324" t="s">
        <v>480</v>
      </c>
      <c r="D138" s="469" t="s">
        <v>481</v>
      </c>
      <c r="E138" s="470">
        <v>0.14285699999999998</v>
      </c>
      <c r="F138" s="470" t="s">
        <v>482</v>
      </c>
      <c r="G138" s="471">
        <v>842034.61</v>
      </c>
      <c r="H138" s="472">
        <v>842034.61</v>
      </c>
      <c r="I138" s="473">
        <v>842034.61</v>
      </c>
    </row>
    <row r="139" spans="1:9" x14ac:dyDescent="0.2">
      <c r="A139" s="324" t="s">
        <v>93</v>
      </c>
      <c r="B139" s="324" t="s">
        <v>479</v>
      </c>
      <c r="C139" s="324" t="s">
        <v>544</v>
      </c>
      <c r="D139" s="469" t="s">
        <v>495</v>
      </c>
      <c r="E139" s="470">
        <v>2.2000000000000002E-2</v>
      </c>
      <c r="F139" s="470" t="s">
        <v>486</v>
      </c>
      <c r="G139" s="471">
        <v>37604271.260000005</v>
      </c>
      <c r="H139" s="472">
        <v>798405.48</v>
      </c>
      <c r="I139" s="473">
        <v>798405.48</v>
      </c>
    </row>
    <row r="140" spans="1:9" x14ac:dyDescent="0.2">
      <c r="A140" s="324" t="s">
        <v>93</v>
      </c>
      <c r="B140" s="324" t="s">
        <v>479</v>
      </c>
      <c r="C140" s="324" t="s">
        <v>544</v>
      </c>
      <c r="D140" s="469" t="s">
        <v>488</v>
      </c>
      <c r="E140" s="470">
        <v>2.2000000000000002E-2</v>
      </c>
      <c r="F140" s="470" t="s">
        <v>486</v>
      </c>
      <c r="G140" s="471">
        <v>8873354.3300000001</v>
      </c>
      <c r="H140" s="472">
        <v>8873354.3300000001</v>
      </c>
      <c r="I140" s="473">
        <v>8873354.3300000001</v>
      </c>
    </row>
    <row r="141" spans="1:9" x14ac:dyDescent="0.2">
      <c r="A141" s="324" t="s">
        <v>93</v>
      </c>
      <c r="B141" s="324" t="s">
        <v>479</v>
      </c>
      <c r="C141" s="324" t="s">
        <v>544</v>
      </c>
      <c r="D141" s="469" t="s">
        <v>493</v>
      </c>
      <c r="E141" s="470">
        <v>2.2000000000000002E-2</v>
      </c>
      <c r="F141" s="470" t="s">
        <v>486</v>
      </c>
      <c r="G141" s="471">
        <v>854675.24</v>
      </c>
      <c r="H141" s="472">
        <v>854675.24</v>
      </c>
      <c r="I141" s="473">
        <v>854675.24</v>
      </c>
    </row>
    <row r="142" spans="1:9" x14ac:dyDescent="0.2">
      <c r="A142" s="324" t="s">
        <v>93</v>
      </c>
      <c r="B142" s="324" t="s">
        <v>479</v>
      </c>
      <c r="C142" s="324" t="s">
        <v>544</v>
      </c>
      <c r="D142" s="469" t="s">
        <v>481</v>
      </c>
      <c r="E142" s="470">
        <v>0.14285699999999998</v>
      </c>
      <c r="F142" s="470" t="s">
        <v>482</v>
      </c>
      <c r="G142" s="471">
        <v>20760.77</v>
      </c>
      <c r="H142" s="472">
        <v>20760.77</v>
      </c>
      <c r="I142" s="473">
        <v>20760.77</v>
      </c>
    </row>
    <row r="143" spans="1:9" x14ac:dyDescent="0.2">
      <c r="A143" s="324" t="s">
        <v>93</v>
      </c>
      <c r="B143" s="324" t="s">
        <v>479</v>
      </c>
      <c r="C143" s="324" t="s">
        <v>545</v>
      </c>
      <c r="D143" s="469" t="s">
        <v>495</v>
      </c>
      <c r="E143" s="470">
        <v>2.2000000000000002E-2</v>
      </c>
      <c r="F143" s="470" t="s">
        <v>486</v>
      </c>
      <c r="G143" s="471">
        <v>960382.23</v>
      </c>
      <c r="H143" s="472">
        <v>960382.25</v>
      </c>
      <c r="I143" s="473">
        <v>960382.25</v>
      </c>
    </row>
    <row r="144" spans="1:9" x14ac:dyDescent="0.2">
      <c r="A144" s="324" t="s">
        <v>93</v>
      </c>
      <c r="B144" s="324" t="s">
        <v>479</v>
      </c>
      <c r="C144" s="324" t="s">
        <v>545</v>
      </c>
      <c r="D144" s="469" t="s">
        <v>488</v>
      </c>
      <c r="E144" s="470">
        <v>2.2000000000000002E-2</v>
      </c>
      <c r="F144" s="470" t="s">
        <v>486</v>
      </c>
      <c r="G144" s="471">
        <v>13346197.32</v>
      </c>
      <c r="H144" s="472">
        <v>13347490.810000001</v>
      </c>
      <c r="I144" s="473">
        <v>13347490.810000001</v>
      </c>
    </row>
    <row r="145" spans="1:9" x14ac:dyDescent="0.2">
      <c r="A145" s="324" t="s">
        <v>93</v>
      </c>
      <c r="B145" s="324" t="s">
        <v>479</v>
      </c>
      <c r="C145" s="324" t="s">
        <v>545</v>
      </c>
      <c r="D145" s="469" t="s">
        <v>493</v>
      </c>
      <c r="E145" s="470">
        <v>2.2000000000000002E-2</v>
      </c>
      <c r="F145" s="470" t="s">
        <v>486</v>
      </c>
      <c r="G145" s="471">
        <v>126817.39</v>
      </c>
      <c r="H145" s="472">
        <v>126817.39</v>
      </c>
      <c r="I145" s="473">
        <v>164559.97</v>
      </c>
    </row>
    <row r="146" spans="1:9" x14ac:dyDescent="0.2">
      <c r="A146" s="324" t="s">
        <v>93</v>
      </c>
      <c r="B146" s="324" t="s">
        <v>479</v>
      </c>
      <c r="C146" s="324" t="s">
        <v>545</v>
      </c>
      <c r="D146" s="469" t="s">
        <v>530</v>
      </c>
      <c r="E146" s="470">
        <v>2.2000000000000002E-2</v>
      </c>
      <c r="F146" s="470" t="s">
        <v>486</v>
      </c>
      <c r="G146" s="471"/>
      <c r="H146" s="472">
        <v>552.95000000000005</v>
      </c>
      <c r="I146" s="473">
        <v>552.95000000000005</v>
      </c>
    </row>
    <row r="147" spans="1:9" x14ac:dyDescent="0.2">
      <c r="A147" s="324" t="s">
        <v>93</v>
      </c>
      <c r="B147" s="324" t="s">
        <v>479</v>
      </c>
      <c r="C147" s="324" t="s">
        <v>545</v>
      </c>
      <c r="D147" s="469" t="s">
        <v>481</v>
      </c>
      <c r="E147" s="470">
        <v>0.14285699999999998</v>
      </c>
      <c r="F147" s="470" t="s">
        <v>486</v>
      </c>
      <c r="G147" s="471">
        <v>85068.91</v>
      </c>
      <c r="H147" s="472">
        <v>85068.91</v>
      </c>
      <c r="I147" s="473">
        <v>85068.91</v>
      </c>
    </row>
    <row r="148" spans="1:9" x14ac:dyDescent="0.2">
      <c r="A148" s="324" t="s">
        <v>93</v>
      </c>
      <c r="B148" s="324" t="s">
        <v>479</v>
      </c>
      <c r="C148" s="324" t="s">
        <v>546</v>
      </c>
      <c r="D148" s="469" t="s">
        <v>495</v>
      </c>
      <c r="E148" s="470">
        <v>2.2000000000000002E-2</v>
      </c>
      <c r="F148" s="470" t="s">
        <v>486</v>
      </c>
      <c r="G148" s="471">
        <v>4550092.32</v>
      </c>
      <c r="H148" s="472">
        <v>4550092.32</v>
      </c>
      <c r="I148" s="473">
        <v>6891926.1503209993</v>
      </c>
    </row>
    <row r="149" spans="1:9" x14ac:dyDescent="0.2">
      <c r="A149" s="324" t="s">
        <v>93</v>
      </c>
      <c r="B149" s="324" t="s">
        <v>479</v>
      </c>
      <c r="C149" s="324" t="s">
        <v>546</v>
      </c>
      <c r="D149" s="469" t="s">
        <v>488</v>
      </c>
      <c r="E149" s="470">
        <v>2.2000000000000002E-2</v>
      </c>
      <c r="F149" s="470" t="s">
        <v>486</v>
      </c>
      <c r="G149" s="471">
        <v>108996585.2</v>
      </c>
      <c r="H149" s="472">
        <v>145003255.13999999</v>
      </c>
      <c r="I149" s="473">
        <v>145195921.22999999</v>
      </c>
    </row>
    <row r="150" spans="1:9" x14ac:dyDescent="0.2">
      <c r="A150" s="324" t="s">
        <v>93</v>
      </c>
      <c r="B150" s="324" t="s">
        <v>479</v>
      </c>
      <c r="C150" s="324" t="s">
        <v>546</v>
      </c>
      <c r="D150" s="469" t="s">
        <v>493</v>
      </c>
      <c r="E150" s="470">
        <v>2.2000000000000002E-2</v>
      </c>
      <c r="F150" s="470" t="s">
        <v>486</v>
      </c>
      <c r="G150" s="471">
        <v>5887968.5099999998</v>
      </c>
      <c r="H150" s="472">
        <v>5887973.2300000004</v>
      </c>
      <c r="I150" s="473">
        <v>5887973.2300000004</v>
      </c>
    </row>
    <row r="151" spans="1:9" x14ac:dyDescent="0.2">
      <c r="A151" s="324" t="s">
        <v>93</v>
      </c>
      <c r="B151" s="324" t="s">
        <v>479</v>
      </c>
      <c r="C151" s="324" t="s">
        <v>546</v>
      </c>
      <c r="D151" s="469" t="s">
        <v>530</v>
      </c>
      <c r="E151" s="470">
        <v>2.2000000000000002E-2</v>
      </c>
      <c r="F151" s="470" t="s">
        <v>486</v>
      </c>
      <c r="G151" s="471">
        <v>612.05000000000007</v>
      </c>
      <c r="H151" s="472">
        <v>612.05000000000007</v>
      </c>
      <c r="I151" s="473">
        <v>612.05000000000007</v>
      </c>
    </row>
    <row r="152" spans="1:9" x14ac:dyDescent="0.2">
      <c r="A152" s="324" t="s">
        <v>93</v>
      </c>
      <c r="B152" s="324" t="s">
        <v>479</v>
      </c>
      <c r="C152" s="324" t="s">
        <v>546</v>
      </c>
      <c r="D152" s="469" t="s">
        <v>481</v>
      </c>
      <c r="E152" s="470">
        <v>0.14285699999999998</v>
      </c>
      <c r="F152" s="470" t="s">
        <v>486</v>
      </c>
      <c r="G152" s="471"/>
      <c r="H152" s="472">
        <v>19402.939999999999</v>
      </c>
      <c r="I152" s="473">
        <v>19402.939999999999</v>
      </c>
    </row>
    <row r="153" spans="1:9" x14ac:dyDescent="0.2">
      <c r="A153" s="324" t="s">
        <v>93</v>
      </c>
      <c r="B153" s="324" t="s">
        <v>510</v>
      </c>
      <c r="C153" s="324" t="s">
        <v>547</v>
      </c>
      <c r="D153" s="469" t="s">
        <v>548</v>
      </c>
      <c r="E153" s="470">
        <v>6.3E-2</v>
      </c>
      <c r="F153" s="470" t="s">
        <v>486</v>
      </c>
      <c r="G153" s="471">
        <v>229741.67</v>
      </c>
      <c r="H153" s="472">
        <v>229741.67</v>
      </c>
      <c r="I153" s="473">
        <v>229741.67</v>
      </c>
    </row>
    <row r="154" spans="1:9" x14ac:dyDescent="0.2">
      <c r="A154" s="324" t="s">
        <v>93</v>
      </c>
      <c r="B154" s="324" t="s">
        <v>501</v>
      </c>
      <c r="C154" s="324" t="s">
        <v>549</v>
      </c>
      <c r="D154" s="469" t="s">
        <v>550</v>
      </c>
      <c r="E154" s="470">
        <v>0.02</v>
      </c>
      <c r="F154" s="470" t="s">
        <v>486</v>
      </c>
      <c r="G154" s="471">
        <v>565061.6</v>
      </c>
      <c r="H154" s="472">
        <v>565061.6</v>
      </c>
      <c r="I154" s="473">
        <v>565061.6</v>
      </c>
    </row>
    <row r="155" spans="1:9" x14ac:dyDescent="0.2">
      <c r="A155" s="324" t="s">
        <v>93</v>
      </c>
      <c r="B155" s="324" t="s">
        <v>501</v>
      </c>
      <c r="C155" s="324" t="s">
        <v>549</v>
      </c>
      <c r="D155" s="469" t="s">
        <v>551</v>
      </c>
      <c r="E155" s="470">
        <v>4.5999999999999999E-2</v>
      </c>
      <c r="F155" s="470" t="s">
        <v>486</v>
      </c>
      <c r="G155" s="471">
        <v>502662.17</v>
      </c>
      <c r="H155" s="472">
        <v>502662.17</v>
      </c>
      <c r="I155" s="473">
        <v>502662.17</v>
      </c>
    </row>
    <row r="156" spans="1:9" x14ac:dyDescent="0.2">
      <c r="A156" s="324" t="s">
        <v>93</v>
      </c>
      <c r="B156" s="324" t="s">
        <v>501</v>
      </c>
      <c r="C156" s="324" t="s">
        <v>549</v>
      </c>
      <c r="D156" s="469" t="s">
        <v>552</v>
      </c>
      <c r="E156" s="470">
        <v>2.6000000000000002E-2</v>
      </c>
      <c r="F156" s="470" t="s">
        <v>486</v>
      </c>
      <c r="G156" s="471">
        <v>576008.53</v>
      </c>
      <c r="H156" s="472">
        <v>576008.53</v>
      </c>
      <c r="I156" s="473">
        <v>576008.53</v>
      </c>
    </row>
    <row r="157" spans="1:9" x14ac:dyDescent="0.2">
      <c r="A157" s="324" t="s">
        <v>93</v>
      </c>
      <c r="B157" s="324" t="s">
        <v>501</v>
      </c>
      <c r="C157" s="324" t="s">
        <v>502</v>
      </c>
      <c r="D157" s="469" t="s">
        <v>503</v>
      </c>
      <c r="E157" s="470">
        <v>1.7000000000000001E-2</v>
      </c>
      <c r="F157" s="470" t="s">
        <v>486</v>
      </c>
      <c r="G157" s="471">
        <v>209396.66999999998</v>
      </c>
      <c r="H157" s="472">
        <v>211335.61</v>
      </c>
      <c r="I157" s="473">
        <v>211335.61</v>
      </c>
    </row>
    <row r="158" spans="1:9" x14ac:dyDescent="0.2">
      <c r="A158" s="321" t="s">
        <v>93</v>
      </c>
      <c r="B158" s="321" t="s">
        <v>501</v>
      </c>
      <c r="C158" s="321" t="s">
        <v>502</v>
      </c>
      <c r="D158" s="474" t="s">
        <v>553</v>
      </c>
      <c r="E158" s="475">
        <v>2.8000000000000001E-2</v>
      </c>
      <c r="F158" s="475" t="s">
        <v>486</v>
      </c>
      <c r="G158" s="476">
        <v>4585252.68</v>
      </c>
      <c r="H158" s="477">
        <v>4224322.88</v>
      </c>
      <c r="I158" s="478">
        <v>4224322.88</v>
      </c>
    </row>
    <row r="159" spans="1:9" ht="10.5" x14ac:dyDescent="0.25">
      <c r="A159" s="457" t="s">
        <v>554</v>
      </c>
      <c r="B159" s="458"/>
      <c r="C159" s="458"/>
      <c r="D159" s="459"/>
      <c r="E159" s="459"/>
      <c r="F159" s="460"/>
      <c r="G159" s="461">
        <v>1343294490.1700003</v>
      </c>
      <c r="H159" s="462">
        <v>1343738929.3200002</v>
      </c>
      <c r="I159" s="463">
        <v>1355849795.7000022</v>
      </c>
    </row>
    <row r="160" spans="1:9" x14ac:dyDescent="0.2">
      <c r="A160" s="322" t="s">
        <v>94</v>
      </c>
      <c r="B160" s="322" t="s">
        <v>479</v>
      </c>
      <c r="C160" s="322" t="s">
        <v>484</v>
      </c>
      <c r="D160" s="452" t="s">
        <v>495</v>
      </c>
      <c r="E160" s="453">
        <v>0.04</v>
      </c>
      <c r="F160" s="453" t="s">
        <v>486</v>
      </c>
      <c r="G160" s="454">
        <v>852460.86</v>
      </c>
      <c r="H160" s="455">
        <v>996765.86</v>
      </c>
      <c r="I160" s="456">
        <v>996765.86</v>
      </c>
    </row>
    <row r="161" spans="1:9" ht="10.5" x14ac:dyDescent="0.25">
      <c r="A161" s="457" t="s">
        <v>555</v>
      </c>
      <c r="B161" s="458"/>
      <c r="C161" s="458"/>
      <c r="D161" s="459"/>
      <c r="E161" s="459"/>
      <c r="F161" s="460"/>
      <c r="G161" s="461">
        <v>852460.86</v>
      </c>
      <c r="H161" s="462">
        <v>996765.86</v>
      </c>
      <c r="I161" s="463">
        <v>996765.86</v>
      </c>
    </row>
    <row r="162" spans="1:9" x14ac:dyDescent="0.2">
      <c r="A162" s="323" t="s">
        <v>95</v>
      </c>
      <c r="B162" s="323" t="s">
        <v>479</v>
      </c>
      <c r="C162" s="323" t="s">
        <v>484</v>
      </c>
      <c r="D162" s="464" t="s">
        <v>495</v>
      </c>
      <c r="E162" s="465">
        <v>0.04</v>
      </c>
      <c r="F162" s="465" t="s">
        <v>486</v>
      </c>
      <c r="G162" s="466">
        <v>790872.18</v>
      </c>
      <c r="H162" s="467">
        <v>859106.94000000006</v>
      </c>
      <c r="I162" s="468">
        <v>859106.94000000006</v>
      </c>
    </row>
    <row r="163" spans="1:9" x14ac:dyDescent="0.2">
      <c r="A163" s="324" t="s">
        <v>95</v>
      </c>
      <c r="B163" s="324" t="s">
        <v>479</v>
      </c>
      <c r="C163" s="324" t="s">
        <v>497</v>
      </c>
      <c r="D163" s="469" t="s">
        <v>495</v>
      </c>
      <c r="E163" s="470">
        <v>0.03</v>
      </c>
      <c r="F163" s="470" t="s">
        <v>486</v>
      </c>
      <c r="G163" s="471">
        <v>104724.34</v>
      </c>
      <c r="H163" s="472">
        <v>710330.59999999916</v>
      </c>
      <c r="I163" s="473">
        <v>710330.59999999916</v>
      </c>
    </row>
    <row r="164" spans="1:9" x14ac:dyDescent="0.2">
      <c r="A164" s="324" t="s">
        <v>95</v>
      </c>
      <c r="B164" s="324" t="s">
        <v>479</v>
      </c>
      <c r="C164" s="324" t="s">
        <v>498</v>
      </c>
      <c r="D164" s="469" t="s">
        <v>488</v>
      </c>
      <c r="E164" s="470">
        <v>0.03</v>
      </c>
      <c r="F164" s="470" t="s">
        <v>486</v>
      </c>
      <c r="G164" s="471"/>
      <c r="H164" s="472">
        <v>3881145.14</v>
      </c>
      <c r="I164" s="473">
        <v>3881145.14</v>
      </c>
    </row>
    <row r="165" spans="1:9" x14ac:dyDescent="0.2">
      <c r="A165" s="324" t="s">
        <v>95</v>
      </c>
      <c r="B165" s="324" t="s">
        <v>479</v>
      </c>
      <c r="C165" s="324" t="s">
        <v>499</v>
      </c>
      <c r="D165" s="469" t="s">
        <v>488</v>
      </c>
      <c r="E165" s="470">
        <v>0.03</v>
      </c>
      <c r="F165" s="470" t="s">
        <v>486</v>
      </c>
      <c r="G165" s="471"/>
      <c r="H165" s="472">
        <v>5570477.7400000002</v>
      </c>
      <c r="I165" s="473">
        <v>5570477.7400000002</v>
      </c>
    </row>
    <row r="166" spans="1:9" x14ac:dyDescent="0.2">
      <c r="A166" s="324" t="s">
        <v>95</v>
      </c>
      <c r="B166" s="324" t="s">
        <v>479</v>
      </c>
      <c r="C166" s="324" t="s">
        <v>480</v>
      </c>
      <c r="D166" s="469" t="s">
        <v>495</v>
      </c>
      <c r="E166" s="470">
        <v>0</v>
      </c>
      <c r="F166" s="470" t="s">
        <v>556</v>
      </c>
      <c r="G166" s="471">
        <v>0</v>
      </c>
      <c r="H166" s="472">
        <v>0</v>
      </c>
      <c r="I166" s="473">
        <v>0</v>
      </c>
    </row>
    <row r="167" spans="1:9" x14ac:dyDescent="0.2">
      <c r="A167" s="324" t="s">
        <v>95</v>
      </c>
      <c r="B167" s="324" t="s">
        <v>479</v>
      </c>
      <c r="C167" s="324" t="s">
        <v>557</v>
      </c>
      <c r="D167" s="469" t="s">
        <v>495</v>
      </c>
      <c r="E167" s="470">
        <v>0</v>
      </c>
      <c r="F167" s="470" t="s">
        <v>556</v>
      </c>
      <c r="G167" s="471">
        <v>0</v>
      </c>
      <c r="H167" s="472">
        <v>0</v>
      </c>
      <c r="I167" s="473">
        <v>0</v>
      </c>
    </row>
    <row r="168" spans="1:9" x14ac:dyDescent="0.2">
      <c r="A168" s="324" t="s">
        <v>95</v>
      </c>
      <c r="B168" s="324" t="s">
        <v>479</v>
      </c>
      <c r="C168" s="324" t="s">
        <v>558</v>
      </c>
      <c r="D168" s="469" t="s">
        <v>495</v>
      </c>
      <c r="E168" s="470">
        <v>0</v>
      </c>
      <c r="F168" s="470" t="s">
        <v>556</v>
      </c>
      <c r="G168" s="471">
        <v>0</v>
      </c>
      <c r="H168" s="472">
        <v>0</v>
      </c>
      <c r="I168" s="473">
        <v>0</v>
      </c>
    </row>
    <row r="169" spans="1:9" x14ac:dyDescent="0.2">
      <c r="A169" s="324" t="s">
        <v>95</v>
      </c>
      <c r="B169" s="324" t="s">
        <v>479</v>
      </c>
      <c r="C169" s="324" t="s">
        <v>545</v>
      </c>
      <c r="D169" s="469" t="s">
        <v>559</v>
      </c>
      <c r="E169" s="470">
        <v>0</v>
      </c>
      <c r="F169" s="470" t="s">
        <v>560</v>
      </c>
      <c r="G169" s="471">
        <v>773370.68</v>
      </c>
      <c r="H169" s="472">
        <v>773370.68</v>
      </c>
      <c r="I169" s="473">
        <v>773370.68</v>
      </c>
    </row>
    <row r="170" spans="1:9" x14ac:dyDescent="0.2">
      <c r="A170" s="324" t="s">
        <v>95</v>
      </c>
      <c r="B170" s="324" t="s">
        <v>479</v>
      </c>
      <c r="C170" s="324" t="s">
        <v>545</v>
      </c>
      <c r="D170" s="469" t="s">
        <v>495</v>
      </c>
      <c r="E170" s="470">
        <v>2.2000000000000002E-2</v>
      </c>
      <c r="F170" s="470" t="s">
        <v>486</v>
      </c>
      <c r="G170" s="471">
        <v>70934.14</v>
      </c>
      <c r="H170" s="472">
        <v>14365060.530000001</v>
      </c>
      <c r="I170" s="473">
        <v>14365060.530000001</v>
      </c>
    </row>
    <row r="171" spans="1:9" x14ac:dyDescent="0.2">
      <c r="A171" s="324" t="s">
        <v>95</v>
      </c>
      <c r="B171" s="324" t="s">
        <v>479</v>
      </c>
      <c r="C171" s="324" t="s">
        <v>545</v>
      </c>
      <c r="D171" s="469" t="s">
        <v>488</v>
      </c>
      <c r="E171" s="470">
        <v>2.2000000000000002E-2</v>
      </c>
      <c r="F171" s="470" t="s">
        <v>486</v>
      </c>
      <c r="G171" s="471">
        <v>9649430.0600000005</v>
      </c>
      <c r="H171" s="472">
        <v>9868351.7999999989</v>
      </c>
      <c r="I171" s="473">
        <v>9868351.7999999989</v>
      </c>
    </row>
    <row r="172" spans="1:9" x14ac:dyDescent="0.2">
      <c r="A172" s="324" t="s">
        <v>95</v>
      </c>
      <c r="B172" s="324" t="s">
        <v>479</v>
      </c>
      <c r="C172" s="324" t="s">
        <v>546</v>
      </c>
      <c r="D172" s="469" t="s">
        <v>495</v>
      </c>
      <c r="E172" s="470">
        <v>2.2000000000000002E-2</v>
      </c>
      <c r="F172" s="470" t="s">
        <v>486</v>
      </c>
      <c r="G172" s="471"/>
      <c r="H172" s="472">
        <v>370526.15</v>
      </c>
      <c r="I172" s="473">
        <v>370526.15</v>
      </c>
    </row>
    <row r="173" spans="1:9" x14ac:dyDescent="0.2">
      <c r="A173" s="324" t="s">
        <v>95</v>
      </c>
      <c r="B173" s="324" t="s">
        <v>479</v>
      </c>
      <c r="C173" s="324" t="s">
        <v>546</v>
      </c>
      <c r="D173" s="469" t="s">
        <v>488</v>
      </c>
      <c r="E173" s="470">
        <v>2.2000000000000002E-2</v>
      </c>
      <c r="F173" s="470" t="s">
        <v>486</v>
      </c>
      <c r="G173" s="471">
        <v>5594377.4000000004</v>
      </c>
      <c r="H173" s="472">
        <v>6523485.8700000001</v>
      </c>
      <c r="I173" s="473">
        <v>6523485.8700000001</v>
      </c>
    </row>
    <row r="174" spans="1:9" x14ac:dyDescent="0.2">
      <c r="A174" s="324" t="s">
        <v>95</v>
      </c>
      <c r="B174" s="324" t="s">
        <v>510</v>
      </c>
      <c r="C174" s="324" t="s">
        <v>511</v>
      </c>
      <c r="D174" s="469" t="s">
        <v>521</v>
      </c>
      <c r="E174" s="470">
        <v>4.7E-2</v>
      </c>
      <c r="F174" s="470" t="s">
        <v>486</v>
      </c>
      <c r="G174" s="471">
        <v>1417941.15</v>
      </c>
      <c r="H174" s="472">
        <v>39165681.509999998</v>
      </c>
      <c r="I174" s="473">
        <v>39165681.509999998</v>
      </c>
    </row>
    <row r="175" spans="1:9" x14ac:dyDescent="0.2">
      <c r="A175" s="324" t="s">
        <v>95</v>
      </c>
      <c r="B175" s="324" t="s">
        <v>510</v>
      </c>
      <c r="C175" s="324" t="s">
        <v>511</v>
      </c>
      <c r="D175" s="469" t="s">
        <v>522</v>
      </c>
      <c r="E175" s="470">
        <v>4.7E-2</v>
      </c>
      <c r="F175" s="470" t="s">
        <v>486</v>
      </c>
      <c r="G175" s="471">
        <v>1028127.73</v>
      </c>
      <c r="H175" s="472">
        <v>1011135.42</v>
      </c>
      <c r="I175" s="473">
        <v>1011135.42</v>
      </c>
    </row>
    <row r="176" spans="1:9" x14ac:dyDescent="0.2">
      <c r="A176" s="324" t="s">
        <v>95</v>
      </c>
      <c r="B176" s="324" t="s">
        <v>510</v>
      </c>
      <c r="C176" s="324" t="s">
        <v>511</v>
      </c>
      <c r="D176" s="469" t="s">
        <v>561</v>
      </c>
      <c r="E176" s="470">
        <v>4.7E-2</v>
      </c>
      <c r="F176" s="470" t="s">
        <v>486</v>
      </c>
      <c r="G176" s="471">
        <v>155569.01</v>
      </c>
      <c r="H176" s="472">
        <v>155569.01</v>
      </c>
      <c r="I176" s="473">
        <v>155569.01</v>
      </c>
    </row>
    <row r="177" spans="1:9" x14ac:dyDescent="0.2">
      <c r="A177" s="321" t="s">
        <v>95</v>
      </c>
      <c r="B177" s="321" t="s">
        <v>532</v>
      </c>
      <c r="C177" s="321" t="s">
        <v>533</v>
      </c>
      <c r="D177" s="474" t="s">
        <v>562</v>
      </c>
      <c r="E177" s="475">
        <v>0.02</v>
      </c>
      <c r="F177" s="475" t="s">
        <v>486</v>
      </c>
      <c r="G177" s="476">
        <v>0</v>
      </c>
      <c r="H177" s="477">
        <v>0</v>
      </c>
      <c r="I177" s="478">
        <v>0</v>
      </c>
    </row>
    <row r="178" spans="1:9" ht="10.5" x14ac:dyDescent="0.25">
      <c r="A178" s="457" t="s">
        <v>563</v>
      </c>
      <c r="B178" s="458"/>
      <c r="C178" s="458"/>
      <c r="D178" s="459"/>
      <c r="E178" s="459"/>
      <c r="F178" s="460"/>
      <c r="G178" s="461">
        <v>19585346.690000001</v>
      </c>
      <c r="H178" s="462">
        <v>83254241.390000001</v>
      </c>
      <c r="I178" s="463">
        <v>83254241.390000001</v>
      </c>
    </row>
    <row r="179" spans="1:9" x14ac:dyDescent="0.2">
      <c r="A179" s="323" t="s">
        <v>564</v>
      </c>
      <c r="B179" s="323" t="s">
        <v>479</v>
      </c>
      <c r="C179" s="323" t="s">
        <v>484</v>
      </c>
      <c r="D179" s="464" t="s">
        <v>495</v>
      </c>
      <c r="E179" s="465">
        <v>0.04</v>
      </c>
      <c r="F179" s="465" t="s">
        <v>486</v>
      </c>
      <c r="G179" s="466">
        <v>5657885.3600000003</v>
      </c>
      <c r="H179" s="467">
        <v>5657885.3600000003</v>
      </c>
      <c r="I179" s="468">
        <v>5657885.3600000003</v>
      </c>
    </row>
    <row r="180" spans="1:9" x14ac:dyDescent="0.2">
      <c r="A180" s="324" t="s">
        <v>564</v>
      </c>
      <c r="B180" s="324" t="s">
        <v>479</v>
      </c>
      <c r="C180" s="324" t="s">
        <v>545</v>
      </c>
      <c r="D180" s="469" t="s">
        <v>495</v>
      </c>
      <c r="E180" s="470">
        <v>2.2000000000000002E-2</v>
      </c>
      <c r="F180" s="465" t="s">
        <v>486</v>
      </c>
      <c r="G180" s="471"/>
      <c r="H180" s="472">
        <v>0</v>
      </c>
      <c r="I180" s="473">
        <v>0</v>
      </c>
    </row>
    <row r="181" spans="1:9" x14ac:dyDescent="0.2">
      <c r="A181" s="324" t="s">
        <v>564</v>
      </c>
      <c r="B181" s="324" t="s">
        <v>479</v>
      </c>
      <c r="C181" s="324" t="s">
        <v>546</v>
      </c>
      <c r="D181" s="469" t="s">
        <v>495</v>
      </c>
      <c r="E181" s="470">
        <v>2.2000000000000002E-2</v>
      </c>
      <c r="F181" s="465" t="s">
        <v>486</v>
      </c>
      <c r="G181" s="471"/>
      <c r="H181" s="472">
        <v>0</v>
      </c>
      <c r="I181" s="473">
        <v>0</v>
      </c>
    </row>
    <row r="182" spans="1:9" x14ac:dyDescent="0.2">
      <c r="A182" s="321" t="s">
        <v>564</v>
      </c>
      <c r="B182" s="321" t="s">
        <v>479</v>
      </c>
      <c r="C182" s="321" t="s">
        <v>546</v>
      </c>
      <c r="D182" s="474" t="s">
        <v>488</v>
      </c>
      <c r="E182" s="475">
        <v>2.2000000000000002E-2</v>
      </c>
      <c r="F182" s="465" t="s">
        <v>486</v>
      </c>
      <c r="G182" s="476">
        <v>0</v>
      </c>
      <c r="H182" s="477">
        <v>384574.73</v>
      </c>
      <c r="I182" s="478">
        <v>384574.73</v>
      </c>
    </row>
    <row r="183" spans="1:9" ht="10.5" x14ac:dyDescent="0.25">
      <c r="A183" s="457" t="s">
        <v>565</v>
      </c>
      <c r="B183" s="458"/>
      <c r="C183" s="458"/>
      <c r="D183" s="459"/>
      <c r="E183" s="459"/>
      <c r="F183" s="460"/>
      <c r="G183" s="461">
        <v>5657885.3600000003</v>
      </c>
      <c r="H183" s="462">
        <v>6042460.0899999999</v>
      </c>
      <c r="I183" s="463">
        <v>6042460.0899999999</v>
      </c>
    </row>
    <row r="184" spans="1:9" x14ac:dyDescent="0.2">
      <c r="A184" s="322" t="s">
        <v>566</v>
      </c>
      <c r="B184" s="322" t="s">
        <v>510</v>
      </c>
      <c r="C184" s="322" t="s">
        <v>511</v>
      </c>
      <c r="D184" s="452" t="s">
        <v>512</v>
      </c>
      <c r="E184" s="453">
        <v>4.7E-2</v>
      </c>
      <c r="F184" s="453" t="s">
        <v>486</v>
      </c>
      <c r="G184" s="454">
        <v>0</v>
      </c>
      <c r="H184" s="455">
        <v>0</v>
      </c>
      <c r="I184" s="456">
        <v>4339171.5346999997</v>
      </c>
    </row>
    <row r="185" spans="1:9" ht="10.5" x14ac:dyDescent="0.25">
      <c r="A185" s="457" t="s">
        <v>567</v>
      </c>
      <c r="B185" s="458"/>
      <c r="C185" s="458"/>
      <c r="D185" s="459"/>
      <c r="E185" s="459"/>
      <c r="F185" s="460"/>
      <c r="G185" s="461">
        <v>0</v>
      </c>
      <c r="H185" s="462">
        <v>0</v>
      </c>
      <c r="I185" s="463">
        <v>4339171.5346999997</v>
      </c>
    </row>
    <row r="186" spans="1:9" ht="10.5" x14ac:dyDescent="0.25">
      <c r="A186" s="479" t="s">
        <v>568</v>
      </c>
      <c r="B186" s="480"/>
      <c r="C186" s="480"/>
      <c r="D186" s="481"/>
      <c r="E186" s="482" t="s">
        <v>204</v>
      </c>
      <c r="F186" s="482"/>
      <c r="G186" s="483">
        <v>1628643785.6600003</v>
      </c>
      <c r="H186" s="484">
        <v>1698254306.5500002</v>
      </c>
      <c r="I186" s="485">
        <v>1715286585.344703</v>
      </c>
    </row>
    <row r="188" spans="1:9" ht="12.5" x14ac:dyDescent="0.25">
      <c r="B188" s="448"/>
      <c r="C188" s="448"/>
      <c r="D188" s="486"/>
      <c r="E188" s="486"/>
      <c r="F188" s="486"/>
      <c r="G188" s="448"/>
      <c r="H188" s="448"/>
      <c r="I188" s="448"/>
    </row>
    <row r="189" spans="1:9" ht="12.5" x14ac:dyDescent="0.25">
      <c r="B189" s="448"/>
      <c r="C189" s="448"/>
      <c r="D189" s="486"/>
      <c r="E189" s="486"/>
      <c r="F189" s="486"/>
      <c r="G189" s="448"/>
      <c r="H189" s="448"/>
      <c r="I189" s="448"/>
    </row>
    <row r="190" spans="1:9" ht="12.5" x14ac:dyDescent="0.25">
      <c r="A190" s="448"/>
      <c r="B190" s="448"/>
      <c r="C190" s="448"/>
      <c r="D190" s="486"/>
      <c r="E190" s="486"/>
      <c r="F190" s="486"/>
      <c r="G190" s="448"/>
      <c r="H190" s="448"/>
      <c r="I190" s="448"/>
    </row>
    <row r="191" spans="1:9" ht="12.5" x14ac:dyDescent="0.25">
      <c r="A191" s="448"/>
      <c r="B191" s="448"/>
      <c r="C191" s="448"/>
      <c r="D191" s="486"/>
      <c r="E191" s="486"/>
      <c r="F191" s="486"/>
      <c r="G191" s="448"/>
      <c r="H191" s="448"/>
      <c r="I191" s="448"/>
    </row>
    <row r="192" spans="1:9" ht="12.5" x14ac:dyDescent="0.25">
      <c r="A192" s="448"/>
      <c r="B192" s="448"/>
      <c r="C192" s="448"/>
      <c r="D192" s="486"/>
      <c r="E192" s="486"/>
      <c r="F192" s="486"/>
      <c r="G192" s="448"/>
      <c r="H192" s="448"/>
      <c r="I192" s="448"/>
    </row>
    <row r="193" spans="1:9" ht="12.5" x14ac:dyDescent="0.25">
      <c r="A193" s="448"/>
      <c r="B193" s="448"/>
      <c r="C193" s="448"/>
      <c r="D193" s="486"/>
      <c r="E193" s="486"/>
      <c r="F193" s="486"/>
      <c r="G193" s="448"/>
      <c r="H193" s="448"/>
      <c r="I193" s="448"/>
    </row>
    <row r="194" spans="1:9" ht="12.5" x14ac:dyDescent="0.25">
      <c r="A194" s="448"/>
      <c r="B194" s="448"/>
      <c r="C194" s="448"/>
      <c r="D194" s="486"/>
      <c r="E194" s="486"/>
      <c r="F194" s="486"/>
      <c r="G194" s="448"/>
      <c r="H194" s="448"/>
      <c r="I194" s="448"/>
    </row>
    <row r="195" spans="1:9" ht="12.5" x14ac:dyDescent="0.25">
      <c r="A195" s="448"/>
      <c r="B195" s="448"/>
      <c r="C195" s="448"/>
      <c r="D195" s="486"/>
      <c r="E195" s="486"/>
      <c r="F195" s="486"/>
      <c r="G195" s="448"/>
      <c r="H195" s="448"/>
      <c r="I195" s="448"/>
    </row>
    <row r="196" spans="1:9" ht="12.5" x14ac:dyDescent="0.25">
      <c r="A196" s="448"/>
      <c r="B196" s="448"/>
      <c r="C196" s="448"/>
      <c r="D196" s="486"/>
      <c r="E196" s="486"/>
      <c r="F196" s="486"/>
      <c r="G196" s="448"/>
      <c r="H196" s="448"/>
      <c r="I196" s="448"/>
    </row>
    <row r="197" spans="1:9" ht="12.5" x14ac:dyDescent="0.25">
      <c r="A197" s="448"/>
      <c r="B197" s="448"/>
      <c r="C197" s="448"/>
      <c r="D197" s="486"/>
      <c r="E197" s="486"/>
      <c r="F197" s="486"/>
      <c r="G197" s="448"/>
      <c r="H197" s="448"/>
      <c r="I197" s="448"/>
    </row>
    <row r="198" spans="1:9" ht="12.5" x14ac:dyDescent="0.25">
      <c r="A198" s="448"/>
      <c r="B198" s="448"/>
      <c r="C198" s="448"/>
      <c r="D198" s="486"/>
      <c r="E198" s="486"/>
      <c r="F198" s="486"/>
      <c r="G198" s="448"/>
      <c r="H198" s="448"/>
      <c r="I198" s="448"/>
    </row>
    <row r="199" spans="1:9" ht="12.5" x14ac:dyDescent="0.25">
      <c r="A199" s="448"/>
      <c r="B199" s="448"/>
      <c r="C199" s="448"/>
      <c r="D199" s="486"/>
      <c r="E199" s="486"/>
      <c r="F199" s="486"/>
      <c r="G199" s="448"/>
      <c r="H199" s="448"/>
      <c r="I199" s="448"/>
    </row>
    <row r="200" spans="1:9" ht="12.5" x14ac:dyDescent="0.25">
      <c r="A200" s="448"/>
      <c r="B200" s="448"/>
      <c r="C200" s="448"/>
      <c r="D200" s="486"/>
      <c r="E200" s="486"/>
      <c r="F200" s="486"/>
      <c r="G200" s="448"/>
      <c r="H200" s="448"/>
      <c r="I200" s="448"/>
    </row>
    <row r="201" spans="1:9" ht="12.5" x14ac:dyDescent="0.25">
      <c r="A201" s="448"/>
      <c r="B201" s="448"/>
      <c r="C201" s="448"/>
      <c r="D201" s="486"/>
      <c r="E201" s="486"/>
      <c r="F201" s="486"/>
      <c r="G201" s="448"/>
      <c r="H201" s="448"/>
      <c r="I201" s="448"/>
    </row>
    <row r="202" spans="1:9" ht="12.5" x14ac:dyDescent="0.25">
      <c r="A202" s="448"/>
      <c r="B202" s="448"/>
      <c r="C202" s="448"/>
      <c r="D202" s="486"/>
      <c r="E202" s="486"/>
      <c r="F202" s="486"/>
      <c r="G202" s="448"/>
      <c r="H202" s="448"/>
      <c r="I202" s="448"/>
    </row>
    <row r="203" spans="1:9" ht="12.5" x14ac:dyDescent="0.25">
      <c r="A203" s="448"/>
      <c r="B203" s="448"/>
      <c r="C203" s="448"/>
      <c r="D203" s="486"/>
      <c r="E203" s="486"/>
      <c r="F203" s="486"/>
      <c r="G203" s="448"/>
      <c r="H203" s="448"/>
      <c r="I203" s="448"/>
    </row>
    <row r="204" spans="1:9" ht="12.5" x14ac:dyDescent="0.25">
      <c r="A204" s="448"/>
      <c r="B204" s="448"/>
      <c r="C204" s="448"/>
      <c r="D204" s="486"/>
      <c r="E204" s="486"/>
      <c r="F204" s="486"/>
      <c r="G204" s="448"/>
      <c r="H204" s="448"/>
      <c r="I204" s="448"/>
    </row>
    <row r="205" spans="1:9" ht="12.5" x14ac:dyDescent="0.25">
      <c r="A205" s="448"/>
      <c r="B205" s="448"/>
      <c r="C205" s="448"/>
      <c r="D205" s="486"/>
      <c r="E205" s="486"/>
      <c r="F205" s="486"/>
      <c r="G205" s="448"/>
      <c r="H205" s="448"/>
      <c r="I205" s="448"/>
    </row>
    <row r="206" spans="1:9" ht="12.5" x14ac:dyDescent="0.25">
      <c r="A206" s="448"/>
      <c r="B206" s="448"/>
      <c r="C206" s="448"/>
      <c r="D206" s="486"/>
      <c r="E206" s="486"/>
      <c r="F206" s="486"/>
      <c r="G206" s="448"/>
      <c r="H206" s="448"/>
      <c r="I206" s="448"/>
    </row>
    <row r="207" spans="1:9" ht="12.5" x14ac:dyDescent="0.25">
      <c r="A207" s="448"/>
      <c r="B207" s="448"/>
      <c r="C207" s="448"/>
      <c r="D207" s="486"/>
      <c r="E207" s="486"/>
      <c r="F207" s="486"/>
      <c r="G207" s="448"/>
      <c r="H207" s="448"/>
      <c r="I207" s="448"/>
    </row>
    <row r="208" spans="1:9" ht="12.5" x14ac:dyDescent="0.25">
      <c r="A208" s="448"/>
      <c r="B208" s="448"/>
      <c r="C208" s="448"/>
      <c r="D208" s="486"/>
      <c r="E208" s="486"/>
      <c r="F208" s="486"/>
      <c r="G208" s="448"/>
      <c r="H208" s="448"/>
      <c r="I208" s="448"/>
    </row>
    <row r="209" spans="1:9" ht="12.5" x14ac:dyDescent="0.25">
      <c r="A209" s="448"/>
      <c r="B209" s="448"/>
      <c r="C209" s="448"/>
      <c r="D209" s="486"/>
      <c r="E209" s="486"/>
      <c r="F209" s="486"/>
      <c r="G209" s="448"/>
      <c r="H209" s="448"/>
      <c r="I209" s="448"/>
    </row>
    <row r="210" spans="1:9" ht="12.5" x14ac:dyDescent="0.25">
      <c r="A210" s="448"/>
      <c r="B210" s="448"/>
      <c r="C210" s="448"/>
      <c r="D210" s="486"/>
      <c r="E210" s="486"/>
      <c r="F210" s="486"/>
      <c r="G210" s="448"/>
      <c r="H210" s="448"/>
      <c r="I210" s="448"/>
    </row>
    <row r="211" spans="1:9" ht="12.5" x14ac:dyDescent="0.25">
      <c r="A211" s="448"/>
      <c r="B211" s="448"/>
      <c r="C211" s="448"/>
      <c r="D211" s="486"/>
      <c r="E211" s="486"/>
      <c r="F211" s="486"/>
      <c r="G211" s="448"/>
      <c r="H211" s="448"/>
      <c r="I211" s="448"/>
    </row>
    <row r="212" spans="1:9" ht="12.5" x14ac:dyDescent="0.25">
      <c r="A212" s="448"/>
      <c r="B212" s="448"/>
      <c r="C212" s="448"/>
      <c r="D212" s="486"/>
      <c r="E212" s="486"/>
      <c r="F212" s="486"/>
      <c r="G212" s="448"/>
      <c r="H212" s="448"/>
      <c r="I212" s="448"/>
    </row>
    <row r="213" spans="1:9" ht="12.5" x14ac:dyDescent="0.25">
      <c r="A213" s="448"/>
      <c r="B213" s="448"/>
      <c r="C213" s="448"/>
      <c r="D213" s="486"/>
      <c r="E213" s="486"/>
      <c r="F213" s="486"/>
      <c r="G213" s="448"/>
      <c r="H213" s="448"/>
      <c r="I213" s="448"/>
    </row>
    <row r="214" spans="1:9" ht="12.5" x14ac:dyDescent="0.25">
      <c r="A214" s="448"/>
      <c r="B214" s="448"/>
      <c r="C214" s="448"/>
      <c r="D214" s="486"/>
      <c r="E214" s="486"/>
      <c r="F214" s="486"/>
      <c r="G214" s="448"/>
      <c r="H214" s="448"/>
      <c r="I214" s="448"/>
    </row>
    <row r="215" spans="1:9" ht="12.5" x14ac:dyDescent="0.25">
      <c r="A215" s="448"/>
      <c r="B215" s="448"/>
      <c r="C215" s="448"/>
      <c r="D215" s="486"/>
      <c r="E215" s="486"/>
      <c r="F215" s="486"/>
      <c r="G215" s="448"/>
      <c r="H215" s="448"/>
      <c r="I215" s="448"/>
    </row>
    <row r="216" spans="1:9" ht="12.5" x14ac:dyDescent="0.25">
      <c r="A216" s="448"/>
      <c r="B216" s="448"/>
      <c r="C216" s="448"/>
      <c r="D216" s="486"/>
      <c r="E216" s="486"/>
      <c r="F216" s="486"/>
      <c r="G216" s="448"/>
      <c r="H216" s="448"/>
      <c r="I216" s="448"/>
    </row>
    <row r="217" spans="1:9" ht="12.5" x14ac:dyDescent="0.25">
      <c r="A217" s="448"/>
      <c r="B217" s="448"/>
      <c r="C217" s="448"/>
      <c r="D217" s="486"/>
      <c r="E217" s="486"/>
      <c r="F217" s="486"/>
      <c r="G217" s="448"/>
      <c r="H217" s="448"/>
      <c r="I217" s="448"/>
    </row>
    <row r="218" spans="1:9" ht="12.5" x14ac:dyDescent="0.25">
      <c r="A218" s="448"/>
      <c r="B218" s="448"/>
      <c r="C218" s="448"/>
      <c r="D218" s="486"/>
      <c r="E218" s="486"/>
      <c r="F218" s="486"/>
      <c r="G218" s="448"/>
      <c r="H218" s="448"/>
      <c r="I218" s="448"/>
    </row>
    <row r="219" spans="1:9" ht="12.5" x14ac:dyDescent="0.25">
      <c r="A219" s="448"/>
      <c r="B219" s="448"/>
      <c r="C219" s="448"/>
      <c r="D219" s="486"/>
      <c r="E219" s="486"/>
      <c r="F219" s="486"/>
      <c r="G219" s="448"/>
      <c r="H219" s="448"/>
      <c r="I219" s="448"/>
    </row>
    <row r="220" spans="1:9" ht="12.5" x14ac:dyDescent="0.25">
      <c r="A220" s="448"/>
      <c r="B220" s="448"/>
      <c r="C220" s="448"/>
      <c r="D220" s="486"/>
      <c r="E220" s="486"/>
      <c r="F220" s="486"/>
      <c r="G220" s="448"/>
      <c r="H220" s="448"/>
      <c r="I220" s="448"/>
    </row>
    <row r="221" spans="1:9" ht="12.5" x14ac:dyDescent="0.25">
      <c r="A221" s="448"/>
      <c r="B221" s="448"/>
      <c r="C221" s="448"/>
      <c r="D221" s="486"/>
      <c r="E221" s="486"/>
      <c r="F221" s="486"/>
      <c r="G221" s="448"/>
      <c r="H221" s="448"/>
      <c r="I221" s="448"/>
    </row>
    <row r="222" spans="1:9" ht="12.5" x14ac:dyDescent="0.25">
      <c r="A222" s="448"/>
      <c r="B222" s="448"/>
      <c r="C222" s="448"/>
      <c r="D222" s="486"/>
      <c r="E222" s="486"/>
      <c r="F222" s="486"/>
      <c r="G222" s="448"/>
      <c r="H222" s="448"/>
      <c r="I222" s="448"/>
    </row>
    <row r="223" spans="1:9" ht="12.5" x14ac:dyDescent="0.25">
      <c r="A223" s="448"/>
      <c r="B223" s="448"/>
      <c r="C223" s="448"/>
      <c r="D223" s="486"/>
      <c r="E223" s="486"/>
      <c r="F223" s="486"/>
      <c r="G223" s="448"/>
      <c r="H223" s="448"/>
      <c r="I223" s="448"/>
    </row>
    <row r="224" spans="1:9" ht="12.5" x14ac:dyDescent="0.25">
      <c r="A224" s="448"/>
      <c r="B224" s="448"/>
      <c r="C224" s="448"/>
      <c r="D224" s="486"/>
      <c r="E224" s="486"/>
      <c r="F224" s="486"/>
      <c r="G224" s="448"/>
      <c r="H224" s="448"/>
      <c r="I224" s="448"/>
    </row>
    <row r="225" spans="1:9" ht="12.5" x14ac:dyDescent="0.25">
      <c r="A225" s="448"/>
      <c r="B225" s="448"/>
      <c r="C225" s="448"/>
      <c r="D225" s="486"/>
      <c r="E225" s="486"/>
      <c r="F225" s="486"/>
      <c r="G225" s="448"/>
      <c r="H225" s="448"/>
      <c r="I225" s="448"/>
    </row>
    <row r="226" spans="1:9" ht="12.5" x14ac:dyDescent="0.25">
      <c r="A226" s="448"/>
      <c r="B226" s="448"/>
      <c r="C226" s="448"/>
      <c r="D226" s="486"/>
      <c r="E226" s="486"/>
      <c r="F226" s="486"/>
      <c r="G226" s="448"/>
      <c r="H226" s="448"/>
      <c r="I226" s="448"/>
    </row>
    <row r="227" spans="1:9" ht="12.5" x14ac:dyDescent="0.25">
      <c r="A227" s="448"/>
      <c r="B227" s="448"/>
      <c r="C227" s="448"/>
      <c r="D227" s="486"/>
      <c r="E227" s="486"/>
      <c r="F227" s="486"/>
      <c r="G227" s="448"/>
      <c r="H227" s="448"/>
      <c r="I227" s="448"/>
    </row>
    <row r="228" spans="1:9" ht="12.5" x14ac:dyDescent="0.25">
      <c r="A228" s="448"/>
      <c r="B228" s="448"/>
      <c r="C228" s="448"/>
      <c r="D228" s="486"/>
      <c r="E228" s="486"/>
      <c r="F228" s="486"/>
      <c r="G228" s="448"/>
      <c r="H228" s="448"/>
      <c r="I228" s="448"/>
    </row>
    <row r="229" spans="1:9" ht="12.5" x14ac:dyDescent="0.25">
      <c r="A229" s="448"/>
      <c r="B229" s="448"/>
      <c r="C229" s="448"/>
      <c r="D229" s="486"/>
      <c r="E229" s="486"/>
      <c r="F229" s="486"/>
      <c r="G229" s="448"/>
      <c r="H229" s="448"/>
      <c r="I229" s="448"/>
    </row>
    <row r="230" spans="1:9" ht="12.5" x14ac:dyDescent="0.25">
      <c r="A230" s="448"/>
      <c r="B230" s="448"/>
      <c r="C230" s="448"/>
      <c r="D230" s="486"/>
      <c r="E230" s="486"/>
      <c r="F230" s="486"/>
      <c r="G230" s="448"/>
      <c r="H230" s="448"/>
      <c r="I230" s="448"/>
    </row>
    <row r="231" spans="1:9" ht="12.5" x14ac:dyDescent="0.25">
      <c r="A231" s="448"/>
      <c r="B231" s="448"/>
      <c r="C231" s="448"/>
      <c r="D231" s="486"/>
      <c r="E231" s="486"/>
      <c r="F231" s="486"/>
      <c r="G231" s="448"/>
      <c r="H231" s="448"/>
      <c r="I231" s="448"/>
    </row>
    <row r="232" spans="1:9" ht="12.5" x14ac:dyDescent="0.25">
      <c r="A232" s="448"/>
      <c r="B232" s="448"/>
      <c r="C232" s="448"/>
      <c r="D232" s="486"/>
      <c r="E232" s="486"/>
      <c r="F232" s="486"/>
      <c r="G232" s="448"/>
      <c r="H232" s="448"/>
      <c r="I232" s="448"/>
    </row>
    <row r="233" spans="1:9" ht="12.5" x14ac:dyDescent="0.25">
      <c r="A233" s="448"/>
      <c r="B233" s="448"/>
      <c r="C233" s="448"/>
      <c r="D233" s="486"/>
      <c r="E233" s="486"/>
      <c r="F233" s="486"/>
      <c r="G233" s="448"/>
      <c r="H233" s="448"/>
      <c r="I233" s="448"/>
    </row>
    <row r="234" spans="1:9" ht="12.5" x14ac:dyDescent="0.25">
      <c r="A234" s="448"/>
      <c r="B234" s="448"/>
      <c r="C234" s="448"/>
      <c r="D234" s="486"/>
      <c r="E234" s="486"/>
      <c r="F234" s="486"/>
      <c r="G234" s="448"/>
      <c r="H234" s="448"/>
      <c r="I234" s="448"/>
    </row>
    <row r="235" spans="1:9" ht="12.5" x14ac:dyDescent="0.25">
      <c r="A235" s="448"/>
      <c r="B235" s="448"/>
      <c r="C235" s="448"/>
      <c r="D235" s="486"/>
      <c r="E235" s="486"/>
      <c r="F235" s="486"/>
      <c r="G235" s="448"/>
      <c r="H235" s="448"/>
      <c r="I235" s="448"/>
    </row>
    <row r="236" spans="1:9" ht="12.5" x14ac:dyDescent="0.25">
      <c r="A236" s="448"/>
      <c r="B236" s="448"/>
      <c r="C236" s="448"/>
      <c r="D236" s="486"/>
      <c r="E236" s="486"/>
      <c r="F236" s="486"/>
      <c r="G236" s="448"/>
      <c r="H236" s="448"/>
      <c r="I236" s="448"/>
    </row>
    <row r="237" spans="1:9" ht="12.5" x14ac:dyDescent="0.25">
      <c r="A237" s="448"/>
      <c r="B237" s="448"/>
      <c r="C237" s="448"/>
      <c r="D237" s="486"/>
      <c r="E237" s="486"/>
      <c r="F237" s="486"/>
      <c r="G237" s="448"/>
      <c r="H237" s="448"/>
      <c r="I237" s="448"/>
    </row>
    <row r="238" spans="1:9" ht="12.5" x14ac:dyDescent="0.25">
      <c r="A238" s="448"/>
      <c r="B238" s="448"/>
      <c r="C238" s="448"/>
      <c r="D238" s="486"/>
      <c r="E238" s="486"/>
      <c r="F238" s="486"/>
      <c r="G238" s="448"/>
      <c r="H238" s="448"/>
      <c r="I238" s="448"/>
    </row>
    <row r="239" spans="1:9" ht="12.5" x14ac:dyDescent="0.25">
      <c r="A239" s="448"/>
      <c r="B239" s="448"/>
      <c r="C239" s="448"/>
      <c r="D239" s="486"/>
      <c r="E239" s="486"/>
      <c r="F239" s="486"/>
      <c r="G239" s="448"/>
      <c r="H239" s="448"/>
      <c r="I239" s="448"/>
    </row>
    <row r="240" spans="1:9" ht="12.5" x14ac:dyDescent="0.25">
      <c r="A240" s="448"/>
      <c r="B240" s="448"/>
      <c r="C240" s="448"/>
      <c r="D240" s="486"/>
      <c r="E240" s="486"/>
      <c r="F240" s="486"/>
      <c r="G240" s="448"/>
      <c r="H240" s="448"/>
      <c r="I240" s="448"/>
    </row>
    <row r="241" spans="1:9" ht="12.5" x14ac:dyDescent="0.25">
      <c r="A241" s="448"/>
      <c r="B241" s="448"/>
      <c r="C241" s="448"/>
      <c r="D241" s="486"/>
      <c r="E241" s="486"/>
      <c r="F241" s="486"/>
      <c r="G241" s="448"/>
      <c r="H241" s="448"/>
      <c r="I241" s="448"/>
    </row>
    <row r="242" spans="1:9" ht="12.5" x14ac:dyDescent="0.25">
      <c r="A242" s="448"/>
      <c r="B242" s="448"/>
      <c r="C242" s="448"/>
      <c r="D242" s="486"/>
      <c r="E242" s="486"/>
      <c r="F242" s="486"/>
      <c r="G242" s="448"/>
      <c r="H242" s="448"/>
      <c r="I242" s="448"/>
    </row>
    <row r="243" spans="1:9" ht="12.5" x14ac:dyDescent="0.25">
      <c r="A243" s="448"/>
      <c r="B243" s="448"/>
      <c r="C243" s="448"/>
      <c r="D243" s="486"/>
      <c r="E243" s="486"/>
      <c r="F243" s="486"/>
      <c r="G243" s="448"/>
      <c r="H243" s="448"/>
      <c r="I243" s="448"/>
    </row>
    <row r="244" spans="1:9" ht="12.5" x14ac:dyDescent="0.25">
      <c r="A244" s="448"/>
      <c r="B244" s="448"/>
      <c r="C244" s="448"/>
      <c r="D244" s="486"/>
      <c r="E244" s="486"/>
      <c r="F244" s="486"/>
      <c r="G244" s="448"/>
      <c r="H244" s="448"/>
      <c r="I244" s="448"/>
    </row>
    <row r="245" spans="1:9" ht="12.5" x14ac:dyDescent="0.25">
      <c r="A245" s="448"/>
      <c r="B245" s="448"/>
      <c r="C245" s="448"/>
      <c r="D245" s="486"/>
      <c r="E245" s="486"/>
      <c r="F245" s="486"/>
      <c r="G245" s="448"/>
      <c r="H245" s="448"/>
      <c r="I245" s="448"/>
    </row>
    <row r="246" spans="1:9" ht="12.5" x14ac:dyDescent="0.25">
      <c r="A246" s="448"/>
      <c r="B246" s="448"/>
      <c r="C246" s="448"/>
      <c r="D246" s="486"/>
      <c r="E246" s="486"/>
      <c r="F246" s="486"/>
      <c r="G246" s="448"/>
      <c r="H246" s="448"/>
      <c r="I246" s="448"/>
    </row>
    <row r="247" spans="1:9" ht="12.5" x14ac:dyDescent="0.25">
      <c r="A247" s="448"/>
      <c r="B247" s="448"/>
      <c r="C247" s="448"/>
      <c r="D247" s="486"/>
      <c r="E247" s="486"/>
      <c r="F247" s="486"/>
      <c r="G247" s="448"/>
      <c r="H247" s="448"/>
      <c r="I247" s="448"/>
    </row>
    <row r="248" spans="1:9" ht="12.5" x14ac:dyDescent="0.25">
      <c r="A248" s="448"/>
      <c r="B248" s="448"/>
      <c r="C248" s="448"/>
      <c r="D248" s="486"/>
      <c r="E248" s="486"/>
      <c r="F248" s="486"/>
      <c r="G248" s="448"/>
      <c r="H248" s="448"/>
      <c r="I248" s="448"/>
    </row>
    <row r="249" spans="1:9" ht="12.5" x14ac:dyDescent="0.25">
      <c r="A249" s="448"/>
      <c r="B249" s="448"/>
      <c r="C249" s="448"/>
      <c r="D249" s="486"/>
      <c r="E249" s="486"/>
      <c r="F249" s="486"/>
      <c r="G249" s="448"/>
      <c r="H249" s="448"/>
      <c r="I249" s="448"/>
    </row>
    <row r="250" spans="1:9" ht="12.5" x14ac:dyDescent="0.25">
      <c r="A250" s="448"/>
      <c r="B250" s="448"/>
      <c r="C250" s="448"/>
      <c r="D250" s="486"/>
      <c r="E250" s="486"/>
      <c r="F250" s="486"/>
      <c r="G250" s="448"/>
      <c r="H250" s="448"/>
      <c r="I250" s="448"/>
    </row>
    <row r="251" spans="1:9" ht="12.5" x14ac:dyDescent="0.25">
      <c r="A251" s="448"/>
      <c r="B251" s="448"/>
      <c r="C251" s="448"/>
      <c r="D251" s="486"/>
      <c r="E251" s="486"/>
      <c r="F251" s="486"/>
      <c r="G251" s="448"/>
      <c r="H251" s="448"/>
      <c r="I251" s="448"/>
    </row>
    <row r="252" spans="1:9" ht="12.5" x14ac:dyDescent="0.25">
      <c r="A252" s="448"/>
      <c r="B252" s="448"/>
      <c r="C252" s="448"/>
      <c r="D252" s="486"/>
      <c r="E252" s="486"/>
      <c r="F252" s="486"/>
      <c r="G252" s="448"/>
      <c r="H252" s="448"/>
      <c r="I252" s="448"/>
    </row>
    <row r="253" spans="1:9" ht="12.5" x14ac:dyDescent="0.25">
      <c r="A253" s="448"/>
      <c r="B253" s="448"/>
      <c r="C253" s="448"/>
      <c r="D253" s="486"/>
      <c r="E253" s="486"/>
      <c r="F253" s="486"/>
      <c r="G253" s="448"/>
      <c r="H253" s="448"/>
      <c r="I253" s="448"/>
    </row>
    <row r="254" spans="1:9" ht="12.5" x14ac:dyDescent="0.25">
      <c r="A254" s="448"/>
      <c r="B254" s="448"/>
      <c r="C254" s="448"/>
      <c r="D254" s="486"/>
      <c r="E254" s="486"/>
      <c r="F254" s="486"/>
      <c r="G254" s="448"/>
      <c r="H254" s="448"/>
      <c r="I254" s="448"/>
    </row>
    <row r="255" spans="1:9" ht="12.5" x14ac:dyDescent="0.25">
      <c r="A255" s="448"/>
      <c r="B255" s="448"/>
      <c r="C255" s="448"/>
      <c r="D255" s="486"/>
      <c r="E255" s="486"/>
      <c r="F255" s="486"/>
      <c r="G255" s="448"/>
      <c r="H255" s="448"/>
      <c r="I255" s="448"/>
    </row>
    <row r="256" spans="1:9" ht="12.5" x14ac:dyDescent="0.25">
      <c r="A256" s="448"/>
      <c r="B256" s="448"/>
      <c r="C256" s="448"/>
      <c r="D256" s="486"/>
      <c r="E256" s="486"/>
      <c r="F256" s="486"/>
      <c r="G256" s="448"/>
      <c r="H256" s="448"/>
      <c r="I256" s="448"/>
    </row>
    <row r="257" spans="1:9" ht="12.5" x14ac:dyDescent="0.25">
      <c r="A257" s="448"/>
      <c r="B257" s="448"/>
      <c r="C257" s="448"/>
      <c r="D257" s="486"/>
      <c r="E257" s="486"/>
      <c r="F257" s="486"/>
      <c r="G257" s="448"/>
      <c r="H257" s="448"/>
      <c r="I257" s="448"/>
    </row>
    <row r="258" spans="1:9" ht="12.5" x14ac:dyDescent="0.25">
      <c r="A258" s="448"/>
      <c r="B258" s="448"/>
      <c r="C258" s="448"/>
      <c r="D258" s="486"/>
      <c r="E258" s="486"/>
      <c r="F258" s="486"/>
      <c r="G258" s="448"/>
      <c r="H258" s="448"/>
      <c r="I258" s="448"/>
    </row>
    <row r="259" spans="1:9" ht="12.5" x14ac:dyDescent="0.25">
      <c r="A259" s="448"/>
      <c r="B259" s="448"/>
      <c r="C259" s="448"/>
      <c r="D259" s="486"/>
      <c r="E259" s="486"/>
      <c r="F259" s="486"/>
      <c r="G259" s="448"/>
      <c r="H259" s="448"/>
      <c r="I259" s="448"/>
    </row>
    <row r="260" spans="1:9" ht="12.5" x14ac:dyDescent="0.25">
      <c r="A260" s="448"/>
      <c r="B260" s="448"/>
      <c r="C260" s="448"/>
      <c r="D260" s="486"/>
      <c r="E260" s="486"/>
      <c r="F260" s="486"/>
      <c r="G260" s="448"/>
      <c r="H260" s="448"/>
      <c r="I260" s="448"/>
    </row>
    <row r="261" spans="1:9" ht="12.5" x14ac:dyDescent="0.25">
      <c r="A261" s="448"/>
      <c r="B261" s="448"/>
      <c r="C261" s="448"/>
      <c r="D261" s="486"/>
      <c r="E261" s="486"/>
      <c r="F261" s="486"/>
      <c r="G261" s="448"/>
      <c r="H261" s="448"/>
      <c r="I261" s="448"/>
    </row>
    <row r="262" spans="1:9" ht="12.5" x14ac:dyDescent="0.25">
      <c r="A262" s="448"/>
      <c r="B262" s="448"/>
      <c r="C262" s="448"/>
      <c r="D262" s="486"/>
      <c r="E262" s="486"/>
      <c r="F262" s="486"/>
      <c r="G262" s="448"/>
      <c r="H262" s="448"/>
      <c r="I262" s="448"/>
    </row>
    <row r="263" spans="1:9" ht="12.5" x14ac:dyDescent="0.25">
      <c r="A263" s="448"/>
      <c r="B263" s="448"/>
      <c r="C263" s="448"/>
      <c r="D263" s="486"/>
      <c r="E263" s="486"/>
      <c r="F263" s="486"/>
      <c r="G263" s="448"/>
      <c r="H263" s="448"/>
      <c r="I263" s="448"/>
    </row>
    <row r="264" spans="1:9" ht="12.5" x14ac:dyDescent="0.25">
      <c r="A264" s="448"/>
      <c r="B264" s="448"/>
      <c r="C264" s="448"/>
      <c r="D264" s="486"/>
      <c r="E264" s="486"/>
      <c r="F264" s="486"/>
      <c r="G264" s="448"/>
      <c r="H264" s="448"/>
      <c r="I264" s="448"/>
    </row>
    <row r="265" spans="1:9" ht="12.5" x14ac:dyDescent="0.25">
      <c r="A265" s="448"/>
      <c r="B265" s="448"/>
      <c r="C265" s="448"/>
      <c r="D265" s="486"/>
      <c r="E265" s="486"/>
      <c r="F265" s="486"/>
      <c r="G265" s="448"/>
      <c r="H265" s="448"/>
      <c r="I265" s="448"/>
    </row>
    <row r="266" spans="1:9" ht="12.5" x14ac:dyDescent="0.25">
      <c r="A266" s="448"/>
      <c r="B266" s="448"/>
      <c r="C266" s="448"/>
      <c r="D266" s="486"/>
      <c r="E266" s="486"/>
      <c r="F266" s="486"/>
      <c r="G266" s="448"/>
      <c r="H266" s="448"/>
      <c r="I266" s="448"/>
    </row>
    <row r="267" spans="1:9" ht="12.5" x14ac:dyDescent="0.25">
      <c r="A267" s="448"/>
      <c r="B267" s="448"/>
      <c r="C267" s="448"/>
      <c r="D267" s="486"/>
      <c r="E267" s="486"/>
      <c r="F267" s="486"/>
      <c r="G267" s="448"/>
      <c r="H267" s="448"/>
      <c r="I267" s="448"/>
    </row>
    <row r="268" spans="1:9" ht="12.5" x14ac:dyDescent="0.25">
      <c r="A268" s="448"/>
      <c r="B268" s="448"/>
      <c r="C268" s="448"/>
      <c r="D268" s="486"/>
      <c r="E268" s="486"/>
      <c r="F268" s="486"/>
      <c r="G268" s="448"/>
      <c r="H268" s="448"/>
      <c r="I268" s="448"/>
    </row>
    <row r="269" spans="1:9" ht="12.5" x14ac:dyDescent="0.25">
      <c r="A269" s="448"/>
      <c r="B269" s="448"/>
      <c r="C269" s="448"/>
      <c r="D269" s="486"/>
      <c r="E269" s="486"/>
      <c r="F269" s="486"/>
      <c r="G269" s="448"/>
      <c r="H269" s="448"/>
      <c r="I269" s="448"/>
    </row>
    <row r="270" spans="1:9" ht="12.5" x14ac:dyDescent="0.25">
      <c r="A270" s="448"/>
      <c r="B270" s="448"/>
      <c r="C270" s="448"/>
      <c r="D270" s="486"/>
      <c r="E270" s="486"/>
      <c r="F270" s="486"/>
      <c r="G270" s="448"/>
      <c r="H270" s="448"/>
      <c r="I270" s="448"/>
    </row>
    <row r="271" spans="1:9" ht="12.5" x14ac:dyDescent="0.25">
      <c r="A271" s="448"/>
      <c r="B271" s="448"/>
      <c r="C271" s="448"/>
      <c r="D271" s="486"/>
      <c r="E271" s="486"/>
      <c r="F271" s="486"/>
      <c r="G271" s="448"/>
      <c r="H271" s="448"/>
      <c r="I271" s="448"/>
    </row>
    <row r="272" spans="1:9" ht="12.5" x14ac:dyDescent="0.25">
      <c r="A272" s="448"/>
      <c r="B272" s="448"/>
      <c r="C272" s="448"/>
      <c r="D272" s="486"/>
      <c r="E272" s="486"/>
      <c r="F272" s="486"/>
      <c r="G272" s="448"/>
      <c r="H272" s="448"/>
      <c r="I272" s="448"/>
    </row>
    <row r="273" spans="1:9" ht="12.5" x14ac:dyDescent="0.25">
      <c r="A273" s="448"/>
      <c r="B273" s="448"/>
      <c r="C273" s="448"/>
      <c r="D273" s="486"/>
      <c r="E273" s="486"/>
      <c r="F273" s="486"/>
      <c r="G273" s="448"/>
      <c r="H273" s="448"/>
      <c r="I273" s="448"/>
    </row>
    <row r="274" spans="1:9" ht="12.5" x14ac:dyDescent="0.25">
      <c r="A274" s="448"/>
      <c r="B274" s="448"/>
      <c r="C274" s="448"/>
      <c r="D274" s="486"/>
      <c r="E274" s="486"/>
      <c r="F274" s="486"/>
      <c r="G274" s="448"/>
      <c r="H274" s="448"/>
      <c r="I274" s="448"/>
    </row>
    <row r="275" spans="1:9" ht="12.5" x14ac:dyDescent="0.25">
      <c r="A275" s="448"/>
      <c r="B275" s="448"/>
      <c r="C275" s="448"/>
      <c r="D275" s="486"/>
      <c r="E275" s="486"/>
      <c r="F275" s="486"/>
      <c r="G275" s="448"/>
      <c r="H275" s="448"/>
      <c r="I275" s="448"/>
    </row>
    <row r="276" spans="1:9" ht="12.5" x14ac:dyDescent="0.25">
      <c r="A276" s="448"/>
      <c r="B276" s="448"/>
      <c r="C276" s="448"/>
      <c r="D276" s="486"/>
      <c r="E276" s="486"/>
      <c r="F276" s="486"/>
      <c r="G276" s="448"/>
      <c r="H276" s="448"/>
      <c r="I276" s="448"/>
    </row>
    <row r="277" spans="1:9" ht="12.5" x14ac:dyDescent="0.25">
      <c r="A277" s="448"/>
      <c r="B277" s="448"/>
      <c r="C277" s="448"/>
      <c r="D277" s="486"/>
      <c r="E277" s="486"/>
      <c r="F277" s="486"/>
      <c r="G277" s="448"/>
      <c r="H277" s="448"/>
      <c r="I277" s="448"/>
    </row>
    <row r="278" spans="1:9" ht="12.5" x14ac:dyDescent="0.25">
      <c r="A278" s="448"/>
      <c r="B278" s="448"/>
      <c r="C278" s="448"/>
      <c r="D278" s="486"/>
      <c r="E278" s="486"/>
      <c r="F278" s="486"/>
      <c r="G278" s="448"/>
      <c r="H278" s="448"/>
      <c r="I278" s="448"/>
    </row>
    <row r="279" spans="1:9" ht="12.5" x14ac:dyDescent="0.25">
      <c r="A279" s="448"/>
      <c r="B279" s="448"/>
      <c r="C279" s="448"/>
      <c r="D279" s="486"/>
      <c r="E279" s="486"/>
      <c r="F279" s="486"/>
      <c r="G279" s="448"/>
      <c r="H279" s="448"/>
      <c r="I279" s="448"/>
    </row>
    <row r="280" spans="1:9" ht="12.5" x14ac:dyDescent="0.25">
      <c r="A280" s="448"/>
      <c r="B280" s="448"/>
      <c r="C280" s="448"/>
      <c r="D280" s="486"/>
      <c r="E280" s="486"/>
      <c r="F280" s="486"/>
      <c r="G280" s="448"/>
      <c r="H280" s="448"/>
      <c r="I280" s="448"/>
    </row>
    <row r="281" spans="1:9" ht="12.5" x14ac:dyDescent="0.25">
      <c r="A281" s="448"/>
      <c r="B281" s="448"/>
      <c r="C281" s="448"/>
      <c r="D281" s="486"/>
      <c r="E281" s="486"/>
      <c r="F281" s="486"/>
      <c r="G281" s="448"/>
      <c r="H281" s="448"/>
      <c r="I281" s="448"/>
    </row>
    <row r="282" spans="1:9" ht="12.5" x14ac:dyDescent="0.25">
      <c r="A282" s="448"/>
      <c r="B282" s="448"/>
      <c r="C282" s="448"/>
      <c r="D282" s="486"/>
      <c r="E282" s="486"/>
      <c r="F282" s="486"/>
      <c r="G282" s="448"/>
      <c r="H282" s="448"/>
      <c r="I282" s="448"/>
    </row>
    <row r="283" spans="1:9" ht="12.5" x14ac:dyDescent="0.25">
      <c r="A283" s="448"/>
      <c r="B283" s="448"/>
      <c r="C283" s="448"/>
      <c r="D283" s="486"/>
      <c r="E283" s="486"/>
      <c r="F283" s="486"/>
      <c r="G283" s="448"/>
      <c r="H283" s="448"/>
      <c r="I283" s="448"/>
    </row>
    <row r="284" spans="1:9" ht="12.5" x14ac:dyDescent="0.25">
      <c r="A284" s="448"/>
      <c r="B284" s="448"/>
      <c r="C284" s="448"/>
      <c r="D284" s="486"/>
      <c r="E284" s="486"/>
      <c r="F284" s="486"/>
      <c r="G284" s="448"/>
      <c r="H284" s="448"/>
      <c r="I284" s="448"/>
    </row>
    <row r="285" spans="1:9" ht="12.5" x14ac:dyDescent="0.25">
      <c r="A285" s="448"/>
      <c r="B285" s="448"/>
      <c r="C285" s="448"/>
      <c r="D285" s="486"/>
      <c r="E285" s="486"/>
      <c r="F285" s="486"/>
      <c r="G285" s="448"/>
      <c r="H285" s="448"/>
      <c r="I285" s="448"/>
    </row>
    <row r="286" spans="1:9" ht="12.5" x14ac:dyDescent="0.25">
      <c r="A286" s="448"/>
      <c r="B286" s="448"/>
      <c r="C286" s="448"/>
      <c r="D286" s="486"/>
      <c r="E286" s="486"/>
      <c r="F286" s="486"/>
      <c r="G286" s="448"/>
      <c r="H286" s="448"/>
      <c r="I286" s="448"/>
    </row>
    <row r="287" spans="1:9" ht="12.5" x14ac:dyDescent="0.25">
      <c r="A287" s="448"/>
      <c r="B287" s="448"/>
      <c r="C287" s="448"/>
      <c r="D287" s="486"/>
      <c r="E287" s="486"/>
      <c r="F287" s="486"/>
      <c r="G287" s="448"/>
      <c r="H287" s="448"/>
      <c r="I287" s="448"/>
    </row>
    <row r="288" spans="1:9" ht="12.5" x14ac:dyDescent="0.25">
      <c r="A288" s="448"/>
      <c r="B288" s="448"/>
      <c r="C288" s="448"/>
      <c r="D288" s="486"/>
      <c r="E288" s="486"/>
      <c r="F288" s="486"/>
      <c r="G288" s="448"/>
      <c r="H288" s="448"/>
      <c r="I288" s="448"/>
    </row>
    <row r="289" spans="1:9" ht="12.5" x14ac:dyDescent="0.25">
      <c r="A289" s="448"/>
      <c r="B289" s="448"/>
      <c r="C289" s="448"/>
      <c r="D289" s="486"/>
      <c r="E289" s="486"/>
      <c r="F289" s="486"/>
      <c r="G289" s="448"/>
      <c r="H289" s="448"/>
      <c r="I289" s="448"/>
    </row>
    <row r="290" spans="1:9" ht="12.5" x14ac:dyDescent="0.25">
      <c r="A290" s="448"/>
      <c r="B290" s="448"/>
      <c r="C290" s="448"/>
      <c r="D290" s="486"/>
      <c r="E290" s="486"/>
      <c r="F290" s="486"/>
      <c r="G290" s="448"/>
      <c r="H290" s="448"/>
      <c r="I290" s="448"/>
    </row>
    <row r="291" spans="1:9" ht="12.5" x14ac:dyDescent="0.25">
      <c r="A291" s="448"/>
      <c r="B291" s="448"/>
      <c r="C291" s="448"/>
      <c r="D291" s="486"/>
      <c r="E291" s="486"/>
      <c r="F291" s="486"/>
      <c r="G291" s="448"/>
      <c r="H291" s="448"/>
      <c r="I291" s="448"/>
    </row>
    <row r="292" spans="1:9" ht="12.5" x14ac:dyDescent="0.25">
      <c r="A292" s="448"/>
      <c r="B292" s="448"/>
      <c r="C292" s="448"/>
      <c r="D292" s="486"/>
      <c r="E292" s="486"/>
      <c r="F292" s="486"/>
      <c r="G292" s="448"/>
      <c r="H292" s="448"/>
      <c r="I292" s="448"/>
    </row>
    <row r="293" spans="1:9" ht="12.5" x14ac:dyDescent="0.25">
      <c r="A293" s="448"/>
      <c r="B293" s="448"/>
      <c r="C293" s="448"/>
      <c r="D293" s="486"/>
      <c r="E293" s="486"/>
      <c r="F293" s="486"/>
      <c r="G293" s="448"/>
      <c r="H293" s="448"/>
      <c r="I293" s="448"/>
    </row>
    <row r="294" spans="1:9" ht="12.5" x14ac:dyDescent="0.25">
      <c r="A294" s="448"/>
      <c r="B294" s="448"/>
      <c r="C294" s="448"/>
      <c r="D294" s="486"/>
      <c r="E294" s="486"/>
      <c r="F294" s="486"/>
      <c r="G294" s="448"/>
      <c r="H294" s="448"/>
      <c r="I294" s="448"/>
    </row>
    <row r="295" spans="1:9" ht="12.5" x14ac:dyDescent="0.25">
      <c r="A295" s="448"/>
      <c r="B295" s="448"/>
      <c r="C295" s="448"/>
      <c r="D295" s="486"/>
      <c r="E295" s="486"/>
      <c r="F295" s="486"/>
      <c r="G295" s="448"/>
      <c r="H295" s="448"/>
      <c r="I295" s="448"/>
    </row>
    <row r="296" spans="1:9" ht="12.5" x14ac:dyDescent="0.25">
      <c r="A296" s="448"/>
      <c r="B296" s="448"/>
      <c r="C296" s="448"/>
      <c r="D296" s="486"/>
      <c r="E296" s="486"/>
      <c r="F296" s="486"/>
      <c r="G296" s="448"/>
      <c r="H296" s="448"/>
      <c r="I296" s="448"/>
    </row>
    <row r="297" spans="1:9" ht="12.5" x14ac:dyDescent="0.25">
      <c r="A297" s="448"/>
      <c r="B297" s="448"/>
      <c r="C297" s="448"/>
      <c r="D297" s="486"/>
      <c r="E297" s="486"/>
      <c r="F297" s="486"/>
      <c r="G297" s="448"/>
      <c r="H297" s="448"/>
      <c r="I297" s="448"/>
    </row>
    <row r="298" spans="1:9" ht="12.5" x14ac:dyDescent="0.25">
      <c r="A298" s="448"/>
      <c r="B298" s="448"/>
      <c r="C298" s="448"/>
      <c r="D298" s="486"/>
      <c r="E298" s="486"/>
      <c r="F298" s="486"/>
      <c r="G298" s="448"/>
      <c r="H298" s="448"/>
      <c r="I298" s="448"/>
    </row>
    <row r="299" spans="1:9" ht="12.5" x14ac:dyDescent="0.25">
      <c r="A299" s="448"/>
      <c r="B299" s="448"/>
      <c r="C299" s="448"/>
      <c r="D299" s="486"/>
      <c r="E299" s="486"/>
      <c r="F299" s="486"/>
      <c r="G299" s="448"/>
      <c r="H299" s="448"/>
      <c r="I299" s="448"/>
    </row>
    <row r="300" spans="1:9" ht="12.5" x14ac:dyDescent="0.25">
      <c r="A300" s="448"/>
      <c r="B300" s="448"/>
      <c r="C300" s="448"/>
      <c r="D300" s="486"/>
      <c r="E300" s="486"/>
      <c r="F300" s="486"/>
      <c r="G300" s="448"/>
      <c r="H300" s="448"/>
      <c r="I300" s="448"/>
    </row>
    <row r="301" spans="1:9" ht="12.5" x14ac:dyDescent="0.25">
      <c r="A301" s="448"/>
      <c r="B301" s="448"/>
      <c r="C301" s="448"/>
      <c r="D301" s="486"/>
      <c r="E301" s="486"/>
      <c r="F301" s="486"/>
      <c r="G301" s="448"/>
      <c r="H301" s="448"/>
      <c r="I301" s="448"/>
    </row>
    <row r="302" spans="1:9" ht="12.5" x14ac:dyDescent="0.25">
      <c r="A302" s="448"/>
      <c r="B302" s="448"/>
      <c r="C302" s="448"/>
      <c r="D302" s="486"/>
      <c r="E302" s="486"/>
      <c r="F302" s="486"/>
      <c r="G302" s="448"/>
      <c r="H302" s="448"/>
      <c r="I302" s="448"/>
    </row>
    <row r="303" spans="1:9" ht="12.5" x14ac:dyDescent="0.25">
      <c r="A303" s="448"/>
      <c r="B303" s="448"/>
      <c r="C303" s="448"/>
      <c r="D303" s="486"/>
      <c r="E303" s="486"/>
      <c r="F303" s="486"/>
      <c r="G303" s="448"/>
      <c r="H303" s="448"/>
      <c r="I303" s="448"/>
    </row>
    <row r="304" spans="1:9" ht="12.5" x14ac:dyDescent="0.25">
      <c r="A304" s="448"/>
      <c r="B304" s="448"/>
      <c r="C304" s="448"/>
      <c r="D304" s="486"/>
      <c r="E304" s="486"/>
      <c r="F304" s="486"/>
      <c r="G304" s="448"/>
      <c r="H304" s="448"/>
      <c r="I304" s="448"/>
    </row>
    <row r="305" spans="1:9" ht="12.5" x14ac:dyDescent="0.25">
      <c r="A305" s="448"/>
      <c r="B305" s="448"/>
      <c r="C305" s="448"/>
      <c r="D305" s="486"/>
      <c r="E305" s="486"/>
      <c r="F305" s="486"/>
      <c r="G305" s="448"/>
      <c r="H305" s="448"/>
      <c r="I305" s="448"/>
    </row>
    <row r="306" spans="1:9" ht="12.5" x14ac:dyDescent="0.25">
      <c r="A306" s="448"/>
      <c r="B306" s="448"/>
      <c r="C306" s="448"/>
      <c r="D306" s="486"/>
      <c r="E306" s="486"/>
      <c r="F306" s="486"/>
      <c r="G306" s="448"/>
      <c r="H306" s="448"/>
      <c r="I306" s="448"/>
    </row>
    <row r="307" spans="1:9" ht="12.5" x14ac:dyDescent="0.25">
      <c r="A307" s="448"/>
      <c r="B307" s="448"/>
      <c r="C307" s="448"/>
      <c r="D307" s="486"/>
      <c r="E307" s="486"/>
      <c r="F307" s="486"/>
      <c r="G307" s="448"/>
      <c r="H307" s="448"/>
      <c r="I307" s="448"/>
    </row>
    <row r="308" spans="1:9" ht="12.5" x14ac:dyDescent="0.25">
      <c r="A308" s="448"/>
      <c r="B308" s="448"/>
      <c r="C308" s="448"/>
      <c r="D308" s="486"/>
      <c r="E308" s="486"/>
      <c r="F308" s="486"/>
      <c r="G308" s="448"/>
      <c r="H308" s="448"/>
      <c r="I308" s="448"/>
    </row>
    <row r="309" spans="1:9" ht="12.5" x14ac:dyDescent="0.25">
      <c r="A309" s="448"/>
      <c r="B309" s="448"/>
      <c r="C309" s="448"/>
      <c r="D309" s="486"/>
      <c r="E309" s="486"/>
      <c r="F309" s="486"/>
      <c r="G309" s="448"/>
      <c r="H309" s="448"/>
      <c r="I309" s="448"/>
    </row>
    <row r="310" spans="1:9" ht="12.5" x14ac:dyDescent="0.25">
      <c r="A310" s="448"/>
      <c r="B310" s="448"/>
      <c r="C310" s="448"/>
      <c r="D310" s="486"/>
      <c r="E310" s="486"/>
      <c r="F310" s="486"/>
      <c r="G310" s="448"/>
      <c r="H310" s="448"/>
      <c r="I310" s="448"/>
    </row>
    <row r="311" spans="1:9" ht="12.5" x14ac:dyDescent="0.25">
      <c r="A311" s="448"/>
      <c r="B311" s="448"/>
      <c r="C311" s="448"/>
      <c r="D311" s="486"/>
      <c r="E311" s="486"/>
      <c r="F311" s="486"/>
      <c r="G311" s="448"/>
      <c r="H311" s="448"/>
      <c r="I311" s="448"/>
    </row>
    <row r="312" spans="1:9" ht="12.5" x14ac:dyDescent="0.25">
      <c r="A312" s="448"/>
      <c r="B312" s="448"/>
      <c r="C312" s="448"/>
      <c r="D312" s="486"/>
      <c r="E312" s="486"/>
      <c r="F312" s="486"/>
      <c r="G312" s="448"/>
      <c r="H312" s="448"/>
      <c r="I312" s="448"/>
    </row>
    <row r="313" spans="1:9" ht="12.5" x14ac:dyDescent="0.25">
      <c r="A313" s="448"/>
      <c r="B313" s="448"/>
      <c r="C313" s="448"/>
      <c r="D313" s="486"/>
      <c r="E313" s="486"/>
      <c r="F313" s="486"/>
      <c r="G313" s="448"/>
      <c r="H313" s="448"/>
      <c r="I313" s="448"/>
    </row>
    <row r="314" spans="1:9" ht="12.5" x14ac:dyDescent="0.25">
      <c r="A314" s="448"/>
      <c r="B314" s="448"/>
      <c r="C314" s="448"/>
      <c r="D314" s="486"/>
      <c r="E314" s="486"/>
      <c r="F314" s="486"/>
      <c r="G314" s="448"/>
      <c r="H314" s="448"/>
      <c r="I314" s="448"/>
    </row>
    <row r="315" spans="1:9" ht="12.5" x14ac:dyDescent="0.25">
      <c r="A315" s="448"/>
      <c r="B315" s="448"/>
      <c r="C315" s="448"/>
      <c r="D315" s="486"/>
      <c r="E315" s="486"/>
      <c r="F315" s="486"/>
      <c r="G315" s="448"/>
      <c r="H315" s="448"/>
      <c r="I315" s="448"/>
    </row>
    <row r="316" spans="1:9" ht="12.5" x14ac:dyDescent="0.25">
      <c r="A316" s="448"/>
      <c r="B316" s="448"/>
      <c r="C316" s="448"/>
      <c r="D316" s="486"/>
      <c r="E316" s="486"/>
      <c r="F316" s="486"/>
      <c r="G316" s="448"/>
      <c r="H316" s="448"/>
      <c r="I316" s="448"/>
    </row>
    <row r="317" spans="1:9" ht="12.5" x14ac:dyDescent="0.25">
      <c r="A317" s="448"/>
      <c r="B317" s="448"/>
      <c r="C317" s="448"/>
      <c r="D317" s="486"/>
      <c r="E317" s="486"/>
      <c r="F317" s="486"/>
      <c r="G317" s="448"/>
      <c r="H317" s="448"/>
      <c r="I317" s="448"/>
    </row>
    <row r="318" spans="1:9" ht="12.5" x14ac:dyDescent="0.25">
      <c r="A318" s="448"/>
      <c r="B318" s="448"/>
      <c r="C318" s="448"/>
      <c r="D318" s="486"/>
      <c r="E318" s="486"/>
      <c r="F318" s="486"/>
      <c r="G318" s="448"/>
      <c r="H318" s="448"/>
      <c r="I318" s="448"/>
    </row>
    <row r="319" spans="1:9" ht="12.5" x14ac:dyDescent="0.25">
      <c r="A319" s="448"/>
      <c r="B319" s="448"/>
      <c r="C319" s="448"/>
      <c r="D319" s="486"/>
      <c r="E319" s="486"/>
      <c r="F319" s="486"/>
      <c r="G319" s="448"/>
      <c r="H319" s="448"/>
      <c r="I319" s="448"/>
    </row>
    <row r="320" spans="1:9" ht="12.5" x14ac:dyDescent="0.25">
      <c r="A320" s="448"/>
      <c r="B320" s="448"/>
      <c r="C320" s="448"/>
      <c r="D320" s="486"/>
      <c r="E320" s="486"/>
      <c r="F320" s="486"/>
      <c r="G320" s="448"/>
      <c r="H320" s="448"/>
      <c r="I320" s="448"/>
    </row>
    <row r="321" spans="1:9" ht="12.5" x14ac:dyDescent="0.25">
      <c r="A321" s="448"/>
      <c r="B321" s="448"/>
      <c r="C321" s="448"/>
      <c r="D321" s="486"/>
      <c r="E321" s="486"/>
      <c r="F321" s="486"/>
      <c r="G321" s="448"/>
      <c r="H321" s="448"/>
      <c r="I321" s="448"/>
    </row>
    <row r="322" spans="1:9" ht="12.5" x14ac:dyDescent="0.25">
      <c r="A322" s="448"/>
      <c r="B322" s="448"/>
      <c r="C322" s="448"/>
      <c r="D322" s="486"/>
      <c r="E322" s="486"/>
      <c r="F322" s="486"/>
      <c r="G322" s="448"/>
      <c r="H322" s="448"/>
      <c r="I322" s="448"/>
    </row>
    <row r="323" spans="1:9" ht="12.5" x14ac:dyDescent="0.25">
      <c r="A323" s="448"/>
      <c r="B323" s="448"/>
      <c r="C323" s="448"/>
      <c r="D323" s="486"/>
      <c r="E323" s="486"/>
      <c r="F323" s="486"/>
      <c r="G323" s="448"/>
      <c r="H323" s="448"/>
      <c r="I323" s="448"/>
    </row>
    <row r="324" spans="1:9" ht="12.5" x14ac:dyDescent="0.25">
      <c r="A324" s="448"/>
      <c r="B324" s="448"/>
      <c r="C324" s="448"/>
      <c r="D324" s="486"/>
      <c r="E324" s="486"/>
      <c r="F324" s="486"/>
      <c r="G324" s="448"/>
      <c r="H324" s="448"/>
      <c r="I324" s="448"/>
    </row>
    <row r="325" spans="1:9" ht="12.5" x14ac:dyDescent="0.25">
      <c r="A325" s="448"/>
      <c r="B325" s="448"/>
      <c r="C325" s="448"/>
      <c r="D325" s="486"/>
      <c r="E325" s="486"/>
      <c r="F325" s="486"/>
      <c r="G325" s="448"/>
      <c r="H325" s="448"/>
      <c r="I325" s="448"/>
    </row>
    <row r="326" spans="1:9" ht="12.5" x14ac:dyDescent="0.25">
      <c r="A326" s="448"/>
      <c r="B326" s="448"/>
      <c r="C326" s="448"/>
      <c r="D326" s="486"/>
      <c r="E326" s="486"/>
      <c r="F326" s="486"/>
      <c r="G326" s="448"/>
      <c r="H326" s="448"/>
      <c r="I326" s="448"/>
    </row>
    <row r="327" spans="1:9" ht="12.5" x14ac:dyDescent="0.25">
      <c r="A327" s="448"/>
      <c r="B327" s="448"/>
      <c r="C327" s="448"/>
      <c r="D327" s="486"/>
      <c r="E327" s="486"/>
      <c r="F327" s="486"/>
      <c r="G327" s="448"/>
      <c r="H327" s="448"/>
      <c r="I327" s="448"/>
    </row>
    <row r="328" spans="1:9" ht="12.5" x14ac:dyDescent="0.25">
      <c r="A328" s="448"/>
      <c r="B328" s="448"/>
      <c r="C328" s="448"/>
      <c r="D328" s="486"/>
      <c r="E328" s="486"/>
      <c r="F328" s="486"/>
      <c r="G328" s="448"/>
      <c r="H328" s="448"/>
      <c r="I328" s="448"/>
    </row>
    <row r="329" spans="1:9" ht="12.5" x14ac:dyDescent="0.25">
      <c r="A329" s="448"/>
      <c r="B329" s="448"/>
      <c r="C329" s="448"/>
      <c r="D329" s="486"/>
      <c r="E329" s="486"/>
      <c r="F329" s="486"/>
      <c r="G329" s="448"/>
      <c r="H329" s="448"/>
      <c r="I329" s="448"/>
    </row>
    <row r="330" spans="1:9" ht="12.5" x14ac:dyDescent="0.25">
      <c r="A330" s="448"/>
      <c r="B330" s="448"/>
      <c r="C330" s="448"/>
      <c r="D330" s="486"/>
      <c r="E330" s="486"/>
      <c r="F330" s="486"/>
      <c r="G330" s="448"/>
      <c r="H330" s="448"/>
      <c r="I330" s="448"/>
    </row>
    <row r="331" spans="1:9" ht="12.5" x14ac:dyDescent="0.25">
      <c r="A331" s="448"/>
      <c r="B331" s="448"/>
      <c r="C331" s="448"/>
      <c r="D331" s="486"/>
      <c r="E331" s="486"/>
      <c r="F331" s="486"/>
      <c r="G331" s="448"/>
      <c r="H331" s="448"/>
      <c r="I331" s="448"/>
    </row>
    <row r="332" spans="1:9" ht="12.5" x14ac:dyDescent="0.25">
      <c r="A332" s="448"/>
      <c r="B332" s="448"/>
      <c r="C332" s="448"/>
      <c r="D332" s="486"/>
      <c r="E332" s="486"/>
      <c r="F332" s="486"/>
      <c r="G332" s="448"/>
      <c r="H332" s="448"/>
      <c r="I332" s="448"/>
    </row>
    <row r="333" spans="1:9" ht="12.5" x14ac:dyDescent="0.25">
      <c r="A333" s="448"/>
      <c r="B333" s="448"/>
      <c r="C333" s="448"/>
      <c r="D333" s="486"/>
      <c r="E333" s="486"/>
      <c r="F333" s="486"/>
      <c r="G333" s="448"/>
      <c r="H333" s="448"/>
      <c r="I333" s="448"/>
    </row>
    <row r="334" spans="1:9" ht="12.5" x14ac:dyDescent="0.25">
      <c r="A334" s="448"/>
      <c r="B334" s="448"/>
      <c r="C334" s="448"/>
      <c r="D334" s="486"/>
      <c r="E334" s="486"/>
      <c r="F334" s="486"/>
      <c r="G334" s="448"/>
      <c r="H334" s="448"/>
      <c r="I334" s="448"/>
    </row>
    <row r="335" spans="1:9" ht="12.5" x14ac:dyDescent="0.25">
      <c r="A335" s="448"/>
      <c r="B335" s="448"/>
      <c r="C335" s="448"/>
      <c r="D335" s="486"/>
      <c r="E335" s="486"/>
      <c r="F335" s="486"/>
      <c r="G335" s="448"/>
      <c r="H335" s="448"/>
      <c r="I335" s="448"/>
    </row>
    <row r="336" spans="1:9" ht="12.5" x14ac:dyDescent="0.25">
      <c r="A336" s="448"/>
      <c r="B336" s="448"/>
      <c r="C336" s="448"/>
      <c r="D336" s="486"/>
      <c r="E336" s="486"/>
      <c r="F336" s="486"/>
      <c r="G336" s="448"/>
      <c r="H336" s="448"/>
      <c r="I336" s="448"/>
    </row>
    <row r="337" spans="1:9" ht="12.5" x14ac:dyDescent="0.25">
      <c r="A337" s="448"/>
      <c r="B337" s="448"/>
      <c r="C337" s="448"/>
      <c r="D337" s="486"/>
      <c r="E337" s="486"/>
      <c r="F337" s="486"/>
      <c r="G337" s="448"/>
      <c r="H337" s="448"/>
      <c r="I337" s="448"/>
    </row>
    <row r="338" spans="1:9" ht="12.5" x14ac:dyDescent="0.25">
      <c r="A338" s="448"/>
      <c r="B338" s="448"/>
      <c r="C338" s="448"/>
      <c r="D338" s="486"/>
      <c r="E338" s="486"/>
      <c r="F338" s="486"/>
      <c r="G338" s="448"/>
      <c r="H338" s="448"/>
      <c r="I338" s="448"/>
    </row>
    <row r="339" spans="1:9" ht="12.5" x14ac:dyDescent="0.25">
      <c r="A339" s="448"/>
      <c r="B339" s="448"/>
      <c r="C339" s="448"/>
      <c r="D339" s="486"/>
      <c r="E339" s="486"/>
      <c r="F339" s="486"/>
      <c r="G339" s="448"/>
      <c r="H339" s="448"/>
      <c r="I339" s="448"/>
    </row>
    <row r="340" spans="1:9" ht="12.5" x14ac:dyDescent="0.25">
      <c r="A340" s="448"/>
      <c r="B340" s="448"/>
      <c r="C340" s="448"/>
      <c r="D340" s="486"/>
      <c r="E340" s="486"/>
      <c r="F340" s="486"/>
      <c r="G340" s="448"/>
      <c r="H340" s="448"/>
      <c r="I340" s="448"/>
    </row>
    <row r="341" spans="1:9" ht="12.5" x14ac:dyDescent="0.25">
      <c r="A341" s="448"/>
      <c r="B341" s="448"/>
      <c r="C341" s="448"/>
      <c r="D341" s="486"/>
      <c r="E341" s="486"/>
      <c r="F341" s="486"/>
      <c r="G341" s="448"/>
      <c r="H341" s="448"/>
      <c r="I341" s="448"/>
    </row>
    <row r="342" spans="1:9" ht="12.5" x14ac:dyDescent="0.25">
      <c r="A342" s="448"/>
      <c r="B342" s="448"/>
      <c r="C342" s="448"/>
      <c r="D342" s="486"/>
      <c r="E342" s="486"/>
      <c r="F342" s="486"/>
      <c r="G342" s="448"/>
      <c r="H342" s="448"/>
      <c r="I342" s="448"/>
    </row>
    <row r="343" spans="1:9" ht="12.5" x14ac:dyDescent="0.25">
      <c r="A343" s="448"/>
      <c r="B343" s="448"/>
      <c r="C343" s="448"/>
      <c r="D343" s="486"/>
      <c r="E343" s="486"/>
      <c r="F343" s="486"/>
      <c r="G343" s="448"/>
      <c r="H343" s="448"/>
      <c r="I343" s="448"/>
    </row>
    <row r="344" spans="1:9" ht="12.5" x14ac:dyDescent="0.25">
      <c r="A344" s="448"/>
      <c r="B344" s="448"/>
      <c r="C344" s="448"/>
      <c r="D344" s="486"/>
      <c r="E344" s="486"/>
      <c r="F344" s="486"/>
      <c r="G344" s="448"/>
      <c r="H344" s="448"/>
      <c r="I344" s="448"/>
    </row>
    <row r="345" spans="1:9" ht="12.5" x14ac:dyDescent="0.25">
      <c r="A345" s="448"/>
      <c r="B345" s="448"/>
      <c r="C345" s="448"/>
      <c r="D345" s="486"/>
      <c r="E345" s="486"/>
      <c r="F345" s="486"/>
      <c r="G345" s="448"/>
      <c r="H345" s="448"/>
      <c r="I345" s="448"/>
    </row>
    <row r="346" spans="1:9" ht="12.5" x14ac:dyDescent="0.25">
      <c r="A346" s="448"/>
      <c r="B346" s="448"/>
      <c r="C346" s="448"/>
      <c r="D346" s="486"/>
      <c r="E346" s="486"/>
      <c r="F346" s="486"/>
      <c r="G346" s="448"/>
      <c r="H346" s="448"/>
      <c r="I346" s="448"/>
    </row>
    <row r="347" spans="1:9" ht="12.5" x14ac:dyDescent="0.25">
      <c r="A347" s="448"/>
      <c r="B347" s="448"/>
      <c r="C347" s="448"/>
      <c r="D347" s="486"/>
      <c r="E347" s="486"/>
      <c r="F347" s="486"/>
      <c r="G347" s="448"/>
      <c r="H347" s="448"/>
      <c r="I347" s="448"/>
    </row>
    <row r="348" spans="1:9" ht="12.5" x14ac:dyDescent="0.25">
      <c r="A348" s="448"/>
      <c r="B348" s="448"/>
      <c r="C348" s="448"/>
      <c r="D348" s="486"/>
      <c r="E348" s="486"/>
      <c r="F348" s="486"/>
      <c r="G348" s="448"/>
      <c r="H348" s="448"/>
      <c r="I348" s="448"/>
    </row>
    <row r="349" spans="1:9" ht="12.5" x14ac:dyDescent="0.25">
      <c r="A349" s="448"/>
      <c r="B349" s="448"/>
      <c r="C349" s="448"/>
      <c r="D349" s="486"/>
      <c r="E349" s="486"/>
      <c r="F349" s="486"/>
      <c r="G349" s="448"/>
      <c r="H349" s="448"/>
      <c r="I349" s="448"/>
    </row>
    <row r="350" spans="1:9" ht="12.5" x14ac:dyDescent="0.25">
      <c r="A350" s="448"/>
      <c r="B350" s="448"/>
      <c r="C350" s="448"/>
      <c r="D350" s="486"/>
      <c r="E350" s="486"/>
      <c r="F350" s="486"/>
      <c r="G350" s="448"/>
      <c r="H350" s="448"/>
      <c r="I350" s="448"/>
    </row>
    <row r="351" spans="1:9" ht="12.5" x14ac:dyDescent="0.25">
      <c r="A351" s="448"/>
      <c r="B351" s="448"/>
      <c r="C351" s="448"/>
      <c r="D351" s="486"/>
      <c r="E351" s="486"/>
      <c r="F351" s="486"/>
      <c r="G351" s="448"/>
      <c r="H351" s="448"/>
      <c r="I351" s="448"/>
    </row>
    <row r="352" spans="1:9" ht="12.5" x14ac:dyDescent="0.25">
      <c r="A352" s="448"/>
      <c r="B352" s="448"/>
      <c r="C352" s="448"/>
      <c r="D352" s="486"/>
      <c r="E352" s="486"/>
      <c r="F352" s="486"/>
      <c r="G352" s="448"/>
      <c r="H352" s="448"/>
      <c r="I352" s="448"/>
    </row>
    <row r="353" spans="1:9" ht="12.5" x14ac:dyDescent="0.25">
      <c r="A353" s="448"/>
      <c r="B353" s="448"/>
      <c r="C353" s="448"/>
      <c r="D353" s="486"/>
      <c r="E353" s="486"/>
      <c r="F353" s="486"/>
      <c r="G353" s="448"/>
      <c r="H353" s="448"/>
      <c r="I353" s="448"/>
    </row>
    <row r="354" spans="1:9" ht="12.5" x14ac:dyDescent="0.25">
      <c r="A354" s="448"/>
      <c r="B354" s="448"/>
      <c r="C354" s="448"/>
      <c r="D354" s="486"/>
      <c r="E354" s="486"/>
      <c r="F354" s="486"/>
      <c r="G354" s="448"/>
      <c r="H354" s="448"/>
      <c r="I354" s="448"/>
    </row>
    <row r="355" spans="1:9" ht="12.5" x14ac:dyDescent="0.25">
      <c r="A355" s="448"/>
      <c r="B355" s="448"/>
      <c r="C355" s="448"/>
      <c r="D355" s="486"/>
      <c r="E355" s="486"/>
      <c r="F355" s="486"/>
      <c r="G355" s="448"/>
      <c r="H355" s="448"/>
      <c r="I355" s="448"/>
    </row>
    <row r="356" spans="1:9" ht="12.5" x14ac:dyDescent="0.25">
      <c r="A356" s="448"/>
      <c r="B356" s="448"/>
      <c r="C356" s="448"/>
      <c r="D356" s="486"/>
      <c r="E356" s="486"/>
      <c r="F356" s="486"/>
      <c r="G356" s="448"/>
      <c r="H356" s="448"/>
      <c r="I356" s="448"/>
    </row>
    <row r="357" spans="1:9" ht="12.5" x14ac:dyDescent="0.25">
      <c r="A357" s="448"/>
      <c r="B357" s="448"/>
      <c r="C357" s="448"/>
      <c r="D357" s="486"/>
      <c r="E357" s="486"/>
      <c r="F357" s="486"/>
      <c r="G357" s="448"/>
      <c r="H357" s="448"/>
      <c r="I357" s="448"/>
    </row>
    <row r="358" spans="1:9" ht="12.5" x14ac:dyDescent="0.25">
      <c r="A358" s="448"/>
      <c r="B358" s="448"/>
      <c r="C358" s="448"/>
      <c r="D358" s="486"/>
      <c r="E358" s="486"/>
      <c r="F358" s="486"/>
      <c r="G358" s="448"/>
      <c r="H358" s="448"/>
      <c r="I358" s="448"/>
    </row>
    <row r="359" spans="1:9" ht="12.5" x14ac:dyDescent="0.25">
      <c r="A359" s="448"/>
      <c r="B359" s="448"/>
      <c r="C359" s="448"/>
      <c r="D359" s="486"/>
      <c r="E359" s="486"/>
      <c r="F359" s="486"/>
      <c r="G359" s="448"/>
      <c r="H359" s="448"/>
      <c r="I359" s="448"/>
    </row>
    <row r="360" spans="1:9" ht="12.5" x14ac:dyDescent="0.25">
      <c r="A360" s="448"/>
      <c r="B360" s="448"/>
      <c r="C360" s="448"/>
      <c r="D360" s="486"/>
      <c r="E360" s="486"/>
      <c r="F360" s="486"/>
      <c r="G360" s="448"/>
      <c r="H360" s="448"/>
      <c r="I360" s="448"/>
    </row>
    <row r="361" spans="1:9" ht="12.5" x14ac:dyDescent="0.25">
      <c r="A361" s="448"/>
      <c r="B361" s="448"/>
      <c r="C361" s="448"/>
      <c r="D361" s="486"/>
      <c r="E361" s="486"/>
      <c r="F361" s="486"/>
      <c r="G361" s="448"/>
      <c r="H361" s="448"/>
      <c r="I361" s="448"/>
    </row>
    <row r="362" spans="1:9" ht="12.5" x14ac:dyDescent="0.25">
      <c r="A362" s="448"/>
      <c r="B362" s="448"/>
      <c r="C362" s="448"/>
      <c r="D362" s="486"/>
      <c r="E362" s="486"/>
      <c r="F362" s="486"/>
      <c r="G362" s="448"/>
      <c r="H362" s="448"/>
      <c r="I362" s="448"/>
    </row>
    <row r="363" spans="1:9" ht="12.5" x14ac:dyDescent="0.25">
      <c r="A363" s="448"/>
      <c r="B363" s="448"/>
      <c r="C363" s="448"/>
      <c r="D363" s="486"/>
      <c r="E363" s="486"/>
      <c r="F363" s="486"/>
      <c r="G363" s="448"/>
      <c r="H363" s="448"/>
      <c r="I363" s="448"/>
    </row>
    <row r="364" spans="1:9" ht="12.5" x14ac:dyDescent="0.25">
      <c r="A364" s="448"/>
      <c r="B364" s="448"/>
      <c r="C364" s="448"/>
      <c r="D364" s="486"/>
      <c r="E364" s="486"/>
      <c r="F364" s="486"/>
      <c r="G364" s="448"/>
      <c r="H364" s="448"/>
      <c r="I364" s="448"/>
    </row>
    <row r="365" spans="1:9" ht="12.5" x14ac:dyDescent="0.25">
      <c r="A365" s="448"/>
      <c r="B365" s="448"/>
      <c r="C365" s="448"/>
      <c r="D365" s="486"/>
      <c r="E365" s="486"/>
      <c r="F365" s="486"/>
      <c r="G365" s="448"/>
      <c r="H365" s="448"/>
      <c r="I365" s="448"/>
    </row>
    <row r="366" spans="1:9" ht="12.5" x14ac:dyDescent="0.25">
      <c r="A366" s="448"/>
      <c r="B366" s="448"/>
      <c r="C366" s="448"/>
      <c r="D366" s="486"/>
      <c r="E366" s="486"/>
      <c r="F366" s="486"/>
      <c r="G366" s="448"/>
      <c r="H366" s="448"/>
      <c r="I366" s="448"/>
    </row>
    <row r="367" spans="1:9" ht="12.5" x14ac:dyDescent="0.25">
      <c r="A367" s="448"/>
      <c r="B367" s="448"/>
      <c r="C367" s="448"/>
      <c r="D367" s="486"/>
      <c r="E367" s="486"/>
      <c r="F367" s="486"/>
      <c r="G367" s="448"/>
      <c r="H367" s="448"/>
      <c r="I367" s="448"/>
    </row>
    <row r="368" spans="1:9" ht="12.5" x14ac:dyDescent="0.25">
      <c r="A368" s="448"/>
      <c r="B368" s="448"/>
      <c r="C368" s="448"/>
      <c r="D368" s="486"/>
      <c r="E368" s="486"/>
      <c r="F368" s="486"/>
      <c r="G368" s="448"/>
      <c r="H368" s="448"/>
      <c r="I368" s="448"/>
    </row>
    <row r="369" spans="1:9" ht="12.5" x14ac:dyDescent="0.25">
      <c r="A369" s="448"/>
      <c r="B369" s="448"/>
      <c r="C369" s="448"/>
      <c r="D369" s="486"/>
      <c r="E369" s="486"/>
      <c r="F369" s="486"/>
      <c r="G369" s="448"/>
      <c r="H369" s="448"/>
      <c r="I369" s="448"/>
    </row>
    <row r="370" spans="1:9" ht="12.5" x14ac:dyDescent="0.25">
      <c r="A370" s="448"/>
      <c r="B370" s="448"/>
      <c r="C370" s="448"/>
      <c r="D370" s="486"/>
      <c r="E370" s="486"/>
      <c r="F370" s="486"/>
      <c r="G370" s="448"/>
      <c r="H370" s="448"/>
      <c r="I370" s="448"/>
    </row>
    <row r="371" spans="1:9" ht="12.5" x14ac:dyDescent="0.25">
      <c r="A371" s="448"/>
      <c r="B371" s="448"/>
      <c r="C371" s="448"/>
      <c r="D371" s="486"/>
      <c r="E371" s="486"/>
      <c r="F371" s="486"/>
      <c r="G371" s="448"/>
      <c r="H371" s="448"/>
      <c r="I371" s="448"/>
    </row>
    <row r="372" spans="1:9" ht="12.5" x14ac:dyDescent="0.25">
      <c r="A372" s="448"/>
      <c r="B372" s="448"/>
      <c r="C372" s="448"/>
      <c r="D372" s="486"/>
      <c r="E372" s="486"/>
      <c r="F372" s="486"/>
      <c r="G372" s="448"/>
      <c r="H372" s="448"/>
      <c r="I372" s="448"/>
    </row>
    <row r="373" spans="1:9" ht="12.5" x14ac:dyDescent="0.25">
      <c r="A373" s="448"/>
      <c r="B373" s="448"/>
      <c r="C373" s="448"/>
      <c r="D373" s="486"/>
      <c r="E373" s="486"/>
      <c r="F373" s="486"/>
      <c r="G373" s="448"/>
      <c r="H373" s="448"/>
      <c r="I373" s="448"/>
    </row>
    <row r="374" spans="1:9" ht="12.5" x14ac:dyDescent="0.25">
      <c r="A374" s="448"/>
      <c r="B374" s="448"/>
      <c r="C374" s="448"/>
      <c r="D374" s="486"/>
      <c r="E374" s="486"/>
      <c r="F374" s="486"/>
      <c r="G374" s="448"/>
      <c r="H374" s="448"/>
      <c r="I374" s="448"/>
    </row>
    <row r="375" spans="1:9" ht="12.5" x14ac:dyDescent="0.25">
      <c r="A375" s="448"/>
      <c r="B375" s="448"/>
      <c r="C375" s="448"/>
      <c r="D375" s="486"/>
      <c r="E375" s="486"/>
      <c r="F375" s="486"/>
      <c r="G375" s="448"/>
      <c r="H375" s="448"/>
      <c r="I375" s="448"/>
    </row>
    <row r="376" spans="1:9" ht="12.5" x14ac:dyDescent="0.25">
      <c r="A376" s="448"/>
      <c r="B376" s="448"/>
      <c r="C376" s="448"/>
      <c r="D376" s="486"/>
      <c r="E376" s="486"/>
      <c r="F376" s="486"/>
      <c r="G376" s="448"/>
      <c r="H376" s="448"/>
      <c r="I376" s="448"/>
    </row>
    <row r="377" spans="1:9" ht="12.5" x14ac:dyDescent="0.25">
      <c r="A377" s="448"/>
      <c r="B377" s="448"/>
      <c r="C377" s="448"/>
      <c r="D377" s="486"/>
      <c r="E377" s="486"/>
      <c r="F377" s="486"/>
      <c r="G377" s="448"/>
      <c r="H377" s="448"/>
      <c r="I377" s="448"/>
    </row>
    <row r="378" spans="1:9" ht="12.5" x14ac:dyDescent="0.25">
      <c r="A378" s="448"/>
      <c r="B378" s="448"/>
      <c r="C378" s="448"/>
      <c r="D378" s="486"/>
      <c r="E378" s="486"/>
      <c r="F378" s="486"/>
      <c r="G378" s="448"/>
      <c r="H378" s="448"/>
      <c r="I378" s="448"/>
    </row>
    <row r="379" spans="1:9" ht="12.5" x14ac:dyDescent="0.25">
      <c r="A379" s="448"/>
      <c r="B379" s="448"/>
      <c r="C379" s="448"/>
      <c r="D379" s="486"/>
      <c r="E379" s="486"/>
      <c r="F379" s="486"/>
      <c r="G379" s="448"/>
      <c r="H379" s="448"/>
      <c r="I379" s="448"/>
    </row>
    <row r="380" spans="1:9" ht="12.5" x14ac:dyDescent="0.25">
      <c r="A380" s="448"/>
      <c r="B380" s="448"/>
      <c r="C380" s="448"/>
      <c r="D380" s="486"/>
      <c r="E380" s="486"/>
      <c r="F380" s="486"/>
      <c r="G380" s="448"/>
      <c r="H380" s="448"/>
      <c r="I380" s="448"/>
    </row>
    <row r="381" spans="1:9" ht="12.5" x14ac:dyDescent="0.25">
      <c r="A381" s="448"/>
      <c r="B381" s="448"/>
      <c r="C381" s="448"/>
      <c r="D381" s="486"/>
      <c r="E381" s="486"/>
      <c r="F381" s="486"/>
      <c r="G381" s="448"/>
      <c r="H381" s="448"/>
      <c r="I381" s="448"/>
    </row>
    <row r="382" spans="1:9" ht="12.5" x14ac:dyDescent="0.25">
      <c r="A382" s="448"/>
      <c r="B382" s="448"/>
      <c r="C382" s="448"/>
      <c r="D382" s="486"/>
      <c r="E382" s="486"/>
      <c r="F382" s="486"/>
      <c r="G382" s="448"/>
      <c r="H382" s="448"/>
      <c r="I382" s="448"/>
    </row>
    <row r="383" spans="1:9" ht="12.5" x14ac:dyDescent="0.25">
      <c r="A383" s="448"/>
      <c r="B383" s="448"/>
      <c r="C383" s="448"/>
      <c r="D383" s="486"/>
      <c r="E383" s="486"/>
      <c r="F383" s="486"/>
      <c r="G383" s="448"/>
      <c r="H383" s="448"/>
      <c r="I383" s="448"/>
    </row>
    <row r="384" spans="1:9" ht="12.5" x14ac:dyDescent="0.25">
      <c r="A384" s="448"/>
      <c r="B384" s="448"/>
      <c r="C384" s="448"/>
      <c r="D384" s="486"/>
      <c r="E384" s="486"/>
      <c r="F384" s="486"/>
      <c r="G384" s="448"/>
      <c r="H384" s="448"/>
      <c r="I384" s="448"/>
    </row>
    <row r="385" spans="1:9" ht="12.5" x14ac:dyDescent="0.25">
      <c r="A385" s="448"/>
      <c r="B385" s="448"/>
      <c r="C385" s="448"/>
      <c r="D385" s="486"/>
      <c r="E385" s="486"/>
      <c r="F385" s="486"/>
      <c r="G385" s="448"/>
      <c r="H385" s="448"/>
      <c r="I385" s="448"/>
    </row>
    <row r="386" spans="1:9" ht="12.5" x14ac:dyDescent="0.25">
      <c r="A386" s="448"/>
      <c r="B386" s="448"/>
      <c r="C386" s="448"/>
      <c r="D386" s="486"/>
      <c r="E386" s="486"/>
      <c r="F386" s="486"/>
      <c r="G386" s="448"/>
      <c r="H386" s="448"/>
      <c r="I386" s="448"/>
    </row>
    <row r="387" spans="1:9" ht="12.5" x14ac:dyDescent="0.25">
      <c r="A387" s="448"/>
      <c r="B387" s="448"/>
      <c r="C387" s="448"/>
      <c r="D387" s="486"/>
      <c r="E387" s="486"/>
      <c r="F387" s="486"/>
      <c r="G387" s="448"/>
      <c r="H387" s="448"/>
      <c r="I387" s="448"/>
    </row>
    <row r="388" spans="1:9" ht="12.5" x14ac:dyDescent="0.25">
      <c r="A388" s="448"/>
      <c r="B388" s="448"/>
      <c r="C388" s="448"/>
      <c r="D388" s="486"/>
      <c r="E388" s="486"/>
      <c r="F388" s="486"/>
      <c r="G388" s="448"/>
      <c r="H388" s="448"/>
      <c r="I388" s="448"/>
    </row>
    <row r="389" spans="1:9" ht="12.5" x14ac:dyDescent="0.25">
      <c r="A389" s="448"/>
      <c r="B389" s="448"/>
      <c r="C389" s="448"/>
      <c r="D389" s="486"/>
      <c r="E389" s="486"/>
      <c r="F389" s="486"/>
      <c r="G389" s="448"/>
      <c r="H389" s="448"/>
      <c r="I389" s="448"/>
    </row>
    <row r="390" spans="1:9" ht="12.5" x14ac:dyDescent="0.25">
      <c r="A390" s="448"/>
      <c r="B390" s="448"/>
      <c r="C390" s="448"/>
      <c r="D390" s="486"/>
      <c r="E390" s="486"/>
      <c r="F390" s="486"/>
      <c r="G390" s="448"/>
      <c r="H390" s="448"/>
      <c r="I390" s="448"/>
    </row>
    <row r="391" spans="1:9" ht="12.5" x14ac:dyDescent="0.25">
      <c r="A391" s="448"/>
      <c r="B391" s="448"/>
      <c r="C391" s="448"/>
      <c r="D391" s="486"/>
      <c r="E391" s="486"/>
      <c r="F391" s="486"/>
      <c r="G391" s="448"/>
      <c r="H391" s="448"/>
      <c r="I391" s="448"/>
    </row>
    <row r="392" spans="1:9" ht="12.5" x14ac:dyDescent="0.25">
      <c r="A392" s="448"/>
      <c r="B392" s="448"/>
      <c r="C392" s="448"/>
      <c r="D392" s="486"/>
      <c r="E392" s="486"/>
      <c r="F392" s="486"/>
      <c r="G392" s="448"/>
      <c r="H392" s="448"/>
      <c r="I392" s="448"/>
    </row>
    <row r="393" spans="1:9" ht="12.5" x14ac:dyDescent="0.25">
      <c r="A393" s="448"/>
      <c r="B393" s="448"/>
      <c r="C393" s="448"/>
      <c r="D393" s="486"/>
      <c r="E393" s="486"/>
      <c r="F393" s="486"/>
      <c r="G393" s="448"/>
      <c r="H393" s="448"/>
      <c r="I393" s="448"/>
    </row>
    <row r="394" spans="1:9" ht="12.5" x14ac:dyDescent="0.25">
      <c r="A394" s="448"/>
      <c r="B394" s="448"/>
      <c r="C394" s="448"/>
      <c r="D394" s="486"/>
      <c r="E394" s="486"/>
      <c r="F394" s="486"/>
      <c r="G394" s="448"/>
      <c r="H394" s="448"/>
      <c r="I394" s="448"/>
    </row>
    <row r="395" spans="1:9" ht="12.5" x14ac:dyDescent="0.25">
      <c r="A395" s="448"/>
      <c r="B395" s="448"/>
      <c r="C395" s="448"/>
      <c r="D395" s="486"/>
      <c r="E395" s="486"/>
      <c r="F395" s="486"/>
      <c r="G395" s="448"/>
      <c r="H395" s="448"/>
      <c r="I395" s="448"/>
    </row>
    <row r="396" spans="1:9" ht="12.5" x14ac:dyDescent="0.25">
      <c r="A396" s="448"/>
      <c r="B396" s="448"/>
      <c r="C396" s="448"/>
      <c r="D396" s="486"/>
      <c r="E396" s="486"/>
      <c r="F396" s="486"/>
      <c r="G396" s="448"/>
      <c r="H396" s="448"/>
      <c r="I396" s="448"/>
    </row>
    <row r="397" spans="1:9" ht="12.5" x14ac:dyDescent="0.25">
      <c r="A397" s="448"/>
      <c r="B397" s="448"/>
      <c r="C397" s="448"/>
      <c r="D397" s="486"/>
      <c r="E397" s="486"/>
      <c r="F397" s="486"/>
      <c r="G397" s="448"/>
      <c r="H397" s="448"/>
      <c r="I397" s="448"/>
    </row>
    <row r="398" spans="1:9" ht="12.5" x14ac:dyDescent="0.25">
      <c r="A398" s="448"/>
      <c r="B398" s="448"/>
      <c r="C398" s="448"/>
      <c r="D398" s="486"/>
      <c r="E398" s="486"/>
      <c r="F398" s="486"/>
      <c r="G398" s="448"/>
      <c r="H398" s="448"/>
      <c r="I398" s="448"/>
    </row>
    <row r="399" spans="1:9" ht="12.5" x14ac:dyDescent="0.25">
      <c r="A399" s="448"/>
      <c r="B399" s="448"/>
      <c r="C399" s="448"/>
      <c r="D399" s="486"/>
      <c r="E399" s="486"/>
      <c r="F399" s="486"/>
      <c r="G399" s="448"/>
      <c r="H399" s="448"/>
      <c r="I399" s="448"/>
    </row>
    <row r="400" spans="1:9" ht="12.5" x14ac:dyDescent="0.25">
      <c r="A400" s="448"/>
      <c r="B400" s="448"/>
      <c r="C400" s="448"/>
      <c r="D400" s="486"/>
      <c r="E400" s="486"/>
      <c r="F400" s="486"/>
      <c r="G400" s="448"/>
      <c r="H400" s="448"/>
      <c r="I400" s="448"/>
    </row>
    <row r="401" spans="1:9" ht="12.5" x14ac:dyDescent="0.25">
      <c r="A401" s="448"/>
      <c r="B401" s="448"/>
      <c r="C401" s="448"/>
      <c r="D401" s="486"/>
      <c r="E401" s="486"/>
      <c r="F401" s="486"/>
      <c r="G401" s="448"/>
      <c r="H401" s="448"/>
      <c r="I401" s="448"/>
    </row>
    <row r="402" spans="1:9" ht="12.5" x14ac:dyDescent="0.25">
      <c r="A402" s="448"/>
      <c r="B402" s="448"/>
      <c r="C402" s="448"/>
      <c r="D402" s="486"/>
      <c r="E402" s="486"/>
      <c r="F402" s="486"/>
      <c r="G402" s="448"/>
      <c r="H402" s="448"/>
      <c r="I402" s="448"/>
    </row>
    <row r="403" spans="1:9" ht="12.5" x14ac:dyDescent="0.25">
      <c r="A403" s="448"/>
      <c r="B403" s="448"/>
      <c r="C403" s="448"/>
      <c r="D403" s="486"/>
      <c r="E403" s="486"/>
      <c r="F403" s="486"/>
      <c r="G403" s="448"/>
      <c r="H403" s="448"/>
      <c r="I403" s="448"/>
    </row>
    <row r="404" spans="1:9" ht="12.5" x14ac:dyDescent="0.25">
      <c r="A404" s="448"/>
      <c r="B404" s="448"/>
      <c r="C404" s="448"/>
      <c r="D404" s="486"/>
      <c r="E404" s="486"/>
      <c r="F404" s="486"/>
      <c r="G404" s="448"/>
      <c r="H404" s="448"/>
      <c r="I404" s="448"/>
    </row>
    <row r="405" spans="1:9" ht="12.5" x14ac:dyDescent="0.25">
      <c r="A405" s="448"/>
      <c r="B405" s="448"/>
      <c r="C405" s="448"/>
      <c r="D405" s="486"/>
      <c r="E405" s="486"/>
      <c r="F405" s="486"/>
      <c r="G405" s="448"/>
      <c r="H405" s="448"/>
      <c r="I405" s="448"/>
    </row>
    <row r="406" spans="1:9" ht="12.5" x14ac:dyDescent="0.25">
      <c r="A406" s="448"/>
      <c r="B406" s="448"/>
      <c r="C406" s="448"/>
      <c r="D406" s="486"/>
      <c r="E406" s="486"/>
      <c r="F406" s="486"/>
      <c r="G406" s="448"/>
      <c r="H406" s="448"/>
      <c r="I406" s="448"/>
    </row>
    <row r="407" spans="1:9" ht="12.5" x14ac:dyDescent="0.25">
      <c r="A407" s="448"/>
      <c r="B407" s="448"/>
      <c r="C407" s="448"/>
      <c r="D407" s="486"/>
      <c r="E407" s="486"/>
      <c r="F407" s="486"/>
      <c r="G407" s="448"/>
      <c r="H407" s="448"/>
      <c r="I407" s="448"/>
    </row>
    <row r="408" spans="1:9" ht="12.5" x14ac:dyDescent="0.25">
      <c r="A408" s="448"/>
      <c r="B408" s="448"/>
      <c r="C408" s="448"/>
      <c r="D408" s="486"/>
      <c r="E408" s="486"/>
      <c r="F408" s="486"/>
      <c r="G408" s="448"/>
      <c r="H408" s="448"/>
      <c r="I408" s="448"/>
    </row>
    <row r="409" spans="1:9" ht="12.5" x14ac:dyDescent="0.25">
      <c r="A409" s="448"/>
      <c r="B409" s="448"/>
      <c r="C409" s="448"/>
      <c r="D409" s="486"/>
      <c r="E409" s="486"/>
      <c r="F409" s="486"/>
      <c r="G409" s="448"/>
      <c r="H409" s="448"/>
      <c r="I409" s="448"/>
    </row>
    <row r="410" spans="1:9" ht="12.5" x14ac:dyDescent="0.25">
      <c r="A410" s="448"/>
      <c r="B410" s="448"/>
      <c r="C410" s="448"/>
      <c r="D410" s="486"/>
      <c r="E410" s="486"/>
      <c r="F410" s="486"/>
      <c r="G410" s="448"/>
      <c r="H410" s="448"/>
      <c r="I410" s="448"/>
    </row>
    <row r="411" spans="1:9" ht="12.5" x14ac:dyDescent="0.25">
      <c r="A411" s="448"/>
      <c r="B411" s="448"/>
      <c r="C411" s="448"/>
      <c r="D411" s="486"/>
      <c r="E411" s="486"/>
      <c r="F411" s="486"/>
      <c r="G411" s="448"/>
      <c r="H411" s="448"/>
      <c r="I411" s="448"/>
    </row>
    <row r="412" spans="1:9" ht="12.5" x14ac:dyDescent="0.25">
      <c r="A412" s="448"/>
      <c r="B412" s="448"/>
      <c r="C412" s="448"/>
      <c r="D412" s="486"/>
      <c r="E412" s="486"/>
      <c r="F412" s="486"/>
      <c r="G412" s="448"/>
      <c r="H412" s="448"/>
      <c r="I412" s="448"/>
    </row>
    <row r="413" spans="1:9" ht="12.5" x14ac:dyDescent="0.25">
      <c r="A413" s="448"/>
      <c r="B413" s="448"/>
      <c r="C413" s="448"/>
      <c r="D413" s="486"/>
      <c r="E413" s="486"/>
      <c r="F413" s="486"/>
      <c r="G413" s="448"/>
      <c r="H413" s="448"/>
      <c r="I413" s="448"/>
    </row>
    <row r="414" spans="1:9" ht="12.5" x14ac:dyDescent="0.25">
      <c r="A414" s="448"/>
      <c r="B414" s="448"/>
      <c r="C414" s="448"/>
      <c r="D414" s="486"/>
      <c r="E414" s="486"/>
      <c r="F414" s="486"/>
      <c r="G414" s="448"/>
      <c r="H414" s="448"/>
      <c r="I414" s="448"/>
    </row>
    <row r="415" spans="1:9" ht="12.5" x14ac:dyDescent="0.25">
      <c r="A415" s="448"/>
      <c r="B415" s="448"/>
      <c r="C415" s="448"/>
      <c r="D415" s="486"/>
      <c r="E415" s="486"/>
      <c r="F415" s="486"/>
      <c r="G415" s="448"/>
      <c r="H415" s="448"/>
      <c r="I415" s="448"/>
    </row>
    <row r="416" spans="1:9" ht="12.5" x14ac:dyDescent="0.25">
      <c r="A416" s="448"/>
      <c r="B416" s="448"/>
      <c r="C416" s="448"/>
      <c r="D416" s="486"/>
      <c r="E416" s="486"/>
      <c r="F416" s="486"/>
      <c r="G416" s="448"/>
      <c r="H416" s="448"/>
      <c r="I416" s="448"/>
    </row>
    <row r="417" spans="1:9" ht="12.5" x14ac:dyDescent="0.25">
      <c r="A417" s="448"/>
      <c r="B417" s="448"/>
      <c r="C417" s="448"/>
      <c r="D417" s="486"/>
      <c r="E417" s="486"/>
      <c r="F417" s="486"/>
      <c r="G417" s="448"/>
      <c r="H417" s="448"/>
      <c r="I417" s="448"/>
    </row>
    <row r="418" spans="1:9" ht="12.5" x14ac:dyDescent="0.25">
      <c r="A418" s="448"/>
      <c r="B418" s="448"/>
      <c r="C418" s="448"/>
      <c r="D418" s="486"/>
      <c r="E418" s="486"/>
      <c r="F418" s="486"/>
      <c r="G418" s="448"/>
      <c r="H418" s="448"/>
      <c r="I418" s="448"/>
    </row>
    <row r="419" spans="1:9" ht="12.5" x14ac:dyDescent="0.25">
      <c r="A419" s="448"/>
      <c r="B419" s="448"/>
      <c r="C419" s="448"/>
      <c r="D419" s="486"/>
      <c r="E419" s="486"/>
      <c r="F419" s="486"/>
      <c r="G419" s="448"/>
      <c r="H419" s="448"/>
      <c r="I419" s="448"/>
    </row>
    <row r="420" spans="1:9" ht="12.5" x14ac:dyDescent="0.25">
      <c r="A420" s="448"/>
      <c r="B420" s="448"/>
      <c r="C420" s="448"/>
      <c r="D420" s="486"/>
      <c r="E420" s="486"/>
      <c r="F420" s="486"/>
      <c r="G420" s="448"/>
      <c r="H420" s="448"/>
      <c r="I420" s="448"/>
    </row>
    <row r="421" spans="1:9" ht="12.5" x14ac:dyDescent="0.25">
      <c r="A421" s="448"/>
      <c r="B421" s="448"/>
      <c r="C421" s="448"/>
      <c r="D421" s="486"/>
      <c r="E421" s="486"/>
      <c r="F421" s="486"/>
      <c r="G421" s="448"/>
      <c r="H421" s="448"/>
      <c r="I421" s="448"/>
    </row>
    <row r="422" spans="1:9" ht="12.5" x14ac:dyDescent="0.25">
      <c r="A422" s="448"/>
      <c r="B422" s="448"/>
      <c r="C422" s="448"/>
      <c r="D422" s="486"/>
      <c r="E422" s="486"/>
      <c r="F422" s="486"/>
      <c r="G422" s="448"/>
      <c r="H422" s="448"/>
      <c r="I422" s="448"/>
    </row>
    <row r="423" spans="1:9" ht="12.5" x14ac:dyDescent="0.25">
      <c r="A423" s="448"/>
      <c r="B423" s="448"/>
      <c r="C423" s="448"/>
      <c r="D423" s="486"/>
      <c r="E423" s="486"/>
      <c r="F423" s="486"/>
      <c r="G423" s="448"/>
      <c r="H423" s="448"/>
      <c r="I423" s="448"/>
    </row>
    <row r="424" spans="1:9" ht="12.5" x14ac:dyDescent="0.25">
      <c r="A424" s="448"/>
      <c r="B424" s="448"/>
      <c r="C424" s="448"/>
      <c r="D424" s="486"/>
      <c r="E424" s="486"/>
      <c r="F424" s="486"/>
      <c r="G424" s="448"/>
      <c r="H424" s="448"/>
      <c r="I424" s="448"/>
    </row>
    <row r="425" spans="1:9" ht="12.5" x14ac:dyDescent="0.25">
      <c r="A425" s="448"/>
      <c r="B425" s="448"/>
      <c r="C425" s="448"/>
      <c r="D425" s="486"/>
      <c r="E425" s="486"/>
      <c r="F425" s="486"/>
      <c r="G425" s="448"/>
      <c r="H425" s="448"/>
      <c r="I425" s="448"/>
    </row>
    <row r="426" spans="1:9" ht="12.5" x14ac:dyDescent="0.25">
      <c r="A426" s="448"/>
      <c r="B426" s="448"/>
      <c r="C426" s="448"/>
      <c r="D426" s="486"/>
      <c r="E426" s="486"/>
      <c r="F426" s="486"/>
      <c r="G426" s="448"/>
      <c r="H426" s="448"/>
      <c r="I426" s="448"/>
    </row>
    <row r="427" spans="1:9" ht="12.5" x14ac:dyDescent="0.25">
      <c r="A427" s="448"/>
      <c r="B427" s="448"/>
      <c r="C427" s="448"/>
      <c r="D427" s="486"/>
      <c r="E427" s="486"/>
      <c r="F427" s="486"/>
      <c r="G427" s="448"/>
      <c r="H427" s="448"/>
      <c r="I427" s="448"/>
    </row>
    <row r="428" spans="1:9" ht="12.5" x14ac:dyDescent="0.25">
      <c r="A428" s="448"/>
      <c r="B428" s="448"/>
      <c r="C428" s="448"/>
      <c r="D428" s="486"/>
      <c r="E428" s="486"/>
      <c r="F428" s="486"/>
      <c r="G428" s="448"/>
      <c r="H428" s="448"/>
      <c r="I428" s="448"/>
    </row>
    <row r="429" spans="1:9" ht="12.5" x14ac:dyDescent="0.25">
      <c r="A429" s="448"/>
      <c r="B429" s="448"/>
      <c r="C429" s="448"/>
      <c r="D429" s="486"/>
      <c r="E429" s="486"/>
      <c r="F429" s="486"/>
      <c r="G429" s="448"/>
      <c r="H429" s="448"/>
      <c r="I429" s="448"/>
    </row>
    <row r="430" spans="1:9" ht="12.5" x14ac:dyDescent="0.25">
      <c r="A430" s="448"/>
      <c r="B430" s="448"/>
      <c r="C430" s="448"/>
      <c r="D430" s="486"/>
      <c r="E430" s="486"/>
      <c r="F430" s="486"/>
      <c r="G430" s="448"/>
      <c r="H430" s="448"/>
      <c r="I430" s="448"/>
    </row>
    <row r="431" spans="1:9" ht="12.5" x14ac:dyDescent="0.25">
      <c r="A431" s="448"/>
      <c r="B431" s="448"/>
      <c r="C431" s="448"/>
      <c r="D431" s="486"/>
      <c r="E431" s="486"/>
      <c r="F431" s="486"/>
      <c r="G431" s="448"/>
      <c r="H431" s="448"/>
      <c r="I431" s="448"/>
    </row>
    <row r="432" spans="1:9" ht="12.5" x14ac:dyDescent="0.25">
      <c r="A432" s="448"/>
      <c r="B432" s="448"/>
      <c r="C432" s="448"/>
      <c r="D432" s="486"/>
      <c r="E432" s="486"/>
      <c r="F432" s="486"/>
      <c r="G432" s="448"/>
      <c r="H432" s="448"/>
      <c r="I432" s="448"/>
    </row>
    <row r="433" spans="1:9" ht="12.5" x14ac:dyDescent="0.25">
      <c r="A433" s="448"/>
      <c r="B433" s="448"/>
      <c r="C433" s="448"/>
      <c r="D433" s="486"/>
      <c r="E433" s="486"/>
      <c r="F433" s="486"/>
      <c r="G433" s="448"/>
      <c r="H433" s="448"/>
      <c r="I433" s="448"/>
    </row>
    <row r="434" spans="1:9" ht="12.5" x14ac:dyDescent="0.25">
      <c r="A434" s="448"/>
      <c r="B434" s="448"/>
      <c r="C434" s="448"/>
      <c r="D434" s="486"/>
      <c r="E434" s="486"/>
      <c r="F434" s="486"/>
      <c r="G434" s="448"/>
      <c r="H434" s="448"/>
      <c r="I434" s="448"/>
    </row>
    <row r="435" spans="1:9" ht="12.5" x14ac:dyDescent="0.25">
      <c r="A435" s="448"/>
      <c r="B435" s="448"/>
      <c r="C435" s="448"/>
      <c r="D435" s="486"/>
      <c r="E435" s="486"/>
      <c r="F435" s="486"/>
      <c r="G435" s="448"/>
      <c r="H435" s="448"/>
      <c r="I435" s="448"/>
    </row>
    <row r="436" spans="1:9" ht="12.5" x14ac:dyDescent="0.25">
      <c r="A436" s="448"/>
      <c r="B436" s="448"/>
      <c r="C436" s="448"/>
      <c r="D436" s="486"/>
      <c r="E436" s="486"/>
      <c r="F436" s="486"/>
      <c r="G436" s="448"/>
      <c r="H436" s="448"/>
      <c r="I436" s="448"/>
    </row>
    <row r="437" spans="1:9" ht="12.5" x14ac:dyDescent="0.25">
      <c r="A437" s="448"/>
      <c r="B437" s="448"/>
      <c r="C437" s="448"/>
      <c r="D437" s="486"/>
      <c r="E437" s="486"/>
      <c r="F437" s="486"/>
      <c r="G437" s="448"/>
      <c r="H437" s="448"/>
      <c r="I437" s="448"/>
    </row>
    <row r="438" spans="1:9" ht="12.5" x14ac:dyDescent="0.25">
      <c r="A438" s="448"/>
      <c r="B438" s="448"/>
      <c r="C438" s="448"/>
      <c r="D438" s="486"/>
      <c r="E438" s="486"/>
      <c r="F438" s="486"/>
      <c r="G438" s="448"/>
      <c r="H438" s="448"/>
      <c r="I438" s="448"/>
    </row>
    <row r="439" spans="1:9" ht="12.5" x14ac:dyDescent="0.25">
      <c r="A439" s="448"/>
      <c r="B439" s="448"/>
      <c r="C439" s="448"/>
      <c r="D439" s="486"/>
      <c r="E439" s="486"/>
      <c r="F439" s="486"/>
      <c r="G439" s="448"/>
      <c r="H439" s="448"/>
      <c r="I439" s="448"/>
    </row>
    <row r="440" spans="1:9" ht="12.5" x14ac:dyDescent="0.25">
      <c r="A440" s="448"/>
      <c r="B440" s="448"/>
      <c r="C440" s="448"/>
      <c r="D440" s="486"/>
      <c r="E440" s="486"/>
      <c r="F440" s="486"/>
      <c r="G440" s="448"/>
      <c r="H440" s="448"/>
      <c r="I440" s="448"/>
    </row>
    <row r="441" spans="1:9" ht="12.5" x14ac:dyDescent="0.25">
      <c r="A441" s="448"/>
      <c r="B441" s="448"/>
      <c r="C441" s="448"/>
      <c r="D441" s="486"/>
      <c r="E441" s="486"/>
      <c r="F441" s="486"/>
      <c r="G441" s="448"/>
      <c r="H441" s="448"/>
      <c r="I441" s="448"/>
    </row>
    <row r="442" spans="1:9" ht="12.5" x14ac:dyDescent="0.25">
      <c r="A442" s="448"/>
      <c r="B442" s="448"/>
      <c r="C442" s="448"/>
      <c r="D442" s="486"/>
      <c r="E442" s="486"/>
      <c r="F442" s="486"/>
      <c r="G442" s="448"/>
      <c r="H442" s="448"/>
      <c r="I442" s="448"/>
    </row>
    <row r="443" spans="1:9" ht="12.5" x14ac:dyDescent="0.25">
      <c r="A443" s="448"/>
      <c r="B443" s="448"/>
      <c r="C443" s="448"/>
      <c r="D443" s="486"/>
      <c r="E443" s="486"/>
      <c r="F443" s="486"/>
      <c r="G443" s="448"/>
      <c r="H443" s="448"/>
      <c r="I443" s="448"/>
    </row>
    <row r="444" spans="1:9" ht="12.5" x14ac:dyDescent="0.25">
      <c r="A444" s="448"/>
      <c r="B444" s="448"/>
      <c r="C444" s="448"/>
      <c r="D444" s="486"/>
      <c r="E444" s="486"/>
      <c r="F444" s="486"/>
      <c r="G444" s="448"/>
      <c r="H444" s="448"/>
      <c r="I444" s="448"/>
    </row>
    <row r="445" spans="1:9" ht="12.5" x14ac:dyDescent="0.25">
      <c r="A445" s="448"/>
      <c r="B445" s="448"/>
      <c r="C445" s="448"/>
      <c r="D445" s="486"/>
      <c r="E445" s="486"/>
      <c r="F445" s="486"/>
      <c r="G445" s="448"/>
      <c r="H445" s="448"/>
      <c r="I445" s="448"/>
    </row>
    <row r="446" spans="1:9" ht="12.5" x14ac:dyDescent="0.25">
      <c r="A446" s="448"/>
      <c r="B446" s="448"/>
      <c r="C446" s="448"/>
      <c r="D446" s="486"/>
      <c r="E446" s="486"/>
      <c r="F446" s="486"/>
      <c r="G446" s="448"/>
      <c r="H446" s="448"/>
      <c r="I446" s="448"/>
    </row>
    <row r="447" spans="1:9" ht="12.5" x14ac:dyDescent="0.25">
      <c r="A447" s="448"/>
      <c r="B447" s="448"/>
      <c r="C447" s="448"/>
      <c r="D447" s="486"/>
      <c r="E447" s="486"/>
      <c r="F447" s="486"/>
      <c r="G447" s="448"/>
      <c r="H447" s="448"/>
      <c r="I447" s="448"/>
    </row>
    <row r="448" spans="1:9" ht="12.5" x14ac:dyDescent="0.25">
      <c r="A448" s="448"/>
      <c r="B448" s="448"/>
      <c r="C448" s="448"/>
      <c r="D448" s="486"/>
      <c r="E448" s="486"/>
      <c r="F448" s="486"/>
      <c r="G448" s="448"/>
      <c r="H448" s="448"/>
      <c r="I448" s="448"/>
    </row>
    <row r="449" spans="1:9" ht="12.5" x14ac:dyDescent="0.25">
      <c r="A449" s="448"/>
      <c r="B449" s="448"/>
      <c r="C449" s="448"/>
      <c r="D449" s="486"/>
      <c r="E449" s="486"/>
      <c r="F449" s="486"/>
      <c r="G449" s="448"/>
      <c r="H449" s="448"/>
      <c r="I449" s="448"/>
    </row>
    <row r="450" spans="1:9" ht="12.5" x14ac:dyDescent="0.25">
      <c r="A450" s="448"/>
      <c r="B450" s="448"/>
      <c r="C450" s="448"/>
      <c r="D450" s="486"/>
      <c r="E450" s="486"/>
      <c r="F450" s="486"/>
      <c r="G450" s="448"/>
      <c r="H450" s="448"/>
      <c r="I450" s="448"/>
    </row>
    <row r="451" spans="1:9" ht="12.5" x14ac:dyDescent="0.25">
      <c r="A451" s="448"/>
      <c r="B451" s="448"/>
      <c r="C451" s="448"/>
      <c r="D451" s="486"/>
      <c r="E451" s="486"/>
      <c r="F451" s="486"/>
      <c r="G451" s="448"/>
      <c r="H451" s="448"/>
      <c r="I451" s="448"/>
    </row>
    <row r="452" spans="1:9" ht="12.5" x14ac:dyDescent="0.25">
      <c r="A452" s="448"/>
      <c r="B452" s="448"/>
      <c r="C452" s="448"/>
      <c r="D452" s="486"/>
      <c r="E452" s="486"/>
      <c r="F452" s="486"/>
      <c r="G452" s="448"/>
      <c r="H452" s="448"/>
      <c r="I452" s="448"/>
    </row>
    <row r="453" spans="1:9" ht="12.5" x14ac:dyDescent="0.25">
      <c r="A453" s="448"/>
      <c r="B453" s="448"/>
      <c r="C453" s="448"/>
      <c r="D453" s="486"/>
      <c r="E453" s="486"/>
      <c r="F453" s="486"/>
      <c r="G453" s="448"/>
      <c r="H453" s="448"/>
      <c r="I453" s="448"/>
    </row>
    <row r="454" spans="1:9" ht="12.5" x14ac:dyDescent="0.25">
      <c r="A454" s="448"/>
      <c r="B454" s="448"/>
      <c r="C454" s="448"/>
      <c r="D454" s="486"/>
      <c r="E454" s="486"/>
      <c r="F454" s="486"/>
      <c r="G454" s="448"/>
      <c r="H454" s="448"/>
      <c r="I454" s="448"/>
    </row>
    <row r="455" spans="1:9" ht="12.5" x14ac:dyDescent="0.25">
      <c r="A455" s="448"/>
      <c r="B455" s="448"/>
      <c r="C455" s="448"/>
      <c r="D455" s="486"/>
      <c r="E455" s="486"/>
      <c r="F455" s="486"/>
      <c r="G455" s="448"/>
      <c r="H455" s="448"/>
      <c r="I455" s="448"/>
    </row>
    <row r="456" spans="1:9" ht="12.5" x14ac:dyDescent="0.25">
      <c r="A456" s="448"/>
      <c r="B456" s="448"/>
      <c r="C456" s="448"/>
      <c r="D456" s="486"/>
      <c r="E456" s="486"/>
      <c r="F456" s="486"/>
      <c r="G456" s="448"/>
      <c r="H456" s="448"/>
      <c r="I456" s="448"/>
    </row>
    <row r="457" spans="1:9" ht="12.5" x14ac:dyDescent="0.25">
      <c r="A457" s="448"/>
      <c r="B457" s="448"/>
      <c r="C457" s="448"/>
      <c r="D457" s="486"/>
      <c r="E457" s="486"/>
      <c r="F457" s="486"/>
      <c r="G457" s="448"/>
      <c r="H457" s="448"/>
      <c r="I457" s="448"/>
    </row>
    <row r="458" spans="1:9" ht="12.5" x14ac:dyDescent="0.25">
      <c r="A458" s="448"/>
      <c r="B458" s="448"/>
      <c r="C458" s="448"/>
      <c r="D458" s="486"/>
      <c r="E458" s="486"/>
      <c r="F458" s="486"/>
      <c r="G458" s="448"/>
      <c r="H458" s="448"/>
      <c r="I458" s="448"/>
    </row>
    <row r="459" spans="1:9" ht="12.5" x14ac:dyDescent="0.25">
      <c r="A459" s="448"/>
      <c r="B459" s="448"/>
      <c r="C459" s="448"/>
      <c r="D459" s="486"/>
      <c r="E459" s="486"/>
      <c r="F459" s="486"/>
      <c r="G459" s="448"/>
      <c r="H459" s="448"/>
      <c r="I459" s="448"/>
    </row>
    <row r="460" spans="1:9" ht="12.5" x14ac:dyDescent="0.25">
      <c r="A460" s="448"/>
      <c r="B460" s="448"/>
      <c r="C460" s="448"/>
      <c r="D460" s="486"/>
      <c r="E460" s="486"/>
      <c r="F460" s="486"/>
      <c r="G460" s="448"/>
      <c r="H460" s="448"/>
      <c r="I460" s="448"/>
    </row>
    <row r="461" spans="1:9" ht="12.5" x14ac:dyDescent="0.25">
      <c r="A461" s="448"/>
      <c r="B461" s="448"/>
      <c r="C461" s="448"/>
      <c r="D461" s="486"/>
      <c r="E461" s="486"/>
      <c r="F461" s="486"/>
      <c r="G461" s="448"/>
      <c r="H461" s="448"/>
      <c r="I461" s="448"/>
    </row>
    <row r="462" spans="1:9" ht="12.5" x14ac:dyDescent="0.25">
      <c r="A462" s="448"/>
      <c r="B462" s="448"/>
      <c r="C462" s="448"/>
      <c r="D462" s="486"/>
      <c r="E462" s="486"/>
      <c r="F462" s="486"/>
      <c r="G462" s="448"/>
      <c r="H462" s="448"/>
      <c r="I462" s="448"/>
    </row>
    <row r="463" spans="1:9" ht="12.5" x14ac:dyDescent="0.25">
      <c r="A463" s="448"/>
      <c r="B463" s="448"/>
      <c r="C463" s="448"/>
      <c r="D463" s="486"/>
      <c r="E463" s="486"/>
      <c r="F463" s="486"/>
      <c r="G463" s="448"/>
      <c r="H463" s="448"/>
      <c r="I463" s="448"/>
    </row>
    <row r="464" spans="1:9" ht="12.5" x14ac:dyDescent="0.25">
      <c r="A464" s="448"/>
      <c r="B464" s="448"/>
      <c r="C464" s="448"/>
      <c r="D464" s="486"/>
      <c r="E464" s="486"/>
      <c r="F464" s="486"/>
      <c r="G464" s="448"/>
      <c r="H464" s="448"/>
      <c r="I464" s="448"/>
    </row>
    <row r="465" spans="1:9" ht="12.5" x14ac:dyDescent="0.25">
      <c r="A465" s="448"/>
      <c r="B465" s="448"/>
      <c r="C465" s="448"/>
      <c r="D465" s="486"/>
      <c r="E465" s="486"/>
      <c r="F465" s="486"/>
      <c r="G465" s="448"/>
      <c r="H465" s="448"/>
      <c r="I465" s="448"/>
    </row>
    <row r="466" spans="1:9" ht="12.5" x14ac:dyDescent="0.25">
      <c r="A466" s="448"/>
      <c r="B466" s="448"/>
      <c r="C466" s="448"/>
      <c r="D466" s="486"/>
      <c r="E466" s="486"/>
      <c r="F466" s="486"/>
      <c r="G466" s="448"/>
      <c r="H466" s="448"/>
      <c r="I466" s="448"/>
    </row>
    <row r="467" spans="1:9" ht="12.5" x14ac:dyDescent="0.25">
      <c r="A467" s="448"/>
      <c r="B467" s="448"/>
      <c r="C467" s="448"/>
      <c r="D467" s="486"/>
      <c r="E467" s="486"/>
      <c r="F467" s="486"/>
      <c r="G467" s="448"/>
      <c r="H467" s="448"/>
      <c r="I467" s="448"/>
    </row>
    <row r="468" spans="1:9" ht="12.5" x14ac:dyDescent="0.25">
      <c r="A468" s="448"/>
      <c r="B468" s="448"/>
      <c r="C468" s="448"/>
      <c r="D468" s="486"/>
      <c r="E468" s="486"/>
      <c r="F468" s="486"/>
      <c r="G468" s="448"/>
      <c r="H468" s="448"/>
      <c r="I468" s="448"/>
    </row>
    <row r="469" spans="1:9" ht="12.5" x14ac:dyDescent="0.25">
      <c r="A469" s="448"/>
      <c r="B469" s="448"/>
      <c r="C469" s="448"/>
      <c r="D469" s="486"/>
      <c r="E469" s="486"/>
      <c r="F469" s="486"/>
      <c r="G469" s="448"/>
      <c r="H469" s="448"/>
      <c r="I469" s="448"/>
    </row>
    <row r="470" spans="1:9" ht="12.5" x14ac:dyDescent="0.25">
      <c r="A470" s="448"/>
      <c r="B470" s="448"/>
      <c r="C470" s="448"/>
      <c r="D470" s="486"/>
      <c r="E470" s="486"/>
      <c r="F470" s="486"/>
      <c r="G470" s="448"/>
      <c r="H470" s="448"/>
      <c r="I470" s="448"/>
    </row>
    <row r="471" spans="1:9" ht="12.5" x14ac:dyDescent="0.25">
      <c r="A471" s="448"/>
      <c r="B471" s="448"/>
      <c r="C471" s="448"/>
      <c r="D471" s="486"/>
      <c r="E471" s="486"/>
      <c r="F471" s="486"/>
      <c r="G471" s="448"/>
      <c r="H471" s="448"/>
      <c r="I471" s="448"/>
    </row>
    <row r="472" spans="1:9" ht="12.5" x14ac:dyDescent="0.25">
      <c r="A472" s="448"/>
      <c r="B472" s="448"/>
      <c r="C472" s="448"/>
      <c r="D472" s="486"/>
      <c r="E472" s="486"/>
      <c r="F472" s="486"/>
      <c r="G472" s="448"/>
      <c r="H472" s="448"/>
      <c r="I472" s="448"/>
    </row>
    <row r="473" spans="1:9" ht="12.5" x14ac:dyDescent="0.25">
      <c r="A473" s="448"/>
      <c r="B473" s="448"/>
      <c r="C473" s="448"/>
      <c r="D473" s="486"/>
      <c r="E473" s="486"/>
      <c r="F473" s="486"/>
      <c r="G473" s="448"/>
      <c r="H473" s="448"/>
      <c r="I473" s="448"/>
    </row>
    <row r="474" spans="1:9" ht="12.5" x14ac:dyDescent="0.25">
      <c r="A474" s="448"/>
      <c r="B474" s="448"/>
      <c r="C474" s="448"/>
      <c r="D474" s="486"/>
      <c r="E474" s="486"/>
      <c r="F474" s="486"/>
      <c r="G474" s="448"/>
      <c r="H474" s="448"/>
      <c r="I474" s="448"/>
    </row>
    <row r="475" spans="1:9" ht="12.5" x14ac:dyDescent="0.25">
      <c r="A475" s="448"/>
      <c r="B475" s="448"/>
      <c r="C475" s="448"/>
      <c r="D475" s="486"/>
      <c r="E475" s="486"/>
      <c r="F475" s="486"/>
      <c r="G475" s="448"/>
      <c r="H475" s="448"/>
      <c r="I475" s="448"/>
    </row>
    <row r="476" spans="1:9" ht="12.5" x14ac:dyDescent="0.25">
      <c r="A476" s="448"/>
      <c r="B476" s="448"/>
      <c r="C476" s="448"/>
      <c r="D476" s="486"/>
      <c r="E476" s="486"/>
      <c r="F476" s="486"/>
      <c r="G476" s="448"/>
      <c r="H476" s="448"/>
      <c r="I476" s="448"/>
    </row>
    <row r="477" spans="1:9" ht="12.5" x14ac:dyDescent="0.25">
      <c r="A477" s="448"/>
      <c r="B477" s="448"/>
      <c r="C477" s="448"/>
      <c r="D477" s="486"/>
      <c r="E477" s="486"/>
      <c r="F477" s="486"/>
      <c r="G477" s="448"/>
      <c r="H477" s="448"/>
      <c r="I477" s="448"/>
    </row>
    <row r="478" spans="1:9" ht="12.5" x14ac:dyDescent="0.25">
      <c r="A478" s="448"/>
      <c r="B478" s="448"/>
      <c r="C478" s="448"/>
      <c r="D478" s="486"/>
      <c r="E478" s="486"/>
      <c r="F478" s="486"/>
      <c r="G478" s="448"/>
      <c r="H478" s="448"/>
      <c r="I478" s="448"/>
    </row>
    <row r="479" spans="1:9" ht="12.5" x14ac:dyDescent="0.25">
      <c r="A479" s="448"/>
      <c r="B479" s="448"/>
      <c r="C479" s="448"/>
      <c r="D479" s="486"/>
      <c r="E479" s="486"/>
      <c r="F479" s="486"/>
      <c r="G479" s="448"/>
      <c r="H479" s="448"/>
      <c r="I479" s="448"/>
    </row>
    <row r="480" spans="1:9" ht="12.5" x14ac:dyDescent="0.25">
      <c r="A480" s="448"/>
      <c r="B480" s="448"/>
      <c r="C480" s="448"/>
      <c r="D480" s="486"/>
      <c r="E480" s="486"/>
      <c r="F480" s="486"/>
      <c r="G480" s="448"/>
      <c r="H480" s="448"/>
      <c r="I480" s="448"/>
    </row>
    <row r="481" spans="1:9" ht="12.5" x14ac:dyDescent="0.25">
      <c r="A481" s="448"/>
      <c r="B481" s="448"/>
      <c r="C481" s="448"/>
      <c r="D481" s="486"/>
      <c r="E481" s="486"/>
      <c r="F481" s="486"/>
      <c r="G481" s="448"/>
      <c r="H481" s="448"/>
      <c r="I481" s="448"/>
    </row>
    <row r="482" spans="1:9" ht="12.5" x14ac:dyDescent="0.25">
      <c r="A482" s="448"/>
      <c r="B482" s="448"/>
      <c r="C482" s="448"/>
      <c r="D482" s="486"/>
      <c r="E482" s="486"/>
      <c r="F482" s="486"/>
      <c r="G482" s="448"/>
      <c r="H482" s="448"/>
      <c r="I482" s="448"/>
    </row>
    <row r="483" spans="1:9" ht="12.5" x14ac:dyDescent="0.25">
      <c r="A483" s="448"/>
      <c r="B483" s="448"/>
      <c r="C483" s="448"/>
      <c r="D483" s="486"/>
      <c r="E483" s="486"/>
      <c r="F483" s="486"/>
      <c r="G483" s="448"/>
      <c r="H483" s="448"/>
      <c r="I483" s="448"/>
    </row>
    <row r="484" spans="1:9" ht="12.5" x14ac:dyDescent="0.25">
      <c r="A484" s="448"/>
      <c r="B484" s="448"/>
      <c r="C484" s="448"/>
      <c r="D484" s="486"/>
      <c r="E484" s="486"/>
      <c r="F484" s="486"/>
      <c r="G484" s="448"/>
      <c r="H484" s="448"/>
      <c r="I484" s="448"/>
    </row>
    <row r="485" spans="1:9" ht="12.5" x14ac:dyDescent="0.25">
      <c r="A485" s="448"/>
      <c r="B485" s="448"/>
      <c r="C485" s="448"/>
      <c r="D485" s="486"/>
      <c r="E485" s="486"/>
      <c r="F485" s="486"/>
      <c r="G485" s="448"/>
      <c r="H485" s="448"/>
      <c r="I485" s="448"/>
    </row>
    <row r="486" spans="1:9" ht="12.5" x14ac:dyDescent="0.25">
      <c r="A486" s="448"/>
      <c r="B486" s="448"/>
      <c r="C486" s="448"/>
      <c r="D486" s="486"/>
      <c r="E486" s="486"/>
      <c r="F486" s="486"/>
      <c r="G486" s="448"/>
      <c r="H486" s="448"/>
      <c r="I486" s="448"/>
    </row>
    <row r="487" spans="1:9" ht="12.5" x14ac:dyDescent="0.25">
      <c r="A487" s="448"/>
      <c r="B487" s="448"/>
      <c r="C487" s="448"/>
      <c r="D487" s="486"/>
      <c r="E487" s="486"/>
      <c r="F487" s="486"/>
      <c r="G487" s="448"/>
      <c r="H487" s="448"/>
      <c r="I487" s="448"/>
    </row>
    <row r="488" spans="1:9" ht="12.5" x14ac:dyDescent="0.25">
      <c r="A488" s="448"/>
      <c r="B488" s="448"/>
      <c r="C488" s="448"/>
      <c r="D488" s="486"/>
      <c r="E488" s="486"/>
      <c r="F488" s="486"/>
      <c r="G488" s="448"/>
      <c r="H488" s="448"/>
      <c r="I488" s="448"/>
    </row>
    <row r="489" spans="1:9" ht="12.5" x14ac:dyDescent="0.25">
      <c r="A489" s="448"/>
      <c r="B489" s="448"/>
      <c r="C489" s="448"/>
      <c r="D489" s="486"/>
      <c r="E489" s="486"/>
      <c r="F489" s="486"/>
      <c r="G489" s="448"/>
      <c r="H489" s="448"/>
      <c r="I489" s="448"/>
    </row>
    <row r="490" spans="1:9" ht="12.5" x14ac:dyDescent="0.25">
      <c r="A490" s="448"/>
      <c r="B490" s="448"/>
      <c r="C490" s="448"/>
      <c r="D490" s="486"/>
      <c r="E490" s="486"/>
      <c r="F490" s="486"/>
      <c r="G490" s="448"/>
      <c r="H490" s="448"/>
      <c r="I490" s="448"/>
    </row>
    <row r="491" spans="1:9" ht="12.5" x14ac:dyDescent="0.25">
      <c r="A491" s="448"/>
      <c r="B491" s="448"/>
      <c r="C491" s="448"/>
      <c r="D491" s="486"/>
      <c r="E491" s="486"/>
      <c r="F491" s="486"/>
      <c r="G491" s="448"/>
      <c r="H491" s="448"/>
      <c r="I491" s="448"/>
    </row>
    <row r="492" spans="1:9" ht="12.5" x14ac:dyDescent="0.25">
      <c r="A492" s="448"/>
      <c r="B492" s="448"/>
      <c r="C492" s="448"/>
      <c r="D492" s="486"/>
      <c r="E492" s="486"/>
      <c r="F492" s="486"/>
      <c r="G492" s="448"/>
      <c r="H492" s="448"/>
      <c r="I492" s="448"/>
    </row>
    <row r="493" spans="1:9" ht="12.5" x14ac:dyDescent="0.25">
      <c r="A493" s="448"/>
      <c r="B493" s="448"/>
      <c r="C493" s="448"/>
      <c r="D493" s="486"/>
      <c r="E493" s="486"/>
      <c r="F493" s="486"/>
      <c r="G493" s="448"/>
      <c r="H493" s="448"/>
      <c r="I493" s="448"/>
    </row>
    <row r="494" spans="1:9" ht="12.5" x14ac:dyDescent="0.25">
      <c r="A494" s="448"/>
      <c r="B494" s="448"/>
      <c r="C494" s="448"/>
      <c r="D494" s="486"/>
      <c r="E494" s="486"/>
      <c r="F494" s="486"/>
      <c r="G494" s="448"/>
      <c r="H494" s="448"/>
      <c r="I494" s="448"/>
    </row>
    <row r="495" spans="1:9" ht="12.5" x14ac:dyDescent="0.25">
      <c r="A495" s="448"/>
      <c r="B495" s="448"/>
      <c r="C495" s="448"/>
      <c r="D495" s="486"/>
      <c r="E495" s="486"/>
      <c r="F495" s="486"/>
      <c r="G495" s="448"/>
      <c r="H495" s="448"/>
      <c r="I495" s="448"/>
    </row>
    <row r="496" spans="1:9" ht="12.5" x14ac:dyDescent="0.25">
      <c r="A496" s="448"/>
      <c r="B496" s="448"/>
      <c r="C496" s="448"/>
      <c r="D496" s="486"/>
      <c r="E496" s="486"/>
      <c r="F496" s="486"/>
      <c r="G496" s="448"/>
      <c r="H496" s="448"/>
      <c r="I496" s="448"/>
    </row>
    <row r="497" spans="1:9" ht="12.5" x14ac:dyDescent="0.25">
      <c r="A497" s="448"/>
      <c r="B497" s="448"/>
      <c r="C497" s="448"/>
      <c r="D497" s="486"/>
      <c r="E497" s="486"/>
      <c r="F497" s="486"/>
      <c r="G497" s="448"/>
      <c r="H497" s="448"/>
      <c r="I497" s="448"/>
    </row>
    <row r="498" spans="1:9" ht="12.5" x14ac:dyDescent="0.25">
      <c r="A498" s="448"/>
      <c r="B498" s="448"/>
      <c r="C498" s="448"/>
      <c r="D498" s="486"/>
      <c r="E498" s="486"/>
      <c r="F498" s="486"/>
      <c r="G498" s="448"/>
      <c r="H498" s="448"/>
      <c r="I498" s="448"/>
    </row>
    <row r="499" spans="1:9" ht="12.5" x14ac:dyDescent="0.25">
      <c r="A499" s="448"/>
      <c r="B499" s="448"/>
      <c r="C499" s="448"/>
      <c r="D499" s="486"/>
      <c r="E499" s="486"/>
      <c r="F499" s="486"/>
      <c r="G499" s="448"/>
      <c r="H499" s="448"/>
      <c r="I499" s="448"/>
    </row>
    <row r="500" spans="1:9" ht="12.5" x14ac:dyDescent="0.25">
      <c r="A500" s="448"/>
      <c r="B500" s="448"/>
      <c r="C500" s="448"/>
      <c r="D500" s="486"/>
      <c r="E500" s="486"/>
      <c r="F500" s="486"/>
      <c r="G500" s="448"/>
      <c r="H500" s="448"/>
      <c r="I500" s="448"/>
    </row>
    <row r="501" spans="1:9" ht="12.5" x14ac:dyDescent="0.25">
      <c r="A501" s="448"/>
      <c r="B501" s="448"/>
      <c r="C501" s="448"/>
      <c r="D501" s="486"/>
      <c r="E501" s="486"/>
      <c r="F501" s="486"/>
      <c r="G501" s="448"/>
      <c r="H501" s="448"/>
      <c r="I501" s="448"/>
    </row>
    <row r="502" spans="1:9" ht="12.5" x14ac:dyDescent="0.25">
      <c r="A502" s="448"/>
      <c r="B502" s="448"/>
      <c r="C502" s="448"/>
      <c r="D502" s="486"/>
      <c r="E502" s="486"/>
      <c r="F502" s="486"/>
      <c r="G502" s="448"/>
      <c r="H502" s="448"/>
      <c r="I502" s="448"/>
    </row>
    <row r="503" spans="1:9" ht="12.5" x14ac:dyDescent="0.25">
      <c r="A503" s="448"/>
      <c r="B503" s="448"/>
      <c r="C503" s="448"/>
      <c r="D503" s="486"/>
      <c r="E503" s="486"/>
      <c r="F503" s="486"/>
      <c r="G503" s="448"/>
      <c r="H503" s="448"/>
      <c r="I503" s="448"/>
    </row>
    <row r="504" spans="1:9" ht="12.5" x14ac:dyDescent="0.25">
      <c r="A504" s="448"/>
      <c r="B504" s="448"/>
      <c r="C504" s="448"/>
      <c r="D504" s="486"/>
      <c r="E504" s="486"/>
      <c r="F504" s="486"/>
      <c r="G504" s="448"/>
      <c r="H504" s="448"/>
      <c r="I504" s="448"/>
    </row>
    <row r="505" spans="1:9" ht="12.5" x14ac:dyDescent="0.25">
      <c r="A505" s="448"/>
      <c r="B505" s="448"/>
      <c r="C505" s="448"/>
      <c r="D505" s="486"/>
      <c r="E505" s="486"/>
      <c r="F505" s="486"/>
      <c r="G505" s="448"/>
      <c r="H505" s="448"/>
      <c r="I505" s="448"/>
    </row>
    <row r="506" spans="1:9" ht="12.5" x14ac:dyDescent="0.25">
      <c r="A506" s="448"/>
      <c r="B506" s="448"/>
      <c r="C506" s="448"/>
      <c r="D506" s="486"/>
      <c r="E506" s="486"/>
      <c r="F506" s="486"/>
      <c r="G506" s="448"/>
      <c r="H506" s="448"/>
      <c r="I506" s="448"/>
    </row>
    <row r="507" spans="1:9" ht="12.5" x14ac:dyDescent="0.25">
      <c r="A507" s="448"/>
      <c r="B507" s="448"/>
      <c r="C507" s="448"/>
      <c r="D507" s="486"/>
      <c r="E507" s="486"/>
      <c r="F507" s="486"/>
      <c r="G507" s="448"/>
      <c r="H507" s="448"/>
      <c r="I507" s="448"/>
    </row>
    <row r="508" spans="1:9" ht="12.5" x14ac:dyDescent="0.25">
      <c r="A508" s="448"/>
      <c r="B508" s="448"/>
      <c r="C508" s="448"/>
      <c r="D508" s="486"/>
      <c r="E508" s="486"/>
      <c r="F508" s="486"/>
      <c r="G508" s="448"/>
      <c r="H508" s="448"/>
      <c r="I508" s="448"/>
    </row>
    <row r="509" spans="1:9" ht="12.5" x14ac:dyDescent="0.25">
      <c r="A509" s="448"/>
      <c r="B509" s="448"/>
      <c r="C509" s="448"/>
      <c r="D509" s="486"/>
      <c r="E509" s="486"/>
      <c r="F509" s="486"/>
      <c r="G509" s="448"/>
      <c r="H509" s="448"/>
      <c r="I509" s="448"/>
    </row>
    <row r="510" spans="1:9" ht="12.5" x14ac:dyDescent="0.25">
      <c r="A510" s="448"/>
      <c r="B510" s="448"/>
      <c r="C510" s="448"/>
      <c r="D510" s="486"/>
      <c r="E510" s="486"/>
      <c r="F510" s="486"/>
      <c r="G510" s="448"/>
      <c r="H510" s="448"/>
      <c r="I510" s="448"/>
    </row>
    <row r="511" spans="1:9" ht="12.5" x14ac:dyDescent="0.25">
      <c r="A511" s="448"/>
      <c r="B511" s="448"/>
      <c r="C511" s="448"/>
      <c r="D511" s="486"/>
      <c r="E511" s="486"/>
      <c r="F511" s="486"/>
      <c r="G511" s="448"/>
      <c r="H511" s="448"/>
      <c r="I511" s="448"/>
    </row>
    <row r="512" spans="1:9" ht="12.5" x14ac:dyDescent="0.25">
      <c r="A512" s="448"/>
      <c r="B512" s="448"/>
      <c r="C512" s="448"/>
      <c r="D512" s="486"/>
      <c r="E512" s="486"/>
      <c r="F512" s="486"/>
      <c r="G512" s="448"/>
      <c r="H512" s="448"/>
      <c r="I512" s="448"/>
    </row>
    <row r="513" spans="1:9" ht="12.5" x14ac:dyDescent="0.25">
      <c r="A513" s="448"/>
      <c r="B513" s="448"/>
      <c r="C513" s="448"/>
      <c r="D513" s="486"/>
      <c r="E513" s="486"/>
      <c r="F513" s="486"/>
      <c r="G513" s="448"/>
      <c r="H513" s="448"/>
      <c r="I513" s="448"/>
    </row>
    <row r="514" spans="1:9" ht="12.5" x14ac:dyDescent="0.25">
      <c r="A514" s="448"/>
      <c r="B514" s="448"/>
      <c r="C514" s="448"/>
      <c r="D514" s="486"/>
      <c r="E514" s="486"/>
      <c r="F514" s="486"/>
      <c r="G514" s="448"/>
      <c r="H514" s="448"/>
      <c r="I514" s="448"/>
    </row>
    <row r="515" spans="1:9" ht="12.5" x14ac:dyDescent="0.25">
      <c r="A515" s="448"/>
      <c r="B515" s="448"/>
      <c r="C515" s="448"/>
      <c r="D515" s="486"/>
      <c r="E515" s="486"/>
      <c r="F515" s="486"/>
      <c r="G515" s="448"/>
      <c r="H515" s="448"/>
      <c r="I515" s="448"/>
    </row>
    <row r="516" spans="1:9" ht="12.5" x14ac:dyDescent="0.25">
      <c r="A516" s="448"/>
      <c r="B516" s="448"/>
      <c r="C516" s="448"/>
      <c r="D516" s="486"/>
      <c r="E516" s="486"/>
      <c r="F516" s="486"/>
      <c r="G516" s="448"/>
      <c r="H516" s="448"/>
      <c r="I516" s="448"/>
    </row>
    <row r="517" spans="1:9" ht="12.5" x14ac:dyDescent="0.25">
      <c r="A517" s="448"/>
      <c r="B517" s="448"/>
      <c r="C517" s="448"/>
      <c r="D517" s="486"/>
      <c r="E517" s="486"/>
      <c r="F517" s="486"/>
      <c r="G517" s="448"/>
      <c r="H517" s="448"/>
      <c r="I517" s="448"/>
    </row>
    <row r="518" spans="1:9" ht="12.5" x14ac:dyDescent="0.25">
      <c r="A518" s="448"/>
      <c r="B518" s="448"/>
      <c r="C518" s="448"/>
      <c r="D518" s="486"/>
      <c r="E518" s="486"/>
      <c r="F518" s="486"/>
      <c r="G518" s="448"/>
      <c r="H518" s="448"/>
      <c r="I518" s="448"/>
    </row>
    <row r="519" spans="1:9" ht="12.5" x14ac:dyDescent="0.25">
      <c r="A519" s="448"/>
      <c r="B519" s="448"/>
      <c r="C519" s="448"/>
      <c r="D519" s="486"/>
      <c r="E519" s="486"/>
      <c r="F519" s="486"/>
      <c r="G519" s="448"/>
      <c r="H519" s="448"/>
      <c r="I519" s="448"/>
    </row>
    <row r="520" spans="1:9" ht="12.5" x14ac:dyDescent="0.25">
      <c r="A520" s="448"/>
      <c r="B520" s="448"/>
      <c r="C520" s="448"/>
      <c r="D520" s="486"/>
      <c r="E520" s="486"/>
      <c r="F520" s="486"/>
      <c r="G520" s="448"/>
      <c r="H520" s="448"/>
      <c r="I520" s="448"/>
    </row>
    <row r="521" spans="1:9" ht="12.5" x14ac:dyDescent="0.25">
      <c r="A521" s="448"/>
      <c r="B521" s="448"/>
      <c r="C521" s="448"/>
      <c r="D521" s="486"/>
      <c r="E521" s="486"/>
      <c r="F521" s="486"/>
      <c r="G521" s="448"/>
      <c r="H521" s="448"/>
      <c r="I521" s="448"/>
    </row>
    <row r="522" spans="1:9" ht="12.5" x14ac:dyDescent="0.25">
      <c r="A522" s="448"/>
      <c r="B522" s="448"/>
      <c r="C522" s="448"/>
      <c r="D522" s="486"/>
      <c r="E522" s="486"/>
      <c r="F522" s="486"/>
      <c r="G522" s="448"/>
      <c r="H522" s="448"/>
      <c r="I522" s="448"/>
    </row>
    <row r="523" spans="1:9" ht="12.5" x14ac:dyDescent="0.25">
      <c r="A523" s="448"/>
      <c r="B523" s="448"/>
      <c r="C523" s="448"/>
      <c r="D523" s="486"/>
      <c r="E523" s="486"/>
      <c r="F523" s="486"/>
      <c r="G523" s="448"/>
      <c r="H523" s="448"/>
      <c r="I523" s="448"/>
    </row>
    <row r="524" spans="1:9" ht="12.5" x14ac:dyDescent="0.25">
      <c r="A524" s="448"/>
      <c r="B524" s="448"/>
      <c r="C524" s="448"/>
      <c r="D524" s="486"/>
      <c r="E524" s="486"/>
      <c r="F524" s="486"/>
      <c r="G524" s="448"/>
      <c r="H524" s="448"/>
      <c r="I524" s="448"/>
    </row>
    <row r="525" spans="1:9" ht="12.5" x14ac:dyDescent="0.25">
      <c r="A525" s="448"/>
      <c r="B525" s="448"/>
      <c r="C525" s="448"/>
      <c r="D525" s="486"/>
      <c r="E525" s="486"/>
      <c r="F525" s="486"/>
      <c r="G525" s="448"/>
      <c r="H525" s="448"/>
      <c r="I525" s="448"/>
    </row>
    <row r="526" spans="1:9" ht="12.5" x14ac:dyDescent="0.25">
      <c r="A526" s="448"/>
      <c r="B526" s="448"/>
      <c r="C526" s="448"/>
      <c r="D526" s="486"/>
      <c r="E526" s="486"/>
      <c r="F526" s="486"/>
      <c r="G526" s="448"/>
      <c r="H526" s="448"/>
      <c r="I526" s="448"/>
    </row>
    <row r="527" spans="1:9" ht="12.5" x14ac:dyDescent="0.25">
      <c r="A527" s="448"/>
      <c r="B527" s="448"/>
      <c r="C527" s="448"/>
      <c r="D527" s="486"/>
      <c r="E527" s="486"/>
      <c r="F527" s="486"/>
      <c r="G527" s="448"/>
      <c r="H527" s="448"/>
      <c r="I527" s="448"/>
    </row>
    <row r="528" spans="1:9" ht="12.5" x14ac:dyDescent="0.25">
      <c r="A528" s="448"/>
      <c r="B528" s="448"/>
      <c r="C528" s="448"/>
      <c r="D528" s="486"/>
      <c r="E528" s="486"/>
      <c r="F528" s="486"/>
      <c r="G528" s="448"/>
      <c r="H528" s="448"/>
      <c r="I528" s="448"/>
    </row>
    <row r="529" spans="1:9" ht="12.5" x14ac:dyDescent="0.25">
      <c r="A529" s="448"/>
      <c r="B529" s="448"/>
      <c r="C529" s="448"/>
      <c r="D529" s="486"/>
      <c r="E529" s="486"/>
      <c r="F529" s="486"/>
      <c r="G529" s="448"/>
      <c r="H529" s="448"/>
      <c r="I529" s="448"/>
    </row>
    <row r="530" spans="1:9" ht="12.5" x14ac:dyDescent="0.25">
      <c r="A530" s="448"/>
      <c r="B530" s="448"/>
      <c r="C530" s="448"/>
      <c r="D530" s="486"/>
      <c r="E530" s="486"/>
      <c r="F530" s="486"/>
      <c r="G530" s="448"/>
      <c r="H530" s="448"/>
      <c r="I530" s="448"/>
    </row>
    <row r="531" spans="1:9" ht="12.5" x14ac:dyDescent="0.25">
      <c r="A531" s="448"/>
      <c r="B531" s="448"/>
      <c r="C531" s="448"/>
      <c r="D531" s="486"/>
      <c r="E531" s="486"/>
      <c r="F531" s="486"/>
      <c r="G531" s="448"/>
      <c r="H531" s="448"/>
      <c r="I531" s="448"/>
    </row>
    <row r="532" spans="1:9" ht="12.5" x14ac:dyDescent="0.25">
      <c r="A532" s="448"/>
      <c r="B532" s="448"/>
      <c r="C532" s="448"/>
      <c r="D532" s="486"/>
      <c r="E532" s="486"/>
      <c r="F532" s="486"/>
      <c r="G532" s="448"/>
      <c r="H532" s="448"/>
      <c r="I532" s="448"/>
    </row>
    <row r="533" spans="1:9" ht="12.5" x14ac:dyDescent="0.25">
      <c r="A533" s="448"/>
      <c r="B533" s="448"/>
      <c r="C533" s="448"/>
      <c r="D533" s="486"/>
      <c r="E533" s="486"/>
      <c r="F533" s="486"/>
      <c r="G533" s="448"/>
      <c r="H533" s="448"/>
      <c r="I533" s="448"/>
    </row>
    <row r="534" spans="1:9" ht="12.5" x14ac:dyDescent="0.25">
      <c r="A534" s="448"/>
      <c r="B534" s="448"/>
      <c r="C534" s="448"/>
      <c r="D534" s="486"/>
      <c r="E534" s="486"/>
      <c r="F534" s="486"/>
      <c r="G534" s="448"/>
      <c r="H534" s="448"/>
      <c r="I534" s="448"/>
    </row>
    <row r="535" spans="1:9" ht="12.5" x14ac:dyDescent="0.25">
      <c r="A535" s="448"/>
      <c r="B535" s="448"/>
      <c r="C535" s="448"/>
      <c r="D535" s="486"/>
      <c r="E535" s="486"/>
      <c r="F535" s="486"/>
      <c r="G535" s="448"/>
      <c r="H535" s="448"/>
      <c r="I535" s="448"/>
    </row>
    <row r="536" spans="1:9" ht="12.5" x14ac:dyDescent="0.25">
      <c r="A536" s="448"/>
      <c r="B536" s="448"/>
      <c r="C536" s="448"/>
      <c r="D536" s="486"/>
      <c r="E536" s="486"/>
      <c r="F536" s="486"/>
      <c r="G536" s="448"/>
      <c r="H536" s="448"/>
      <c r="I536" s="448"/>
    </row>
    <row r="537" spans="1:9" ht="12.5" x14ac:dyDescent="0.25">
      <c r="A537" s="448"/>
      <c r="B537" s="448"/>
      <c r="C537" s="448"/>
      <c r="D537" s="486"/>
      <c r="E537" s="486"/>
      <c r="F537" s="486"/>
      <c r="G537" s="448"/>
      <c r="H537" s="448"/>
      <c r="I537" s="448"/>
    </row>
    <row r="538" spans="1:9" ht="12.5" x14ac:dyDescent="0.25">
      <c r="A538" s="448"/>
      <c r="B538" s="448"/>
      <c r="C538" s="448"/>
      <c r="D538" s="486"/>
      <c r="E538" s="486"/>
      <c r="F538" s="486"/>
      <c r="G538" s="448"/>
      <c r="H538" s="448"/>
      <c r="I538" s="448"/>
    </row>
    <row r="539" spans="1:9" ht="12.5" x14ac:dyDescent="0.25">
      <c r="A539" s="448"/>
      <c r="B539" s="448"/>
      <c r="C539" s="448"/>
      <c r="D539" s="486"/>
      <c r="E539" s="486"/>
      <c r="F539" s="486"/>
      <c r="G539" s="448"/>
      <c r="H539" s="448"/>
      <c r="I539" s="448"/>
    </row>
    <row r="540" spans="1:9" ht="12.5" x14ac:dyDescent="0.25">
      <c r="A540" s="448"/>
      <c r="B540" s="448"/>
      <c r="C540" s="448"/>
      <c r="D540" s="486"/>
      <c r="E540" s="486"/>
      <c r="F540" s="486"/>
      <c r="G540" s="448"/>
      <c r="H540" s="448"/>
      <c r="I540" s="448"/>
    </row>
    <row r="541" spans="1:9" ht="12.5" x14ac:dyDescent="0.25">
      <c r="A541" s="448"/>
      <c r="B541" s="448"/>
      <c r="C541" s="448"/>
      <c r="D541" s="486"/>
      <c r="E541" s="486"/>
      <c r="F541" s="486"/>
      <c r="G541" s="448"/>
      <c r="H541" s="448"/>
      <c r="I541" s="448"/>
    </row>
    <row r="542" spans="1:9" ht="12.5" x14ac:dyDescent="0.25">
      <c r="A542" s="448"/>
      <c r="B542" s="448"/>
      <c r="C542" s="448"/>
      <c r="D542" s="486"/>
      <c r="E542" s="486"/>
      <c r="F542" s="486"/>
      <c r="G542" s="448"/>
      <c r="H542" s="448"/>
      <c r="I542" s="448"/>
    </row>
    <row r="543" spans="1:9" ht="12.5" x14ac:dyDescent="0.25">
      <c r="A543" s="448"/>
      <c r="B543" s="448"/>
      <c r="C543" s="448"/>
      <c r="D543" s="486"/>
      <c r="E543" s="486"/>
      <c r="F543" s="486"/>
      <c r="G543" s="448"/>
      <c r="H543" s="448"/>
      <c r="I543" s="448"/>
    </row>
    <row r="544" spans="1:9" ht="12.5" x14ac:dyDescent="0.25">
      <c r="A544" s="448"/>
      <c r="B544" s="448"/>
      <c r="C544" s="448"/>
      <c r="D544" s="486"/>
      <c r="E544" s="486"/>
      <c r="F544" s="486"/>
      <c r="G544" s="448"/>
      <c r="H544" s="448"/>
      <c r="I544" s="448"/>
    </row>
    <row r="545" spans="1:9" ht="12.5" x14ac:dyDescent="0.25">
      <c r="A545" s="448"/>
      <c r="B545" s="448"/>
      <c r="C545" s="448"/>
      <c r="D545" s="486"/>
      <c r="E545" s="486"/>
      <c r="F545" s="486"/>
      <c r="G545" s="448"/>
      <c r="H545" s="448"/>
      <c r="I545" s="448"/>
    </row>
    <row r="546" spans="1:9" ht="12.5" x14ac:dyDescent="0.25">
      <c r="A546" s="448"/>
      <c r="B546" s="448"/>
      <c r="C546" s="448"/>
      <c r="D546" s="486"/>
      <c r="E546" s="486"/>
      <c r="F546" s="486"/>
      <c r="G546" s="448"/>
      <c r="H546" s="448"/>
      <c r="I546" s="448"/>
    </row>
    <row r="547" spans="1:9" ht="12.5" x14ac:dyDescent="0.25">
      <c r="A547" s="448"/>
      <c r="B547" s="448"/>
      <c r="C547" s="448"/>
      <c r="D547" s="486"/>
      <c r="E547" s="486"/>
      <c r="F547" s="486"/>
      <c r="G547" s="448"/>
      <c r="H547" s="448"/>
      <c r="I547" s="448"/>
    </row>
    <row r="548" spans="1:9" ht="12.5" x14ac:dyDescent="0.25">
      <c r="A548" s="448"/>
      <c r="B548" s="448"/>
      <c r="C548" s="448"/>
      <c r="D548" s="486"/>
      <c r="E548" s="486"/>
      <c r="F548" s="486"/>
      <c r="G548" s="448"/>
      <c r="H548" s="448"/>
      <c r="I548" s="448"/>
    </row>
    <row r="549" spans="1:9" ht="12.5" x14ac:dyDescent="0.25">
      <c r="A549" s="448"/>
      <c r="B549" s="448"/>
      <c r="C549" s="448"/>
      <c r="D549" s="486"/>
      <c r="E549" s="486"/>
      <c r="F549" s="486"/>
      <c r="G549" s="448"/>
      <c r="H549" s="448"/>
      <c r="I549" s="448"/>
    </row>
    <row r="550" spans="1:9" ht="12.5" x14ac:dyDescent="0.25">
      <c r="A550" s="448"/>
      <c r="B550" s="448"/>
      <c r="C550" s="448"/>
      <c r="D550" s="486"/>
      <c r="E550" s="486"/>
      <c r="F550" s="486"/>
      <c r="G550" s="448"/>
      <c r="H550" s="448"/>
      <c r="I550" s="448"/>
    </row>
    <row r="551" spans="1:9" ht="12.5" x14ac:dyDescent="0.25">
      <c r="A551" s="448"/>
      <c r="B551" s="448"/>
      <c r="C551" s="448"/>
      <c r="D551" s="486"/>
      <c r="E551" s="486"/>
      <c r="F551" s="486"/>
      <c r="G551" s="448"/>
      <c r="H551" s="448"/>
      <c r="I551" s="448"/>
    </row>
    <row r="552" spans="1:9" ht="12.5" x14ac:dyDescent="0.25">
      <c r="A552" s="448"/>
      <c r="B552" s="448"/>
      <c r="C552" s="448"/>
      <c r="D552" s="486"/>
      <c r="E552" s="486"/>
      <c r="F552" s="486"/>
      <c r="G552" s="448"/>
      <c r="H552" s="448"/>
      <c r="I552" s="448"/>
    </row>
    <row r="553" spans="1:9" ht="12.5" x14ac:dyDescent="0.25">
      <c r="A553" s="448"/>
      <c r="B553" s="448"/>
      <c r="C553" s="448"/>
      <c r="D553" s="486"/>
      <c r="E553" s="486"/>
      <c r="F553" s="486"/>
      <c r="G553" s="448"/>
      <c r="H553" s="448"/>
      <c r="I553" s="448"/>
    </row>
    <row r="554" spans="1:9" ht="12.5" x14ac:dyDescent="0.25">
      <c r="A554" s="448"/>
      <c r="B554" s="448"/>
      <c r="C554" s="448"/>
      <c r="D554" s="486"/>
      <c r="E554" s="486"/>
      <c r="F554" s="486"/>
      <c r="G554" s="448"/>
      <c r="H554" s="448"/>
      <c r="I554" s="448"/>
    </row>
    <row r="555" spans="1:9" ht="12.5" x14ac:dyDescent="0.25">
      <c r="A555" s="448"/>
      <c r="B555" s="448"/>
      <c r="C555" s="448"/>
      <c r="D555" s="486"/>
      <c r="E555" s="486"/>
      <c r="F555" s="486"/>
      <c r="G555" s="448"/>
      <c r="H555" s="448"/>
      <c r="I555" s="448"/>
    </row>
    <row r="556" spans="1:9" ht="12.5" x14ac:dyDescent="0.25">
      <c r="A556" s="448"/>
      <c r="B556" s="448"/>
      <c r="C556" s="448"/>
      <c r="D556" s="486"/>
      <c r="E556" s="486"/>
      <c r="F556" s="486"/>
      <c r="G556" s="448"/>
      <c r="H556" s="448"/>
      <c r="I556" s="448"/>
    </row>
    <row r="557" spans="1:9" ht="12.5" x14ac:dyDescent="0.25">
      <c r="A557" s="448"/>
      <c r="B557" s="448"/>
      <c r="C557" s="448"/>
      <c r="D557" s="486"/>
      <c r="E557" s="486"/>
      <c r="F557" s="486"/>
      <c r="G557" s="448"/>
      <c r="H557" s="448"/>
      <c r="I557" s="448"/>
    </row>
    <row r="558" spans="1:9" ht="12.5" x14ac:dyDescent="0.25">
      <c r="A558" s="448"/>
      <c r="B558" s="448"/>
      <c r="C558" s="448"/>
      <c r="D558" s="486"/>
      <c r="E558" s="486"/>
      <c r="F558" s="486"/>
      <c r="G558" s="448"/>
      <c r="H558" s="448"/>
      <c r="I558" s="448"/>
    </row>
    <row r="559" spans="1:9" ht="12.5" x14ac:dyDescent="0.25">
      <c r="A559" s="448"/>
      <c r="B559" s="448"/>
      <c r="C559" s="448"/>
      <c r="D559" s="486"/>
      <c r="E559" s="486"/>
      <c r="F559" s="486"/>
      <c r="G559" s="448"/>
      <c r="H559" s="448"/>
      <c r="I559" s="448"/>
    </row>
    <row r="560" spans="1:9" ht="12.5" x14ac:dyDescent="0.25">
      <c r="A560" s="448"/>
      <c r="B560" s="448"/>
      <c r="C560" s="448"/>
      <c r="D560" s="486"/>
      <c r="E560" s="486"/>
      <c r="F560" s="486"/>
      <c r="G560" s="448"/>
      <c r="H560" s="448"/>
      <c r="I560" s="448"/>
    </row>
    <row r="561" spans="1:9" ht="12.5" x14ac:dyDescent="0.25">
      <c r="A561" s="448"/>
      <c r="B561" s="448"/>
      <c r="C561" s="448"/>
      <c r="D561" s="486"/>
      <c r="E561" s="486"/>
      <c r="F561" s="486"/>
      <c r="G561" s="448"/>
      <c r="H561" s="448"/>
      <c r="I561" s="448"/>
    </row>
    <row r="562" spans="1:9" ht="12.5" x14ac:dyDescent="0.25">
      <c r="A562" s="448"/>
      <c r="B562" s="448"/>
      <c r="C562" s="448"/>
      <c r="D562" s="486"/>
      <c r="E562" s="486"/>
      <c r="F562" s="486"/>
      <c r="G562" s="448"/>
      <c r="H562" s="448"/>
      <c r="I562" s="448"/>
    </row>
    <row r="563" spans="1:9" ht="12.5" x14ac:dyDescent="0.25">
      <c r="A563" s="448"/>
      <c r="B563" s="448"/>
      <c r="C563" s="448"/>
      <c r="D563" s="486"/>
      <c r="E563" s="486"/>
      <c r="F563" s="486"/>
      <c r="G563" s="448"/>
      <c r="H563" s="448"/>
      <c r="I563" s="448"/>
    </row>
    <row r="564" spans="1:9" ht="12.5" x14ac:dyDescent="0.25">
      <c r="A564" s="448"/>
      <c r="B564" s="448"/>
      <c r="C564" s="448"/>
      <c r="D564" s="486"/>
      <c r="E564" s="486"/>
      <c r="F564" s="486"/>
      <c r="G564" s="448"/>
      <c r="H564" s="448"/>
      <c r="I564" s="448"/>
    </row>
    <row r="565" spans="1:9" ht="12.5" x14ac:dyDescent="0.25">
      <c r="A565" s="448"/>
      <c r="B565" s="448"/>
      <c r="C565" s="448"/>
      <c r="D565" s="486"/>
      <c r="E565" s="486"/>
      <c r="F565" s="486"/>
      <c r="G565" s="448"/>
      <c r="H565" s="448"/>
      <c r="I565" s="448"/>
    </row>
    <row r="566" spans="1:9" ht="12.5" x14ac:dyDescent="0.25">
      <c r="A566" s="448"/>
      <c r="B566" s="448"/>
      <c r="C566" s="448"/>
      <c r="D566" s="486"/>
      <c r="E566" s="486"/>
      <c r="F566" s="486"/>
      <c r="G566" s="448"/>
      <c r="H566" s="448"/>
      <c r="I566" s="448"/>
    </row>
    <row r="567" spans="1:9" ht="12.5" x14ac:dyDescent="0.25">
      <c r="A567" s="448"/>
      <c r="B567" s="448"/>
      <c r="C567" s="448"/>
      <c r="D567" s="486"/>
      <c r="E567" s="486"/>
      <c r="F567" s="486"/>
      <c r="G567" s="448"/>
      <c r="H567" s="448"/>
      <c r="I567" s="448"/>
    </row>
    <row r="568" spans="1:9" ht="12.5" x14ac:dyDescent="0.25">
      <c r="A568" s="448"/>
      <c r="B568" s="448"/>
      <c r="C568" s="448"/>
      <c r="D568" s="486"/>
      <c r="E568" s="486"/>
      <c r="F568" s="486"/>
      <c r="G568" s="448"/>
      <c r="H568" s="448"/>
      <c r="I568" s="448"/>
    </row>
    <row r="569" spans="1:9" ht="12.5" x14ac:dyDescent="0.25">
      <c r="A569" s="448"/>
      <c r="B569" s="448"/>
      <c r="C569" s="448"/>
      <c r="D569" s="486"/>
      <c r="E569" s="486"/>
      <c r="F569" s="486"/>
      <c r="G569" s="448"/>
      <c r="H569" s="448"/>
      <c r="I569" s="448"/>
    </row>
    <row r="570" spans="1:9" ht="12.5" x14ac:dyDescent="0.25">
      <c r="A570" s="448"/>
      <c r="B570" s="448"/>
      <c r="C570" s="448"/>
      <c r="D570" s="486"/>
      <c r="E570" s="486"/>
      <c r="F570" s="486"/>
      <c r="G570" s="448"/>
      <c r="H570" s="448"/>
      <c r="I570" s="448"/>
    </row>
    <row r="571" spans="1:9" ht="12.5" x14ac:dyDescent="0.25">
      <c r="A571" s="448"/>
      <c r="B571" s="448"/>
      <c r="C571" s="448"/>
      <c r="D571" s="486"/>
      <c r="E571" s="486"/>
      <c r="F571" s="486"/>
      <c r="G571" s="448"/>
      <c r="H571" s="448"/>
      <c r="I571" s="448"/>
    </row>
    <row r="572" spans="1:9" ht="12.5" x14ac:dyDescent="0.25">
      <c r="A572" s="448"/>
      <c r="B572" s="448"/>
      <c r="C572" s="448"/>
      <c r="D572" s="486"/>
      <c r="E572" s="486"/>
      <c r="F572" s="486"/>
      <c r="G572" s="448"/>
      <c r="H572" s="448"/>
      <c r="I572" s="448"/>
    </row>
    <row r="573" spans="1:9" ht="12.5" x14ac:dyDescent="0.25">
      <c r="A573" s="448"/>
      <c r="B573" s="448"/>
      <c r="C573" s="448"/>
      <c r="D573" s="486"/>
      <c r="E573" s="486"/>
      <c r="F573" s="486"/>
      <c r="G573" s="448"/>
      <c r="H573" s="448"/>
      <c r="I573" s="448"/>
    </row>
    <row r="574" spans="1:9" ht="12.5" x14ac:dyDescent="0.25">
      <c r="A574" s="448"/>
      <c r="B574" s="448"/>
      <c r="C574" s="448"/>
      <c r="D574" s="486"/>
      <c r="E574" s="486"/>
      <c r="F574" s="486"/>
      <c r="G574" s="448"/>
      <c r="H574" s="448"/>
      <c r="I574" s="448"/>
    </row>
    <row r="575" spans="1:9" ht="12.5" x14ac:dyDescent="0.25">
      <c r="A575" s="448"/>
      <c r="B575" s="448"/>
      <c r="C575" s="448"/>
      <c r="D575" s="486"/>
      <c r="E575" s="486"/>
      <c r="F575" s="486"/>
      <c r="G575" s="448"/>
      <c r="H575" s="448"/>
      <c r="I575" s="448"/>
    </row>
    <row r="576" spans="1:9" ht="12.5" x14ac:dyDescent="0.25">
      <c r="A576" s="448"/>
      <c r="B576" s="448"/>
      <c r="C576" s="448"/>
      <c r="D576" s="486"/>
      <c r="E576" s="486"/>
      <c r="F576" s="486"/>
      <c r="G576" s="448"/>
      <c r="H576" s="448"/>
      <c r="I576" s="448"/>
    </row>
    <row r="577" spans="1:9" ht="12.5" x14ac:dyDescent="0.25">
      <c r="A577" s="448"/>
      <c r="B577" s="448"/>
      <c r="C577" s="448"/>
      <c r="D577" s="486"/>
      <c r="E577" s="486"/>
      <c r="F577" s="486"/>
      <c r="G577" s="448"/>
      <c r="H577" s="448"/>
      <c r="I577" s="448"/>
    </row>
    <row r="578" spans="1:9" ht="12.5" x14ac:dyDescent="0.25">
      <c r="A578" s="448"/>
      <c r="B578" s="448"/>
      <c r="C578" s="448"/>
      <c r="D578" s="486"/>
      <c r="E578" s="486"/>
      <c r="F578" s="486"/>
      <c r="G578" s="448"/>
      <c r="H578" s="448"/>
      <c r="I578" s="448"/>
    </row>
    <row r="579" spans="1:9" ht="12.5" x14ac:dyDescent="0.25">
      <c r="A579" s="448"/>
      <c r="B579" s="448"/>
      <c r="C579" s="448"/>
      <c r="D579" s="486"/>
      <c r="E579" s="486"/>
      <c r="F579" s="486"/>
      <c r="G579" s="448"/>
      <c r="H579" s="448"/>
      <c r="I579" s="448"/>
    </row>
    <row r="580" spans="1:9" ht="12.5" x14ac:dyDescent="0.25">
      <c r="A580" s="448"/>
      <c r="B580" s="448"/>
      <c r="C580" s="448"/>
      <c r="D580" s="486"/>
      <c r="E580" s="486"/>
      <c r="F580" s="486"/>
      <c r="G580" s="448"/>
      <c r="H580" s="448"/>
      <c r="I580" s="448"/>
    </row>
    <row r="581" spans="1:9" ht="12.5" x14ac:dyDescent="0.25">
      <c r="A581" s="448"/>
      <c r="B581" s="448"/>
      <c r="C581" s="448"/>
      <c r="D581" s="486"/>
      <c r="E581" s="486"/>
      <c r="F581" s="486"/>
      <c r="G581" s="448"/>
      <c r="H581" s="448"/>
      <c r="I581" s="448"/>
    </row>
    <row r="582" spans="1:9" ht="12.5" x14ac:dyDescent="0.25">
      <c r="A582" s="448"/>
      <c r="B582" s="448"/>
      <c r="C582" s="448"/>
      <c r="D582" s="486"/>
      <c r="E582" s="486"/>
      <c r="F582" s="486"/>
      <c r="G582" s="448"/>
      <c r="H582" s="448"/>
      <c r="I582" s="448"/>
    </row>
    <row r="583" spans="1:9" ht="12.5" x14ac:dyDescent="0.25">
      <c r="A583" s="448"/>
      <c r="B583" s="448"/>
      <c r="C583" s="448"/>
      <c r="D583" s="486"/>
      <c r="E583" s="486"/>
      <c r="F583" s="486"/>
      <c r="G583" s="448"/>
      <c r="H583" s="448"/>
      <c r="I583" s="448"/>
    </row>
    <row r="584" spans="1:9" ht="12.5" x14ac:dyDescent="0.25">
      <c r="A584" s="448"/>
      <c r="B584" s="448"/>
      <c r="C584" s="448"/>
      <c r="D584" s="486"/>
      <c r="E584" s="486"/>
      <c r="F584" s="486"/>
      <c r="G584" s="448"/>
      <c r="H584" s="448"/>
      <c r="I584" s="448"/>
    </row>
    <row r="585" spans="1:9" ht="12.5" x14ac:dyDescent="0.25">
      <c r="A585" s="448"/>
      <c r="B585" s="448"/>
      <c r="C585" s="448"/>
      <c r="D585" s="486"/>
      <c r="E585" s="486"/>
      <c r="F585" s="486"/>
      <c r="G585" s="448"/>
      <c r="H585" s="448"/>
      <c r="I585" s="448"/>
    </row>
    <row r="586" spans="1:9" ht="12.5" x14ac:dyDescent="0.25">
      <c r="A586" s="448"/>
      <c r="B586" s="448"/>
      <c r="C586" s="448"/>
      <c r="D586" s="486"/>
      <c r="E586" s="486"/>
      <c r="F586" s="486"/>
      <c r="G586" s="448"/>
      <c r="H586" s="448"/>
      <c r="I586" s="448"/>
    </row>
    <row r="587" spans="1:9" ht="12.5" x14ac:dyDescent="0.25">
      <c r="A587" s="448"/>
      <c r="B587" s="448"/>
      <c r="C587" s="448"/>
      <c r="D587" s="486"/>
      <c r="E587" s="486"/>
      <c r="F587" s="486"/>
      <c r="G587" s="448"/>
      <c r="H587" s="448"/>
      <c r="I587" s="448"/>
    </row>
    <row r="588" spans="1:9" ht="12.5" x14ac:dyDescent="0.25">
      <c r="A588" s="448"/>
      <c r="B588" s="448"/>
      <c r="C588" s="448"/>
      <c r="D588" s="486"/>
      <c r="E588" s="486"/>
      <c r="F588" s="486"/>
      <c r="G588" s="448"/>
      <c r="H588" s="448"/>
      <c r="I588" s="448"/>
    </row>
    <row r="589" spans="1:9" ht="12.5" x14ac:dyDescent="0.25">
      <c r="A589" s="448"/>
      <c r="B589" s="448"/>
      <c r="C589" s="448"/>
      <c r="D589" s="486"/>
      <c r="E589" s="486"/>
      <c r="F589" s="486"/>
      <c r="G589" s="448"/>
      <c r="H589" s="448"/>
      <c r="I589" s="448"/>
    </row>
    <row r="590" spans="1:9" ht="12.5" x14ac:dyDescent="0.25">
      <c r="A590" s="448"/>
      <c r="B590" s="448"/>
      <c r="C590" s="448"/>
      <c r="D590" s="486"/>
      <c r="E590" s="486"/>
      <c r="F590" s="486"/>
      <c r="G590" s="448"/>
      <c r="H590" s="448"/>
      <c r="I590" s="448"/>
    </row>
    <row r="591" spans="1:9" ht="12.5" x14ac:dyDescent="0.25">
      <c r="A591" s="448"/>
      <c r="B591" s="448"/>
      <c r="C591" s="448"/>
      <c r="D591" s="486"/>
      <c r="E591" s="486"/>
      <c r="F591" s="486"/>
      <c r="G591" s="448"/>
      <c r="H591" s="448"/>
      <c r="I591" s="448"/>
    </row>
    <row r="592" spans="1:9" ht="12.5" x14ac:dyDescent="0.25">
      <c r="A592" s="448"/>
      <c r="B592" s="448"/>
      <c r="C592" s="448"/>
      <c r="D592" s="486"/>
      <c r="E592" s="486"/>
      <c r="F592" s="486"/>
      <c r="G592" s="448"/>
      <c r="H592" s="448"/>
      <c r="I592" s="448"/>
    </row>
    <row r="593" spans="1:9" ht="12.5" x14ac:dyDescent="0.25">
      <c r="A593" s="448"/>
      <c r="B593" s="448"/>
      <c r="C593" s="448"/>
      <c r="D593" s="486"/>
      <c r="E593" s="486"/>
      <c r="F593" s="486"/>
      <c r="G593" s="448"/>
      <c r="H593" s="448"/>
      <c r="I593" s="448"/>
    </row>
    <row r="594" spans="1:9" ht="12.5" x14ac:dyDescent="0.25">
      <c r="A594" s="448"/>
      <c r="B594" s="448"/>
      <c r="C594" s="448"/>
      <c r="D594" s="486"/>
      <c r="E594" s="486"/>
      <c r="F594" s="486"/>
      <c r="G594" s="448"/>
      <c r="H594" s="448"/>
      <c r="I594" s="448"/>
    </row>
    <row r="595" spans="1:9" ht="12.5" x14ac:dyDescent="0.25">
      <c r="A595" s="448"/>
      <c r="B595" s="448"/>
      <c r="C595" s="448"/>
      <c r="D595" s="486"/>
      <c r="E595" s="486"/>
      <c r="F595" s="486"/>
      <c r="G595" s="448"/>
      <c r="H595" s="448"/>
      <c r="I595" s="448"/>
    </row>
    <row r="596" spans="1:9" ht="12.5" x14ac:dyDescent="0.25">
      <c r="A596" s="448"/>
      <c r="B596" s="448"/>
      <c r="C596" s="448"/>
      <c r="D596" s="486"/>
      <c r="E596" s="486"/>
      <c r="F596" s="486"/>
      <c r="G596" s="448"/>
      <c r="H596" s="448"/>
      <c r="I596" s="448"/>
    </row>
    <row r="597" spans="1:9" ht="12.5" x14ac:dyDescent="0.25">
      <c r="A597" s="448"/>
      <c r="B597" s="448"/>
      <c r="C597" s="448"/>
      <c r="D597" s="486"/>
      <c r="E597" s="486"/>
      <c r="F597" s="486"/>
      <c r="G597" s="448"/>
      <c r="H597" s="448"/>
      <c r="I597" s="448"/>
    </row>
    <row r="598" spans="1:9" ht="12.5" x14ac:dyDescent="0.25">
      <c r="A598" s="448"/>
      <c r="B598" s="448"/>
      <c r="C598" s="448"/>
      <c r="D598" s="486"/>
      <c r="E598" s="486"/>
      <c r="F598" s="486"/>
      <c r="G598" s="448"/>
      <c r="H598" s="448"/>
      <c r="I598" s="448"/>
    </row>
    <row r="599" spans="1:9" ht="12.5" x14ac:dyDescent="0.25">
      <c r="A599" s="448"/>
      <c r="B599" s="448"/>
      <c r="C599" s="448"/>
      <c r="D599" s="486"/>
      <c r="E599" s="486"/>
      <c r="F599" s="486"/>
      <c r="G599" s="448"/>
      <c r="H599" s="448"/>
      <c r="I599" s="448"/>
    </row>
    <row r="600" spans="1:9" ht="12.5" x14ac:dyDescent="0.25">
      <c r="A600" s="448"/>
      <c r="B600" s="448"/>
      <c r="C600" s="448"/>
      <c r="D600" s="486"/>
      <c r="E600" s="486"/>
      <c r="F600" s="486"/>
      <c r="G600" s="448"/>
      <c r="H600" s="448"/>
      <c r="I600" s="448"/>
    </row>
    <row r="601" spans="1:9" ht="12.5" x14ac:dyDescent="0.25">
      <c r="A601" s="448"/>
      <c r="B601" s="448"/>
      <c r="C601" s="448"/>
      <c r="D601" s="486"/>
      <c r="E601" s="486"/>
      <c r="F601" s="486"/>
      <c r="G601" s="448"/>
      <c r="H601" s="448"/>
      <c r="I601" s="448"/>
    </row>
    <row r="602" spans="1:9" ht="12.5" x14ac:dyDescent="0.25">
      <c r="A602" s="448"/>
      <c r="B602" s="448"/>
      <c r="C602" s="448"/>
      <c r="D602" s="486"/>
      <c r="E602" s="486"/>
      <c r="F602" s="486"/>
      <c r="G602" s="448"/>
      <c r="H602" s="448"/>
      <c r="I602" s="448"/>
    </row>
    <row r="603" spans="1:9" ht="12.5" x14ac:dyDescent="0.25">
      <c r="A603" s="448"/>
      <c r="B603" s="448"/>
      <c r="C603" s="448"/>
      <c r="D603" s="486"/>
      <c r="E603" s="486"/>
      <c r="F603" s="486"/>
      <c r="G603" s="448"/>
      <c r="H603" s="448"/>
      <c r="I603" s="448"/>
    </row>
    <row r="604" spans="1:9" ht="12.5" x14ac:dyDescent="0.25">
      <c r="A604" s="448"/>
      <c r="B604" s="448"/>
      <c r="C604" s="448"/>
      <c r="D604" s="486"/>
      <c r="E604" s="486"/>
      <c r="F604" s="486"/>
      <c r="G604" s="448"/>
      <c r="H604" s="448"/>
      <c r="I604" s="448"/>
    </row>
    <row r="605" spans="1:9" ht="12.5" x14ac:dyDescent="0.25">
      <c r="A605" s="448"/>
      <c r="B605" s="448"/>
      <c r="C605" s="448"/>
      <c r="D605" s="486"/>
      <c r="E605" s="486"/>
      <c r="F605" s="486"/>
      <c r="G605" s="448"/>
      <c r="H605" s="448"/>
      <c r="I605" s="448"/>
    </row>
    <row r="606" spans="1:9" ht="12.5" x14ac:dyDescent="0.25">
      <c r="A606" s="448"/>
      <c r="B606" s="448"/>
      <c r="C606" s="448"/>
      <c r="D606" s="486"/>
      <c r="E606" s="486"/>
      <c r="F606" s="486"/>
      <c r="G606" s="448"/>
      <c r="H606" s="448"/>
      <c r="I606" s="448"/>
    </row>
    <row r="607" spans="1:9" ht="12.5" x14ac:dyDescent="0.25">
      <c r="A607" s="448"/>
      <c r="B607" s="448"/>
      <c r="C607" s="448"/>
      <c r="D607" s="486"/>
      <c r="E607" s="486"/>
      <c r="F607" s="486"/>
      <c r="G607" s="448"/>
      <c r="H607" s="448"/>
      <c r="I607" s="448"/>
    </row>
    <row r="608" spans="1:9" ht="12.5" x14ac:dyDescent="0.25">
      <c r="A608" s="448"/>
      <c r="B608" s="448"/>
      <c r="C608" s="448"/>
      <c r="D608" s="486"/>
      <c r="E608" s="486"/>
      <c r="F608" s="486"/>
      <c r="G608" s="448"/>
      <c r="H608" s="448"/>
      <c r="I608" s="448"/>
    </row>
    <row r="609" spans="1:9" ht="12.5" x14ac:dyDescent="0.25">
      <c r="A609" s="448"/>
      <c r="B609" s="448"/>
      <c r="C609" s="448"/>
      <c r="D609" s="486"/>
      <c r="E609" s="486"/>
      <c r="F609" s="486"/>
      <c r="G609" s="448"/>
      <c r="H609" s="448"/>
      <c r="I609" s="448"/>
    </row>
    <row r="610" spans="1:9" ht="12.5" x14ac:dyDescent="0.25">
      <c r="A610" s="448"/>
      <c r="B610" s="448"/>
      <c r="C610" s="448"/>
      <c r="D610" s="486"/>
      <c r="E610" s="486"/>
      <c r="F610" s="486"/>
      <c r="G610" s="448"/>
      <c r="H610" s="448"/>
      <c r="I610" s="448"/>
    </row>
    <row r="611" spans="1:9" ht="12.5" x14ac:dyDescent="0.25">
      <c r="A611" s="448"/>
      <c r="B611" s="448"/>
      <c r="C611" s="448"/>
      <c r="D611" s="486"/>
      <c r="E611" s="486"/>
      <c r="F611" s="486"/>
      <c r="G611" s="448"/>
      <c r="H611" s="448"/>
      <c r="I611" s="448"/>
    </row>
    <row r="612" spans="1:9" ht="12.5" x14ac:dyDescent="0.25">
      <c r="A612" s="448"/>
      <c r="B612" s="448"/>
      <c r="C612" s="448"/>
      <c r="D612" s="486"/>
      <c r="E612" s="486"/>
      <c r="F612" s="486"/>
      <c r="G612" s="448"/>
      <c r="H612" s="448"/>
      <c r="I612" s="448"/>
    </row>
    <row r="613" spans="1:9" ht="12.5" x14ac:dyDescent="0.25">
      <c r="A613" s="448"/>
      <c r="B613" s="448"/>
      <c r="C613" s="448"/>
      <c r="D613" s="486"/>
      <c r="E613" s="486"/>
      <c r="F613" s="486"/>
      <c r="G613" s="448"/>
      <c r="H613" s="448"/>
      <c r="I613" s="448"/>
    </row>
    <row r="614" spans="1:9" ht="12.5" x14ac:dyDescent="0.25">
      <c r="A614" s="448"/>
      <c r="B614" s="448"/>
      <c r="C614" s="448"/>
      <c r="D614" s="486"/>
      <c r="E614" s="486"/>
      <c r="F614" s="486"/>
      <c r="G614" s="448"/>
      <c r="H614" s="448"/>
      <c r="I614" s="448"/>
    </row>
    <row r="615" spans="1:9" ht="12.5" x14ac:dyDescent="0.25">
      <c r="A615" s="448"/>
      <c r="B615" s="448"/>
      <c r="C615" s="448"/>
      <c r="D615" s="486"/>
      <c r="E615" s="486"/>
      <c r="F615" s="486"/>
      <c r="G615" s="448"/>
      <c r="H615" s="448"/>
      <c r="I615" s="448"/>
    </row>
    <row r="616" spans="1:9" ht="12.5" x14ac:dyDescent="0.25">
      <c r="A616" s="448"/>
      <c r="B616" s="448"/>
      <c r="C616" s="448"/>
      <c r="D616" s="486"/>
      <c r="E616" s="486"/>
      <c r="F616" s="486"/>
      <c r="G616" s="448"/>
      <c r="H616" s="448"/>
      <c r="I616" s="448"/>
    </row>
    <row r="617" spans="1:9" ht="12.5" x14ac:dyDescent="0.25">
      <c r="A617" s="448"/>
      <c r="B617" s="448"/>
      <c r="C617" s="448"/>
      <c r="D617" s="486"/>
      <c r="E617" s="486"/>
      <c r="F617" s="486"/>
      <c r="G617" s="448"/>
      <c r="H617" s="448"/>
      <c r="I617" s="448"/>
    </row>
    <row r="618" spans="1:9" ht="12.5" x14ac:dyDescent="0.25">
      <c r="A618" s="448"/>
      <c r="B618" s="448"/>
      <c r="C618" s="448"/>
      <c r="D618" s="486"/>
      <c r="E618" s="486"/>
      <c r="F618" s="486"/>
      <c r="G618" s="448"/>
      <c r="H618" s="448"/>
      <c r="I618" s="448"/>
    </row>
    <row r="619" spans="1:9" ht="12.5" x14ac:dyDescent="0.25">
      <c r="A619" s="448"/>
      <c r="B619" s="448"/>
      <c r="C619" s="448"/>
      <c r="D619" s="486"/>
      <c r="E619" s="486"/>
      <c r="F619" s="486"/>
      <c r="G619" s="448"/>
      <c r="H619" s="448"/>
      <c r="I619" s="448"/>
    </row>
    <row r="620" spans="1:9" ht="12.5" x14ac:dyDescent="0.25">
      <c r="A620" s="448"/>
      <c r="B620" s="448"/>
      <c r="C620" s="448"/>
      <c r="D620" s="486"/>
      <c r="E620" s="486"/>
      <c r="F620" s="486"/>
      <c r="G620" s="448"/>
      <c r="H620" s="448"/>
      <c r="I620" s="448"/>
    </row>
    <row r="621" spans="1:9" ht="12.5" x14ac:dyDescent="0.25">
      <c r="A621" s="448"/>
      <c r="B621" s="448"/>
      <c r="C621" s="448"/>
      <c r="D621" s="486"/>
      <c r="E621" s="486"/>
      <c r="F621" s="486"/>
      <c r="G621" s="448"/>
      <c r="H621" s="448"/>
      <c r="I621" s="448"/>
    </row>
    <row r="622" spans="1:9" ht="12.5" x14ac:dyDescent="0.25">
      <c r="A622" s="448"/>
      <c r="B622" s="448"/>
      <c r="C622" s="448"/>
      <c r="D622" s="486"/>
      <c r="E622" s="486"/>
      <c r="F622" s="486"/>
      <c r="G622" s="448"/>
      <c r="H622" s="448"/>
      <c r="I622" s="448"/>
    </row>
    <row r="623" spans="1:9" ht="12.5" x14ac:dyDescent="0.25">
      <c r="A623" s="448"/>
      <c r="B623" s="448"/>
      <c r="C623" s="448"/>
      <c r="D623" s="486"/>
      <c r="E623" s="486"/>
      <c r="F623" s="486"/>
      <c r="G623" s="448"/>
      <c r="H623" s="448"/>
      <c r="I623" s="448"/>
    </row>
    <row r="624" spans="1:9" ht="12.5" x14ac:dyDescent="0.25">
      <c r="A624" s="448"/>
      <c r="B624" s="448"/>
      <c r="C624" s="448"/>
      <c r="D624" s="486"/>
      <c r="E624" s="486"/>
      <c r="F624" s="486"/>
      <c r="G624" s="448"/>
      <c r="H624" s="448"/>
      <c r="I624" s="448"/>
    </row>
    <row r="625" spans="1:9" ht="12.5" x14ac:dyDescent="0.25">
      <c r="A625" s="448"/>
      <c r="B625" s="448"/>
      <c r="C625" s="448"/>
      <c r="D625" s="486"/>
      <c r="E625" s="486"/>
      <c r="F625" s="486"/>
      <c r="G625" s="448"/>
      <c r="H625" s="448"/>
      <c r="I625" s="448"/>
    </row>
    <row r="626" spans="1:9" ht="12.5" x14ac:dyDescent="0.25">
      <c r="A626" s="448"/>
      <c r="B626" s="448"/>
      <c r="C626" s="448"/>
      <c r="D626" s="486"/>
      <c r="E626" s="486"/>
      <c r="F626" s="486"/>
      <c r="G626" s="448"/>
      <c r="H626" s="448"/>
      <c r="I626" s="448"/>
    </row>
    <row r="627" spans="1:9" ht="12.5" x14ac:dyDescent="0.25">
      <c r="A627" s="448"/>
      <c r="B627" s="448"/>
      <c r="C627" s="448"/>
      <c r="D627" s="486"/>
      <c r="E627" s="486"/>
      <c r="F627" s="486"/>
      <c r="G627" s="448"/>
      <c r="H627" s="448"/>
      <c r="I627" s="448"/>
    </row>
    <row r="628" spans="1:9" ht="12.5" x14ac:dyDescent="0.25">
      <c r="A628" s="448"/>
      <c r="B628" s="448"/>
      <c r="C628" s="448"/>
      <c r="D628" s="486"/>
      <c r="E628" s="486"/>
      <c r="F628" s="486"/>
      <c r="G628" s="448"/>
      <c r="H628" s="448"/>
      <c r="I628" s="448"/>
    </row>
    <row r="629" spans="1:9" ht="12.5" x14ac:dyDescent="0.25">
      <c r="A629" s="448"/>
      <c r="B629" s="448"/>
      <c r="C629" s="448"/>
      <c r="D629" s="486"/>
      <c r="E629" s="486"/>
      <c r="F629" s="486"/>
      <c r="G629" s="448"/>
      <c r="H629" s="448"/>
      <c r="I629" s="448"/>
    </row>
    <row r="630" spans="1:9" ht="12.5" x14ac:dyDescent="0.25">
      <c r="A630" s="448"/>
      <c r="B630" s="448"/>
      <c r="C630" s="448"/>
      <c r="D630" s="486"/>
      <c r="E630" s="486"/>
      <c r="F630" s="486"/>
      <c r="G630" s="448"/>
      <c r="H630" s="448"/>
      <c r="I630" s="448"/>
    </row>
    <row r="631" spans="1:9" ht="12.5" x14ac:dyDescent="0.25">
      <c r="A631" s="448"/>
      <c r="B631" s="448"/>
      <c r="C631" s="448"/>
      <c r="D631" s="486"/>
      <c r="E631" s="486"/>
      <c r="F631" s="486"/>
      <c r="G631" s="448"/>
      <c r="H631" s="448"/>
      <c r="I631" s="448"/>
    </row>
    <row r="632" spans="1:9" ht="12.5" x14ac:dyDescent="0.25">
      <c r="A632" s="448"/>
      <c r="B632" s="448"/>
      <c r="C632" s="448"/>
      <c r="D632" s="486"/>
      <c r="E632" s="486"/>
      <c r="F632" s="486"/>
      <c r="G632" s="448"/>
      <c r="H632" s="448"/>
      <c r="I632" s="448"/>
    </row>
    <row r="633" spans="1:9" ht="12.5" x14ac:dyDescent="0.25">
      <c r="A633" s="448"/>
      <c r="B633" s="448"/>
      <c r="C633" s="448"/>
      <c r="D633" s="486"/>
      <c r="E633" s="486"/>
      <c r="F633" s="486"/>
      <c r="G633" s="448"/>
      <c r="H633" s="448"/>
      <c r="I633" s="448"/>
    </row>
    <row r="634" spans="1:9" ht="12.5" x14ac:dyDescent="0.25">
      <c r="A634" s="448"/>
      <c r="B634" s="448"/>
      <c r="C634" s="448"/>
      <c r="D634" s="486"/>
      <c r="E634" s="486"/>
      <c r="F634" s="486"/>
      <c r="G634" s="448"/>
      <c r="H634" s="448"/>
      <c r="I634" s="448"/>
    </row>
    <row r="635" spans="1:9" ht="12.5" x14ac:dyDescent="0.25">
      <c r="A635" s="448"/>
      <c r="B635" s="448"/>
      <c r="C635" s="448"/>
      <c r="D635" s="486"/>
      <c r="E635" s="486"/>
      <c r="F635" s="486"/>
      <c r="G635" s="448"/>
      <c r="H635" s="448"/>
      <c r="I635" s="448"/>
    </row>
    <row r="636" spans="1:9" ht="12.5" x14ac:dyDescent="0.25">
      <c r="A636" s="448"/>
      <c r="B636" s="448"/>
      <c r="C636" s="448"/>
      <c r="D636" s="486"/>
      <c r="E636" s="486"/>
      <c r="F636" s="486"/>
      <c r="G636" s="448"/>
      <c r="H636" s="448"/>
      <c r="I636" s="448"/>
    </row>
    <row r="637" spans="1:9" ht="12.5" x14ac:dyDescent="0.25">
      <c r="A637" s="448"/>
      <c r="B637" s="448"/>
      <c r="C637" s="448"/>
      <c r="D637" s="486"/>
      <c r="E637" s="486"/>
      <c r="F637" s="486"/>
      <c r="G637" s="448"/>
      <c r="H637" s="448"/>
      <c r="I637" s="448"/>
    </row>
    <row r="638" spans="1:9" ht="12.5" x14ac:dyDescent="0.25">
      <c r="A638" s="448"/>
      <c r="B638" s="448"/>
      <c r="C638" s="448"/>
      <c r="D638" s="486"/>
      <c r="E638" s="486"/>
      <c r="F638" s="486"/>
      <c r="G638" s="448"/>
      <c r="H638" s="448"/>
      <c r="I638" s="448"/>
    </row>
    <row r="639" spans="1:9" ht="12.5" x14ac:dyDescent="0.25">
      <c r="A639" s="448"/>
      <c r="B639" s="448"/>
      <c r="C639" s="448"/>
      <c r="D639" s="486"/>
      <c r="E639" s="486"/>
      <c r="F639" s="486"/>
      <c r="G639" s="448"/>
      <c r="H639" s="448"/>
      <c r="I639" s="448"/>
    </row>
    <row r="640" spans="1:9" ht="12.5" x14ac:dyDescent="0.25">
      <c r="A640" s="448"/>
      <c r="B640" s="448"/>
      <c r="C640" s="448"/>
      <c r="D640" s="486"/>
      <c r="E640" s="486"/>
      <c r="F640" s="486"/>
      <c r="G640" s="448"/>
      <c r="H640" s="448"/>
      <c r="I640" s="448"/>
    </row>
    <row r="641" spans="1:9" ht="12.5" x14ac:dyDescent="0.25">
      <c r="A641" s="448"/>
      <c r="B641" s="448"/>
      <c r="C641" s="448"/>
      <c r="D641" s="486"/>
      <c r="E641" s="486"/>
      <c r="F641" s="486"/>
      <c r="G641" s="448"/>
      <c r="H641" s="448"/>
      <c r="I641" s="448"/>
    </row>
    <row r="642" spans="1:9" ht="12.5" x14ac:dyDescent="0.25">
      <c r="A642" s="448"/>
      <c r="B642" s="448"/>
      <c r="C642" s="448"/>
      <c r="D642" s="486"/>
      <c r="E642" s="486"/>
      <c r="F642" s="486"/>
      <c r="G642" s="448"/>
      <c r="H642" s="448"/>
      <c r="I642" s="448"/>
    </row>
    <row r="643" spans="1:9" ht="12.5" x14ac:dyDescent="0.25">
      <c r="A643" s="448"/>
      <c r="B643" s="448"/>
      <c r="C643" s="448"/>
      <c r="D643" s="486"/>
      <c r="E643" s="486"/>
      <c r="F643" s="486"/>
      <c r="G643" s="448"/>
      <c r="H643" s="448"/>
      <c r="I643" s="448"/>
    </row>
    <row r="644" spans="1:9" ht="12.5" x14ac:dyDescent="0.25">
      <c r="A644" s="448"/>
      <c r="B644" s="448"/>
      <c r="C644" s="448"/>
      <c r="D644" s="486"/>
      <c r="E644" s="486"/>
      <c r="F644" s="486"/>
      <c r="G644" s="448"/>
      <c r="H644" s="448"/>
      <c r="I644" s="448"/>
    </row>
    <row r="645" spans="1:9" ht="12.5" x14ac:dyDescent="0.25">
      <c r="A645" s="448"/>
      <c r="B645" s="448"/>
      <c r="C645" s="448"/>
      <c r="D645" s="486"/>
      <c r="E645" s="486"/>
      <c r="F645" s="486"/>
      <c r="G645" s="448"/>
      <c r="H645" s="448"/>
      <c r="I645" s="448"/>
    </row>
    <row r="646" spans="1:9" ht="12.5" x14ac:dyDescent="0.25">
      <c r="A646" s="448"/>
      <c r="B646" s="448"/>
      <c r="C646" s="448"/>
      <c r="D646" s="486"/>
      <c r="E646" s="486"/>
      <c r="F646" s="486"/>
      <c r="G646" s="448"/>
      <c r="H646" s="448"/>
      <c r="I646" s="448"/>
    </row>
    <row r="647" spans="1:9" ht="12.5" x14ac:dyDescent="0.25">
      <c r="A647" s="448"/>
      <c r="B647" s="448"/>
      <c r="C647" s="448"/>
      <c r="D647" s="486"/>
      <c r="E647" s="486"/>
      <c r="F647" s="486"/>
      <c r="G647" s="448"/>
      <c r="H647" s="448"/>
      <c r="I647" s="448"/>
    </row>
    <row r="648" spans="1:9" ht="12.5" x14ac:dyDescent="0.25">
      <c r="A648" s="448"/>
      <c r="B648" s="448"/>
      <c r="C648" s="448"/>
      <c r="D648" s="486"/>
      <c r="E648" s="486"/>
      <c r="F648" s="486"/>
      <c r="G648" s="448"/>
      <c r="H648" s="448"/>
      <c r="I648" s="448"/>
    </row>
    <row r="649" spans="1:9" ht="12.5" x14ac:dyDescent="0.25">
      <c r="A649" s="448"/>
      <c r="B649" s="448"/>
      <c r="C649" s="448"/>
      <c r="D649" s="486"/>
      <c r="E649" s="486"/>
      <c r="F649" s="486"/>
      <c r="G649" s="448"/>
      <c r="H649" s="448"/>
      <c r="I649" s="448"/>
    </row>
    <row r="650" spans="1:9" ht="12.5" x14ac:dyDescent="0.25">
      <c r="A650" s="448"/>
      <c r="B650" s="448"/>
      <c r="C650" s="448"/>
      <c r="D650" s="486"/>
      <c r="E650" s="486"/>
      <c r="F650" s="486"/>
      <c r="G650" s="448"/>
      <c r="H650" s="448"/>
      <c r="I650" s="448"/>
    </row>
    <row r="651" spans="1:9" ht="12.5" x14ac:dyDescent="0.25">
      <c r="A651" s="448"/>
      <c r="B651" s="448"/>
      <c r="C651" s="448"/>
      <c r="D651" s="486"/>
      <c r="E651" s="486"/>
      <c r="F651" s="486"/>
      <c r="G651" s="448"/>
      <c r="H651" s="448"/>
      <c r="I651" s="448"/>
    </row>
    <row r="652" spans="1:9" ht="12.5" x14ac:dyDescent="0.25">
      <c r="A652" s="448"/>
      <c r="B652" s="448"/>
      <c r="C652" s="448"/>
      <c r="D652" s="486"/>
      <c r="E652" s="486"/>
      <c r="F652" s="486"/>
      <c r="G652" s="448"/>
      <c r="H652" s="448"/>
      <c r="I652" s="448"/>
    </row>
    <row r="653" spans="1:9" ht="12.5" x14ac:dyDescent="0.25">
      <c r="A653" s="448"/>
      <c r="B653" s="448"/>
      <c r="C653" s="448"/>
      <c r="D653" s="486"/>
      <c r="E653" s="486"/>
      <c r="F653" s="486"/>
      <c r="G653" s="448"/>
      <c r="H653" s="448"/>
      <c r="I653" s="448"/>
    </row>
    <row r="654" spans="1:9" ht="12.5" x14ac:dyDescent="0.25">
      <c r="A654" s="448"/>
      <c r="B654" s="448"/>
      <c r="C654" s="448"/>
      <c r="D654" s="486"/>
      <c r="E654" s="486"/>
      <c r="F654" s="486"/>
      <c r="G654" s="448"/>
      <c r="H654" s="448"/>
      <c r="I654" s="448"/>
    </row>
    <row r="655" spans="1:9" ht="12.5" x14ac:dyDescent="0.25">
      <c r="A655" s="448"/>
      <c r="B655" s="448"/>
      <c r="C655" s="448"/>
      <c r="D655" s="486"/>
      <c r="E655" s="486"/>
      <c r="F655" s="486"/>
      <c r="G655" s="448"/>
      <c r="H655" s="448"/>
      <c r="I655" s="448"/>
    </row>
    <row r="656" spans="1:9" ht="12.5" x14ac:dyDescent="0.25">
      <c r="A656" s="448"/>
      <c r="B656" s="448"/>
      <c r="C656" s="448"/>
      <c r="D656" s="486"/>
      <c r="E656" s="486"/>
      <c r="F656" s="486"/>
      <c r="G656" s="448"/>
      <c r="H656" s="448"/>
      <c r="I656" s="448"/>
    </row>
    <row r="657" spans="1:9" ht="12.5" x14ac:dyDescent="0.25">
      <c r="A657" s="448"/>
      <c r="B657" s="448"/>
      <c r="C657" s="448"/>
      <c r="D657" s="486"/>
      <c r="E657" s="486"/>
      <c r="F657" s="486"/>
      <c r="G657" s="448"/>
      <c r="H657" s="448"/>
      <c r="I657" s="448"/>
    </row>
    <row r="658" spans="1:9" ht="12.5" x14ac:dyDescent="0.25">
      <c r="A658" s="448"/>
      <c r="B658" s="448"/>
      <c r="C658" s="448"/>
      <c r="D658" s="486"/>
      <c r="E658" s="486"/>
      <c r="F658" s="486"/>
      <c r="G658" s="448"/>
      <c r="H658" s="448"/>
      <c r="I658" s="448"/>
    </row>
    <row r="659" spans="1:9" ht="12.5" x14ac:dyDescent="0.25">
      <c r="A659" s="448"/>
      <c r="B659" s="448"/>
      <c r="C659" s="448"/>
      <c r="D659" s="486"/>
      <c r="E659" s="486"/>
      <c r="F659" s="486"/>
      <c r="G659" s="448"/>
      <c r="H659" s="448"/>
      <c r="I659" s="448"/>
    </row>
    <row r="660" spans="1:9" ht="12.5" x14ac:dyDescent="0.25">
      <c r="A660" s="448"/>
      <c r="B660" s="448"/>
      <c r="C660" s="448"/>
      <c r="D660" s="486"/>
      <c r="E660" s="486"/>
      <c r="F660" s="486"/>
      <c r="G660" s="448"/>
      <c r="H660" s="448"/>
      <c r="I660" s="448"/>
    </row>
    <row r="661" spans="1:9" ht="12.5" x14ac:dyDescent="0.25">
      <c r="A661" s="448"/>
      <c r="B661" s="448"/>
      <c r="C661" s="448"/>
      <c r="D661" s="486"/>
      <c r="E661" s="486"/>
      <c r="F661" s="486"/>
      <c r="G661" s="448"/>
      <c r="H661" s="448"/>
      <c r="I661" s="448"/>
    </row>
    <row r="662" spans="1:9" ht="12.5" x14ac:dyDescent="0.25">
      <c r="A662" s="448"/>
      <c r="B662" s="448"/>
      <c r="C662" s="448"/>
      <c r="D662" s="486"/>
      <c r="E662" s="486"/>
      <c r="F662" s="486"/>
      <c r="G662" s="448"/>
      <c r="H662" s="448"/>
      <c r="I662" s="448"/>
    </row>
    <row r="663" spans="1:9" ht="12.5" x14ac:dyDescent="0.25">
      <c r="A663" s="448"/>
      <c r="B663" s="448"/>
      <c r="C663" s="448"/>
      <c r="D663" s="486"/>
      <c r="E663" s="486"/>
      <c r="F663" s="486"/>
      <c r="G663" s="448"/>
      <c r="H663" s="448"/>
      <c r="I663" s="448"/>
    </row>
    <row r="664" spans="1:9" ht="12.5" x14ac:dyDescent="0.25">
      <c r="A664" s="448"/>
      <c r="B664" s="448"/>
      <c r="C664" s="448"/>
      <c r="D664" s="486"/>
      <c r="E664" s="486"/>
      <c r="F664" s="486"/>
      <c r="G664" s="448"/>
      <c r="H664" s="448"/>
      <c r="I664" s="448"/>
    </row>
    <row r="665" spans="1:9" ht="12.5" x14ac:dyDescent="0.25">
      <c r="A665" s="448"/>
      <c r="B665" s="448"/>
      <c r="C665" s="448"/>
      <c r="D665" s="486"/>
      <c r="E665" s="486"/>
      <c r="F665" s="486"/>
      <c r="G665" s="448"/>
      <c r="H665" s="448"/>
      <c r="I665" s="448"/>
    </row>
    <row r="666" spans="1:9" ht="12.5" x14ac:dyDescent="0.25">
      <c r="A666" s="448"/>
      <c r="B666" s="448"/>
      <c r="C666" s="448"/>
      <c r="D666" s="486"/>
      <c r="E666" s="486"/>
      <c r="F666" s="486"/>
      <c r="G666" s="448"/>
      <c r="H666" s="448"/>
      <c r="I666" s="448"/>
    </row>
    <row r="667" spans="1:9" ht="12.5" x14ac:dyDescent="0.25">
      <c r="A667" s="448"/>
      <c r="B667" s="448"/>
      <c r="C667" s="448"/>
      <c r="D667" s="486"/>
      <c r="E667" s="486"/>
      <c r="F667" s="486"/>
      <c r="G667" s="448"/>
      <c r="H667" s="448"/>
      <c r="I667" s="448"/>
    </row>
    <row r="668" spans="1:9" ht="12.5" x14ac:dyDescent="0.25">
      <c r="A668" s="448"/>
      <c r="B668" s="448"/>
      <c r="C668" s="448"/>
      <c r="D668" s="486"/>
      <c r="E668" s="486"/>
      <c r="F668" s="486"/>
      <c r="G668" s="448"/>
      <c r="H668" s="448"/>
      <c r="I668" s="448"/>
    </row>
    <row r="669" spans="1:9" ht="12.5" x14ac:dyDescent="0.25">
      <c r="A669" s="448"/>
      <c r="B669" s="448"/>
      <c r="C669" s="448"/>
      <c r="D669" s="486"/>
      <c r="E669" s="486"/>
      <c r="F669" s="486"/>
      <c r="G669" s="448"/>
      <c r="H669" s="448"/>
      <c r="I669" s="448"/>
    </row>
    <row r="670" spans="1:9" ht="12.5" x14ac:dyDescent="0.25">
      <c r="A670" s="448"/>
      <c r="B670" s="448"/>
      <c r="C670" s="448"/>
      <c r="D670" s="486"/>
      <c r="E670" s="486"/>
      <c r="F670" s="486"/>
      <c r="G670" s="448"/>
      <c r="H670" s="448"/>
      <c r="I670" s="448"/>
    </row>
    <row r="671" spans="1:9" ht="12.5" x14ac:dyDescent="0.25">
      <c r="A671" s="448"/>
      <c r="B671" s="448"/>
      <c r="C671" s="448"/>
      <c r="D671" s="486"/>
      <c r="E671" s="486"/>
      <c r="F671" s="486"/>
      <c r="G671" s="448"/>
      <c r="H671" s="448"/>
      <c r="I671" s="448"/>
    </row>
    <row r="672" spans="1:9" ht="12.5" x14ac:dyDescent="0.25">
      <c r="A672" s="448"/>
      <c r="B672" s="448"/>
      <c r="C672" s="448"/>
      <c r="D672" s="486"/>
      <c r="E672" s="486"/>
      <c r="F672" s="486"/>
      <c r="G672" s="448"/>
      <c r="H672" s="448"/>
      <c r="I672" s="448"/>
    </row>
    <row r="673" spans="1:9" ht="12.5" x14ac:dyDescent="0.25">
      <c r="A673" s="448"/>
      <c r="B673" s="448"/>
      <c r="C673" s="448"/>
      <c r="D673" s="486"/>
      <c r="E673" s="486"/>
      <c r="F673" s="486"/>
      <c r="G673" s="448"/>
      <c r="H673" s="448"/>
      <c r="I673" s="448"/>
    </row>
    <row r="674" spans="1:9" ht="12.5" x14ac:dyDescent="0.25">
      <c r="A674" s="448"/>
      <c r="B674" s="448"/>
      <c r="C674" s="448"/>
      <c r="D674" s="486"/>
      <c r="E674" s="486"/>
      <c r="F674" s="486"/>
      <c r="G674" s="448"/>
      <c r="H674" s="448"/>
      <c r="I674" s="448"/>
    </row>
    <row r="675" spans="1:9" ht="12.5" x14ac:dyDescent="0.25">
      <c r="A675" s="448"/>
      <c r="B675" s="448"/>
      <c r="C675" s="448"/>
      <c r="D675" s="486"/>
      <c r="E675" s="486"/>
      <c r="F675" s="486"/>
      <c r="G675" s="448"/>
      <c r="H675" s="448"/>
      <c r="I675" s="448"/>
    </row>
    <row r="676" spans="1:9" ht="12.5" x14ac:dyDescent="0.25">
      <c r="A676" s="448"/>
      <c r="B676" s="448"/>
      <c r="C676" s="448"/>
      <c r="D676" s="486"/>
      <c r="E676" s="486"/>
      <c r="F676" s="486"/>
      <c r="G676" s="448"/>
      <c r="H676" s="448"/>
      <c r="I676" s="448"/>
    </row>
    <row r="677" spans="1:9" ht="12.5" x14ac:dyDescent="0.25">
      <c r="A677" s="448"/>
      <c r="B677" s="448"/>
      <c r="C677" s="448"/>
      <c r="D677" s="486"/>
      <c r="E677" s="486"/>
      <c r="F677" s="486"/>
      <c r="G677" s="448"/>
      <c r="H677" s="448"/>
      <c r="I677" s="448"/>
    </row>
    <row r="678" spans="1:9" ht="12.5" x14ac:dyDescent="0.25">
      <c r="A678" s="448"/>
      <c r="B678" s="448"/>
      <c r="C678" s="448"/>
      <c r="D678" s="486"/>
      <c r="E678" s="486"/>
      <c r="F678" s="486"/>
      <c r="G678" s="448"/>
      <c r="H678" s="448"/>
      <c r="I678" s="448"/>
    </row>
    <row r="679" spans="1:9" ht="12.5" x14ac:dyDescent="0.25">
      <c r="A679" s="448"/>
      <c r="B679" s="448"/>
      <c r="C679" s="448"/>
      <c r="D679" s="486"/>
      <c r="E679" s="486"/>
      <c r="F679" s="486"/>
      <c r="G679" s="448"/>
      <c r="H679" s="448"/>
      <c r="I679" s="448"/>
    </row>
    <row r="680" spans="1:9" ht="12.5" x14ac:dyDescent="0.25">
      <c r="A680" s="448"/>
      <c r="B680" s="448"/>
      <c r="C680" s="448"/>
      <c r="D680" s="486"/>
      <c r="E680" s="486"/>
      <c r="F680" s="486"/>
      <c r="G680" s="448"/>
      <c r="H680" s="448"/>
      <c r="I680" s="448"/>
    </row>
    <row r="681" spans="1:9" ht="12.5" x14ac:dyDescent="0.25">
      <c r="A681" s="448"/>
      <c r="B681" s="448"/>
      <c r="C681" s="448"/>
      <c r="D681" s="486"/>
      <c r="E681" s="486"/>
      <c r="F681" s="486"/>
      <c r="G681" s="448"/>
      <c r="H681" s="448"/>
      <c r="I681" s="448"/>
    </row>
    <row r="682" spans="1:9" ht="12.5" x14ac:dyDescent="0.25">
      <c r="A682" s="448"/>
      <c r="B682" s="448"/>
      <c r="C682" s="448"/>
      <c r="D682" s="486"/>
      <c r="E682" s="486"/>
      <c r="F682" s="486"/>
      <c r="G682" s="448"/>
      <c r="H682" s="448"/>
      <c r="I682" s="448"/>
    </row>
    <row r="683" spans="1:9" ht="12.5" x14ac:dyDescent="0.25">
      <c r="A683" s="448"/>
      <c r="B683" s="448"/>
      <c r="C683" s="448"/>
      <c r="D683" s="486"/>
      <c r="E683" s="486"/>
      <c r="F683" s="486"/>
      <c r="G683" s="448"/>
      <c r="H683" s="448"/>
      <c r="I683" s="448"/>
    </row>
    <row r="684" spans="1:9" ht="12.5" x14ac:dyDescent="0.25">
      <c r="A684" s="448"/>
      <c r="B684" s="448"/>
      <c r="C684" s="448"/>
      <c r="D684" s="486"/>
      <c r="E684" s="486"/>
      <c r="F684" s="486"/>
      <c r="G684" s="448"/>
      <c r="H684" s="448"/>
      <c r="I684" s="448"/>
    </row>
    <row r="685" spans="1:9" ht="12.5" x14ac:dyDescent="0.25">
      <c r="A685" s="448"/>
      <c r="B685" s="448"/>
      <c r="C685" s="448"/>
      <c r="D685" s="486"/>
      <c r="E685" s="486"/>
      <c r="F685" s="486"/>
      <c r="G685" s="448"/>
      <c r="H685" s="448"/>
      <c r="I685" s="448"/>
    </row>
    <row r="686" spans="1:9" ht="12.5" x14ac:dyDescent="0.25">
      <c r="A686" s="448"/>
      <c r="B686" s="448"/>
      <c r="C686" s="448"/>
      <c r="D686" s="486"/>
      <c r="E686" s="486"/>
      <c r="F686" s="486"/>
      <c r="G686" s="448"/>
      <c r="H686" s="448"/>
      <c r="I686" s="448"/>
    </row>
    <row r="687" spans="1:9" ht="12.5" x14ac:dyDescent="0.25">
      <c r="A687" s="448"/>
      <c r="B687" s="448"/>
      <c r="C687" s="448"/>
      <c r="D687" s="486"/>
      <c r="E687" s="486"/>
      <c r="F687" s="486"/>
      <c r="G687" s="448"/>
      <c r="H687" s="448"/>
      <c r="I687" s="448"/>
    </row>
    <row r="688" spans="1:9" ht="12.5" x14ac:dyDescent="0.25">
      <c r="A688" s="448"/>
      <c r="B688" s="448"/>
      <c r="C688" s="448"/>
      <c r="D688" s="486"/>
      <c r="E688" s="486"/>
      <c r="F688" s="486"/>
      <c r="G688" s="448"/>
      <c r="H688" s="448"/>
      <c r="I688" s="448"/>
    </row>
    <row r="689" spans="1:9" ht="12.5" x14ac:dyDescent="0.25">
      <c r="A689" s="448"/>
      <c r="B689" s="448"/>
      <c r="C689" s="448"/>
      <c r="D689" s="486"/>
      <c r="E689" s="486"/>
      <c r="F689" s="486"/>
      <c r="G689" s="448"/>
      <c r="H689" s="448"/>
      <c r="I689" s="448"/>
    </row>
    <row r="690" spans="1:9" ht="12.5" x14ac:dyDescent="0.25">
      <c r="A690" s="448"/>
      <c r="B690" s="448"/>
      <c r="C690" s="448"/>
      <c r="D690" s="486"/>
      <c r="E690" s="486"/>
      <c r="F690" s="486"/>
      <c r="G690" s="448"/>
      <c r="H690" s="448"/>
      <c r="I690" s="448"/>
    </row>
    <row r="691" spans="1:9" ht="12.5" x14ac:dyDescent="0.25">
      <c r="A691" s="448"/>
      <c r="B691" s="448"/>
      <c r="C691" s="448"/>
      <c r="D691" s="486"/>
      <c r="E691" s="486"/>
      <c r="F691" s="486"/>
      <c r="G691" s="448"/>
      <c r="H691" s="448"/>
      <c r="I691" s="448"/>
    </row>
    <row r="692" spans="1:9" ht="12.5" x14ac:dyDescent="0.25">
      <c r="A692" s="448"/>
      <c r="B692" s="448"/>
      <c r="C692" s="448"/>
      <c r="D692" s="486"/>
      <c r="E692" s="486"/>
      <c r="F692" s="486"/>
      <c r="G692" s="448"/>
      <c r="H692" s="448"/>
      <c r="I692" s="448"/>
    </row>
    <row r="693" spans="1:9" ht="12.5" x14ac:dyDescent="0.25">
      <c r="A693" s="448"/>
      <c r="B693" s="448"/>
      <c r="C693" s="448"/>
      <c r="D693" s="486"/>
      <c r="E693" s="486"/>
      <c r="F693" s="486"/>
      <c r="G693" s="448"/>
      <c r="H693" s="448"/>
      <c r="I693" s="448"/>
    </row>
    <row r="694" spans="1:9" ht="12.5" x14ac:dyDescent="0.25">
      <c r="A694" s="448"/>
      <c r="B694" s="448"/>
      <c r="C694" s="448"/>
      <c r="D694" s="486"/>
      <c r="E694" s="486"/>
      <c r="F694" s="486"/>
      <c r="G694" s="448"/>
      <c r="H694" s="448"/>
      <c r="I694" s="448"/>
    </row>
    <row r="695" spans="1:9" ht="12.5" x14ac:dyDescent="0.25">
      <c r="A695" s="448"/>
      <c r="B695" s="448"/>
      <c r="C695" s="448"/>
      <c r="D695" s="486"/>
      <c r="E695" s="486"/>
      <c r="F695" s="486"/>
      <c r="G695" s="448"/>
      <c r="H695" s="448"/>
      <c r="I695" s="448"/>
    </row>
    <row r="696" spans="1:9" ht="12.5" x14ac:dyDescent="0.25">
      <c r="A696" s="448"/>
      <c r="B696" s="448"/>
      <c r="C696" s="448"/>
      <c r="D696" s="486"/>
      <c r="E696" s="486"/>
      <c r="F696" s="486"/>
      <c r="G696" s="448"/>
      <c r="H696" s="448"/>
      <c r="I696" s="448"/>
    </row>
    <row r="697" spans="1:9" ht="12.5" x14ac:dyDescent="0.25">
      <c r="A697" s="448"/>
      <c r="B697" s="448"/>
      <c r="C697" s="448"/>
      <c r="D697" s="486"/>
      <c r="E697" s="486"/>
      <c r="F697" s="486"/>
      <c r="G697" s="448"/>
      <c r="H697" s="448"/>
      <c r="I697" s="448"/>
    </row>
    <row r="698" spans="1:9" ht="12.5" x14ac:dyDescent="0.25">
      <c r="A698" s="448"/>
      <c r="B698" s="448"/>
      <c r="C698" s="448"/>
      <c r="D698" s="486"/>
      <c r="E698" s="486"/>
      <c r="F698" s="486"/>
      <c r="G698" s="448"/>
      <c r="H698" s="448"/>
      <c r="I698" s="448"/>
    </row>
    <row r="699" spans="1:9" ht="12.5" x14ac:dyDescent="0.25">
      <c r="A699" s="448"/>
      <c r="B699" s="448"/>
      <c r="C699" s="448"/>
      <c r="D699" s="486"/>
      <c r="E699" s="486"/>
      <c r="F699" s="486"/>
      <c r="G699" s="448"/>
      <c r="H699" s="448"/>
      <c r="I699" s="448"/>
    </row>
    <row r="700" spans="1:9" ht="12.5" x14ac:dyDescent="0.25">
      <c r="A700" s="448"/>
      <c r="B700" s="448"/>
      <c r="C700" s="448"/>
      <c r="D700" s="486"/>
      <c r="E700" s="486"/>
      <c r="F700" s="486"/>
      <c r="G700" s="448"/>
      <c r="H700" s="448"/>
      <c r="I700" s="448"/>
    </row>
    <row r="701" spans="1:9" ht="12.5" x14ac:dyDescent="0.25">
      <c r="A701" s="448"/>
      <c r="B701" s="448"/>
      <c r="C701" s="448"/>
      <c r="D701" s="486"/>
      <c r="E701" s="486"/>
      <c r="F701" s="486"/>
      <c r="G701" s="448"/>
      <c r="H701" s="448"/>
      <c r="I701" s="448"/>
    </row>
    <row r="702" spans="1:9" ht="12.5" x14ac:dyDescent="0.25">
      <c r="A702" s="448"/>
      <c r="B702" s="448"/>
      <c r="C702" s="448"/>
      <c r="D702" s="486"/>
      <c r="E702" s="486"/>
      <c r="F702" s="486"/>
      <c r="G702" s="448"/>
      <c r="H702" s="448"/>
      <c r="I702" s="448"/>
    </row>
    <row r="703" spans="1:9" ht="12.5" x14ac:dyDescent="0.25">
      <c r="A703" s="448"/>
      <c r="B703" s="448"/>
      <c r="C703" s="448"/>
      <c r="D703" s="486"/>
      <c r="E703" s="486"/>
      <c r="F703" s="486"/>
      <c r="G703" s="448"/>
      <c r="H703" s="448"/>
      <c r="I703" s="448"/>
    </row>
    <row r="704" spans="1:9" ht="12.5" x14ac:dyDescent="0.25">
      <c r="A704" s="448"/>
      <c r="B704" s="448"/>
      <c r="C704" s="448"/>
      <c r="D704" s="486"/>
      <c r="E704" s="486"/>
      <c r="F704" s="486"/>
      <c r="G704" s="448"/>
      <c r="H704" s="448"/>
      <c r="I704" s="448"/>
    </row>
    <row r="705" spans="1:9" ht="12.5" x14ac:dyDescent="0.25">
      <c r="A705" s="448"/>
      <c r="B705" s="448"/>
      <c r="C705" s="448"/>
      <c r="D705" s="486"/>
      <c r="E705" s="486"/>
      <c r="F705" s="486"/>
      <c r="G705" s="448"/>
      <c r="H705" s="448"/>
      <c r="I705" s="448"/>
    </row>
    <row r="706" spans="1:9" ht="12.5" x14ac:dyDescent="0.25">
      <c r="A706" s="448"/>
      <c r="B706" s="448"/>
      <c r="C706" s="448"/>
      <c r="D706" s="486"/>
      <c r="E706" s="486"/>
      <c r="F706" s="486"/>
      <c r="G706" s="448"/>
      <c r="H706" s="448"/>
      <c r="I706" s="448"/>
    </row>
    <row r="707" spans="1:9" ht="12.5" x14ac:dyDescent="0.25">
      <c r="A707" s="448"/>
      <c r="B707" s="448"/>
      <c r="C707" s="448"/>
      <c r="D707" s="486"/>
      <c r="E707" s="486"/>
      <c r="F707" s="486"/>
      <c r="G707" s="448"/>
      <c r="H707" s="448"/>
      <c r="I707" s="448"/>
    </row>
    <row r="708" spans="1:9" ht="12.5" x14ac:dyDescent="0.25">
      <c r="A708" s="448"/>
      <c r="B708" s="448"/>
      <c r="C708" s="448"/>
      <c r="D708" s="486"/>
      <c r="E708" s="486"/>
      <c r="F708" s="486"/>
      <c r="G708" s="448"/>
      <c r="H708" s="448"/>
      <c r="I708" s="448"/>
    </row>
    <row r="709" spans="1:9" ht="12.5" x14ac:dyDescent="0.25">
      <c r="A709" s="448"/>
      <c r="B709" s="448"/>
      <c r="C709" s="448"/>
      <c r="D709" s="486"/>
      <c r="E709" s="486"/>
      <c r="F709" s="486"/>
      <c r="G709" s="448"/>
      <c r="H709" s="448"/>
      <c r="I709" s="448"/>
    </row>
    <row r="710" spans="1:9" ht="12.5" x14ac:dyDescent="0.25">
      <c r="A710" s="448"/>
      <c r="B710" s="448"/>
      <c r="C710" s="448"/>
      <c r="D710" s="486"/>
      <c r="E710" s="486"/>
      <c r="F710" s="486"/>
      <c r="G710" s="448"/>
      <c r="H710" s="448"/>
      <c r="I710" s="448"/>
    </row>
    <row r="711" spans="1:9" ht="12.5" x14ac:dyDescent="0.25">
      <c r="A711" s="448"/>
      <c r="B711" s="448"/>
      <c r="C711" s="448"/>
      <c r="D711" s="486"/>
      <c r="E711" s="486"/>
      <c r="F711" s="486"/>
      <c r="G711" s="448"/>
      <c r="H711" s="448"/>
      <c r="I711" s="448"/>
    </row>
    <row r="712" spans="1:9" ht="12.5" x14ac:dyDescent="0.25">
      <c r="A712" s="448"/>
      <c r="B712" s="448"/>
      <c r="C712" s="448"/>
      <c r="D712" s="486"/>
      <c r="E712" s="486"/>
      <c r="F712" s="486"/>
      <c r="G712" s="448"/>
      <c r="H712" s="448"/>
      <c r="I712" s="448"/>
    </row>
    <row r="713" spans="1:9" ht="12.5" x14ac:dyDescent="0.25">
      <c r="A713" s="448"/>
      <c r="B713" s="448"/>
      <c r="C713" s="448"/>
      <c r="D713" s="486"/>
      <c r="E713" s="486"/>
      <c r="F713" s="486"/>
      <c r="G713" s="448"/>
      <c r="H713" s="448"/>
      <c r="I713" s="448"/>
    </row>
    <row r="714" spans="1:9" ht="12.5" x14ac:dyDescent="0.25">
      <c r="A714" s="448"/>
      <c r="B714" s="448"/>
      <c r="C714" s="448"/>
      <c r="D714" s="486"/>
      <c r="E714" s="486"/>
      <c r="F714" s="486"/>
      <c r="G714" s="448"/>
      <c r="H714" s="448"/>
      <c r="I714" s="448"/>
    </row>
    <row r="715" spans="1:9" ht="12.5" x14ac:dyDescent="0.25">
      <c r="A715" s="448"/>
      <c r="B715" s="448"/>
      <c r="C715" s="448"/>
      <c r="D715" s="486"/>
      <c r="E715" s="486"/>
      <c r="F715" s="486"/>
      <c r="G715" s="448"/>
      <c r="H715" s="448"/>
      <c r="I715" s="448"/>
    </row>
    <row r="716" spans="1:9" ht="12.5" x14ac:dyDescent="0.25">
      <c r="A716" s="448"/>
      <c r="B716" s="448"/>
      <c r="C716" s="448"/>
      <c r="D716" s="486"/>
      <c r="E716" s="486"/>
      <c r="F716" s="486"/>
      <c r="G716" s="448"/>
      <c r="H716" s="448"/>
      <c r="I716" s="448"/>
    </row>
    <row r="717" spans="1:9" ht="12.5" x14ac:dyDescent="0.25">
      <c r="A717" s="448"/>
      <c r="B717" s="448"/>
      <c r="C717" s="448"/>
      <c r="D717" s="486"/>
      <c r="E717" s="486"/>
      <c r="F717" s="486"/>
      <c r="G717" s="448"/>
      <c r="H717" s="448"/>
      <c r="I717" s="448"/>
    </row>
    <row r="718" spans="1:9" ht="12.5" x14ac:dyDescent="0.25">
      <c r="A718" s="448"/>
      <c r="B718" s="448"/>
      <c r="C718" s="448"/>
      <c r="D718" s="486"/>
      <c r="E718" s="486"/>
      <c r="F718" s="486"/>
      <c r="G718" s="448"/>
      <c r="H718" s="448"/>
      <c r="I718" s="448"/>
    </row>
    <row r="719" spans="1:9" ht="12.5" x14ac:dyDescent="0.25">
      <c r="A719" s="448"/>
      <c r="B719" s="448"/>
      <c r="C719" s="448"/>
      <c r="D719" s="486"/>
      <c r="E719" s="486"/>
      <c r="F719" s="486"/>
      <c r="G719" s="448"/>
      <c r="H719" s="448"/>
      <c r="I719" s="448"/>
    </row>
    <row r="720" spans="1:9" ht="12.5" x14ac:dyDescent="0.25">
      <c r="A720" s="448"/>
      <c r="B720" s="448"/>
      <c r="C720" s="448"/>
      <c r="D720" s="486"/>
      <c r="E720" s="486"/>
      <c r="F720" s="486"/>
      <c r="G720" s="448"/>
      <c r="H720" s="448"/>
      <c r="I720" s="448"/>
    </row>
    <row r="721" spans="1:9" ht="12.5" x14ac:dyDescent="0.25">
      <c r="A721" s="448"/>
      <c r="B721" s="448"/>
      <c r="C721" s="448"/>
      <c r="D721" s="486"/>
      <c r="E721" s="486"/>
      <c r="F721" s="486"/>
      <c r="G721" s="448"/>
      <c r="H721" s="448"/>
      <c r="I721" s="448"/>
    </row>
    <row r="722" spans="1:9" ht="12.5" x14ac:dyDescent="0.25">
      <c r="A722" s="448"/>
      <c r="B722" s="448"/>
      <c r="C722" s="448"/>
      <c r="D722" s="486"/>
      <c r="E722" s="486"/>
      <c r="F722" s="486"/>
      <c r="G722" s="448"/>
      <c r="H722" s="448"/>
      <c r="I722" s="448"/>
    </row>
    <row r="723" spans="1:9" ht="12.5" x14ac:dyDescent="0.25">
      <c r="A723" s="448"/>
      <c r="B723" s="448"/>
      <c r="C723" s="448"/>
      <c r="D723" s="486"/>
      <c r="E723" s="486"/>
      <c r="F723" s="486"/>
      <c r="G723" s="448"/>
      <c r="H723" s="448"/>
      <c r="I723" s="448"/>
    </row>
    <row r="724" spans="1:9" ht="12.5" x14ac:dyDescent="0.25">
      <c r="A724" s="448"/>
      <c r="B724" s="448"/>
      <c r="C724" s="448"/>
      <c r="D724" s="486"/>
      <c r="E724" s="486"/>
      <c r="F724" s="486"/>
      <c r="G724" s="448"/>
      <c r="H724" s="448"/>
      <c r="I724" s="448"/>
    </row>
    <row r="725" spans="1:9" ht="12.5" x14ac:dyDescent="0.25">
      <c r="A725" s="448"/>
      <c r="B725" s="448"/>
      <c r="C725" s="448"/>
      <c r="D725" s="486"/>
      <c r="E725" s="486"/>
      <c r="F725" s="486"/>
      <c r="G725" s="448"/>
      <c r="H725" s="448"/>
      <c r="I725" s="448"/>
    </row>
    <row r="726" spans="1:9" ht="12.5" x14ac:dyDescent="0.25">
      <c r="A726" s="448"/>
      <c r="B726" s="448"/>
      <c r="C726" s="448"/>
      <c r="D726" s="486"/>
      <c r="E726" s="486"/>
      <c r="F726" s="486"/>
      <c r="G726" s="448"/>
      <c r="H726" s="448"/>
      <c r="I726" s="448"/>
    </row>
    <row r="727" spans="1:9" ht="12.5" x14ac:dyDescent="0.25">
      <c r="A727" s="448"/>
      <c r="B727" s="448"/>
      <c r="C727" s="448"/>
      <c r="D727" s="486"/>
      <c r="E727" s="486"/>
      <c r="F727" s="486"/>
      <c r="G727" s="448"/>
      <c r="H727" s="448"/>
      <c r="I727" s="448"/>
    </row>
    <row r="728" spans="1:9" ht="12.5" x14ac:dyDescent="0.25">
      <c r="A728" s="448"/>
      <c r="B728" s="448"/>
      <c r="C728" s="448"/>
      <c r="D728" s="486"/>
      <c r="E728" s="486"/>
      <c r="F728" s="486"/>
      <c r="G728" s="448"/>
      <c r="H728" s="448"/>
      <c r="I728" s="448"/>
    </row>
    <row r="729" spans="1:9" ht="12.5" x14ac:dyDescent="0.25">
      <c r="A729" s="448"/>
      <c r="B729" s="448"/>
      <c r="C729" s="448"/>
      <c r="D729" s="486"/>
      <c r="E729" s="486"/>
      <c r="F729" s="486"/>
      <c r="G729" s="448"/>
      <c r="H729" s="448"/>
      <c r="I729" s="448"/>
    </row>
    <row r="730" spans="1:9" ht="12.5" x14ac:dyDescent="0.25">
      <c r="A730" s="448"/>
      <c r="B730" s="448"/>
      <c r="C730" s="448"/>
      <c r="D730" s="486"/>
      <c r="E730" s="486"/>
      <c r="F730" s="486"/>
      <c r="G730" s="448"/>
      <c r="H730" s="448"/>
      <c r="I730" s="448"/>
    </row>
    <row r="731" spans="1:9" ht="12.5" x14ac:dyDescent="0.25">
      <c r="A731" s="448"/>
      <c r="B731" s="448"/>
      <c r="C731" s="448"/>
      <c r="D731" s="486"/>
      <c r="E731" s="486"/>
      <c r="F731" s="486"/>
      <c r="G731" s="448"/>
      <c r="H731" s="448"/>
      <c r="I731" s="448"/>
    </row>
    <row r="732" spans="1:9" ht="12.5" x14ac:dyDescent="0.25">
      <c r="A732" s="448"/>
      <c r="B732" s="448"/>
      <c r="C732" s="448"/>
      <c r="D732" s="486"/>
      <c r="E732" s="486"/>
      <c r="F732" s="486"/>
      <c r="G732" s="448"/>
      <c r="H732" s="448"/>
      <c r="I732" s="448"/>
    </row>
    <row r="733" spans="1:9" ht="12.5" x14ac:dyDescent="0.25">
      <c r="A733" s="448"/>
      <c r="B733" s="448"/>
      <c r="C733" s="448"/>
      <c r="D733" s="486"/>
      <c r="E733" s="486"/>
      <c r="F733" s="486"/>
      <c r="G733" s="448"/>
      <c r="H733" s="448"/>
      <c r="I733" s="448"/>
    </row>
    <row r="734" spans="1:9" ht="12.5" x14ac:dyDescent="0.25">
      <c r="A734" s="448"/>
      <c r="B734" s="448"/>
      <c r="C734" s="448"/>
      <c r="D734" s="486"/>
      <c r="E734" s="486"/>
      <c r="F734" s="486"/>
      <c r="G734" s="448"/>
      <c r="H734" s="448"/>
      <c r="I734" s="448"/>
    </row>
    <row r="735" spans="1:9" ht="12.5" x14ac:dyDescent="0.25">
      <c r="A735" s="448"/>
      <c r="B735" s="448"/>
      <c r="C735" s="448"/>
      <c r="D735" s="486"/>
      <c r="E735" s="486"/>
      <c r="F735" s="486"/>
      <c r="G735" s="448"/>
      <c r="H735" s="448"/>
      <c r="I735" s="448"/>
    </row>
    <row r="736" spans="1:9" ht="12.5" x14ac:dyDescent="0.25">
      <c r="A736" s="448"/>
      <c r="B736" s="448"/>
      <c r="C736" s="448"/>
      <c r="D736" s="486"/>
      <c r="E736" s="486"/>
      <c r="F736" s="486"/>
      <c r="G736" s="448"/>
      <c r="H736" s="448"/>
      <c r="I736" s="448"/>
    </row>
    <row r="737" spans="1:9" ht="12.5" x14ac:dyDescent="0.25">
      <c r="A737" s="448"/>
      <c r="B737" s="448"/>
      <c r="C737" s="448"/>
      <c r="D737" s="486"/>
      <c r="E737" s="486"/>
      <c r="F737" s="486"/>
      <c r="G737" s="448"/>
      <c r="H737" s="448"/>
      <c r="I737" s="448"/>
    </row>
    <row r="738" spans="1:9" ht="12.5" x14ac:dyDescent="0.25">
      <c r="A738" s="448"/>
      <c r="B738" s="448"/>
      <c r="C738" s="448"/>
      <c r="D738" s="486"/>
      <c r="E738" s="486"/>
      <c r="F738" s="486"/>
      <c r="G738" s="448"/>
      <c r="H738" s="448"/>
      <c r="I738" s="448"/>
    </row>
    <row r="739" spans="1:9" ht="12.5" x14ac:dyDescent="0.25">
      <c r="A739" s="448"/>
      <c r="B739" s="448"/>
      <c r="C739" s="448"/>
      <c r="D739" s="486"/>
      <c r="E739" s="486"/>
      <c r="F739" s="486"/>
      <c r="G739" s="448"/>
      <c r="H739" s="448"/>
      <c r="I739" s="448"/>
    </row>
    <row r="740" spans="1:9" ht="12.5" x14ac:dyDescent="0.25">
      <c r="A740" s="448"/>
      <c r="B740" s="448"/>
      <c r="C740" s="448"/>
      <c r="D740" s="486"/>
      <c r="E740" s="486"/>
      <c r="F740" s="486"/>
      <c r="G740" s="448"/>
      <c r="H740" s="448"/>
      <c r="I740" s="448"/>
    </row>
    <row r="741" spans="1:9" ht="12.5" x14ac:dyDescent="0.25">
      <c r="A741" s="448"/>
      <c r="B741" s="448"/>
      <c r="C741" s="448"/>
      <c r="D741" s="486"/>
      <c r="E741" s="486"/>
      <c r="F741" s="486"/>
      <c r="G741" s="448"/>
      <c r="H741" s="448"/>
      <c r="I741" s="448"/>
    </row>
    <row r="742" spans="1:9" ht="12.5" x14ac:dyDescent="0.25">
      <c r="A742" s="448"/>
      <c r="B742" s="448"/>
      <c r="C742" s="448"/>
      <c r="D742" s="486"/>
      <c r="E742" s="486"/>
      <c r="F742" s="486"/>
      <c r="G742" s="448"/>
      <c r="H742" s="448"/>
      <c r="I742" s="448"/>
    </row>
    <row r="743" spans="1:9" ht="12.5" x14ac:dyDescent="0.25">
      <c r="A743" s="448"/>
      <c r="B743" s="448"/>
      <c r="C743" s="448"/>
      <c r="D743" s="486"/>
      <c r="E743" s="486"/>
      <c r="F743" s="486"/>
      <c r="G743" s="448"/>
      <c r="H743" s="448"/>
      <c r="I743" s="448"/>
    </row>
    <row r="744" spans="1:9" ht="12.5" x14ac:dyDescent="0.25">
      <c r="A744" s="448"/>
      <c r="B744" s="448"/>
      <c r="C744" s="448"/>
      <c r="D744" s="486"/>
      <c r="E744" s="486"/>
      <c r="F744" s="486"/>
      <c r="G744" s="448"/>
      <c r="H744" s="448"/>
      <c r="I744" s="448"/>
    </row>
    <row r="745" spans="1:9" ht="12.5" x14ac:dyDescent="0.25">
      <c r="A745" s="448"/>
      <c r="B745" s="448"/>
      <c r="C745" s="448"/>
      <c r="D745" s="486"/>
      <c r="E745" s="486"/>
      <c r="F745" s="486"/>
      <c r="G745" s="448"/>
      <c r="H745" s="448"/>
      <c r="I745" s="448"/>
    </row>
    <row r="746" spans="1:9" ht="12.5" x14ac:dyDescent="0.25">
      <c r="A746" s="448"/>
      <c r="B746" s="448"/>
      <c r="C746" s="448"/>
      <c r="D746" s="486"/>
      <c r="E746" s="486"/>
      <c r="F746" s="486"/>
      <c r="G746" s="448"/>
      <c r="H746" s="448"/>
      <c r="I746" s="448"/>
    </row>
    <row r="747" spans="1:9" ht="12.5" x14ac:dyDescent="0.25">
      <c r="A747" s="448"/>
      <c r="B747" s="448"/>
      <c r="C747" s="448"/>
      <c r="D747" s="486"/>
      <c r="E747" s="486"/>
      <c r="F747" s="486"/>
      <c r="G747" s="448"/>
      <c r="H747" s="448"/>
      <c r="I747" s="448"/>
    </row>
    <row r="748" spans="1:9" ht="12.5" x14ac:dyDescent="0.25">
      <c r="A748" s="448"/>
      <c r="B748" s="448"/>
      <c r="C748" s="448"/>
      <c r="D748" s="486"/>
      <c r="E748" s="486"/>
      <c r="F748" s="486"/>
      <c r="G748" s="448"/>
      <c r="H748" s="448"/>
      <c r="I748" s="448"/>
    </row>
    <row r="749" spans="1:9" ht="12.5" x14ac:dyDescent="0.25">
      <c r="A749" s="448"/>
      <c r="B749" s="448"/>
      <c r="C749" s="448"/>
      <c r="D749" s="486"/>
      <c r="E749" s="486"/>
      <c r="F749" s="486"/>
      <c r="G749" s="448"/>
      <c r="H749" s="448"/>
      <c r="I749" s="448"/>
    </row>
    <row r="750" spans="1:9" ht="12.5" x14ac:dyDescent="0.25">
      <c r="A750" s="448"/>
      <c r="B750" s="448"/>
      <c r="C750" s="448"/>
      <c r="D750" s="486"/>
      <c r="E750" s="486"/>
      <c r="F750" s="486"/>
      <c r="G750" s="448"/>
      <c r="H750" s="448"/>
      <c r="I750" s="448"/>
    </row>
    <row r="751" spans="1:9" ht="12.5" x14ac:dyDescent="0.25">
      <c r="A751" s="448"/>
      <c r="B751" s="448"/>
      <c r="C751" s="448"/>
      <c r="D751" s="486"/>
      <c r="E751" s="486"/>
      <c r="F751" s="486"/>
      <c r="G751" s="448"/>
      <c r="H751" s="448"/>
      <c r="I751" s="448"/>
    </row>
    <row r="752" spans="1:9" ht="12.5" x14ac:dyDescent="0.25">
      <c r="A752" s="448"/>
      <c r="B752" s="448"/>
      <c r="C752" s="448"/>
      <c r="D752" s="486"/>
      <c r="E752" s="486"/>
      <c r="F752" s="486"/>
      <c r="G752" s="448"/>
      <c r="H752" s="448"/>
      <c r="I752" s="448"/>
    </row>
    <row r="753" spans="1:9" ht="12.5" x14ac:dyDescent="0.25">
      <c r="A753" s="448"/>
      <c r="B753" s="448"/>
      <c r="C753" s="448"/>
      <c r="D753" s="486"/>
      <c r="E753" s="486"/>
      <c r="F753" s="486"/>
      <c r="G753" s="448"/>
      <c r="H753" s="448"/>
      <c r="I753" s="448"/>
    </row>
    <row r="754" spans="1:9" ht="12.5" x14ac:dyDescent="0.25">
      <c r="A754" s="448"/>
      <c r="B754" s="448"/>
      <c r="C754" s="448"/>
      <c r="D754" s="486"/>
      <c r="E754" s="486"/>
      <c r="F754" s="486"/>
      <c r="G754" s="448"/>
      <c r="H754" s="448"/>
      <c r="I754" s="448"/>
    </row>
    <row r="755" spans="1:9" ht="12.5" x14ac:dyDescent="0.25">
      <c r="A755" s="448"/>
      <c r="B755" s="448"/>
      <c r="C755" s="448"/>
      <c r="D755" s="486"/>
      <c r="E755" s="486"/>
      <c r="F755" s="486"/>
      <c r="G755" s="448"/>
      <c r="H755" s="448"/>
      <c r="I755" s="448"/>
    </row>
    <row r="756" spans="1:9" ht="12.5" x14ac:dyDescent="0.25">
      <c r="A756" s="448"/>
      <c r="B756" s="448"/>
      <c r="C756" s="448"/>
      <c r="D756" s="486"/>
      <c r="E756" s="486"/>
      <c r="F756" s="486"/>
      <c r="G756" s="448"/>
      <c r="H756" s="448"/>
      <c r="I756" s="448"/>
    </row>
    <row r="757" spans="1:9" ht="12.5" x14ac:dyDescent="0.25">
      <c r="A757" s="448"/>
      <c r="B757" s="448"/>
      <c r="C757" s="448"/>
      <c r="D757" s="486"/>
      <c r="E757" s="486"/>
      <c r="F757" s="486"/>
      <c r="G757" s="448"/>
      <c r="H757" s="448"/>
      <c r="I757" s="448"/>
    </row>
    <row r="758" spans="1:9" ht="12.5" x14ac:dyDescent="0.25">
      <c r="A758" s="448"/>
      <c r="B758" s="448"/>
      <c r="C758" s="448"/>
      <c r="D758" s="486"/>
      <c r="E758" s="486"/>
      <c r="F758" s="486"/>
      <c r="G758" s="448"/>
      <c r="H758" s="448"/>
      <c r="I758" s="448"/>
    </row>
    <row r="759" spans="1:9" ht="12.5" x14ac:dyDescent="0.25">
      <c r="A759" s="448"/>
      <c r="B759" s="448"/>
      <c r="C759" s="448"/>
      <c r="D759" s="486"/>
      <c r="E759" s="486"/>
      <c r="F759" s="486"/>
      <c r="G759" s="448"/>
      <c r="H759" s="448"/>
      <c r="I759" s="448"/>
    </row>
    <row r="760" spans="1:9" ht="12.5" x14ac:dyDescent="0.25">
      <c r="A760" s="448"/>
      <c r="B760" s="448"/>
      <c r="C760" s="448"/>
      <c r="D760" s="486"/>
      <c r="E760" s="486"/>
      <c r="F760" s="486"/>
      <c r="G760" s="448"/>
      <c r="H760" s="448"/>
      <c r="I760" s="448"/>
    </row>
    <row r="761" spans="1:9" ht="12.5" x14ac:dyDescent="0.25">
      <c r="A761" s="448"/>
      <c r="B761" s="448"/>
      <c r="C761" s="448"/>
      <c r="D761" s="486"/>
      <c r="E761" s="486"/>
      <c r="F761" s="486"/>
      <c r="G761" s="448"/>
      <c r="H761" s="448"/>
      <c r="I761" s="448"/>
    </row>
    <row r="762" spans="1:9" ht="12.5" x14ac:dyDescent="0.25">
      <c r="A762" s="448"/>
      <c r="B762" s="448"/>
      <c r="C762" s="448"/>
      <c r="D762" s="486"/>
      <c r="E762" s="486"/>
      <c r="F762" s="486"/>
      <c r="G762" s="448"/>
      <c r="H762" s="448"/>
      <c r="I762" s="448"/>
    </row>
    <row r="763" spans="1:9" ht="12.5" x14ac:dyDescent="0.25">
      <c r="A763" s="448"/>
      <c r="B763" s="448"/>
      <c r="C763" s="448"/>
      <c r="D763" s="486"/>
      <c r="E763" s="486"/>
      <c r="F763" s="486"/>
      <c r="G763" s="448"/>
      <c r="H763" s="448"/>
      <c r="I763" s="448"/>
    </row>
    <row r="764" spans="1:9" ht="12.5" x14ac:dyDescent="0.25">
      <c r="A764" s="448"/>
      <c r="B764" s="448"/>
      <c r="C764" s="448"/>
      <c r="D764" s="486"/>
      <c r="E764" s="486"/>
      <c r="F764" s="486"/>
      <c r="G764" s="448"/>
      <c r="H764" s="448"/>
      <c r="I764" s="448"/>
    </row>
    <row r="765" spans="1:9" ht="12.5" x14ac:dyDescent="0.25">
      <c r="A765" s="448"/>
      <c r="B765" s="448"/>
      <c r="C765" s="448"/>
      <c r="D765" s="486"/>
      <c r="E765" s="486"/>
      <c r="F765" s="486"/>
      <c r="G765" s="448"/>
      <c r="H765" s="448"/>
      <c r="I765" s="448"/>
    </row>
    <row r="766" spans="1:9" ht="12.5" x14ac:dyDescent="0.25">
      <c r="A766" s="448"/>
      <c r="B766" s="448"/>
      <c r="C766" s="448"/>
      <c r="D766" s="486"/>
      <c r="E766" s="486"/>
      <c r="F766" s="486"/>
      <c r="G766" s="448"/>
      <c r="H766" s="448"/>
      <c r="I766" s="448"/>
    </row>
    <row r="767" spans="1:9" ht="12.5" x14ac:dyDescent="0.25">
      <c r="A767" s="448"/>
      <c r="B767" s="448"/>
      <c r="C767" s="448"/>
      <c r="D767" s="486"/>
      <c r="E767" s="486"/>
      <c r="F767" s="486"/>
      <c r="G767" s="448"/>
      <c r="H767" s="448"/>
      <c r="I767" s="448"/>
    </row>
    <row r="768" spans="1:9" ht="12.5" x14ac:dyDescent="0.25">
      <c r="A768" s="448"/>
      <c r="B768" s="448"/>
      <c r="C768" s="448"/>
      <c r="D768" s="486"/>
      <c r="E768" s="486"/>
      <c r="F768" s="486"/>
      <c r="G768" s="448"/>
      <c r="H768" s="448"/>
      <c r="I768" s="448"/>
    </row>
    <row r="769" spans="1:9" ht="12.5" x14ac:dyDescent="0.25">
      <c r="A769" s="448"/>
      <c r="B769" s="448"/>
      <c r="C769" s="448"/>
      <c r="D769" s="486"/>
      <c r="E769" s="486"/>
      <c r="F769" s="486"/>
      <c r="G769" s="448"/>
      <c r="H769" s="448"/>
      <c r="I769" s="448"/>
    </row>
    <row r="770" spans="1:9" ht="12.5" x14ac:dyDescent="0.25">
      <c r="A770" s="448"/>
      <c r="B770" s="448"/>
      <c r="C770" s="448"/>
      <c r="D770" s="486"/>
      <c r="E770" s="486"/>
      <c r="F770" s="486"/>
      <c r="G770" s="448"/>
      <c r="H770" s="448"/>
      <c r="I770" s="448"/>
    </row>
    <row r="771" spans="1:9" ht="12.5" x14ac:dyDescent="0.25">
      <c r="A771" s="448"/>
      <c r="B771" s="448"/>
      <c r="C771" s="448"/>
      <c r="D771" s="486"/>
      <c r="E771" s="486"/>
      <c r="F771" s="486"/>
      <c r="G771" s="448"/>
      <c r="H771" s="448"/>
      <c r="I771" s="448"/>
    </row>
    <row r="772" spans="1:9" ht="12.5" x14ac:dyDescent="0.25">
      <c r="A772" s="448"/>
      <c r="B772" s="448"/>
      <c r="C772" s="448"/>
      <c r="D772" s="486"/>
      <c r="E772" s="486"/>
      <c r="F772" s="486"/>
      <c r="G772" s="448"/>
      <c r="H772" s="448"/>
      <c r="I772" s="448"/>
    </row>
    <row r="773" spans="1:9" ht="12.5" x14ac:dyDescent="0.25">
      <c r="A773" s="448"/>
      <c r="B773" s="448"/>
      <c r="C773" s="448"/>
      <c r="D773" s="486"/>
      <c r="E773" s="486"/>
      <c r="F773" s="486"/>
      <c r="G773" s="448"/>
      <c r="H773" s="448"/>
      <c r="I773" s="448"/>
    </row>
    <row r="774" spans="1:9" ht="12.5" x14ac:dyDescent="0.25">
      <c r="A774" s="448"/>
      <c r="B774" s="448"/>
      <c r="C774" s="448"/>
      <c r="D774" s="486"/>
      <c r="E774" s="486"/>
      <c r="F774" s="486"/>
      <c r="G774" s="448"/>
      <c r="H774" s="448"/>
      <c r="I774" s="448"/>
    </row>
    <row r="775" spans="1:9" ht="12.5" x14ac:dyDescent="0.25">
      <c r="A775" s="448"/>
      <c r="B775" s="448"/>
      <c r="C775" s="448"/>
      <c r="D775" s="486"/>
      <c r="E775" s="486"/>
      <c r="F775" s="486"/>
      <c r="G775" s="448"/>
      <c r="H775" s="448"/>
      <c r="I775" s="448"/>
    </row>
    <row r="776" spans="1:9" ht="12.5" x14ac:dyDescent="0.25">
      <c r="A776" s="448"/>
      <c r="B776" s="448"/>
      <c r="C776" s="448"/>
      <c r="D776" s="486"/>
      <c r="E776" s="486"/>
      <c r="F776" s="486"/>
      <c r="G776" s="448"/>
      <c r="H776" s="448"/>
      <c r="I776" s="448"/>
    </row>
    <row r="777" spans="1:9" ht="12.5" x14ac:dyDescent="0.25">
      <c r="A777" s="448"/>
      <c r="B777" s="448"/>
      <c r="C777" s="448"/>
      <c r="D777" s="486"/>
      <c r="E777" s="486"/>
      <c r="F777" s="486"/>
      <c r="G777" s="448"/>
      <c r="H777" s="448"/>
      <c r="I777" s="448"/>
    </row>
    <row r="778" spans="1:9" ht="12.5" x14ac:dyDescent="0.25">
      <c r="A778" s="448"/>
      <c r="B778" s="448"/>
      <c r="C778" s="448"/>
      <c r="D778" s="486"/>
      <c r="E778" s="486"/>
      <c r="F778" s="486"/>
      <c r="G778" s="448"/>
      <c r="H778" s="448"/>
      <c r="I778" s="448"/>
    </row>
    <row r="779" spans="1:9" ht="12.5" x14ac:dyDescent="0.25">
      <c r="A779" s="448"/>
      <c r="B779" s="448"/>
      <c r="C779" s="448"/>
      <c r="D779" s="486"/>
      <c r="E779" s="486"/>
      <c r="F779" s="486"/>
      <c r="G779" s="448"/>
      <c r="H779" s="448"/>
      <c r="I779" s="448"/>
    </row>
    <row r="780" spans="1:9" ht="12.5" x14ac:dyDescent="0.25">
      <c r="A780" s="448"/>
      <c r="B780" s="448"/>
      <c r="C780" s="448"/>
      <c r="D780" s="486"/>
      <c r="E780" s="486"/>
      <c r="F780" s="486"/>
      <c r="G780" s="448"/>
      <c r="H780" s="448"/>
      <c r="I780" s="448"/>
    </row>
    <row r="781" spans="1:9" ht="12.5" x14ac:dyDescent="0.25">
      <c r="A781" s="448"/>
      <c r="B781" s="448"/>
      <c r="C781" s="448"/>
      <c r="D781" s="486"/>
      <c r="E781" s="486"/>
      <c r="F781" s="486"/>
      <c r="G781" s="448"/>
      <c r="H781" s="448"/>
      <c r="I781" s="448"/>
    </row>
    <row r="782" spans="1:9" ht="12.5" x14ac:dyDescent="0.25">
      <c r="A782" s="448"/>
      <c r="B782" s="448"/>
      <c r="C782" s="448"/>
      <c r="D782" s="486"/>
      <c r="E782" s="486"/>
      <c r="F782" s="486"/>
      <c r="G782" s="448"/>
      <c r="H782" s="448"/>
      <c r="I782" s="448"/>
    </row>
    <row r="783" spans="1:9" ht="12.5" x14ac:dyDescent="0.25">
      <c r="A783" s="448"/>
      <c r="B783" s="448"/>
      <c r="C783" s="448"/>
      <c r="D783" s="486"/>
      <c r="E783" s="486"/>
      <c r="F783" s="486"/>
      <c r="G783" s="448"/>
      <c r="H783" s="448"/>
      <c r="I783" s="448"/>
    </row>
    <row r="784" spans="1:9" ht="12.5" x14ac:dyDescent="0.25">
      <c r="A784" s="448"/>
      <c r="B784" s="448"/>
      <c r="C784" s="448"/>
      <c r="D784" s="486"/>
      <c r="E784" s="486"/>
      <c r="F784" s="486"/>
      <c r="G784" s="448"/>
      <c r="H784" s="448"/>
      <c r="I784" s="448"/>
    </row>
    <row r="785" spans="1:9" ht="12.5" x14ac:dyDescent="0.25">
      <c r="A785" s="448"/>
      <c r="B785" s="448"/>
      <c r="C785" s="448"/>
      <c r="D785" s="486"/>
      <c r="E785" s="486"/>
      <c r="F785" s="486"/>
      <c r="G785" s="448"/>
      <c r="H785" s="448"/>
      <c r="I785" s="448"/>
    </row>
    <row r="786" spans="1:9" ht="12.5" x14ac:dyDescent="0.25">
      <c r="A786" s="448"/>
      <c r="B786" s="448"/>
      <c r="C786" s="448"/>
      <c r="D786" s="486"/>
      <c r="E786" s="486"/>
      <c r="F786" s="486"/>
      <c r="G786" s="448"/>
      <c r="H786" s="448"/>
      <c r="I786" s="448"/>
    </row>
    <row r="787" spans="1:9" ht="12.5" x14ac:dyDescent="0.25">
      <c r="A787" s="448"/>
      <c r="B787" s="448"/>
      <c r="C787" s="448"/>
      <c r="D787" s="486"/>
      <c r="E787" s="486"/>
      <c r="F787" s="486"/>
      <c r="G787" s="448"/>
      <c r="H787" s="448"/>
      <c r="I787" s="448"/>
    </row>
    <row r="788" spans="1:9" ht="12.5" x14ac:dyDescent="0.25">
      <c r="A788" s="448"/>
      <c r="B788" s="448"/>
      <c r="C788" s="448"/>
      <c r="D788" s="486"/>
      <c r="E788" s="486"/>
      <c r="F788" s="486"/>
      <c r="G788" s="448"/>
      <c r="H788" s="448"/>
      <c r="I788" s="448"/>
    </row>
    <row r="789" spans="1:9" ht="12.5" x14ac:dyDescent="0.25">
      <c r="A789" s="448"/>
      <c r="B789" s="448"/>
      <c r="C789" s="448"/>
      <c r="D789" s="486"/>
      <c r="E789" s="486"/>
      <c r="F789" s="486"/>
      <c r="G789" s="448"/>
      <c r="H789" s="448"/>
      <c r="I789" s="448"/>
    </row>
    <row r="790" spans="1:9" ht="12.5" x14ac:dyDescent="0.25">
      <c r="A790" s="448"/>
      <c r="B790" s="448"/>
      <c r="C790" s="448"/>
      <c r="D790" s="486"/>
      <c r="E790" s="486"/>
      <c r="F790" s="486"/>
      <c r="G790" s="448"/>
      <c r="H790" s="448"/>
      <c r="I790" s="448"/>
    </row>
    <row r="791" spans="1:9" ht="12.5" x14ac:dyDescent="0.25">
      <c r="A791" s="448"/>
      <c r="B791" s="448"/>
      <c r="C791" s="448"/>
      <c r="D791" s="486"/>
      <c r="E791" s="486"/>
      <c r="F791" s="486"/>
      <c r="G791" s="448"/>
      <c r="H791" s="448"/>
      <c r="I791" s="448"/>
    </row>
    <row r="792" spans="1:9" ht="12.5" x14ac:dyDescent="0.25">
      <c r="A792" s="448"/>
      <c r="B792" s="448"/>
      <c r="C792" s="448"/>
      <c r="D792" s="486"/>
      <c r="E792" s="486"/>
      <c r="F792" s="486"/>
      <c r="G792" s="448"/>
      <c r="H792" s="448"/>
      <c r="I792" s="448"/>
    </row>
    <row r="793" spans="1:9" ht="12.5" x14ac:dyDescent="0.25">
      <c r="A793" s="448"/>
      <c r="B793" s="448"/>
      <c r="C793" s="448"/>
      <c r="D793" s="486"/>
      <c r="E793" s="486"/>
      <c r="F793" s="486"/>
      <c r="G793" s="448"/>
      <c r="H793" s="448"/>
      <c r="I793" s="448"/>
    </row>
    <row r="794" spans="1:9" ht="12.5" x14ac:dyDescent="0.25">
      <c r="A794" s="448"/>
      <c r="B794" s="448"/>
      <c r="C794" s="448"/>
      <c r="D794" s="486"/>
      <c r="E794" s="486"/>
      <c r="F794" s="486"/>
      <c r="G794" s="448"/>
      <c r="H794" s="448"/>
      <c r="I794" s="448"/>
    </row>
    <row r="795" spans="1:9" ht="12.5" x14ac:dyDescent="0.25">
      <c r="A795" s="448"/>
      <c r="B795" s="448"/>
      <c r="C795" s="448"/>
      <c r="D795" s="486"/>
      <c r="E795" s="486"/>
      <c r="F795" s="486"/>
      <c r="G795" s="448"/>
      <c r="H795" s="448"/>
      <c r="I795" s="448"/>
    </row>
    <row r="796" spans="1:9" ht="12.5" x14ac:dyDescent="0.25">
      <c r="A796" s="448"/>
      <c r="B796" s="448"/>
      <c r="C796" s="448"/>
      <c r="D796" s="486"/>
      <c r="E796" s="486"/>
      <c r="F796" s="486"/>
      <c r="G796" s="448"/>
      <c r="H796" s="448"/>
      <c r="I796" s="448"/>
    </row>
    <row r="797" spans="1:9" ht="12.5" x14ac:dyDescent="0.25">
      <c r="A797" s="448"/>
      <c r="B797" s="448"/>
      <c r="C797" s="448"/>
      <c r="D797" s="486"/>
      <c r="E797" s="486"/>
      <c r="F797" s="486"/>
      <c r="G797" s="448"/>
      <c r="H797" s="448"/>
      <c r="I797" s="448"/>
    </row>
    <row r="798" spans="1:9" ht="12.5" x14ac:dyDescent="0.25">
      <c r="A798" s="448"/>
      <c r="B798" s="448"/>
      <c r="C798" s="448"/>
      <c r="D798" s="486"/>
      <c r="E798" s="486"/>
      <c r="F798" s="486"/>
      <c r="G798" s="448"/>
      <c r="H798" s="448"/>
      <c r="I798" s="448"/>
    </row>
    <row r="799" spans="1:9" ht="12.5" x14ac:dyDescent="0.25">
      <c r="A799" s="448"/>
      <c r="B799" s="448"/>
      <c r="C799" s="448"/>
      <c r="D799" s="486"/>
      <c r="E799" s="486"/>
      <c r="F799" s="486"/>
      <c r="G799" s="448"/>
      <c r="H799" s="448"/>
      <c r="I799" s="448"/>
    </row>
    <row r="800" spans="1:9" ht="12.5" x14ac:dyDescent="0.25">
      <c r="A800" s="448"/>
      <c r="B800" s="448"/>
      <c r="C800" s="448"/>
      <c r="D800" s="486"/>
      <c r="E800" s="486"/>
      <c r="F800" s="486"/>
      <c r="G800" s="448"/>
      <c r="H800" s="448"/>
      <c r="I800" s="448"/>
    </row>
    <row r="801" spans="1:9" ht="12.5" x14ac:dyDescent="0.25">
      <c r="A801" s="448"/>
      <c r="B801" s="448"/>
      <c r="C801" s="448"/>
      <c r="D801" s="486"/>
      <c r="E801" s="486"/>
      <c r="F801" s="486"/>
      <c r="G801" s="448"/>
      <c r="H801" s="448"/>
      <c r="I801" s="448"/>
    </row>
    <row r="802" spans="1:9" ht="12.5" x14ac:dyDescent="0.25">
      <c r="A802" s="448"/>
      <c r="B802" s="448"/>
      <c r="C802" s="448"/>
      <c r="D802" s="486"/>
      <c r="E802" s="486"/>
      <c r="F802" s="486"/>
      <c r="G802" s="448"/>
      <c r="H802" s="448"/>
      <c r="I802" s="448"/>
    </row>
    <row r="803" spans="1:9" ht="12.5" x14ac:dyDescent="0.25">
      <c r="A803" s="448"/>
      <c r="B803" s="448"/>
      <c r="C803" s="448"/>
      <c r="D803" s="486"/>
      <c r="E803" s="486"/>
      <c r="F803" s="486"/>
      <c r="G803" s="448"/>
      <c r="H803" s="448"/>
      <c r="I803" s="448"/>
    </row>
    <row r="804" spans="1:9" ht="12.5" x14ac:dyDescent="0.25">
      <c r="A804" s="448"/>
      <c r="B804" s="448"/>
      <c r="C804" s="448"/>
      <c r="D804" s="486"/>
      <c r="E804" s="486"/>
      <c r="F804" s="486"/>
      <c r="G804" s="448"/>
      <c r="H804" s="448"/>
      <c r="I804" s="448"/>
    </row>
    <row r="805" spans="1:9" ht="12.5" x14ac:dyDescent="0.25">
      <c r="A805" s="448"/>
      <c r="B805" s="448"/>
      <c r="C805" s="448"/>
      <c r="D805" s="486"/>
      <c r="E805" s="486"/>
      <c r="F805" s="486"/>
      <c r="G805" s="448"/>
      <c r="H805" s="448"/>
      <c r="I805" s="448"/>
    </row>
    <row r="806" spans="1:9" ht="12.5" x14ac:dyDescent="0.25">
      <c r="A806" s="448"/>
      <c r="B806" s="448"/>
      <c r="C806" s="448"/>
      <c r="D806" s="486"/>
      <c r="E806" s="486"/>
      <c r="F806" s="486"/>
      <c r="G806" s="448"/>
      <c r="H806" s="448"/>
      <c r="I806" s="448"/>
    </row>
    <row r="807" spans="1:9" ht="12.5" x14ac:dyDescent="0.25">
      <c r="A807" s="448"/>
      <c r="B807" s="448"/>
      <c r="C807" s="448"/>
      <c r="D807" s="486"/>
      <c r="E807" s="486"/>
      <c r="F807" s="486"/>
      <c r="G807" s="448"/>
      <c r="H807" s="448"/>
      <c r="I807" s="448"/>
    </row>
    <row r="808" spans="1:9" ht="12.5" x14ac:dyDescent="0.25">
      <c r="A808" s="448"/>
      <c r="B808" s="448"/>
      <c r="C808" s="448"/>
      <c r="D808" s="486"/>
      <c r="E808" s="486"/>
      <c r="F808" s="486"/>
      <c r="G808" s="448"/>
      <c r="H808" s="448"/>
      <c r="I808" s="448"/>
    </row>
    <row r="809" spans="1:9" ht="12.5" x14ac:dyDescent="0.25">
      <c r="A809" s="448"/>
      <c r="B809" s="448"/>
      <c r="C809" s="448"/>
      <c r="D809" s="486"/>
      <c r="E809" s="486"/>
      <c r="F809" s="486"/>
      <c r="G809" s="448"/>
      <c r="H809" s="448"/>
      <c r="I809" s="448"/>
    </row>
    <row r="810" spans="1:9" ht="12.5" x14ac:dyDescent="0.25">
      <c r="A810" s="448"/>
      <c r="B810" s="448"/>
      <c r="C810" s="448"/>
      <c r="D810" s="486"/>
      <c r="E810" s="486"/>
      <c r="F810" s="486"/>
      <c r="G810" s="448"/>
      <c r="H810" s="448"/>
      <c r="I810" s="448"/>
    </row>
    <row r="811" spans="1:9" ht="12.5" x14ac:dyDescent="0.25">
      <c r="A811" s="448"/>
      <c r="B811" s="448"/>
      <c r="C811" s="448"/>
      <c r="D811" s="486"/>
      <c r="E811" s="486"/>
      <c r="F811" s="486"/>
      <c r="G811" s="448"/>
      <c r="H811" s="448"/>
      <c r="I811" s="448"/>
    </row>
    <row r="812" spans="1:9" ht="12.5" x14ac:dyDescent="0.25">
      <c r="A812" s="448"/>
      <c r="B812" s="448"/>
      <c r="C812" s="448"/>
      <c r="D812" s="486"/>
      <c r="E812" s="486"/>
      <c r="F812" s="486"/>
      <c r="G812" s="448"/>
      <c r="H812" s="448"/>
      <c r="I812" s="448"/>
    </row>
    <row r="813" spans="1:9" ht="12.5" x14ac:dyDescent="0.25">
      <c r="A813" s="448"/>
      <c r="B813" s="448"/>
      <c r="C813" s="448"/>
      <c r="D813" s="486"/>
      <c r="E813" s="486"/>
      <c r="F813" s="486"/>
      <c r="G813" s="448"/>
      <c r="H813" s="448"/>
      <c r="I813" s="448"/>
    </row>
    <row r="814" spans="1:9" ht="12.5" x14ac:dyDescent="0.25">
      <c r="A814" s="448"/>
      <c r="B814" s="448"/>
      <c r="C814" s="448"/>
      <c r="D814" s="486"/>
      <c r="E814" s="486"/>
      <c r="F814" s="486"/>
      <c r="G814" s="448"/>
      <c r="H814" s="448"/>
      <c r="I814" s="448"/>
    </row>
    <row r="815" spans="1:9" ht="12.5" x14ac:dyDescent="0.25">
      <c r="A815" s="448"/>
      <c r="B815" s="448"/>
      <c r="C815" s="448"/>
      <c r="D815" s="486"/>
      <c r="E815" s="486"/>
      <c r="F815" s="486"/>
      <c r="G815" s="448"/>
      <c r="H815" s="448"/>
      <c r="I815" s="448"/>
    </row>
    <row r="816" spans="1:9" ht="12.5" x14ac:dyDescent="0.25">
      <c r="A816" s="448"/>
      <c r="B816" s="448"/>
      <c r="C816" s="448"/>
      <c r="D816" s="486"/>
      <c r="E816" s="486"/>
      <c r="F816" s="486"/>
      <c r="G816" s="448"/>
      <c r="H816" s="448"/>
      <c r="I816" s="448"/>
    </row>
    <row r="817" spans="1:9" ht="12.5" x14ac:dyDescent="0.25">
      <c r="A817" s="448"/>
      <c r="B817" s="448"/>
      <c r="C817" s="448"/>
      <c r="D817" s="486"/>
      <c r="E817" s="486"/>
      <c r="F817" s="486"/>
      <c r="G817" s="448"/>
      <c r="H817" s="448"/>
      <c r="I817" s="448"/>
    </row>
    <row r="818" spans="1:9" ht="12.5" x14ac:dyDescent="0.25">
      <c r="A818" s="448"/>
      <c r="B818" s="448"/>
      <c r="C818" s="448"/>
      <c r="D818" s="486"/>
      <c r="E818" s="486"/>
      <c r="F818" s="486"/>
      <c r="G818" s="448"/>
      <c r="H818" s="448"/>
      <c r="I818" s="448"/>
    </row>
    <row r="819" spans="1:9" ht="12.5" x14ac:dyDescent="0.25">
      <c r="A819" s="448"/>
      <c r="B819" s="448"/>
      <c r="C819" s="448"/>
      <c r="D819" s="486"/>
      <c r="E819" s="486"/>
      <c r="F819" s="486"/>
      <c r="G819" s="448"/>
      <c r="H819" s="448"/>
      <c r="I819" s="448"/>
    </row>
    <row r="820" spans="1:9" ht="12.5" x14ac:dyDescent="0.25">
      <c r="A820" s="448"/>
      <c r="B820" s="448"/>
      <c r="C820" s="448"/>
      <c r="D820" s="486"/>
      <c r="E820" s="486"/>
      <c r="F820" s="486"/>
      <c r="G820" s="448"/>
      <c r="H820" s="448"/>
      <c r="I820" s="448"/>
    </row>
    <row r="821" spans="1:9" ht="12.5" x14ac:dyDescent="0.25">
      <c r="A821" s="448"/>
      <c r="B821" s="448"/>
      <c r="C821" s="448"/>
      <c r="D821" s="486"/>
      <c r="E821" s="486"/>
      <c r="F821" s="486"/>
      <c r="G821" s="448"/>
      <c r="H821" s="448"/>
      <c r="I821" s="448"/>
    </row>
    <row r="822" spans="1:9" ht="12.5" x14ac:dyDescent="0.25">
      <c r="A822" s="448"/>
      <c r="B822" s="448"/>
      <c r="C822" s="448"/>
      <c r="D822" s="486"/>
      <c r="E822" s="486"/>
      <c r="F822" s="486"/>
      <c r="G822" s="448"/>
      <c r="H822" s="448"/>
      <c r="I822" s="448"/>
    </row>
    <row r="823" spans="1:9" ht="12.5" x14ac:dyDescent="0.25">
      <c r="A823" s="448"/>
      <c r="B823" s="448"/>
      <c r="C823" s="448"/>
      <c r="D823" s="486"/>
      <c r="E823" s="486"/>
      <c r="F823" s="486"/>
      <c r="G823" s="448"/>
      <c r="H823" s="448"/>
      <c r="I823" s="448"/>
    </row>
    <row r="824" spans="1:9" ht="12.5" x14ac:dyDescent="0.25">
      <c r="A824" s="448"/>
      <c r="B824" s="448"/>
      <c r="C824" s="448"/>
      <c r="D824" s="486"/>
      <c r="E824" s="486"/>
      <c r="F824" s="486"/>
      <c r="G824" s="448"/>
      <c r="H824" s="448"/>
      <c r="I824" s="448"/>
    </row>
    <row r="825" spans="1:9" ht="12.5" x14ac:dyDescent="0.25">
      <c r="A825" s="448"/>
      <c r="B825" s="448"/>
      <c r="C825" s="448"/>
      <c r="D825" s="486"/>
      <c r="E825" s="486"/>
      <c r="F825" s="486"/>
      <c r="G825" s="448"/>
      <c r="H825" s="448"/>
      <c r="I825" s="448"/>
    </row>
    <row r="826" spans="1:9" ht="12.5" x14ac:dyDescent="0.25">
      <c r="A826" s="448"/>
      <c r="B826" s="448"/>
      <c r="C826" s="448"/>
      <c r="D826" s="486"/>
      <c r="E826" s="486"/>
      <c r="F826" s="486"/>
      <c r="G826" s="448"/>
      <c r="H826" s="448"/>
      <c r="I826" s="448"/>
    </row>
    <row r="827" spans="1:9" ht="12.5" x14ac:dyDescent="0.25">
      <c r="A827" s="448"/>
      <c r="B827" s="448"/>
      <c r="C827" s="448"/>
      <c r="D827" s="486"/>
      <c r="E827" s="486"/>
      <c r="F827" s="486"/>
      <c r="G827" s="448"/>
      <c r="H827" s="448"/>
      <c r="I827" s="448"/>
    </row>
    <row r="828" spans="1:9" ht="12.5" x14ac:dyDescent="0.25">
      <c r="A828" s="448"/>
      <c r="B828" s="448"/>
      <c r="C828" s="448"/>
      <c r="D828" s="486"/>
      <c r="E828" s="486"/>
      <c r="F828" s="486"/>
      <c r="G828" s="448"/>
      <c r="H828" s="448"/>
      <c r="I828" s="448"/>
    </row>
    <row r="829" spans="1:9" ht="12.5" x14ac:dyDescent="0.25">
      <c r="A829" s="448"/>
      <c r="B829" s="448"/>
      <c r="C829" s="448"/>
      <c r="D829" s="486"/>
      <c r="E829" s="486"/>
      <c r="F829" s="486"/>
      <c r="G829" s="448"/>
      <c r="H829" s="448"/>
      <c r="I829" s="448"/>
    </row>
    <row r="830" spans="1:9" ht="12.5" x14ac:dyDescent="0.25">
      <c r="A830" s="448"/>
      <c r="B830" s="448"/>
      <c r="C830" s="448"/>
      <c r="D830" s="486"/>
      <c r="E830" s="486"/>
      <c r="F830" s="486"/>
      <c r="G830" s="448"/>
      <c r="H830" s="448"/>
      <c r="I830" s="448"/>
    </row>
    <row r="831" spans="1:9" ht="12.5" x14ac:dyDescent="0.25">
      <c r="A831" s="448"/>
      <c r="B831" s="448"/>
      <c r="C831" s="448"/>
      <c r="D831" s="486"/>
      <c r="E831" s="486"/>
      <c r="F831" s="486"/>
      <c r="G831" s="448"/>
      <c r="H831" s="448"/>
      <c r="I831" s="448"/>
    </row>
    <row r="832" spans="1:9" ht="12.5" x14ac:dyDescent="0.25">
      <c r="A832" s="448"/>
      <c r="B832" s="448"/>
      <c r="C832" s="448"/>
      <c r="D832" s="486"/>
      <c r="E832" s="486"/>
      <c r="F832" s="486"/>
      <c r="G832" s="448"/>
      <c r="H832" s="448"/>
      <c r="I832" s="448"/>
    </row>
    <row r="833" spans="1:9" ht="12.5" x14ac:dyDescent="0.25">
      <c r="A833" s="448"/>
      <c r="B833" s="448"/>
      <c r="C833" s="448"/>
      <c r="D833" s="486"/>
      <c r="E833" s="486"/>
      <c r="F833" s="486"/>
      <c r="G833" s="448"/>
      <c r="H833" s="448"/>
      <c r="I833" s="448"/>
    </row>
    <row r="834" spans="1:9" ht="12.5" x14ac:dyDescent="0.25">
      <c r="A834" s="448"/>
      <c r="B834" s="448"/>
      <c r="C834" s="448"/>
      <c r="D834" s="486"/>
      <c r="E834" s="486"/>
      <c r="F834" s="486"/>
      <c r="G834" s="448"/>
      <c r="H834" s="448"/>
      <c r="I834" s="448"/>
    </row>
    <row r="835" spans="1:9" ht="12.5" x14ac:dyDescent="0.25">
      <c r="A835" s="448"/>
      <c r="B835" s="448"/>
      <c r="C835" s="448"/>
      <c r="D835" s="486"/>
      <c r="E835" s="486"/>
      <c r="F835" s="486"/>
      <c r="G835" s="448"/>
      <c r="H835" s="448"/>
      <c r="I835" s="448"/>
    </row>
    <row r="836" spans="1:9" ht="12.5" x14ac:dyDescent="0.25">
      <c r="A836" s="448"/>
      <c r="B836" s="448"/>
      <c r="C836" s="448"/>
      <c r="D836" s="486"/>
      <c r="E836" s="486"/>
      <c r="F836" s="486"/>
      <c r="G836" s="448"/>
      <c r="H836" s="448"/>
      <c r="I836" s="448"/>
    </row>
    <row r="837" spans="1:9" ht="12.5" x14ac:dyDescent="0.25">
      <c r="A837" s="448"/>
      <c r="B837" s="448"/>
      <c r="C837" s="448"/>
      <c r="D837" s="486"/>
      <c r="E837" s="486"/>
      <c r="F837" s="486"/>
      <c r="G837" s="448"/>
      <c r="H837" s="448"/>
      <c r="I837" s="448"/>
    </row>
    <row r="838" spans="1:9" ht="12.5" x14ac:dyDescent="0.25">
      <c r="A838" s="448"/>
      <c r="B838" s="448"/>
      <c r="C838" s="448"/>
      <c r="D838" s="486"/>
      <c r="E838" s="486"/>
      <c r="F838" s="486"/>
      <c r="G838" s="448"/>
      <c r="H838" s="448"/>
      <c r="I838" s="448"/>
    </row>
    <row r="839" spans="1:9" ht="12.5" x14ac:dyDescent="0.25">
      <c r="A839" s="448"/>
      <c r="B839" s="448"/>
      <c r="C839" s="448"/>
      <c r="D839" s="486"/>
      <c r="E839" s="486"/>
      <c r="F839" s="486"/>
      <c r="G839" s="448"/>
      <c r="H839" s="448"/>
      <c r="I839" s="448"/>
    </row>
    <row r="840" spans="1:9" ht="12.5" x14ac:dyDescent="0.25">
      <c r="A840" s="448"/>
      <c r="B840" s="448"/>
      <c r="C840" s="448"/>
      <c r="D840" s="486"/>
      <c r="E840" s="486"/>
      <c r="F840" s="486"/>
      <c r="G840" s="448"/>
      <c r="H840" s="448"/>
      <c r="I840" s="448"/>
    </row>
    <row r="841" spans="1:9" ht="12.5" x14ac:dyDescent="0.25">
      <c r="A841" s="448"/>
      <c r="B841" s="448"/>
      <c r="C841" s="448"/>
      <c r="D841" s="486"/>
      <c r="E841" s="486"/>
      <c r="F841" s="486"/>
      <c r="G841" s="448"/>
      <c r="H841" s="448"/>
      <c r="I841" s="448"/>
    </row>
    <row r="842" spans="1:9" ht="12.5" x14ac:dyDescent="0.25">
      <c r="A842" s="448"/>
      <c r="B842" s="448"/>
      <c r="C842" s="448"/>
      <c r="D842" s="486"/>
      <c r="E842" s="486"/>
      <c r="F842" s="486"/>
      <c r="G842" s="448"/>
      <c r="H842" s="448"/>
      <c r="I842" s="448"/>
    </row>
    <row r="843" spans="1:9" ht="12.5" x14ac:dyDescent="0.25">
      <c r="A843" s="448"/>
      <c r="B843" s="448"/>
      <c r="C843" s="448"/>
      <c r="D843" s="486"/>
      <c r="E843" s="486"/>
      <c r="F843" s="486"/>
      <c r="G843" s="448"/>
      <c r="H843" s="448"/>
      <c r="I843" s="448"/>
    </row>
    <row r="844" spans="1:9" ht="12.5" x14ac:dyDescent="0.25">
      <c r="A844" s="448"/>
      <c r="B844" s="448"/>
      <c r="C844" s="448"/>
      <c r="D844" s="486"/>
      <c r="E844" s="486"/>
      <c r="F844" s="486"/>
      <c r="G844" s="448"/>
      <c r="H844" s="448"/>
      <c r="I844" s="448"/>
    </row>
    <row r="845" spans="1:9" ht="12.5" x14ac:dyDescent="0.25">
      <c r="A845" s="448"/>
      <c r="B845" s="448"/>
      <c r="C845" s="448"/>
      <c r="D845" s="486"/>
      <c r="E845" s="486"/>
      <c r="F845" s="486"/>
      <c r="G845" s="448"/>
      <c r="H845" s="448"/>
      <c r="I845" s="448"/>
    </row>
    <row r="846" spans="1:9" ht="12.5" x14ac:dyDescent="0.25">
      <c r="A846" s="448"/>
      <c r="B846" s="448"/>
      <c r="C846" s="448"/>
      <c r="D846" s="486"/>
      <c r="E846" s="486"/>
      <c r="F846" s="486"/>
      <c r="G846" s="448"/>
      <c r="H846" s="448"/>
      <c r="I846" s="448"/>
    </row>
    <row r="847" spans="1:9" ht="12.5" x14ac:dyDescent="0.25">
      <c r="A847" s="448"/>
      <c r="B847" s="448"/>
      <c r="C847" s="448"/>
      <c r="D847" s="486"/>
      <c r="E847" s="486"/>
      <c r="F847" s="486"/>
      <c r="G847" s="448"/>
      <c r="H847" s="448"/>
      <c r="I847" s="448"/>
    </row>
    <row r="848" spans="1:9" ht="12.5" x14ac:dyDescent="0.25">
      <c r="A848" s="448"/>
      <c r="B848" s="448"/>
      <c r="C848" s="448"/>
      <c r="D848" s="486"/>
      <c r="E848" s="486"/>
      <c r="F848" s="486"/>
      <c r="G848" s="448"/>
      <c r="H848" s="448"/>
      <c r="I848" s="448"/>
    </row>
    <row r="849" spans="1:9" ht="12.5" x14ac:dyDescent="0.25">
      <c r="A849" s="448"/>
      <c r="B849" s="448"/>
      <c r="C849" s="448"/>
      <c r="D849" s="486"/>
      <c r="E849" s="486"/>
      <c r="F849" s="486"/>
      <c r="G849" s="448"/>
      <c r="H849" s="448"/>
      <c r="I849" s="448"/>
    </row>
    <row r="850" spans="1:9" ht="12.5" x14ac:dyDescent="0.25">
      <c r="A850" s="448"/>
      <c r="B850" s="448"/>
      <c r="C850" s="448"/>
      <c r="D850" s="486"/>
      <c r="E850" s="486"/>
      <c r="F850" s="486"/>
      <c r="G850" s="448"/>
      <c r="H850" s="448"/>
      <c r="I850" s="448"/>
    </row>
    <row r="851" spans="1:9" ht="12.5" x14ac:dyDescent="0.25">
      <c r="A851" s="448"/>
      <c r="B851" s="448"/>
      <c r="C851" s="448"/>
      <c r="D851" s="486"/>
      <c r="E851" s="486"/>
      <c r="F851" s="486"/>
      <c r="G851" s="448"/>
      <c r="H851" s="448"/>
      <c r="I851" s="448"/>
    </row>
    <row r="852" spans="1:9" ht="12.5" x14ac:dyDescent="0.25">
      <c r="A852" s="448"/>
      <c r="B852" s="448"/>
      <c r="C852" s="448"/>
      <c r="D852" s="486"/>
      <c r="E852" s="486"/>
      <c r="F852" s="486"/>
      <c r="G852" s="448"/>
      <c r="H852" s="448"/>
      <c r="I852" s="448"/>
    </row>
    <row r="853" spans="1:9" ht="12.5" x14ac:dyDescent="0.25">
      <c r="A853" s="448"/>
      <c r="B853" s="448"/>
      <c r="C853" s="448"/>
      <c r="D853" s="486"/>
      <c r="E853" s="486"/>
      <c r="F853" s="486"/>
      <c r="G853" s="448"/>
      <c r="H853" s="448"/>
      <c r="I853" s="448"/>
    </row>
    <row r="854" spans="1:9" ht="12.5" x14ac:dyDescent="0.25">
      <c r="A854" s="448"/>
      <c r="B854" s="448"/>
      <c r="C854" s="448"/>
      <c r="D854" s="486"/>
      <c r="E854" s="486"/>
      <c r="F854" s="486"/>
      <c r="G854" s="448"/>
      <c r="H854" s="448"/>
      <c r="I854" s="448"/>
    </row>
    <row r="855" spans="1:9" ht="12.5" x14ac:dyDescent="0.25">
      <c r="A855" s="448"/>
      <c r="B855" s="448"/>
      <c r="C855" s="448"/>
      <c r="D855" s="486"/>
      <c r="E855" s="486"/>
      <c r="F855" s="486"/>
      <c r="G855" s="448"/>
      <c r="H855" s="448"/>
      <c r="I855" s="448"/>
    </row>
    <row r="856" spans="1:9" ht="12.5" x14ac:dyDescent="0.25">
      <c r="A856" s="448"/>
      <c r="B856" s="448"/>
      <c r="C856" s="448"/>
      <c r="D856" s="486"/>
      <c r="E856" s="486"/>
      <c r="F856" s="486"/>
      <c r="G856" s="448"/>
      <c r="H856" s="448"/>
      <c r="I856" s="448"/>
    </row>
    <row r="857" spans="1:9" ht="12.5" x14ac:dyDescent="0.25">
      <c r="A857" s="448"/>
      <c r="B857" s="448"/>
      <c r="C857" s="448"/>
      <c r="D857" s="486"/>
      <c r="E857" s="486"/>
      <c r="F857" s="486"/>
      <c r="G857" s="448"/>
      <c r="H857" s="448"/>
      <c r="I857" s="448"/>
    </row>
    <row r="858" spans="1:9" ht="12.5" x14ac:dyDescent="0.25">
      <c r="A858" s="448"/>
      <c r="B858" s="448"/>
      <c r="C858" s="448"/>
      <c r="D858" s="486"/>
      <c r="E858" s="486"/>
      <c r="F858" s="486"/>
      <c r="G858" s="448"/>
      <c r="H858" s="448"/>
      <c r="I858" s="448"/>
    </row>
    <row r="859" spans="1:9" ht="12.5" x14ac:dyDescent="0.25">
      <c r="A859" s="448"/>
      <c r="B859" s="448"/>
      <c r="C859" s="448"/>
      <c r="D859" s="486"/>
      <c r="E859" s="486"/>
      <c r="F859" s="486"/>
      <c r="G859" s="448"/>
      <c r="H859" s="448"/>
      <c r="I859" s="448"/>
    </row>
    <row r="860" spans="1:9" ht="12.5" x14ac:dyDescent="0.25">
      <c r="A860" s="448"/>
      <c r="B860" s="448"/>
      <c r="C860" s="448"/>
      <c r="D860" s="486"/>
      <c r="E860" s="486"/>
      <c r="F860" s="486"/>
      <c r="G860" s="448"/>
      <c r="H860" s="448"/>
      <c r="I860" s="448"/>
    </row>
    <row r="861" spans="1:9" ht="12.5" x14ac:dyDescent="0.25">
      <c r="A861" s="448"/>
      <c r="B861" s="448"/>
      <c r="C861" s="448"/>
      <c r="D861" s="486"/>
      <c r="E861" s="486"/>
      <c r="F861" s="486"/>
      <c r="G861" s="448"/>
      <c r="H861" s="448"/>
      <c r="I861" s="448"/>
    </row>
    <row r="862" spans="1:9" ht="12.5" x14ac:dyDescent="0.25">
      <c r="A862" s="448"/>
      <c r="B862" s="448"/>
      <c r="C862" s="448"/>
      <c r="D862" s="486"/>
      <c r="E862" s="486"/>
      <c r="F862" s="486"/>
      <c r="G862" s="448"/>
      <c r="H862" s="448"/>
      <c r="I862" s="448"/>
    </row>
    <row r="863" spans="1:9" ht="12.5" x14ac:dyDescent="0.25">
      <c r="A863" s="448"/>
      <c r="B863" s="448"/>
      <c r="C863" s="448"/>
      <c r="D863" s="486"/>
      <c r="E863" s="486"/>
      <c r="F863" s="486"/>
      <c r="G863" s="448"/>
      <c r="H863" s="448"/>
      <c r="I863" s="448"/>
    </row>
    <row r="864" spans="1:9" ht="12.5" x14ac:dyDescent="0.25">
      <c r="A864" s="448"/>
      <c r="B864" s="448"/>
      <c r="C864" s="448"/>
      <c r="D864" s="486"/>
      <c r="E864" s="486"/>
      <c r="F864" s="486"/>
      <c r="G864" s="448"/>
      <c r="H864" s="448"/>
      <c r="I864" s="448"/>
    </row>
    <row r="865" spans="1:9" ht="12.5" x14ac:dyDescent="0.25">
      <c r="A865" s="448"/>
      <c r="B865" s="448"/>
      <c r="C865" s="448"/>
      <c r="D865" s="486"/>
      <c r="E865" s="486"/>
      <c r="F865" s="486"/>
      <c r="G865" s="448"/>
      <c r="H865" s="448"/>
      <c r="I865" s="448"/>
    </row>
    <row r="866" spans="1:9" ht="12.5" x14ac:dyDescent="0.25">
      <c r="A866" s="448"/>
      <c r="B866" s="448"/>
      <c r="C866" s="448"/>
      <c r="D866" s="486"/>
      <c r="E866" s="486"/>
      <c r="F866" s="486"/>
      <c r="G866" s="448"/>
      <c r="H866" s="448"/>
      <c r="I866" s="448"/>
    </row>
    <row r="867" spans="1:9" ht="12.5" x14ac:dyDescent="0.25">
      <c r="A867" s="448"/>
      <c r="B867" s="448"/>
      <c r="C867" s="448"/>
      <c r="D867" s="486"/>
      <c r="E867" s="486"/>
      <c r="F867" s="486"/>
      <c r="G867" s="448"/>
      <c r="H867" s="448"/>
      <c r="I867" s="448"/>
    </row>
    <row r="868" spans="1:9" ht="12.5" x14ac:dyDescent="0.25">
      <c r="A868" s="448"/>
      <c r="B868" s="448"/>
      <c r="C868" s="448"/>
      <c r="D868" s="486"/>
      <c r="E868" s="486"/>
      <c r="F868" s="486"/>
      <c r="G868" s="448"/>
      <c r="H868" s="448"/>
      <c r="I868" s="448"/>
    </row>
    <row r="869" spans="1:9" ht="12.5" x14ac:dyDescent="0.25">
      <c r="A869" s="448"/>
      <c r="B869" s="448"/>
      <c r="C869" s="448"/>
      <c r="D869" s="486"/>
      <c r="E869" s="486"/>
      <c r="F869" s="486"/>
      <c r="G869" s="448"/>
      <c r="H869" s="448"/>
      <c r="I869" s="448"/>
    </row>
    <row r="870" spans="1:9" ht="12.5" x14ac:dyDescent="0.25">
      <c r="A870" s="448"/>
      <c r="B870" s="448"/>
      <c r="C870" s="448"/>
      <c r="D870" s="486"/>
      <c r="E870" s="486"/>
      <c r="F870" s="486"/>
      <c r="G870" s="448"/>
      <c r="H870" s="448"/>
      <c r="I870" s="448"/>
    </row>
    <row r="871" spans="1:9" ht="12.5" x14ac:dyDescent="0.25">
      <c r="A871" s="448"/>
      <c r="B871" s="448"/>
      <c r="C871" s="448"/>
      <c r="D871" s="486"/>
      <c r="E871" s="486"/>
      <c r="F871" s="486"/>
      <c r="G871" s="448"/>
      <c r="H871" s="448"/>
      <c r="I871" s="448"/>
    </row>
    <row r="872" spans="1:9" ht="12.5" x14ac:dyDescent="0.25">
      <c r="A872" s="448"/>
      <c r="B872" s="448"/>
      <c r="C872" s="448"/>
      <c r="D872" s="486"/>
      <c r="E872" s="486"/>
      <c r="F872" s="486"/>
      <c r="G872" s="448"/>
      <c r="H872" s="448"/>
      <c r="I872" s="448"/>
    </row>
    <row r="873" spans="1:9" ht="12.5" x14ac:dyDescent="0.25">
      <c r="A873" s="448"/>
      <c r="B873" s="448"/>
      <c r="C873" s="448"/>
      <c r="D873" s="486"/>
      <c r="E873" s="486"/>
      <c r="F873" s="486"/>
      <c r="G873" s="448"/>
      <c r="H873" s="448"/>
      <c r="I873" s="448"/>
    </row>
    <row r="874" spans="1:9" ht="12.5" x14ac:dyDescent="0.25">
      <c r="A874" s="448"/>
      <c r="B874" s="448"/>
      <c r="C874" s="448"/>
      <c r="D874" s="486"/>
      <c r="E874" s="486"/>
      <c r="F874" s="486"/>
      <c r="G874" s="448"/>
      <c r="H874" s="448"/>
      <c r="I874" s="448"/>
    </row>
    <row r="875" spans="1:9" ht="12.5" x14ac:dyDescent="0.25">
      <c r="A875" s="448"/>
      <c r="B875" s="448"/>
      <c r="C875" s="448"/>
      <c r="D875" s="486"/>
      <c r="E875" s="486"/>
      <c r="F875" s="486"/>
      <c r="G875" s="448"/>
      <c r="H875" s="448"/>
      <c r="I875" s="448"/>
    </row>
    <row r="876" spans="1:9" ht="12.5" x14ac:dyDescent="0.25">
      <c r="A876" s="448"/>
      <c r="B876" s="448"/>
      <c r="C876" s="448"/>
      <c r="D876" s="486"/>
      <c r="E876" s="486"/>
      <c r="F876" s="486"/>
      <c r="G876" s="448"/>
      <c r="H876" s="448"/>
      <c r="I876" s="448"/>
    </row>
    <row r="877" spans="1:9" ht="12.5" x14ac:dyDescent="0.25">
      <c r="A877" s="448"/>
      <c r="B877" s="448"/>
      <c r="C877" s="448"/>
      <c r="D877" s="486"/>
      <c r="E877" s="486"/>
      <c r="F877" s="486"/>
      <c r="G877" s="448"/>
      <c r="H877" s="448"/>
      <c r="I877" s="448"/>
    </row>
    <row r="878" spans="1:9" ht="12.5" x14ac:dyDescent="0.25">
      <c r="A878" s="448"/>
      <c r="B878" s="448"/>
      <c r="C878" s="448"/>
      <c r="D878" s="486"/>
      <c r="E878" s="486"/>
      <c r="F878" s="486"/>
      <c r="G878" s="448"/>
      <c r="H878" s="448"/>
      <c r="I878" s="448"/>
    </row>
    <row r="879" spans="1:9" ht="12.5" x14ac:dyDescent="0.25">
      <c r="A879" s="448"/>
      <c r="B879" s="448"/>
      <c r="C879" s="448"/>
      <c r="D879" s="486"/>
      <c r="E879" s="486"/>
      <c r="F879" s="486"/>
      <c r="G879" s="448"/>
      <c r="H879" s="448"/>
      <c r="I879" s="448"/>
    </row>
    <row r="880" spans="1:9" ht="12.5" x14ac:dyDescent="0.25">
      <c r="A880" s="448"/>
      <c r="B880" s="448"/>
      <c r="C880" s="448"/>
      <c r="D880" s="486"/>
      <c r="E880" s="486"/>
      <c r="F880" s="486"/>
      <c r="G880" s="448"/>
      <c r="H880" s="448"/>
      <c r="I880" s="448"/>
    </row>
    <row r="881" spans="1:9" ht="12.5" x14ac:dyDescent="0.25">
      <c r="A881" s="448"/>
      <c r="B881" s="448"/>
      <c r="C881" s="448"/>
      <c r="D881" s="486"/>
      <c r="E881" s="486"/>
      <c r="F881" s="486"/>
      <c r="G881" s="448"/>
      <c r="H881" s="448"/>
      <c r="I881" s="448"/>
    </row>
    <row r="882" spans="1:9" ht="12.5" x14ac:dyDescent="0.25">
      <c r="A882" s="448"/>
      <c r="B882" s="448"/>
      <c r="C882" s="448"/>
      <c r="D882" s="486"/>
      <c r="E882" s="486"/>
      <c r="F882" s="486"/>
      <c r="G882" s="448"/>
      <c r="H882" s="448"/>
      <c r="I882" s="448"/>
    </row>
    <row r="883" spans="1:9" ht="12.5" x14ac:dyDescent="0.25">
      <c r="A883" s="448"/>
      <c r="B883" s="448"/>
      <c r="C883" s="448"/>
      <c r="D883" s="486"/>
      <c r="E883" s="486"/>
      <c r="F883" s="486"/>
      <c r="G883" s="448"/>
      <c r="H883" s="448"/>
      <c r="I883" s="448"/>
    </row>
    <row r="884" spans="1:9" ht="12.5" x14ac:dyDescent="0.25">
      <c r="A884" s="448"/>
      <c r="B884" s="448"/>
      <c r="C884" s="448"/>
      <c r="D884" s="486"/>
      <c r="E884" s="486"/>
      <c r="F884" s="486"/>
      <c r="G884" s="448"/>
      <c r="H884" s="448"/>
      <c r="I884" s="448"/>
    </row>
    <row r="885" spans="1:9" ht="12.5" x14ac:dyDescent="0.25">
      <c r="A885" s="448"/>
      <c r="B885" s="448"/>
      <c r="C885" s="448"/>
      <c r="D885" s="486"/>
      <c r="E885" s="486"/>
      <c r="F885" s="486"/>
      <c r="G885" s="448"/>
      <c r="H885" s="448"/>
      <c r="I885" s="448"/>
    </row>
    <row r="886" spans="1:9" ht="12.5" x14ac:dyDescent="0.25">
      <c r="A886" s="448"/>
      <c r="B886" s="448"/>
      <c r="C886" s="448"/>
      <c r="D886" s="486"/>
      <c r="E886" s="486"/>
      <c r="F886" s="486"/>
      <c r="G886" s="448"/>
      <c r="H886" s="448"/>
      <c r="I886" s="448"/>
    </row>
    <row r="887" spans="1:9" ht="12.5" x14ac:dyDescent="0.25">
      <c r="A887" s="448"/>
      <c r="B887" s="448"/>
      <c r="C887" s="448"/>
      <c r="D887" s="486"/>
      <c r="E887" s="486"/>
      <c r="F887" s="486"/>
      <c r="G887" s="448"/>
      <c r="H887" s="448"/>
      <c r="I887" s="448"/>
    </row>
    <row r="888" spans="1:9" ht="12.5" x14ac:dyDescent="0.25">
      <c r="A888" s="448"/>
      <c r="B888" s="448"/>
      <c r="C888" s="448"/>
      <c r="D888" s="486"/>
      <c r="E888" s="486"/>
      <c r="F888" s="486"/>
      <c r="G888" s="448"/>
      <c r="H888" s="448"/>
      <c r="I888" s="448"/>
    </row>
    <row r="889" spans="1:9" ht="12.5" x14ac:dyDescent="0.25">
      <c r="A889" s="448"/>
      <c r="B889" s="448"/>
      <c r="C889" s="448"/>
      <c r="D889" s="486"/>
      <c r="E889" s="486"/>
      <c r="F889" s="486"/>
      <c r="G889" s="448"/>
      <c r="H889" s="448"/>
      <c r="I889" s="448"/>
    </row>
    <row r="890" spans="1:9" ht="12.5" x14ac:dyDescent="0.25">
      <c r="A890" s="448"/>
      <c r="B890" s="448"/>
      <c r="C890" s="448"/>
      <c r="D890" s="486"/>
      <c r="E890" s="486"/>
      <c r="F890" s="486"/>
      <c r="G890" s="448"/>
      <c r="H890" s="448"/>
      <c r="I890" s="448"/>
    </row>
    <row r="891" spans="1:9" ht="12.5" x14ac:dyDescent="0.25">
      <c r="A891" s="448"/>
      <c r="B891" s="448"/>
      <c r="C891" s="448"/>
      <c r="D891" s="486"/>
      <c r="E891" s="486"/>
      <c r="F891" s="486"/>
      <c r="G891" s="448"/>
      <c r="H891" s="448"/>
      <c r="I891" s="448"/>
    </row>
    <row r="892" spans="1:9" ht="12.5" x14ac:dyDescent="0.25">
      <c r="A892" s="448"/>
      <c r="B892" s="448"/>
      <c r="C892" s="448"/>
      <c r="D892" s="486"/>
      <c r="E892" s="486"/>
      <c r="F892" s="486"/>
      <c r="G892" s="448"/>
      <c r="H892" s="448"/>
      <c r="I892" s="448"/>
    </row>
    <row r="893" spans="1:9" ht="12.5" x14ac:dyDescent="0.25">
      <c r="A893" s="448"/>
      <c r="B893" s="448"/>
      <c r="C893" s="448"/>
      <c r="D893" s="486"/>
      <c r="E893" s="486"/>
      <c r="F893" s="486"/>
      <c r="G893" s="448"/>
      <c r="H893" s="448"/>
      <c r="I893" s="448"/>
    </row>
    <row r="894" spans="1:9" ht="12.5" x14ac:dyDescent="0.25">
      <c r="A894" s="448"/>
      <c r="B894" s="448"/>
      <c r="C894" s="448"/>
      <c r="D894" s="486"/>
      <c r="E894" s="486"/>
      <c r="F894" s="486"/>
      <c r="G894" s="448"/>
      <c r="H894" s="448"/>
      <c r="I894" s="448"/>
    </row>
    <row r="895" spans="1:9" ht="12.5" x14ac:dyDescent="0.25">
      <c r="A895" s="448"/>
      <c r="B895" s="448"/>
      <c r="C895" s="448"/>
      <c r="D895" s="486"/>
      <c r="E895" s="486"/>
      <c r="F895" s="486"/>
      <c r="G895" s="448"/>
      <c r="H895" s="448"/>
      <c r="I895" s="448"/>
    </row>
    <row r="896" spans="1:9" ht="12.5" x14ac:dyDescent="0.25">
      <c r="A896" s="448"/>
      <c r="B896" s="448"/>
      <c r="C896" s="448"/>
      <c r="D896" s="486"/>
      <c r="E896" s="486"/>
      <c r="F896" s="486"/>
      <c r="G896" s="448"/>
      <c r="H896" s="448"/>
      <c r="I896" s="448"/>
    </row>
    <row r="897" spans="1:9" ht="12.5" x14ac:dyDescent="0.25">
      <c r="A897" s="448"/>
      <c r="B897" s="448"/>
      <c r="C897" s="448"/>
      <c r="D897" s="486"/>
      <c r="E897" s="486"/>
      <c r="F897" s="486"/>
      <c r="G897" s="448"/>
      <c r="H897" s="448"/>
      <c r="I897" s="448"/>
    </row>
    <row r="898" spans="1:9" ht="12.5" x14ac:dyDescent="0.25">
      <c r="A898" s="448"/>
      <c r="B898" s="448"/>
      <c r="C898" s="448"/>
      <c r="D898" s="486"/>
      <c r="E898" s="486"/>
      <c r="F898" s="486"/>
      <c r="G898" s="448"/>
      <c r="H898" s="448"/>
      <c r="I898" s="448"/>
    </row>
    <row r="899" spans="1:9" ht="12.5" x14ac:dyDescent="0.25">
      <c r="A899" s="448"/>
      <c r="B899" s="448"/>
      <c r="C899" s="448"/>
      <c r="D899" s="486"/>
      <c r="E899" s="486"/>
      <c r="F899" s="486"/>
      <c r="G899" s="448"/>
      <c r="H899" s="448"/>
      <c r="I899" s="448"/>
    </row>
    <row r="900" spans="1:9" ht="12.5" x14ac:dyDescent="0.25">
      <c r="A900" s="448"/>
      <c r="B900" s="448"/>
      <c r="C900" s="448"/>
      <c r="D900" s="486"/>
      <c r="E900" s="486"/>
      <c r="F900" s="486"/>
      <c r="G900" s="448"/>
      <c r="H900" s="448"/>
      <c r="I900" s="448"/>
    </row>
    <row r="901" spans="1:9" ht="12.5" x14ac:dyDescent="0.25">
      <c r="A901" s="448"/>
      <c r="B901" s="448"/>
      <c r="C901" s="448"/>
      <c r="D901" s="486"/>
      <c r="E901" s="486"/>
      <c r="F901" s="486"/>
      <c r="G901" s="448"/>
      <c r="H901" s="448"/>
      <c r="I901" s="448"/>
    </row>
    <row r="902" spans="1:9" ht="12.5" x14ac:dyDescent="0.25">
      <c r="A902" s="448"/>
      <c r="B902" s="448"/>
      <c r="C902" s="448"/>
      <c r="D902" s="486"/>
      <c r="E902" s="486"/>
      <c r="F902" s="486"/>
      <c r="G902" s="448"/>
      <c r="H902" s="448"/>
      <c r="I902" s="448"/>
    </row>
    <row r="903" spans="1:9" ht="12.5" x14ac:dyDescent="0.25">
      <c r="A903" s="448"/>
      <c r="B903" s="448"/>
      <c r="C903" s="448"/>
      <c r="D903" s="486"/>
      <c r="E903" s="486"/>
      <c r="F903" s="486"/>
      <c r="G903" s="448"/>
      <c r="H903" s="448"/>
      <c r="I903" s="448"/>
    </row>
    <row r="904" spans="1:9" ht="12.5" x14ac:dyDescent="0.25">
      <c r="A904" s="448"/>
      <c r="B904" s="448"/>
      <c r="C904" s="448"/>
      <c r="D904" s="486"/>
      <c r="E904" s="486"/>
      <c r="F904" s="486"/>
      <c r="G904" s="448"/>
      <c r="H904" s="448"/>
      <c r="I904" s="448"/>
    </row>
    <row r="905" spans="1:9" ht="12.5" x14ac:dyDescent="0.25">
      <c r="A905" s="448"/>
      <c r="B905" s="448"/>
      <c r="C905" s="448"/>
      <c r="D905" s="486"/>
      <c r="E905" s="486"/>
      <c r="F905" s="486"/>
      <c r="G905" s="448"/>
      <c r="H905" s="448"/>
      <c r="I905" s="448"/>
    </row>
    <row r="906" spans="1:9" ht="12.5" x14ac:dyDescent="0.25">
      <c r="A906" s="448"/>
      <c r="B906" s="448"/>
      <c r="C906" s="448"/>
      <c r="D906" s="486"/>
      <c r="E906" s="486"/>
      <c r="F906" s="486"/>
      <c r="G906" s="448"/>
      <c r="H906" s="448"/>
      <c r="I906" s="448"/>
    </row>
    <row r="907" spans="1:9" ht="12.5" x14ac:dyDescent="0.25">
      <c r="A907" s="448"/>
      <c r="B907" s="448"/>
      <c r="C907" s="448"/>
      <c r="D907" s="486"/>
      <c r="E907" s="486"/>
      <c r="F907" s="486"/>
      <c r="G907" s="448"/>
      <c r="H907" s="448"/>
      <c r="I907" s="448"/>
    </row>
    <row r="908" spans="1:9" ht="12.5" x14ac:dyDescent="0.25">
      <c r="A908" s="448"/>
      <c r="B908" s="448"/>
      <c r="C908" s="448"/>
      <c r="D908" s="486"/>
      <c r="E908" s="486"/>
      <c r="F908" s="486"/>
      <c r="G908" s="448"/>
      <c r="H908" s="448"/>
      <c r="I908" s="448"/>
    </row>
    <row r="909" spans="1:9" ht="12.5" x14ac:dyDescent="0.25">
      <c r="A909" s="448"/>
      <c r="B909" s="448"/>
      <c r="C909" s="448"/>
      <c r="D909" s="486"/>
      <c r="E909" s="486"/>
      <c r="F909" s="486"/>
      <c r="G909" s="448"/>
      <c r="H909" s="448"/>
      <c r="I909" s="448"/>
    </row>
    <row r="910" spans="1:9" ht="12.5" x14ac:dyDescent="0.25">
      <c r="A910" s="448"/>
      <c r="B910" s="448"/>
      <c r="C910" s="448"/>
      <c r="D910" s="486"/>
      <c r="E910" s="486"/>
      <c r="F910" s="486"/>
      <c r="G910" s="448"/>
      <c r="H910" s="448"/>
      <c r="I910" s="448"/>
    </row>
    <row r="911" spans="1:9" ht="12.5" x14ac:dyDescent="0.25">
      <c r="A911" s="448"/>
      <c r="B911" s="448"/>
      <c r="C911" s="448"/>
      <c r="D911" s="486"/>
      <c r="E911" s="486"/>
      <c r="F911" s="486"/>
      <c r="G911" s="448"/>
      <c r="H911" s="448"/>
      <c r="I911" s="448"/>
    </row>
    <row r="912" spans="1:9" ht="12.5" x14ac:dyDescent="0.25">
      <c r="A912" s="448"/>
      <c r="B912" s="448"/>
      <c r="C912" s="448"/>
      <c r="D912" s="486"/>
      <c r="E912" s="486"/>
      <c r="F912" s="486"/>
      <c r="G912" s="448"/>
      <c r="H912" s="448"/>
      <c r="I912" s="448"/>
    </row>
    <row r="913" spans="1:9" ht="12.5" x14ac:dyDescent="0.25">
      <c r="A913" s="448"/>
      <c r="B913" s="448"/>
      <c r="C913" s="448"/>
      <c r="D913" s="486"/>
      <c r="E913" s="486"/>
      <c r="F913" s="486"/>
      <c r="G913" s="448"/>
      <c r="H913" s="448"/>
      <c r="I913" s="448"/>
    </row>
    <row r="914" spans="1:9" ht="12.5" x14ac:dyDescent="0.25">
      <c r="A914" s="448"/>
      <c r="B914" s="448"/>
      <c r="C914" s="448"/>
      <c r="D914" s="486"/>
      <c r="E914" s="486"/>
      <c r="F914" s="486"/>
      <c r="G914" s="448"/>
      <c r="H914" s="448"/>
      <c r="I914" s="448"/>
    </row>
    <row r="915" spans="1:9" ht="12.5" x14ac:dyDescent="0.25">
      <c r="A915" s="448"/>
      <c r="B915" s="448"/>
      <c r="C915" s="448"/>
      <c r="D915" s="486"/>
      <c r="E915" s="486"/>
      <c r="F915" s="486"/>
      <c r="G915" s="448"/>
      <c r="H915" s="448"/>
      <c r="I915" s="448"/>
    </row>
    <row r="916" spans="1:9" ht="12.5" x14ac:dyDescent="0.25">
      <c r="A916" s="448"/>
      <c r="B916" s="448"/>
      <c r="C916" s="448"/>
      <c r="D916" s="486"/>
      <c r="E916" s="486"/>
      <c r="F916" s="486"/>
      <c r="G916" s="448"/>
      <c r="H916" s="448"/>
      <c r="I916" s="448"/>
    </row>
    <row r="917" spans="1:9" ht="12.5" x14ac:dyDescent="0.25">
      <c r="A917" s="448"/>
      <c r="B917" s="448"/>
      <c r="C917" s="448"/>
      <c r="D917" s="486"/>
      <c r="E917" s="486"/>
      <c r="F917" s="486"/>
      <c r="G917" s="448"/>
      <c r="H917" s="448"/>
      <c r="I917" s="448"/>
    </row>
    <row r="918" spans="1:9" ht="12.5" x14ac:dyDescent="0.25">
      <c r="A918" s="448"/>
      <c r="B918" s="448"/>
      <c r="C918" s="448"/>
      <c r="D918" s="486"/>
      <c r="E918" s="486"/>
      <c r="F918" s="486"/>
      <c r="G918" s="448"/>
      <c r="H918" s="448"/>
      <c r="I918" s="448"/>
    </row>
    <row r="919" spans="1:9" ht="12.5" x14ac:dyDescent="0.25">
      <c r="A919" s="448"/>
      <c r="B919" s="448"/>
      <c r="C919" s="448"/>
      <c r="D919" s="486"/>
      <c r="E919" s="486"/>
      <c r="F919" s="486"/>
      <c r="G919" s="448"/>
      <c r="H919" s="448"/>
      <c r="I919" s="448"/>
    </row>
    <row r="920" spans="1:9" ht="12.5" x14ac:dyDescent="0.25">
      <c r="A920" s="448"/>
      <c r="B920" s="448"/>
      <c r="C920" s="448"/>
      <c r="D920" s="486"/>
      <c r="E920" s="486"/>
      <c r="F920" s="486"/>
      <c r="G920" s="448"/>
      <c r="H920" s="448"/>
      <c r="I920" s="448"/>
    </row>
    <row r="921" spans="1:9" ht="12.5" x14ac:dyDescent="0.25">
      <c r="A921" s="448"/>
      <c r="B921" s="448"/>
      <c r="C921" s="448"/>
      <c r="D921" s="486"/>
      <c r="E921" s="486"/>
      <c r="F921" s="486"/>
      <c r="G921" s="448"/>
      <c r="H921" s="448"/>
      <c r="I921" s="448"/>
    </row>
    <row r="922" spans="1:9" ht="12.5" x14ac:dyDescent="0.25">
      <c r="A922" s="448"/>
      <c r="B922" s="448"/>
      <c r="C922" s="448"/>
      <c r="D922" s="486"/>
      <c r="E922" s="486"/>
      <c r="F922" s="486"/>
      <c r="G922" s="448"/>
      <c r="H922" s="448"/>
      <c r="I922" s="448"/>
    </row>
    <row r="923" spans="1:9" ht="12.5" x14ac:dyDescent="0.25">
      <c r="A923" s="448"/>
      <c r="B923" s="448"/>
      <c r="C923" s="448"/>
      <c r="D923" s="486"/>
      <c r="E923" s="486"/>
      <c r="F923" s="486"/>
      <c r="G923" s="448"/>
      <c r="H923" s="448"/>
      <c r="I923" s="448"/>
    </row>
    <row r="924" spans="1:9" ht="12.5" x14ac:dyDescent="0.25">
      <c r="A924" s="448"/>
      <c r="B924" s="448"/>
      <c r="C924" s="448"/>
      <c r="D924" s="486"/>
      <c r="E924" s="486"/>
      <c r="F924" s="486"/>
      <c r="G924" s="448"/>
      <c r="H924" s="448"/>
      <c r="I924" s="448"/>
    </row>
    <row r="925" spans="1:9" ht="12.5" x14ac:dyDescent="0.25">
      <c r="A925" s="448"/>
      <c r="B925" s="448"/>
      <c r="C925" s="448"/>
      <c r="D925" s="486"/>
      <c r="E925" s="486"/>
      <c r="F925" s="486"/>
      <c r="G925" s="448"/>
      <c r="H925" s="448"/>
      <c r="I925" s="448"/>
    </row>
    <row r="926" spans="1:9" ht="12.5" x14ac:dyDescent="0.25">
      <c r="A926" s="448"/>
      <c r="B926" s="448"/>
      <c r="C926" s="448"/>
      <c r="D926" s="486"/>
      <c r="E926" s="486"/>
      <c r="F926" s="486"/>
      <c r="G926" s="448"/>
      <c r="H926" s="448"/>
      <c r="I926" s="448"/>
    </row>
    <row r="927" spans="1:9" ht="12.5" x14ac:dyDescent="0.25">
      <c r="A927" s="448"/>
      <c r="B927" s="448"/>
      <c r="C927" s="448"/>
      <c r="D927" s="486"/>
      <c r="E927" s="486"/>
      <c r="F927" s="486"/>
      <c r="G927" s="448"/>
      <c r="H927" s="448"/>
      <c r="I927" s="448"/>
    </row>
    <row r="928" spans="1:9" ht="12.5" x14ac:dyDescent="0.25">
      <c r="A928" s="448"/>
      <c r="B928" s="448"/>
      <c r="C928" s="448"/>
      <c r="D928" s="486"/>
      <c r="E928" s="486"/>
      <c r="F928" s="486"/>
      <c r="G928" s="448"/>
      <c r="H928" s="448"/>
      <c r="I928" s="448"/>
    </row>
    <row r="929" spans="1:9" ht="12.5" x14ac:dyDescent="0.25">
      <c r="A929" s="448"/>
      <c r="B929" s="448"/>
      <c r="C929" s="448"/>
      <c r="D929" s="486"/>
      <c r="E929" s="486"/>
      <c r="F929" s="486"/>
      <c r="G929" s="448"/>
      <c r="H929" s="448"/>
      <c r="I929" s="448"/>
    </row>
    <row r="930" spans="1:9" ht="12.5" x14ac:dyDescent="0.25">
      <c r="A930" s="448"/>
      <c r="B930" s="448"/>
      <c r="C930" s="448"/>
      <c r="D930" s="486"/>
      <c r="E930" s="486"/>
      <c r="F930" s="486"/>
      <c r="G930" s="448"/>
      <c r="H930" s="448"/>
      <c r="I930" s="448"/>
    </row>
    <row r="931" spans="1:9" ht="12.5" x14ac:dyDescent="0.25">
      <c r="A931" s="448"/>
      <c r="B931" s="448"/>
      <c r="C931" s="448"/>
      <c r="D931" s="486"/>
      <c r="E931" s="486"/>
      <c r="F931" s="486"/>
      <c r="G931" s="448"/>
      <c r="H931" s="448"/>
      <c r="I931" s="448"/>
    </row>
    <row r="932" spans="1:9" ht="12.5" x14ac:dyDescent="0.25">
      <c r="A932" s="448"/>
      <c r="B932" s="448"/>
      <c r="C932" s="448"/>
      <c r="D932" s="486"/>
      <c r="E932" s="486"/>
      <c r="F932" s="486"/>
      <c r="G932" s="448"/>
      <c r="H932" s="448"/>
      <c r="I932" s="448"/>
    </row>
    <row r="933" spans="1:9" ht="12.5" x14ac:dyDescent="0.25">
      <c r="A933" s="448"/>
      <c r="B933" s="448"/>
      <c r="C933" s="448"/>
      <c r="D933" s="486"/>
      <c r="E933" s="486"/>
      <c r="F933" s="486"/>
      <c r="G933" s="448"/>
      <c r="H933" s="448"/>
      <c r="I933" s="448"/>
    </row>
    <row r="934" spans="1:9" ht="12.5" x14ac:dyDescent="0.25">
      <c r="A934" s="448"/>
      <c r="B934" s="448"/>
      <c r="C934" s="448"/>
      <c r="D934" s="486"/>
      <c r="E934" s="486"/>
      <c r="F934" s="486"/>
      <c r="G934" s="448"/>
      <c r="H934" s="448"/>
      <c r="I934" s="448"/>
    </row>
    <row r="935" spans="1:9" ht="12.5" x14ac:dyDescent="0.25">
      <c r="A935" s="448"/>
      <c r="B935" s="448"/>
      <c r="C935" s="448"/>
      <c r="D935" s="486"/>
      <c r="E935" s="486"/>
      <c r="F935" s="486"/>
      <c r="G935" s="448"/>
      <c r="H935" s="448"/>
      <c r="I935" s="448"/>
    </row>
    <row r="936" spans="1:9" ht="12.5" x14ac:dyDescent="0.25">
      <c r="A936" s="448"/>
      <c r="B936" s="448"/>
      <c r="C936" s="448"/>
      <c r="D936" s="486"/>
      <c r="E936" s="486"/>
      <c r="F936" s="486"/>
      <c r="G936" s="448"/>
      <c r="H936" s="448"/>
      <c r="I936" s="448"/>
    </row>
    <row r="937" spans="1:9" ht="12.5" x14ac:dyDescent="0.25">
      <c r="A937" s="448"/>
      <c r="B937" s="448"/>
      <c r="C937" s="448"/>
      <c r="D937" s="486"/>
      <c r="E937" s="486"/>
      <c r="F937" s="486"/>
      <c r="G937" s="448"/>
      <c r="H937" s="448"/>
      <c r="I937" s="448"/>
    </row>
    <row r="938" spans="1:9" ht="12.5" x14ac:dyDescent="0.25">
      <c r="A938" s="448"/>
      <c r="B938" s="448"/>
      <c r="C938" s="448"/>
      <c r="D938" s="486"/>
      <c r="E938" s="486"/>
      <c r="F938" s="486"/>
      <c r="G938" s="448"/>
      <c r="H938" s="448"/>
      <c r="I938" s="448"/>
    </row>
    <row r="939" spans="1:9" ht="12.5" x14ac:dyDescent="0.25">
      <c r="A939" s="448"/>
      <c r="B939" s="448"/>
      <c r="C939" s="448"/>
      <c r="D939" s="486"/>
      <c r="E939" s="486"/>
      <c r="F939" s="486"/>
      <c r="G939" s="448"/>
      <c r="H939" s="448"/>
      <c r="I939" s="448"/>
    </row>
    <row r="940" spans="1:9" ht="12.5" x14ac:dyDescent="0.25">
      <c r="A940" s="448"/>
      <c r="B940" s="448"/>
      <c r="C940" s="448"/>
      <c r="D940" s="486"/>
      <c r="E940" s="486"/>
      <c r="F940" s="486"/>
      <c r="G940" s="448"/>
      <c r="H940" s="448"/>
      <c r="I940" s="448"/>
    </row>
    <row r="941" spans="1:9" ht="12.5" x14ac:dyDescent="0.25">
      <c r="A941" s="448"/>
      <c r="B941" s="448"/>
      <c r="C941" s="448"/>
      <c r="D941" s="486"/>
      <c r="E941" s="486"/>
      <c r="F941" s="486"/>
      <c r="G941" s="448"/>
      <c r="H941" s="448"/>
      <c r="I941" s="448"/>
    </row>
    <row r="942" spans="1:9" ht="12.5" x14ac:dyDescent="0.25">
      <c r="A942" s="448"/>
      <c r="B942" s="448"/>
      <c r="C942" s="448"/>
      <c r="D942" s="486"/>
      <c r="E942" s="486"/>
      <c r="F942" s="486"/>
      <c r="G942" s="448"/>
      <c r="H942" s="448"/>
      <c r="I942" s="448"/>
    </row>
    <row r="943" spans="1:9" ht="12.5" x14ac:dyDescent="0.25">
      <c r="A943" s="448"/>
      <c r="B943" s="448"/>
      <c r="C943" s="448"/>
      <c r="D943" s="486"/>
      <c r="E943" s="486"/>
      <c r="F943" s="486"/>
      <c r="G943" s="448"/>
      <c r="H943" s="448"/>
      <c r="I943" s="448"/>
    </row>
    <row r="944" spans="1:9" ht="12.5" x14ac:dyDescent="0.25">
      <c r="A944" s="448"/>
      <c r="B944" s="448"/>
      <c r="C944" s="448"/>
      <c r="D944" s="486"/>
      <c r="E944" s="486"/>
      <c r="F944" s="486"/>
      <c r="G944" s="448"/>
      <c r="H944" s="448"/>
      <c r="I944" s="448"/>
    </row>
    <row r="945" spans="1:9" ht="12.5" x14ac:dyDescent="0.25">
      <c r="A945" s="448"/>
      <c r="B945" s="448"/>
      <c r="C945" s="448"/>
      <c r="D945" s="486"/>
      <c r="E945" s="486"/>
      <c r="F945" s="486"/>
      <c r="G945" s="448"/>
      <c r="H945" s="448"/>
      <c r="I945" s="448"/>
    </row>
    <row r="946" spans="1:9" ht="12.5" x14ac:dyDescent="0.25">
      <c r="A946" s="448"/>
      <c r="B946" s="448"/>
      <c r="C946" s="448"/>
      <c r="D946" s="486"/>
      <c r="E946" s="486"/>
      <c r="F946" s="486"/>
      <c r="G946" s="448"/>
      <c r="H946" s="448"/>
      <c r="I946" s="448"/>
    </row>
    <row r="947" spans="1:9" ht="12.5" x14ac:dyDescent="0.25">
      <c r="A947" s="448"/>
      <c r="B947" s="448"/>
      <c r="C947" s="448"/>
      <c r="D947" s="486"/>
      <c r="E947" s="486"/>
      <c r="F947" s="486"/>
      <c r="G947" s="448"/>
      <c r="H947" s="448"/>
      <c r="I947" s="448"/>
    </row>
    <row r="948" spans="1:9" ht="12.5" x14ac:dyDescent="0.25">
      <c r="A948" s="448"/>
      <c r="B948" s="448"/>
      <c r="C948" s="448"/>
      <c r="D948" s="486"/>
      <c r="E948" s="486"/>
      <c r="F948" s="486"/>
      <c r="G948" s="448"/>
      <c r="H948" s="448"/>
      <c r="I948" s="448"/>
    </row>
    <row r="949" spans="1:9" ht="12.5" x14ac:dyDescent="0.25">
      <c r="A949" s="448"/>
      <c r="B949" s="448"/>
      <c r="C949" s="448"/>
      <c r="D949" s="486"/>
      <c r="E949" s="486"/>
      <c r="F949" s="486"/>
      <c r="G949" s="448"/>
      <c r="H949" s="448"/>
      <c r="I949" s="448"/>
    </row>
    <row r="950" spans="1:9" ht="12.5" x14ac:dyDescent="0.25">
      <c r="A950" s="448"/>
      <c r="B950" s="448"/>
      <c r="C950" s="448"/>
      <c r="D950" s="486"/>
      <c r="E950" s="486"/>
      <c r="F950" s="486"/>
      <c r="G950" s="448"/>
      <c r="H950" s="448"/>
      <c r="I950" s="448"/>
    </row>
    <row r="951" spans="1:9" ht="12.5" x14ac:dyDescent="0.25">
      <c r="A951" s="448"/>
      <c r="B951" s="448"/>
      <c r="C951" s="448"/>
      <c r="D951" s="486"/>
      <c r="E951" s="486"/>
      <c r="F951" s="486"/>
      <c r="G951" s="448"/>
      <c r="H951" s="448"/>
      <c r="I951" s="448"/>
    </row>
    <row r="952" spans="1:9" ht="12.5" x14ac:dyDescent="0.25">
      <c r="A952" s="448"/>
      <c r="B952" s="448"/>
      <c r="C952" s="448"/>
      <c r="D952" s="486"/>
      <c r="E952" s="486"/>
      <c r="F952" s="486"/>
      <c r="G952" s="448"/>
      <c r="H952" s="448"/>
      <c r="I952" s="448"/>
    </row>
    <row r="953" spans="1:9" ht="12.5" x14ac:dyDescent="0.25">
      <c r="A953" s="448"/>
      <c r="B953" s="448"/>
      <c r="C953" s="448"/>
      <c r="D953" s="486"/>
      <c r="E953" s="486"/>
      <c r="F953" s="486"/>
      <c r="G953" s="448"/>
      <c r="H953" s="448"/>
      <c r="I953" s="448"/>
    </row>
    <row r="954" spans="1:9" ht="12.5" x14ac:dyDescent="0.25">
      <c r="A954" s="448"/>
      <c r="B954" s="448"/>
      <c r="C954" s="448"/>
      <c r="D954" s="486"/>
      <c r="E954" s="486"/>
      <c r="F954" s="486"/>
      <c r="G954" s="448"/>
      <c r="H954" s="448"/>
      <c r="I954" s="448"/>
    </row>
    <row r="955" spans="1:9" ht="12.5" x14ac:dyDescent="0.25">
      <c r="A955" s="448"/>
      <c r="B955" s="448"/>
      <c r="C955" s="448"/>
      <c r="D955" s="486"/>
      <c r="E955" s="486"/>
      <c r="F955" s="486"/>
      <c r="G955" s="448"/>
      <c r="H955" s="448"/>
      <c r="I955" s="448"/>
    </row>
    <row r="956" spans="1:9" ht="12.5" x14ac:dyDescent="0.25">
      <c r="A956" s="448"/>
      <c r="B956" s="448"/>
      <c r="C956" s="448"/>
      <c r="D956" s="486"/>
      <c r="E956" s="486"/>
      <c r="F956" s="486"/>
      <c r="G956" s="448"/>
      <c r="H956" s="448"/>
      <c r="I956" s="448"/>
    </row>
    <row r="957" spans="1:9" ht="12.5" x14ac:dyDescent="0.25">
      <c r="A957" s="448"/>
      <c r="B957" s="448"/>
      <c r="C957" s="448"/>
      <c r="D957" s="486"/>
      <c r="E957" s="486"/>
      <c r="F957" s="486"/>
      <c r="G957" s="448"/>
      <c r="H957" s="448"/>
      <c r="I957" s="448"/>
    </row>
    <row r="958" spans="1:9" ht="12.5" x14ac:dyDescent="0.25">
      <c r="A958" s="448"/>
      <c r="B958" s="448"/>
      <c r="C958" s="448"/>
      <c r="D958" s="486"/>
      <c r="E958" s="486"/>
      <c r="F958" s="486"/>
      <c r="G958" s="448"/>
      <c r="H958" s="448"/>
      <c r="I958" s="448"/>
    </row>
    <row r="959" spans="1:9" ht="12.5" x14ac:dyDescent="0.25">
      <c r="A959" s="448"/>
      <c r="B959" s="448"/>
      <c r="C959" s="448"/>
      <c r="D959" s="486"/>
      <c r="E959" s="486"/>
      <c r="F959" s="486"/>
      <c r="G959" s="448"/>
      <c r="H959" s="448"/>
      <c r="I959" s="448"/>
    </row>
    <row r="960" spans="1:9" ht="12.5" x14ac:dyDescent="0.25">
      <c r="A960" s="448"/>
      <c r="B960" s="448"/>
      <c r="C960" s="448"/>
      <c r="D960" s="486"/>
      <c r="E960" s="486"/>
      <c r="F960" s="486"/>
      <c r="G960" s="448"/>
      <c r="H960" s="448"/>
      <c r="I960" s="448"/>
    </row>
    <row r="961" spans="1:9" ht="12.5" x14ac:dyDescent="0.25">
      <c r="A961" s="448"/>
      <c r="B961" s="448"/>
      <c r="C961" s="448"/>
      <c r="D961" s="486"/>
      <c r="E961" s="486"/>
      <c r="F961" s="486"/>
      <c r="G961" s="448"/>
      <c r="H961" s="448"/>
      <c r="I961" s="448"/>
    </row>
    <row r="962" spans="1:9" ht="12.5" x14ac:dyDescent="0.25">
      <c r="A962" s="448"/>
      <c r="B962" s="448"/>
      <c r="C962" s="448"/>
      <c r="D962" s="486"/>
      <c r="E962" s="486"/>
      <c r="F962" s="486"/>
      <c r="G962" s="448"/>
      <c r="H962" s="448"/>
      <c r="I962" s="448"/>
    </row>
    <row r="963" spans="1:9" ht="12.5" x14ac:dyDescent="0.25">
      <c r="A963" s="448"/>
      <c r="B963" s="448"/>
      <c r="C963" s="448"/>
      <c r="D963" s="486"/>
      <c r="E963" s="486"/>
      <c r="F963" s="486"/>
      <c r="G963" s="448"/>
      <c r="H963" s="448"/>
      <c r="I963" s="448"/>
    </row>
    <row r="964" spans="1:9" ht="12.5" x14ac:dyDescent="0.25">
      <c r="A964" s="448"/>
      <c r="B964" s="448"/>
      <c r="C964" s="448"/>
      <c r="D964" s="486"/>
      <c r="E964" s="486"/>
      <c r="F964" s="486"/>
      <c r="G964" s="448"/>
      <c r="H964" s="448"/>
      <c r="I964" s="448"/>
    </row>
    <row r="965" spans="1:9" ht="12.5" x14ac:dyDescent="0.25">
      <c r="A965" s="448"/>
      <c r="B965" s="448"/>
      <c r="C965" s="448"/>
      <c r="D965" s="486"/>
      <c r="E965" s="486"/>
      <c r="F965" s="486"/>
      <c r="G965" s="448"/>
      <c r="H965" s="448"/>
      <c r="I965" s="448"/>
    </row>
    <row r="966" spans="1:9" ht="12.5" x14ac:dyDescent="0.25">
      <c r="A966" s="448"/>
      <c r="B966" s="448"/>
      <c r="C966" s="448"/>
      <c r="D966" s="486"/>
      <c r="E966" s="486"/>
      <c r="F966" s="486"/>
      <c r="G966" s="448"/>
      <c r="H966" s="448"/>
      <c r="I966" s="448"/>
    </row>
    <row r="967" spans="1:9" ht="12.5" x14ac:dyDescent="0.25">
      <c r="A967" s="448"/>
      <c r="B967" s="448"/>
      <c r="C967" s="448"/>
      <c r="D967" s="486"/>
      <c r="E967" s="486"/>
      <c r="F967" s="486"/>
      <c r="G967" s="448"/>
      <c r="H967" s="448"/>
      <c r="I967" s="448"/>
    </row>
    <row r="968" spans="1:9" ht="12.5" x14ac:dyDescent="0.25">
      <c r="A968" s="448"/>
      <c r="B968" s="448"/>
      <c r="C968" s="448"/>
      <c r="D968" s="486"/>
      <c r="E968" s="486"/>
      <c r="F968" s="486"/>
      <c r="G968" s="448"/>
      <c r="H968" s="448"/>
      <c r="I968" s="448"/>
    </row>
    <row r="969" spans="1:9" ht="12.5" x14ac:dyDescent="0.25">
      <c r="A969" s="448"/>
      <c r="B969" s="448"/>
      <c r="C969" s="448"/>
      <c r="D969" s="486"/>
      <c r="E969" s="486"/>
      <c r="F969" s="486"/>
      <c r="G969" s="448"/>
      <c r="H969" s="448"/>
      <c r="I969" s="448"/>
    </row>
    <row r="970" spans="1:9" ht="12.5" x14ac:dyDescent="0.25">
      <c r="A970" s="448"/>
      <c r="B970" s="448"/>
      <c r="C970" s="448"/>
      <c r="D970" s="486"/>
      <c r="E970" s="486"/>
      <c r="F970" s="486"/>
      <c r="G970" s="448"/>
      <c r="H970" s="448"/>
      <c r="I970" s="448"/>
    </row>
    <row r="971" spans="1:9" ht="12.5" x14ac:dyDescent="0.25">
      <c r="A971" s="448"/>
      <c r="B971" s="448"/>
      <c r="C971" s="448"/>
      <c r="D971" s="486"/>
      <c r="E971" s="486"/>
      <c r="F971" s="486"/>
      <c r="G971" s="448"/>
      <c r="H971" s="448"/>
      <c r="I971" s="448"/>
    </row>
    <row r="972" spans="1:9" ht="12.5" x14ac:dyDescent="0.25">
      <c r="A972" s="448"/>
      <c r="B972" s="448"/>
      <c r="C972" s="448"/>
      <c r="D972" s="486"/>
      <c r="E972" s="486"/>
      <c r="F972" s="486"/>
      <c r="G972" s="448"/>
      <c r="H972" s="448"/>
      <c r="I972" s="448"/>
    </row>
    <row r="973" spans="1:9" ht="12.5" x14ac:dyDescent="0.25">
      <c r="A973" s="448"/>
      <c r="B973" s="448"/>
      <c r="C973" s="448"/>
      <c r="D973" s="486"/>
      <c r="E973" s="486"/>
      <c r="F973" s="486"/>
      <c r="G973" s="448"/>
      <c r="H973" s="448"/>
      <c r="I973" s="448"/>
    </row>
    <row r="974" spans="1:9" ht="12.5" x14ac:dyDescent="0.25">
      <c r="A974" s="448"/>
      <c r="B974" s="448"/>
      <c r="C974" s="448"/>
      <c r="D974" s="486"/>
      <c r="E974" s="486"/>
      <c r="F974" s="486"/>
      <c r="G974" s="448"/>
      <c r="H974" s="448"/>
      <c r="I974" s="448"/>
    </row>
    <row r="975" spans="1:9" ht="12.5" x14ac:dyDescent="0.25">
      <c r="A975" s="448"/>
      <c r="B975" s="448"/>
      <c r="C975" s="448"/>
      <c r="D975" s="486"/>
      <c r="E975" s="486"/>
      <c r="F975" s="486"/>
      <c r="G975" s="448"/>
      <c r="H975" s="448"/>
      <c r="I975" s="448"/>
    </row>
    <row r="976" spans="1:9" ht="12.5" x14ac:dyDescent="0.25">
      <c r="A976" s="448"/>
      <c r="B976" s="448"/>
      <c r="C976" s="448"/>
      <c r="D976" s="486"/>
      <c r="E976" s="486"/>
      <c r="F976" s="486"/>
      <c r="G976" s="448"/>
      <c r="H976" s="448"/>
      <c r="I976" s="448"/>
    </row>
    <row r="977" spans="1:9" ht="12.5" x14ac:dyDescent="0.25">
      <c r="A977" s="448"/>
      <c r="B977" s="448"/>
      <c r="C977" s="448"/>
      <c r="D977" s="486"/>
      <c r="E977" s="486"/>
      <c r="F977" s="486"/>
      <c r="G977" s="448"/>
      <c r="H977" s="448"/>
      <c r="I977" s="448"/>
    </row>
    <row r="978" spans="1:9" ht="12.5" x14ac:dyDescent="0.25">
      <c r="A978" s="448"/>
      <c r="B978" s="448"/>
      <c r="C978" s="448"/>
      <c r="D978" s="486"/>
      <c r="E978" s="486"/>
      <c r="F978" s="486"/>
      <c r="G978" s="448"/>
      <c r="H978" s="448"/>
      <c r="I978" s="448"/>
    </row>
    <row r="979" spans="1:9" ht="12.5" x14ac:dyDescent="0.25">
      <c r="A979" s="448"/>
      <c r="B979" s="448"/>
      <c r="C979" s="448"/>
      <c r="D979" s="486"/>
      <c r="E979" s="486"/>
      <c r="F979" s="486"/>
      <c r="G979" s="448"/>
      <c r="H979" s="448"/>
      <c r="I979" s="448"/>
    </row>
    <row r="980" spans="1:9" ht="12.5" x14ac:dyDescent="0.25">
      <c r="A980" s="448"/>
      <c r="B980" s="448"/>
      <c r="C980" s="448"/>
      <c r="D980" s="486"/>
      <c r="E980" s="486"/>
      <c r="F980" s="486"/>
      <c r="G980" s="448"/>
      <c r="H980" s="448"/>
      <c r="I980" s="448"/>
    </row>
    <row r="981" spans="1:9" ht="12.5" x14ac:dyDescent="0.25">
      <c r="A981" s="448"/>
      <c r="B981" s="448"/>
      <c r="C981" s="448"/>
      <c r="D981" s="486"/>
      <c r="E981" s="486"/>
      <c r="F981" s="486"/>
      <c r="G981" s="448"/>
      <c r="H981" s="448"/>
      <c r="I981" s="448"/>
    </row>
    <row r="982" spans="1:9" ht="12.5" x14ac:dyDescent="0.25">
      <c r="A982" s="448"/>
      <c r="B982" s="448"/>
      <c r="C982" s="448"/>
      <c r="D982" s="486"/>
      <c r="E982" s="486"/>
      <c r="F982" s="486"/>
      <c r="G982" s="448"/>
      <c r="H982" s="448"/>
      <c r="I982" s="448"/>
    </row>
    <row r="983" spans="1:9" ht="12.5" x14ac:dyDescent="0.25">
      <c r="A983" s="448"/>
      <c r="B983" s="448"/>
      <c r="C983" s="448"/>
      <c r="D983" s="486"/>
      <c r="E983" s="486"/>
      <c r="F983" s="486"/>
      <c r="G983" s="448"/>
      <c r="H983" s="448"/>
      <c r="I983" s="448"/>
    </row>
    <row r="984" spans="1:9" ht="12.5" x14ac:dyDescent="0.25">
      <c r="A984" s="448"/>
      <c r="B984" s="448"/>
      <c r="C984" s="448"/>
      <c r="D984" s="486"/>
      <c r="E984" s="486"/>
      <c r="F984" s="486"/>
      <c r="G984" s="448"/>
      <c r="H984" s="448"/>
      <c r="I984" s="448"/>
    </row>
    <row r="985" spans="1:9" ht="12.5" x14ac:dyDescent="0.25">
      <c r="A985" s="448"/>
      <c r="B985" s="448"/>
      <c r="C985" s="448"/>
      <c r="D985" s="486"/>
      <c r="E985" s="486"/>
      <c r="F985" s="486"/>
      <c r="G985" s="448"/>
      <c r="H985" s="448"/>
      <c r="I985" s="448"/>
    </row>
    <row r="986" spans="1:9" ht="12.5" x14ac:dyDescent="0.25">
      <c r="A986" s="448"/>
      <c r="B986" s="448"/>
      <c r="C986" s="448"/>
      <c r="D986" s="486"/>
      <c r="E986" s="486"/>
      <c r="F986" s="486"/>
      <c r="G986" s="448"/>
      <c r="H986" s="448"/>
      <c r="I986" s="448"/>
    </row>
    <row r="987" spans="1:9" ht="12.5" x14ac:dyDescent="0.25">
      <c r="A987" s="448"/>
      <c r="B987" s="448"/>
      <c r="C987" s="448"/>
      <c r="D987" s="486"/>
      <c r="E987" s="486"/>
      <c r="F987" s="486"/>
      <c r="G987" s="448"/>
      <c r="H987" s="448"/>
      <c r="I987" s="448"/>
    </row>
    <row r="988" spans="1:9" ht="12.5" x14ac:dyDescent="0.25">
      <c r="A988" s="448"/>
      <c r="B988" s="448"/>
      <c r="C988" s="448"/>
      <c r="D988" s="486"/>
      <c r="E988" s="486"/>
      <c r="F988" s="486"/>
      <c r="G988" s="448"/>
      <c r="H988" s="448"/>
      <c r="I988" s="448"/>
    </row>
    <row r="989" spans="1:9" ht="12.5" x14ac:dyDescent="0.25">
      <c r="A989" s="448"/>
      <c r="B989" s="448"/>
      <c r="C989" s="448"/>
      <c r="D989" s="486"/>
      <c r="E989" s="486"/>
      <c r="F989" s="486"/>
      <c r="G989" s="448"/>
      <c r="H989" s="448"/>
      <c r="I989" s="448"/>
    </row>
    <row r="990" spans="1:9" ht="12.5" x14ac:dyDescent="0.25">
      <c r="A990" s="448"/>
      <c r="B990" s="448"/>
      <c r="C990" s="448"/>
      <c r="D990" s="486"/>
      <c r="E990" s="486"/>
      <c r="F990" s="486"/>
      <c r="G990" s="448"/>
      <c r="H990" s="448"/>
      <c r="I990" s="448"/>
    </row>
    <row r="991" spans="1:9" ht="12.5" x14ac:dyDescent="0.25">
      <c r="A991" s="448"/>
      <c r="B991" s="448"/>
      <c r="C991" s="448"/>
      <c r="D991" s="486"/>
      <c r="E991" s="486"/>
      <c r="F991" s="486"/>
      <c r="G991" s="448"/>
      <c r="H991" s="448"/>
      <c r="I991" s="448"/>
    </row>
    <row r="992" spans="1:9" ht="12.5" x14ac:dyDescent="0.25">
      <c r="A992" s="448"/>
      <c r="B992" s="448"/>
      <c r="C992" s="448"/>
      <c r="D992" s="486"/>
      <c r="E992" s="486"/>
      <c r="F992" s="486"/>
      <c r="G992" s="448"/>
      <c r="H992" s="448"/>
      <c r="I992" s="448"/>
    </row>
    <row r="993" spans="1:9" ht="12.5" x14ac:dyDescent="0.25">
      <c r="A993" s="448"/>
      <c r="B993" s="448"/>
      <c r="C993" s="448"/>
      <c r="D993" s="486"/>
      <c r="E993" s="486"/>
      <c r="F993" s="486"/>
      <c r="G993" s="448"/>
      <c r="H993" s="448"/>
      <c r="I993" s="448"/>
    </row>
    <row r="994" spans="1:9" ht="12.5" x14ac:dyDescent="0.25">
      <c r="A994" s="448"/>
      <c r="B994" s="448"/>
      <c r="C994" s="448"/>
      <c r="D994" s="486"/>
      <c r="E994" s="486"/>
      <c r="F994" s="486"/>
      <c r="G994" s="448"/>
      <c r="H994" s="448"/>
      <c r="I994" s="448"/>
    </row>
    <row r="995" spans="1:9" ht="12.5" x14ac:dyDescent="0.25">
      <c r="A995" s="448"/>
      <c r="B995" s="448"/>
      <c r="C995" s="448"/>
      <c r="D995" s="486"/>
      <c r="E995" s="486"/>
      <c r="F995" s="486"/>
      <c r="G995" s="448"/>
      <c r="H995" s="448"/>
      <c r="I995" s="448"/>
    </row>
    <row r="996" spans="1:9" ht="12.5" x14ac:dyDescent="0.25">
      <c r="A996" s="448"/>
      <c r="B996" s="448"/>
      <c r="C996" s="448"/>
      <c r="D996" s="486"/>
      <c r="E996" s="486"/>
      <c r="F996" s="486"/>
      <c r="G996" s="448"/>
      <c r="H996" s="448"/>
      <c r="I996" s="448"/>
    </row>
    <row r="997" spans="1:9" ht="12.5" x14ac:dyDescent="0.25">
      <c r="A997" s="448"/>
      <c r="B997" s="448"/>
      <c r="C997" s="448"/>
      <c r="D997" s="486"/>
      <c r="E997" s="486"/>
      <c r="F997" s="486"/>
      <c r="G997" s="448"/>
      <c r="H997" s="448"/>
      <c r="I997" s="448"/>
    </row>
    <row r="998" spans="1:9" ht="12.5" x14ac:dyDescent="0.25">
      <c r="A998" s="448"/>
      <c r="B998" s="448"/>
      <c r="C998" s="448"/>
      <c r="D998" s="486"/>
      <c r="E998" s="486"/>
      <c r="F998" s="486"/>
      <c r="G998" s="448"/>
      <c r="H998" s="448"/>
      <c r="I998" s="448"/>
    </row>
    <row r="999" spans="1:9" ht="12.5" x14ac:dyDescent="0.25">
      <c r="A999" s="448"/>
      <c r="B999" s="448"/>
      <c r="C999" s="448"/>
      <c r="D999" s="486"/>
      <c r="E999" s="486"/>
      <c r="F999" s="486"/>
      <c r="G999" s="448"/>
      <c r="H999" s="448"/>
      <c r="I999" s="448"/>
    </row>
    <row r="1000" spans="1:9" ht="12.5" x14ac:dyDescent="0.25">
      <c r="A1000" s="448"/>
      <c r="B1000" s="448"/>
      <c r="C1000" s="448"/>
      <c r="D1000" s="486"/>
      <c r="E1000" s="486"/>
      <c r="F1000" s="486"/>
      <c r="G1000" s="448"/>
      <c r="H1000" s="448"/>
      <c r="I1000" s="448"/>
    </row>
    <row r="1001" spans="1:9" ht="12.5" x14ac:dyDescent="0.25">
      <c r="A1001" s="448"/>
      <c r="B1001" s="448"/>
      <c r="C1001" s="448"/>
      <c r="D1001" s="486"/>
      <c r="E1001" s="486"/>
      <c r="F1001" s="486"/>
      <c r="G1001" s="448"/>
      <c r="H1001" s="448"/>
      <c r="I1001" s="448"/>
    </row>
    <row r="1002" spans="1:9" ht="12.5" x14ac:dyDescent="0.25">
      <c r="A1002" s="448"/>
      <c r="B1002" s="448"/>
      <c r="C1002" s="448"/>
      <c r="D1002" s="486"/>
      <c r="E1002" s="486"/>
      <c r="F1002" s="486"/>
      <c r="G1002" s="448"/>
      <c r="H1002" s="448"/>
      <c r="I1002" s="448"/>
    </row>
    <row r="1003" spans="1:9" ht="12.5" x14ac:dyDescent="0.25">
      <c r="A1003" s="448"/>
      <c r="B1003" s="448"/>
      <c r="C1003" s="448"/>
      <c r="D1003" s="486"/>
      <c r="E1003" s="486"/>
      <c r="F1003" s="486"/>
      <c r="G1003" s="448"/>
      <c r="H1003" s="448"/>
      <c r="I1003" s="448"/>
    </row>
    <row r="1004" spans="1:9" ht="12.5" x14ac:dyDescent="0.25">
      <c r="A1004" s="448"/>
      <c r="B1004" s="448"/>
      <c r="C1004" s="448"/>
      <c r="D1004" s="486"/>
      <c r="E1004" s="486"/>
      <c r="F1004" s="486"/>
      <c r="G1004" s="448"/>
      <c r="H1004" s="448"/>
      <c r="I1004" s="448"/>
    </row>
    <row r="1005" spans="1:9" ht="12.5" x14ac:dyDescent="0.25">
      <c r="A1005" s="448"/>
      <c r="B1005" s="448"/>
      <c r="C1005" s="448"/>
      <c r="D1005" s="486"/>
      <c r="E1005" s="486"/>
      <c r="F1005" s="486"/>
      <c r="G1005" s="448"/>
      <c r="H1005" s="448"/>
      <c r="I1005" s="448"/>
    </row>
    <row r="1006" spans="1:9" ht="12.5" x14ac:dyDescent="0.25">
      <c r="A1006" s="448"/>
      <c r="B1006" s="448"/>
      <c r="C1006" s="448"/>
      <c r="D1006" s="486"/>
      <c r="E1006" s="486"/>
      <c r="F1006" s="486"/>
      <c r="G1006" s="448"/>
      <c r="H1006" s="448"/>
      <c r="I1006" s="448"/>
    </row>
    <row r="1007" spans="1:9" ht="12.5" x14ac:dyDescent="0.25">
      <c r="A1007" s="448"/>
      <c r="B1007" s="448"/>
      <c r="C1007" s="448"/>
      <c r="D1007" s="486"/>
      <c r="E1007" s="486"/>
      <c r="F1007" s="486"/>
      <c r="G1007" s="448"/>
      <c r="H1007" s="448"/>
      <c r="I1007" s="448"/>
    </row>
    <row r="1008" spans="1:9" ht="12.5" x14ac:dyDescent="0.25">
      <c r="A1008" s="448"/>
      <c r="B1008" s="448"/>
      <c r="C1008" s="448"/>
      <c r="D1008" s="486"/>
      <c r="E1008" s="486"/>
      <c r="F1008" s="486"/>
      <c r="G1008" s="448"/>
      <c r="H1008" s="448"/>
      <c r="I1008" s="448"/>
    </row>
    <row r="1009" spans="1:9" ht="12.5" x14ac:dyDescent="0.25">
      <c r="A1009" s="448"/>
      <c r="B1009" s="448"/>
      <c r="C1009" s="448"/>
      <c r="D1009" s="486"/>
      <c r="E1009" s="486"/>
      <c r="F1009" s="486"/>
      <c r="G1009" s="448"/>
      <c r="H1009" s="448"/>
      <c r="I1009" s="448"/>
    </row>
    <row r="1010" spans="1:9" ht="12.5" x14ac:dyDescent="0.25">
      <c r="A1010" s="448"/>
      <c r="B1010" s="448"/>
      <c r="C1010" s="448"/>
      <c r="D1010" s="486"/>
      <c r="E1010" s="486"/>
      <c r="F1010" s="486"/>
      <c r="G1010" s="448"/>
      <c r="H1010" s="448"/>
      <c r="I1010" s="448"/>
    </row>
    <row r="1011" spans="1:9" ht="12.5" x14ac:dyDescent="0.25">
      <c r="A1011" s="448"/>
      <c r="B1011" s="448"/>
      <c r="C1011" s="448"/>
      <c r="D1011" s="486"/>
      <c r="E1011" s="486"/>
      <c r="F1011" s="486"/>
      <c r="G1011" s="448"/>
      <c r="H1011" s="448"/>
      <c r="I1011" s="448"/>
    </row>
    <row r="1012" spans="1:9" ht="12.5" x14ac:dyDescent="0.25">
      <c r="A1012" s="448"/>
      <c r="B1012" s="448"/>
      <c r="C1012" s="448"/>
      <c r="D1012" s="486"/>
      <c r="E1012" s="486"/>
      <c r="F1012" s="486"/>
      <c r="G1012" s="448"/>
      <c r="H1012" s="448"/>
      <c r="I1012" s="448"/>
    </row>
    <row r="1013" spans="1:9" ht="12.5" x14ac:dyDescent="0.25">
      <c r="A1013" s="448"/>
      <c r="B1013" s="448"/>
      <c r="C1013" s="448"/>
      <c r="D1013" s="486"/>
      <c r="E1013" s="486"/>
      <c r="F1013" s="486"/>
      <c r="G1013" s="448"/>
      <c r="H1013" s="448"/>
      <c r="I1013" s="448"/>
    </row>
    <row r="1014" spans="1:9" ht="12.5" x14ac:dyDescent="0.25">
      <c r="A1014" s="448"/>
      <c r="B1014" s="448"/>
      <c r="C1014" s="448"/>
      <c r="D1014" s="486"/>
      <c r="E1014" s="486"/>
      <c r="F1014" s="486"/>
      <c r="G1014" s="448"/>
      <c r="H1014" s="448"/>
      <c r="I1014" s="448"/>
    </row>
    <row r="1015" spans="1:9" ht="12.5" x14ac:dyDescent="0.25">
      <c r="A1015" s="448"/>
      <c r="B1015" s="448"/>
      <c r="C1015" s="448"/>
      <c r="D1015" s="486"/>
      <c r="E1015" s="486"/>
      <c r="F1015" s="486"/>
      <c r="G1015" s="448"/>
      <c r="H1015" s="448"/>
      <c r="I1015" s="448"/>
    </row>
    <row r="1016" spans="1:9" ht="12.5" x14ac:dyDescent="0.25">
      <c r="A1016" s="448"/>
      <c r="B1016" s="448"/>
      <c r="C1016" s="448"/>
      <c r="D1016" s="486"/>
      <c r="E1016" s="486"/>
      <c r="F1016" s="486"/>
      <c r="G1016" s="448"/>
      <c r="H1016" s="448"/>
      <c r="I1016" s="448"/>
    </row>
    <row r="1017" spans="1:9" ht="12.5" x14ac:dyDescent="0.25">
      <c r="A1017" s="448"/>
      <c r="B1017" s="448"/>
      <c r="C1017" s="448"/>
      <c r="D1017" s="486"/>
      <c r="E1017" s="486"/>
      <c r="F1017" s="486"/>
      <c r="G1017" s="448"/>
      <c r="H1017" s="448"/>
      <c r="I1017" s="448"/>
    </row>
    <row r="1018" spans="1:9" ht="12.5" x14ac:dyDescent="0.25">
      <c r="A1018" s="448"/>
      <c r="B1018" s="448"/>
      <c r="C1018" s="448"/>
      <c r="D1018" s="486"/>
      <c r="E1018" s="486"/>
      <c r="F1018" s="486"/>
      <c r="G1018" s="448"/>
      <c r="H1018" s="448"/>
      <c r="I1018" s="448"/>
    </row>
    <row r="1019" spans="1:9" ht="12.5" x14ac:dyDescent="0.25">
      <c r="A1019" s="448"/>
      <c r="B1019" s="448"/>
      <c r="C1019" s="448"/>
      <c r="D1019" s="486"/>
      <c r="E1019" s="486"/>
      <c r="F1019" s="486"/>
      <c r="G1019" s="448"/>
      <c r="H1019" s="448"/>
      <c r="I1019" s="448"/>
    </row>
    <row r="1020" spans="1:9" ht="12.5" x14ac:dyDescent="0.25">
      <c r="A1020" s="448"/>
      <c r="B1020" s="448"/>
      <c r="C1020" s="448"/>
      <c r="D1020" s="486"/>
      <c r="E1020" s="486"/>
      <c r="F1020" s="486"/>
      <c r="G1020" s="448"/>
      <c r="H1020" s="448"/>
      <c r="I1020" s="448"/>
    </row>
    <row r="1021" spans="1:9" ht="12.5" x14ac:dyDescent="0.25">
      <c r="A1021" s="448"/>
      <c r="B1021" s="448"/>
      <c r="C1021" s="448"/>
      <c r="D1021" s="486"/>
      <c r="E1021" s="486"/>
      <c r="F1021" s="486"/>
      <c r="G1021" s="448"/>
      <c r="H1021" s="448"/>
      <c r="I1021" s="448"/>
    </row>
    <row r="1022" spans="1:9" ht="12.5" x14ac:dyDescent="0.25">
      <c r="A1022" s="448"/>
      <c r="B1022" s="448"/>
      <c r="C1022" s="448"/>
      <c r="D1022" s="486"/>
      <c r="E1022" s="486"/>
      <c r="F1022" s="486"/>
      <c r="G1022" s="448"/>
      <c r="H1022" s="448"/>
      <c r="I1022" s="448"/>
    </row>
    <row r="1023" spans="1:9" ht="12.5" x14ac:dyDescent="0.25">
      <c r="A1023" s="448"/>
      <c r="B1023" s="448"/>
      <c r="C1023" s="448"/>
      <c r="D1023" s="486"/>
      <c r="E1023" s="486"/>
      <c r="F1023" s="486"/>
      <c r="G1023" s="448"/>
      <c r="H1023" s="448"/>
      <c r="I1023" s="448"/>
    </row>
    <row r="1024" spans="1:9" ht="12.5" x14ac:dyDescent="0.25">
      <c r="A1024" s="448"/>
      <c r="B1024" s="448"/>
      <c r="C1024" s="448"/>
      <c r="D1024" s="486"/>
      <c r="E1024" s="486"/>
      <c r="F1024" s="486"/>
      <c r="G1024" s="448"/>
      <c r="H1024" s="448"/>
      <c r="I1024" s="448"/>
    </row>
    <row r="1025" spans="1:9" ht="12.5" x14ac:dyDescent="0.25">
      <c r="A1025" s="448"/>
      <c r="B1025" s="448"/>
      <c r="C1025" s="448"/>
      <c r="D1025" s="486"/>
      <c r="E1025" s="486"/>
      <c r="F1025" s="486"/>
      <c r="G1025" s="448"/>
      <c r="H1025" s="448"/>
      <c r="I1025" s="448"/>
    </row>
    <row r="1026" spans="1:9" ht="12.5" x14ac:dyDescent="0.25">
      <c r="A1026" s="448"/>
      <c r="B1026" s="448"/>
      <c r="C1026" s="448"/>
      <c r="D1026" s="486"/>
      <c r="E1026" s="486"/>
      <c r="F1026" s="486"/>
      <c r="G1026" s="448"/>
      <c r="H1026" s="448"/>
      <c r="I1026" s="448"/>
    </row>
    <row r="1027" spans="1:9" ht="12.5" x14ac:dyDescent="0.25">
      <c r="A1027" s="448"/>
      <c r="B1027" s="448"/>
      <c r="C1027" s="448"/>
      <c r="D1027" s="486"/>
      <c r="E1027" s="486"/>
      <c r="F1027" s="486"/>
      <c r="G1027" s="448"/>
      <c r="H1027" s="448"/>
      <c r="I1027" s="448"/>
    </row>
    <row r="1028" spans="1:9" ht="12.5" x14ac:dyDescent="0.25">
      <c r="A1028" s="448"/>
      <c r="B1028" s="448"/>
      <c r="C1028" s="448"/>
      <c r="D1028" s="486"/>
      <c r="E1028" s="486"/>
      <c r="F1028" s="486"/>
      <c r="G1028" s="448"/>
      <c r="H1028" s="448"/>
      <c r="I1028" s="448"/>
    </row>
    <row r="1029" spans="1:9" ht="12.5" x14ac:dyDescent="0.25">
      <c r="A1029" s="448"/>
      <c r="B1029" s="448"/>
      <c r="C1029" s="448"/>
      <c r="D1029" s="486"/>
      <c r="E1029" s="486"/>
      <c r="F1029" s="486"/>
      <c r="G1029" s="448"/>
      <c r="H1029" s="448"/>
      <c r="I1029" s="448"/>
    </row>
    <row r="1030" spans="1:9" ht="12.5" x14ac:dyDescent="0.25">
      <c r="A1030" s="448"/>
      <c r="B1030" s="448"/>
      <c r="C1030" s="448"/>
      <c r="D1030" s="486"/>
      <c r="E1030" s="486"/>
      <c r="F1030" s="486"/>
      <c r="G1030" s="448"/>
      <c r="H1030" s="448"/>
      <c r="I1030" s="448"/>
    </row>
    <row r="1031" spans="1:9" ht="12.5" x14ac:dyDescent="0.25">
      <c r="A1031" s="448"/>
      <c r="B1031" s="448"/>
      <c r="C1031" s="448"/>
      <c r="D1031" s="486"/>
      <c r="E1031" s="486"/>
      <c r="F1031" s="486"/>
      <c r="G1031" s="448"/>
      <c r="H1031" s="448"/>
      <c r="I1031" s="448"/>
    </row>
    <row r="1032" spans="1:9" ht="12.5" x14ac:dyDescent="0.25">
      <c r="A1032" s="448"/>
      <c r="B1032" s="448"/>
      <c r="C1032" s="448"/>
      <c r="D1032" s="486"/>
      <c r="E1032" s="486"/>
      <c r="F1032" s="486"/>
      <c r="G1032" s="448"/>
      <c r="H1032" s="448"/>
      <c r="I1032" s="448"/>
    </row>
    <row r="1033" spans="1:9" ht="12.5" x14ac:dyDescent="0.25">
      <c r="A1033" s="448"/>
      <c r="B1033" s="448"/>
      <c r="C1033" s="448"/>
      <c r="D1033" s="486"/>
      <c r="E1033" s="486"/>
      <c r="F1033" s="486"/>
      <c r="G1033" s="448"/>
      <c r="H1033" s="448"/>
      <c r="I1033" s="448"/>
    </row>
    <row r="1034" spans="1:9" ht="12.5" x14ac:dyDescent="0.25">
      <c r="A1034" s="448"/>
      <c r="B1034" s="448"/>
      <c r="C1034" s="448"/>
      <c r="D1034" s="486"/>
      <c r="E1034" s="486"/>
      <c r="F1034" s="486"/>
      <c r="G1034" s="448"/>
      <c r="H1034" s="448"/>
      <c r="I1034" s="448"/>
    </row>
    <row r="1035" spans="1:9" ht="12.5" x14ac:dyDescent="0.25">
      <c r="A1035" s="448"/>
      <c r="B1035" s="448"/>
      <c r="C1035" s="448"/>
      <c r="D1035" s="486"/>
      <c r="E1035" s="486"/>
      <c r="F1035" s="486"/>
      <c r="G1035" s="448"/>
      <c r="H1035" s="448"/>
      <c r="I1035" s="448"/>
    </row>
    <row r="1036" spans="1:9" ht="12.5" x14ac:dyDescent="0.25">
      <c r="A1036" s="448"/>
      <c r="B1036" s="448"/>
      <c r="C1036" s="448"/>
      <c r="D1036" s="486"/>
      <c r="E1036" s="486"/>
      <c r="F1036" s="486"/>
      <c r="G1036" s="448"/>
      <c r="H1036" s="448"/>
      <c r="I1036" s="448"/>
    </row>
    <row r="1037" spans="1:9" ht="12.5" x14ac:dyDescent="0.25">
      <c r="A1037" s="448"/>
      <c r="B1037" s="448"/>
      <c r="C1037" s="448"/>
      <c r="D1037" s="486"/>
      <c r="E1037" s="486"/>
      <c r="F1037" s="486"/>
      <c r="G1037" s="448"/>
      <c r="H1037" s="448"/>
      <c r="I1037" s="448"/>
    </row>
    <row r="1038" spans="1:9" ht="12.5" x14ac:dyDescent="0.25">
      <c r="A1038" s="448"/>
      <c r="B1038" s="448"/>
      <c r="C1038" s="448"/>
      <c r="D1038" s="486"/>
      <c r="E1038" s="486"/>
      <c r="F1038" s="486"/>
      <c r="G1038" s="448"/>
      <c r="H1038" s="448"/>
      <c r="I1038" s="448"/>
    </row>
    <row r="1039" spans="1:9" ht="12.5" x14ac:dyDescent="0.25">
      <c r="A1039" s="448"/>
      <c r="B1039" s="448"/>
      <c r="C1039" s="448"/>
      <c r="D1039" s="486"/>
      <c r="E1039" s="486"/>
      <c r="F1039" s="486"/>
      <c r="G1039" s="448"/>
      <c r="H1039" s="448"/>
      <c r="I1039" s="448"/>
    </row>
    <row r="1040" spans="1:9" ht="12.5" x14ac:dyDescent="0.25">
      <c r="A1040" s="448"/>
      <c r="B1040" s="448"/>
      <c r="C1040" s="448"/>
      <c r="D1040" s="486"/>
      <c r="E1040" s="486"/>
      <c r="F1040" s="486"/>
      <c r="G1040" s="448"/>
      <c r="H1040" s="448"/>
      <c r="I1040" s="448"/>
    </row>
    <row r="1041" spans="1:9" ht="12.5" x14ac:dyDescent="0.25">
      <c r="A1041" s="448"/>
      <c r="B1041" s="448"/>
      <c r="C1041" s="448"/>
      <c r="D1041" s="486"/>
      <c r="E1041" s="486"/>
      <c r="F1041" s="486"/>
      <c r="G1041" s="448"/>
      <c r="H1041" s="448"/>
      <c r="I1041" s="448"/>
    </row>
    <row r="1042" spans="1:9" ht="12.5" x14ac:dyDescent="0.25">
      <c r="A1042" s="448"/>
      <c r="B1042" s="448"/>
      <c r="C1042" s="448"/>
      <c r="D1042" s="486"/>
      <c r="E1042" s="486"/>
      <c r="F1042" s="486"/>
      <c r="G1042" s="448"/>
      <c r="H1042" s="448"/>
      <c r="I1042" s="448"/>
    </row>
    <row r="1043" spans="1:9" ht="12.5" x14ac:dyDescent="0.25">
      <c r="A1043" s="448"/>
      <c r="B1043" s="448"/>
      <c r="C1043" s="448"/>
      <c r="D1043" s="486"/>
      <c r="E1043" s="486"/>
      <c r="F1043" s="486"/>
      <c r="G1043" s="448"/>
      <c r="H1043" s="448"/>
      <c r="I1043" s="448"/>
    </row>
    <row r="1044" spans="1:9" ht="12.5" x14ac:dyDescent="0.25">
      <c r="A1044" s="448"/>
      <c r="B1044" s="448"/>
      <c r="C1044" s="448"/>
      <c r="D1044" s="486"/>
      <c r="E1044" s="486"/>
      <c r="F1044" s="486"/>
      <c r="G1044" s="448"/>
      <c r="H1044" s="448"/>
      <c r="I1044" s="448"/>
    </row>
    <row r="1045" spans="1:9" ht="12.5" x14ac:dyDescent="0.25">
      <c r="A1045" s="448"/>
      <c r="B1045" s="448"/>
      <c r="C1045" s="448"/>
      <c r="D1045" s="486"/>
      <c r="E1045" s="486"/>
      <c r="F1045" s="486"/>
      <c r="G1045" s="448"/>
      <c r="H1045" s="448"/>
      <c r="I1045" s="448"/>
    </row>
    <row r="1046" spans="1:9" ht="12.5" x14ac:dyDescent="0.25">
      <c r="A1046" s="448"/>
      <c r="B1046" s="448"/>
      <c r="C1046" s="448"/>
      <c r="D1046" s="486"/>
      <c r="E1046" s="486"/>
      <c r="F1046" s="486"/>
      <c r="G1046" s="448"/>
      <c r="H1046" s="448"/>
      <c r="I1046" s="448"/>
    </row>
    <row r="1047" spans="1:9" ht="12.5" x14ac:dyDescent="0.25">
      <c r="A1047" s="448"/>
      <c r="B1047" s="448"/>
      <c r="C1047" s="448"/>
      <c r="D1047" s="486"/>
      <c r="E1047" s="486"/>
      <c r="F1047" s="486"/>
      <c r="G1047" s="448"/>
      <c r="H1047" s="448"/>
      <c r="I1047" s="448"/>
    </row>
    <row r="1048" spans="1:9" ht="12.5" x14ac:dyDescent="0.25">
      <c r="A1048" s="448"/>
      <c r="B1048" s="448"/>
      <c r="C1048" s="448"/>
      <c r="D1048" s="486"/>
      <c r="E1048" s="486"/>
      <c r="F1048" s="486"/>
      <c r="G1048" s="448"/>
      <c r="H1048" s="448"/>
      <c r="I1048" s="448"/>
    </row>
    <row r="1049" spans="1:9" ht="12.5" x14ac:dyDescent="0.25">
      <c r="A1049" s="448"/>
      <c r="B1049" s="448"/>
      <c r="C1049" s="448"/>
      <c r="D1049" s="486"/>
      <c r="E1049" s="486"/>
      <c r="F1049" s="486"/>
      <c r="G1049" s="448"/>
      <c r="H1049" s="448"/>
      <c r="I1049" s="448"/>
    </row>
    <row r="1050" spans="1:9" ht="12.5" x14ac:dyDescent="0.25">
      <c r="A1050" s="448"/>
      <c r="B1050" s="448"/>
      <c r="C1050" s="448"/>
      <c r="D1050" s="486"/>
      <c r="E1050" s="486"/>
      <c r="F1050" s="486"/>
      <c r="G1050" s="448"/>
      <c r="H1050" s="448"/>
      <c r="I1050" s="448"/>
    </row>
    <row r="1051" spans="1:9" ht="12.5" x14ac:dyDescent="0.25">
      <c r="A1051" s="448"/>
      <c r="B1051" s="448"/>
      <c r="C1051" s="448"/>
      <c r="D1051" s="486"/>
      <c r="E1051" s="486"/>
      <c r="F1051" s="486"/>
      <c r="G1051" s="448"/>
      <c r="H1051" s="448"/>
      <c r="I1051" s="448"/>
    </row>
    <row r="1052" spans="1:9" ht="12.5" x14ac:dyDescent="0.25">
      <c r="A1052" s="448"/>
      <c r="B1052" s="448"/>
      <c r="C1052" s="448"/>
      <c r="D1052" s="486"/>
      <c r="E1052" s="486"/>
      <c r="F1052" s="486"/>
      <c r="G1052" s="448"/>
      <c r="H1052" s="448"/>
      <c r="I1052" s="448"/>
    </row>
    <row r="1053" spans="1:9" ht="12.5" x14ac:dyDescent="0.25">
      <c r="A1053" s="448"/>
      <c r="B1053" s="448"/>
      <c r="C1053" s="448"/>
      <c r="D1053" s="486"/>
      <c r="E1053" s="486"/>
      <c r="F1053" s="486"/>
      <c r="G1053" s="448"/>
      <c r="H1053" s="448"/>
      <c r="I1053" s="448"/>
    </row>
    <row r="1054" spans="1:9" ht="12.5" x14ac:dyDescent="0.25">
      <c r="A1054" s="448"/>
      <c r="B1054" s="448"/>
      <c r="C1054" s="448"/>
      <c r="D1054" s="486"/>
      <c r="E1054" s="486"/>
      <c r="F1054" s="486"/>
      <c r="G1054" s="448"/>
      <c r="H1054" s="448"/>
      <c r="I1054" s="448"/>
    </row>
    <row r="1055" spans="1:9" ht="12.5" x14ac:dyDescent="0.25">
      <c r="A1055" s="448"/>
      <c r="B1055" s="448"/>
      <c r="C1055" s="448"/>
      <c r="D1055" s="486"/>
      <c r="E1055" s="486"/>
      <c r="F1055" s="486"/>
      <c r="G1055" s="448"/>
      <c r="H1055" s="448"/>
      <c r="I1055" s="448"/>
    </row>
    <row r="1056" spans="1:9" ht="12.5" x14ac:dyDescent="0.25">
      <c r="A1056" s="448"/>
      <c r="B1056" s="448"/>
      <c r="C1056" s="448"/>
      <c r="D1056" s="486"/>
      <c r="E1056" s="486"/>
      <c r="F1056" s="486"/>
      <c r="G1056" s="448"/>
      <c r="H1056" s="448"/>
      <c r="I1056" s="448"/>
    </row>
    <row r="1057" spans="1:9" ht="12.5" x14ac:dyDescent="0.25">
      <c r="A1057" s="448"/>
      <c r="B1057" s="448"/>
      <c r="C1057" s="448"/>
      <c r="D1057" s="486"/>
      <c r="E1057" s="486"/>
      <c r="F1057" s="486"/>
      <c r="G1057" s="448"/>
      <c r="H1057" s="448"/>
      <c r="I1057" s="448"/>
    </row>
    <row r="1058" spans="1:9" ht="12.5" x14ac:dyDescent="0.25">
      <c r="A1058" s="448"/>
      <c r="B1058" s="448"/>
      <c r="C1058" s="448"/>
      <c r="D1058" s="486"/>
      <c r="E1058" s="486"/>
      <c r="F1058" s="486"/>
      <c r="G1058" s="448"/>
      <c r="H1058" s="448"/>
      <c r="I1058" s="448"/>
    </row>
    <row r="1059" spans="1:9" ht="12.5" x14ac:dyDescent="0.25">
      <c r="A1059" s="448"/>
      <c r="B1059" s="448"/>
      <c r="C1059" s="448"/>
      <c r="D1059" s="486"/>
      <c r="E1059" s="486"/>
      <c r="F1059" s="486"/>
      <c r="G1059" s="448"/>
      <c r="H1059" s="448"/>
      <c r="I1059" s="448"/>
    </row>
    <row r="1060" spans="1:9" ht="12.5" x14ac:dyDescent="0.25">
      <c r="A1060" s="448"/>
      <c r="B1060" s="448"/>
      <c r="C1060" s="448"/>
      <c r="D1060" s="486"/>
      <c r="E1060" s="486"/>
      <c r="F1060" s="486"/>
      <c r="G1060" s="448"/>
      <c r="H1060" s="448"/>
      <c r="I1060" s="448"/>
    </row>
    <row r="1061" spans="1:9" ht="12.5" x14ac:dyDescent="0.25">
      <c r="A1061" s="448"/>
      <c r="B1061" s="448"/>
      <c r="C1061" s="448"/>
      <c r="D1061" s="486"/>
      <c r="E1061" s="486"/>
      <c r="F1061" s="486"/>
      <c r="G1061" s="448"/>
      <c r="H1061" s="448"/>
      <c r="I1061" s="448"/>
    </row>
    <row r="1062" spans="1:9" ht="12.5" x14ac:dyDescent="0.25">
      <c r="A1062" s="448"/>
      <c r="B1062" s="448"/>
      <c r="C1062" s="448"/>
      <c r="D1062" s="486"/>
      <c r="E1062" s="486"/>
      <c r="F1062" s="486"/>
      <c r="G1062" s="448"/>
      <c r="H1062" s="448"/>
      <c r="I1062" s="448"/>
    </row>
    <row r="1063" spans="1:9" ht="12.5" x14ac:dyDescent="0.25">
      <c r="A1063" s="448"/>
      <c r="B1063" s="448"/>
      <c r="C1063" s="448"/>
      <c r="D1063" s="486"/>
      <c r="E1063" s="486"/>
      <c r="F1063" s="486"/>
      <c r="G1063" s="448"/>
      <c r="H1063" s="448"/>
      <c r="I1063" s="448"/>
    </row>
    <row r="1064" spans="1:9" ht="12.5" x14ac:dyDescent="0.25">
      <c r="A1064" s="448"/>
      <c r="B1064" s="448"/>
      <c r="C1064" s="448"/>
      <c r="D1064" s="486"/>
      <c r="E1064" s="486"/>
      <c r="F1064" s="486"/>
      <c r="G1064" s="448"/>
      <c r="H1064" s="448"/>
      <c r="I1064" s="448"/>
    </row>
    <row r="1065" spans="1:9" ht="12.5" x14ac:dyDescent="0.25">
      <c r="A1065" s="448"/>
      <c r="B1065" s="448"/>
      <c r="C1065" s="448"/>
      <c r="D1065" s="486"/>
      <c r="E1065" s="486"/>
      <c r="F1065" s="486"/>
      <c r="G1065" s="448"/>
      <c r="H1065" s="448"/>
      <c r="I1065" s="448"/>
    </row>
    <row r="1066" spans="1:9" ht="12.5" x14ac:dyDescent="0.25">
      <c r="A1066" s="448"/>
      <c r="B1066" s="448"/>
      <c r="C1066" s="448"/>
      <c r="D1066" s="486"/>
      <c r="E1066" s="486"/>
      <c r="F1066" s="486"/>
      <c r="G1066" s="448"/>
      <c r="H1066" s="448"/>
      <c r="I1066" s="448"/>
    </row>
    <row r="1067" spans="1:9" ht="12.5" x14ac:dyDescent="0.25">
      <c r="A1067" s="448"/>
      <c r="B1067" s="448"/>
      <c r="C1067" s="448"/>
      <c r="D1067" s="486"/>
      <c r="E1067" s="486"/>
      <c r="F1067" s="486"/>
      <c r="G1067" s="448"/>
      <c r="H1067" s="448"/>
      <c r="I1067" s="448"/>
    </row>
    <row r="1068" spans="1:9" ht="12.5" x14ac:dyDescent="0.25">
      <c r="A1068" s="448"/>
      <c r="B1068" s="448"/>
      <c r="C1068" s="448"/>
      <c r="D1068" s="486"/>
      <c r="E1068" s="486"/>
      <c r="F1068" s="486"/>
      <c r="G1068" s="448"/>
      <c r="H1068" s="448"/>
      <c r="I1068" s="448"/>
    </row>
    <row r="1069" spans="1:9" ht="12.5" x14ac:dyDescent="0.25">
      <c r="A1069" s="448"/>
      <c r="B1069" s="448"/>
      <c r="C1069" s="448"/>
      <c r="D1069" s="486"/>
      <c r="E1069" s="486"/>
      <c r="F1069" s="486"/>
      <c r="G1069" s="448"/>
      <c r="H1069" s="448"/>
      <c r="I1069" s="448"/>
    </row>
    <row r="1070" spans="1:9" ht="12.5" x14ac:dyDescent="0.25">
      <c r="A1070" s="448"/>
      <c r="B1070" s="448"/>
      <c r="C1070" s="448"/>
      <c r="D1070" s="486"/>
      <c r="E1070" s="486"/>
      <c r="F1070" s="486"/>
      <c r="G1070" s="448"/>
      <c r="H1070" s="448"/>
      <c r="I1070" s="448"/>
    </row>
    <row r="1071" spans="1:9" ht="12.5" x14ac:dyDescent="0.25">
      <c r="A1071" s="448"/>
      <c r="B1071" s="448"/>
      <c r="C1071" s="448"/>
      <c r="D1071" s="486"/>
      <c r="E1071" s="486"/>
      <c r="F1071" s="486"/>
      <c r="G1071" s="448"/>
      <c r="H1071" s="448"/>
      <c r="I1071" s="448"/>
    </row>
    <row r="1072" spans="1:9" ht="12.5" x14ac:dyDescent="0.25">
      <c r="A1072" s="448"/>
      <c r="B1072" s="448"/>
      <c r="C1072" s="448"/>
      <c r="D1072" s="486"/>
      <c r="E1072" s="486"/>
      <c r="F1072" s="486"/>
      <c r="G1072" s="448"/>
      <c r="H1072" s="448"/>
      <c r="I1072" s="448"/>
    </row>
    <row r="1073" spans="1:9" ht="12.5" x14ac:dyDescent="0.25">
      <c r="A1073" s="448"/>
      <c r="B1073" s="448"/>
      <c r="C1073" s="448"/>
      <c r="D1073" s="486"/>
      <c r="E1073" s="486"/>
      <c r="F1073" s="486"/>
      <c r="G1073" s="448"/>
      <c r="H1073" s="448"/>
      <c r="I1073" s="448"/>
    </row>
    <row r="1074" spans="1:9" ht="12.5" x14ac:dyDescent="0.25">
      <c r="A1074" s="448"/>
      <c r="B1074" s="448"/>
      <c r="C1074" s="448"/>
      <c r="D1074" s="486"/>
      <c r="E1074" s="486"/>
      <c r="F1074" s="486"/>
      <c r="G1074" s="448"/>
      <c r="H1074" s="448"/>
      <c r="I1074" s="448"/>
    </row>
    <row r="1075" spans="1:9" ht="12.5" x14ac:dyDescent="0.25">
      <c r="A1075" s="448"/>
      <c r="B1075" s="448"/>
      <c r="C1075" s="448"/>
      <c r="D1075" s="486"/>
      <c r="E1075" s="486"/>
      <c r="F1075" s="486"/>
      <c r="G1075" s="448"/>
      <c r="H1075" s="448"/>
      <c r="I1075" s="448"/>
    </row>
    <row r="1076" spans="1:9" ht="12.5" x14ac:dyDescent="0.25">
      <c r="A1076" s="448"/>
      <c r="B1076" s="448"/>
      <c r="C1076" s="448"/>
      <c r="D1076" s="486"/>
      <c r="E1076" s="486"/>
      <c r="F1076" s="486"/>
      <c r="G1076" s="448"/>
      <c r="H1076" s="448"/>
      <c r="I1076" s="448"/>
    </row>
    <row r="1077" spans="1:9" ht="12.5" x14ac:dyDescent="0.25">
      <c r="A1077" s="448"/>
      <c r="B1077" s="448"/>
      <c r="C1077" s="448"/>
      <c r="D1077" s="486"/>
      <c r="E1077" s="486"/>
      <c r="F1077" s="486"/>
      <c r="G1077" s="448"/>
      <c r="H1077" s="448"/>
      <c r="I1077" s="448"/>
    </row>
    <row r="1078" spans="1:9" ht="12.5" x14ac:dyDescent="0.25">
      <c r="A1078" s="448"/>
      <c r="B1078" s="448"/>
      <c r="C1078" s="448"/>
      <c r="D1078" s="486"/>
      <c r="E1078" s="486"/>
      <c r="F1078" s="486"/>
      <c r="G1078" s="448"/>
      <c r="H1078" s="448"/>
      <c r="I1078" s="448"/>
    </row>
    <row r="1079" spans="1:9" ht="12.5" x14ac:dyDescent="0.25">
      <c r="A1079" s="448"/>
      <c r="B1079" s="448"/>
      <c r="C1079" s="448"/>
      <c r="D1079" s="486"/>
      <c r="E1079" s="486"/>
      <c r="F1079" s="486"/>
      <c r="G1079" s="448"/>
      <c r="H1079" s="448"/>
      <c r="I1079" s="448"/>
    </row>
    <row r="1080" spans="1:9" ht="12.5" x14ac:dyDescent="0.25">
      <c r="A1080" s="448"/>
      <c r="B1080" s="448"/>
      <c r="C1080" s="448"/>
      <c r="D1080" s="486"/>
      <c r="E1080" s="486"/>
      <c r="F1080" s="486"/>
      <c r="G1080" s="448"/>
      <c r="H1080" s="448"/>
      <c r="I1080" s="448"/>
    </row>
    <row r="1081" spans="1:9" ht="12.5" x14ac:dyDescent="0.25">
      <c r="A1081" s="448"/>
      <c r="B1081" s="448"/>
      <c r="C1081" s="448"/>
      <c r="D1081" s="486"/>
      <c r="E1081" s="486"/>
      <c r="F1081" s="486"/>
      <c r="G1081" s="448"/>
      <c r="H1081" s="448"/>
      <c r="I1081" s="448"/>
    </row>
    <row r="1082" spans="1:9" ht="12.5" x14ac:dyDescent="0.25">
      <c r="A1082" s="448"/>
      <c r="B1082" s="448"/>
      <c r="C1082" s="448"/>
      <c r="D1082" s="486"/>
      <c r="E1082" s="486"/>
      <c r="F1082" s="486"/>
      <c r="G1082" s="448"/>
      <c r="H1082" s="448"/>
      <c r="I1082" s="448"/>
    </row>
    <row r="1083" spans="1:9" ht="12.5" x14ac:dyDescent="0.25">
      <c r="A1083" s="448"/>
      <c r="B1083" s="448"/>
      <c r="C1083" s="448"/>
      <c r="D1083" s="486"/>
      <c r="E1083" s="486"/>
      <c r="F1083" s="486"/>
      <c r="G1083" s="448"/>
      <c r="H1083" s="448"/>
      <c r="I1083" s="448"/>
    </row>
    <row r="1084" spans="1:9" ht="12.5" x14ac:dyDescent="0.25">
      <c r="A1084" s="448"/>
      <c r="B1084" s="448"/>
      <c r="C1084" s="448"/>
      <c r="D1084" s="486"/>
      <c r="E1084" s="486"/>
      <c r="F1084" s="486"/>
      <c r="G1084" s="448"/>
      <c r="H1084" s="448"/>
      <c r="I1084" s="448"/>
    </row>
    <row r="1085" spans="1:9" ht="12.5" x14ac:dyDescent="0.25">
      <c r="A1085" s="448"/>
      <c r="B1085" s="448"/>
      <c r="C1085" s="448"/>
      <c r="D1085" s="486"/>
      <c r="E1085" s="486"/>
      <c r="F1085" s="486"/>
      <c r="G1085" s="448"/>
      <c r="H1085" s="448"/>
      <c r="I1085" s="448"/>
    </row>
    <row r="1086" spans="1:9" ht="12.5" x14ac:dyDescent="0.25">
      <c r="A1086" s="448"/>
      <c r="B1086" s="448"/>
      <c r="C1086" s="448"/>
      <c r="D1086" s="486"/>
      <c r="E1086" s="486"/>
      <c r="F1086" s="486"/>
      <c r="G1086" s="448"/>
      <c r="H1086" s="448"/>
      <c r="I1086" s="448"/>
    </row>
    <row r="1087" spans="1:9" ht="12.5" x14ac:dyDescent="0.25">
      <c r="A1087" s="448"/>
      <c r="B1087" s="448"/>
      <c r="C1087" s="448"/>
      <c r="D1087" s="486"/>
      <c r="E1087" s="486"/>
      <c r="F1087" s="486"/>
      <c r="G1087" s="448"/>
      <c r="H1087" s="448"/>
      <c r="I1087" s="448"/>
    </row>
    <row r="1088" spans="1:9" ht="12.5" x14ac:dyDescent="0.25">
      <c r="A1088" s="448"/>
      <c r="B1088" s="448"/>
      <c r="C1088" s="448"/>
      <c r="D1088" s="486"/>
      <c r="E1088" s="486"/>
      <c r="F1088" s="486"/>
      <c r="G1088" s="448"/>
      <c r="H1088" s="448"/>
      <c r="I1088" s="448"/>
    </row>
    <row r="1089" spans="1:9" ht="12.5" x14ac:dyDescent="0.25">
      <c r="A1089" s="448"/>
      <c r="B1089" s="448"/>
      <c r="C1089" s="448"/>
      <c r="D1089" s="486"/>
      <c r="E1089" s="486"/>
      <c r="F1089" s="486"/>
      <c r="G1089" s="448"/>
      <c r="H1089" s="448"/>
      <c r="I1089" s="448"/>
    </row>
    <row r="1090" spans="1:9" ht="12.5" x14ac:dyDescent="0.25">
      <c r="A1090" s="448"/>
      <c r="B1090" s="448"/>
      <c r="C1090" s="448"/>
      <c r="D1090" s="486"/>
      <c r="E1090" s="486"/>
      <c r="F1090" s="486"/>
      <c r="G1090" s="448"/>
      <c r="H1090" s="448"/>
      <c r="I1090" s="448"/>
    </row>
    <row r="1091" spans="1:9" ht="12.5" x14ac:dyDescent="0.25">
      <c r="A1091" s="448"/>
      <c r="B1091" s="448"/>
      <c r="C1091" s="448"/>
      <c r="D1091" s="486"/>
      <c r="E1091" s="486"/>
      <c r="F1091" s="486"/>
      <c r="G1091" s="448"/>
      <c r="H1091" s="448"/>
      <c r="I1091" s="448"/>
    </row>
    <row r="1092" spans="1:9" ht="12.5" x14ac:dyDescent="0.25">
      <c r="A1092" s="448"/>
      <c r="B1092" s="448"/>
      <c r="C1092" s="448"/>
      <c r="D1092" s="486"/>
      <c r="E1092" s="486"/>
      <c r="F1092" s="486"/>
      <c r="G1092" s="448"/>
      <c r="H1092" s="448"/>
      <c r="I1092" s="448"/>
    </row>
    <row r="1093" spans="1:9" ht="12.5" x14ac:dyDescent="0.25">
      <c r="A1093" s="448"/>
      <c r="B1093" s="448"/>
      <c r="C1093" s="448"/>
      <c r="D1093" s="486"/>
      <c r="E1093" s="486"/>
      <c r="F1093" s="486"/>
      <c r="G1093" s="448"/>
      <c r="H1093" s="448"/>
      <c r="I1093" s="448"/>
    </row>
    <row r="1094" spans="1:9" ht="12.5" x14ac:dyDescent="0.25">
      <c r="A1094" s="448"/>
      <c r="B1094" s="448"/>
      <c r="C1094" s="448"/>
      <c r="D1094" s="486"/>
      <c r="E1094" s="486"/>
      <c r="F1094" s="486"/>
      <c r="G1094" s="448"/>
      <c r="H1094" s="448"/>
      <c r="I1094" s="448"/>
    </row>
    <row r="1095" spans="1:9" ht="12.5" x14ac:dyDescent="0.25">
      <c r="A1095" s="448"/>
      <c r="B1095" s="448"/>
      <c r="C1095" s="448"/>
      <c r="D1095" s="486"/>
      <c r="E1095" s="486"/>
      <c r="F1095" s="486"/>
      <c r="G1095" s="448"/>
      <c r="H1095" s="448"/>
      <c r="I1095" s="448"/>
    </row>
    <row r="1096" spans="1:9" ht="12.5" x14ac:dyDescent="0.25">
      <c r="A1096" s="448"/>
      <c r="B1096" s="448"/>
      <c r="C1096" s="448"/>
      <c r="D1096" s="486"/>
      <c r="E1096" s="486"/>
      <c r="F1096" s="486"/>
      <c r="G1096" s="448"/>
      <c r="H1096" s="448"/>
      <c r="I1096" s="448"/>
    </row>
    <row r="1097" spans="1:9" ht="12.5" x14ac:dyDescent="0.25">
      <c r="A1097" s="448"/>
      <c r="B1097" s="448"/>
      <c r="C1097" s="448"/>
      <c r="D1097" s="486"/>
      <c r="E1097" s="486"/>
      <c r="F1097" s="486"/>
      <c r="G1097" s="448"/>
      <c r="H1097" s="448"/>
      <c r="I1097" s="448"/>
    </row>
    <row r="1098" spans="1:9" ht="12.5" x14ac:dyDescent="0.25">
      <c r="A1098" s="448"/>
      <c r="B1098" s="448"/>
      <c r="C1098" s="448"/>
      <c r="D1098" s="486"/>
      <c r="E1098" s="486"/>
      <c r="F1098" s="486"/>
      <c r="G1098" s="448"/>
      <c r="H1098" s="448"/>
      <c r="I1098" s="448"/>
    </row>
    <row r="1099" spans="1:9" ht="12.5" x14ac:dyDescent="0.25">
      <c r="A1099" s="448"/>
      <c r="B1099" s="448"/>
      <c r="C1099" s="448"/>
      <c r="D1099" s="486"/>
      <c r="E1099" s="486"/>
      <c r="F1099" s="486"/>
      <c r="G1099" s="448"/>
      <c r="H1099" s="448"/>
      <c r="I1099" s="448"/>
    </row>
    <row r="1100" spans="1:9" ht="12.5" x14ac:dyDescent="0.25">
      <c r="A1100" s="448"/>
      <c r="B1100" s="448"/>
      <c r="C1100" s="448"/>
      <c r="D1100" s="486"/>
      <c r="E1100" s="486"/>
      <c r="F1100" s="486"/>
      <c r="G1100" s="448"/>
      <c r="H1100" s="448"/>
      <c r="I1100" s="448"/>
    </row>
    <row r="1101" spans="1:9" ht="12.5" x14ac:dyDescent="0.25">
      <c r="A1101" s="448"/>
      <c r="B1101" s="448"/>
      <c r="C1101" s="448"/>
      <c r="D1101" s="486"/>
      <c r="E1101" s="486"/>
      <c r="F1101" s="486"/>
      <c r="G1101" s="448"/>
      <c r="H1101" s="448"/>
      <c r="I1101" s="448"/>
    </row>
    <row r="1102" spans="1:9" ht="12.5" x14ac:dyDescent="0.25">
      <c r="A1102" s="448"/>
      <c r="B1102" s="448"/>
      <c r="C1102" s="448"/>
      <c r="D1102" s="486"/>
      <c r="E1102" s="486"/>
      <c r="F1102" s="486"/>
      <c r="G1102" s="448"/>
      <c r="H1102" s="448"/>
      <c r="I1102" s="448"/>
    </row>
    <row r="1103" spans="1:9" ht="12.5" x14ac:dyDescent="0.25">
      <c r="A1103" s="448"/>
      <c r="B1103" s="448"/>
      <c r="C1103" s="448"/>
      <c r="D1103" s="486"/>
      <c r="E1103" s="486"/>
      <c r="F1103" s="486"/>
      <c r="G1103" s="448"/>
      <c r="H1103" s="448"/>
      <c r="I1103" s="448"/>
    </row>
    <row r="1104" spans="1:9" ht="12.5" x14ac:dyDescent="0.25">
      <c r="A1104" s="448"/>
      <c r="B1104" s="448"/>
      <c r="C1104" s="448"/>
      <c r="D1104" s="486"/>
      <c r="E1104" s="486"/>
      <c r="F1104" s="486"/>
      <c r="G1104" s="448"/>
      <c r="H1104" s="448"/>
      <c r="I1104" s="448"/>
    </row>
    <row r="1105" spans="1:9" ht="12.5" x14ac:dyDescent="0.25">
      <c r="A1105" s="448"/>
      <c r="B1105" s="448"/>
      <c r="C1105" s="448"/>
      <c r="D1105" s="486"/>
      <c r="E1105" s="486"/>
      <c r="F1105" s="486"/>
      <c r="G1105" s="448"/>
      <c r="H1105" s="448"/>
      <c r="I1105" s="448"/>
    </row>
    <row r="1106" spans="1:9" ht="12.5" x14ac:dyDescent="0.25">
      <c r="A1106" s="448"/>
      <c r="B1106" s="448"/>
      <c r="C1106" s="448"/>
      <c r="D1106" s="486"/>
      <c r="E1106" s="486"/>
      <c r="F1106" s="486"/>
      <c r="G1106" s="448"/>
      <c r="H1106" s="448"/>
      <c r="I1106" s="448"/>
    </row>
    <row r="1107" spans="1:9" ht="12.5" x14ac:dyDescent="0.25">
      <c r="A1107" s="448"/>
      <c r="B1107" s="448"/>
      <c r="C1107" s="448"/>
      <c r="D1107" s="486"/>
      <c r="E1107" s="486"/>
      <c r="F1107" s="486"/>
      <c r="G1107" s="448"/>
      <c r="H1107" s="448"/>
      <c r="I1107" s="448"/>
    </row>
    <row r="1108" spans="1:9" ht="12.5" x14ac:dyDescent="0.25">
      <c r="A1108" s="448"/>
      <c r="B1108" s="448"/>
      <c r="C1108" s="448"/>
      <c r="D1108" s="486"/>
      <c r="E1108" s="486"/>
      <c r="F1108" s="486"/>
      <c r="G1108" s="448"/>
      <c r="H1108" s="448"/>
      <c r="I1108" s="448"/>
    </row>
    <row r="1109" spans="1:9" ht="12.5" x14ac:dyDescent="0.25">
      <c r="A1109" s="448"/>
      <c r="B1109" s="448"/>
      <c r="C1109" s="448"/>
      <c r="D1109" s="486"/>
      <c r="E1109" s="486"/>
      <c r="F1109" s="486"/>
      <c r="G1109" s="448"/>
      <c r="H1109" s="448"/>
      <c r="I1109" s="448"/>
    </row>
    <row r="1110" spans="1:9" ht="12.5" x14ac:dyDescent="0.25">
      <c r="A1110" s="448"/>
      <c r="B1110" s="448"/>
      <c r="C1110" s="448"/>
      <c r="D1110" s="486"/>
      <c r="E1110" s="486"/>
      <c r="F1110" s="486"/>
      <c r="G1110" s="448"/>
      <c r="H1110" s="448"/>
      <c r="I1110" s="448"/>
    </row>
    <row r="1111" spans="1:9" ht="12.5" x14ac:dyDescent="0.25">
      <c r="A1111" s="448"/>
      <c r="B1111" s="448"/>
      <c r="C1111" s="448"/>
      <c r="D1111" s="486"/>
      <c r="E1111" s="486"/>
      <c r="F1111" s="486"/>
      <c r="G1111" s="448"/>
      <c r="H1111" s="448"/>
      <c r="I1111" s="448"/>
    </row>
    <row r="1112" spans="1:9" ht="12.5" x14ac:dyDescent="0.25">
      <c r="A1112" s="448"/>
      <c r="B1112" s="448"/>
      <c r="C1112" s="448"/>
      <c r="D1112" s="486"/>
      <c r="E1112" s="486"/>
      <c r="F1112" s="486"/>
      <c r="G1112" s="448"/>
      <c r="H1112" s="448"/>
      <c r="I1112" s="448"/>
    </row>
    <row r="1113" spans="1:9" ht="12.5" x14ac:dyDescent="0.25">
      <c r="A1113" s="448"/>
      <c r="B1113" s="448"/>
      <c r="C1113" s="448"/>
      <c r="D1113" s="486"/>
      <c r="E1113" s="486"/>
      <c r="F1113" s="486"/>
      <c r="G1113" s="448"/>
      <c r="H1113" s="448"/>
      <c r="I1113" s="448"/>
    </row>
    <row r="1114" spans="1:9" ht="12.5" x14ac:dyDescent="0.25">
      <c r="A1114" s="448"/>
      <c r="B1114" s="448"/>
      <c r="C1114" s="448"/>
      <c r="D1114" s="486"/>
      <c r="E1114" s="486"/>
      <c r="F1114" s="486"/>
      <c r="G1114" s="448"/>
      <c r="H1114" s="448"/>
      <c r="I1114" s="448"/>
    </row>
    <row r="1115" spans="1:9" ht="12.5" x14ac:dyDescent="0.25">
      <c r="A1115" s="448"/>
      <c r="B1115" s="448"/>
      <c r="C1115" s="448"/>
      <c r="D1115" s="486"/>
      <c r="E1115" s="486"/>
      <c r="F1115" s="486"/>
      <c r="G1115" s="448"/>
      <c r="H1115" s="448"/>
      <c r="I1115" s="448"/>
    </row>
    <row r="1116" spans="1:9" ht="12.5" x14ac:dyDescent="0.25">
      <c r="A1116" s="448"/>
      <c r="B1116" s="448"/>
      <c r="C1116" s="448"/>
      <c r="D1116" s="486"/>
      <c r="E1116" s="486"/>
      <c r="F1116" s="486"/>
      <c r="G1116" s="448"/>
      <c r="H1116" s="448"/>
      <c r="I1116" s="448"/>
    </row>
    <row r="1117" spans="1:9" ht="12.5" x14ac:dyDescent="0.25">
      <c r="A1117" s="448"/>
      <c r="B1117" s="448"/>
      <c r="C1117" s="448"/>
      <c r="D1117" s="486"/>
      <c r="E1117" s="486"/>
      <c r="F1117" s="486"/>
      <c r="G1117" s="448"/>
      <c r="H1117" s="448"/>
      <c r="I1117" s="448"/>
    </row>
    <row r="1118" spans="1:9" ht="12.5" x14ac:dyDescent="0.25">
      <c r="A1118" s="448"/>
      <c r="B1118" s="448"/>
      <c r="C1118" s="448"/>
      <c r="D1118" s="486"/>
      <c r="E1118" s="486"/>
      <c r="F1118" s="486"/>
      <c r="G1118" s="448"/>
      <c r="H1118" s="448"/>
      <c r="I1118" s="448"/>
    </row>
    <row r="1119" spans="1:9" ht="12.5" x14ac:dyDescent="0.25">
      <c r="A1119" s="448"/>
      <c r="B1119" s="448"/>
      <c r="C1119" s="448"/>
      <c r="D1119" s="486"/>
      <c r="E1119" s="486"/>
      <c r="F1119" s="486"/>
      <c r="G1119" s="448"/>
      <c r="H1119" s="448"/>
      <c r="I1119" s="448"/>
    </row>
    <row r="1120" spans="1:9" ht="12.5" x14ac:dyDescent="0.25">
      <c r="A1120" s="448"/>
      <c r="B1120" s="448"/>
      <c r="C1120" s="448"/>
      <c r="D1120" s="486"/>
      <c r="E1120" s="486"/>
      <c r="F1120" s="486"/>
      <c r="G1120" s="448"/>
      <c r="H1120" s="448"/>
      <c r="I1120" s="448"/>
    </row>
    <row r="1121" spans="1:9" ht="12.5" x14ac:dyDescent="0.25">
      <c r="A1121" s="448"/>
      <c r="B1121" s="448"/>
      <c r="C1121" s="448"/>
      <c r="D1121" s="486"/>
      <c r="E1121" s="486"/>
      <c r="F1121" s="486"/>
      <c r="G1121" s="448"/>
      <c r="H1121" s="448"/>
      <c r="I1121" s="448"/>
    </row>
    <row r="1122" spans="1:9" ht="12.5" x14ac:dyDescent="0.25">
      <c r="A1122" s="448"/>
      <c r="B1122" s="448"/>
      <c r="C1122" s="448"/>
      <c r="D1122" s="486"/>
      <c r="E1122" s="486"/>
      <c r="F1122" s="486"/>
      <c r="G1122" s="448"/>
      <c r="H1122" s="448"/>
      <c r="I1122" s="448"/>
    </row>
    <row r="1123" spans="1:9" ht="12.5" x14ac:dyDescent="0.25">
      <c r="A1123" s="448"/>
      <c r="B1123" s="448"/>
      <c r="C1123" s="448"/>
      <c r="D1123" s="486"/>
      <c r="E1123" s="486"/>
      <c r="F1123" s="486"/>
      <c r="G1123" s="448"/>
      <c r="H1123" s="448"/>
      <c r="I1123" s="448"/>
    </row>
    <row r="1124" spans="1:9" ht="12.5" x14ac:dyDescent="0.25">
      <c r="A1124" s="448"/>
      <c r="B1124" s="448"/>
      <c r="C1124" s="448"/>
      <c r="D1124" s="486"/>
      <c r="E1124" s="486"/>
      <c r="F1124" s="486"/>
      <c r="G1124" s="448"/>
      <c r="H1124" s="448"/>
      <c r="I1124" s="448"/>
    </row>
    <row r="1125" spans="1:9" ht="12.5" x14ac:dyDescent="0.25">
      <c r="A1125" s="448"/>
      <c r="B1125" s="448"/>
      <c r="C1125" s="448"/>
      <c r="D1125" s="486"/>
      <c r="E1125" s="486"/>
      <c r="F1125" s="486"/>
      <c r="G1125" s="448"/>
      <c r="H1125" s="448"/>
      <c r="I1125" s="448"/>
    </row>
    <row r="1126" spans="1:9" ht="12.5" x14ac:dyDescent="0.25">
      <c r="A1126" s="448"/>
      <c r="B1126" s="448"/>
      <c r="C1126" s="448"/>
      <c r="D1126" s="486"/>
      <c r="E1126" s="486"/>
      <c r="F1126" s="486"/>
      <c r="G1126" s="448"/>
      <c r="H1126" s="448"/>
      <c r="I1126" s="448"/>
    </row>
    <row r="1127" spans="1:9" ht="12.5" x14ac:dyDescent="0.25">
      <c r="A1127" s="448"/>
      <c r="B1127" s="448"/>
      <c r="C1127" s="448"/>
      <c r="D1127" s="486"/>
      <c r="E1127" s="486"/>
      <c r="F1127" s="486"/>
      <c r="G1127" s="448"/>
      <c r="H1127" s="448"/>
      <c r="I1127" s="448"/>
    </row>
    <row r="1128" spans="1:9" ht="12.5" x14ac:dyDescent="0.25">
      <c r="A1128" s="448"/>
      <c r="B1128" s="448"/>
      <c r="C1128" s="448"/>
      <c r="D1128" s="486"/>
      <c r="E1128" s="486"/>
      <c r="F1128" s="486"/>
      <c r="G1128" s="448"/>
      <c r="H1128" s="448"/>
      <c r="I1128" s="448"/>
    </row>
    <row r="1129" spans="1:9" ht="12.5" x14ac:dyDescent="0.25">
      <c r="A1129" s="448"/>
      <c r="B1129" s="448"/>
      <c r="C1129" s="448"/>
      <c r="D1129" s="486"/>
      <c r="E1129" s="486"/>
      <c r="F1129" s="486"/>
      <c r="G1129" s="448"/>
      <c r="H1129" s="448"/>
      <c r="I1129" s="448"/>
    </row>
    <row r="1130" spans="1:9" ht="12.5" x14ac:dyDescent="0.25">
      <c r="A1130" s="448"/>
      <c r="B1130" s="448"/>
      <c r="C1130" s="448"/>
      <c r="D1130" s="486"/>
      <c r="E1130" s="486"/>
      <c r="F1130" s="486"/>
      <c r="G1130" s="448"/>
      <c r="H1130" s="448"/>
      <c r="I1130" s="448"/>
    </row>
    <row r="1131" spans="1:9" ht="12.5" x14ac:dyDescent="0.25">
      <c r="A1131" s="448"/>
      <c r="B1131" s="448"/>
      <c r="C1131" s="448"/>
      <c r="D1131" s="486"/>
      <c r="E1131" s="486"/>
      <c r="F1131" s="486"/>
      <c r="G1131" s="448"/>
      <c r="H1131" s="448"/>
      <c r="I1131" s="448"/>
    </row>
    <row r="1132" spans="1:9" ht="12.5" x14ac:dyDescent="0.25">
      <c r="A1132" s="448"/>
      <c r="B1132" s="448"/>
      <c r="C1132" s="448"/>
      <c r="D1132" s="486"/>
      <c r="E1132" s="486"/>
      <c r="F1132" s="486"/>
      <c r="G1132" s="448"/>
      <c r="H1132" s="448"/>
      <c r="I1132" s="448"/>
    </row>
    <row r="1133" spans="1:9" ht="12.5" x14ac:dyDescent="0.25">
      <c r="A1133" s="448"/>
      <c r="B1133" s="448"/>
      <c r="C1133" s="448"/>
      <c r="D1133" s="486"/>
      <c r="E1133" s="486"/>
      <c r="F1133" s="486"/>
      <c r="G1133" s="448"/>
      <c r="H1133" s="448"/>
      <c r="I1133" s="448"/>
    </row>
    <row r="1134" spans="1:9" ht="12.5" x14ac:dyDescent="0.25">
      <c r="A1134" s="448"/>
      <c r="B1134" s="448"/>
      <c r="C1134" s="448"/>
      <c r="D1134" s="486"/>
      <c r="E1134" s="486"/>
      <c r="F1134" s="486"/>
      <c r="G1134" s="448"/>
      <c r="H1134" s="448"/>
      <c r="I1134" s="448"/>
    </row>
    <row r="1135" spans="1:9" ht="12.5" x14ac:dyDescent="0.25">
      <c r="A1135" s="448"/>
      <c r="B1135" s="448"/>
      <c r="C1135" s="448"/>
      <c r="D1135" s="486"/>
      <c r="E1135" s="486"/>
      <c r="F1135" s="486"/>
      <c r="G1135" s="448"/>
      <c r="H1135" s="448"/>
      <c r="I1135" s="448"/>
    </row>
    <row r="1136" spans="1:9" ht="12.5" x14ac:dyDescent="0.25">
      <c r="A1136" s="448"/>
      <c r="B1136" s="448"/>
      <c r="C1136" s="448"/>
      <c r="D1136" s="486"/>
      <c r="E1136" s="486"/>
      <c r="F1136" s="486"/>
      <c r="G1136" s="448"/>
      <c r="H1136" s="448"/>
      <c r="I1136" s="448"/>
    </row>
    <row r="1137" spans="1:9" ht="12.5" x14ac:dyDescent="0.25">
      <c r="A1137" s="448"/>
      <c r="B1137" s="448"/>
      <c r="C1137" s="448"/>
      <c r="D1137" s="486"/>
      <c r="E1137" s="486"/>
      <c r="F1137" s="486"/>
      <c r="G1137" s="448"/>
      <c r="H1137" s="448"/>
      <c r="I1137" s="448"/>
    </row>
    <row r="1138" spans="1:9" ht="12.5" x14ac:dyDescent="0.25">
      <c r="A1138" s="448"/>
      <c r="B1138" s="448"/>
      <c r="C1138" s="448"/>
      <c r="D1138" s="486"/>
      <c r="E1138" s="486"/>
      <c r="F1138" s="486"/>
      <c r="G1138" s="448"/>
      <c r="H1138" s="448"/>
      <c r="I1138" s="448"/>
    </row>
    <row r="1139" spans="1:9" ht="12.5" x14ac:dyDescent="0.25">
      <c r="A1139" s="448"/>
      <c r="B1139" s="448"/>
      <c r="C1139" s="448"/>
      <c r="D1139" s="486"/>
      <c r="E1139" s="486"/>
      <c r="F1139" s="486"/>
      <c r="G1139" s="448"/>
      <c r="H1139" s="448"/>
      <c r="I1139" s="448"/>
    </row>
    <row r="1140" spans="1:9" ht="12.5" x14ac:dyDescent="0.25">
      <c r="A1140" s="448"/>
      <c r="B1140" s="448"/>
      <c r="C1140" s="448"/>
      <c r="D1140" s="486"/>
      <c r="E1140" s="486"/>
      <c r="F1140" s="486"/>
      <c r="G1140" s="448"/>
      <c r="H1140" s="448"/>
      <c r="I1140" s="448"/>
    </row>
    <row r="1141" spans="1:9" ht="12.5" x14ac:dyDescent="0.25">
      <c r="A1141" s="448"/>
      <c r="B1141" s="448"/>
      <c r="C1141" s="448"/>
      <c r="D1141" s="486"/>
      <c r="E1141" s="486"/>
      <c r="F1141" s="486"/>
      <c r="G1141" s="448"/>
      <c r="H1141" s="448"/>
      <c r="I1141" s="448"/>
    </row>
    <row r="1142" spans="1:9" ht="12.5" x14ac:dyDescent="0.25">
      <c r="A1142" s="448"/>
      <c r="B1142" s="448"/>
      <c r="C1142" s="448"/>
      <c r="D1142" s="486"/>
      <c r="E1142" s="486"/>
      <c r="F1142" s="486"/>
      <c r="G1142" s="448"/>
      <c r="H1142" s="448"/>
      <c r="I1142" s="448"/>
    </row>
    <row r="1143" spans="1:9" ht="12.5" x14ac:dyDescent="0.25">
      <c r="A1143" s="448"/>
      <c r="B1143" s="448"/>
      <c r="C1143" s="448"/>
      <c r="D1143" s="486"/>
      <c r="E1143" s="486"/>
      <c r="F1143" s="486"/>
      <c r="G1143" s="448"/>
      <c r="H1143" s="448"/>
      <c r="I1143" s="448"/>
    </row>
    <row r="1144" spans="1:9" ht="12.5" x14ac:dyDescent="0.25">
      <c r="A1144" s="448"/>
      <c r="B1144" s="448"/>
      <c r="C1144" s="448"/>
      <c r="D1144" s="486"/>
      <c r="E1144" s="486"/>
      <c r="F1144" s="486"/>
      <c r="G1144" s="448"/>
      <c r="H1144" s="448"/>
      <c r="I1144" s="448"/>
    </row>
    <row r="1145" spans="1:9" ht="12.5" x14ac:dyDescent="0.25">
      <c r="A1145" s="448"/>
      <c r="B1145" s="448"/>
      <c r="C1145" s="448"/>
      <c r="D1145" s="486"/>
      <c r="E1145" s="486"/>
      <c r="F1145" s="486"/>
      <c r="G1145" s="448"/>
      <c r="H1145" s="448"/>
      <c r="I1145" s="448"/>
    </row>
    <row r="1146" spans="1:9" ht="12.5" x14ac:dyDescent="0.25">
      <c r="A1146" s="448"/>
      <c r="B1146" s="448"/>
      <c r="C1146" s="448"/>
      <c r="D1146" s="486"/>
      <c r="E1146" s="486"/>
      <c r="F1146" s="486"/>
      <c r="G1146" s="448"/>
      <c r="H1146" s="448"/>
      <c r="I1146" s="448"/>
    </row>
    <row r="1147" spans="1:9" ht="12.5" x14ac:dyDescent="0.25">
      <c r="A1147" s="448"/>
      <c r="B1147" s="448"/>
      <c r="C1147" s="448"/>
      <c r="D1147" s="486"/>
      <c r="E1147" s="486"/>
      <c r="F1147" s="486"/>
      <c r="G1147" s="448"/>
      <c r="H1147" s="448"/>
      <c r="I1147" s="448"/>
    </row>
    <row r="1148" spans="1:9" ht="12.5" x14ac:dyDescent="0.25">
      <c r="A1148" s="448"/>
      <c r="B1148" s="448"/>
      <c r="C1148" s="448"/>
      <c r="D1148" s="486"/>
      <c r="E1148" s="486"/>
      <c r="F1148" s="486"/>
      <c r="G1148" s="448"/>
      <c r="H1148" s="448"/>
      <c r="I1148" s="448"/>
    </row>
    <row r="1149" spans="1:9" ht="12.5" x14ac:dyDescent="0.25">
      <c r="A1149" s="448"/>
      <c r="B1149" s="448"/>
      <c r="C1149" s="448"/>
      <c r="D1149" s="486"/>
      <c r="E1149" s="486"/>
      <c r="F1149" s="486"/>
      <c r="G1149" s="448"/>
      <c r="H1149" s="448"/>
      <c r="I1149" s="448"/>
    </row>
    <row r="1150" spans="1:9" ht="12.5" x14ac:dyDescent="0.25">
      <c r="A1150" s="448"/>
      <c r="B1150" s="448"/>
      <c r="C1150" s="448"/>
      <c r="D1150" s="486"/>
      <c r="E1150" s="486"/>
      <c r="F1150" s="486"/>
      <c r="G1150" s="448"/>
      <c r="H1150" s="448"/>
      <c r="I1150" s="448"/>
    </row>
    <row r="1151" spans="1:9" ht="12.5" x14ac:dyDescent="0.25">
      <c r="A1151" s="448"/>
      <c r="B1151" s="448"/>
      <c r="C1151" s="448"/>
      <c r="D1151" s="486"/>
      <c r="E1151" s="486"/>
      <c r="F1151" s="486"/>
      <c r="G1151" s="448"/>
      <c r="H1151" s="448"/>
      <c r="I1151" s="448"/>
    </row>
    <row r="1152" spans="1:9" ht="12.5" x14ac:dyDescent="0.25">
      <c r="A1152" s="448"/>
      <c r="B1152" s="448"/>
      <c r="C1152" s="448"/>
      <c r="D1152" s="486"/>
      <c r="E1152" s="486"/>
      <c r="F1152" s="486"/>
      <c r="G1152" s="448"/>
      <c r="H1152" s="448"/>
      <c r="I1152" s="448"/>
    </row>
    <row r="1153" spans="1:9" ht="12.5" x14ac:dyDescent="0.25">
      <c r="A1153" s="448"/>
      <c r="B1153" s="448"/>
      <c r="C1153" s="448"/>
      <c r="D1153" s="486"/>
      <c r="E1153" s="486"/>
      <c r="F1153" s="486"/>
      <c r="G1153" s="448"/>
      <c r="H1153" s="448"/>
      <c r="I1153" s="448"/>
    </row>
    <row r="1154" spans="1:9" ht="12.5" x14ac:dyDescent="0.25">
      <c r="A1154" s="448"/>
      <c r="B1154" s="448"/>
      <c r="C1154" s="448"/>
      <c r="D1154" s="486"/>
      <c r="E1154" s="486"/>
      <c r="F1154" s="486"/>
      <c r="G1154" s="448"/>
      <c r="H1154" s="448"/>
      <c r="I1154" s="448"/>
    </row>
    <row r="1155" spans="1:9" ht="12.5" x14ac:dyDescent="0.25">
      <c r="A1155" s="448"/>
      <c r="B1155" s="448"/>
      <c r="C1155" s="448"/>
      <c r="D1155" s="486"/>
      <c r="E1155" s="486"/>
      <c r="F1155" s="486"/>
      <c r="G1155" s="448"/>
      <c r="H1155" s="448"/>
      <c r="I1155" s="448"/>
    </row>
    <row r="1156" spans="1:9" ht="12.5" x14ac:dyDescent="0.25">
      <c r="A1156" s="448"/>
      <c r="B1156" s="448"/>
      <c r="C1156" s="448"/>
      <c r="D1156" s="486"/>
      <c r="E1156" s="486"/>
      <c r="F1156" s="486"/>
      <c r="G1156" s="448"/>
      <c r="H1156" s="448"/>
      <c r="I1156" s="448"/>
    </row>
    <row r="1157" spans="1:9" ht="12.5" x14ac:dyDescent="0.25">
      <c r="A1157" s="448"/>
      <c r="B1157" s="448"/>
      <c r="C1157" s="448"/>
      <c r="D1157" s="486"/>
      <c r="E1157" s="486"/>
      <c r="F1157" s="486"/>
      <c r="G1157" s="448"/>
      <c r="H1157" s="448"/>
      <c r="I1157" s="448"/>
    </row>
    <row r="1158" spans="1:9" ht="12.5" x14ac:dyDescent="0.25">
      <c r="A1158" s="448"/>
      <c r="B1158" s="448"/>
      <c r="C1158" s="448"/>
      <c r="D1158" s="486"/>
      <c r="E1158" s="486"/>
      <c r="F1158" s="486"/>
      <c r="G1158" s="448"/>
      <c r="H1158" s="448"/>
      <c r="I1158" s="448"/>
    </row>
    <row r="1159" spans="1:9" ht="12.5" x14ac:dyDescent="0.25">
      <c r="A1159" s="448"/>
      <c r="B1159" s="448"/>
      <c r="C1159" s="448"/>
      <c r="D1159" s="486"/>
      <c r="E1159" s="486"/>
      <c r="F1159" s="486"/>
      <c r="G1159" s="448"/>
      <c r="H1159" s="448"/>
      <c r="I1159" s="448"/>
    </row>
    <row r="1160" spans="1:9" ht="12.5" x14ac:dyDescent="0.25">
      <c r="A1160" s="448"/>
      <c r="B1160" s="448"/>
      <c r="C1160" s="448"/>
      <c r="D1160" s="486"/>
      <c r="E1160" s="486"/>
      <c r="F1160" s="486"/>
      <c r="G1160" s="448"/>
      <c r="H1160" s="448"/>
      <c r="I1160" s="448"/>
    </row>
    <row r="1161" spans="1:9" ht="12.5" x14ac:dyDescent="0.25">
      <c r="A1161" s="448"/>
      <c r="B1161" s="448"/>
      <c r="C1161" s="448"/>
      <c r="D1161" s="486"/>
      <c r="E1161" s="486"/>
      <c r="F1161" s="486"/>
      <c r="G1161" s="448"/>
      <c r="H1161" s="448"/>
      <c r="I1161" s="448"/>
    </row>
    <row r="1162" spans="1:9" ht="12.5" x14ac:dyDescent="0.25">
      <c r="A1162" s="448"/>
      <c r="B1162" s="448"/>
      <c r="C1162" s="448"/>
      <c r="D1162" s="486"/>
      <c r="E1162" s="486"/>
      <c r="F1162" s="486"/>
      <c r="G1162" s="448"/>
      <c r="H1162" s="448"/>
      <c r="I1162" s="448"/>
    </row>
    <row r="1163" spans="1:9" ht="12.5" x14ac:dyDescent="0.25">
      <c r="A1163" s="448"/>
      <c r="B1163" s="448"/>
      <c r="C1163" s="448"/>
      <c r="D1163" s="486"/>
      <c r="E1163" s="486"/>
      <c r="F1163" s="486"/>
      <c r="G1163" s="448"/>
      <c r="H1163" s="448"/>
      <c r="I1163" s="448"/>
    </row>
    <row r="1164" spans="1:9" ht="12.5" x14ac:dyDescent="0.25">
      <c r="A1164" s="448"/>
      <c r="B1164" s="448"/>
      <c r="C1164" s="448"/>
      <c r="D1164" s="486"/>
      <c r="E1164" s="486"/>
      <c r="F1164" s="486"/>
      <c r="G1164" s="448"/>
      <c r="H1164" s="448"/>
      <c r="I1164" s="448"/>
    </row>
    <row r="1165" spans="1:9" ht="12.5" x14ac:dyDescent="0.25">
      <c r="A1165" s="448"/>
      <c r="B1165" s="448"/>
      <c r="C1165" s="448"/>
      <c r="D1165" s="486"/>
      <c r="E1165" s="486"/>
      <c r="F1165" s="486"/>
      <c r="G1165" s="448"/>
      <c r="H1165" s="448"/>
      <c r="I1165" s="448"/>
    </row>
    <row r="1166" spans="1:9" ht="12.5" x14ac:dyDescent="0.25">
      <c r="A1166" s="448"/>
      <c r="B1166" s="448"/>
      <c r="C1166" s="448"/>
      <c r="D1166" s="486"/>
      <c r="E1166" s="486"/>
      <c r="F1166" s="486"/>
      <c r="G1166" s="448"/>
      <c r="H1166" s="448"/>
      <c r="I1166" s="448"/>
    </row>
    <row r="1167" spans="1:9" ht="12.5" x14ac:dyDescent="0.25">
      <c r="A1167" s="448"/>
      <c r="B1167" s="448"/>
      <c r="C1167" s="448"/>
      <c r="D1167" s="486"/>
      <c r="E1167" s="486"/>
      <c r="F1167" s="486"/>
      <c r="G1167" s="448"/>
      <c r="H1167" s="448"/>
      <c r="I1167" s="448"/>
    </row>
    <row r="1168" spans="1:9" ht="12.5" x14ac:dyDescent="0.25">
      <c r="A1168" s="448"/>
      <c r="B1168" s="448"/>
      <c r="C1168" s="448"/>
      <c r="D1168" s="486"/>
      <c r="E1168" s="486"/>
      <c r="F1168" s="486"/>
      <c r="G1168" s="448"/>
      <c r="H1168" s="448"/>
      <c r="I1168" s="448"/>
    </row>
    <row r="1169" spans="1:9" ht="12.5" x14ac:dyDescent="0.25">
      <c r="A1169" s="448"/>
      <c r="B1169" s="448"/>
      <c r="C1169" s="448"/>
      <c r="D1169" s="486"/>
      <c r="E1169" s="486"/>
      <c r="F1169" s="486"/>
      <c r="G1169" s="448"/>
      <c r="H1169" s="448"/>
      <c r="I1169" s="448"/>
    </row>
    <row r="1170" spans="1:9" ht="12.5" x14ac:dyDescent="0.25">
      <c r="A1170" s="448"/>
      <c r="B1170" s="448"/>
      <c r="C1170" s="448"/>
      <c r="D1170" s="486"/>
      <c r="E1170" s="486"/>
      <c r="F1170" s="486"/>
      <c r="G1170" s="448"/>
      <c r="H1170" s="448"/>
      <c r="I1170" s="448"/>
    </row>
    <row r="1171" spans="1:9" ht="12.5" x14ac:dyDescent="0.25">
      <c r="A1171" s="448"/>
      <c r="B1171" s="448"/>
      <c r="C1171" s="448"/>
      <c r="D1171" s="486"/>
      <c r="E1171" s="486"/>
      <c r="F1171" s="486"/>
      <c r="G1171" s="448"/>
      <c r="H1171" s="448"/>
      <c r="I1171" s="448"/>
    </row>
    <row r="1172" spans="1:9" ht="12.5" x14ac:dyDescent="0.25">
      <c r="A1172" s="448"/>
      <c r="B1172" s="448"/>
      <c r="C1172" s="448"/>
      <c r="D1172" s="486"/>
      <c r="E1172" s="486"/>
      <c r="F1172" s="486"/>
      <c r="G1172" s="448"/>
      <c r="H1172" s="448"/>
      <c r="I1172" s="448"/>
    </row>
    <row r="1173" spans="1:9" ht="12.5" x14ac:dyDescent="0.25">
      <c r="A1173" s="448"/>
      <c r="B1173" s="448"/>
      <c r="C1173" s="448"/>
      <c r="D1173" s="486"/>
      <c r="E1173" s="486"/>
      <c r="F1173" s="486"/>
      <c r="G1173" s="448"/>
      <c r="H1173" s="448"/>
      <c r="I1173" s="448"/>
    </row>
    <row r="1174" spans="1:9" ht="12.5" x14ac:dyDescent="0.25">
      <c r="A1174" s="448"/>
      <c r="B1174" s="448"/>
      <c r="C1174" s="448"/>
      <c r="D1174" s="486"/>
      <c r="E1174" s="486"/>
      <c r="F1174" s="486"/>
      <c r="G1174" s="448"/>
      <c r="H1174" s="448"/>
      <c r="I1174" s="448"/>
    </row>
    <row r="1175" spans="1:9" ht="12.5" x14ac:dyDescent="0.25">
      <c r="A1175" s="448"/>
      <c r="B1175" s="448"/>
      <c r="C1175" s="448"/>
      <c r="D1175" s="486"/>
      <c r="E1175" s="486"/>
      <c r="F1175" s="486"/>
      <c r="G1175" s="448"/>
      <c r="H1175" s="448"/>
      <c r="I1175" s="448"/>
    </row>
    <row r="1176" spans="1:9" ht="12.5" x14ac:dyDescent="0.25">
      <c r="A1176" s="448"/>
      <c r="B1176" s="448"/>
      <c r="C1176" s="448"/>
      <c r="D1176" s="486"/>
      <c r="E1176" s="486"/>
      <c r="F1176" s="486"/>
      <c r="G1176" s="448"/>
      <c r="H1176" s="448"/>
      <c r="I1176" s="448"/>
    </row>
    <row r="1177" spans="1:9" ht="12.5" x14ac:dyDescent="0.25">
      <c r="A1177" s="448"/>
      <c r="B1177" s="448"/>
      <c r="C1177" s="448"/>
      <c r="D1177" s="486"/>
      <c r="E1177" s="486"/>
      <c r="F1177" s="486"/>
      <c r="G1177" s="448"/>
      <c r="H1177" s="448"/>
      <c r="I1177" s="448"/>
    </row>
    <row r="1178" spans="1:9" ht="12.5" x14ac:dyDescent="0.25">
      <c r="A1178" s="448"/>
      <c r="B1178" s="448"/>
      <c r="C1178" s="448"/>
      <c r="D1178" s="486"/>
      <c r="E1178" s="486"/>
      <c r="F1178" s="486"/>
      <c r="G1178" s="448"/>
      <c r="H1178" s="448"/>
      <c r="I1178" s="448"/>
    </row>
    <row r="1179" spans="1:9" ht="12.5" x14ac:dyDescent="0.25">
      <c r="A1179" s="448"/>
      <c r="B1179" s="448"/>
      <c r="C1179" s="448"/>
      <c r="D1179" s="486"/>
      <c r="E1179" s="486"/>
      <c r="F1179" s="486"/>
      <c r="G1179" s="448"/>
      <c r="H1179" s="448"/>
      <c r="I1179" s="448"/>
    </row>
    <row r="1180" spans="1:9" ht="12.5" x14ac:dyDescent="0.25">
      <c r="A1180" s="448"/>
      <c r="B1180" s="448"/>
      <c r="C1180" s="448"/>
      <c r="D1180" s="486"/>
      <c r="E1180" s="486"/>
      <c r="F1180" s="486"/>
      <c r="G1180" s="448"/>
      <c r="H1180" s="448"/>
      <c r="I1180" s="448"/>
    </row>
    <row r="1181" spans="1:9" ht="12.5" x14ac:dyDescent="0.25">
      <c r="A1181" s="448"/>
      <c r="B1181" s="448"/>
      <c r="C1181" s="448"/>
      <c r="D1181" s="486"/>
      <c r="E1181" s="486"/>
      <c r="F1181" s="486"/>
      <c r="G1181" s="448"/>
      <c r="H1181" s="448"/>
      <c r="I1181" s="448"/>
    </row>
    <row r="1182" spans="1:9" ht="12.5" x14ac:dyDescent="0.25">
      <c r="A1182" s="448"/>
      <c r="B1182" s="448"/>
      <c r="C1182" s="448"/>
      <c r="D1182" s="486"/>
      <c r="E1182" s="486"/>
      <c r="F1182" s="486"/>
      <c r="G1182" s="448"/>
      <c r="H1182" s="448"/>
      <c r="I1182" s="448"/>
    </row>
    <row r="1183" spans="1:9" ht="12.5" x14ac:dyDescent="0.25">
      <c r="A1183" s="448"/>
      <c r="B1183" s="448"/>
      <c r="C1183" s="448"/>
      <c r="D1183" s="486"/>
      <c r="E1183" s="486"/>
      <c r="F1183" s="486"/>
      <c r="G1183" s="448"/>
      <c r="H1183" s="448"/>
      <c r="I1183" s="448"/>
    </row>
    <row r="1184" spans="1:9" ht="12.5" x14ac:dyDescent="0.25">
      <c r="A1184" s="448"/>
      <c r="B1184" s="448"/>
      <c r="C1184" s="448"/>
      <c r="D1184" s="486"/>
      <c r="E1184" s="486"/>
      <c r="F1184" s="486"/>
      <c r="G1184" s="448"/>
      <c r="H1184" s="448"/>
      <c r="I1184" s="448"/>
    </row>
    <row r="1185" spans="1:9" ht="12.5" x14ac:dyDescent="0.25">
      <c r="A1185" s="448"/>
      <c r="B1185" s="448"/>
      <c r="C1185" s="448"/>
      <c r="D1185" s="486"/>
      <c r="E1185" s="486"/>
      <c r="F1185" s="486"/>
      <c r="G1185" s="448"/>
      <c r="H1185" s="448"/>
      <c r="I1185" s="448"/>
    </row>
    <row r="1186" spans="1:9" ht="12.5" x14ac:dyDescent="0.25">
      <c r="A1186" s="448"/>
      <c r="B1186" s="448"/>
      <c r="C1186" s="448"/>
      <c r="D1186" s="486"/>
      <c r="E1186" s="486"/>
      <c r="F1186" s="486"/>
      <c r="G1186" s="448"/>
      <c r="H1186" s="448"/>
      <c r="I1186" s="448"/>
    </row>
    <row r="1187" spans="1:9" ht="12.5" x14ac:dyDescent="0.25">
      <c r="A1187" s="448"/>
      <c r="B1187" s="448"/>
      <c r="C1187" s="448"/>
      <c r="D1187" s="486"/>
      <c r="E1187" s="486"/>
      <c r="F1187" s="486"/>
      <c r="G1187" s="448"/>
      <c r="H1187" s="448"/>
      <c r="I1187" s="448"/>
    </row>
    <row r="1188" spans="1:9" ht="12.5" x14ac:dyDescent="0.25">
      <c r="A1188" s="448"/>
      <c r="B1188" s="448"/>
      <c r="C1188" s="448"/>
      <c r="D1188" s="486"/>
      <c r="E1188" s="486"/>
      <c r="F1188" s="486"/>
      <c r="G1188" s="448"/>
      <c r="H1188" s="448"/>
      <c r="I1188" s="448"/>
    </row>
    <row r="1189" spans="1:9" ht="12.5" x14ac:dyDescent="0.25">
      <c r="A1189" s="448"/>
      <c r="B1189" s="448"/>
      <c r="C1189" s="448"/>
      <c r="D1189" s="486"/>
      <c r="E1189" s="486"/>
      <c r="F1189" s="486"/>
      <c r="G1189" s="448"/>
      <c r="H1189" s="448"/>
      <c r="I1189" s="448"/>
    </row>
    <row r="1190" spans="1:9" ht="12.5" x14ac:dyDescent="0.25">
      <c r="A1190" s="448"/>
      <c r="B1190" s="448"/>
      <c r="C1190" s="448"/>
      <c r="D1190" s="486"/>
      <c r="E1190" s="486"/>
      <c r="F1190" s="486"/>
      <c r="G1190" s="448"/>
      <c r="H1190" s="448"/>
      <c r="I1190" s="448"/>
    </row>
    <row r="1191" spans="1:9" ht="12.5" x14ac:dyDescent="0.25">
      <c r="A1191" s="448"/>
      <c r="B1191" s="448"/>
      <c r="C1191" s="448"/>
      <c r="D1191" s="486"/>
      <c r="E1191" s="486"/>
      <c r="F1191" s="486"/>
      <c r="G1191" s="448"/>
      <c r="H1191" s="448"/>
      <c r="I1191" s="448"/>
    </row>
    <row r="1192" spans="1:9" ht="12.5" x14ac:dyDescent="0.25">
      <c r="A1192" s="448"/>
      <c r="B1192" s="448"/>
      <c r="C1192" s="448"/>
      <c r="D1192" s="486"/>
      <c r="E1192" s="486"/>
      <c r="F1192" s="486"/>
      <c r="G1192" s="448"/>
      <c r="H1192" s="448"/>
      <c r="I1192" s="448"/>
    </row>
    <row r="1193" spans="1:9" ht="12.5" x14ac:dyDescent="0.25">
      <c r="A1193" s="448"/>
      <c r="B1193" s="448"/>
      <c r="C1193" s="448"/>
      <c r="D1193" s="486"/>
      <c r="E1193" s="486"/>
      <c r="F1193" s="486"/>
      <c r="G1193" s="448"/>
      <c r="H1193" s="448"/>
      <c r="I1193" s="448"/>
    </row>
    <row r="1194" spans="1:9" ht="12.5" x14ac:dyDescent="0.25">
      <c r="A1194" s="448"/>
      <c r="B1194" s="448"/>
      <c r="C1194" s="448"/>
      <c r="D1194" s="486"/>
      <c r="E1194" s="486"/>
      <c r="F1194" s="486"/>
      <c r="G1194" s="448"/>
      <c r="H1194" s="448"/>
      <c r="I1194" s="448"/>
    </row>
    <row r="1195" spans="1:9" ht="12.5" x14ac:dyDescent="0.25">
      <c r="A1195" s="448"/>
      <c r="B1195" s="448"/>
      <c r="C1195" s="448"/>
      <c r="D1195" s="486"/>
      <c r="E1195" s="486"/>
      <c r="F1195" s="486"/>
      <c r="G1195" s="448"/>
      <c r="H1195" s="448"/>
      <c r="I1195" s="448"/>
    </row>
    <row r="1196" spans="1:9" ht="12.5" x14ac:dyDescent="0.25">
      <c r="A1196" s="448"/>
      <c r="B1196" s="448"/>
      <c r="C1196" s="448"/>
      <c r="D1196" s="486"/>
      <c r="E1196" s="486"/>
      <c r="F1196" s="486"/>
      <c r="G1196" s="448"/>
      <c r="H1196" s="448"/>
      <c r="I1196" s="448"/>
    </row>
    <row r="1197" spans="1:9" ht="12.5" x14ac:dyDescent="0.25">
      <c r="A1197" s="448"/>
      <c r="B1197" s="448"/>
      <c r="C1197" s="448"/>
      <c r="D1197" s="486"/>
      <c r="E1197" s="486"/>
      <c r="F1197" s="486"/>
      <c r="G1197" s="448"/>
      <c r="H1197" s="448"/>
      <c r="I1197" s="448"/>
    </row>
    <row r="1198" spans="1:9" ht="12.5" x14ac:dyDescent="0.25">
      <c r="A1198" s="448"/>
      <c r="B1198" s="448"/>
      <c r="C1198" s="448"/>
      <c r="D1198" s="486"/>
      <c r="E1198" s="486"/>
      <c r="F1198" s="486"/>
      <c r="G1198" s="448"/>
      <c r="H1198" s="448"/>
      <c r="I1198" s="448"/>
    </row>
    <row r="1199" spans="1:9" ht="12.5" x14ac:dyDescent="0.25">
      <c r="A1199" s="448"/>
      <c r="B1199" s="448"/>
      <c r="C1199" s="448"/>
      <c r="D1199" s="486"/>
      <c r="E1199" s="486"/>
      <c r="F1199" s="486"/>
      <c r="G1199" s="448"/>
      <c r="H1199" s="448"/>
      <c r="I1199" s="448"/>
    </row>
    <row r="1200" spans="1:9" ht="12.5" x14ac:dyDescent="0.25">
      <c r="A1200" s="448"/>
      <c r="B1200" s="448"/>
      <c r="C1200" s="448"/>
      <c r="D1200" s="486"/>
      <c r="E1200" s="486"/>
      <c r="F1200" s="486"/>
      <c r="G1200" s="448"/>
      <c r="H1200" s="448"/>
      <c r="I1200" s="448"/>
    </row>
    <row r="1201" spans="1:9" ht="12.5" x14ac:dyDescent="0.25">
      <c r="A1201" s="448"/>
      <c r="B1201" s="448"/>
      <c r="C1201" s="448"/>
      <c r="D1201" s="486"/>
      <c r="E1201" s="486"/>
      <c r="F1201" s="486"/>
      <c r="G1201" s="448"/>
      <c r="H1201" s="448"/>
      <c r="I1201" s="448"/>
    </row>
    <row r="1202" spans="1:9" ht="12.5" x14ac:dyDescent="0.25">
      <c r="A1202" s="448"/>
      <c r="B1202" s="448"/>
      <c r="C1202" s="448"/>
      <c r="D1202" s="486"/>
      <c r="E1202" s="486"/>
      <c r="F1202" s="486"/>
      <c r="G1202" s="448"/>
      <c r="H1202" s="448"/>
      <c r="I1202" s="448"/>
    </row>
    <row r="1203" spans="1:9" ht="12.5" x14ac:dyDescent="0.25">
      <c r="A1203" s="448"/>
      <c r="B1203" s="448"/>
      <c r="C1203" s="448"/>
      <c r="D1203" s="486"/>
      <c r="E1203" s="486"/>
      <c r="F1203" s="486"/>
      <c r="G1203" s="448"/>
      <c r="H1203" s="448"/>
      <c r="I1203" s="448"/>
    </row>
    <row r="1204" spans="1:9" ht="12.5" x14ac:dyDescent="0.25">
      <c r="A1204" s="448"/>
      <c r="B1204" s="448"/>
      <c r="C1204" s="448"/>
      <c r="D1204" s="486"/>
      <c r="E1204" s="486"/>
      <c r="F1204" s="486"/>
      <c r="G1204" s="448"/>
      <c r="H1204" s="448"/>
      <c r="I1204" s="448"/>
    </row>
    <row r="1205" spans="1:9" ht="12.5" x14ac:dyDescent="0.25">
      <c r="A1205" s="448"/>
      <c r="B1205" s="448"/>
      <c r="C1205" s="448"/>
      <c r="D1205" s="486"/>
      <c r="E1205" s="486"/>
      <c r="F1205" s="486"/>
      <c r="G1205" s="448"/>
      <c r="H1205" s="448"/>
      <c r="I1205" s="448"/>
    </row>
    <row r="1206" spans="1:9" ht="12.5" x14ac:dyDescent="0.25">
      <c r="A1206" s="448"/>
      <c r="B1206" s="448"/>
      <c r="C1206" s="448"/>
      <c r="D1206" s="486"/>
      <c r="E1206" s="486"/>
      <c r="F1206" s="486"/>
      <c r="G1206" s="448"/>
      <c r="H1206" s="448"/>
      <c r="I1206" s="448"/>
    </row>
    <row r="1207" spans="1:9" ht="12.5" x14ac:dyDescent="0.25">
      <c r="A1207" s="448"/>
      <c r="B1207" s="448"/>
      <c r="C1207" s="448"/>
      <c r="D1207" s="486"/>
      <c r="E1207" s="486"/>
      <c r="F1207" s="486"/>
      <c r="G1207" s="448"/>
      <c r="H1207" s="448"/>
      <c r="I1207" s="448"/>
    </row>
    <row r="1208" spans="1:9" ht="12.5" x14ac:dyDescent="0.25">
      <c r="A1208" s="448"/>
      <c r="B1208" s="448"/>
      <c r="C1208" s="448"/>
      <c r="D1208" s="486"/>
      <c r="E1208" s="486"/>
      <c r="F1208" s="486"/>
      <c r="G1208" s="448"/>
      <c r="H1208" s="448"/>
      <c r="I1208" s="448"/>
    </row>
    <row r="1209" spans="1:9" ht="12.5" x14ac:dyDescent="0.25">
      <c r="A1209" s="448"/>
      <c r="B1209" s="448"/>
      <c r="C1209" s="448"/>
      <c r="D1209" s="486"/>
      <c r="E1209" s="486"/>
      <c r="F1209" s="486"/>
      <c r="G1209" s="448"/>
      <c r="H1209" s="448"/>
      <c r="I1209" s="448"/>
    </row>
    <row r="1210" spans="1:9" ht="12.5" x14ac:dyDescent="0.25">
      <c r="A1210" s="448"/>
      <c r="B1210" s="448"/>
      <c r="C1210" s="448"/>
      <c r="D1210" s="486"/>
      <c r="E1210" s="486"/>
      <c r="F1210" s="486"/>
      <c r="G1210" s="448"/>
      <c r="H1210" s="448"/>
      <c r="I1210" s="448"/>
    </row>
    <row r="1211" spans="1:9" ht="12.5" x14ac:dyDescent="0.25">
      <c r="A1211" s="448"/>
      <c r="B1211" s="448"/>
      <c r="C1211" s="448"/>
      <c r="D1211" s="486"/>
      <c r="E1211" s="486"/>
      <c r="F1211" s="486"/>
      <c r="G1211" s="448"/>
      <c r="H1211" s="448"/>
      <c r="I1211" s="448"/>
    </row>
    <row r="1212" spans="1:9" ht="12.5" x14ac:dyDescent="0.25">
      <c r="A1212" s="448"/>
      <c r="B1212" s="448"/>
      <c r="C1212" s="448"/>
      <c r="D1212" s="486"/>
      <c r="E1212" s="486"/>
      <c r="F1212" s="486"/>
      <c r="G1212" s="448"/>
      <c r="H1212" s="448"/>
      <c r="I1212" s="448"/>
    </row>
    <row r="1213" spans="1:9" ht="12.5" x14ac:dyDescent="0.25">
      <c r="A1213" s="448"/>
      <c r="B1213" s="448"/>
      <c r="C1213" s="448"/>
      <c r="D1213" s="486"/>
      <c r="E1213" s="486"/>
      <c r="F1213" s="486"/>
      <c r="G1213" s="448"/>
      <c r="H1213" s="448"/>
      <c r="I1213" s="448"/>
    </row>
    <row r="1214" spans="1:9" ht="12.5" x14ac:dyDescent="0.25">
      <c r="A1214" s="448"/>
      <c r="B1214" s="448"/>
      <c r="C1214" s="448"/>
      <c r="D1214" s="486"/>
      <c r="E1214" s="486"/>
      <c r="F1214" s="486"/>
      <c r="G1214" s="448"/>
      <c r="H1214" s="448"/>
      <c r="I1214" s="448"/>
    </row>
    <row r="1215" spans="1:9" ht="12.5" x14ac:dyDescent="0.25">
      <c r="A1215" s="448"/>
      <c r="B1215" s="448"/>
      <c r="C1215" s="448"/>
      <c r="D1215" s="486"/>
      <c r="E1215" s="486"/>
      <c r="F1215" s="486"/>
      <c r="G1215" s="448"/>
      <c r="H1215" s="448"/>
      <c r="I1215" s="448"/>
    </row>
    <row r="1216" spans="1:9" ht="12.5" x14ac:dyDescent="0.25">
      <c r="A1216" s="448"/>
      <c r="B1216" s="448"/>
      <c r="C1216" s="448"/>
      <c r="D1216" s="486"/>
      <c r="E1216" s="486"/>
      <c r="F1216" s="486"/>
      <c r="G1216" s="448"/>
      <c r="H1216" s="448"/>
      <c r="I1216" s="448"/>
    </row>
    <row r="1217" spans="1:9" ht="12.5" x14ac:dyDescent="0.25">
      <c r="A1217" s="448"/>
      <c r="B1217" s="448"/>
      <c r="C1217" s="448"/>
      <c r="D1217" s="486"/>
      <c r="E1217" s="486"/>
      <c r="F1217" s="486"/>
      <c r="G1217" s="448"/>
      <c r="H1217" s="448"/>
      <c r="I1217" s="448"/>
    </row>
    <row r="1218" spans="1:9" ht="12.5" x14ac:dyDescent="0.25">
      <c r="A1218" s="448"/>
      <c r="B1218" s="448"/>
      <c r="C1218" s="448"/>
      <c r="D1218" s="486"/>
      <c r="E1218" s="486"/>
      <c r="F1218" s="486"/>
      <c r="G1218" s="448"/>
      <c r="H1218" s="448"/>
      <c r="I1218" s="448"/>
    </row>
    <row r="1219" spans="1:9" ht="12.5" x14ac:dyDescent="0.25">
      <c r="A1219" s="448"/>
      <c r="B1219" s="448"/>
      <c r="C1219" s="448"/>
      <c r="D1219" s="486"/>
      <c r="E1219" s="486"/>
      <c r="F1219" s="486"/>
      <c r="G1219" s="448"/>
      <c r="H1219" s="448"/>
      <c r="I1219" s="448"/>
    </row>
    <row r="1220" spans="1:9" ht="12.5" x14ac:dyDescent="0.25">
      <c r="A1220" s="448"/>
      <c r="B1220" s="448"/>
      <c r="C1220" s="448"/>
      <c r="D1220" s="486"/>
      <c r="E1220" s="486"/>
      <c r="F1220" s="486"/>
      <c r="G1220" s="448"/>
      <c r="H1220" s="448"/>
      <c r="I1220" s="448"/>
    </row>
    <row r="1221" spans="1:9" ht="12.5" x14ac:dyDescent="0.25">
      <c r="A1221" s="448"/>
      <c r="B1221" s="448"/>
      <c r="C1221" s="448"/>
      <c r="D1221" s="486"/>
      <c r="E1221" s="486"/>
      <c r="F1221" s="486"/>
      <c r="G1221" s="448"/>
      <c r="H1221" s="448"/>
      <c r="I1221" s="448"/>
    </row>
    <row r="1222" spans="1:9" ht="12.5" x14ac:dyDescent="0.25">
      <c r="A1222" s="448"/>
      <c r="B1222" s="448"/>
      <c r="C1222" s="448"/>
      <c r="D1222" s="486"/>
      <c r="E1222" s="486"/>
      <c r="F1222" s="486"/>
      <c r="G1222" s="448"/>
      <c r="H1222" s="448"/>
      <c r="I1222" s="448"/>
    </row>
    <row r="1223" spans="1:9" ht="12.5" x14ac:dyDescent="0.25">
      <c r="A1223" s="448"/>
      <c r="B1223" s="448"/>
      <c r="C1223" s="448"/>
      <c r="D1223" s="486"/>
      <c r="E1223" s="486"/>
      <c r="F1223" s="486"/>
      <c r="G1223" s="448"/>
      <c r="H1223" s="448"/>
      <c r="I1223" s="448"/>
    </row>
    <row r="1224" spans="1:9" ht="12.5" x14ac:dyDescent="0.25">
      <c r="A1224" s="448"/>
      <c r="B1224" s="448"/>
      <c r="C1224" s="448"/>
      <c r="D1224" s="486"/>
      <c r="E1224" s="486"/>
      <c r="F1224" s="486"/>
      <c r="G1224" s="448"/>
      <c r="H1224" s="448"/>
      <c r="I1224" s="448"/>
    </row>
    <row r="1225" spans="1:9" ht="12.5" x14ac:dyDescent="0.25">
      <c r="A1225" s="448"/>
      <c r="B1225" s="448"/>
      <c r="C1225" s="448"/>
      <c r="D1225" s="486"/>
      <c r="E1225" s="486"/>
      <c r="F1225" s="486"/>
      <c r="G1225" s="448"/>
      <c r="H1225" s="448"/>
      <c r="I1225" s="448"/>
    </row>
    <row r="1226" spans="1:9" ht="12.5" x14ac:dyDescent="0.25">
      <c r="A1226" s="448"/>
      <c r="B1226" s="448"/>
      <c r="C1226" s="448"/>
      <c r="D1226" s="486"/>
      <c r="E1226" s="486"/>
      <c r="F1226" s="486"/>
      <c r="G1226" s="448"/>
      <c r="H1226" s="448"/>
      <c r="I1226" s="448"/>
    </row>
    <row r="1227" spans="1:9" ht="12.5" x14ac:dyDescent="0.25">
      <c r="A1227" s="448"/>
      <c r="B1227" s="448"/>
      <c r="C1227" s="448"/>
      <c r="D1227" s="486"/>
      <c r="E1227" s="486"/>
      <c r="F1227" s="486"/>
      <c r="G1227" s="448"/>
      <c r="H1227" s="448"/>
      <c r="I1227" s="448"/>
    </row>
    <row r="1228" spans="1:9" ht="12.5" x14ac:dyDescent="0.25">
      <c r="A1228" s="448"/>
      <c r="B1228" s="448"/>
      <c r="C1228" s="448"/>
      <c r="D1228" s="486"/>
      <c r="E1228" s="486"/>
      <c r="F1228" s="486"/>
      <c r="G1228" s="448"/>
      <c r="H1228" s="448"/>
      <c r="I1228" s="448"/>
    </row>
    <row r="1229" spans="1:9" ht="12.5" x14ac:dyDescent="0.25">
      <c r="A1229" s="448"/>
      <c r="B1229" s="448"/>
      <c r="C1229" s="448"/>
      <c r="D1229" s="486"/>
      <c r="E1229" s="486"/>
      <c r="F1229" s="486"/>
      <c r="G1229" s="448"/>
      <c r="H1229" s="448"/>
      <c r="I1229" s="448"/>
    </row>
    <row r="1230" spans="1:9" ht="12.5" x14ac:dyDescent="0.25">
      <c r="A1230" s="448"/>
      <c r="B1230" s="448"/>
      <c r="C1230" s="448"/>
      <c r="D1230" s="486"/>
      <c r="E1230" s="486"/>
      <c r="F1230" s="486"/>
      <c r="G1230" s="448"/>
      <c r="H1230" s="448"/>
      <c r="I1230" s="448"/>
    </row>
    <row r="1231" spans="1:9" ht="12.5" x14ac:dyDescent="0.25">
      <c r="A1231" s="448"/>
      <c r="B1231" s="448"/>
      <c r="C1231" s="448"/>
      <c r="D1231" s="486"/>
      <c r="E1231" s="486"/>
      <c r="F1231" s="486"/>
      <c r="G1231" s="448"/>
      <c r="H1231" s="448"/>
      <c r="I1231" s="448"/>
    </row>
    <row r="1232" spans="1:9" ht="12.5" x14ac:dyDescent="0.25">
      <c r="A1232" s="448"/>
      <c r="B1232" s="448"/>
      <c r="C1232" s="448"/>
      <c r="D1232" s="486"/>
      <c r="E1232" s="486"/>
      <c r="F1232" s="486"/>
      <c r="G1232" s="448"/>
      <c r="H1232" s="448"/>
      <c r="I1232" s="448"/>
    </row>
    <row r="1233" spans="1:9" ht="12.5" x14ac:dyDescent="0.25">
      <c r="A1233" s="448"/>
      <c r="B1233" s="448"/>
      <c r="C1233" s="448"/>
      <c r="D1233" s="486"/>
      <c r="E1233" s="486"/>
      <c r="F1233" s="486"/>
      <c r="G1233" s="448"/>
      <c r="H1233" s="448"/>
      <c r="I1233" s="448"/>
    </row>
    <row r="1234" spans="1:9" ht="12.5" x14ac:dyDescent="0.25">
      <c r="A1234" s="448"/>
      <c r="B1234" s="448"/>
      <c r="C1234" s="448"/>
      <c r="D1234" s="486"/>
      <c r="E1234" s="486"/>
      <c r="F1234" s="486"/>
      <c r="G1234" s="448"/>
      <c r="H1234" s="448"/>
      <c r="I1234" s="448"/>
    </row>
    <row r="1235" spans="1:9" ht="12.5" x14ac:dyDescent="0.25">
      <c r="A1235" s="448"/>
      <c r="B1235" s="448"/>
      <c r="C1235" s="448"/>
      <c r="D1235" s="486"/>
      <c r="E1235" s="486"/>
      <c r="F1235" s="486"/>
      <c r="G1235" s="448"/>
      <c r="H1235" s="448"/>
      <c r="I1235" s="448"/>
    </row>
    <row r="1236" spans="1:9" ht="12.5" x14ac:dyDescent="0.25">
      <c r="A1236" s="448"/>
      <c r="B1236" s="448"/>
      <c r="C1236" s="448"/>
      <c r="D1236" s="486"/>
      <c r="E1236" s="486"/>
      <c r="F1236" s="486"/>
      <c r="G1236" s="448"/>
      <c r="H1236" s="448"/>
      <c r="I1236" s="448"/>
    </row>
    <row r="1237" spans="1:9" ht="12.5" x14ac:dyDescent="0.25">
      <c r="A1237" s="448"/>
      <c r="B1237" s="448"/>
      <c r="C1237" s="448"/>
      <c r="D1237" s="486"/>
      <c r="E1237" s="486"/>
      <c r="F1237" s="486"/>
      <c r="G1237" s="448"/>
      <c r="H1237" s="448"/>
      <c r="I1237" s="448"/>
    </row>
    <row r="1238" spans="1:9" ht="12.5" x14ac:dyDescent="0.25">
      <c r="A1238" s="448"/>
      <c r="B1238" s="448"/>
      <c r="C1238" s="448"/>
      <c r="D1238" s="486"/>
      <c r="E1238" s="486"/>
      <c r="F1238" s="486"/>
      <c r="G1238" s="448"/>
      <c r="H1238" s="448"/>
      <c r="I1238" s="448"/>
    </row>
    <row r="1239" spans="1:9" ht="12.5" x14ac:dyDescent="0.25">
      <c r="A1239" s="448"/>
      <c r="B1239" s="448"/>
      <c r="C1239" s="448"/>
      <c r="D1239" s="486"/>
      <c r="E1239" s="486"/>
      <c r="F1239" s="486"/>
      <c r="G1239" s="448"/>
      <c r="H1239" s="448"/>
      <c r="I1239" s="448"/>
    </row>
    <row r="1240" spans="1:9" ht="12.5" x14ac:dyDescent="0.25">
      <c r="A1240" s="448"/>
      <c r="B1240" s="448"/>
      <c r="C1240" s="448"/>
      <c r="D1240" s="486"/>
      <c r="E1240" s="486"/>
      <c r="F1240" s="486"/>
      <c r="G1240" s="448"/>
      <c r="H1240" s="448"/>
      <c r="I1240" s="448"/>
    </row>
    <row r="1241" spans="1:9" ht="12.5" x14ac:dyDescent="0.25">
      <c r="A1241" s="448"/>
      <c r="B1241" s="448"/>
      <c r="C1241" s="448"/>
      <c r="D1241" s="486"/>
      <c r="E1241" s="486"/>
      <c r="F1241" s="486"/>
      <c r="G1241" s="448"/>
      <c r="H1241" s="448"/>
      <c r="I1241" s="448"/>
    </row>
    <row r="1242" spans="1:9" ht="12.5" x14ac:dyDescent="0.25">
      <c r="A1242" s="448"/>
      <c r="B1242" s="448"/>
      <c r="C1242" s="448"/>
      <c r="D1242" s="486"/>
      <c r="E1242" s="486"/>
      <c r="F1242" s="486"/>
      <c r="G1242" s="448"/>
      <c r="H1242" s="448"/>
      <c r="I1242" s="448"/>
    </row>
    <row r="1243" spans="1:9" ht="12.5" x14ac:dyDescent="0.25">
      <c r="A1243" s="448"/>
      <c r="B1243" s="448"/>
      <c r="C1243" s="448"/>
      <c r="D1243" s="486"/>
      <c r="E1243" s="486"/>
      <c r="F1243" s="486"/>
      <c r="G1243" s="448"/>
      <c r="H1243" s="448"/>
      <c r="I1243" s="448"/>
    </row>
    <row r="1244" spans="1:9" ht="12.5" x14ac:dyDescent="0.25">
      <c r="A1244" s="448"/>
      <c r="B1244" s="448"/>
      <c r="C1244" s="448"/>
      <c r="D1244" s="486"/>
      <c r="E1244" s="486"/>
      <c r="F1244" s="486"/>
      <c r="G1244" s="448"/>
      <c r="H1244" s="448"/>
      <c r="I1244" s="448"/>
    </row>
    <row r="1245" spans="1:9" ht="12.5" x14ac:dyDescent="0.25">
      <c r="A1245" s="448"/>
      <c r="B1245" s="448"/>
      <c r="C1245" s="448"/>
      <c r="D1245" s="486"/>
      <c r="E1245" s="486"/>
      <c r="F1245" s="486"/>
      <c r="G1245" s="448"/>
      <c r="H1245" s="448"/>
      <c r="I1245" s="448"/>
    </row>
    <row r="1246" spans="1:9" ht="12.5" x14ac:dyDescent="0.25">
      <c r="A1246" s="448"/>
      <c r="B1246" s="448"/>
      <c r="C1246" s="448"/>
      <c r="D1246" s="486"/>
      <c r="E1246" s="486"/>
      <c r="F1246" s="486"/>
      <c r="G1246" s="448"/>
      <c r="H1246" s="448"/>
      <c r="I1246" s="448"/>
    </row>
    <row r="1247" spans="1:9" ht="12.5" x14ac:dyDescent="0.25">
      <c r="A1247" s="448"/>
      <c r="B1247" s="448"/>
      <c r="C1247" s="448"/>
      <c r="D1247" s="486"/>
      <c r="E1247" s="486"/>
      <c r="F1247" s="486"/>
      <c r="G1247" s="448"/>
      <c r="H1247" s="448"/>
      <c r="I1247" s="448"/>
    </row>
    <row r="1248" spans="1:9" ht="12.5" x14ac:dyDescent="0.25">
      <c r="A1248" s="448"/>
      <c r="B1248" s="448"/>
      <c r="C1248" s="448"/>
      <c r="D1248" s="486"/>
      <c r="E1248" s="486"/>
      <c r="F1248" s="486"/>
      <c r="G1248" s="448"/>
      <c r="H1248" s="448"/>
      <c r="I1248" s="448"/>
    </row>
    <row r="1249" spans="1:9" ht="12.5" x14ac:dyDescent="0.25">
      <c r="A1249" s="448"/>
      <c r="B1249" s="448"/>
      <c r="C1249" s="448"/>
      <c r="D1249" s="486"/>
      <c r="E1249" s="486"/>
      <c r="F1249" s="486"/>
      <c r="G1249" s="448"/>
      <c r="H1249" s="448"/>
      <c r="I1249" s="448"/>
    </row>
    <row r="1250" spans="1:9" ht="12.5" x14ac:dyDescent="0.25">
      <c r="A1250" s="448"/>
      <c r="B1250" s="448"/>
      <c r="C1250" s="448"/>
      <c r="D1250" s="486"/>
      <c r="E1250" s="486"/>
      <c r="F1250" s="486"/>
      <c r="G1250" s="448"/>
      <c r="H1250" s="448"/>
      <c r="I1250" s="448"/>
    </row>
    <row r="1251" spans="1:9" ht="12.5" x14ac:dyDescent="0.25">
      <c r="A1251" s="448"/>
      <c r="B1251" s="448"/>
      <c r="C1251" s="448"/>
      <c r="D1251" s="486"/>
      <c r="E1251" s="486"/>
      <c r="F1251" s="486"/>
      <c r="G1251" s="448"/>
      <c r="H1251" s="448"/>
      <c r="I1251" s="448"/>
    </row>
    <row r="1252" spans="1:9" ht="12.5" x14ac:dyDescent="0.25">
      <c r="A1252" s="448"/>
      <c r="B1252" s="448"/>
      <c r="C1252" s="448"/>
      <c r="D1252" s="486"/>
      <c r="E1252" s="486"/>
      <c r="F1252" s="486"/>
      <c r="G1252" s="448"/>
      <c r="H1252" s="448"/>
      <c r="I1252" s="448"/>
    </row>
    <row r="1253" spans="1:9" ht="12.5" x14ac:dyDescent="0.25">
      <c r="A1253" s="448"/>
      <c r="B1253" s="448"/>
      <c r="C1253" s="448"/>
      <c r="D1253" s="486"/>
      <c r="E1253" s="486"/>
      <c r="F1253" s="486"/>
      <c r="G1253" s="448"/>
      <c r="H1253" s="448"/>
      <c r="I1253" s="448"/>
    </row>
    <row r="1254" spans="1:9" ht="12.5" x14ac:dyDescent="0.25">
      <c r="A1254" s="448"/>
      <c r="B1254" s="448"/>
      <c r="C1254" s="448"/>
      <c r="D1254" s="486"/>
      <c r="E1254" s="486"/>
      <c r="F1254" s="486"/>
      <c r="G1254" s="448"/>
      <c r="H1254" s="448"/>
      <c r="I1254" s="448"/>
    </row>
    <row r="1255" spans="1:9" ht="12.5" x14ac:dyDescent="0.25">
      <c r="A1255" s="448"/>
      <c r="B1255" s="448"/>
      <c r="C1255" s="448"/>
      <c r="D1255" s="486"/>
      <c r="E1255" s="486"/>
      <c r="F1255" s="486"/>
      <c r="G1255" s="448"/>
      <c r="H1255" s="448"/>
      <c r="I1255" s="448"/>
    </row>
    <row r="1256" spans="1:9" ht="12.5" x14ac:dyDescent="0.25">
      <c r="A1256" s="448"/>
      <c r="B1256" s="448"/>
      <c r="C1256" s="448"/>
      <c r="D1256" s="486"/>
      <c r="E1256" s="486"/>
      <c r="F1256" s="486"/>
      <c r="G1256" s="448"/>
      <c r="H1256" s="448"/>
      <c r="I1256" s="448"/>
    </row>
    <row r="1257" spans="1:9" ht="12.5" x14ac:dyDescent="0.25">
      <c r="A1257" s="448"/>
      <c r="B1257" s="448"/>
      <c r="C1257" s="448"/>
      <c r="D1257" s="486"/>
      <c r="E1257" s="486"/>
      <c r="F1257" s="486"/>
      <c r="G1257" s="448"/>
      <c r="H1257" s="448"/>
      <c r="I1257" s="448"/>
    </row>
    <row r="1258" spans="1:9" ht="12.5" x14ac:dyDescent="0.25">
      <c r="A1258" s="448"/>
      <c r="B1258" s="448"/>
      <c r="C1258" s="448"/>
      <c r="D1258" s="486"/>
      <c r="E1258" s="486"/>
      <c r="F1258" s="486"/>
      <c r="G1258" s="448"/>
      <c r="H1258" s="448"/>
      <c r="I1258" s="448"/>
    </row>
    <row r="1259" spans="1:9" ht="12.5" x14ac:dyDescent="0.25">
      <c r="A1259" s="448"/>
      <c r="B1259" s="448"/>
      <c r="C1259" s="448"/>
      <c r="D1259" s="486"/>
      <c r="E1259" s="486"/>
      <c r="F1259" s="486"/>
      <c r="G1259" s="448"/>
      <c r="H1259" s="448"/>
      <c r="I1259" s="448"/>
    </row>
    <row r="1260" spans="1:9" ht="12.5" x14ac:dyDescent="0.25">
      <c r="A1260" s="448"/>
      <c r="B1260" s="448"/>
      <c r="C1260" s="448"/>
      <c r="D1260" s="486"/>
      <c r="E1260" s="486"/>
      <c r="F1260" s="486"/>
      <c r="G1260" s="448"/>
      <c r="H1260" s="448"/>
      <c r="I1260" s="448"/>
    </row>
    <row r="1261" spans="1:9" ht="12.5" x14ac:dyDescent="0.25">
      <c r="A1261" s="448"/>
      <c r="B1261" s="448"/>
      <c r="C1261" s="448"/>
      <c r="D1261" s="486"/>
      <c r="E1261" s="486"/>
      <c r="F1261" s="486"/>
      <c r="G1261" s="448"/>
      <c r="H1261" s="448"/>
      <c r="I1261" s="448"/>
    </row>
    <row r="1262" spans="1:9" ht="12.5" x14ac:dyDescent="0.25">
      <c r="A1262" s="448"/>
      <c r="B1262" s="448"/>
      <c r="C1262" s="448"/>
      <c r="D1262" s="486"/>
      <c r="E1262" s="486"/>
      <c r="F1262" s="486"/>
      <c r="G1262" s="448"/>
      <c r="H1262" s="448"/>
      <c r="I1262" s="448"/>
    </row>
    <row r="1263" spans="1:9" ht="12.5" x14ac:dyDescent="0.25">
      <c r="A1263" s="448"/>
      <c r="B1263" s="448"/>
      <c r="C1263" s="448"/>
      <c r="D1263" s="486"/>
      <c r="E1263" s="486"/>
      <c r="F1263" s="486"/>
      <c r="G1263" s="448"/>
      <c r="H1263" s="448"/>
      <c r="I1263" s="448"/>
    </row>
    <row r="1264" spans="1:9" ht="12.5" x14ac:dyDescent="0.25">
      <c r="A1264" s="448"/>
      <c r="B1264" s="448"/>
      <c r="C1264" s="448"/>
      <c r="D1264" s="486"/>
      <c r="E1264" s="486"/>
      <c r="F1264" s="486"/>
      <c r="G1264" s="448"/>
      <c r="H1264" s="448"/>
      <c r="I1264" s="448"/>
    </row>
    <row r="1265" spans="1:9" ht="12.5" x14ac:dyDescent="0.25">
      <c r="A1265" s="448"/>
      <c r="B1265" s="448"/>
      <c r="C1265" s="448"/>
      <c r="D1265" s="486"/>
      <c r="E1265" s="486"/>
      <c r="F1265" s="486"/>
      <c r="G1265" s="448"/>
      <c r="H1265" s="448"/>
      <c r="I1265" s="448"/>
    </row>
    <row r="1266" spans="1:9" ht="12.5" x14ac:dyDescent="0.25">
      <c r="A1266" s="448"/>
      <c r="B1266" s="448"/>
      <c r="C1266" s="448"/>
      <c r="D1266" s="486"/>
      <c r="E1266" s="486"/>
      <c r="F1266" s="486"/>
      <c r="G1266" s="448"/>
      <c r="H1266" s="448"/>
      <c r="I1266" s="448"/>
    </row>
    <row r="1267" spans="1:9" ht="12.5" x14ac:dyDescent="0.25">
      <c r="A1267" s="448"/>
      <c r="B1267" s="448"/>
      <c r="C1267" s="448"/>
      <c r="D1267" s="486"/>
      <c r="E1267" s="486"/>
      <c r="F1267" s="486"/>
      <c r="G1267" s="448"/>
      <c r="H1267" s="448"/>
      <c r="I1267" s="448"/>
    </row>
    <row r="1268" spans="1:9" ht="12.5" x14ac:dyDescent="0.25">
      <c r="A1268" s="448"/>
      <c r="B1268" s="448"/>
      <c r="C1268" s="448"/>
      <c r="D1268" s="486"/>
      <c r="E1268" s="486"/>
      <c r="F1268" s="486"/>
      <c r="G1268" s="448"/>
      <c r="H1268" s="448"/>
      <c r="I1268" s="448"/>
    </row>
    <row r="1269" spans="1:9" ht="12.5" x14ac:dyDescent="0.25">
      <c r="A1269" s="448"/>
      <c r="B1269" s="448"/>
      <c r="C1269" s="448"/>
      <c r="D1269" s="486"/>
      <c r="E1269" s="486"/>
      <c r="F1269" s="486"/>
      <c r="G1269" s="448"/>
      <c r="H1269" s="448"/>
      <c r="I1269" s="448"/>
    </row>
    <row r="1270" spans="1:9" ht="12.5" x14ac:dyDescent="0.25">
      <c r="A1270" s="448"/>
      <c r="B1270" s="448"/>
      <c r="C1270" s="448"/>
      <c r="D1270" s="486"/>
      <c r="E1270" s="486"/>
      <c r="F1270" s="486"/>
      <c r="G1270" s="448"/>
      <c r="H1270" s="448"/>
      <c r="I1270" s="448"/>
    </row>
    <row r="1271" spans="1:9" ht="12.5" x14ac:dyDescent="0.25">
      <c r="A1271" s="448"/>
      <c r="B1271" s="448"/>
      <c r="C1271" s="448"/>
      <c r="D1271" s="486"/>
      <c r="E1271" s="486"/>
      <c r="F1271" s="486"/>
      <c r="G1271" s="448"/>
      <c r="H1271" s="448"/>
      <c r="I1271" s="448"/>
    </row>
    <row r="1272" spans="1:9" ht="12.5" x14ac:dyDescent="0.25">
      <c r="A1272" s="448"/>
      <c r="B1272" s="448"/>
      <c r="C1272" s="448"/>
      <c r="D1272" s="486"/>
      <c r="E1272" s="486"/>
      <c r="F1272" s="486"/>
      <c r="G1272" s="448"/>
      <c r="H1272" s="448"/>
      <c r="I1272" s="448"/>
    </row>
    <row r="1273" spans="1:9" ht="12.5" x14ac:dyDescent="0.25">
      <c r="A1273" s="448"/>
      <c r="B1273" s="448"/>
      <c r="C1273" s="448"/>
      <c r="D1273" s="486"/>
      <c r="E1273" s="486"/>
      <c r="F1273" s="486"/>
      <c r="G1273" s="448"/>
      <c r="H1273" s="448"/>
      <c r="I1273" s="448"/>
    </row>
    <row r="1274" spans="1:9" ht="12.5" x14ac:dyDescent="0.25">
      <c r="A1274" s="448"/>
      <c r="B1274" s="448"/>
      <c r="C1274" s="448"/>
      <c r="D1274" s="486"/>
      <c r="E1274" s="486"/>
      <c r="F1274" s="486"/>
      <c r="G1274" s="448"/>
      <c r="H1274" s="448"/>
      <c r="I1274" s="448"/>
    </row>
    <row r="1275" spans="1:9" ht="12.5" x14ac:dyDescent="0.25">
      <c r="A1275" s="448"/>
      <c r="B1275" s="448"/>
      <c r="C1275" s="448"/>
      <c r="D1275" s="486"/>
      <c r="E1275" s="486"/>
      <c r="F1275" s="486"/>
      <c r="G1275" s="448"/>
      <c r="H1275" s="448"/>
      <c r="I1275" s="448"/>
    </row>
    <row r="1276" spans="1:9" ht="12.5" x14ac:dyDescent="0.25">
      <c r="A1276" s="448"/>
      <c r="B1276" s="448"/>
      <c r="C1276" s="448"/>
      <c r="D1276" s="486"/>
      <c r="E1276" s="486"/>
      <c r="F1276" s="486"/>
      <c r="G1276" s="448"/>
      <c r="H1276" s="448"/>
      <c r="I1276" s="448"/>
    </row>
    <row r="1277" spans="1:9" ht="12.5" x14ac:dyDescent="0.25">
      <c r="A1277" s="448"/>
      <c r="B1277" s="448"/>
      <c r="C1277" s="448"/>
      <c r="D1277" s="486"/>
      <c r="E1277" s="486"/>
      <c r="F1277" s="486"/>
      <c r="G1277" s="448"/>
      <c r="H1277" s="448"/>
      <c r="I1277" s="448"/>
    </row>
    <row r="1278" spans="1:9" ht="12.5" x14ac:dyDescent="0.25">
      <c r="A1278" s="448"/>
      <c r="B1278" s="448"/>
      <c r="C1278" s="448"/>
      <c r="D1278" s="486"/>
      <c r="E1278" s="486"/>
      <c r="F1278" s="486"/>
      <c r="G1278" s="448"/>
      <c r="H1278" s="448"/>
      <c r="I1278" s="448"/>
    </row>
    <row r="1279" spans="1:9" ht="12.5" x14ac:dyDescent="0.25">
      <c r="A1279" s="448"/>
      <c r="B1279" s="448"/>
      <c r="C1279" s="448"/>
      <c r="D1279" s="486"/>
      <c r="E1279" s="486"/>
      <c r="F1279" s="486"/>
      <c r="G1279" s="448"/>
      <c r="H1279" s="448"/>
      <c r="I1279" s="448"/>
    </row>
    <row r="1280" spans="1:9" ht="12.5" x14ac:dyDescent="0.25">
      <c r="A1280" s="448"/>
      <c r="B1280" s="448"/>
      <c r="C1280" s="448"/>
      <c r="D1280" s="486"/>
      <c r="E1280" s="486"/>
      <c r="F1280" s="486"/>
      <c r="G1280" s="448"/>
      <c r="H1280" s="448"/>
      <c r="I1280" s="448"/>
    </row>
    <row r="1281" spans="1:9" ht="12.5" x14ac:dyDescent="0.25">
      <c r="A1281" s="448"/>
      <c r="B1281" s="448"/>
      <c r="C1281" s="448"/>
      <c r="D1281" s="486"/>
      <c r="E1281" s="486"/>
      <c r="F1281" s="486"/>
      <c r="G1281" s="448"/>
      <c r="H1281" s="448"/>
      <c r="I1281" s="448"/>
    </row>
    <row r="1282" spans="1:9" ht="12.5" x14ac:dyDescent="0.25">
      <c r="A1282" s="448"/>
      <c r="B1282" s="448"/>
      <c r="C1282" s="448"/>
      <c r="D1282" s="486"/>
      <c r="E1282" s="486"/>
      <c r="F1282" s="486"/>
      <c r="G1282" s="448"/>
      <c r="H1282" s="448"/>
      <c r="I1282" s="448"/>
    </row>
    <row r="1283" spans="1:9" ht="12.5" x14ac:dyDescent="0.25">
      <c r="A1283" s="448"/>
      <c r="B1283" s="448"/>
      <c r="C1283" s="448"/>
      <c r="D1283" s="486"/>
      <c r="E1283" s="486"/>
      <c r="F1283" s="486"/>
      <c r="G1283" s="448"/>
      <c r="H1283" s="448"/>
      <c r="I1283" s="448"/>
    </row>
    <row r="1284" spans="1:9" ht="12.5" x14ac:dyDescent="0.25">
      <c r="A1284" s="448"/>
      <c r="B1284" s="448"/>
      <c r="C1284" s="448"/>
      <c r="D1284" s="486"/>
      <c r="E1284" s="486"/>
      <c r="F1284" s="486"/>
      <c r="G1284" s="448"/>
      <c r="H1284" s="448"/>
      <c r="I1284" s="448"/>
    </row>
    <row r="1285" spans="1:9" ht="12.5" x14ac:dyDescent="0.25">
      <c r="A1285" s="448"/>
      <c r="B1285" s="448"/>
      <c r="C1285" s="448"/>
      <c r="D1285" s="486"/>
      <c r="E1285" s="486"/>
      <c r="F1285" s="486"/>
      <c r="G1285" s="448"/>
      <c r="H1285" s="448"/>
      <c r="I1285" s="448"/>
    </row>
    <row r="1286" spans="1:9" ht="12.5" x14ac:dyDescent="0.25">
      <c r="A1286" s="448"/>
      <c r="B1286" s="448"/>
      <c r="C1286" s="448"/>
      <c r="D1286" s="486"/>
      <c r="E1286" s="486"/>
      <c r="F1286" s="486"/>
      <c r="G1286" s="448"/>
      <c r="H1286" s="448"/>
      <c r="I1286" s="448"/>
    </row>
    <row r="1287" spans="1:9" ht="12.5" x14ac:dyDescent="0.25">
      <c r="A1287" s="448"/>
      <c r="B1287" s="448"/>
      <c r="C1287" s="448"/>
      <c r="D1287" s="486"/>
      <c r="E1287" s="486"/>
      <c r="F1287" s="486"/>
      <c r="G1287" s="448"/>
      <c r="H1287" s="448"/>
      <c r="I1287" s="448"/>
    </row>
    <row r="1288" spans="1:9" ht="12.5" x14ac:dyDescent="0.25">
      <c r="A1288" s="448"/>
      <c r="B1288" s="448"/>
      <c r="C1288" s="448"/>
      <c r="D1288" s="486"/>
      <c r="E1288" s="486"/>
      <c r="F1288" s="486"/>
      <c r="G1288" s="448"/>
      <c r="H1288" s="448"/>
      <c r="I1288" s="448"/>
    </row>
    <row r="1289" spans="1:9" ht="12.5" x14ac:dyDescent="0.25">
      <c r="A1289" s="448"/>
      <c r="B1289" s="448"/>
      <c r="C1289" s="448"/>
      <c r="D1289" s="486"/>
      <c r="E1289" s="486"/>
      <c r="F1289" s="486"/>
      <c r="G1289" s="448"/>
      <c r="H1289" s="448"/>
      <c r="I1289" s="448"/>
    </row>
    <row r="1290" spans="1:9" ht="12.5" x14ac:dyDescent="0.25">
      <c r="A1290" s="448"/>
      <c r="B1290" s="448"/>
      <c r="C1290" s="448"/>
      <c r="D1290" s="486"/>
      <c r="E1290" s="486"/>
      <c r="F1290" s="486"/>
      <c r="G1290" s="448"/>
      <c r="H1290" s="448"/>
      <c r="I1290" s="448"/>
    </row>
    <row r="1291" spans="1:9" ht="12.5" x14ac:dyDescent="0.25">
      <c r="A1291" s="448"/>
      <c r="B1291" s="448"/>
      <c r="C1291" s="448"/>
      <c r="D1291" s="486"/>
      <c r="E1291" s="486"/>
      <c r="F1291" s="486"/>
      <c r="G1291" s="448"/>
      <c r="H1291" s="448"/>
      <c r="I1291" s="448"/>
    </row>
    <row r="1292" spans="1:9" ht="12.5" x14ac:dyDescent="0.25">
      <c r="A1292" s="448"/>
      <c r="B1292" s="448"/>
      <c r="C1292" s="448"/>
      <c r="D1292" s="486"/>
      <c r="E1292" s="486"/>
      <c r="F1292" s="486"/>
      <c r="G1292" s="448"/>
      <c r="H1292" s="448"/>
      <c r="I1292" s="448"/>
    </row>
    <row r="1293" spans="1:9" ht="12.5" x14ac:dyDescent="0.25">
      <c r="A1293" s="448"/>
      <c r="B1293" s="448"/>
      <c r="C1293" s="448"/>
      <c r="D1293" s="486"/>
      <c r="E1293" s="486"/>
      <c r="F1293" s="486"/>
      <c r="G1293" s="448"/>
      <c r="H1293" s="448"/>
      <c r="I1293" s="448"/>
    </row>
    <row r="1294" spans="1:9" ht="12.5" x14ac:dyDescent="0.25">
      <c r="A1294" s="448"/>
      <c r="B1294" s="448"/>
      <c r="C1294" s="448"/>
      <c r="D1294" s="486"/>
      <c r="E1294" s="486"/>
      <c r="F1294" s="486"/>
      <c r="G1294" s="448"/>
      <c r="H1294" s="448"/>
      <c r="I1294" s="448"/>
    </row>
    <row r="1295" spans="1:9" ht="12.5" x14ac:dyDescent="0.25">
      <c r="A1295" s="448"/>
      <c r="B1295" s="448"/>
      <c r="C1295" s="448"/>
      <c r="D1295" s="486"/>
      <c r="E1295" s="486"/>
      <c r="F1295" s="486"/>
      <c r="G1295" s="448"/>
      <c r="H1295" s="448"/>
      <c r="I1295" s="448"/>
    </row>
    <row r="1296" spans="1:9" ht="12.5" x14ac:dyDescent="0.25">
      <c r="A1296" s="448"/>
      <c r="B1296" s="448"/>
      <c r="C1296" s="448"/>
      <c r="D1296" s="486"/>
      <c r="E1296" s="486"/>
      <c r="F1296" s="486"/>
      <c r="G1296" s="448"/>
      <c r="H1296" s="448"/>
      <c r="I1296" s="448"/>
    </row>
    <row r="1297" spans="1:9" ht="12.5" x14ac:dyDescent="0.25">
      <c r="A1297" s="448"/>
      <c r="B1297" s="448"/>
      <c r="C1297" s="448"/>
      <c r="D1297" s="486"/>
      <c r="E1297" s="486"/>
      <c r="F1297" s="486"/>
      <c r="G1297" s="448"/>
      <c r="H1297" s="448"/>
      <c r="I1297" s="448"/>
    </row>
    <row r="1298" spans="1:9" ht="12.5" x14ac:dyDescent="0.25">
      <c r="A1298" s="448"/>
      <c r="B1298" s="448"/>
      <c r="C1298" s="448"/>
      <c r="D1298" s="486"/>
      <c r="E1298" s="486"/>
      <c r="F1298" s="486"/>
      <c r="G1298" s="448"/>
      <c r="H1298" s="448"/>
      <c r="I1298" s="448"/>
    </row>
    <row r="1299" spans="1:9" ht="12.5" x14ac:dyDescent="0.25">
      <c r="A1299" s="448"/>
      <c r="B1299" s="448"/>
      <c r="C1299" s="448"/>
      <c r="D1299" s="486"/>
      <c r="E1299" s="486"/>
      <c r="F1299" s="486"/>
      <c r="G1299" s="448"/>
      <c r="H1299" s="448"/>
      <c r="I1299" s="448"/>
    </row>
    <row r="1300" spans="1:9" ht="12.5" x14ac:dyDescent="0.25">
      <c r="A1300" s="448"/>
      <c r="B1300" s="448"/>
      <c r="C1300" s="448"/>
      <c r="D1300" s="486"/>
      <c r="E1300" s="486"/>
      <c r="F1300" s="486"/>
      <c r="G1300" s="448"/>
      <c r="H1300" s="448"/>
      <c r="I1300" s="448"/>
    </row>
    <row r="1301" spans="1:9" ht="12.5" x14ac:dyDescent="0.25">
      <c r="A1301" s="448"/>
      <c r="B1301" s="448"/>
      <c r="C1301" s="448"/>
      <c r="D1301" s="486"/>
      <c r="E1301" s="486"/>
      <c r="F1301" s="486"/>
      <c r="G1301" s="448"/>
      <c r="H1301" s="448"/>
      <c r="I1301" s="448"/>
    </row>
    <row r="1302" spans="1:9" ht="12.5" x14ac:dyDescent="0.25">
      <c r="A1302" s="448"/>
      <c r="B1302" s="448"/>
      <c r="C1302" s="448"/>
      <c r="D1302" s="486"/>
      <c r="E1302" s="486"/>
      <c r="F1302" s="486"/>
      <c r="G1302" s="448"/>
      <c r="H1302" s="448"/>
      <c r="I1302" s="448"/>
    </row>
    <row r="1303" spans="1:9" ht="12.5" x14ac:dyDescent="0.25">
      <c r="A1303" s="448"/>
      <c r="B1303" s="448"/>
      <c r="C1303" s="448"/>
      <c r="D1303" s="486"/>
      <c r="E1303" s="486"/>
      <c r="F1303" s="486"/>
      <c r="G1303" s="448"/>
      <c r="H1303" s="448"/>
      <c r="I1303" s="448"/>
    </row>
    <row r="1304" spans="1:9" ht="12.5" x14ac:dyDescent="0.25">
      <c r="A1304" s="448"/>
      <c r="B1304" s="448"/>
      <c r="C1304" s="448"/>
      <c r="D1304" s="486"/>
      <c r="E1304" s="486"/>
      <c r="F1304" s="486"/>
      <c r="G1304" s="448"/>
      <c r="H1304" s="448"/>
      <c r="I1304" s="448"/>
    </row>
    <row r="1305" spans="1:9" ht="12.5" x14ac:dyDescent="0.25">
      <c r="A1305" s="448"/>
      <c r="B1305" s="448"/>
      <c r="C1305" s="448"/>
      <c r="D1305" s="486"/>
      <c r="E1305" s="486"/>
      <c r="F1305" s="486"/>
      <c r="G1305" s="448"/>
      <c r="H1305" s="448"/>
      <c r="I1305" s="448"/>
    </row>
    <row r="1306" spans="1:9" ht="12.5" x14ac:dyDescent="0.25">
      <c r="A1306" s="448"/>
      <c r="B1306" s="448"/>
      <c r="C1306" s="448"/>
      <c r="D1306" s="486"/>
      <c r="E1306" s="486"/>
      <c r="F1306" s="486"/>
      <c r="G1306" s="448"/>
      <c r="H1306" s="448"/>
      <c r="I1306" s="448"/>
    </row>
    <row r="1307" spans="1:9" ht="12.5" x14ac:dyDescent="0.25">
      <c r="A1307" s="448"/>
      <c r="B1307" s="448"/>
      <c r="C1307" s="448"/>
      <c r="D1307" s="486"/>
      <c r="E1307" s="486"/>
      <c r="F1307" s="486"/>
      <c r="G1307" s="448"/>
      <c r="H1307" s="448"/>
      <c r="I1307" s="448"/>
    </row>
    <row r="1308" spans="1:9" ht="12.5" x14ac:dyDescent="0.25">
      <c r="A1308" s="448"/>
      <c r="B1308" s="448"/>
      <c r="C1308" s="448"/>
      <c r="D1308" s="486"/>
      <c r="E1308" s="486"/>
      <c r="F1308" s="486"/>
      <c r="G1308" s="448"/>
      <c r="H1308" s="448"/>
      <c r="I1308" s="448"/>
    </row>
    <row r="1309" spans="1:9" ht="12.5" x14ac:dyDescent="0.25">
      <c r="A1309" s="448"/>
      <c r="B1309" s="448"/>
      <c r="C1309" s="448"/>
      <c r="D1309" s="486"/>
      <c r="E1309" s="486"/>
      <c r="F1309" s="486"/>
      <c r="G1309" s="448"/>
      <c r="H1309" s="448"/>
      <c r="I1309" s="448"/>
    </row>
    <row r="1310" spans="1:9" ht="12.5" x14ac:dyDescent="0.25">
      <c r="A1310" s="448"/>
      <c r="B1310" s="448"/>
      <c r="C1310" s="448"/>
      <c r="D1310" s="486"/>
      <c r="E1310" s="486"/>
      <c r="F1310" s="486"/>
      <c r="G1310" s="448"/>
      <c r="H1310" s="448"/>
      <c r="I1310" s="448"/>
    </row>
    <row r="1311" spans="1:9" ht="12.5" x14ac:dyDescent="0.25">
      <c r="A1311" s="448"/>
      <c r="B1311" s="448"/>
      <c r="C1311" s="448"/>
      <c r="D1311" s="486"/>
      <c r="E1311" s="486"/>
      <c r="F1311" s="486"/>
      <c r="G1311" s="448"/>
      <c r="H1311" s="448"/>
      <c r="I1311" s="448"/>
    </row>
    <row r="1312" spans="1:9" ht="12.5" x14ac:dyDescent="0.25">
      <c r="A1312" s="448"/>
      <c r="B1312" s="448"/>
      <c r="C1312" s="448"/>
      <c r="D1312" s="486"/>
      <c r="E1312" s="486"/>
      <c r="F1312" s="486"/>
      <c r="G1312" s="448"/>
      <c r="H1312" s="448"/>
      <c r="I1312" s="448"/>
    </row>
    <row r="1313" spans="1:9" ht="12.5" x14ac:dyDescent="0.25">
      <c r="A1313" s="448"/>
      <c r="B1313" s="448"/>
      <c r="C1313" s="448"/>
      <c r="D1313" s="486"/>
      <c r="E1313" s="486"/>
      <c r="F1313" s="486"/>
      <c r="G1313" s="448"/>
      <c r="H1313" s="448"/>
      <c r="I1313" s="448"/>
    </row>
    <row r="1314" spans="1:9" ht="12.5" x14ac:dyDescent="0.25">
      <c r="A1314" s="448"/>
      <c r="B1314" s="448"/>
      <c r="C1314" s="448"/>
      <c r="D1314" s="486"/>
      <c r="E1314" s="486"/>
      <c r="F1314" s="486"/>
      <c r="G1314" s="448"/>
      <c r="H1314" s="448"/>
      <c r="I1314" s="448"/>
    </row>
    <row r="1315" spans="1:9" ht="12.5" x14ac:dyDescent="0.25">
      <c r="A1315" s="448"/>
      <c r="B1315" s="448"/>
      <c r="C1315" s="448"/>
      <c r="D1315" s="486"/>
      <c r="E1315" s="486"/>
      <c r="F1315" s="486"/>
      <c r="G1315" s="448"/>
      <c r="H1315" s="448"/>
      <c r="I1315" s="448"/>
    </row>
    <row r="1316" spans="1:9" ht="12.5" x14ac:dyDescent="0.25">
      <c r="A1316" s="448"/>
      <c r="B1316" s="448"/>
      <c r="C1316" s="448"/>
      <c r="D1316" s="486"/>
      <c r="E1316" s="486"/>
      <c r="F1316" s="486"/>
      <c r="G1316" s="448"/>
      <c r="H1316" s="448"/>
      <c r="I1316" s="448"/>
    </row>
    <row r="1317" spans="1:9" ht="12.5" x14ac:dyDescent="0.25">
      <c r="A1317" s="448"/>
      <c r="B1317" s="448"/>
      <c r="C1317" s="448"/>
      <c r="D1317" s="486"/>
      <c r="E1317" s="486"/>
      <c r="F1317" s="486"/>
      <c r="G1317" s="448"/>
      <c r="H1317" s="448"/>
      <c r="I1317" s="448"/>
    </row>
    <row r="1318" spans="1:9" ht="12.5" x14ac:dyDescent="0.25">
      <c r="A1318" s="448"/>
      <c r="B1318" s="448"/>
      <c r="C1318" s="448"/>
      <c r="D1318" s="486"/>
      <c r="E1318" s="486"/>
      <c r="F1318" s="486"/>
      <c r="G1318" s="448"/>
      <c r="H1318" s="448"/>
      <c r="I1318" s="448"/>
    </row>
    <row r="1319" spans="1:9" ht="12.5" x14ac:dyDescent="0.25">
      <c r="A1319" s="448"/>
      <c r="B1319" s="448"/>
      <c r="C1319" s="448"/>
      <c r="D1319" s="486"/>
      <c r="E1319" s="486"/>
      <c r="F1319" s="486"/>
      <c r="G1319" s="448"/>
      <c r="H1319" s="448"/>
      <c r="I1319" s="448"/>
    </row>
    <row r="1320" spans="1:9" ht="12.5" x14ac:dyDescent="0.25">
      <c r="A1320" s="448"/>
      <c r="B1320" s="448"/>
      <c r="C1320" s="448"/>
      <c r="D1320" s="486"/>
      <c r="E1320" s="486"/>
      <c r="F1320" s="486"/>
      <c r="G1320" s="448"/>
      <c r="H1320" s="448"/>
      <c r="I1320" s="448"/>
    </row>
    <row r="1321" spans="1:9" ht="12.5" x14ac:dyDescent="0.25">
      <c r="A1321" s="448"/>
      <c r="B1321" s="448"/>
      <c r="C1321" s="448"/>
      <c r="D1321" s="486"/>
      <c r="E1321" s="486"/>
      <c r="F1321" s="486"/>
      <c r="G1321" s="448"/>
      <c r="H1321" s="448"/>
      <c r="I1321" s="448"/>
    </row>
    <row r="1322" spans="1:9" ht="12.5" x14ac:dyDescent="0.25">
      <c r="A1322" s="448"/>
      <c r="B1322" s="448"/>
      <c r="C1322" s="448"/>
      <c r="D1322" s="486"/>
      <c r="E1322" s="486"/>
      <c r="F1322" s="486"/>
      <c r="G1322" s="448"/>
      <c r="H1322" s="448"/>
      <c r="I1322" s="448"/>
    </row>
    <row r="1323" spans="1:9" ht="12.5" x14ac:dyDescent="0.25">
      <c r="A1323" s="448"/>
      <c r="B1323" s="448"/>
      <c r="C1323" s="448"/>
      <c r="D1323" s="486"/>
      <c r="E1323" s="486"/>
      <c r="F1323" s="486"/>
      <c r="G1323" s="448"/>
      <c r="H1323" s="448"/>
      <c r="I1323" s="448"/>
    </row>
    <row r="1324" spans="1:9" ht="12.5" x14ac:dyDescent="0.25">
      <c r="A1324" s="448"/>
      <c r="B1324" s="448"/>
      <c r="C1324" s="448"/>
      <c r="D1324" s="486"/>
      <c r="E1324" s="486"/>
      <c r="F1324" s="486"/>
      <c r="G1324" s="448"/>
      <c r="H1324" s="448"/>
      <c r="I1324" s="448"/>
    </row>
    <row r="1325" spans="1:9" ht="12.5" x14ac:dyDescent="0.25">
      <c r="A1325" s="448"/>
      <c r="B1325" s="448"/>
      <c r="C1325" s="448"/>
      <c r="D1325" s="486"/>
      <c r="E1325" s="486"/>
      <c r="F1325" s="486"/>
      <c r="G1325" s="448"/>
      <c r="H1325" s="448"/>
      <c r="I1325" s="448"/>
    </row>
    <row r="1326" spans="1:9" ht="12.5" x14ac:dyDescent="0.25">
      <c r="A1326" s="448"/>
      <c r="B1326" s="448"/>
      <c r="C1326" s="448"/>
      <c r="D1326" s="486"/>
      <c r="E1326" s="486"/>
      <c r="F1326" s="486"/>
      <c r="G1326" s="448"/>
      <c r="H1326" s="448"/>
      <c r="I1326" s="448"/>
    </row>
    <row r="1327" spans="1:9" ht="12.5" x14ac:dyDescent="0.25">
      <c r="A1327" s="448"/>
      <c r="B1327" s="448"/>
      <c r="C1327" s="448"/>
      <c r="D1327" s="486"/>
      <c r="E1327" s="486"/>
      <c r="F1327" s="486"/>
      <c r="G1327" s="448"/>
      <c r="H1327" s="448"/>
      <c r="I1327" s="448"/>
    </row>
    <row r="1328" spans="1:9" ht="12.5" x14ac:dyDescent="0.25">
      <c r="A1328" s="448"/>
      <c r="B1328" s="448"/>
      <c r="C1328" s="448"/>
      <c r="D1328" s="486"/>
      <c r="E1328" s="486"/>
      <c r="F1328" s="486"/>
      <c r="G1328" s="448"/>
      <c r="H1328" s="448"/>
      <c r="I1328" s="448"/>
    </row>
    <row r="1329" spans="1:9" ht="12.5" x14ac:dyDescent="0.25">
      <c r="A1329" s="448"/>
      <c r="B1329" s="448"/>
      <c r="C1329" s="448"/>
      <c r="D1329" s="486"/>
      <c r="E1329" s="486"/>
      <c r="F1329" s="486"/>
      <c r="G1329" s="448"/>
      <c r="H1329" s="448"/>
      <c r="I1329" s="448"/>
    </row>
    <row r="1330" spans="1:9" ht="12.5" x14ac:dyDescent="0.25">
      <c r="A1330" s="448"/>
      <c r="B1330" s="448"/>
      <c r="C1330" s="448"/>
      <c r="D1330" s="486"/>
      <c r="E1330" s="486"/>
      <c r="F1330" s="486"/>
      <c r="G1330" s="448"/>
      <c r="H1330" s="448"/>
      <c r="I1330" s="448"/>
    </row>
    <row r="1331" spans="1:9" ht="12.5" x14ac:dyDescent="0.25">
      <c r="A1331" s="448"/>
      <c r="B1331" s="448"/>
      <c r="C1331" s="448"/>
      <c r="D1331" s="486"/>
      <c r="E1331" s="486"/>
      <c r="F1331" s="486"/>
      <c r="G1331" s="448"/>
      <c r="H1331" s="448"/>
      <c r="I1331" s="448"/>
    </row>
    <row r="1332" spans="1:9" ht="12.5" x14ac:dyDescent="0.25">
      <c r="A1332" s="448"/>
      <c r="B1332" s="448"/>
      <c r="C1332" s="448"/>
      <c r="D1332" s="486"/>
      <c r="E1332" s="486"/>
      <c r="F1332" s="486"/>
      <c r="G1332" s="448"/>
      <c r="H1332" s="448"/>
      <c r="I1332" s="448"/>
    </row>
    <row r="1333" spans="1:9" ht="12.5" x14ac:dyDescent="0.25">
      <c r="A1333" s="448"/>
      <c r="B1333" s="448"/>
      <c r="C1333" s="448"/>
      <c r="D1333" s="486"/>
      <c r="E1333" s="486"/>
      <c r="F1333" s="486"/>
      <c r="G1333" s="448"/>
      <c r="H1333" s="448"/>
      <c r="I1333" s="448"/>
    </row>
    <row r="1334" spans="1:9" ht="12.5" x14ac:dyDescent="0.25">
      <c r="A1334" s="448"/>
      <c r="B1334" s="448"/>
      <c r="C1334" s="448"/>
      <c r="D1334" s="486"/>
      <c r="E1334" s="486"/>
      <c r="F1334" s="486"/>
      <c r="G1334" s="448"/>
      <c r="H1334" s="448"/>
      <c r="I1334" s="448"/>
    </row>
    <row r="1335" spans="1:9" ht="12.5" x14ac:dyDescent="0.25">
      <c r="A1335" s="448"/>
      <c r="B1335" s="448"/>
      <c r="C1335" s="448"/>
      <c r="D1335" s="486"/>
      <c r="E1335" s="486"/>
      <c r="F1335" s="486"/>
      <c r="G1335" s="448"/>
      <c r="H1335" s="448"/>
      <c r="I1335" s="448"/>
    </row>
    <row r="1336" spans="1:9" ht="12.5" x14ac:dyDescent="0.25">
      <c r="A1336" s="448"/>
      <c r="B1336" s="448"/>
      <c r="C1336" s="448"/>
      <c r="D1336" s="486"/>
      <c r="E1336" s="486"/>
      <c r="F1336" s="486"/>
      <c r="G1336" s="448"/>
      <c r="H1336" s="448"/>
      <c r="I1336" s="448"/>
    </row>
    <row r="1337" spans="1:9" ht="12.5" x14ac:dyDescent="0.25">
      <c r="A1337" s="448"/>
      <c r="B1337" s="448"/>
      <c r="C1337" s="448"/>
      <c r="D1337" s="486"/>
      <c r="E1337" s="486"/>
      <c r="F1337" s="486"/>
      <c r="G1337" s="448"/>
      <c r="H1337" s="448"/>
      <c r="I1337" s="448"/>
    </row>
    <row r="1338" spans="1:9" ht="12.5" x14ac:dyDescent="0.25">
      <c r="A1338" s="448"/>
      <c r="B1338" s="448"/>
      <c r="C1338" s="448"/>
      <c r="D1338" s="486"/>
      <c r="E1338" s="486"/>
      <c r="F1338" s="486"/>
      <c r="G1338" s="448"/>
      <c r="H1338" s="448"/>
      <c r="I1338" s="448"/>
    </row>
    <row r="1339" spans="1:9" ht="12.5" x14ac:dyDescent="0.25">
      <c r="A1339" s="448"/>
      <c r="B1339" s="448"/>
      <c r="C1339" s="448"/>
      <c r="D1339" s="486"/>
      <c r="E1339" s="486"/>
      <c r="F1339" s="486"/>
      <c r="G1339" s="448"/>
      <c r="H1339" s="448"/>
      <c r="I1339" s="448"/>
    </row>
    <row r="1340" spans="1:9" ht="12.5" x14ac:dyDescent="0.25">
      <c r="A1340" s="448"/>
      <c r="B1340" s="448"/>
      <c r="C1340" s="448"/>
      <c r="D1340" s="486"/>
      <c r="E1340" s="486"/>
      <c r="F1340" s="486"/>
      <c r="G1340" s="448"/>
      <c r="H1340" s="448"/>
      <c r="I1340" s="448"/>
    </row>
    <row r="1341" spans="1:9" ht="12.5" x14ac:dyDescent="0.25">
      <c r="A1341" s="448"/>
      <c r="B1341" s="448"/>
      <c r="C1341" s="448"/>
      <c r="D1341" s="486"/>
      <c r="E1341" s="486"/>
      <c r="F1341" s="486"/>
      <c r="G1341" s="448"/>
      <c r="H1341" s="448"/>
      <c r="I1341" s="448"/>
    </row>
    <row r="1342" spans="1:9" ht="12.5" x14ac:dyDescent="0.25">
      <c r="A1342" s="448"/>
      <c r="B1342" s="448"/>
      <c r="C1342" s="448"/>
      <c r="D1342" s="486"/>
      <c r="E1342" s="486"/>
      <c r="F1342" s="486"/>
      <c r="G1342" s="448"/>
      <c r="H1342" s="448"/>
      <c r="I1342" s="448"/>
    </row>
    <row r="1343" spans="1:9" ht="12.5" x14ac:dyDescent="0.25">
      <c r="A1343" s="448"/>
      <c r="B1343" s="448"/>
      <c r="C1343" s="448"/>
      <c r="D1343" s="486"/>
      <c r="E1343" s="486"/>
      <c r="F1343" s="486"/>
      <c r="G1343" s="448"/>
      <c r="H1343" s="448"/>
      <c r="I1343" s="448"/>
    </row>
    <row r="1344" spans="1:9" ht="12.5" x14ac:dyDescent="0.25">
      <c r="A1344" s="448"/>
      <c r="B1344" s="448"/>
      <c r="C1344" s="448"/>
      <c r="D1344" s="486"/>
      <c r="E1344" s="486"/>
      <c r="F1344" s="486"/>
      <c r="G1344" s="448"/>
      <c r="H1344" s="448"/>
      <c r="I1344" s="448"/>
    </row>
    <row r="1345" spans="1:9" ht="12.5" x14ac:dyDescent="0.25">
      <c r="A1345" s="448"/>
      <c r="B1345" s="448"/>
      <c r="C1345" s="448"/>
      <c r="D1345" s="486"/>
      <c r="E1345" s="486"/>
      <c r="F1345" s="486"/>
      <c r="G1345" s="448"/>
      <c r="H1345" s="448"/>
      <c r="I1345" s="448"/>
    </row>
    <row r="1346" spans="1:9" ht="12.5" x14ac:dyDescent="0.25">
      <c r="A1346" s="448"/>
      <c r="B1346" s="448"/>
      <c r="C1346" s="448"/>
      <c r="D1346" s="486"/>
      <c r="E1346" s="486"/>
      <c r="F1346" s="486"/>
      <c r="G1346" s="448"/>
      <c r="H1346" s="448"/>
      <c r="I1346" s="448"/>
    </row>
    <row r="1347" spans="1:9" ht="12.5" x14ac:dyDescent="0.25">
      <c r="A1347" s="448"/>
      <c r="B1347" s="448"/>
      <c r="C1347" s="448"/>
      <c r="D1347" s="486"/>
      <c r="E1347" s="486"/>
      <c r="F1347" s="486"/>
      <c r="G1347" s="448"/>
      <c r="H1347" s="448"/>
      <c r="I1347" s="448"/>
    </row>
    <row r="1348" spans="1:9" ht="12.5" x14ac:dyDescent="0.25">
      <c r="A1348" s="448"/>
      <c r="B1348" s="448"/>
      <c r="C1348" s="448"/>
      <c r="D1348" s="486"/>
      <c r="E1348" s="486"/>
      <c r="F1348" s="486"/>
      <c r="G1348" s="448"/>
      <c r="H1348" s="448"/>
      <c r="I1348" s="448"/>
    </row>
    <row r="1349" spans="1:9" ht="12.5" x14ac:dyDescent="0.25">
      <c r="A1349" s="448"/>
      <c r="B1349" s="448"/>
      <c r="C1349" s="448"/>
      <c r="D1349" s="486"/>
      <c r="E1349" s="486"/>
      <c r="F1349" s="486"/>
      <c r="G1349" s="448"/>
      <c r="H1349" s="448"/>
      <c r="I1349" s="448"/>
    </row>
    <row r="1350" spans="1:9" ht="12.5" x14ac:dyDescent="0.25">
      <c r="A1350" s="448"/>
      <c r="B1350" s="448"/>
      <c r="C1350" s="448"/>
      <c r="D1350" s="486"/>
      <c r="E1350" s="486"/>
      <c r="F1350" s="486"/>
      <c r="G1350" s="448"/>
      <c r="H1350" s="448"/>
      <c r="I1350" s="448"/>
    </row>
    <row r="1351" spans="1:9" ht="12.5" x14ac:dyDescent="0.25">
      <c r="A1351" s="448"/>
      <c r="B1351" s="448"/>
      <c r="C1351" s="448"/>
      <c r="D1351" s="486"/>
      <c r="E1351" s="486"/>
      <c r="F1351" s="486"/>
      <c r="G1351" s="448"/>
      <c r="H1351" s="448"/>
      <c r="I1351" s="448"/>
    </row>
    <row r="1352" spans="1:9" ht="12.5" x14ac:dyDescent="0.25">
      <c r="A1352" s="448"/>
      <c r="B1352" s="448"/>
      <c r="C1352" s="448"/>
      <c r="D1352" s="486"/>
      <c r="E1352" s="486"/>
      <c r="F1352" s="486"/>
      <c r="G1352" s="448"/>
      <c r="H1352" s="448"/>
      <c r="I1352" s="448"/>
    </row>
    <row r="1353" spans="1:9" ht="12.5" x14ac:dyDescent="0.25">
      <c r="A1353" s="448"/>
      <c r="B1353" s="448"/>
      <c r="C1353" s="448"/>
      <c r="D1353" s="486"/>
      <c r="E1353" s="486"/>
      <c r="F1353" s="486"/>
      <c r="G1353" s="448"/>
      <c r="H1353" s="448"/>
      <c r="I1353" s="448"/>
    </row>
    <row r="1354" spans="1:9" ht="12.5" x14ac:dyDescent="0.25">
      <c r="A1354" s="448"/>
      <c r="B1354" s="448"/>
      <c r="C1354" s="448"/>
      <c r="D1354" s="486"/>
      <c r="E1354" s="486"/>
      <c r="F1354" s="486"/>
      <c r="G1354" s="448"/>
      <c r="H1354" s="448"/>
      <c r="I1354" s="448"/>
    </row>
    <row r="1355" spans="1:9" ht="12.5" x14ac:dyDescent="0.25">
      <c r="A1355" s="448"/>
      <c r="B1355" s="448"/>
      <c r="C1355" s="448"/>
      <c r="D1355" s="486"/>
      <c r="E1355" s="486"/>
      <c r="F1355" s="486"/>
      <c r="G1355" s="448"/>
      <c r="H1355" s="448"/>
      <c r="I1355" s="448"/>
    </row>
    <row r="1356" spans="1:9" ht="12.5" x14ac:dyDescent="0.25">
      <c r="A1356" s="448"/>
      <c r="B1356" s="448"/>
      <c r="C1356" s="448"/>
      <c r="D1356" s="486"/>
      <c r="E1356" s="486"/>
      <c r="F1356" s="486"/>
      <c r="G1356" s="448"/>
      <c r="H1356" s="448"/>
      <c r="I1356" s="448"/>
    </row>
    <row r="1357" spans="1:9" ht="12.5" x14ac:dyDescent="0.25">
      <c r="A1357" s="448"/>
      <c r="B1357" s="448"/>
      <c r="C1357" s="448"/>
      <c r="D1357" s="486"/>
      <c r="E1357" s="486"/>
      <c r="F1357" s="486"/>
      <c r="G1357" s="448"/>
      <c r="H1357" s="448"/>
      <c r="I1357" s="448"/>
    </row>
    <row r="1358" spans="1:9" ht="12.5" x14ac:dyDescent="0.25">
      <c r="A1358" s="448"/>
      <c r="B1358" s="448"/>
      <c r="C1358" s="448"/>
      <c r="D1358" s="486"/>
      <c r="E1358" s="486"/>
      <c r="F1358" s="486"/>
      <c r="G1358" s="448"/>
      <c r="H1358" s="448"/>
      <c r="I1358" s="448"/>
    </row>
    <row r="1359" spans="1:9" ht="12.5" x14ac:dyDescent="0.25">
      <c r="A1359" s="448"/>
      <c r="B1359" s="448"/>
      <c r="C1359" s="448"/>
      <c r="D1359" s="486"/>
      <c r="E1359" s="486"/>
      <c r="F1359" s="486"/>
      <c r="G1359" s="448"/>
      <c r="H1359" s="448"/>
      <c r="I1359" s="448"/>
    </row>
    <row r="1360" spans="1:9" ht="12.5" x14ac:dyDescent="0.25">
      <c r="A1360" s="448"/>
      <c r="B1360" s="448"/>
      <c r="C1360" s="448"/>
      <c r="D1360" s="486"/>
      <c r="E1360" s="486"/>
      <c r="F1360" s="486"/>
      <c r="G1360" s="448"/>
      <c r="H1360" s="448"/>
      <c r="I1360" s="448"/>
    </row>
    <row r="1361" spans="1:9" ht="12.5" x14ac:dyDescent="0.25">
      <c r="A1361" s="448"/>
      <c r="B1361" s="448"/>
      <c r="C1361" s="448"/>
      <c r="D1361" s="486"/>
      <c r="E1361" s="486"/>
      <c r="F1361" s="486"/>
      <c r="G1361" s="448"/>
      <c r="H1361" s="448"/>
      <c r="I1361" s="448"/>
    </row>
    <row r="1362" spans="1:9" ht="12.5" x14ac:dyDescent="0.25">
      <c r="A1362" s="448"/>
      <c r="B1362" s="448"/>
      <c r="C1362" s="448"/>
      <c r="D1362" s="486"/>
      <c r="E1362" s="486"/>
      <c r="F1362" s="486"/>
      <c r="G1362" s="448"/>
      <c r="H1362" s="448"/>
      <c r="I1362" s="448"/>
    </row>
    <row r="1363" spans="1:9" ht="12.5" x14ac:dyDescent="0.25">
      <c r="A1363" s="448"/>
      <c r="B1363" s="448"/>
      <c r="C1363" s="448"/>
      <c r="D1363" s="486"/>
      <c r="E1363" s="486"/>
      <c r="F1363" s="486"/>
      <c r="G1363" s="448"/>
      <c r="H1363" s="448"/>
      <c r="I1363" s="448"/>
    </row>
    <row r="1364" spans="1:9" ht="12.5" x14ac:dyDescent="0.25">
      <c r="A1364" s="448"/>
      <c r="B1364" s="448"/>
      <c r="C1364" s="448"/>
      <c r="D1364" s="486"/>
      <c r="E1364" s="486"/>
      <c r="F1364" s="486"/>
      <c r="G1364" s="448"/>
      <c r="H1364" s="448"/>
      <c r="I1364" s="448"/>
    </row>
    <row r="1365" spans="1:9" ht="12.5" x14ac:dyDescent="0.25">
      <c r="A1365" s="448"/>
      <c r="B1365" s="448"/>
      <c r="C1365" s="448"/>
      <c r="D1365" s="486"/>
      <c r="E1365" s="486"/>
      <c r="F1365" s="486"/>
      <c r="G1365" s="448"/>
      <c r="H1365" s="448"/>
      <c r="I1365" s="448"/>
    </row>
    <row r="1366" spans="1:9" ht="12.5" x14ac:dyDescent="0.25">
      <c r="A1366" s="448"/>
      <c r="B1366" s="448"/>
      <c r="C1366" s="448"/>
      <c r="D1366" s="486"/>
      <c r="E1366" s="486"/>
      <c r="F1366" s="486"/>
      <c r="G1366" s="448"/>
      <c r="H1366" s="448"/>
      <c r="I1366" s="448"/>
    </row>
    <row r="1367" spans="1:9" ht="12.5" x14ac:dyDescent="0.25">
      <c r="A1367" s="448"/>
      <c r="B1367" s="448"/>
      <c r="C1367" s="448"/>
      <c r="D1367" s="486"/>
      <c r="E1367" s="486"/>
      <c r="F1367" s="486"/>
      <c r="G1367" s="448"/>
      <c r="H1367" s="448"/>
      <c r="I1367" s="448"/>
    </row>
    <row r="1368" spans="1:9" ht="12.5" x14ac:dyDescent="0.25">
      <c r="A1368" s="448"/>
      <c r="B1368" s="448"/>
      <c r="C1368" s="448"/>
      <c r="D1368" s="486"/>
      <c r="E1368" s="486"/>
      <c r="F1368" s="486"/>
      <c r="G1368" s="448"/>
      <c r="H1368" s="448"/>
      <c r="I1368" s="448"/>
    </row>
    <row r="1369" spans="1:9" ht="12.5" x14ac:dyDescent="0.25">
      <c r="A1369" s="448"/>
      <c r="B1369" s="448"/>
      <c r="C1369" s="448"/>
      <c r="D1369" s="486"/>
      <c r="E1369" s="486"/>
      <c r="F1369" s="486"/>
      <c r="G1369" s="448"/>
      <c r="H1369" s="448"/>
      <c r="I1369" s="448"/>
    </row>
    <row r="1370" spans="1:9" ht="12.5" x14ac:dyDescent="0.25">
      <c r="A1370" s="448"/>
      <c r="B1370" s="448"/>
      <c r="C1370" s="448"/>
      <c r="D1370" s="486"/>
      <c r="E1370" s="486"/>
      <c r="F1370" s="486"/>
      <c r="G1370" s="448"/>
      <c r="H1370" s="448"/>
      <c r="I1370" s="448"/>
    </row>
    <row r="1371" spans="1:9" ht="12.5" x14ac:dyDescent="0.25">
      <c r="A1371" s="448"/>
      <c r="B1371" s="448"/>
      <c r="C1371" s="448"/>
      <c r="D1371" s="486"/>
      <c r="E1371" s="486"/>
      <c r="F1371" s="486"/>
      <c r="G1371" s="448"/>
      <c r="H1371" s="448"/>
      <c r="I1371" s="448"/>
    </row>
    <row r="1372" spans="1:9" ht="12.5" x14ac:dyDescent="0.25">
      <c r="A1372" s="448"/>
      <c r="B1372" s="448"/>
      <c r="C1372" s="448"/>
      <c r="D1372" s="486"/>
      <c r="E1372" s="486"/>
      <c r="F1372" s="486"/>
      <c r="G1372" s="448"/>
      <c r="H1372" s="448"/>
      <c r="I1372" s="448"/>
    </row>
    <row r="1373" spans="1:9" ht="12.5" x14ac:dyDescent="0.25">
      <c r="A1373" s="448"/>
      <c r="B1373" s="448"/>
      <c r="C1373" s="448"/>
      <c r="D1373" s="486"/>
      <c r="E1373" s="486"/>
      <c r="F1373" s="486"/>
      <c r="G1373" s="448"/>
      <c r="H1373" s="448"/>
      <c r="I1373" s="448"/>
    </row>
    <row r="1374" spans="1:9" ht="12.5" x14ac:dyDescent="0.25">
      <c r="A1374" s="448"/>
      <c r="B1374" s="448"/>
      <c r="C1374" s="448"/>
      <c r="D1374" s="486"/>
      <c r="E1374" s="486"/>
      <c r="F1374" s="486"/>
      <c r="G1374" s="448"/>
      <c r="H1374" s="448"/>
      <c r="I1374" s="448"/>
    </row>
    <row r="1375" spans="1:9" ht="12.5" x14ac:dyDescent="0.25">
      <c r="A1375" s="448"/>
      <c r="B1375" s="448"/>
      <c r="C1375" s="448"/>
      <c r="D1375" s="486"/>
      <c r="E1375" s="486"/>
      <c r="F1375" s="486"/>
      <c r="G1375" s="448"/>
      <c r="H1375" s="448"/>
      <c r="I1375" s="448"/>
    </row>
    <row r="1376" spans="1:9" ht="12.5" x14ac:dyDescent="0.25">
      <c r="A1376" s="448"/>
      <c r="B1376" s="448"/>
      <c r="C1376" s="448"/>
      <c r="D1376" s="486"/>
      <c r="E1376" s="486"/>
      <c r="F1376" s="486"/>
      <c r="G1376" s="448"/>
      <c r="H1376" s="448"/>
      <c r="I1376" s="448"/>
    </row>
    <row r="1377" spans="1:9" ht="12.5" x14ac:dyDescent="0.25">
      <c r="A1377" s="448"/>
      <c r="B1377" s="448"/>
      <c r="C1377" s="448"/>
      <c r="D1377" s="486"/>
      <c r="E1377" s="486"/>
      <c r="F1377" s="486"/>
      <c r="G1377" s="448"/>
      <c r="H1377" s="448"/>
      <c r="I1377" s="448"/>
    </row>
    <row r="1378" spans="1:9" ht="12.5" x14ac:dyDescent="0.25">
      <c r="A1378" s="448"/>
      <c r="B1378" s="448"/>
      <c r="C1378" s="448"/>
      <c r="D1378" s="486"/>
      <c r="E1378" s="486"/>
      <c r="F1378" s="486"/>
      <c r="G1378" s="448"/>
      <c r="H1378" s="448"/>
      <c r="I1378" s="448"/>
    </row>
    <row r="1379" spans="1:9" ht="12.5" x14ac:dyDescent="0.25">
      <c r="A1379" s="448"/>
      <c r="B1379" s="448"/>
      <c r="C1379" s="448"/>
      <c r="D1379" s="486"/>
      <c r="E1379" s="486"/>
      <c r="F1379" s="486"/>
      <c r="G1379" s="448"/>
      <c r="H1379" s="448"/>
      <c r="I1379" s="448"/>
    </row>
    <row r="1380" spans="1:9" ht="12.5" x14ac:dyDescent="0.25">
      <c r="A1380" s="448"/>
      <c r="B1380" s="448"/>
      <c r="C1380" s="448"/>
      <c r="D1380" s="486"/>
      <c r="E1380" s="486"/>
      <c r="F1380" s="486"/>
      <c r="G1380" s="448"/>
      <c r="H1380" s="448"/>
      <c r="I1380" s="448"/>
    </row>
    <row r="1381" spans="1:9" ht="12.5" x14ac:dyDescent="0.25">
      <c r="A1381" s="448"/>
      <c r="B1381" s="448"/>
      <c r="C1381" s="448"/>
      <c r="D1381" s="486"/>
      <c r="E1381" s="486"/>
      <c r="F1381" s="486"/>
      <c r="G1381" s="448"/>
      <c r="H1381" s="448"/>
      <c r="I1381" s="448"/>
    </row>
    <row r="1382" spans="1:9" ht="12.5" x14ac:dyDescent="0.25">
      <c r="A1382" s="448"/>
      <c r="B1382" s="448"/>
      <c r="C1382" s="448"/>
      <c r="D1382" s="486"/>
      <c r="E1382" s="486"/>
      <c r="F1382" s="486"/>
      <c r="G1382" s="448"/>
      <c r="H1382" s="448"/>
      <c r="I1382" s="448"/>
    </row>
    <row r="1383" spans="1:9" ht="12.5" x14ac:dyDescent="0.25">
      <c r="A1383" s="448"/>
      <c r="B1383" s="448"/>
      <c r="C1383" s="448"/>
      <c r="D1383" s="486"/>
      <c r="E1383" s="486"/>
      <c r="F1383" s="486"/>
      <c r="G1383" s="448"/>
      <c r="H1383" s="448"/>
      <c r="I1383" s="448"/>
    </row>
    <row r="1384" spans="1:9" ht="12.5" x14ac:dyDescent="0.25">
      <c r="A1384" s="448"/>
      <c r="B1384" s="448"/>
      <c r="C1384" s="448"/>
      <c r="D1384" s="486"/>
      <c r="E1384" s="486"/>
      <c r="F1384" s="486"/>
      <c r="G1384" s="448"/>
      <c r="H1384" s="448"/>
      <c r="I1384" s="448"/>
    </row>
    <row r="1385" spans="1:9" ht="12.5" x14ac:dyDescent="0.25">
      <c r="A1385" s="448"/>
      <c r="B1385" s="448"/>
      <c r="C1385" s="448"/>
      <c r="D1385" s="486"/>
      <c r="E1385" s="486"/>
      <c r="F1385" s="486"/>
      <c r="G1385" s="448"/>
      <c r="H1385" s="448"/>
      <c r="I1385" s="448"/>
    </row>
    <row r="1386" spans="1:9" ht="12.5" x14ac:dyDescent="0.25">
      <c r="A1386" s="448"/>
      <c r="B1386" s="448"/>
      <c r="C1386" s="448"/>
      <c r="D1386" s="486"/>
      <c r="E1386" s="486"/>
      <c r="F1386" s="486"/>
      <c r="G1386" s="448"/>
      <c r="H1386" s="448"/>
      <c r="I1386" s="448"/>
    </row>
    <row r="1387" spans="1:9" ht="12.5" x14ac:dyDescent="0.25">
      <c r="A1387" s="448"/>
      <c r="B1387" s="448"/>
      <c r="C1387" s="448"/>
      <c r="D1387" s="486"/>
      <c r="E1387" s="486"/>
      <c r="F1387" s="486"/>
      <c r="G1387" s="448"/>
      <c r="H1387" s="448"/>
      <c r="I1387" s="448"/>
    </row>
    <row r="1388" spans="1:9" ht="12.5" x14ac:dyDescent="0.25">
      <c r="A1388" s="448"/>
      <c r="B1388" s="448"/>
      <c r="C1388" s="448"/>
      <c r="D1388" s="486"/>
      <c r="E1388" s="486"/>
      <c r="F1388" s="486"/>
      <c r="G1388" s="448"/>
      <c r="H1388" s="448"/>
      <c r="I1388" s="448"/>
    </row>
    <row r="1389" spans="1:9" ht="12.5" x14ac:dyDescent="0.25">
      <c r="A1389" s="448"/>
      <c r="B1389" s="448"/>
      <c r="C1389" s="448"/>
      <c r="D1389" s="486"/>
      <c r="E1389" s="486"/>
      <c r="F1389" s="486"/>
      <c r="G1389" s="448"/>
      <c r="H1389" s="448"/>
      <c r="I1389" s="448"/>
    </row>
    <row r="1390" spans="1:9" ht="12.5" x14ac:dyDescent="0.25">
      <c r="A1390" s="448"/>
      <c r="B1390" s="448"/>
      <c r="C1390" s="448"/>
      <c r="D1390" s="486"/>
      <c r="E1390" s="486"/>
      <c r="F1390" s="486"/>
      <c r="G1390" s="448"/>
      <c r="H1390" s="448"/>
      <c r="I1390" s="448"/>
    </row>
    <row r="1391" spans="1:9" ht="12.5" x14ac:dyDescent="0.25">
      <c r="A1391" s="448"/>
      <c r="B1391" s="448"/>
      <c r="C1391" s="448"/>
      <c r="D1391" s="486"/>
      <c r="E1391" s="486"/>
      <c r="F1391" s="486"/>
      <c r="G1391" s="448"/>
      <c r="H1391" s="448"/>
      <c r="I1391" s="448"/>
    </row>
    <row r="1392" spans="1:9" ht="12.5" x14ac:dyDescent="0.25">
      <c r="A1392" s="448"/>
      <c r="B1392" s="448"/>
      <c r="C1392" s="448"/>
      <c r="D1392" s="486"/>
      <c r="E1392" s="486"/>
      <c r="F1392" s="486"/>
      <c r="G1392" s="448"/>
      <c r="H1392" s="448"/>
      <c r="I1392" s="448"/>
    </row>
    <row r="1393" spans="1:9" ht="12.5" x14ac:dyDescent="0.25">
      <c r="A1393" s="448"/>
      <c r="B1393" s="448"/>
      <c r="C1393" s="448"/>
      <c r="D1393" s="486"/>
      <c r="E1393" s="486"/>
      <c r="F1393" s="486"/>
      <c r="G1393" s="448"/>
      <c r="H1393" s="448"/>
      <c r="I1393" s="448"/>
    </row>
    <row r="1394" spans="1:9" ht="12.5" x14ac:dyDescent="0.25">
      <c r="A1394" s="448"/>
      <c r="B1394" s="448"/>
      <c r="C1394" s="448"/>
      <c r="D1394" s="486"/>
      <c r="E1394" s="486"/>
      <c r="F1394" s="486"/>
      <c r="G1394" s="448"/>
      <c r="H1394" s="448"/>
      <c r="I1394" s="448"/>
    </row>
    <row r="1395" spans="1:9" ht="12.5" x14ac:dyDescent="0.25">
      <c r="A1395" s="448"/>
      <c r="B1395" s="448"/>
      <c r="C1395" s="448"/>
      <c r="D1395" s="486"/>
      <c r="E1395" s="486"/>
      <c r="F1395" s="486"/>
      <c r="G1395" s="448"/>
      <c r="H1395" s="448"/>
      <c r="I1395" s="448"/>
    </row>
    <row r="1396" spans="1:9" ht="12.5" x14ac:dyDescent="0.25">
      <c r="A1396" s="448"/>
      <c r="B1396" s="448"/>
      <c r="C1396" s="448"/>
      <c r="D1396" s="486"/>
      <c r="E1396" s="486"/>
      <c r="F1396" s="486"/>
      <c r="G1396" s="448"/>
      <c r="H1396" s="448"/>
      <c r="I1396" s="448"/>
    </row>
    <row r="1397" spans="1:9" ht="12.5" x14ac:dyDescent="0.25">
      <c r="A1397" s="448"/>
      <c r="B1397" s="448"/>
      <c r="C1397" s="448"/>
      <c r="D1397" s="486"/>
      <c r="E1397" s="486"/>
      <c r="F1397" s="486"/>
      <c r="G1397" s="448"/>
      <c r="H1397" s="448"/>
      <c r="I1397" s="448"/>
    </row>
    <row r="1398" spans="1:9" ht="12.5" x14ac:dyDescent="0.25">
      <c r="A1398" s="448"/>
      <c r="B1398" s="448"/>
      <c r="C1398" s="448"/>
      <c r="D1398" s="486"/>
      <c r="E1398" s="486"/>
      <c r="F1398" s="486"/>
      <c r="G1398" s="448"/>
      <c r="H1398" s="448"/>
      <c r="I1398" s="448"/>
    </row>
    <row r="1399" spans="1:9" ht="12.5" x14ac:dyDescent="0.25">
      <c r="A1399" s="448"/>
      <c r="B1399" s="448"/>
      <c r="C1399" s="448"/>
      <c r="D1399" s="486"/>
      <c r="E1399" s="486"/>
      <c r="F1399" s="486"/>
      <c r="G1399" s="448"/>
      <c r="H1399" s="448"/>
      <c r="I1399" s="448"/>
    </row>
    <row r="1400" spans="1:9" ht="12.5" x14ac:dyDescent="0.25">
      <c r="A1400" s="448"/>
      <c r="B1400" s="448"/>
      <c r="C1400" s="448"/>
      <c r="D1400" s="486"/>
      <c r="E1400" s="486"/>
      <c r="F1400" s="486"/>
      <c r="G1400" s="448"/>
      <c r="H1400" s="448"/>
      <c r="I1400" s="448"/>
    </row>
    <row r="1401" spans="1:9" ht="12.5" x14ac:dyDescent="0.25">
      <c r="A1401" s="448"/>
      <c r="B1401" s="448"/>
      <c r="C1401" s="448"/>
      <c r="D1401" s="486"/>
      <c r="E1401" s="486"/>
      <c r="F1401" s="486"/>
      <c r="G1401" s="448"/>
      <c r="H1401" s="448"/>
      <c r="I1401" s="448"/>
    </row>
    <row r="1402" spans="1:9" ht="12.5" x14ac:dyDescent="0.25">
      <c r="A1402" s="448"/>
      <c r="B1402" s="448"/>
      <c r="C1402" s="448"/>
      <c r="D1402" s="486"/>
      <c r="E1402" s="486"/>
      <c r="F1402" s="486"/>
      <c r="G1402" s="448"/>
      <c r="H1402" s="448"/>
      <c r="I1402" s="448"/>
    </row>
    <row r="1403" spans="1:9" ht="12.5" x14ac:dyDescent="0.25">
      <c r="A1403" s="448"/>
      <c r="B1403" s="448"/>
      <c r="C1403" s="448"/>
      <c r="D1403" s="486"/>
      <c r="E1403" s="486"/>
      <c r="F1403" s="486"/>
      <c r="G1403" s="448"/>
      <c r="H1403" s="448"/>
      <c r="I1403" s="448"/>
    </row>
    <row r="1543" spans="5:5" ht="12.5" x14ac:dyDescent="0.25">
      <c r="E1543" s="486"/>
    </row>
  </sheetData>
  <pageMargins left="1" right="0.5" top="1.25" bottom="0.5" header="0.75" footer="0.5"/>
  <pageSetup scale="48" orientation="portrait" r:id="rId1"/>
  <headerFooter>
    <oddHeader>&amp;C&amp;"Arial,Regular"&amp;10GULF POWER COMPANY
ENVIRONMENTAL COST RECOVERY CLAUSE
RETURN ON CAPITAL INVESTMENTS,DEPRECIATION, AND TAXES</oddHeader>
  </headerFooter>
  <rowBreaks count="1" manualBreakCount="1">
    <brk id="10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V1544"/>
  <sheetViews>
    <sheetView showGridLines="0" topLeftCell="A13" zoomScaleNormal="100" workbookViewId="0">
      <selection activeCell="J7" sqref="J7"/>
    </sheetView>
  </sheetViews>
  <sheetFormatPr defaultColWidth="11.83203125" defaultRowHeight="0" customHeight="1" zeroHeight="1" x14ac:dyDescent="0.25"/>
  <cols>
    <col min="1" max="1" width="5.58203125" style="273" customWidth="1"/>
    <col min="2" max="2" width="15.33203125" style="273" customWidth="1"/>
    <col min="3" max="3" width="12.75" style="273" customWidth="1"/>
    <col min="4" max="4" width="13.5" style="273" bestFit="1" customWidth="1"/>
    <col min="5" max="5" width="13.08203125" style="273" customWidth="1"/>
    <col min="6" max="6" width="14.83203125" style="273" bestFit="1" customWidth="1"/>
    <col min="7" max="7" width="12.25" style="273" customWidth="1"/>
    <col min="8" max="8" width="11.75" style="273" customWidth="1"/>
    <col min="9" max="9" width="11" style="273" customWidth="1"/>
    <col min="10" max="10" width="13.58203125" style="273" bestFit="1" customWidth="1"/>
    <col min="11" max="11" width="10.33203125" style="273" bestFit="1" customWidth="1"/>
    <col min="12" max="12" width="9.25" style="273" customWidth="1"/>
    <col min="13" max="13" width="11" style="273" customWidth="1"/>
    <col min="14" max="14" width="13.08203125" style="273" customWidth="1"/>
    <col min="15" max="15" width="13.5" style="273" bestFit="1" customWidth="1"/>
    <col min="16" max="18" width="11.83203125" style="273" customWidth="1"/>
    <col min="19" max="19" width="13.08203125" style="273" customWidth="1"/>
    <col min="20" max="20" width="12.25" style="273" customWidth="1"/>
    <col min="21" max="21" width="14.83203125" style="273" bestFit="1" customWidth="1"/>
    <col min="22" max="22" width="9.25" style="273" customWidth="1"/>
    <col min="23" max="23" width="10.33203125" style="273" customWidth="1"/>
    <col min="24" max="24" width="10.58203125" style="273" customWidth="1"/>
    <col min="25" max="25" width="13.08203125" style="273" customWidth="1"/>
    <col min="26" max="26" width="12.75" style="273" customWidth="1"/>
    <col min="27" max="27" width="11.75" style="273" customWidth="1"/>
    <col min="28" max="28" width="11.33203125" style="273" customWidth="1"/>
    <col min="29" max="29" width="18.25" style="273" customWidth="1"/>
    <col min="30" max="16384" width="11.83203125" style="273"/>
  </cols>
  <sheetData>
    <row r="1" spans="1:22" s="33" customFormat="1" ht="13" thickBot="1" x14ac:dyDescent="0.3">
      <c r="A1" s="298"/>
      <c r="B1" s="298"/>
      <c r="C1" s="298"/>
      <c r="D1" s="298"/>
      <c r="E1" s="298"/>
      <c r="F1" s="298"/>
      <c r="G1" s="298"/>
      <c r="H1" s="298"/>
      <c r="I1" s="298"/>
      <c r="J1" s="298"/>
      <c r="K1" s="298"/>
      <c r="L1" s="298"/>
      <c r="M1" s="298"/>
      <c r="N1" s="299"/>
      <c r="O1" s="299"/>
      <c r="U1" s="291"/>
      <c r="V1" s="291"/>
    </row>
    <row r="2" spans="1:22" s="33" customFormat="1" ht="15" customHeight="1" x14ac:dyDescent="0.25">
      <c r="G2" s="33" t="s">
        <v>186</v>
      </c>
      <c r="U2" s="291">
        <v>5396609000</v>
      </c>
      <c r="V2" s="563">
        <f t="shared" ref="V2:V8" si="0">U2/$U$10</f>
        <v>0.50294266541460875</v>
      </c>
    </row>
    <row r="3" spans="1:22" s="33" customFormat="1" ht="13" thickBot="1" x14ac:dyDescent="0.3">
      <c r="A3" s="298"/>
      <c r="B3" s="298"/>
      <c r="C3" s="298"/>
      <c r="D3" s="298"/>
      <c r="E3" s="298"/>
      <c r="F3" s="298"/>
      <c r="G3" s="298"/>
      <c r="H3" s="298"/>
      <c r="I3" s="298"/>
      <c r="J3" s="298"/>
      <c r="K3" s="298"/>
      <c r="L3" s="298"/>
      <c r="M3" s="298"/>
      <c r="N3" s="299"/>
      <c r="O3" s="299"/>
      <c r="U3" s="273">
        <v>311376000</v>
      </c>
      <c r="V3" s="563">
        <f t="shared" si="0"/>
        <v>2.9019014604567277E-2</v>
      </c>
    </row>
    <row r="4" spans="1:22" ht="12.5" x14ac:dyDescent="0.25">
      <c r="A4" s="275"/>
      <c r="B4" s="275"/>
      <c r="C4" s="275"/>
      <c r="D4" s="275"/>
      <c r="E4" s="275"/>
      <c r="F4" s="275"/>
      <c r="G4" s="275"/>
      <c r="H4" s="275"/>
      <c r="I4" s="275"/>
      <c r="J4" s="275"/>
      <c r="K4" s="275"/>
      <c r="L4" s="275"/>
      <c r="M4" s="275"/>
      <c r="N4" s="275"/>
      <c r="O4" s="275"/>
      <c r="U4" s="273">
        <v>2481479000</v>
      </c>
      <c r="V4" s="563">
        <f t="shared" si="0"/>
        <v>0.23126405163508748</v>
      </c>
    </row>
    <row r="5" spans="1:22" ht="13" thickBot="1" x14ac:dyDescent="0.3">
      <c r="A5" s="274"/>
      <c r="B5" s="274"/>
      <c r="C5" s="276" t="s">
        <v>34</v>
      </c>
      <c r="D5" s="276" t="s">
        <v>36</v>
      </c>
      <c r="E5" s="276" t="s">
        <v>38</v>
      </c>
      <c r="F5" s="276" t="s">
        <v>40</v>
      </c>
      <c r="G5" s="276" t="s">
        <v>42</v>
      </c>
      <c r="H5" s="276" t="s">
        <v>44</v>
      </c>
      <c r="I5" s="276" t="s">
        <v>46</v>
      </c>
      <c r="J5" s="276" t="s">
        <v>48</v>
      </c>
      <c r="K5" s="276" t="s">
        <v>50</v>
      </c>
      <c r="L5" s="276" t="s">
        <v>407</v>
      </c>
      <c r="M5" s="277" t="s">
        <v>408</v>
      </c>
      <c r="N5" s="277" t="s">
        <v>409</v>
      </c>
      <c r="O5" s="277" t="s">
        <v>410</v>
      </c>
      <c r="U5" s="274">
        <v>751037000</v>
      </c>
      <c r="V5" s="563">
        <f t="shared" si="0"/>
        <v>6.9993685035360451E-2</v>
      </c>
    </row>
    <row r="6" spans="1:22" ht="12.5" x14ac:dyDescent="0.25">
      <c r="A6" s="593" t="s">
        <v>242</v>
      </c>
      <c r="B6" s="594"/>
      <c r="C6" s="278"/>
      <c r="D6" s="278"/>
      <c r="E6" s="279"/>
      <c r="F6" s="278"/>
      <c r="G6" s="278"/>
      <c r="H6" s="278"/>
      <c r="I6" s="278"/>
      <c r="J6" s="278"/>
      <c r="K6" s="278"/>
      <c r="L6" s="278"/>
      <c r="M6" s="278"/>
      <c r="N6" s="278"/>
      <c r="O6" s="280"/>
      <c r="U6" s="273">
        <v>1644662000</v>
      </c>
      <c r="V6" s="563">
        <f t="shared" si="0"/>
        <v>0.15327600906163874</v>
      </c>
    </row>
    <row r="7" spans="1:22" ht="12.5" x14ac:dyDescent="0.25">
      <c r="A7" s="595"/>
      <c r="B7" s="596"/>
      <c r="C7" s="281" t="s">
        <v>411</v>
      </c>
      <c r="D7" s="281" t="s">
        <v>412</v>
      </c>
      <c r="E7" s="281" t="s">
        <v>413</v>
      </c>
      <c r="F7" s="281" t="s">
        <v>413</v>
      </c>
      <c r="G7" s="281" t="s">
        <v>413</v>
      </c>
      <c r="H7" s="281" t="s">
        <v>414</v>
      </c>
      <c r="I7" s="281" t="s">
        <v>202</v>
      </c>
      <c r="J7" s="281" t="s">
        <v>413</v>
      </c>
      <c r="K7" s="281" t="s">
        <v>413</v>
      </c>
      <c r="L7" s="281" t="s">
        <v>413</v>
      </c>
      <c r="M7" s="281" t="s">
        <v>415</v>
      </c>
      <c r="N7" s="281" t="s">
        <v>415</v>
      </c>
      <c r="O7" s="281" t="s">
        <v>415</v>
      </c>
      <c r="U7" s="286">
        <v>98024000</v>
      </c>
      <c r="V7" s="563">
        <f t="shared" si="0"/>
        <v>9.1354500269709375E-3</v>
      </c>
    </row>
    <row r="8" spans="1:22" ht="12.5" x14ac:dyDescent="0.25">
      <c r="A8" s="595"/>
      <c r="B8" s="596"/>
      <c r="C8" s="281" t="s">
        <v>416</v>
      </c>
      <c r="D8" s="281" t="s">
        <v>416</v>
      </c>
      <c r="E8" s="281" t="s">
        <v>417</v>
      </c>
      <c r="F8" s="281" t="s">
        <v>418</v>
      </c>
      <c r="G8" s="281" t="s">
        <v>419</v>
      </c>
      <c r="H8" s="281" t="s">
        <v>420</v>
      </c>
      <c r="I8" s="281" t="s">
        <v>420</v>
      </c>
      <c r="J8" s="281" t="s">
        <v>421</v>
      </c>
      <c r="K8" s="281" t="s">
        <v>422</v>
      </c>
      <c r="L8" s="281" t="s">
        <v>423</v>
      </c>
      <c r="M8" s="281" t="s">
        <v>424</v>
      </c>
      <c r="N8" s="281" t="s">
        <v>398</v>
      </c>
      <c r="O8" s="281" t="s">
        <v>400</v>
      </c>
      <c r="U8" s="275">
        <v>46881000</v>
      </c>
      <c r="V8" s="563">
        <f t="shared" si="0"/>
        <v>4.3691242217663486E-3</v>
      </c>
    </row>
    <row r="9" spans="1:22" ht="12.5" x14ac:dyDescent="0.25">
      <c r="A9" s="595"/>
      <c r="B9" s="596"/>
      <c r="C9" s="281" t="s">
        <v>425</v>
      </c>
      <c r="D9" s="281" t="s">
        <v>425</v>
      </c>
      <c r="E9" s="281" t="s">
        <v>426</v>
      </c>
      <c r="F9" s="281" t="s">
        <v>426</v>
      </c>
      <c r="G9" s="281" t="s">
        <v>426</v>
      </c>
      <c r="H9" s="281" t="s">
        <v>427</v>
      </c>
      <c r="I9" s="281" t="s">
        <v>427</v>
      </c>
      <c r="J9" s="281" t="s">
        <v>428</v>
      </c>
      <c r="K9" s="281" t="s">
        <v>428</v>
      </c>
      <c r="L9" s="281" t="s">
        <v>428</v>
      </c>
      <c r="M9" s="281" t="s">
        <v>429</v>
      </c>
      <c r="N9" s="281" t="s">
        <v>429</v>
      </c>
      <c r="O9" s="281" t="s">
        <v>429</v>
      </c>
      <c r="U9" s="275"/>
      <c r="V9" s="275"/>
    </row>
    <row r="10" spans="1:22" ht="13" thickBot="1" x14ac:dyDescent="0.3">
      <c r="A10" s="597"/>
      <c r="B10" s="598"/>
      <c r="C10" s="282" t="s">
        <v>430</v>
      </c>
      <c r="D10" s="282" t="s">
        <v>430</v>
      </c>
      <c r="E10" s="282" t="s">
        <v>431</v>
      </c>
      <c r="F10" s="282" t="s">
        <v>432</v>
      </c>
      <c r="G10" s="282" t="s">
        <v>432</v>
      </c>
      <c r="H10" s="282" t="s">
        <v>433</v>
      </c>
      <c r="I10" s="282" t="s">
        <v>433</v>
      </c>
      <c r="J10" s="282" t="s">
        <v>431</v>
      </c>
      <c r="K10" s="282" t="s">
        <v>432</v>
      </c>
      <c r="L10" s="282" t="s">
        <v>432</v>
      </c>
      <c r="M10" s="282" t="s">
        <v>430</v>
      </c>
      <c r="N10" s="282" t="s">
        <v>430</v>
      </c>
      <c r="O10" s="282" t="s">
        <v>430</v>
      </c>
      <c r="U10" s="562">
        <f>SUM(U2:U8)</f>
        <v>10730068000</v>
      </c>
      <c r="V10" s="275"/>
    </row>
    <row r="11" spans="1:22" ht="12.5" x14ac:dyDescent="0.25">
      <c r="A11" s="274"/>
      <c r="B11" s="274"/>
      <c r="C11" s="274"/>
      <c r="D11" s="274"/>
      <c r="E11" s="274"/>
      <c r="F11" s="274"/>
      <c r="G11" s="274"/>
      <c r="H11" s="274"/>
      <c r="I11" s="274"/>
      <c r="J11" s="274"/>
      <c r="K11" s="274"/>
      <c r="L11" s="274"/>
      <c r="M11" s="274"/>
      <c r="N11" s="274"/>
      <c r="U11" s="275"/>
      <c r="V11" s="275"/>
    </row>
    <row r="12" spans="1:22" ht="12.5" x14ac:dyDescent="0.25">
      <c r="A12" s="274"/>
      <c r="B12" s="274"/>
      <c r="C12" s="274"/>
      <c r="D12" s="274"/>
      <c r="E12" s="274"/>
      <c r="F12" s="274"/>
      <c r="G12" s="274"/>
      <c r="H12" s="283"/>
      <c r="I12" s="274"/>
      <c r="J12" s="274"/>
      <c r="K12" s="274"/>
      <c r="L12" s="274"/>
      <c r="M12" s="274"/>
      <c r="N12" s="274"/>
      <c r="U12" s="275"/>
      <c r="V12" s="275"/>
    </row>
    <row r="13" spans="1:22" ht="12.5" x14ac:dyDescent="0.25">
      <c r="A13" s="284" t="s">
        <v>434</v>
      </c>
      <c r="B13" s="274"/>
      <c r="C13" s="285">
        <v>0.58270328000000005</v>
      </c>
      <c r="D13" s="285">
        <v>0.56128051084373598</v>
      </c>
      <c r="E13" s="286">
        <f t="shared" ref="E13:E19" si="1">$E$21*V2</f>
        <v>4582942943.2232809</v>
      </c>
      <c r="F13" s="286">
        <f>ROUND(+E13/($B$36*C13),2)</f>
        <v>897827.45</v>
      </c>
      <c r="G13" s="286">
        <f>ROUND(+E13/($B$36*D13),2)</f>
        <v>932095.44</v>
      </c>
      <c r="H13" s="283">
        <v>1.00609343</v>
      </c>
      <c r="I13" s="283">
        <v>1.00559591</v>
      </c>
      <c r="J13" s="286">
        <f t="shared" ref="J13:J19" si="2">ROUND(E13*I13,0)</f>
        <v>4608588679</v>
      </c>
      <c r="K13" s="286">
        <f t="shared" ref="K13:K19" si="3">ROUND(F13*H13,2)</f>
        <v>903298.3</v>
      </c>
      <c r="L13" s="286">
        <f t="shared" ref="L13:L19" si="4">ROUND(G13*H13,2)</f>
        <v>937775.1</v>
      </c>
      <c r="M13" s="272">
        <f>ROUND(J13/$J$21,7)</f>
        <v>0.50566460000000002</v>
      </c>
      <c r="N13" s="272">
        <f t="shared" ref="N13:N19" si="5">ROUND(K13/$K$21,7)</f>
        <v>0.58086550000000003</v>
      </c>
      <c r="O13" s="272">
        <f t="shared" ref="O13:O19" si="6">ROUND(L13/$L$21,7)</f>
        <v>0.55346980000000001</v>
      </c>
      <c r="P13" s="272"/>
    </row>
    <row r="14" spans="1:22" ht="12.5" x14ac:dyDescent="0.25">
      <c r="A14" s="284" t="s">
        <v>244</v>
      </c>
      <c r="B14" s="274"/>
      <c r="C14" s="285">
        <v>0.57224448999999999</v>
      </c>
      <c r="D14" s="285">
        <v>0.51437382361937822</v>
      </c>
      <c r="E14" s="286">
        <f t="shared" si="1"/>
        <v>264428725.87009588</v>
      </c>
      <c r="F14" s="286">
        <f t="shared" ref="F14:F19" si="7">ROUND(+E14/($B$36*C14),2)</f>
        <v>52750.05</v>
      </c>
      <c r="G14" s="286">
        <f t="shared" ref="G14:G19" si="8">ROUND(+E14/($B$36*D14),2)</f>
        <v>58684.81</v>
      </c>
      <c r="H14" s="283">
        <v>1.0060824100000001</v>
      </c>
      <c r="I14" s="283">
        <v>1.0055947700000001</v>
      </c>
      <c r="J14" s="286">
        <f t="shared" si="2"/>
        <v>265908144</v>
      </c>
      <c r="K14" s="286">
        <f t="shared" si="3"/>
        <v>53070.9</v>
      </c>
      <c r="L14" s="286">
        <f t="shared" si="4"/>
        <v>59041.760000000002</v>
      </c>
      <c r="M14" s="272">
        <f t="shared" ref="M14:M19" si="9">ROUND(J14/$J$21,7)</f>
        <v>2.9176000000000001E-2</v>
      </c>
      <c r="N14" s="272">
        <f t="shared" si="5"/>
        <v>3.4127200000000003E-2</v>
      </c>
      <c r="O14" s="272">
        <f t="shared" si="6"/>
        <v>3.4846099999999998E-2</v>
      </c>
      <c r="P14" s="272"/>
    </row>
    <row r="15" spans="1:22" ht="12.5" x14ac:dyDescent="0.25">
      <c r="A15" s="284" t="s">
        <v>245</v>
      </c>
      <c r="B15" s="274"/>
      <c r="C15" s="285">
        <v>0.74102155999999997</v>
      </c>
      <c r="D15" s="285">
        <v>0.65785405741055825</v>
      </c>
      <c r="E15" s="286">
        <f t="shared" si="1"/>
        <v>2107337528.4010317</v>
      </c>
      <c r="F15" s="286">
        <f t="shared" si="7"/>
        <v>324637.84999999998</v>
      </c>
      <c r="G15" s="286">
        <f t="shared" si="8"/>
        <v>365679.35</v>
      </c>
      <c r="H15" s="283">
        <v>1.0059001700000001</v>
      </c>
      <c r="I15" s="283">
        <v>1.00544671</v>
      </c>
      <c r="J15" s="286">
        <f t="shared" si="2"/>
        <v>2118815585</v>
      </c>
      <c r="K15" s="286">
        <f t="shared" si="3"/>
        <v>326553.27</v>
      </c>
      <c r="L15" s="286">
        <f t="shared" si="4"/>
        <v>367836.92</v>
      </c>
      <c r="M15" s="272">
        <f t="shared" si="9"/>
        <v>0.2324812</v>
      </c>
      <c r="N15" s="272">
        <f t="shared" si="5"/>
        <v>0.20998990000000001</v>
      </c>
      <c r="O15" s="272">
        <f t="shared" si="6"/>
        <v>0.21709539999999999</v>
      </c>
      <c r="P15" s="272"/>
    </row>
    <row r="16" spans="1:22" ht="12.5" x14ac:dyDescent="0.25">
      <c r="A16" s="274" t="s">
        <v>246</v>
      </c>
      <c r="B16" s="274"/>
      <c r="C16" s="285">
        <v>0.85094449000000005</v>
      </c>
      <c r="D16" s="285">
        <v>0.76438817259558345</v>
      </c>
      <c r="E16" s="286">
        <f t="shared" si="1"/>
        <v>637800463.07775557</v>
      </c>
      <c r="F16" s="286">
        <f t="shared" si="7"/>
        <v>85561.72</v>
      </c>
      <c r="G16" s="286">
        <f t="shared" si="8"/>
        <v>95250.39</v>
      </c>
      <c r="H16" s="283">
        <v>0.98747379000000002</v>
      </c>
      <c r="I16" s="283">
        <v>0.99210885000000004</v>
      </c>
      <c r="J16" s="286">
        <f t="shared" si="2"/>
        <v>632767484</v>
      </c>
      <c r="K16" s="286">
        <f t="shared" si="3"/>
        <v>84489.96</v>
      </c>
      <c r="L16" s="286">
        <f t="shared" si="4"/>
        <v>94057.26</v>
      </c>
      <c r="M16" s="272">
        <f t="shared" si="9"/>
        <v>6.9428699999999996E-2</v>
      </c>
      <c r="N16" s="272">
        <f t="shared" si="5"/>
        <v>5.4331200000000003E-2</v>
      </c>
      <c r="O16" s="272">
        <f t="shared" si="6"/>
        <v>5.5512100000000002E-2</v>
      </c>
      <c r="P16" s="272"/>
    </row>
    <row r="17" spans="1:22" ht="12.5" x14ac:dyDescent="0.25">
      <c r="A17" s="274" t="s">
        <v>247</v>
      </c>
      <c r="B17" s="274"/>
      <c r="C17" s="285">
        <v>0.84969636999999998</v>
      </c>
      <c r="D17" s="285">
        <v>0.72991744966785843</v>
      </c>
      <c r="E17" s="286">
        <f t="shared" si="1"/>
        <v>1396690422.9836712</v>
      </c>
      <c r="F17" s="286">
        <f t="shared" si="7"/>
        <v>187642.96</v>
      </c>
      <c r="G17" s="286">
        <f t="shared" si="8"/>
        <v>218435.04</v>
      </c>
      <c r="H17" s="283">
        <v>0.96884429000000005</v>
      </c>
      <c r="I17" s="283">
        <v>0.97666478999999995</v>
      </c>
      <c r="J17" s="286">
        <f t="shared" si="2"/>
        <v>1364098359</v>
      </c>
      <c r="K17" s="286">
        <f t="shared" si="3"/>
        <v>181796.81</v>
      </c>
      <c r="L17" s="286">
        <f t="shared" si="4"/>
        <v>211629.54</v>
      </c>
      <c r="M17" s="272">
        <f t="shared" si="9"/>
        <v>0.1496719</v>
      </c>
      <c r="N17" s="272">
        <f t="shared" si="5"/>
        <v>0.1169043</v>
      </c>
      <c r="O17" s="272">
        <f t="shared" si="6"/>
        <v>0.1249026</v>
      </c>
      <c r="P17" s="272"/>
    </row>
    <row r="18" spans="1:22" ht="12.5" x14ac:dyDescent="0.25">
      <c r="A18" s="284" t="s">
        <v>248</v>
      </c>
      <c r="B18" s="274"/>
      <c r="C18" s="285">
        <v>7.6774333199999996</v>
      </c>
      <c r="D18" s="285">
        <v>0.49337282497703638</v>
      </c>
      <c r="E18" s="286">
        <f t="shared" si="1"/>
        <v>83244570.630653217</v>
      </c>
      <c r="F18" s="286">
        <f t="shared" si="7"/>
        <v>1237.76</v>
      </c>
      <c r="G18" s="286">
        <f t="shared" si="8"/>
        <v>19260.900000000001</v>
      </c>
      <c r="H18" s="283">
        <v>1.0061954500000001</v>
      </c>
      <c r="I18" s="283">
        <v>1.0056011899999999</v>
      </c>
      <c r="J18" s="286">
        <f t="shared" si="2"/>
        <v>83710839</v>
      </c>
      <c r="K18" s="286">
        <f t="shared" si="3"/>
        <v>1245.43</v>
      </c>
      <c r="L18" s="286">
        <f t="shared" si="4"/>
        <v>19380.23</v>
      </c>
      <c r="M18" s="272">
        <f>ROUND(J18/$J$21,7)</f>
        <v>9.1848999999999993E-3</v>
      </c>
      <c r="N18" s="272">
        <f t="shared" si="5"/>
        <v>8.0090000000000001E-4</v>
      </c>
      <c r="O18" s="272">
        <f t="shared" si="6"/>
        <v>1.14381E-2</v>
      </c>
      <c r="P18" s="272"/>
      <c r="U18" s="296"/>
      <c r="V18" s="296"/>
    </row>
    <row r="19" spans="1:22" ht="12.5" x14ac:dyDescent="0.25">
      <c r="A19" s="274" t="s">
        <v>249</v>
      </c>
      <c r="B19" s="274"/>
      <c r="C19" s="285">
        <v>0.98645916</v>
      </c>
      <c r="D19" s="285">
        <v>0.98645915646458826</v>
      </c>
      <c r="E19" s="286">
        <f t="shared" si="1"/>
        <v>39812583.813511528</v>
      </c>
      <c r="F19" s="286">
        <f t="shared" si="7"/>
        <v>4607.2</v>
      </c>
      <c r="G19" s="286">
        <f t="shared" si="8"/>
        <v>4607.2</v>
      </c>
      <c r="H19" s="283">
        <v>1.0061777300000001</v>
      </c>
      <c r="I19" s="283">
        <v>1.0055888100000001</v>
      </c>
      <c r="J19" s="286">
        <f t="shared" si="2"/>
        <v>40035089</v>
      </c>
      <c r="K19" s="286">
        <f t="shared" si="3"/>
        <v>4635.66</v>
      </c>
      <c r="L19" s="286">
        <f t="shared" si="4"/>
        <v>4635.66</v>
      </c>
      <c r="M19" s="272">
        <f t="shared" si="9"/>
        <v>4.3927000000000003E-3</v>
      </c>
      <c r="N19" s="272">
        <f t="shared" si="5"/>
        <v>2.9810000000000001E-3</v>
      </c>
      <c r="O19" s="272">
        <f t="shared" si="6"/>
        <v>2.7358999999999999E-3</v>
      </c>
      <c r="P19" s="272"/>
    </row>
    <row r="20" spans="1:22" ht="12.5" x14ac:dyDescent="0.25">
      <c r="A20" s="274"/>
      <c r="B20" s="274"/>
      <c r="C20" s="285"/>
      <c r="D20" s="285"/>
      <c r="E20" s="286"/>
      <c r="F20" s="286"/>
      <c r="G20" s="286"/>
      <c r="H20" s="283"/>
      <c r="I20" s="283"/>
      <c r="J20" s="286"/>
      <c r="K20" s="286"/>
      <c r="L20" s="286"/>
      <c r="M20" s="272"/>
      <c r="N20" s="272"/>
      <c r="O20" s="272"/>
      <c r="P20" s="272"/>
    </row>
    <row r="21" spans="1:22" ht="12.5" x14ac:dyDescent="0.25">
      <c r="A21" s="274" t="s">
        <v>243</v>
      </c>
      <c r="B21" s="274"/>
      <c r="C21" s="285"/>
      <c r="D21" s="285"/>
      <c r="E21" s="493">
        <v>9112257238</v>
      </c>
      <c r="F21" s="493">
        <f>ROUND(SUM(F13:F19),2)</f>
        <v>1554264.99</v>
      </c>
      <c r="G21" s="493">
        <f>ROUND(SUM(G13:G19),2)</f>
        <v>1694013.13</v>
      </c>
      <c r="H21" s="288"/>
      <c r="I21" s="288"/>
      <c r="J21" s="287">
        <f t="shared" ref="J21:O21" si="10">SUM(J13:J19)</f>
        <v>9113924179</v>
      </c>
      <c r="K21" s="287">
        <f t="shared" si="10"/>
        <v>1555090.33</v>
      </c>
      <c r="L21" s="287">
        <f t="shared" si="10"/>
        <v>1694356.47</v>
      </c>
      <c r="M21" s="289">
        <f t="shared" si="10"/>
        <v>1</v>
      </c>
      <c r="N21" s="289">
        <f t="shared" si="10"/>
        <v>1</v>
      </c>
      <c r="O21" s="289">
        <f t="shared" si="10"/>
        <v>1</v>
      </c>
      <c r="P21" s="289"/>
    </row>
    <row r="22" spans="1:22" ht="12.5" x14ac:dyDescent="0.25">
      <c r="A22" s="274"/>
      <c r="B22" s="274"/>
      <c r="C22" s="290"/>
      <c r="D22" s="290"/>
      <c r="E22" s="286"/>
      <c r="F22" s="286"/>
      <c r="G22" s="291"/>
      <c r="H22" s="288"/>
      <c r="I22" s="288"/>
      <c r="J22" s="274"/>
      <c r="K22" s="291"/>
      <c r="L22" s="291"/>
      <c r="M22" s="272"/>
      <c r="N22" s="272"/>
      <c r="O22" s="272"/>
    </row>
    <row r="23" spans="1:22" ht="12.5" x14ac:dyDescent="0.25">
      <c r="A23" s="292" t="s">
        <v>33</v>
      </c>
      <c r="B23" s="292"/>
      <c r="C23" s="290"/>
      <c r="D23" s="290"/>
      <c r="E23" s="286"/>
      <c r="F23" s="291"/>
      <c r="G23" s="291"/>
      <c r="H23" s="288"/>
      <c r="I23" s="288"/>
      <c r="J23" s="274"/>
      <c r="K23" s="293"/>
      <c r="L23" s="293"/>
      <c r="M23" s="272"/>
      <c r="N23" s="272"/>
      <c r="O23" s="272"/>
    </row>
    <row r="24" spans="1:22" ht="12.5" x14ac:dyDescent="0.25">
      <c r="A24" s="300" t="str">
        <f>C5</f>
        <v>(A)</v>
      </c>
      <c r="B24" s="301" t="s">
        <v>435</v>
      </c>
      <c r="C24" s="302"/>
      <c r="D24" s="290"/>
      <c r="E24" s="286"/>
      <c r="F24" s="291"/>
      <c r="G24" s="291"/>
      <c r="H24" s="288"/>
      <c r="I24" s="288"/>
      <c r="J24" s="274"/>
      <c r="K24" s="293"/>
      <c r="L24" s="293"/>
      <c r="M24" s="274"/>
      <c r="N24" s="274"/>
      <c r="O24" s="272"/>
    </row>
    <row r="25" spans="1:22" ht="12.5" x14ac:dyDescent="0.25">
      <c r="A25" s="300" t="str">
        <f>D5</f>
        <v>(B)</v>
      </c>
      <c r="B25" s="303" t="s">
        <v>436</v>
      </c>
      <c r="C25" s="304"/>
      <c r="D25" s="294"/>
      <c r="E25" s="286"/>
      <c r="H25" s="288"/>
      <c r="I25" s="288"/>
      <c r="J25" s="288"/>
      <c r="K25" s="288"/>
      <c r="L25" s="288"/>
      <c r="M25" s="274"/>
      <c r="N25" s="274"/>
      <c r="O25" s="272"/>
    </row>
    <row r="26" spans="1:22" ht="12.5" x14ac:dyDescent="0.25">
      <c r="A26" s="300" t="str">
        <f>E5</f>
        <v>(C)</v>
      </c>
      <c r="B26" s="301" t="s">
        <v>647</v>
      </c>
      <c r="C26" s="304"/>
      <c r="D26" s="294"/>
      <c r="E26" s="286"/>
      <c r="H26" s="288"/>
      <c r="I26" s="288"/>
      <c r="J26" s="288"/>
      <c r="K26" s="288"/>
      <c r="L26" s="288"/>
      <c r="M26" s="274"/>
      <c r="N26" s="274"/>
      <c r="O26" s="272"/>
    </row>
    <row r="27" spans="1:22" ht="12.5" x14ac:dyDescent="0.25">
      <c r="A27" s="300" t="str">
        <f>F5</f>
        <v>(D)</v>
      </c>
      <c r="B27" s="300" t="s">
        <v>437</v>
      </c>
      <c r="C27" s="304"/>
      <c r="D27" s="294"/>
      <c r="E27" s="274"/>
      <c r="H27" s="288"/>
      <c r="I27" s="288"/>
      <c r="J27" s="274"/>
      <c r="K27" s="274"/>
      <c r="L27" s="274"/>
      <c r="M27" s="274"/>
      <c r="N27" s="274"/>
      <c r="O27" s="274"/>
    </row>
    <row r="28" spans="1:22" ht="12.5" x14ac:dyDescent="0.25">
      <c r="A28" s="300" t="str">
        <f>J5</f>
        <v>(H)</v>
      </c>
      <c r="B28" s="300" t="s">
        <v>438</v>
      </c>
      <c r="C28" s="300"/>
      <c r="D28" s="274"/>
      <c r="E28" s="286"/>
      <c r="I28" s="288"/>
      <c r="J28" s="274"/>
      <c r="K28" s="291"/>
      <c r="L28" s="291"/>
      <c r="M28" s="274"/>
      <c r="N28" s="274"/>
      <c r="O28" s="272"/>
    </row>
    <row r="29" spans="1:22" ht="12.5" x14ac:dyDescent="0.25">
      <c r="A29" s="300" t="str">
        <f>K5</f>
        <v>(I)</v>
      </c>
      <c r="B29" s="305" t="s">
        <v>439</v>
      </c>
      <c r="C29" s="300"/>
      <c r="D29" s="274"/>
      <c r="E29" s="274"/>
      <c r="I29" s="288"/>
      <c r="J29" s="274"/>
      <c r="K29" s="274"/>
      <c r="L29" s="274"/>
      <c r="M29" s="274"/>
      <c r="N29" s="274"/>
      <c r="O29" s="274"/>
    </row>
    <row r="30" spans="1:22" ht="12.5" x14ac:dyDescent="0.25">
      <c r="A30" s="300" t="str">
        <f>L5</f>
        <v>(J)</v>
      </c>
      <c r="B30" s="305" t="s">
        <v>440</v>
      </c>
      <c r="C30" s="300"/>
      <c r="D30" s="274"/>
      <c r="H30" s="274"/>
      <c r="I30" s="288"/>
      <c r="J30" s="274"/>
      <c r="K30" s="291"/>
      <c r="L30" s="291"/>
      <c r="M30" s="274"/>
      <c r="N30" s="274"/>
      <c r="O30" s="272"/>
    </row>
    <row r="31" spans="1:22" ht="12.5" x14ac:dyDescent="0.25">
      <c r="A31" s="300" t="str">
        <f>M5</f>
        <v>(K)</v>
      </c>
      <c r="B31" s="300" t="s">
        <v>441</v>
      </c>
      <c r="C31" s="300"/>
      <c r="D31" s="274"/>
      <c r="E31" s="274"/>
      <c r="H31" s="274"/>
      <c r="I31" s="288"/>
      <c r="J31" s="274"/>
      <c r="K31" s="274"/>
      <c r="L31" s="274"/>
      <c r="M31" s="274"/>
      <c r="N31" s="274"/>
      <c r="O31" s="274"/>
    </row>
    <row r="32" spans="1:22" ht="13" x14ac:dyDescent="0.3">
      <c r="A32" s="300" t="str">
        <f>N5</f>
        <v>(L)</v>
      </c>
      <c r="B32" s="300" t="s">
        <v>442</v>
      </c>
      <c r="C32" s="306"/>
      <c r="D32" s="295"/>
      <c r="E32" s="275"/>
      <c r="H32" s="275"/>
      <c r="I32" s="275"/>
      <c r="J32" s="275"/>
      <c r="K32" s="275"/>
      <c r="L32" s="275"/>
      <c r="M32" s="275"/>
      <c r="N32" s="275"/>
      <c r="O32" s="275"/>
    </row>
    <row r="33" spans="1:15" ht="12.5" x14ac:dyDescent="0.25">
      <c r="A33" s="300" t="str">
        <f>O5</f>
        <v>(M)</v>
      </c>
      <c r="B33" s="300" t="s">
        <v>443</v>
      </c>
      <c r="C33" s="303"/>
      <c r="H33" s="275"/>
      <c r="I33" s="275"/>
      <c r="J33" s="275"/>
      <c r="K33" s="275"/>
      <c r="L33" s="275"/>
      <c r="M33" s="275"/>
      <c r="N33" s="275"/>
      <c r="O33" s="275"/>
    </row>
    <row r="34" spans="1:15" ht="12.5" x14ac:dyDescent="0.25">
      <c r="A34" s="274"/>
      <c r="B34" s="274"/>
      <c r="H34" s="275"/>
      <c r="I34" s="275"/>
      <c r="J34" s="275"/>
      <c r="K34" s="275"/>
      <c r="L34" s="275"/>
      <c r="M34" s="275"/>
      <c r="N34" s="275"/>
      <c r="O34" s="275"/>
    </row>
    <row r="35" spans="1:15" ht="12.5" x14ac:dyDescent="0.25">
      <c r="A35" s="274"/>
      <c r="B35" s="274"/>
      <c r="H35" s="275"/>
      <c r="I35" s="275"/>
      <c r="J35" s="275"/>
      <c r="K35" s="275"/>
      <c r="L35" s="275"/>
      <c r="M35" s="275"/>
      <c r="N35" s="275"/>
      <c r="O35" s="275"/>
    </row>
    <row r="36" spans="1:15" ht="12.5" x14ac:dyDescent="0.25">
      <c r="A36" s="274"/>
      <c r="B36" s="274">
        <v>8760</v>
      </c>
      <c r="H36" s="275"/>
      <c r="I36" s="275"/>
      <c r="J36" s="275"/>
      <c r="K36" s="275"/>
      <c r="L36" s="275"/>
      <c r="M36" s="275"/>
      <c r="N36" s="275"/>
      <c r="O36" s="275"/>
    </row>
    <row r="37" spans="1:15" ht="12.5" x14ac:dyDescent="0.25">
      <c r="C37" s="274"/>
      <c r="D37" s="274"/>
      <c r="E37" s="274"/>
    </row>
    <row r="38" spans="1:15" ht="12.5" hidden="1" x14ac:dyDescent="0.25"/>
    <row r="39" spans="1:15" ht="12.5" hidden="1" x14ac:dyDescent="0.25"/>
    <row r="40" spans="1:15" ht="12.5" hidden="1" x14ac:dyDescent="0.25"/>
    <row r="41" spans="1:15" ht="12.5" hidden="1" x14ac:dyDescent="0.25"/>
    <row r="42" spans="1:15" ht="12.5" hidden="1" x14ac:dyDescent="0.25">
      <c r="A42" s="296"/>
      <c r="B42" s="296"/>
      <c r="C42" s="296"/>
      <c r="D42" s="296"/>
      <c r="E42" s="296"/>
      <c r="H42" s="296"/>
      <c r="I42" s="296"/>
      <c r="J42" s="296"/>
      <c r="K42" s="296"/>
      <c r="L42" s="296"/>
      <c r="M42" s="296"/>
      <c r="N42" s="296"/>
      <c r="O42" s="297"/>
    </row>
    <row r="43" spans="1:15" ht="12.5" hidden="1" x14ac:dyDescent="0.25"/>
    <row r="44" spans="1:15" ht="12.5" hidden="1" x14ac:dyDescent="0.25"/>
    <row r="45" spans="1:15" ht="12.5" hidden="1" x14ac:dyDescent="0.25"/>
    <row r="46" spans="1:15" ht="12.5" hidden="1" x14ac:dyDescent="0.25"/>
    <row r="47" spans="1:15" ht="12.5" hidden="1" x14ac:dyDescent="0.25"/>
    <row r="48" spans="1:15" ht="12.5" hidden="1" x14ac:dyDescent="0.25"/>
    <row r="49" ht="12.5" hidden="1" x14ac:dyDescent="0.25"/>
    <row r="50" ht="12.5" hidden="1" x14ac:dyDescent="0.25"/>
    <row r="51" ht="12.5" hidden="1" x14ac:dyDescent="0.25"/>
    <row r="52" ht="12.5" hidden="1" x14ac:dyDescent="0.25"/>
    <row r="53" ht="12.5" hidden="1" x14ac:dyDescent="0.25"/>
    <row r="54" ht="12.5" hidden="1" x14ac:dyDescent="0.25"/>
    <row r="55" ht="12.5" hidden="1" x14ac:dyDescent="0.25"/>
    <row r="56" ht="12.5" hidden="1" x14ac:dyDescent="0.25"/>
    <row r="57" ht="12.5" hidden="1" x14ac:dyDescent="0.25"/>
    <row r="58" ht="12.5" hidden="1" x14ac:dyDescent="0.25"/>
    <row r="59" ht="12.5" hidden="1" x14ac:dyDescent="0.25"/>
    <row r="60" ht="12.5" hidden="1" x14ac:dyDescent="0.25"/>
    <row r="61" ht="12.5" hidden="1" x14ac:dyDescent="0.25"/>
    <row r="62" ht="12.5" hidden="1" x14ac:dyDescent="0.25"/>
    <row r="63" ht="12.5" hidden="1" x14ac:dyDescent="0.25"/>
    <row r="64" ht="12.5" hidden="1" x14ac:dyDescent="0.25"/>
    <row r="65" ht="12.5" hidden="1" x14ac:dyDescent="0.25"/>
    <row r="66" ht="12.5" hidden="1" x14ac:dyDescent="0.25"/>
    <row r="67" ht="12.5" hidden="1" x14ac:dyDescent="0.25"/>
    <row r="68" ht="12.5" hidden="1" x14ac:dyDescent="0.25"/>
    <row r="69" ht="12.5" hidden="1" x14ac:dyDescent="0.25"/>
    <row r="70" ht="12.5" hidden="1" x14ac:dyDescent="0.25"/>
    <row r="71" ht="12.5" hidden="1" x14ac:dyDescent="0.25"/>
    <row r="72" ht="12.5" hidden="1" x14ac:dyDescent="0.25"/>
    <row r="73" ht="12.5" hidden="1" x14ac:dyDescent="0.25"/>
    <row r="74" ht="12.5" hidden="1" x14ac:dyDescent="0.25"/>
    <row r="75" ht="12.5" hidden="1" x14ac:dyDescent="0.25"/>
    <row r="76" ht="12.5" hidden="1" x14ac:dyDescent="0.25"/>
    <row r="77" ht="12.5" hidden="1" x14ac:dyDescent="0.25"/>
    <row r="78" ht="12.5" hidden="1" x14ac:dyDescent="0.25"/>
    <row r="79" ht="12.5" hidden="1" x14ac:dyDescent="0.25"/>
    <row r="80"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2.5" hidden="1" x14ac:dyDescent="0.25"/>
    <row r="127" ht="12.5" hidden="1" x14ac:dyDescent="0.25"/>
    <row r="128" ht="12.5" hidden="1" x14ac:dyDescent="0.25"/>
    <row r="129" ht="12.5" hidden="1" x14ac:dyDescent="0.25"/>
    <row r="130" ht="12.5" hidden="1" x14ac:dyDescent="0.25"/>
    <row r="131" ht="12.5" hidden="1" x14ac:dyDescent="0.25"/>
    <row r="132" ht="12.5" hidden="1" x14ac:dyDescent="0.25"/>
    <row r="133" ht="12.5" hidden="1" x14ac:dyDescent="0.25"/>
    <row r="134" ht="12.5" hidden="1" x14ac:dyDescent="0.25"/>
    <row r="135" ht="12.5" hidden="1" x14ac:dyDescent="0.25"/>
    <row r="136" ht="12.5" hidden="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544" spans="5:5" ht="12.75" hidden="1" customHeight="1" x14ac:dyDescent="0.25">
      <c r="E1544" s="425"/>
    </row>
  </sheetData>
  <mergeCells count="1">
    <mergeCell ref="A6:B10"/>
  </mergeCells>
  <pageMargins left="1.5" right="0.5" top="1.25" bottom="0.5" header="0.75" footer="0.5"/>
  <pageSetup scale="48" orientation="landscape" r:id="rId1"/>
  <headerFooter>
    <oddHeader>&amp;C&amp;"Arial,Regular"&amp;10GULF POWER COMPANY
ENVIRONMENTAL COST RECOVERY CLAUSE
CALCULATION OF THE ENERGY DEMAND ALLOCATION % BY RATE CLASS&amp;R&amp;"Arial,Regular"&amp;8REVISED FORM: 42-6P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N1537"/>
  <sheetViews>
    <sheetView showGridLines="0" showZeros="0" zoomScale="80" zoomScaleNormal="80" workbookViewId="0">
      <selection activeCell="J7" sqref="J7"/>
    </sheetView>
  </sheetViews>
  <sheetFormatPr defaultColWidth="8.58203125" defaultRowHeight="14" x14ac:dyDescent="0.3"/>
  <cols>
    <col min="1" max="1" width="32.25" style="423" customWidth="1"/>
    <col min="2" max="2" width="12.83203125" style="423" customWidth="1"/>
    <col min="3" max="3" width="13.33203125" style="423" customWidth="1"/>
    <col min="4" max="8" width="12.83203125" style="423" customWidth="1"/>
    <col min="9" max="9" width="15.58203125" style="423" customWidth="1"/>
    <col min="10" max="10" width="11.25" style="423" bestFit="1" customWidth="1"/>
    <col min="11" max="11" width="11.75" style="423" customWidth="1"/>
    <col min="12" max="12" width="12" style="423" customWidth="1"/>
    <col min="13" max="16384" width="8.58203125" style="423"/>
  </cols>
  <sheetData>
    <row r="1" spans="1:14" ht="14.5" thickBot="1" x14ac:dyDescent="0.35">
      <c r="A1" s="422"/>
      <c r="B1" s="422"/>
      <c r="C1" s="422"/>
      <c r="D1" s="422"/>
      <c r="E1" s="422"/>
      <c r="F1" s="422"/>
      <c r="G1" s="422"/>
      <c r="H1" s="422"/>
      <c r="I1" s="422"/>
      <c r="J1" s="568"/>
      <c r="K1" s="568"/>
      <c r="L1" s="568"/>
    </row>
    <row r="2" spans="1:14" ht="15" customHeight="1" x14ac:dyDescent="0.3">
      <c r="E2" s="137" t="s">
        <v>186</v>
      </c>
      <c r="J2" s="569"/>
      <c r="K2" s="569"/>
      <c r="L2" s="569"/>
    </row>
    <row r="3" spans="1:14" ht="14.5" thickBot="1" x14ac:dyDescent="0.35">
      <c r="A3" s="422"/>
      <c r="B3" s="422"/>
      <c r="C3" s="422"/>
      <c r="D3" s="422"/>
      <c r="E3" s="422"/>
      <c r="F3" s="422"/>
      <c r="G3" s="422"/>
      <c r="H3" s="422"/>
      <c r="I3" s="422"/>
      <c r="J3" s="568"/>
      <c r="K3" s="568"/>
      <c r="L3" s="568"/>
    </row>
    <row r="4" spans="1:14" x14ac:dyDescent="0.3">
      <c r="A4" s="142" t="s">
        <v>188</v>
      </c>
      <c r="B4" s="142" t="s">
        <v>189</v>
      </c>
      <c r="C4" s="142" t="s">
        <v>239</v>
      </c>
      <c r="D4" s="318" t="s">
        <v>190</v>
      </c>
      <c r="E4" s="142" t="s">
        <v>191</v>
      </c>
      <c r="F4" s="142" t="s">
        <v>192</v>
      </c>
      <c r="G4" s="318" t="s">
        <v>193</v>
      </c>
      <c r="H4" s="142" t="s">
        <v>194</v>
      </c>
      <c r="I4" s="142" t="s">
        <v>240</v>
      </c>
      <c r="J4" s="142" t="s">
        <v>241</v>
      </c>
      <c r="K4" s="318" t="s">
        <v>651</v>
      </c>
      <c r="L4" s="318" t="s">
        <v>652</v>
      </c>
    </row>
    <row r="5" spans="1:14" ht="78.75" customHeight="1" thickBot="1" x14ac:dyDescent="0.35">
      <c r="A5" s="422"/>
      <c r="B5" s="422"/>
      <c r="C5" s="422"/>
      <c r="D5" s="422"/>
      <c r="E5" s="422"/>
      <c r="F5" s="422"/>
      <c r="G5" s="422"/>
      <c r="H5" s="422"/>
      <c r="I5" s="422"/>
      <c r="J5" s="564" t="s">
        <v>644</v>
      </c>
      <c r="K5" s="565" t="s">
        <v>645</v>
      </c>
      <c r="L5" s="565" t="s">
        <v>646</v>
      </c>
    </row>
    <row r="6" spans="1:14" ht="69.75" customHeight="1" thickBot="1" x14ac:dyDescent="0.35">
      <c r="A6" s="138" t="s">
        <v>242</v>
      </c>
      <c r="B6" s="307" t="s">
        <v>571</v>
      </c>
      <c r="C6" s="307" t="s">
        <v>462</v>
      </c>
      <c r="D6" s="307" t="s">
        <v>444</v>
      </c>
      <c r="E6" s="307" t="s">
        <v>572</v>
      </c>
      <c r="F6" s="307" t="s">
        <v>445</v>
      </c>
      <c r="G6" s="307" t="s">
        <v>446</v>
      </c>
      <c r="H6" s="307" t="s">
        <v>573</v>
      </c>
      <c r="I6" s="307" t="s">
        <v>574</v>
      </c>
      <c r="J6" s="307" t="s">
        <v>575</v>
      </c>
      <c r="K6" s="307" t="s">
        <v>650</v>
      </c>
      <c r="L6" s="307" t="s">
        <v>650</v>
      </c>
    </row>
    <row r="7" spans="1:14" x14ac:dyDescent="0.3">
      <c r="A7" s="143" t="s">
        <v>688</v>
      </c>
      <c r="B7" s="268">
        <f>RAD_ECRC_42_6P!M13</f>
        <v>0.50566460000000002</v>
      </c>
      <c r="C7" s="268">
        <f>RAD_ECRC_42_6P!N13</f>
        <v>0.58086550000000003</v>
      </c>
      <c r="D7" s="272">
        <f>RAD_ECRC_42_6P!O13</f>
        <v>0.55346980000000001</v>
      </c>
      <c r="E7" s="145">
        <f>B7*$E$15</f>
        <v>-3179450.339394303</v>
      </c>
      <c r="F7" s="145">
        <f>$F$15*C7</f>
        <v>-13803586.453976419</v>
      </c>
      <c r="G7" s="145">
        <f t="shared" ref="G7:G13" si="0">$G$15*D7</f>
        <v>0</v>
      </c>
      <c r="H7" s="145">
        <f>SUM(E7:G7)</f>
        <v>-16983036.793370724</v>
      </c>
      <c r="I7" s="153">
        <f>RAD_ECRC_42_6P!E13</f>
        <v>4582942943.2232809</v>
      </c>
      <c r="J7" s="146">
        <f>ROUND((H7/I7*100),5)</f>
        <v>-0.37057000000000001</v>
      </c>
      <c r="K7" s="146">
        <v>1.9915099999999999</v>
      </c>
      <c r="L7" s="566">
        <f>K7+J7</f>
        <v>1.6209399999999998</v>
      </c>
      <c r="M7" s="544"/>
      <c r="N7" s="544"/>
    </row>
    <row r="8" spans="1:14" x14ac:dyDescent="0.3">
      <c r="A8" s="143" t="s">
        <v>244</v>
      </c>
      <c r="B8" s="268">
        <f>RAD_ECRC_42_6P!M14</f>
        <v>2.9176000000000001E-2</v>
      </c>
      <c r="C8" s="268">
        <f>RAD_ECRC_42_6P!N14</f>
        <v>3.4127200000000003E-2</v>
      </c>
      <c r="D8" s="272">
        <f>RAD_ECRC_42_6P!O14</f>
        <v>3.4846099999999998E-2</v>
      </c>
      <c r="E8" s="145">
        <f t="shared" ref="E8:E13" si="1">B8*$E$15</f>
        <v>-183448.95628874988</v>
      </c>
      <c r="F8" s="145">
        <f t="shared" ref="F8:F13" si="2">$F$15*C8</f>
        <v>-810992.82989288238</v>
      </c>
      <c r="G8" s="145">
        <f t="shared" si="0"/>
        <v>0</v>
      </c>
      <c r="H8" s="145">
        <f t="shared" ref="H8:H13" si="3">SUM(E8:G8)</f>
        <v>-994441.7861816322</v>
      </c>
      <c r="I8" s="153">
        <f>RAD_ECRC_42_6P!E14</f>
        <v>264428725.87009588</v>
      </c>
      <c r="J8" s="146">
        <f t="shared" ref="J8:J13" si="4">ROUND((H8/I8*100),5)</f>
        <v>-0.37607000000000002</v>
      </c>
      <c r="K8" s="146">
        <v>2.0253199999999998</v>
      </c>
      <c r="L8" s="566">
        <f t="shared" ref="L8:L15" si="5">K8+J8</f>
        <v>1.6492499999999999</v>
      </c>
      <c r="M8" s="544"/>
      <c r="N8" s="544"/>
    </row>
    <row r="9" spans="1:14" x14ac:dyDescent="0.3">
      <c r="A9" s="143" t="s">
        <v>245</v>
      </c>
      <c r="B9" s="268">
        <f>RAD_ECRC_42_6P!M15</f>
        <v>0.2324812</v>
      </c>
      <c r="C9" s="268">
        <f>RAD_ECRC_42_6P!N15</f>
        <v>0.20998990000000001</v>
      </c>
      <c r="D9" s="272">
        <f>RAD_ECRC_42_6P!O15</f>
        <v>0.21709539999999999</v>
      </c>
      <c r="E9" s="145">
        <f t="shared" si="1"/>
        <v>-1461764.2410459321</v>
      </c>
      <c r="F9" s="145">
        <f t="shared" si="2"/>
        <v>-4990163.3667550627</v>
      </c>
      <c r="G9" s="145">
        <f t="shared" si="0"/>
        <v>0</v>
      </c>
      <c r="H9" s="145">
        <f t="shared" si="3"/>
        <v>-6451927.607800995</v>
      </c>
      <c r="I9" s="153">
        <f>RAD_ECRC_42_6P!E15</f>
        <v>2107337528.4010317</v>
      </c>
      <c r="J9" s="146">
        <f t="shared" si="4"/>
        <v>-0.30615999999999999</v>
      </c>
      <c r="K9" s="146">
        <v>1.62771</v>
      </c>
      <c r="L9" s="566">
        <f t="shared" si="5"/>
        <v>1.32155</v>
      </c>
      <c r="M9" s="544"/>
      <c r="N9" s="544"/>
    </row>
    <row r="10" spans="1:14" x14ac:dyDescent="0.3">
      <c r="A10" s="143" t="s">
        <v>246</v>
      </c>
      <c r="B10" s="268">
        <f>RAD_ECRC_42_6P!M16</f>
        <v>6.9428699999999996E-2</v>
      </c>
      <c r="C10" s="268">
        <f>RAD_ECRC_42_6P!N16</f>
        <v>5.4331200000000003E-2</v>
      </c>
      <c r="D10" s="272">
        <f>RAD_ECRC_42_6P!O16</f>
        <v>5.5512100000000002E-2</v>
      </c>
      <c r="E10" s="145">
        <f t="shared" si="1"/>
        <v>-436544.50752278336</v>
      </c>
      <c r="F10" s="145">
        <f t="shared" si="2"/>
        <v>-1291117.1628342252</v>
      </c>
      <c r="G10" s="145">
        <f t="shared" si="0"/>
        <v>0</v>
      </c>
      <c r="H10" s="145">
        <f t="shared" si="3"/>
        <v>-1727661.6703570085</v>
      </c>
      <c r="I10" s="153">
        <f>RAD_ECRC_42_6P!E16</f>
        <v>637800463.07775557</v>
      </c>
      <c r="J10" s="146">
        <f t="shared" si="4"/>
        <v>-0.27088000000000001</v>
      </c>
      <c r="K10" s="146">
        <v>1.4279999999999999</v>
      </c>
      <c r="L10" s="566">
        <f t="shared" si="5"/>
        <v>1.1571199999999999</v>
      </c>
      <c r="M10" s="544"/>
      <c r="N10" s="544"/>
    </row>
    <row r="11" spans="1:14" x14ac:dyDescent="0.3">
      <c r="A11" s="143" t="s">
        <v>247</v>
      </c>
      <c r="B11" s="268">
        <f>RAD_ECRC_42_6P!M17</f>
        <v>0.1496719</v>
      </c>
      <c r="C11" s="268">
        <f>RAD_ECRC_42_6P!N17</f>
        <v>0.1169043</v>
      </c>
      <c r="D11" s="272">
        <f>RAD_ECRC_42_6P!O17</f>
        <v>0.1249026</v>
      </c>
      <c r="E11" s="145">
        <f t="shared" si="1"/>
        <v>-941086.9838481677</v>
      </c>
      <c r="F11" s="145">
        <f t="shared" si="2"/>
        <v>-2778093.4000927848</v>
      </c>
      <c r="G11" s="145">
        <f t="shared" si="0"/>
        <v>0</v>
      </c>
      <c r="H11" s="145">
        <f t="shared" si="3"/>
        <v>-3719180.3839409524</v>
      </c>
      <c r="I11" s="153">
        <f>RAD_ECRC_42_6P!E17</f>
        <v>1396690422.9836712</v>
      </c>
      <c r="J11" s="146">
        <f t="shared" si="4"/>
        <v>-0.26629000000000003</v>
      </c>
      <c r="K11" s="146">
        <v>1.40476</v>
      </c>
      <c r="L11" s="566">
        <f t="shared" si="5"/>
        <v>1.1384699999999999</v>
      </c>
      <c r="M11" s="544"/>
      <c r="N11" s="544"/>
    </row>
    <row r="12" spans="1:14" ht="15.5" x14ac:dyDescent="0.35">
      <c r="A12" s="150" t="s">
        <v>248</v>
      </c>
      <c r="B12" s="268">
        <f>RAD_ECRC_42_6P!M18</f>
        <v>9.1848999999999993E-3</v>
      </c>
      <c r="C12" s="268">
        <f>RAD_ECRC_42_6P!N18</f>
        <v>8.0090000000000001E-4</v>
      </c>
      <c r="D12" s="272">
        <f>RAD_ECRC_42_6P!O18</f>
        <v>1.14381E-2</v>
      </c>
      <c r="E12" s="571">
        <f t="shared" si="1"/>
        <v>-57751.587558833919</v>
      </c>
      <c r="F12" s="571">
        <f t="shared" si="2"/>
        <v>-19032.447943611238</v>
      </c>
      <c r="G12" s="571">
        <f t="shared" si="0"/>
        <v>0</v>
      </c>
      <c r="H12" s="145">
        <f t="shared" si="3"/>
        <v>-76784.035502445156</v>
      </c>
      <c r="I12" s="153">
        <f>RAD_ECRC_42_6P!E18</f>
        <v>83244570.630653217</v>
      </c>
      <c r="J12" s="146">
        <f t="shared" si="4"/>
        <v>-9.2240000000000003E-2</v>
      </c>
      <c r="K12" s="146">
        <v>0.44611000000000001</v>
      </c>
      <c r="L12" s="566">
        <f t="shared" si="5"/>
        <v>0.35387000000000002</v>
      </c>
      <c r="M12" s="544"/>
      <c r="N12" s="544"/>
    </row>
    <row r="13" spans="1:14" ht="15.5" x14ac:dyDescent="0.35">
      <c r="A13" s="151" t="s">
        <v>249</v>
      </c>
      <c r="B13" s="268">
        <f>RAD_ECRC_42_6P!M19</f>
        <v>4.3927000000000003E-3</v>
      </c>
      <c r="C13" s="268">
        <f>RAD_ECRC_42_6P!N19</f>
        <v>2.9810000000000001E-3</v>
      </c>
      <c r="D13" s="272">
        <f>RAD_ECRC_42_6P!O19</f>
        <v>2.7358999999999999E-3</v>
      </c>
      <c r="E13" s="571">
        <f t="shared" si="1"/>
        <v>-27619.832406415942</v>
      </c>
      <c r="F13" s="571">
        <f t="shared" si="2"/>
        <v>-70839.964190167448</v>
      </c>
      <c r="G13" s="571">
        <f t="shared" si="0"/>
        <v>0</v>
      </c>
      <c r="H13" s="145">
        <f t="shared" si="3"/>
        <v>-98459.796596583386</v>
      </c>
      <c r="I13" s="153">
        <f>RAD_ECRC_42_6P!E19</f>
        <v>39812583.813511528</v>
      </c>
      <c r="J13" s="146">
        <f t="shared" si="4"/>
        <v>-0.24731</v>
      </c>
      <c r="K13" s="146">
        <v>1.29003</v>
      </c>
      <c r="L13" s="566">
        <f t="shared" si="5"/>
        <v>1.0427200000000001</v>
      </c>
      <c r="M13" s="544"/>
      <c r="N13" s="544"/>
    </row>
    <row r="14" spans="1:14" ht="14.5" thickBot="1" x14ac:dyDescent="0.35">
      <c r="A14" s="143"/>
      <c r="B14" s="144"/>
      <c r="C14" s="144"/>
      <c r="D14" s="268"/>
      <c r="E14" s="571"/>
      <c r="F14" s="571"/>
      <c r="G14" s="571"/>
      <c r="H14" s="145"/>
      <c r="I14" s="145"/>
      <c r="J14" s="146"/>
      <c r="L14" s="567"/>
    </row>
    <row r="15" spans="1:14" ht="14.5" thickBot="1" x14ac:dyDescent="0.35">
      <c r="A15" s="143" t="s">
        <v>243</v>
      </c>
      <c r="B15" s="152"/>
      <c r="C15" s="152"/>
      <c r="D15" s="572"/>
      <c r="E15" s="573">
        <f>'ECRC_42_1P Revised'!L19</f>
        <v>-6287666.4480651859</v>
      </c>
      <c r="F15" s="573">
        <f>'ECRC_42_1P Revised'!M19</f>
        <v>-23763825.625685152</v>
      </c>
      <c r="G15" s="573">
        <f>'ECRC_42_1P Revised'!N19</f>
        <v>0</v>
      </c>
      <c r="H15" s="147">
        <f>'ECRC_42_1P Revised'!O19</f>
        <v>-30051492.073750339</v>
      </c>
      <c r="I15" s="148">
        <f>SUM(I7:I13)</f>
        <v>9112257238</v>
      </c>
      <c r="J15" s="149">
        <f>ROUND((H15/I15*100),5)</f>
        <v>-0.32979000000000003</v>
      </c>
      <c r="K15" s="149">
        <v>1.7618</v>
      </c>
      <c r="L15" s="149">
        <f t="shared" si="5"/>
        <v>1.43201</v>
      </c>
    </row>
    <row r="16" spans="1:14" ht="14.5" thickTop="1" x14ac:dyDescent="0.3">
      <c r="A16" s="140" t="s">
        <v>163</v>
      </c>
      <c r="D16" s="529"/>
      <c r="E16" s="529"/>
      <c r="F16" s="529"/>
      <c r="G16" s="529"/>
    </row>
    <row r="17" spans="1:7" x14ac:dyDescent="0.3">
      <c r="A17" s="140" t="s">
        <v>463</v>
      </c>
      <c r="D17" s="529"/>
      <c r="E17" s="529"/>
      <c r="F17" s="529"/>
      <c r="G17" s="529"/>
    </row>
    <row r="18" spans="1:7" x14ac:dyDescent="0.3">
      <c r="A18" s="140" t="s">
        <v>464</v>
      </c>
      <c r="D18" s="529"/>
      <c r="E18" s="529"/>
      <c r="F18" s="529"/>
      <c r="G18" s="529"/>
    </row>
    <row r="19" spans="1:7" x14ac:dyDescent="0.3">
      <c r="A19" s="140" t="s">
        <v>465</v>
      </c>
      <c r="D19" s="529"/>
      <c r="E19" s="529"/>
      <c r="F19" s="529"/>
      <c r="G19" s="529"/>
    </row>
    <row r="20" spans="1:7" x14ac:dyDescent="0.3">
      <c r="A20" s="140" t="s">
        <v>447</v>
      </c>
    </row>
    <row r="21" spans="1:7" x14ac:dyDescent="0.3">
      <c r="A21" s="140" t="s">
        <v>399</v>
      </c>
    </row>
    <row r="22" spans="1:7" x14ac:dyDescent="0.3">
      <c r="A22" s="140" t="s">
        <v>449</v>
      </c>
    </row>
    <row r="23" spans="1:7" x14ac:dyDescent="0.3">
      <c r="A23" s="140" t="s">
        <v>448</v>
      </c>
    </row>
    <row r="24" spans="1:7" x14ac:dyDescent="0.3">
      <c r="A24" s="140" t="s">
        <v>648</v>
      </c>
    </row>
    <row r="25" spans="1:7" x14ac:dyDescent="0.3">
      <c r="A25" s="140" t="s">
        <v>466</v>
      </c>
    </row>
    <row r="1537" spans="5:5" x14ac:dyDescent="0.3">
      <c r="E1537" s="424"/>
    </row>
  </sheetData>
  <pageMargins left="1.5" right="0.5" top="1.25" bottom="0.5" header="0.75" footer="0.5"/>
  <pageSetup scale="48" orientation="landscape" r:id="rId1"/>
  <headerFooter>
    <oddHeader>&amp;C&amp;"Arial,Regular"&amp;10GULF POWER COMPANY
ENVIRONMENTAL COST RECOVERY CLAUSE
CALCULATION OF ENVIRONMENTAL COST RECOVERY FACTORS&amp;R&amp;"Arial,Regular"&amp;8REVISED FORM: 42-7P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syncVertical="1" syncRef="A1" codeName="Sheet16">
    <pageSetUpPr fitToPage="1"/>
  </sheetPr>
  <dimension ref="A1:H1543"/>
  <sheetViews>
    <sheetView zoomScaleNormal="100" zoomScaleSheetLayoutView="115" workbookViewId="0">
      <selection activeCell="F2" sqref="F2"/>
    </sheetView>
  </sheetViews>
  <sheetFormatPr defaultColWidth="8.33203125" defaultRowHeight="10" x14ac:dyDescent="0.2"/>
  <cols>
    <col min="1" max="1" width="25.08203125" style="328" customWidth="1"/>
    <col min="2" max="2" width="18.5" style="328" customWidth="1"/>
    <col min="3" max="3" width="17.25" style="328" customWidth="1"/>
    <col min="4" max="4" width="15.33203125" style="328" customWidth="1"/>
    <col min="5" max="5" width="17.58203125" style="328" bestFit="1" customWidth="1"/>
    <col min="6" max="6" width="9.58203125" style="328" bestFit="1" customWidth="1"/>
    <col min="7" max="7" width="22.58203125" style="328" customWidth="1"/>
    <col min="8" max="8" width="17.33203125" style="328" customWidth="1"/>
    <col min="9" max="11" width="10.08203125" style="328" customWidth="1"/>
    <col min="12" max="12" width="15.33203125" style="328" customWidth="1"/>
    <col min="13" max="13" width="10.08203125" style="328" customWidth="1"/>
    <col min="14" max="14" width="16.33203125" style="328" customWidth="1"/>
    <col min="15" max="15" width="13.25" style="328" customWidth="1"/>
    <col min="16" max="16" width="16.33203125" style="328" customWidth="1"/>
    <col min="17" max="17" width="14.25" style="328" customWidth="1"/>
    <col min="18" max="19" width="13.25" style="328" customWidth="1"/>
    <col min="20" max="255" width="10.08203125" style="328" customWidth="1"/>
    <col min="256" max="16384" width="8.33203125" style="328"/>
  </cols>
  <sheetData>
    <row r="1" spans="1:8" ht="10.5" x14ac:dyDescent="0.25">
      <c r="A1" s="326" t="s">
        <v>162</v>
      </c>
      <c r="B1" s="327"/>
      <c r="F1" s="326" t="s">
        <v>659</v>
      </c>
    </row>
    <row r="2" spans="1:8" ht="10.5" x14ac:dyDescent="0.25">
      <c r="A2" s="326"/>
      <c r="B2" s="327"/>
    </row>
    <row r="3" spans="1:8" ht="14.25" customHeight="1" x14ac:dyDescent="0.25">
      <c r="A3" s="329" t="s">
        <v>204</v>
      </c>
      <c r="F3" s="330"/>
    </row>
    <row r="4" spans="1:8" ht="12.75" customHeight="1" x14ac:dyDescent="0.25">
      <c r="A4" s="330"/>
      <c r="C4" s="331"/>
      <c r="D4" s="332"/>
      <c r="G4" s="330"/>
    </row>
    <row r="5" spans="1:8" ht="31.5" customHeight="1" x14ac:dyDescent="0.25">
      <c r="A5" s="326" t="s">
        <v>268</v>
      </c>
      <c r="B5" s="599" t="s">
        <v>569</v>
      </c>
      <c r="C5" s="600"/>
      <c r="D5" s="600"/>
      <c r="E5" s="600"/>
      <c r="F5" s="600"/>
    </row>
    <row r="6" spans="1:8" x14ac:dyDescent="0.2">
      <c r="B6" s="333"/>
      <c r="C6" s="334"/>
      <c r="D6" s="334"/>
      <c r="E6" s="334"/>
      <c r="F6" s="335" t="s">
        <v>269</v>
      </c>
    </row>
    <row r="7" spans="1:8" x14ac:dyDescent="0.2">
      <c r="B7" s="336" t="s">
        <v>270</v>
      </c>
      <c r="C7" s="337"/>
      <c r="D7" s="338" t="s">
        <v>271</v>
      </c>
      <c r="E7" s="338" t="s">
        <v>272</v>
      </c>
      <c r="F7" s="339" t="s">
        <v>272</v>
      </c>
    </row>
    <row r="8" spans="1:8" x14ac:dyDescent="0.2">
      <c r="B8" s="336" t="s">
        <v>273</v>
      </c>
      <c r="C8" s="338" t="s">
        <v>274</v>
      </c>
      <c r="D8" s="340" t="s">
        <v>275</v>
      </c>
      <c r="E8" s="340" t="s">
        <v>276</v>
      </c>
      <c r="F8" s="341" t="s">
        <v>276</v>
      </c>
    </row>
    <row r="9" spans="1:8" x14ac:dyDescent="0.2">
      <c r="A9" s="342"/>
      <c r="B9" s="343"/>
      <c r="C9" s="344"/>
      <c r="D9" s="345"/>
      <c r="E9" s="344"/>
      <c r="F9" s="346"/>
    </row>
    <row r="10" spans="1:8" x14ac:dyDescent="0.2">
      <c r="A10" s="347" t="s">
        <v>277</v>
      </c>
      <c r="B10" s="348">
        <v>923869651.60561085</v>
      </c>
      <c r="C10" s="349">
        <f t="shared" ref="C10:C15" si="0">B10/$B$20</f>
        <v>0.28121627317039882</v>
      </c>
      <c r="D10" s="350">
        <v>2.9140105790895692E-2</v>
      </c>
      <c r="E10" s="351">
        <f t="shared" ref="E10:E15" si="1">C10*D10</f>
        <v>8.1946719503068442E-3</v>
      </c>
      <c r="F10" s="352">
        <f>+E10</f>
        <v>8.1946719503068442E-3</v>
      </c>
      <c r="G10" s="353"/>
      <c r="H10" s="354"/>
    </row>
    <row r="11" spans="1:8" x14ac:dyDescent="0.2">
      <c r="A11" s="347" t="s">
        <v>278</v>
      </c>
      <c r="B11" s="348">
        <v>327115529.20292556</v>
      </c>
      <c r="C11" s="349">
        <f t="shared" si="0"/>
        <v>9.9570550735959273E-2</v>
      </c>
      <c r="D11" s="350">
        <v>5.1023192803489863E-3</v>
      </c>
      <c r="E11" s="351">
        <f t="shared" si="1"/>
        <v>5.0804074077505194E-4</v>
      </c>
      <c r="F11" s="355">
        <f>+E11</f>
        <v>5.0804074077505194E-4</v>
      </c>
      <c r="G11" s="353"/>
      <c r="H11" s="354"/>
    </row>
    <row r="12" spans="1:8" x14ac:dyDescent="0.2">
      <c r="A12" s="347" t="s">
        <v>279</v>
      </c>
      <c r="B12" s="356">
        <v>0</v>
      </c>
      <c r="C12" s="349">
        <f t="shared" si="0"/>
        <v>0</v>
      </c>
      <c r="D12" s="350">
        <v>0</v>
      </c>
      <c r="E12" s="351">
        <f t="shared" si="1"/>
        <v>0</v>
      </c>
      <c r="F12" s="355">
        <f>+E12/0.7547818</f>
        <v>0</v>
      </c>
      <c r="G12" s="353"/>
      <c r="H12" s="354"/>
    </row>
    <row r="13" spans="1:8" x14ac:dyDescent="0.2">
      <c r="A13" s="347" t="s">
        <v>280</v>
      </c>
      <c r="B13" s="348">
        <v>20576210.199121311</v>
      </c>
      <c r="C13" s="349">
        <f t="shared" si="0"/>
        <v>6.2631834892632422E-3</v>
      </c>
      <c r="D13" s="350">
        <v>2.6600000000000013E-2</v>
      </c>
      <c r="E13" s="357">
        <f t="shared" si="1"/>
        <v>1.6660068081440232E-4</v>
      </c>
      <c r="F13" s="355">
        <f>+E13</f>
        <v>1.6660068081440232E-4</v>
      </c>
      <c r="G13" s="353"/>
      <c r="H13" s="354"/>
    </row>
    <row r="14" spans="1:8" ht="12" x14ac:dyDescent="0.2">
      <c r="A14" s="347" t="s">
        <v>570</v>
      </c>
      <c r="B14" s="348">
        <v>1439015271.9189463</v>
      </c>
      <c r="C14" s="349">
        <f t="shared" si="0"/>
        <v>0.43802121987776366</v>
      </c>
      <c r="D14" s="350">
        <v>0.10249999999999999</v>
      </c>
      <c r="E14" s="357">
        <f t="shared" si="1"/>
        <v>4.4897175037470774E-2</v>
      </c>
      <c r="F14" s="355">
        <f>+E14/0.7547818</f>
        <v>5.9483648171525572E-2</v>
      </c>
      <c r="G14" s="353"/>
      <c r="H14" s="354"/>
    </row>
    <row r="15" spans="1:8" x14ac:dyDescent="0.2">
      <c r="A15" s="347" t="s">
        <v>281</v>
      </c>
      <c r="B15" s="348">
        <v>558510509.329409</v>
      </c>
      <c r="C15" s="349">
        <f t="shared" si="0"/>
        <v>0.17000476602641529</v>
      </c>
      <c r="D15" s="350">
        <v>0</v>
      </c>
      <c r="E15" s="357">
        <f t="shared" si="1"/>
        <v>0</v>
      </c>
      <c r="F15" s="355">
        <f>+E15</f>
        <v>0</v>
      </c>
      <c r="G15" s="353"/>
      <c r="H15" s="354"/>
    </row>
    <row r="16" spans="1:8" x14ac:dyDescent="0.2">
      <c r="A16" s="347" t="s">
        <v>282</v>
      </c>
      <c r="B16" s="356"/>
      <c r="C16" s="349"/>
      <c r="D16" s="350"/>
      <c r="E16" s="358" t="s">
        <v>204</v>
      </c>
      <c r="F16" s="355"/>
      <c r="G16" s="353"/>
      <c r="H16" s="354"/>
    </row>
    <row r="17" spans="1:8" x14ac:dyDescent="0.2">
      <c r="A17" s="347" t="s">
        <v>283</v>
      </c>
      <c r="B17" s="356">
        <v>0</v>
      </c>
      <c r="C17" s="349">
        <f>B17/$B$20</f>
        <v>0</v>
      </c>
      <c r="D17" s="350">
        <v>0</v>
      </c>
      <c r="E17" s="357">
        <f>C17*D17</f>
        <v>0</v>
      </c>
      <c r="F17" s="355">
        <f>+E17</f>
        <v>0</v>
      </c>
      <c r="H17" s="354"/>
    </row>
    <row r="18" spans="1:8" x14ac:dyDescent="0.2">
      <c r="A18" s="347" t="s">
        <v>284</v>
      </c>
      <c r="B18" s="348">
        <v>16176661.127503967</v>
      </c>
      <c r="C18" s="349">
        <f>B18/$B$20</f>
        <v>4.9240067001996325E-3</v>
      </c>
      <c r="D18" s="359">
        <f>E31</f>
        <v>7.3816851180507653E-2</v>
      </c>
      <c r="E18" s="357">
        <f>C18*D18</f>
        <v>3.6347466980045883E-4</v>
      </c>
      <c r="F18" s="355">
        <f>E27*C18 + (E29/0.7547818)*C18</f>
        <v>4.6333583129243657E-4</v>
      </c>
      <c r="G18" s="360"/>
      <c r="H18" s="361"/>
    </row>
    <row r="19" spans="1:8" x14ac:dyDescent="0.2">
      <c r="B19" s="362"/>
      <c r="C19" s="363"/>
      <c r="D19" s="364"/>
      <c r="E19" s="365"/>
      <c r="F19" s="355"/>
      <c r="H19" s="366"/>
    </row>
    <row r="20" spans="1:8" x14ac:dyDescent="0.2">
      <c r="A20" s="367" t="s">
        <v>243</v>
      </c>
      <c r="B20" s="368">
        <f>SUM(B10:B18)</f>
        <v>3285263833.3835173</v>
      </c>
      <c r="C20" s="369">
        <f>SUM(C10:C18)</f>
        <v>1</v>
      </c>
      <c r="D20" s="359"/>
      <c r="E20" s="370">
        <f>SUM(E10:E18)</f>
        <v>5.412996307916753E-2</v>
      </c>
      <c r="F20" s="371">
        <f>SUM(F10:F18)</f>
        <v>6.88162973747143E-2</v>
      </c>
    </row>
    <row r="21" spans="1:8" x14ac:dyDescent="0.2">
      <c r="B21" s="372"/>
      <c r="C21" s="373"/>
      <c r="D21" s="374"/>
      <c r="E21" s="375" t="s">
        <v>204</v>
      </c>
      <c r="F21" s="376"/>
    </row>
    <row r="22" spans="1:8" x14ac:dyDescent="0.2">
      <c r="B22" s="327"/>
      <c r="D22" s="337"/>
    </row>
    <row r="23" spans="1:8" ht="10.5" x14ac:dyDescent="0.25">
      <c r="B23" s="601" t="s">
        <v>285</v>
      </c>
      <c r="C23" s="602"/>
      <c r="D23" s="602"/>
      <c r="E23" s="602"/>
      <c r="F23" s="603"/>
    </row>
    <row r="24" spans="1:8" x14ac:dyDescent="0.2">
      <c r="A24" s="377"/>
      <c r="B24" s="336" t="s">
        <v>270</v>
      </c>
      <c r="C24" s="337"/>
      <c r="D24" s="338" t="s">
        <v>276</v>
      </c>
      <c r="E24" s="338" t="s">
        <v>272</v>
      </c>
      <c r="F24" s="378" t="s">
        <v>286</v>
      </c>
    </row>
    <row r="25" spans="1:8" x14ac:dyDescent="0.2">
      <c r="A25" s="377"/>
      <c r="B25" s="336" t="s">
        <v>273</v>
      </c>
      <c r="C25" s="338" t="s">
        <v>274</v>
      </c>
      <c r="D25" s="338" t="s">
        <v>287</v>
      </c>
      <c r="E25" s="338" t="s">
        <v>276</v>
      </c>
      <c r="F25" s="378" t="s">
        <v>276</v>
      </c>
    </row>
    <row r="26" spans="1:8" x14ac:dyDescent="0.2">
      <c r="A26" s="377"/>
      <c r="B26" s="379"/>
      <c r="C26" s="367"/>
      <c r="D26" s="367"/>
      <c r="E26" s="380"/>
      <c r="F26" s="381"/>
    </row>
    <row r="27" spans="1:8" x14ac:dyDescent="0.2">
      <c r="A27" s="382" t="s">
        <v>288</v>
      </c>
      <c r="B27" s="383">
        <f>B10</f>
        <v>923869651.60561085</v>
      </c>
      <c r="C27" s="384">
        <f>B27/$B$31</f>
        <v>0.39099223259147819</v>
      </c>
      <c r="D27" s="349">
        <f>D10</f>
        <v>2.9140105790895692E-2</v>
      </c>
      <c r="E27" s="364">
        <f>C27*D27</f>
        <v>1.1393555021134169E-2</v>
      </c>
      <c r="F27" s="385">
        <f>+E27</f>
        <v>1.1393555021134169E-2</v>
      </c>
    </row>
    <row r="28" spans="1:8" x14ac:dyDescent="0.2">
      <c r="A28" s="382" t="s">
        <v>289</v>
      </c>
      <c r="B28" s="386">
        <f>B12</f>
        <v>0</v>
      </c>
      <c r="C28" s="384">
        <f>B28/$B$31</f>
        <v>0</v>
      </c>
      <c r="D28" s="349">
        <f>D12</f>
        <v>0</v>
      </c>
      <c r="E28" s="349">
        <f>C28*D28</f>
        <v>0</v>
      </c>
      <c r="F28" s="385">
        <f>+E28/0.7547818</f>
        <v>0</v>
      </c>
    </row>
    <row r="29" spans="1:8" x14ac:dyDescent="0.2">
      <c r="A29" s="382" t="s">
        <v>290</v>
      </c>
      <c r="B29" s="386">
        <f>B14</f>
        <v>1439015271.9189463</v>
      </c>
      <c r="C29" s="384">
        <f>B29/$B$31</f>
        <v>0.60900776740852181</v>
      </c>
      <c r="D29" s="364">
        <f>D14</f>
        <v>0.10249999999999999</v>
      </c>
      <c r="E29" s="364">
        <f>C29*D29</f>
        <v>6.2423296159373483E-2</v>
      </c>
      <c r="F29" s="385">
        <f>+E29/0.7547818</f>
        <v>8.2703764398364521E-2</v>
      </c>
    </row>
    <row r="30" spans="1:8" x14ac:dyDescent="0.2">
      <c r="A30" s="377"/>
      <c r="B30" s="387"/>
      <c r="C30" s="388"/>
      <c r="D30" s="389"/>
      <c r="E30" s="388"/>
      <c r="F30" s="390"/>
    </row>
    <row r="31" spans="1:8" x14ac:dyDescent="0.2">
      <c r="A31" s="382" t="s">
        <v>243</v>
      </c>
      <c r="B31" s="383">
        <f>SUM(B27:B30)</f>
        <v>2362884923.5245571</v>
      </c>
      <c r="C31" s="384">
        <f>SUM(C27:C29)</f>
        <v>1</v>
      </c>
      <c r="D31" s="337"/>
      <c r="E31" s="364">
        <f>SUM(E27:E29)</f>
        <v>7.3816851180507653E-2</v>
      </c>
      <c r="F31" s="391">
        <f>SUM(F27:F29)</f>
        <v>9.4097319419498685E-2</v>
      </c>
    </row>
    <row r="32" spans="1:8" x14ac:dyDescent="0.2">
      <c r="A32" s="377" t="s">
        <v>274</v>
      </c>
      <c r="B32" s="386"/>
      <c r="C32" s="337"/>
      <c r="D32" s="337"/>
      <c r="E32" s="337"/>
      <c r="F32" s="352" t="s">
        <v>204</v>
      </c>
    </row>
    <row r="33" spans="1:6" x14ac:dyDescent="0.2">
      <c r="A33" s="392"/>
      <c r="B33" s="392"/>
      <c r="C33" s="374"/>
      <c r="D33" s="374"/>
      <c r="E33" s="374"/>
      <c r="F33" s="393" t="s">
        <v>204</v>
      </c>
    </row>
    <row r="34" spans="1:6" ht="13.5" customHeight="1" x14ac:dyDescent="0.25">
      <c r="A34" s="394" t="s">
        <v>291</v>
      </c>
      <c r="B34" s="395"/>
    </row>
    <row r="35" spans="1:6" x14ac:dyDescent="0.2">
      <c r="A35" s="379" t="s">
        <v>288</v>
      </c>
      <c r="B35" s="396">
        <f>+E10</f>
        <v>8.1946719503068442E-3</v>
      </c>
      <c r="E35" s="397"/>
    </row>
    <row r="36" spans="1:6" x14ac:dyDescent="0.2">
      <c r="A36" s="382" t="s">
        <v>292</v>
      </c>
      <c r="B36" s="398">
        <f>+E11</f>
        <v>5.0804074077505194E-4</v>
      </c>
    </row>
    <row r="37" spans="1:6" x14ac:dyDescent="0.2">
      <c r="A37" s="382" t="s">
        <v>293</v>
      </c>
      <c r="B37" s="398">
        <f>+E13</f>
        <v>1.6660068081440232E-4</v>
      </c>
    </row>
    <row r="38" spans="1:6" x14ac:dyDescent="0.2">
      <c r="A38" s="382" t="s">
        <v>294</v>
      </c>
      <c r="B38" s="398">
        <f>+E27*C18</f>
        <v>5.6101941263157813E-5</v>
      </c>
      <c r="D38" s="399" t="s">
        <v>204</v>
      </c>
      <c r="E38" s="400" t="s">
        <v>204</v>
      </c>
    </row>
    <row r="39" spans="1:6" ht="20.149999999999999" customHeight="1" x14ac:dyDescent="0.3">
      <c r="A39" s="401" t="s">
        <v>295</v>
      </c>
      <c r="B39" s="402">
        <f>SUM(B35:B38)</f>
        <v>8.9254153131594557E-3</v>
      </c>
    </row>
    <row r="40" spans="1:6" ht="14.25" customHeight="1" x14ac:dyDescent="0.25">
      <c r="A40" s="394" t="s">
        <v>296</v>
      </c>
      <c r="B40" s="403"/>
    </row>
    <row r="41" spans="1:6" x14ac:dyDescent="0.2">
      <c r="A41" s="379" t="s">
        <v>289</v>
      </c>
      <c r="B41" s="396">
        <f>+E12</f>
        <v>0</v>
      </c>
      <c r="D41" s="404"/>
    </row>
    <row r="42" spans="1:6" x14ac:dyDescent="0.2">
      <c r="A42" s="382" t="s">
        <v>290</v>
      </c>
      <c r="B42" s="398">
        <f>+E14</f>
        <v>4.4897175037470774E-2</v>
      </c>
    </row>
    <row r="43" spans="1:6" x14ac:dyDescent="0.2">
      <c r="A43" s="382" t="s">
        <v>294</v>
      </c>
      <c r="B43" s="398">
        <f>+E28*C18+E29*C18</f>
        <v>3.07372728537301E-4</v>
      </c>
      <c r="D43" s="405" t="s">
        <v>204</v>
      </c>
    </row>
    <row r="44" spans="1:6" ht="20.149999999999999" customHeight="1" x14ac:dyDescent="0.3">
      <c r="A44" s="401" t="s">
        <v>297</v>
      </c>
      <c r="B44" s="402">
        <f>SUM(B41:B43)</f>
        <v>4.5204547766008074E-2</v>
      </c>
    </row>
    <row r="45" spans="1:6" ht="10.5" thickBot="1" x14ac:dyDescent="0.25">
      <c r="A45" s="337" t="s">
        <v>298</v>
      </c>
      <c r="B45" s="406">
        <f>+B39+B44</f>
        <v>5.412996307916753E-2</v>
      </c>
      <c r="C45" s="366"/>
    </row>
    <row r="46" spans="1:6" ht="10.5" thickTop="1" x14ac:dyDescent="0.2">
      <c r="A46" s="407" t="s">
        <v>299</v>
      </c>
      <c r="B46" s="408">
        <f>+B44/0.7547818</f>
        <v>5.9890882061554844E-2</v>
      </c>
    </row>
    <row r="47" spans="1:6" x14ac:dyDescent="0.2">
      <c r="A47" s="407" t="s">
        <v>300</v>
      </c>
      <c r="B47" s="408">
        <f>+B46+B39</f>
        <v>6.88162973747143E-2</v>
      </c>
      <c r="C47" s="409"/>
    </row>
    <row r="48" spans="1:6" x14ac:dyDescent="0.2">
      <c r="B48" s="410"/>
    </row>
    <row r="49" spans="1:6" ht="12" customHeight="1" x14ac:dyDescent="0.2">
      <c r="A49" s="411" t="s">
        <v>301</v>
      </c>
      <c r="C49" s="330"/>
      <c r="D49" s="330"/>
      <c r="E49" s="330"/>
      <c r="F49" s="330"/>
    </row>
    <row r="50" spans="1:6" ht="10.5" x14ac:dyDescent="0.25">
      <c r="A50" s="326" t="s">
        <v>302</v>
      </c>
      <c r="B50" s="412"/>
    </row>
    <row r="51" spans="1:6" ht="22.5" customHeight="1" x14ac:dyDescent="0.25">
      <c r="A51" s="604" t="s">
        <v>303</v>
      </c>
      <c r="B51" s="604"/>
      <c r="C51" s="604"/>
      <c r="D51" s="604"/>
      <c r="E51" s="604"/>
      <c r="F51" s="604"/>
    </row>
    <row r="52" spans="1:6" s="413" customFormat="1" ht="27" customHeight="1" x14ac:dyDescent="0.35">
      <c r="A52" s="605" t="s">
        <v>304</v>
      </c>
      <c r="B52" s="605"/>
      <c r="C52" s="605"/>
      <c r="D52" s="605"/>
      <c r="E52" s="605"/>
      <c r="F52" s="605"/>
    </row>
    <row r="53" spans="1:6" s="413" customFormat="1" ht="16" customHeight="1" x14ac:dyDescent="0.35">
      <c r="A53" s="605"/>
      <c r="B53" s="605"/>
      <c r="C53" s="605"/>
      <c r="D53" s="605"/>
      <c r="E53" s="605"/>
      <c r="F53" s="605"/>
    </row>
    <row r="54" spans="1:6" ht="15.75" customHeight="1" x14ac:dyDescent="0.25">
      <c r="A54" s="414" t="s">
        <v>307</v>
      </c>
      <c r="B54" s="415"/>
      <c r="C54" s="416"/>
      <c r="D54" s="417">
        <f>(B39/12)</f>
        <v>7.4378460942995468E-4</v>
      </c>
    </row>
    <row r="55" spans="1:6" x14ac:dyDescent="0.2">
      <c r="A55" s="416" t="s">
        <v>308</v>
      </c>
      <c r="B55" s="418"/>
      <c r="C55" s="416"/>
      <c r="D55" s="417">
        <f>(B44/12)/D58</f>
        <v>4.9909055159865229E-3</v>
      </c>
      <c r="E55" s="409"/>
    </row>
    <row r="56" spans="1:6" x14ac:dyDescent="0.2">
      <c r="A56" s="416" t="s">
        <v>309</v>
      </c>
      <c r="B56" s="418"/>
      <c r="C56" s="416"/>
      <c r="D56" s="419">
        <v>0.21</v>
      </c>
    </row>
    <row r="57" spans="1:6" x14ac:dyDescent="0.2">
      <c r="A57" s="416" t="s">
        <v>310</v>
      </c>
      <c r="B57" s="416"/>
      <c r="C57" s="416"/>
      <c r="D57" s="419">
        <v>4.4580000000000002E-2</v>
      </c>
    </row>
    <row r="58" spans="1:6" x14ac:dyDescent="0.2">
      <c r="A58" s="416"/>
      <c r="B58" s="416"/>
      <c r="C58" s="416"/>
      <c r="D58" s="420">
        <v>0.75478199999999995</v>
      </c>
    </row>
    <row r="61" spans="1:6" x14ac:dyDescent="0.2">
      <c r="B61" s="411" t="s">
        <v>305</v>
      </c>
    </row>
    <row r="62" spans="1:6" x14ac:dyDescent="0.2">
      <c r="B62" s="411" t="s">
        <v>306</v>
      </c>
    </row>
    <row r="1543" spans="5:5" ht="12.5" x14ac:dyDescent="0.25">
      <c r="E1543" s="421"/>
    </row>
  </sheetData>
  <mergeCells count="5">
    <mergeCell ref="B5:F5"/>
    <mergeCell ref="B23:F23"/>
    <mergeCell ref="A51:F51"/>
    <mergeCell ref="A52:F52"/>
    <mergeCell ref="A53:F53"/>
  </mergeCells>
  <pageMargins left="1" right="0.5" top="1.25" bottom="0.5" header="0.75" footer="0.5"/>
  <pageSetup scale="80" orientation="portrait" r:id="rId1"/>
  <headerFooter>
    <oddHeader xml:space="preserve">&amp;C&amp;"Arial,Regular"&amp;10GULF POWER COMPANY
ENVIRONMENTAL COST RECOVERY CLAUSE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dimension ref="A1:Y107"/>
  <sheetViews>
    <sheetView defaultGridColor="0" colorId="22" zoomScale="70" zoomScaleNormal="70" zoomScaleSheetLayoutView="80" workbookViewId="0">
      <pane xSplit="18480" topLeftCell="N1"/>
      <selection activeCell="C14" sqref="C14"/>
      <selection pane="topRight" activeCell="P14" sqref="P14"/>
    </sheetView>
  </sheetViews>
  <sheetFormatPr defaultColWidth="9.58203125" defaultRowHeight="15.5" x14ac:dyDescent="0.35"/>
  <cols>
    <col min="1" max="1" width="33.33203125" style="35" customWidth="1"/>
    <col min="2" max="2" width="15.83203125" style="35" customWidth="1"/>
    <col min="3" max="3" width="13.5" style="35" bestFit="1" customWidth="1"/>
    <col min="4" max="4" width="15.25" style="35" customWidth="1"/>
    <col min="5" max="5" width="15" style="35" bestFit="1" customWidth="1"/>
    <col min="6" max="6" width="14.25" style="35" customWidth="1"/>
    <col min="7" max="7" width="15" style="35" bestFit="1" customWidth="1"/>
    <col min="8" max="11" width="16.58203125" style="35" bestFit="1" customWidth="1"/>
    <col min="12" max="12" width="15.33203125" style="35" customWidth="1"/>
    <col min="13" max="13" width="16.5" style="35" customWidth="1"/>
    <col min="14" max="14" width="15" style="35" bestFit="1" customWidth="1"/>
    <col min="15" max="17" width="14.83203125" style="35" customWidth="1"/>
    <col min="18" max="18" width="12.83203125" style="35" customWidth="1"/>
    <col min="19" max="19" width="14" style="35" bestFit="1" customWidth="1"/>
    <col min="20" max="20" width="16.5" style="35" bestFit="1" customWidth="1"/>
    <col min="21" max="22" width="9.25" style="35" bestFit="1" customWidth="1"/>
    <col min="23" max="23" width="10.75" style="35" bestFit="1" customWidth="1"/>
    <col min="24" max="16384" width="9.58203125" style="35"/>
  </cols>
  <sheetData>
    <row r="1" spans="1:25" x14ac:dyDescent="0.35">
      <c r="F1" s="37"/>
      <c r="G1" s="37"/>
      <c r="H1" s="37"/>
      <c r="I1" s="37"/>
      <c r="J1" s="37"/>
      <c r="K1" s="37"/>
      <c r="L1" s="37"/>
      <c r="M1" s="37"/>
      <c r="N1" s="37"/>
      <c r="O1" s="37"/>
      <c r="P1" s="37"/>
      <c r="Q1" s="37"/>
      <c r="R1" s="37"/>
      <c r="S1" s="37"/>
      <c r="T1" s="37"/>
      <c r="U1" s="37"/>
      <c r="V1" s="37"/>
      <c r="W1" s="37"/>
      <c r="X1" s="37"/>
      <c r="Y1" s="34"/>
    </row>
    <row r="2" spans="1:25" x14ac:dyDescent="0.35">
      <c r="F2" s="37"/>
      <c r="G2" s="37"/>
      <c r="H2" s="37"/>
      <c r="I2" s="37"/>
      <c r="J2" s="37"/>
      <c r="K2" s="37"/>
      <c r="L2" s="37"/>
      <c r="M2" s="37"/>
      <c r="N2" s="37"/>
      <c r="O2" s="37"/>
      <c r="P2" s="37"/>
      <c r="Q2" s="37"/>
      <c r="R2" s="37"/>
      <c r="S2" s="37"/>
      <c r="T2" s="37"/>
      <c r="U2" s="37"/>
      <c r="V2" s="37"/>
      <c r="W2" s="37"/>
      <c r="X2" s="37"/>
      <c r="Y2" s="34"/>
    </row>
    <row r="3" spans="1:25" x14ac:dyDescent="0.35">
      <c r="A3" s="38" t="s">
        <v>65</v>
      </c>
      <c r="E3" s="35" t="s">
        <v>396</v>
      </c>
      <c r="F3" s="35" t="str">
        <f>IF(E3="P",L4,IF(E3="E",L5,IF(E3="A",L3,"ERROR!!!!!!!!")))</f>
        <v>Projected Period Amount</v>
      </c>
      <c r="H3" s="39"/>
      <c r="I3" s="39"/>
      <c r="K3" s="39"/>
      <c r="L3" s="35" t="s">
        <v>97</v>
      </c>
      <c r="M3" s="39"/>
      <c r="N3" s="39"/>
      <c r="O3" s="39"/>
      <c r="P3" s="39"/>
      <c r="Q3" s="39"/>
      <c r="R3" s="39"/>
      <c r="S3" s="39"/>
      <c r="T3" s="39"/>
      <c r="U3" s="39"/>
      <c r="V3" s="39"/>
      <c r="W3" s="39"/>
      <c r="X3" s="39"/>
      <c r="Y3" s="34"/>
    </row>
    <row r="4" spans="1:25" x14ac:dyDescent="0.35">
      <c r="A4" s="40" t="s">
        <v>66</v>
      </c>
      <c r="H4" s="37"/>
      <c r="I4" s="37"/>
      <c r="K4" s="37"/>
      <c r="L4" s="35" t="s">
        <v>98</v>
      </c>
      <c r="M4" s="37"/>
      <c r="N4" s="37"/>
      <c r="O4" s="37"/>
      <c r="P4" s="37"/>
      <c r="Q4" s="37"/>
      <c r="R4" s="37"/>
      <c r="S4" s="37"/>
      <c r="T4" s="37"/>
      <c r="U4" s="37"/>
      <c r="V4" s="37"/>
      <c r="W4" s="37"/>
      <c r="X4" s="37"/>
      <c r="Y4" s="34"/>
    </row>
    <row r="5" spans="1:25" x14ac:dyDescent="0.35">
      <c r="A5" s="41" t="str">
        <f>"Calculation of the "&amp;F3</f>
        <v>Calculation of the Projected Period Amount</v>
      </c>
      <c r="H5" s="37"/>
      <c r="I5" s="37"/>
      <c r="K5" s="37"/>
      <c r="L5" s="37" t="s">
        <v>99</v>
      </c>
      <c r="M5" s="37"/>
      <c r="N5" s="37"/>
      <c r="O5" s="37"/>
      <c r="P5" s="37"/>
      <c r="Q5" s="37"/>
      <c r="R5" s="37"/>
      <c r="S5" s="37"/>
      <c r="T5" s="37"/>
      <c r="U5" s="37"/>
      <c r="V5" s="37"/>
      <c r="W5" s="37"/>
      <c r="X5" s="37"/>
      <c r="Y5" s="34"/>
    </row>
    <row r="6" spans="1:25" x14ac:dyDescent="0.35">
      <c r="A6" s="42" t="s">
        <v>171</v>
      </c>
      <c r="D6" s="36"/>
      <c r="E6" s="36"/>
      <c r="F6" s="43"/>
      <c r="G6" s="36"/>
      <c r="H6" s="43"/>
      <c r="I6" s="37"/>
      <c r="J6" s="37"/>
      <c r="K6" s="37"/>
      <c r="L6" s="37"/>
      <c r="M6" s="37"/>
      <c r="N6" s="37"/>
      <c r="O6" s="37"/>
      <c r="P6" s="37"/>
      <c r="Q6" s="37"/>
      <c r="R6" s="37"/>
      <c r="S6" s="37"/>
      <c r="T6" s="37"/>
      <c r="U6" s="37"/>
      <c r="V6" s="37"/>
      <c r="W6" s="37"/>
      <c r="X6" s="37"/>
      <c r="Y6" s="37"/>
    </row>
    <row r="7" spans="1:25" x14ac:dyDescent="0.35">
      <c r="A7" s="37" t="s">
        <v>67</v>
      </c>
      <c r="D7" s="36"/>
      <c r="E7" s="36"/>
      <c r="F7" s="36"/>
      <c r="G7" s="43"/>
      <c r="H7" s="43"/>
      <c r="I7" s="37"/>
      <c r="J7" s="37"/>
      <c r="K7" s="37"/>
      <c r="L7" s="37"/>
      <c r="M7" s="37"/>
      <c r="N7" s="37"/>
      <c r="O7" s="37"/>
      <c r="P7" s="37"/>
      <c r="Q7" s="37"/>
      <c r="R7" s="37"/>
      <c r="S7" s="37"/>
      <c r="T7" s="37"/>
      <c r="U7" s="37"/>
      <c r="V7" s="37"/>
      <c r="W7" s="37"/>
      <c r="X7" s="37"/>
      <c r="Y7" s="34"/>
    </row>
    <row r="8" spans="1:25" x14ac:dyDescent="0.35">
      <c r="D8" s="36"/>
      <c r="E8" s="36"/>
      <c r="F8" s="43"/>
      <c r="G8" s="44"/>
      <c r="H8" s="43"/>
      <c r="I8" s="37"/>
      <c r="J8" s="37"/>
      <c r="K8" s="37"/>
      <c r="L8" s="37"/>
      <c r="M8" s="37"/>
      <c r="N8" s="37"/>
      <c r="O8" s="37"/>
      <c r="P8" s="37"/>
      <c r="Q8" s="37"/>
      <c r="R8" s="37"/>
      <c r="S8" s="37"/>
      <c r="T8" s="37"/>
      <c r="U8" s="37"/>
      <c r="V8" s="37"/>
      <c r="W8" s="37"/>
      <c r="X8" s="37"/>
      <c r="Y8" s="34"/>
    </row>
    <row r="9" spans="1:25" x14ac:dyDescent="0.35">
      <c r="D9" s="36"/>
      <c r="E9" s="36"/>
      <c r="F9" s="43"/>
      <c r="G9" s="44"/>
      <c r="H9" s="43"/>
      <c r="I9" s="37"/>
      <c r="J9" s="37"/>
      <c r="K9" s="37"/>
      <c r="L9" s="37"/>
      <c r="M9" s="37"/>
      <c r="N9" s="37"/>
      <c r="O9" s="37"/>
      <c r="P9" s="37"/>
      <c r="Q9" s="37"/>
      <c r="R9" s="37"/>
      <c r="S9" s="37"/>
      <c r="T9" s="37"/>
      <c r="U9" s="37"/>
      <c r="V9" s="37"/>
      <c r="W9" s="37"/>
      <c r="X9" s="37"/>
      <c r="Y9" s="34"/>
    </row>
    <row r="10" spans="1:25" ht="18" x14ac:dyDescent="0.4">
      <c r="C10" s="45"/>
      <c r="D10" s="45"/>
      <c r="E10" s="45"/>
      <c r="F10" s="45"/>
      <c r="G10" s="45"/>
      <c r="H10" s="45"/>
      <c r="I10" s="45"/>
      <c r="J10" s="45"/>
      <c r="K10" s="45"/>
      <c r="L10" s="45"/>
      <c r="M10" s="45"/>
      <c r="N10" s="45"/>
      <c r="O10" s="45"/>
    </row>
    <row r="11" spans="1:25" x14ac:dyDescent="0.35">
      <c r="A11" s="46" t="s">
        <v>100</v>
      </c>
      <c r="B11" s="47"/>
      <c r="C11" s="47" t="s">
        <v>101</v>
      </c>
      <c r="D11" s="47" t="s">
        <v>101</v>
      </c>
      <c r="E11" s="47" t="s">
        <v>101</v>
      </c>
      <c r="F11" s="47" t="s">
        <v>101</v>
      </c>
      <c r="G11" s="47" t="s">
        <v>101</v>
      </c>
      <c r="H11" s="47" t="s">
        <v>101</v>
      </c>
      <c r="I11" s="47" t="s">
        <v>101</v>
      </c>
      <c r="J11" s="47" t="s">
        <v>101</v>
      </c>
      <c r="K11" s="47" t="s">
        <v>101</v>
      </c>
      <c r="L11" s="47" t="s">
        <v>101</v>
      </c>
      <c r="M11" s="47" t="s">
        <v>101</v>
      </c>
      <c r="N11" s="47" t="s">
        <v>101</v>
      </c>
      <c r="O11" s="47" t="s">
        <v>102</v>
      </c>
      <c r="P11" s="47"/>
      <c r="Q11" s="47"/>
    </row>
    <row r="12" spans="1:25" x14ac:dyDescent="0.35">
      <c r="A12" s="48"/>
      <c r="B12" s="47" t="s">
        <v>103</v>
      </c>
      <c r="C12" s="47" t="s">
        <v>52</v>
      </c>
      <c r="D12" s="47" t="s">
        <v>53</v>
      </c>
      <c r="E12" s="47" t="s">
        <v>54</v>
      </c>
      <c r="F12" s="47" t="s">
        <v>55</v>
      </c>
      <c r="G12" s="49" t="s">
        <v>56</v>
      </c>
      <c r="H12" s="49" t="s">
        <v>57</v>
      </c>
      <c r="I12" s="49" t="s">
        <v>58</v>
      </c>
      <c r="J12" s="49" t="s">
        <v>59</v>
      </c>
      <c r="K12" s="49" t="s">
        <v>60</v>
      </c>
      <c r="L12" s="49" t="s">
        <v>61</v>
      </c>
      <c r="M12" s="49" t="s">
        <v>62</v>
      </c>
      <c r="N12" s="49" t="s">
        <v>63</v>
      </c>
      <c r="O12" s="49" t="s">
        <v>64</v>
      </c>
      <c r="P12" s="49"/>
      <c r="Q12" s="49"/>
    </row>
    <row r="13" spans="1:25" x14ac:dyDescent="0.35">
      <c r="A13" s="50" t="s">
        <v>104</v>
      </c>
      <c r="B13" s="51" t="s">
        <v>354</v>
      </c>
      <c r="C13" s="52" t="s">
        <v>105</v>
      </c>
      <c r="D13" s="52" t="s">
        <v>105</v>
      </c>
      <c r="E13" s="52" t="s">
        <v>105</v>
      </c>
      <c r="F13" s="52" t="s">
        <v>105</v>
      </c>
      <c r="G13" s="52" t="s">
        <v>105</v>
      </c>
      <c r="H13" s="52" t="s">
        <v>105</v>
      </c>
      <c r="I13" s="52" t="s">
        <v>105</v>
      </c>
      <c r="J13" s="52" t="s">
        <v>105</v>
      </c>
      <c r="K13" s="52" t="s">
        <v>105</v>
      </c>
      <c r="L13" s="52" t="s">
        <v>105</v>
      </c>
      <c r="M13" s="52" t="s">
        <v>105</v>
      </c>
      <c r="N13" s="52" t="s">
        <v>105</v>
      </c>
      <c r="R13" s="53"/>
      <c r="S13" s="54"/>
    </row>
    <row r="14" spans="1:25" x14ac:dyDescent="0.35">
      <c r="A14" s="48" t="s">
        <v>106</v>
      </c>
      <c r="B14" s="55"/>
      <c r="C14" s="55">
        <f>'42-8P'!$B$39/12</f>
        <v>7.4378460942995468E-4</v>
      </c>
      <c r="D14" s="55">
        <f>'42-8P'!$B$39/12</f>
        <v>7.4378460942995468E-4</v>
      </c>
      <c r="E14" s="55">
        <f>'42-8P'!$B$39/12</f>
        <v>7.4378460942995468E-4</v>
      </c>
      <c r="F14" s="55">
        <f>'42-8P'!$B$39/12</f>
        <v>7.4378460942995468E-4</v>
      </c>
      <c r="G14" s="55">
        <f>'42-8P'!$B$39/12</f>
        <v>7.4378460942995468E-4</v>
      </c>
      <c r="H14" s="55">
        <f>'42-8P'!$B$39/12</f>
        <v>7.4378460942995468E-4</v>
      </c>
      <c r="I14" s="55">
        <f>'42-8P'!$B$39/12</f>
        <v>7.4378460942995468E-4</v>
      </c>
      <c r="J14" s="55">
        <f>'42-8P'!$B$39/12</f>
        <v>7.4378460942995468E-4</v>
      </c>
      <c r="K14" s="55">
        <f>'42-8P'!$B$39/12</f>
        <v>7.4378460942995468E-4</v>
      </c>
      <c r="L14" s="55">
        <f>'42-8P'!$B$39/12</f>
        <v>7.4378460942995468E-4</v>
      </c>
      <c r="M14" s="55">
        <f>'42-8P'!$B$39/12</f>
        <v>7.4378460942995468E-4</v>
      </c>
      <c r="N14" s="55">
        <f>'42-8P'!$B$39/12</f>
        <v>7.4378460942995468E-4</v>
      </c>
      <c r="O14" s="56">
        <f>SUM(C14:N14)</f>
        <v>8.9254153131594557E-3</v>
      </c>
      <c r="P14" s="56"/>
      <c r="Q14" s="56"/>
      <c r="R14" s="57"/>
      <c r="S14" s="58"/>
    </row>
    <row r="15" spans="1:25" x14ac:dyDescent="0.35">
      <c r="A15" s="48" t="s">
        <v>107</v>
      </c>
      <c r="B15" s="55"/>
      <c r="C15" s="55">
        <f>'42-8P'!$D$55</f>
        <v>4.9909055159865229E-3</v>
      </c>
      <c r="D15" s="55">
        <f>'42-8P'!$D$55</f>
        <v>4.9909055159865229E-3</v>
      </c>
      <c r="E15" s="55">
        <f>'42-8P'!$D$55</f>
        <v>4.9909055159865229E-3</v>
      </c>
      <c r="F15" s="55">
        <f>'42-8P'!$D$55</f>
        <v>4.9909055159865229E-3</v>
      </c>
      <c r="G15" s="55">
        <f>'42-8P'!$D$55</f>
        <v>4.9909055159865229E-3</v>
      </c>
      <c r="H15" s="55">
        <f>'42-8P'!$D$55</f>
        <v>4.9909055159865229E-3</v>
      </c>
      <c r="I15" s="55">
        <f>'42-8P'!$D$55</f>
        <v>4.9909055159865229E-3</v>
      </c>
      <c r="J15" s="55">
        <f>'42-8P'!$D$55</f>
        <v>4.9909055159865229E-3</v>
      </c>
      <c r="K15" s="55">
        <f>'42-8P'!$D$55</f>
        <v>4.9909055159865229E-3</v>
      </c>
      <c r="L15" s="55">
        <f>'42-8P'!$D$55</f>
        <v>4.9909055159865229E-3</v>
      </c>
      <c r="M15" s="55">
        <f>'42-8P'!$D$55</f>
        <v>4.9909055159865229E-3</v>
      </c>
      <c r="N15" s="55">
        <f>'42-8P'!$D$55</f>
        <v>4.9909055159865229E-3</v>
      </c>
      <c r="O15" s="56">
        <f>SUM(C15:N15)</f>
        <v>5.9890866191838261E-2</v>
      </c>
      <c r="P15" s="56"/>
      <c r="Q15" s="56"/>
      <c r="R15" s="53"/>
      <c r="S15" s="54"/>
    </row>
    <row r="16" spans="1:25" x14ac:dyDescent="0.35">
      <c r="A16" s="48" t="s">
        <v>64</v>
      </c>
      <c r="B16" s="59"/>
      <c r="C16" s="60">
        <f>SUM(C14:C15)</f>
        <v>5.7346901254164773E-3</v>
      </c>
      <c r="D16" s="60">
        <f t="shared" ref="D16:N16" si="0">SUM(D14:D15)</f>
        <v>5.7346901254164773E-3</v>
      </c>
      <c r="E16" s="60">
        <f t="shared" si="0"/>
        <v>5.7346901254164773E-3</v>
      </c>
      <c r="F16" s="60">
        <f t="shared" si="0"/>
        <v>5.7346901254164773E-3</v>
      </c>
      <c r="G16" s="60">
        <f t="shared" si="0"/>
        <v>5.7346901254164773E-3</v>
      </c>
      <c r="H16" s="60">
        <f t="shared" si="0"/>
        <v>5.7346901254164773E-3</v>
      </c>
      <c r="I16" s="60">
        <f t="shared" si="0"/>
        <v>5.7346901254164773E-3</v>
      </c>
      <c r="J16" s="60">
        <f t="shared" si="0"/>
        <v>5.7346901254164773E-3</v>
      </c>
      <c r="K16" s="60">
        <f t="shared" si="0"/>
        <v>5.7346901254164773E-3</v>
      </c>
      <c r="L16" s="60">
        <f t="shared" si="0"/>
        <v>5.7346901254164773E-3</v>
      </c>
      <c r="M16" s="60">
        <f t="shared" si="0"/>
        <v>5.7346901254164773E-3</v>
      </c>
      <c r="N16" s="60">
        <f t="shared" si="0"/>
        <v>5.7346901254164773E-3</v>
      </c>
      <c r="O16" s="59">
        <f>SUM(O14:O15)</f>
        <v>6.8816281504997717E-2</v>
      </c>
      <c r="P16" s="59"/>
      <c r="Q16" s="59"/>
    </row>
    <row r="17" spans="1:19" x14ac:dyDescent="0.35">
      <c r="L17" s="56"/>
      <c r="M17" s="56"/>
      <c r="N17" s="56"/>
    </row>
    <row r="19" spans="1:19" x14ac:dyDescent="0.35">
      <c r="A19" s="46" t="s">
        <v>108</v>
      </c>
      <c r="B19" s="48"/>
      <c r="C19" s="61">
        <v>1.0012000000000001</v>
      </c>
      <c r="D19" s="62">
        <f>C19</f>
        <v>1.0012000000000001</v>
      </c>
      <c r="E19" s="62">
        <f t="shared" ref="E19:O19" si="1">D19</f>
        <v>1.0012000000000001</v>
      </c>
      <c r="F19" s="62">
        <f>E19</f>
        <v>1.0012000000000001</v>
      </c>
      <c r="G19" s="62">
        <f t="shared" si="1"/>
        <v>1.0012000000000001</v>
      </c>
      <c r="H19" s="62">
        <f t="shared" si="1"/>
        <v>1.0012000000000001</v>
      </c>
      <c r="I19" s="62">
        <f t="shared" si="1"/>
        <v>1.0012000000000001</v>
      </c>
      <c r="J19" s="62">
        <f t="shared" si="1"/>
        <v>1.0012000000000001</v>
      </c>
      <c r="K19" s="62">
        <f t="shared" si="1"/>
        <v>1.0012000000000001</v>
      </c>
      <c r="L19" s="62">
        <f t="shared" si="1"/>
        <v>1.0012000000000001</v>
      </c>
      <c r="M19" s="62">
        <f t="shared" si="1"/>
        <v>1.0012000000000001</v>
      </c>
      <c r="N19" s="62">
        <f t="shared" si="1"/>
        <v>1.0012000000000001</v>
      </c>
      <c r="O19" s="62">
        <f t="shared" si="1"/>
        <v>1.0012000000000001</v>
      </c>
      <c r="P19" s="62"/>
      <c r="Q19" s="62"/>
      <c r="R19" s="63"/>
      <c r="S19" s="64"/>
    </row>
    <row r="20" spans="1:19" x14ac:dyDescent="0.35">
      <c r="A20" s="46" t="s">
        <v>109</v>
      </c>
      <c r="B20" s="48"/>
      <c r="C20" s="65">
        <v>1.0007200000000001</v>
      </c>
      <c r="D20" s="66"/>
      <c r="I20" s="67"/>
      <c r="L20" s="68"/>
      <c r="M20" s="68"/>
      <c r="N20" s="68"/>
      <c r="R20" s="69"/>
    </row>
    <row r="21" spans="1:19" x14ac:dyDescent="0.35">
      <c r="I21" s="67"/>
      <c r="L21" s="56"/>
      <c r="M21" s="56"/>
      <c r="N21" s="56"/>
      <c r="S21" s="69"/>
    </row>
    <row r="22" spans="1:19" x14ac:dyDescent="0.35">
      <c r="C22" s="36"/>
      <c r="D22" s="36"/>
      <c r="E22" s="36"/>
      <c r="F22" s="36"/>
      <c r="G22" s="36"/>
      <c r="H22" s="36"/>
      <c r="I22" s="70"/>
      <c r="J22" s="36"/>
      <c r="K22" s="36"/>
      <c r="L22" s="36"/>
      <c r="M22" s="36"/>
      <c r="N22" s="36"/>
    </row>
    <row r="23" spans="1:19" ht="20.5" x14ac:dyDescent="0.45">
      <c r="A23" s="71" t="s">
        <v>395</v>
      </c>
      <c r="C23" s="72"/>
      <c r="D23" s="72"/>
      <c r="E23" s="72"/>
      <c r="F23" s="72"/>
      <c r="G23" s="72"/>
      <c r="H23" s="72"/>
      <c r="I23" s="72"/>
      <c r="J23" s="72"/>
      <c r="K23" s="72"/>
      <c r="L23" s="72"/>
      <c r="M23" s="72"/>
      <c r="N23" s="72"/>
    </row>
    <row r="24" spans="1:19" x14ac:dyDescent="0.35">
      <c r="A24" s="73" t="s">
        <v>110</v>
      </c>
      <c r="C24" s="74">
        <f>ROUNDED!C28</f>
        <v>872956000</v>
      </c>
      <c r="D24" s="74">
        <f>ROUNDED!D28</f>
        <v>744854000</v>
      </c>
      <c r="E24" s="74">
        <f>ROUNDED!E28</f>
        <v>733007000</v>
      </c>
      <c r="F24" s="74">
        <f>ROUNDED!F28</f>
        <v>738789000</v>
      </c>
      <c r="G24" s="74">
        <f>ROUNDED!G28</f>
        <v>908746000</v>
      </c>
      <c r="H24" s="74">
        <f>ROUNDED!H28</f>
        <v>1056601000</v>
      </c>
      <c r="I24" s="74">
        <f>ROUNDED!I28</f>
        <v>1157349000</v>
      </c>
      <c r="J24" s="74">
        <f>ROUNDED!J28</f>
        <v>1143807000</v>
      </c>
      <c r="K24" s="74">
        <f>ROUNDED!K28</f>
        <v>992810000</v>
      </c>
      <c r="L24" s="74">
        <f>ROUNDED!L28</f>
        <v>835882000</v>
      </c>
      <c r="M24" s="74">
        <f>ROUNDED!M28</f>
        <v>729396000</v>
      </c>
      <c r="N24" s="74">
        <f>ROUNDED!N28</f>
        <v>815871000</v>
      </c>
      <c r="O24" s="48">
        <f>SUM(C24:N24)</f>
        <v>10730068000</v>
      </c>
      <c r="P24" s="48"/>
      <c r="Q24" s="48"/>
    </row>
    <row r="25" spans="1:19" x14ac:dyDescent="0.35">
      <c r="A25" s="73" t="s">
        <v>111</v>
      </c>
      <c r="C25" s="36">
        <f>(C26-C24)</f>
        <v>26594000</v>
      </c>
      <c r="D25" s="36">
        <f t="shared" ref="D25:N25" si="2">(D26-D24)</f>
        <v>21456000</v>
      </c>
      <c r="E25" s="36">
        <f t="shared" si="2"/>
        <v>21336000</v>
      </c>
      <c r="F25" s="36">
        <f t="shared" si="2"/>
        <v>20156000</v>
      </c>
      <c r="G25" s="36">
        <f t="shared" si="2"/>
        <v>24616000</v>
      </c>
      <c r="H25" s="36">
        <f t="shared" si="2"/>
        <v>27575000</v>
      </c>
      <c r="I25" s="36">
        <f t="shared" si="2"/>
        <v>29469000</v>
      </c>
      <c r="J25" s="36">
        <f t="shared" si="2"/>
        <v>28943000</v>
      </c>
      <c r="K25" s="36">
        <f t="shared" si="2"/>
        <v>25534000</v>
      </c>
      <c r="L25" s="36">
        <f t="shared" si="2"/>
        <v>21900000</v>
      </c>
      <c r="M25" s="36">
        <f t="shared" si="2"/>
        <v>20967000</v>
      </c>
      <c r="N25" s="36">
        <f t="shared" si="2"/>
        <v>24740000</v>
      </c>
      <c r="O25" s="75">
        <f>SUM(C25:N25)</f>
        <v>293286000</v>
      </c>
      <c r="P25" s="75"/>
      <c r="Q25" s="75"/>
    </row>
    <row r="26" spans="1:19" x14ac:dyDescent="0.35">
      <c r="A26" s="73" t="s">
        <v>112</v>
      </c>
      <c r="C26" s="74">
        <f>ROUNDED!C33</f>
        <v>899550000</v>
      </c>
      <c r="D26" s="74">
        <f>ROUNDED!D33</f>
        <v>766310000</v>
      </c>
      <c r="E26" s="74">
        <f>ROUNDED!E33</f>
        <v>754343000</v>
      </c>
      <c r="F26" s="74">
        <f>ROUNDED!F33</f>
        <v>758945000</v>
      </c>
      <c r="G26" s="74">
        <f>ROUNDED!G33</f>
        <v>933362000</v>
      </c>
      <c r="H26" s="74">
        <f>ROUNDED!H33</f>
        <v>1084176000</v>
      </c>
      <c r="I26" s="74">
        <f>ROUNDED!I33</f>
        <v>1186818000</v>
      </c>
      <c r="J26" s="74">
        <f>ROUNDED!J33</f>
        <v>1172750000</v>
      </c>
      <c r="K26" s="74">
        <f>ROUNDED!K33</f>
        <v>1018344000</v>
      </c>
      <c r="L26" s="74">
        <f>ROUNDED!L33</f>
        <v>857782000</v>
      </c>
      <c r="M26" s="74">
        <f>ROUNDED!M33</f>
        <v>750363000</v>
      </c>
      <c r="N26" s="74">
        <f>ROUNDED!N33</f>
        <v>840611000</v>
      </c>
      <c r="O26" s="48">
        <f>SUM(C26:N26)</f>
        <v>11023354000</v>
      </c>
      <c r="P26" s="48"/>
      <c r="Q26" s="48"/>
    </row>
    <row r="27" spans="1:19" hidden="1" x14ac:dyDescent="0.35">
      <c r="A27" s="73" t="s">
        <v>113</v>
      </c>
      <c r="C27" s="76">
        <f t="shared" ref="C27:O27" si="3">ROUND(+C24/C26,7)</f>
        <v>0.97043630000000003</v>
      </c>
      <c r="D27" s="77">
        <f t="shared" si="3"/>
        <v>0.97200089999999995</v>
      </c>
      <c r="E27" s="77">
        <f t="shared" si="3"/>
        <v>0.97171580000000002</v>
      </c>
      <c r="F27" s="77">
        <f t="shared" si="3"/>
        <v>0.97344209999999998</v>
      </c>
      <c r="G27" s="77">
        <f t="shared" si="3"/>
        <v>0.97362649999999995</v>
      </c>
      <c r="H27" s="77">
        <f>ROUND(+H24/H26,7)</f>
        <v>0.97456589999999998</v>
      </c>
      <c r="I27" s="77">
        <f>ROUND(+I24/I26,7)</f>
        <v>0.97516970000000003</v>
      </c>
      <c r="J27" s="77">
        <f t="shared" si="3"/>
        <v>0.97532039999999998</v>
      </c>
      <c r="K27" s="77">
        <f t="shared" si="3"/>
        <v>0.97492599999999996</v>
      </c>
      <c r="L27" s="77">
        <f t="shared" si="3"/>
        <v>0.97446900000000003</v>
      </c>
      <c r="M27" s="77">
        <f t="shared" si="3"/>
        <v>0.97205750000000002</v>
      </c>
      <c r="N27" s="77">
        <f t="shared" si="3"/>
        <v>0.97056900000000002</v>
      </c>
      <c r="O27" s="78">
        <f t="shared" si="3"/>
        <v>0.97339410000000004</v>
      </c>
      <c r="P27" s="78"/>
      <c r="Q27" s="78"/>
    </row>
    <row r="28" spans="1:19" x14ac:dyDescent="0.35">
      <c r="A28" s="79"/>
      <c r="C28" s="36"/>
      <c r="D28" s="36"/>
      <c r="E28" s="36"/>
      <c r="F28" s="36"/>
      <c r="G28" s="36"/>
      <c r="H28" s="36"/>
      <c r="I28" s="70"/>
      <c r="J28" s="36"/>
      <c r="K28" s="36"/>
      <c r="L28" s="36"/>
      <c r="M28" s="36"/>
      <c r="N28" s="36"/>
    </row>
    <row r="29" spans="1:19" hidden="1" x14ac:dyDescent="0.35">
      <c r="B29" s="74"/>
      <c r="C29" s="36"/>
      <c r="D29" s="36"/>
      <c r="E29" s="36"/>
      <c r="F29" s="36"/>
      <c r="G29" s="36"/>
      <c r="H29" s="36"/>
      <c r="I29" s="70"/>
      <c r="J29" s="36"/>
      <c r="K29" s="36"/>
      <c r="L29" s="36"/>
      <c r="M29" s="36"/>
      <c r="N29" s="36"/>
    </row>
    <row r="30" spans="1:19" ht="20" hidden="1" x14ac:dyDescent="0.4">
      <c r="A30" s="71" t="s">
        <v>114</v>
      </c>
      <c r="B30" s="80"/>
      <c r="I30" s="67"/>
    </row>
    <row r="31" spans="1:19" hidden="1" x14ac:dyDescent="0.35">
      <c r="A31" s="81" t="s">
        <v>115</v>
      </c>
      <c r="B31" s="76">
        <v>1</v>
      </c>
      <c r="C31" s="76">
        <f>$B$31</f>
        <v>1</v>
      </c>
      <c r="D31" s="76">
        <f t="shared" ref="D31:N31" si="4">$B$31</f>
        <v>1</v>
      </c>
      <c r="E31" s="76">
        <f t="shared" si="4"/>
        <v>1</v>
      </c>
      <c r="F31" s="76">
        <f t="shared" si="4"/>
        <v>1</v>
      </c>
      <c r="G31" s="76">
        <f>$B$31</f>
        <v>1</v>
      </c>
      <c r="H31" s="76">
        <f t="shared" si="4"/>
        <v>1</v>
      </c>
      <c r="I31" s="76">
        <f t="shared" si="4"/>
        <v>1</v>
      </c>
      <c r="J31" s="76">
        <f t="shared" si="4"/>
        <v>1</v>
      </c>
      <c r="K31" s="76">
        <f t="shared" si="4"/>
        <v>1</v>
      </c>
      <c r="L31" s="76">
        <f t="shared" si="4"/>
        <v>1</v>
      </c>
      <c r="M31" s="76">
        <f t="shared" si="4"/>
        <v>1</v>
      </c>
      <c r="N31" s="76">
        <f t="shared" si="4"/>
        <v>1</v>
      </c>
      <c r="O31" s="36"/>
      <c r="P31" s="36"/>
      <c r="Q31" s="36"/>
    </row>
    <row r="32" spans="1:19" hidden="1" x14ac:dyDescent="0.35">
      <c r="A32" s="81" t="s">
        <v>116</v>
      </c>
      <c r="B32" s="76">
        <v>0</v>
      </c>
      <c r="C32" s="76">
        <f>$B$32</f>
        <v>0</v>
      </c>
      <c r="D32" s="76">
        <f t="shared" ref="D32:N32" si="5">$B$32</f>
        <v>0</v>
      </c>
      <c r="E32" s="76">
        <f t="shared" si="5"/>
        <v>0</v>
      </c>
      <c r="F32" s="76">
        <f t="shared" si="5"/>
        <v>0</v>
      </c>
      <c r="G32" s="76">
        <f>$B$32</f>
        <v>0</v>
      </c>
      <c r="H32" s="76">
        <f t="shared" si="5"/>
        <v>0</v>
      </c>
      <c r="I32" s="76">
        <f t="shared" si="5"/>
        <v>0</v>
      </c>
      <c r="J32" s="76">
        <f t="shared" si="5"/>
        <v>0</v>
      </c>
      <c r="K32" s="76">
        <f t="shared" si="5"/>
        <v>0</v>
      </c>
      <c r="L32" s="76">
        <f t="shared" si="5"/>
        <v>0</v>
      </c>
      <c r="M32" s="76">
        <f t="shared" si="5"/>
        <v>0</v>
      </c>
      <c r="N32" s="76">
        <f t="shared" si="5"/>
        <v>0</v>
      </c>
      <c r="O32" s="36"/>
      <c r="P32" s="36"/>
      <c r="Q32" s="36"/>
    </row>
    <row r="33" spans="1:20" hidden="1" x14ac:dyDescent="0.35">
      <c r="A33" s="81" t="s">
        <v>64</v>
      </c>
      <c r="B33" s="76">
        <f>SUM(B31:B32)</f>
        <v>1</v>
      </c>
      <c r="C33" s="76">
        <f>B33</f>
        <v>1</v>
      </c>
      <c r="D33" s="76">
        <f t="shared" ref="D33:N33" si="6">C33</f>
        <v>1</v>
      </c>
      <c r="E33" s="76">
        <f t="shared" si="6"/>
        <v>1</v>
      </c>
      <c r="F33" s="76">
        <f t="shared" si="6"/>
        <v>1</v>
      </c>
      <c r="G33" s="76">
        <f t="shared" si="6"/>
        <v>1</v>
      </c>
      <c r="H33" s="76">
        <f t="shared" si="6"/>
        <v>1</v>
      </c>
      <c r="I33" s="76">
        <f t="shared" si="6"/>
        <v>1</v>
      </c>
      <c r="J33" s="76">
        <f t="shared" si="6"/>
        <v>1</v>
      </c>
      <c r="K33" s="76">
        <f t="shared" si="6"/>
        <v>1</v>
      </c>
      <c r="L33" s="76">
        <f t="shared" si="6"/>
        <v>1</v>
      </c>
      <c r="M33" s="76">
        <f t="shared" si="6"/>
        <v>1</v>
      </c>
      <c r="N33" s="76">
        <f t="shared" si="6"/>
        <v>1</v>
      </c>
      <c r="O33" s="36"/>
      <c r="P33" s="36"/>
      <c r="Q33" s="36"/>
    </row>
    <row r="34" spans="1:20" x14ac:dyDescent="0.35">
      <c r="A34" s="81"/>
      <c r="B34" s="76"/>
      <c r="C34" s="76"/>
      <c r="D34" s="76"/>
      <c r="E34" s="76"/>
      <c r="F34" s="76"/>
      <c r="G34" s="76"/>
      <c r="H34" s="76"/>
      <c r="I34" s="76"/>
      <c r="J34" s="76"/>
      <c r="K34" s="76"/>
      <c r="L34" s="76"/>
      <c r="M34" s="76"/>
      <c r="N34" s="76"/>
      <c r="O34" s="36"/>
      <c r="P34" s="36"/>
      <c r="Q34" s="36"/>
    </row>
    <row r="35" spans="1:20" x14ac:dyDescent="0.35">
      <c r="A35" s="81"/>
      <c r="B35" s="76"/>
      <c r="C35" s="76"/>
      <c r="D35" s="76"/>
      <c r="E35" s="76"/>
      <c r="F35" s="76"/>
      <c r="G35" s="76"/>
      <c r="H35" s="76"/>
      <c r="I35" s="76"/>
      <c r="J35" s="76"/>
      <c r="K35" s="76"/>
      <c r="L35" s="76"/>
      <c r="M35" s="76"/>
      <c r="N35" s="76"/>
    </row>
    <row r="36" spans="1:20" ht="20" x14ac:dyDescent="0.4">
      <c r="A36" s="71" t="s">
        <v>117</v>
      </c>
      <c r="C36" s="36"/>
      <c r="D36" s="36"/>
      <c r="E36" s="36"/>
      <c r="F36" s="36"/>
      <c r="G36" s="36"/>
      <c r="H36" s="36"/>
      <c r="I36" s="70"/>
      <c r="J36" s="36"/>
      <c r="K36" s="36"/>
      <c r="L36" s="36"/>
      <c r="M36" s="36"/>
      <c r="N36" s="36"/>
    </row>
    <row r="37" spans="1:20" x14ac:dyDescent="0.35">
      <c r="A37" s="79" t="s">
        <v>118</v>
      </c>
      <c r="B37" s="82">
        <v>1.6639999999999999E-2</v>
      </c>
      <c r="C37" s="83">
        <f>C24*$B$37</f>
        <v>14525987.839999998</v>
      </c>
      <c r="D37" s="83">
        <f>D24*$B$37</f>
        <v>12394370.559999999</v>
      </c>
      <c r="E37" s="83">
        <f>E24*$B$37</f>
        <v>12197236.479999999</v>
      </c>
      <c r="F37" s="83">
        <f>F24*$B$37</f>
        <v>12293448.959999999</v>
      </c>
      <c r="G37" s="83">
        <f>G24*$B$37</f>
        <v>15121533.439999999</v>
      </c>
      <c r="H37" s="83">
        <f t="shared" ref="H37:N37" si="7">H24*$B$37</f>
        <v>17581840.639999997</v>
      </c>
      <c r="I37" s="83">
        <f t="shared" si="7"/>
        <v>19258287.359999999</v>
      </c>
      <c r="J37" s="83">
        <f t="shared" si="7"/>
        <v>19032948.479999997</v>
      </c>
      <c r="K37" s="83">
        <f t="shared" si="7"/>
        <v>16520358.399999999</v>
      </c>
      <c r="L37" s="83">
        <f t="shared" si="7"/>
        <v>13909076.479999999</v>
      </c>
      <c r="M37" s="83">
        <f t="shared" si="7"/>
        <v>12137149.439999999</v>
      </c>
      <c r="N37" s="83">
        <f t="shared" si="7"/>
        <v>13576093.439999999</v>
      </c>
      <c r="O37" s="48">
        <f>SUM(C37:N37)</f>
        <v>178548331.51999998</v>
      </c>
      <c r="P37" s="48"/>
      <c r="Q37" s="48"/>
    </row>
    <row r="38" spans="1:20" x14ac:dyDescent="0.35">
      <c r="A38" s="79" t="s">
        <v>119</v>
      </c>
      <c r="B38" s="84"/>
      <c r="C38" s="84">
        <f t="shared" ref="C38:N38" si="8">$C$20-1</f>
        <v>7.2000000000005393E-4</v>
      </c>
      <c r="D38" s="84">
        <f t="shared" si="8"/>
        <v>7.2000000000005393E-4</v>
      </c>
      <c r="E38" s="84">
        <f t="shared" si="8"/>
        <v>7.2000000000005393E-4</v>
      </c>
      <c r="F38" s="84">
        <f t="shared" si="8"/>
        <v>7.2000000000005393E-4</v>
      </c>
      <c r="G38" s="84">
        <f t="shared" si="8"/>
        <v>7.2000000000005393E-4</v>
      </c>
      <c r="H38" s="84">
        <f t="shared" si="8"/>
        <v>7.2000000000005393E-4</v>
      </c>
      <c r="I38" s="84">
        <f t="shared" si="8"/>
        <v>7.2000000000005393E-4</v>
      </c>
      <c r="J38" s="84">
        <f t="shared" si="8"/>
        <v>7.2000000000005393E-4</v>
      </c>
      <c r="K38" s="84">
        <f t="shared" si="8"/>
        <v>7.2000000000005393E-4</v>
      </c>
      <c r="L38" s="84">
        <f t="shared" si="8"/>
        <v>7.2000000000005393E-4</v>
      </c>
      <c r="M38" s="84">
        <f t="shared" si="8"/>
        <v>7.2000000000005393E-4</v>
      </c>
      <c r="N38" s="84">
        <f t="shared" si="8"/>
        <v>7.2000000000005393E-4</v>
      </c>
    </row>
    <row r="39" spans="1:20" x14ac:dyDescent="0.35">
      <c r="A39" s="79" t="s">
        <v>120</v>
      </c>
      <c r="C39" s="85">
        <f t="shared" ref="C39:N39" si="9">C37*C38</f>
        <v>10458.711244800781</v>
      </c>
      <c r="D39" s="85">
        <f t="shared" si="9"/>
        <v>8923.946803200668</v>
      </c>
      <c r="E39" s="85">
        <f t="shared" si="9"/>
        <v>8782.0102656006566</v>
      </c>
      <c r="F39" s="85">
        <f t="shared" si="9"/>
        <v>8851.2832512006626</v>
      </c>
      <c r="G39" s="85">
        <f t="shared" si="9"/>
        <v>10887.504076800815</v>
      </c>
      <c r="H39" s="85">
        <f t="shared" si="9"/>
        <v>12658.925260800946</v>
      </c>
      <c r="I39" s="85">
        <f t="shared" si="9"/>
        <v>13865.966899201037</v>
      </c>
      <c r="J39" s="85">
        <f t="shared" si="9"/>
        <v>13703.722905601024</v>
      </c>
      <c r="K39" s="85">
        <f t="shared" si="9"/>
        <v>11894.658048000891</v>
      </c>
      <c r="L39" s="85">
        <f t="shared" si="9"/>
        <v>10014.535065600749</v>
      </c>
      <c r="M39" s="85">
        <f t="shared" si="9"/>
        <v>8738.7475968006547</v>
      </c>
      <c r="N39" s="85">
        <f t="shared" si="9"/>
        <v>9774.787276800731</v>
      </c>
      <c r="O39" s="75">
        <f>SUM(C39:N39)</f>
        <v>128554.79869440962</v>
      </c>
      <c r="P39" s="75"/>
      <c r="Q39" s="75"/>
    </row>
    <row r="40" spans="1:20" x14ac:dyDescent="0.35">
      <c r="A40" s="79" t="s">
        <v>121</v>
      </c>
      <c r="C40" s="86">
        <f t="shared" ref="C40:N40" si="10">C37-C39</f>
        <v>14515529.128755197</v>
      </c>
      <c r="D40" s="86">
        <f t="shared" si="10"/>
        <v>12385446.613196798</v>
      </c>
      <c r="E40" s="86">
        <f t="shared" si="10"/>
        <v>12188454.469734399</v>
      </c>
      <c r="F40" s="86">
        <f t="shared" si="10"/>
        <v>12284597.676748799</v>
      </c>
      <c r="G40" s="86">
        <f t="shared" si="10"/>
        <v>15110645.935923198</v>
      </c>
      <c r="H40" s="86">
        <f t="shared" si="10"/>
        <v>17569181.714739196</v>
      </c>
      <c r="I40" s="86">
        <f t="shared" si="10"/>
        <v>19244421.393100798</v>
      </c>
      <c r="J40" s="86">
        <f t="shared" si="10"/>
        <v>19019244.757094394</v>
      </c>
      <c r="K40" s="86">
        <f t="shared" si="10"/>
        <v>16508463.741951998</v>
      </c>
      <c r="L40" s="86">
        <f t="shared" si="10"/>
        <v>13899061.944934398</v>
      </c>
      <c r="M40" s="86">
        <f t="shared" si="10"/>
        <v>12128410.692403199</v>
      </c>
      <c r="N40" s="86">
        <f t="shared" si="10"/>
        <v>13566318.652723199</v>
      </c>
    </row>
    <row r="41" spans="1:20" x14ac:dyDescent="0.35">
      <c r="C41" s="36"/>
      <c r="D41" s="36"/>
      <c r="E41" s="36"/>
      <c r="F41" s="36"/>
      <c r="G41" s="36"/>
      <c r="H41" s="36"/>
      <c r="I41" s="70"/>
      <c r="J41" s="36"/>
      <c r="K41" s="36"/>
      <c r="L41" s="36"/>
      <c r="M41" s="36"/>
      <c r="N41" s="36"/>
    </row>
    <row r="42" spans="1:20" x14ac:dyDescent="0.35">
      <c r="I42" s="67"/>
    </row>
    <row r="43" spans="1:20" ht="20" x14ac:dyDescent="0.4">
      <c r="A43" s="87"/>
    </row>
    <row r="44" spans="1:20" ht="20" x14ac:dyDescent="0.4">
      <c r="A44" s="71" t="s">
        <v>122</v>
      </c>
      <c r="B44" s="88">
        <v>-1</v>
      </c>
      <c r="C44" s="89" t="s">
        <v>123</v>
      </c>
      <c r="D44" s="89" t="s">
        <v>123</v>
      </c>
      <c r="E44" s="89" t="s">
        <v>123</v>
      </c>
      <c r="F44" s="89" t="s">
        <v>124</v>
      </c>
      <c r="G44" s="89" t="s">
        <v>124</v>
      </c>
      <c r="H44" s="89" t="s">
        <v>123</v>
      </c>
      <c r="I44" s="89" t="s">
        <v>123</v>
      </c>
      <c r="J44" s="89" t="s">
        <v>123</v>
      </c>
      <c r="K44" s="89" t="s">
        <v>123</v>
      </c>
      <c r="L44" s="89" t="s">
        <v>123</v>
      </c>
      <c r="M44" s="89" t="s">
        <v>123</v>
      </c>
      <c r="N44" s="89" t="s">
        <v>125</v>
      </c>
      <c r="O44" s="89" t="s">
        <v>125</v>
      </c>
      <c r="P44" s="89" t="s">
        <v>125</v>
      </c>
      <c r="Q44" s="89" t="s">
        <v>125</v>
      </c>
      <c r="R44" s="89" t="s">
        <v>125</v>
      </c>
      <c r="S44" s="89" t="s">
        <v>125</v>
      </c>
    </row>
    <row r="45" spans="1:20" s="96" customFormat="1" ht="31" x14ac:dyDescent="0.35">
      <c r="A45" s="90" t="s">
        <v>70</v>
      </c>
      <c r="B45" s="91"/>
      <c r="C45" s="92" t="s">
        <v>126</v>
      </c>
      <c r="D45" s="93" t="s">
        <v>127</v>
      </c>
      <c r="E45" s="92" t="s">
        <v>128</v>
      </c>
      <c r="F45" s="94" t="s">
        <v>129</v>
      </c>
      <c r="G45" s="94" t="s">
        <v>130</v>
      </c>
      <c r="H45" s="95" t="s">
        <v>131</v>
      </c>
      <c r="I45" s="92" t="s">
        <v>132</v>
      </c>
      <c r="J45" s="95" t="s">
        <v>133</v>
      </c>
      <c r="K45" s="95" t="s">
        <v>134</v>
      </c>
      <c r="L45" s="92" t="s">
        <v>135</v>
      </c>
      <c r="M45" s="92" t="s">
        <v>136</v>
      </c>
      <c r="N45" s="92">
        <v>6754</v>
      </c>
      <c r="O45" s="92" t="s">
        <v>137</v>
      </c>
      <c r="P45" s="92" t="s">
        <v>138</v>
      </c>
      <c r="Q45" s="92" t="s">
        <v>139</v>
      </c>
      <c r="R45" s="92" t="s">
        <v>140</v>
      </c>
      <c r="S45" s="92" t="s">
        <v>141</v>
      </c>
    </row>
    <row r="46" spans="1:20" x14ac:dyDescent="0.35">
      <c r="A46" s="97" t="s">
        <v>142</v>
      </c>
      <c r="B46" s="88"/>
      <c r="C46" s="88">
        <v>5196.5057296136474</v>
      </c>
      <c r="D46" s="88">
        <v>294146.22072648682</v>
      </c>
      <c r="E46" s="88">
        <v>461468.64516141848</v>
      </c>
      <c r="F46" s="88">
        <v>204.98378025069573</v>
      </c>
      <c r="G46" s="88">
        <v>11259.40884973295</v>
      </c>
      <c r="H46" s="88">
        <v>196.7953879348222</v>
      </c>
      <c r="I46" s="88">
        <v>277418.6556597061</v>
      </c>
      <c r="J46" s="88">
        <v>2138.0846464041201</v>
      </c>
      <c r="K46" s="88">
        <v>64910.408622026269</v>
      </c>
      <c r="L46" s="88">
        <v>23222.484457197381</v>
      </c>
      <c r="M46" s="88">
        <v>9347.4530546211463</v>
      </c>
      <c r="N46" s="88">
        <v>7862.24</v>
      </c>
      <c r="O46" s="88">
        <v>132947.1374551862</v>
      </c>
      <c r="P46" s="88">
        <v>5862.8164251244161</v>
      </c>
      <c r="Q46" s="88">
        <v>92845.279349598699</v>
      </c>
      <c r="R46" s="88">
        <v>641.73589086836671</v>
      </c>
      <c r="S46" s="88">
        <v>481.76908877403287</v>
      </c>
      <c r="T46" s="36"/>
    </row>
    <row r="47" spans="1:20" x14ac:dyDescent="0.35">
      <c r="A47" s="97" t="s">
        <v>143</v>
      </c>
      <c r="B47" s="97"/>
      <c r="C47" s="98">
        <v>232734.21072991414</v>
      </c>
      <c r="D47" s="98">
        <v>13173831.047628956</v>
      </c>
      <c r="E47" s="98">
        <v>20667646.009933397</v>
      </c>
      <c r="F47" s="98">
        <v>9180.5418470358836</v>
      </c>
      <c r="G47" s="98">
        <v>504271.47938944638</v>
      </c>
      <c r="H47" s="98">
        <v>8813.8109855799867</v>
      </c>
      <c r="I47" s="98">
        <v>12424659.035546916</v>
      </c>
      <c r="J47" s="98">
        <v>95757.701144997423</v>
      </c>
      <c r="K47" s="98">
        <v>2907121.3436200079</v>
      </c>
      <c r="L47" s="98">
        <v>1040057.8528247597</v>
      </c>
      <c r="M47" s="98">
        <v>418641.33750583208</v>
      </c>
      <c r="N47" s="98">
        <v>352168.41</v>
      </c>
      <c r="O47" s="98">
        <v>5954260.1729671545</v>
      </c>
      <c r="P47" s="98">
        <v>262576.05097592273</v>
      </c>
      <c r="Q47" s="98">
        <v>4158231.3065271629</v>
      </c>
      <c r="R47" s="98">
        <v>28741.216469208408</v>
      </c>
      <c r="S47" s="98">
        <v>21576.835370530946</v>
      </c>
      <c r="T47" s="36"/>
    </row>
    <row r="48" spans="1:20" x14ac:dyDescent="0.35">
      <c r="A48" s="97" t="s">
        <v>144</v>
      </c>
      <c r="B48" s="97"/>
      <c r="C48" s="99">
        <v>2.9047E-2</v>
      </c>
      <c r="D48" s="100">
        <f>$C$48</f>
        <v>2.9047E-2</v>
      </c>
      <c r="E48" s="100">
        <f t="shared" ref="E48:S48" si="11">$C$48</f>
        <v>2.9047E-2</v>
      </c>
      <c r="F48" s="100">
        <f t="shared" si="11"/>
        <v>2.9047E-2</v>
      </c>
      <c r="G48" s="100">
        <f t="shared" si="11"/>
        <v>2.9047E-2</v>
      </c>
      <c r="H48" s="100">
        <f t="shared" si="11"/>
        <v>2.9047E-2</v>
      </c>
      <c r="I48" s="100">
        <f t="shared" si="11"/>
        <v>2.9047E-2</v>
      </c>
      <c r="J48" s="100">
        <f t="shared" si="11"/>
        <v>2.9047E-2</v>
      </c>
      <c r="K48" s="100">
        <f t="shared" si="11"/>
        <v>2.9047E-2</v>
      </c>
      <c r="L48" s="100">
        <f t="shared" si="11"/>
        <v>2.9047E-2</v>
      </c>
      <c r="M48" s="100">
        <f t="shared" si="11"/>
        <v>2.9047E-2</v>
      </c>
      <c r="N48" s="100">
        <f t="shared" si="11"/>
        <v>2.9047E-2</v>
      </c>
      <c r="O48" s="100">
        <f t="shared" si="11"/>
        <v>2.9047E-2</v>
      </c>
      <c r="P48" s="100">
        <f t="shared" si="11"/>
        <v>2.9047E-2</v>
      </c>
      <c r="Q48" s="100">
        <f t="shared" si="11"/>
        <v>2.9047E-2</v>
      </c>
      <c r="R48" s="100">
        <f t="shared" si="11"/>
        <v>2.9047E-2</v>
      </c>
      <c r="S48" s="100">
        <f t="shared" si="11"/>
        <v>2.9047E-2</v>
      </c>
      <c r="T48" s="101"/>
    </row>
    <row r="49" spans="1:20" x14ac:dyDescent="0.35">
      <c r="A49" s="102" t="s">
        <v>145</v>
      </c>
      <c r="B49" s="102"/>
      <c r="C49" s="101">
        <f>ROUND(C47*C48,2)-C46+0.01</f>
        <v>1563.7342703863521</v>
      </c>
      <c r="D49" s="101">
        <f>ROUND(D47*D48,2)-D46</f>
        <v>88514.049273513199</v>
      </c>
      <c r="E49" s="101">
        <f>ROUND(E47*E48,2)-E46</f>
        <v>138864.46483858151</v>
      </c>
      <c r="F49" s="101">
        <f>ROUND(F47*F48,2)-F46-0.01</f>
        <v>61.676219749304288</v>
      </c>
      <c r="G49" s="101">
        <f>ROUND(G47*G48,2)-G46</f>
        <v>3388.1611502670494</v>
      </c>
      <c r="H49" s="101">
        <f>ROUND(H47*H48,2)-H46</f>
        <v>59.214612065177789</v>
      </c>
      <c r="I49" s="101">
        <f>ROUND(I47*I48,2)-I46</f>
        <v>83480.414340293908</v>
      </c>
      <c r="J49" s="101">
        <f>ROUND(J47*J48,2)-J46+0.01</f>
        <v>643.39535359587967</v>
      </c>
      <c r="K49" s="101">
        <f>ROUND(K47*K48,2)-K46</f>
        <v>19532.741377973725</v>
      </c>
      <c r="L49" s="101">
        <f>ROUND(L47*L48,2)-L46</f>
        <v>6988.0755428026205</v>
      </c>
      <c r="M49" s="101">
        <f>ROUND(M47*M48,2)-M46+0.01</f>
        <v>2812.8269453788544</v>
      </c>
      <c r="N49" s="101">
        <f t="shared" ref="N49:S49" si="12">ROUND(N47*N48,2)-N46</f>
        <v>2367.2000000000007</v>
      </c>
      <c r="O49" s="101">
        <f t="shared" si="12"/>
        <v>40006.262544813799</v>
      </c>
      <c r="P49" s="101">
        <f t="shared" si="12"/>
        <v>1764.2335748755841</v>
      </c>
      <c r="Q49" s="101">
        <f t="shared" si="12"/>
        <v>27938.860650401301</v>
      </c>
      <c r="R49" s="101">
        <f t="shared" si="12"/>
        <v>193.11410913163331</v>
      </c>
      <c r="S49" s="101">
        <f t="shared" si="12"/>
        <v>144.97091122596714</v>
      </c>
      <c r="T49" s="101">
        <f>SUM(C49:S49)</f>
        <v>418323.39571505593</v>
      </c>
    </row>
    <row r="50" spans="1:20" x14ac:dyDescent="0.35">
      <c r="A50" s="102" t="s">
        <v>146</v>
      </c>
      <c r="B50" s="102"/>
      <c r="C50" s="101">
        <f t="shared" ref="C50:H50" si="13">C49/12</f>
        <v>130.31118919886268</v>
      </c>
      <c r="D50" s="101">
        <f t="shared" si="13"/>
        <v>7376.1707727927669</v>
      </c>
      <c r="E50" s="101">
        <f t="shared" si="13"/>
        <v>11572.038736548458</v>
      </c>
      <c r="F50" s="101">
        <f t="shared" si="13"/>
        <v>5.1396849791086909</v>
      </c>
      <c r="G50" s="101">
        <f t="shared" si="13"/>
        <v>282.3467625222541</v>
      </c>
      <c r="H50" s="101">
        <f t="shared" si="13"/>
        <v>4.9345510054314827</v>
      </c>
      <c r="I50" s="101">
        <f>I49/12</f>
        <v>6956.7011950244923</v>
      </c>
      <c r="J50" s="101">
        <f t="shared" ref="J50:S50" si="14">J49/12</f>
        <v>53.616279466323306</v>
      </c>
      <c r="K50" s="101">
        <f t="shared" si="14"/>
        <v>1627.7284481644772</v>
      </c>
      <c r="L50" s="101">
        <f t="shared" si="14"/>
        <v>582.33962856688504</v>
      </c>
      <c r="M50" s="101">
        <f t="shared" si="14"/>
        <v>234.40224544823786</v>
      </c>
      <c r="N50" s="101">
        <f t="shared" si="14"/>
        <v>197.26666666666674</v>
      </c>
      <c r="O50" s="101">
        <f t="shared" si="14"/>
        <v>3333.8552120678164</v>
      </c>
      <c r="P50" s="101">
        <f t="shared" si="14"/>
        <v>147.01946457296535</v>
      </c>
      <c r="Q50" s="101">
        <f t="shared" si="14"/>
        <v>2328.2383875334417</v>
      </c>
      <c r="R50" s="101">
        <f t="shared" si="14"/>
        <v>16.092842427636111</v>
      </c>
      <c r="S50" s="101">
        <f t="shared" si="14"/>
        <v>12.080909268830595</v>
      </c>
      <c r="T50" s="103">
        <f>SUM(C50:S50)</f>
        <v>34860.282976254653</v>
      </c>
    </row>
    <row r="51" spans="1:20" x14ac:dyDescent="0.35">
      <c r="A51" s="104" t="s">
        <v>96</v>
      </c>
      <c r="B51" s="104"/>
      <c r="C51" s="36">
        <v>26</v>
      </c>
      <c r="D51" s="35">
        <v>26</v>
      </c>
      <c r="E51" s="35">
        <v>26</v>
      </c>
      <c r="F51" s="36">
        <v>26</v>
      </c>
      <c r="G51" s="36">
        <v>26</v>
      </c>
      <c r="H51" s="35">
        <v>26</v>
      </c>
      <c r="I51" s="35">
        <v>26</v>
      </c>
      <c r="J51" s="35">
        <v>26</v>
      </c>
      <c r="K51" s="35">
        <v>26</v>
      </c>
      <c r="L51" s="35">
        <v>26</v>
      </c>
      <c r="M51" s="35">
        <v>26</v>
      </c>
      <c r="N51" s="35">
        <v>29</v>
      </c>
      <c r="O51" s="35">
        <v>28</v>
      </c>
      <c r="P51" s="35">
        <v>28</v>
      </c>
      <c r="Q51" s="35">
        <v>28</v>
      </c>
      <c r="R51" s="35">
        <v>28</v>
      </c>
      <c r="S51" s="35">
        <v>28</v>
      </c>
      <c r="T51" s="36"/>
    </row>
    <row r="52" spans="1:20" x14ac:dyDescent="0.35">
      <c r="B52" s="102"/>
      <c r="C52" s="105"/>
      <c r="D52" s="106"/>
      <c r="E52" s="106"/>
      <c r="F52" s="106"/>
      <c r="G52" s="106"/>
      <c r="H52" s="106"/>
      <c r="I52" s="106"/>
      <c r="J52" s="106"/>
      <c r="K52" s="106"/>
      <c r="L52" s="106"/>
      <c r="M52" s="106"/>
      <c r="N52" s="106"/>
      <c r="O52" s="106"/>
      <c r="P52" s="106"/>
      <c r="S52" s="36"/>
    </row>
    <row r="53" spans="1:20" x14ac:dyDescent="0.35">
      <c r="A53" s="102" t="s">
        <v>147</v>
      </c>
      <c r="B53" s="104"/>
      <c r="C53" s="107"/>
      <c r="D53" s="107"/>
      <c r="E53" s="107"/>
      <c r="F53" s="107"/>
      <c r="G53" s="107"/>
      <c r="H53" s="107"/>
      <c r="I53" s="107"/>
      <c r="J53" s="107"/>
      <c r="K53" s="107"/>
      <c r="L53" s="107"/>
      <c r="M53" s="107"/>
      <c r="N53" s="107"/>
      <c r="O53" s="107"/>
      <c r="P53" s="107"/>
      <c r="S53" s="36"/>
    </row>
    <row r="54" spans="1:20" x14ac:dyDescent="0.35">
      <c r="A54" s="88"/>
      <c r="B54" s="88">
        <v>26</v>
      </c>
      <c r="C54" s="98">
        <f>SUMIF($C$51:$S$51,B54,$C$50:$S$50)</f>
        <v>28825.729493717299</v>
      </c>
      <c r="D54" s="98"/>
      <c r="E54" s="98"/>
      <c r="F54" s="98"/>
      <c r="G54" s="98"/>
      <c r="H54" s="98"/>
      <c r="I54" s="98"/>
      <c r="J54" s="98"/>
      <c r="K54" s="98"/>
      <c r="L54" s="98"/>
      <c r="M54" s="98"/>
      <c r="N54" s="98"/>
      <c r="O54" s="98"/>
      <c r="P54" s="98"/>
      <c r="S54" s="36"/>
    </row>
    <row r="55" spans="1:20" x14ac:dyDescent="0.35">
      <c r="A55" s="88"/>
      <c r="B55" s="88">
        <v>28</v>
      </c>
      <c r="C55" s="98">
        <f>SUMIF($C$51:$S$51,B55,$C$50:$S$50)</f>
        <v>5837.2868158706906</v>
      </c>
      <c r="D55" s="104"/>
      <c r="E55" s="104"/>
      <c r="F55" s="104"/>
      <c r="G55" s="104"/>
      <c r="H55" s="104"/>
      <c r="I55" s="104"/>
      <c r="J55" s="104"/>
      <c r="K55" s="104"/>
      <c r="L55" s="104"/>
      <c r="M55" s="104"/>
      <c r="N55" s="104"/>
      <c r="O55" s="104"/>
      <c r="P55" s="104"/>
      <c r="R55" s="88"/>
      <c r="S55" s="36"/>
    </row>
    <row r="56" spans="1:20" x14ac:dyDescent="0.35">
      <c r="B56" s="35">
        <v>29</v>
      </c>
      <c r="C56" s="98">
        <f>SUMIF($C$51:$S$51,B56,$C$50:$S$50)</f>
        <v>197.26666666666674</v>
      </c>
    </row>
    <row r="57" spans="1:20" x14ac:dyDescent="0.35">
      <c r="R57" s="36"/>
    </row>
    <row r="58" spans="1:20" ht="20" x14ac:dyDescent="0.4">
      <c r="A58" s="71"/>
      <c r="B58" s="88"/>
      <c r="C58" s="89" t="s">
        <v>124</v>
      </c>
      <c r="D58" s="89" t="s">
        <v>124</v>
      </c>
      <c r="E58" s="89" t="s">
        <v>124</v>
      </c>
      <c r="F58" s="89" t="s">
        <v>125</v>
      </c>
      <c r="G58" s="89" t="s">
        <v>123</v>
      </c>
      <c r="H58" s="89" t="s">
        <v>123</v>
      </c>
      <c r="I58" s="89" t="s">
        <v>123</v>
      </c>
      <c r="J58" s="89" t="s">
        <v>123</v>
      </c>
      <c r="K58" s="89" t="s">
        <v>125</v>
      </c>
      <c r="L58" s="89" t="s">
        <v>123</v>
      </c>
      <c r="M58" s="89" t="s">
        <v>123</v>
      </c>
      <c r="N58" s="89" t="s">
        <v>123</v>
      </c>
      <c r="O58" s="89" t="s">
        <v>123</v>
      </c>
      <c r="R58" s="108"/>
    </row>
    <row r="59" spans="1:20" x14ac:dyDescent="0.35">
      <c r="A59" s="89" t="s">
        <v>73</v>
      </c>
      <c r="B59" s="91"/>
      <c r="C59" s="109" t="s">
        <v>148</v>
      </c>
      <c r="D59" s="109" t="s">
        <v>68</v>
      </c>
      <c r="E59" s="109" t="s">
        <v>69</v>
      </c>
      <c r="F59" s="110" t="s">
        <v>149</v>
      </c>
      <c r="G59" s="110" t="s">
        <v>150</v>
      </c>
      <c r="H59" s="111" t="s">
        <v>151</v>
      </c>
      <c r="I59" s="110" t="s">
        <v>152</v>
      </c>
      <c r="J59" s="110" t="s">
        <v>153</v>
      </c>
      <c r="K59" s="110" t="s">
        <v>154</v>
      </c>
      <c r="L59" s="110" t="s">
        <v>155</v>
      </c>
      <c r="M59" s="110" t="s">
        <v>156</v>
      </c>
      <c r="N59" s="110" t="s">
        <v>157</v>
      </c>
      <c r="O59" s="110" t="s">
        <v>158</v>
      </c>
      <c r="R59" s="110"/>
    </row>
    <row r="60" spans="1:20" x14ac:dyDescent="0.35">
      <c r="A60" s="97" t="s">
        <v>159</v>
      </c>
      <c r="B60" s="88"/>
      <c r="C60" s="98">
        <v>23242.909842134792</v>
      </c>
      <c r="D60" s="98">
        <v>1556651.1091077975</v>
      </c>
      <c r="E60" s="98">
        <v>466871.14028073818</v>
      </c>
      <c r="F60" s="98">
        <v>265244.94197669363</v>
      </c>
      <c r="G60" s="98">
        <v>0</v>
      </c>
      <c r="H60" s="98">
        <v>48399.578200992699</v>
      </c>
      <c r="I60" s="98">
        <v>25902.014274327285</v>
      </c>
      <c r="J60" s="98">
        <v>582.38410375854369</v>
      </c>
      <c r="K60" s="98">
        <v>1305412.7155024088</v>
      </c>
      <c r="L60" s="98">
        <v>579073.24693359155</v>
      </c>
      <c r="M60" s="98">
        <v>612141.8192099341</v>
      </c>
      <c r="N60" s="98">
        <v>5561.2699573394102</v>
      </c>
      <c r="O60" s="98">
        <v>5423.9187481889421</v>
      </c>
      <c r="P60" s="36"/>
      <c r="R60" s="98"/>
    </row>
    <row r="61" spans="1:20" x14ac:dyDescent="0.35">
      <c r="A61" s="102" t="s">
        <v>144</v>
      </c>
      <c r="B61" s="97"/>
      <c r="C61" s="99">
        <v>0.121808</v>
      </c>
      <c r="D61" s="100">
        <f t="shared" ref="D61:O61" si="15">$C$61</f>
        <v>0.121808</v>
      </c>
      <c r="E61" s="100">
        <f>$C$61</f>
        <v>0.121808</v>
      </c>
      <c r="F61" s="100">
        <f t="shared" si="15"/>
        <v>0.121808</v>
      </c>
      <c r="G61" s="100">
        <v>0</v>
      </c>
      <c r="H61" s="100">
        <f t="shared" si="15"/>
        <v>0.121808</v>
      </c>
      <c r="I61" s="100">
        <f t="shared" si="15"/>
        <v>0.121808</v>
      </c>
      <c r="J61" s="100">
        <f t="shared" si="15"/>
        <v>0.121808</v>
      </c>
      <c r="K61" s="100">
        <f t="shared" si="15"/>
        <v>0.121808</v>
      </c>
      <c r="L61" s="100">
        <f t="shared" si="15"/>
        <v>0.121808</v>
      </c>
      <c r="M61" s="100">
        <f t="shared" si="15"/>
        <v>0.121808</v>
      </c>
      <c r="N61" s="100">
        <f t="shared" si="15"/>
        <v>0.121808</v>
      </c>
      <c r="O61" s="100">
        <f t="shared" si="15"/>
        <v>0.121808</v>
      </c>
      <c r="P61" s="36"/>
      <c r="R61" s="98"/>
    </row>
    <row r="62" spans="1:20" x14ac:dyDescent="0.35">
      <c r="A62" s="102" t="s">
        <v>145</v>
      </c>
      <c r="B62" s="102"/>
      <c r="C62" s="101">
        <f>C60*C61</f>
        <v>2831.1723620507546</v>
      </c>
      <c r="D62" s="101">
        <f>D60*D61</f>
        <v>189612.55829820261</v>
      </c>
      <c r="E62" s="101">
        <f>E60*E61</f>
        <v>56868.639855316156</v>
      </c>
      <c r="F62" s="101">
        <f>F60*F61</f>
        <v>32308.955892297097</v>
      </c>
      <c r="G62" s="112">
        <v>5803221.3600000003</v>
      </c>
      <c r="H62" s="101">
        <f>H60*H61</f>
        <v>5895.455821506519</v>
      </c>
      <c r="I62" s="101">
        <f t="shared" ref="I62:O62" si="16">I60*I61</f>
        <v>3155.0725547272577</v>
      </c>
      <c r="J62" s="101">
        <f t="shared" si="16"/>
        <v>70.939042910620685</v>
      </c>
      <c r="K62" s="101">
        <f t="shared" si="16"/>
        <v>159009.71204991741</v>
      </c>
      <c r="L62" s="101">
        <f t="shared" si="16"/>
        <v>70535.754062486914</v>
      </c>
      <c r="M62" s="101">
        <f t="shared" si="16"/>
        <v>74563.770714323648</v>
      </c>
      <c r="N62" s="101">
        <f t="shared" si="16"/>
        <v>677.4071709635989</v>
      </c>
      <c r="O62" s="101">
        <f t="shared" si="16"/>
        <v>660.67669487939861</v>
      </c>
      <c r="P62" s="101">
        <f>SUM(C62:O62)</f>
        <v>6399411.4745195825</v>
      </c>
      <c r="R62" s="98"/>
    </row>
    <row r="63" spans="1:20" x14ac:dyDescent="0.35">
      <c r="A63" s="102" t="s">
        <v>146</v>
      </c>
      <c r="B63" s="102"/>
      <c r="C63" s="98">
        <f t="shared" ref="C63:O63" si="17">C62/12</f>
        <v>235.93103017089621</v>
      </c>
      <c r="D63" s="98">
        <f t="shared" si="17"/>
        <v>15801.046524850217</v>
      </c>
      <c r="E63" s="98">
        <f t="shared" si="17"/>
        <v>4739.0533212763467</v>
      </c>
      <c r="F63" s="98">
        <f t="shared" si="17"/>
        <v>2692.412991024758</v>
      </c>
      <c r="G63" s="98">
        <f t="shared" si="17"/>
        <v>483601.78</v>
      </c>
      <c r="H63" s="98">
        <f t="shared" si="17"/>
        <v>491.28798512554323</v>
      </c>
      <c r="I63" s="98">
        <f t="shared" si="17"/>
        <v>262.92271289393813</v>
      </c>
      <c r="J63" s="98">
        <f t="shared" si="17"/>
        <v>5.9115869092183901</v>
      </c>
      <c r="K63" s="98">
        <f t="shared" si="17"/>
        <v>13250.809337493118</v>
      </c>
      <c r="L63" s="98">
        <f t="shared" si="17"/>
        <v>5877.9795052072432</v>
      </c>
      <c r="M63" s="98">
        <f t="shared" si="17"/>
        <v>6213.6475595269703</v>
      </c>
      <c r="N63" s="98">
        <f t="shared" si="17"/>
        <v>56.450597580299906</v>
      </c>
      <c r="O63" s="98">
        <f t="shared" si="17"/>
        <v>55.056391239949882</v>
      </c>
      <c r="P63" s="103">
        <f>SUM(C63:O63)</f>
        <v>533284.28954329854</v>
      </c>
      <c r="Q63" s="98"/>
      <c r="R63" s="98"/>
    </row>
    <row r="64" spans="1:20" x14ac:dyDescent="0.35">
      <c r="A64" s="104" t="s">
        <v>96</v>
      </c>
      <c r="B64" s="102"/>
      <c r="C64" s="113">
        <v>28</v>
      </c>
      <c r="D64" s="113">
        <v>16</v>
      </c>
      <c r="E64" s="113">
        <v>16</v>
      </c>
      <c r="F64" s="113">
        <v>26</v>
      </c>
      <c r="G64" s="113">
        <v>26</v>
      </c>
      <c r="H64" s="113">
        <v>5</v>
      </c>
      <c r="I64" s="113">
        <v>5</v>
      </c>
      <c r="J64" s="113">
        <v>5</v>
      </c>
      <c r="K64" s="113">
        <v>26</v>
      </c>
      <c r="L64" s="113">
        <v>26</v>
      </c>
      <c r="M64" s="113">
        <v>26</v>
      </c>
      <c r="N64" s="113">
        <v>5</v>
      </c>
      <c r="O64" s="113">
        <v>5</v>
      </c>
      <c r="P64" s="36"/>
      <c r="R64" s="114"/>
    </row>
    <row r="65" spans="1:18" x14ac:dyDescent="0.35">
      <c r="A65" s="104"/>
      <c r="B65" s="104"/>
      <c r="C65" s="98"/>
      <c r="D65" s="98"/>
      <c r="E65" s="98"/>
      <c r="F65" s="98"/>
      <c r="G65" s="98"/>
      <c r="H65" s="98"/>
      <c r="I65" s="98"/>
      <c r="J65" s="98"/>
      <c r="K65" s="98"/>
      <c r="L65" s="98"/>
      <c r="M65" s="98"/>
      <c r="N65" s="98"/>
      <c r="O65" s="98"/>
      <c r="R65" s="98"/>
    </row>
    <row r="66" spans="1:18" x14ac:dyDescent="0.35">
      <c r="A66" s="102" t="s">
        <v>147</v>
      </c>
      <c r="D66" s="98"/>
      <c r="E66" s="98"/>
      <c r="F66" s="98"/>
      <c r="G66" s="98"/>
      <c r="H66" s="98"/>
      <c r="I66" s="98"/>
      <c r="J66" s="98"/>
      <c r="K66" s="98"/>
      <c r="L66" s="98"/>
      <c r="M66" s="98"/>
      <c r="N66" s="98"/>
      <c r="O66" s="98"/>
      <c r="R66" s="98"/>
    </row>
    <row r="67" spans="1:18" x14ac:dyDescent="0.35">
      <c r="B67" s="35">
        <v>5</v>
      </c>
      <c r="C67" s="35">
        <f>SUMIF($C$64:$O$64,B67,$C$63:$O$63)</f>
        <v>871.62927374894957</v>
      </c>
      <c r="D67" s="105"/>
      <c r="E67" s="106"/>
      <c r="F67" s="106"/>
      <c r="G67" s="106"/>
      <c r="H67" s="106"/>
      <c r="I67" s="106"/>
      <c r="J67" s="106"/>
      <c r="K67" s="106"/>
      <c r="L67" s="106"/>
      <c r="M67" s="106"/>
      <c r="N67" s="106"/>
      <c r="O67" s="106"/>
      <c r="R67" s="106"/>
    </row>
    <row r="68" spans="1:18" x14ac:dyDescent="0.35">
      <c r="A68" s="104"/>
      <c r="B68" s="35">
        <v>16</v>
      </c>
      <c r="C68" s="35">
        <f>SUMIF($C$64:$O$64,B68,$C$63:$O$63)</f>
        <v>20540.099846126563</v>
      </c>
      <c r="D68" s="107"/>
      <c r="E68" s="107"/>
      <c r="F68" s="107"/>
      <c r="G68" s="107"/>
      <c r="H68" s="107"/>
      <c r="I68" s="107"/>
      <c r="J68" s="107"/>
      <c r="K68" s="107"/>
      <c r="L68" s="107"/>
      <c r="M68" s="107"/>
      <c r="N68" s="107"/>
      <c r="O68" s="107"/>
      <c r="R68" s="107"/>
    </row>
    <row r="69" spans="1:18" x14ac:dyDescent="0.35">
      <c r="A69" s="88"/>
      <c r="B69" s="35">
        <v>26</v>
      </c>
      <c r="C69" s="35">
        <f>SUMIF($C$64:$O$64,B69,$C$63:$O$63)</f>
        <v>511636.62939325208</v>
      </c>
      <c r="D69" s="98"/>
      <c r="E69" s="98"/>
      <c r="F69" s="98"/>
      <c r="G69" s="98"/>
      <c r="H69" s="98"/>
      <c r="I69" s="98"/>
      <c r="J69" s="98"/>
      <c r="K69" s="98"/>
      <c r="L69" s="98"/>
      <c r="M69" s="98"/>
      <c r="N69" s="98"/>
      <c r="O69" s="98"/>
      <c r="R69" s="98"/>
    </row>
    <row r="70" spans="1:18" x14ac:dyDescent="0.35">
      <c r="A70" s="88"/>
      <c r="B70" s="88">
        <v>28</v>
      </c>
      <c r="C70" s="35">
        <f>SUMIF($C$64:$O$64,B70,$C$63:$O$63)</f>
        <v>235.93103017089621</v>
      </c>
      <c r="D70" s="104"/>
      <c r="E70" s="104"/>
      <c r="F70" s="104"/>
      <c r="G70" s="104"/>
      <c r="H70" s="104"/>
      <c r="I70" s="104"/>
      <c r="J70" s="104"/>
      <c r="K70" s="104"/>
      <c r="L70" s="104"/>
      <c r="M70" s="104"/>
      <c r="N70" s="104"/>
      <c r="O70" s="104"/>
      <c r="R70" s="104"/>
    </row>
    <row r="71" spans="1:18" x14ac:dyDescent="0.35">
      <c r="G71" s="36"/>
      <c r="H71" s="36"/>
      <c r="I71" s="36"/>
      <c r="J71" s="36"/>
      <c r="K71" s="36"/>
      <c r="L71" s="36"/>
      <c r="M71" s="36"/>
      <c r="N71" s="36"/>
      <c r="O71" s="36"/>
    </row>
    <row r="72" spans="1:18" x14ac:dyDescent="0.35">
      <c r="B72" s="606" t="s">
        <v>160</v>
      </c>
      <c r="C72" s="606"/>
      <c r="D72" s="606"/>
    </row>
    <row r="73" spans="1:18" x14ac:dyDescent="0.35">
      <c r="B73" s="36">
        <v>26</v>
      </c>
      <c r="C73" s="36">
        <f>C69+C54</f>
        <v>540462.35888696939</v>
      </c>
    </row>
    <row r="74" spans="1:18" x14ac:dyDescent="0.35">
      <c r="B74" s="35">
        <v>28</v>
      </c>
      <c r="C74" s="35">
        <f>C70+C55</f>
        <v>6073.2178460415871</v>
      </c>
    </row>
    <row r="75" spans="1:18" x14ac:dyDescent="0.35">
      <c r="B75" s="35">
        <v>5</v>
      </c>
      <c r="C75" s="35">
        <f>C67</f>
        <v>871.62927374894957</v>
      </c>
    </row>
    <row r="76" spans="1:18" x14ac:dyDescent="0.35">
      <c r="B76" s="36">
        <v>16</v>
      </c>
      <c r="C76" s="35">
        <f>C68</f>
        <v>20540.099846126563</v>
      </c>
    </row>
    <row r="77" spans="1:18" x14ac:dyDescent="0.35">
      <c r="B77" s="36">
        <v>29</v>
      </c>
      <c r="C77" s="35">
        <f>C56</f>
        <v>197.26666666666674</v>
      </c>
      <c r="D77" s="35" t="s">
        <v>71</v>
      </c>
    </row>
    <row r="78" spans="1:18" x14ac:dyDescent="0.35">
      <c r="C78" s="35">
        <f>SUM(C73:C77)</f>
        <v>568144.57251955313</v>
      </c>
      <c r="D78" s="35">
        <f>(P63+T50)-C78</f>
        <v>0</v>
      </c>
    </row>
    <row r="80" spans="1:18" s="36" customFormat="1" x14ac:dyDescent="0.35"/>
    <row r="81" spans="1:20" s="36" customFormat="1" ht="20" x14ac:dyDescent="0.4">
      <c r="A81" s="71"/>
      <c r="B81" s="104"/>
      <c r="C81" s="108"/>
      <c r="D81" s="108"/>
      <c r="E81" s="108"/>
      <c r="F81" s="108"/>
      <c r="G81" s="108"/>
      <c r="H81" s="108"/>
      <c r="I81" s="108"/>
      <c r="J81" s="108"/>
      <c r="K81" s="108"/>
      <c r="L81" s="108"/>
      <c r="M81" s="108"/>
      <c r="N81" s="108"/>
      <c r="O81" s="108"/>
      <c r="P81" s="108"/>
      <c r="Q81" s="108"/>
      <c r="R81" s="108"/>
      <c r="S81" s="108"/>
    </row>
    <row r="82" spans="1:20" s="36" customFormat="1" x14ac:dyDescent="0.35">
      <c r="A82" s="265"/>
      <c r="B82" s="265"/>
      <c r="C82" s="110"/>
      <c r="D82" s="111"/>
      <c r="E82" s="110"/>
      <c r="F82" s="266"/>
      <c r="G82" s="266"/>
      <c r="H82" s="267"/>
      <c r="I82" s="110"/>
      <c r="J82" s="267"/>
      <c r="K82" s="267"/>
      <c r="L82" s="110"/>
      <c r="M82" s="110"/>
      <c r="N82" s="110"/>
      <c r="O82" s="110"/>
      <c r="P82" s="110"/>
      <c r="Q82" s="110"/>
      <c r="R82" s="110"/>
      <c r="S82" s="110"/>
    </row>
    <row r="83" spans="1:20" s="36" customFormat="1" x14ac:dyDescent="0.35">
      <c r="A83" s="102"/>
      <c r="B83" s="104"/>
      <c r="C83" s="104"/>
      <c r="D83" s="104"/>
      <c r="E83" s="104"/>
      <c r="F83" s="104"/>
      <c r="G83" s="104"/>
      <c r="H83" s="104"/>
      <c r="I83" s="104"/>
      <c r="J83" s="104"/>
      <c r="K83" s="104"/>
      <c r="L83" s="104"/>
      <c r="M83" s="104"/>
      <c r="N83" s="104"/>
      <c r="O83" s="104"/>
      <c r="P83" s="104"/>
      <c r="Q83" s="104"/>
      <c r="R83" s="104"/>
      <c r="S83" s="104"/>
    </row>
    <row r="84" spans="1:20" s="36" customFormat="1" x14ac:dyDescent="0.35">
      <c r="A84" s="102"/>
      <c r="B84" s="102"/>
      <c r="C84" s="98"/>
      <c r="D84" s="98"/>
      <c r="E84" s="98"/>
      <c r="F84" s="98"/>
      <c r="G84" s="98"/>
      <c r="H84" s="98"/>
      <c r="I84" s="98"/>
      <c r="J84" s="98"/>
      <c r="K84" s="98"/>
      <c r="L84" s="98"/>
      <c r="M84" s="98"/>
      <c r="N84" s="98"/>
      <c r="O84" s="98"/>
      <c r="P84" s="98"/>
      <c r="Q84" s="98"/>
      <c r="R84" s="98"/>
      <c r="S84" s="98"/>
      <c r="T84" s="101"/>
    </row>
    <row r="85" spans="1:20" s="36" customFormat="1" x14ac:dyDescent="0.35">
      <c r="A85" s="102"/>
      <c r="B85" s="102"/>
      <c r="C85" s="99"/>
      <c r="D85" s="100"/>
      <c r="E85" s="100"/>
      <c r="F85" s="100"/>
      <c r="G85" s="100"/>
      <c r="H85" s="100"/>
      <c r="I85" s="100"/>
      <c r="J85" s="100"/>
      <c r="K85" s="100"/>
      <c r="L85" s="100"/>
      <c r="M85" s="100"/>
      <c r="N85" s="100"/>
      <c r="O85" s="100"/>
      <c r="P85" s="100"/>
      <c r="Q85" s="100"/>
      <c r="R85" s="100"/>
      <c r="S85" s="100"/>
    </row>
    <row r="86" spans="1:20" s="36" customFormat="1" x14ac:dyDescent="0.35">
      <c r="A86" s="102"/>
      <c r="B86" s="102"/>
      <c r="C86" s="101"/>
      <c r="D86" s="101"/>
      <c r="E86" s="101"/>
      <c r="F86" s="101"/>
      <c r="G86" s="101"/>
      <c r="H86" s="101"/>
      <c r="I86" s="101"/>
      <c r="J86" s="101"/>
      <c r="K86" s="101"/>
      <c r="L86" s="101"/>
      <c r="M86" s="101"/>
      <c r="N86" s="101"/>
      <c r="O86" s="101"/>
      <c r="P86" s="101"/>
      <c r="Q86" s="101"/>
      <c r="R86" s="101"/>
      <c r="S86" s="101"/>
      <c r="T86" s="101"/>
    </row>
    <row r="87" spans="1:20" s="36" customFormat="1" x14ac:dyDescent="0.35">
      <c r="A87" s="102"/>
      <c r="B87" s="102"/>
      <c r="C87" s="101"/>
      <c r="D87" s="101"/>
      <c r="E87" s="101"/>
      <c r="F87" s="101"/>
      <c r="G87" s="101"/>
      <c r="H87" s="101"/>
      <c r="I87" s="101"/>
      <c r="J87" s="101"/>
      <c r="K87" s="101"/>
      <c r="L87" s="101"/>
      <c r="M87" s="101"/>
      <c r="N87" s="101"/>
      <c r="O87" s="101"/>
      <c r="P87" s="101"/>
      <c r="Q87" s="101"/>
      <c r="R87" s="101"/>
      <c r="S87" s="101"/>
      <c r="T87" s="101"/>
    </row>
    <row r="88" spans="1:20" s="36" customFormat="1" x14ac:dyDescent="0.35">
      <c r="A88" s="104"/>
      <c r="B88" s="104"/>
    </row>
    <row r="89" spans="1:20" s="36" customFormat="1" x14ac:dyDescent="0.35">
      <c r="B89" s="102"/>
      <c r="C89" s="105"/>
      <c r="D89" s="106"/>
      <c r="E89" s="106"/>
      <c r="F89" s="106"/>
      <c r="G89" s="106"/>
      <c r="H89" s="106"/>
      <c r="I89" s="106"/>
      <c r="J89" s="106"/>
      <c r="K89" s="106"/>
      <c r="L89" s="106"/>
      <c r="M89" s="106"/>
      <c r="N89" s="106"/>
      <c r="O89" s="106"/>
      <c r="P89" s="106"/>
    </row>
    <row r="90" spans="1:20" s="36" customFormat="1" x14ac:dyDescent="0.35">
      <c r="A90" s="102"/>
      <c r="B90" s="104"/>
      <c r="C90" s="107"/>
      <c r="D90" s="107"/>
      <c r="E90" s="107"/>
      <c r="F90" s="107"/>
      <c r="G90" s="107"/>
      <c r="H90" s="107"/>
      <c r="I90" s="107"/>
      <c r="J90" s="107"/>
      <c r="K90" s="107"/>
      <c r="L90" s="107"/>
      <c r="M90" s="107"/>
      <c r="N90" s="107"/>
      <c r="O90" s="107"/>
      <c r="P90" s="107"/>
    </row>
    <row r="91" spans="1:20" s="36" customFormat="1" x14ac:dyDescent="0.35">
      <c r="A91" s="104"/>
      <c r="B91" s="104"/>
      <c r="C91" s="98"/>
      <c r="D91" s="98"/>
      <c r="E91" s="98"/>
      <c r="F91" s="98"/>
      <c r="G91" s="98"/>
      <c r="H91" s="98"/>
      <c r="I91" s="98"/>
      <c r="J91" s="98"/>
      <c r="K91" s="98"/>
      <c r="L91" s="98"/>
      <c r="M91" s="98"/>
      <c r="N91" s="98"/>
      <c r="O91" s="98"/>
      <c r="P91" s="98"/>
    </row>
    <row r="92" spans="1:20" s="36" customFormat="1" x14ac:dyDescent="0.35">
      <c r="A92" s="104"/>
      <c r="B92" s="104"/>
      <c r="C92" s="98"/>
      <c r="D92" s="104"/>
      <c r="E92" s="104"/>
      <c r="F92" s="104"/>
      <c r="G92" s="104"/>
      <c r="H92" s="104"/>
      <c r="I92" s="104"/>
      <c r="J92" s="104"/>
      <c r="K92" s="104"/>
      <c r="L92" s="104"/>
      <c r="M92" s="104"/>
      <c r="N92" s="104"/>
      <c r="O92" s="104"/>
      <c r="P92" s="104"/>
      <c r="R92" s="104"/>
    </row>
    <row r="93" spans="1:20" s="36" customFormat="1" x14ac:dyDescent="0.35">
      <c r="C93" s="98"/>
    </row>
    <row r="94" spans="1:20" s="36" customFormat="1" x14ac:dyDescent="0.35"/>
    <row r="95" spans="1:20" s="36" customFormat="1" ht="20" x14ac:dyDescent="0.4">
      <c r="A95" s="71"/>
      <c r="B95" s="104"/>
      <c r="C95" s="108"/>
      <c r="D95" s="108"/>
      <c r="E95" s="108"/>
      <c r="F95" s="108"/>
      <c r="G95" s="108"/>
      <c r="H95" s="108"/>
      <c r="I95" s="108"/>
      <c r="J95" s="108"/>
      <c r="K95" s="108"/>
      <c r="L95" s="108"/>
      <c r="M95" s="108"/>
      <c r="N95" s="108"/>
      <c r="O95" s="108"/>
      <c r="R95" s="108"/>
    </row>
    <row r="96" spans="1:20" s="36" customFormat="1" x14ac:dyDescent="0.35">
      <c r="A96" s="108"/>
      <c r="B96" s="265"/>
      <c r="C96" s="111"/>
      <c r="D96" s="111"/>
      <c r="E96" s="111"/>
      <c r="F96" s="110"/>
      <c r="G96" s="110"/>
      <c r="H96" s="111"/>
      <c r="I96" s="110"/>
      <c r="J96" s="110"/>
      <c r="K96" s="110"/>
      <c r="L96" s="110"/>
      <c r="M96" s="110"/>
      <c r="N96" s="110"/>
      <c r="O96" s="110"/>
      <c r="R96" s="110"/>
    </row>
    <row r="97" spans="1:18" s="36" customFormat="1" x14ac:dyDescent="0.35">
      <c r="A97" s="102"/>
      <c r="B97" s="104"/>
      <c r="C97" s="98"/>
      <c r="D97" s="98"/>
      <c r="E97" s="98"/>
      <c r="F97" s="98"/>
      <c r="G97" s="98"/>
      <c r="H97" s="98"/>
      <c r="I97" s="98"/>
      <c r="J97" s="98"/>
      <c r="K97" s="98"/>
      <c r="L97" s="98"/>
      <c r="M97" s="98"/>
      <c r="N97" s="98"/>
      <c r="O97" s="98"/>
      <c r="R97" s="98"/>
    </row>
    <row r="98" spans="1:18" s="36" customFormat="1" x14ac:dyDescent="0.35">
      <c r="A98" s="102"/>
      <c r="B98" s="102"/>
      <c r="C98" s="99"/>
      <c r="D98" s="100"/>
      <c r="E98" s="100"/>
      <c r="F98" s="100"/>
      <c r="G98" s="100"/>
      <c r="H98" s="100"/>
      <c r="I98" s="100"/>
      <c r="J98" s="100"/>
      <c r="K98" s="100"/>
      <c r="L98" s="100"/>
      <c r="M98" s="100"/>
      <c r="N98" s="100"/>
      <c r="O98" s="100"/>
      <c r="R98" s="98"/>
    </row>
    <row r="99" spans="1:18" s="36" customFormat="1" x14ac:dyDescent="0.35">
      <c r="A99" s="102"/>
      <c r="B99" s="102"/>
      <c r="C99" s="101"/>
      <c r="D99" s="101"/>
      <c r="E99" s="101"/>
      <c r="F99" s="101"/>
      <c r="G99" s="112"/>
      <c r="H99" s="101"/>
      <c r="I99" s="101"/>
      <c r="J99" s="101"/>
      <c r="K99" s="101"/>
      <c r="L99" s="101"/>
      <c r="M99" s="101"/>
      <c r="N99" s="101"/>
      <c r="O99" s="101"/>
      <c r="P99" s="101"/>
      <c r="R99" s="98"/>
    </row>
    <row r="100" spans="1:18" s="36" customFormat="1" x14ac:dyDescent="0.35">
      <c r="A100" s="102"/>
      <c r="B100" s="102"/>
      <c r="C100" s="98"/>
      <c r="D100" s="98"/>
      <c r="E100" s="98"/>
      <c r="F100" s="98"/>
      <c r="G100" s="98"/>
      <c r="H100" s="98"/>
      <c r="I100" s="98"/>
      <c r="J100" s="98"/>
      <c r="K100" s="98"/>
      <c r="L100" s="98"/>
      <c r="M100" s="98"/>
      <c r="N100" s="98"/>
      <c r="O100" s="98"/>
      <c r="P100" s="101"/>
      <c r="Q100" s="98"/>
      <c r="R100" s="98"/>
    </row>
    <row r="101" spans="1:18" s="36" customFormat="1" x14ac:dyDescent="0.35">
      <c r="A101" s="104"/>
      <c r="B101" s="102"/>
      <c r="C101" s="113"/>
      <c r="D101" s="113"/>
      <c r="E101" s="113"/>
      <c r="F101" s="113"/>
      <c r="G101" s="113"/>
      <c r="H101" s="113"/>
      <c r="I101" s="113"/>
      <c r="J101" s="113"/>
      <c r="K101" s="113"/>
      <c r="L101" s="113"/>
      <c r="M101" s="113"/>
      <c r="N101" s="113"/>
      <c r="O101" s="113"/>
      <c r="R101" s="114"/>
    </row>
    <row r="102" spans="1:18" s="36" customFormat="1" x14ac:dyDescent="0.35"/>
    <row r="103" spans="1:18" s="36" customFormat="1" x14ac:dyDescent="0.35">
      <c r="C103" s="98"/>
    </row>
    <row r="104" spans="1:18" s="36" customFormat="1" x14ac:dyDescent="0.35">
      <c r="C104" s="98"/>
    </row>
    <row r="105" spans="1:18" s="36" customFormat="1" x14ac:dyDescent="0.35">
      <c r="C105" s="98"/>
    </row>
    <row r="106" spans="1:18" s="36" customFormat="1" x14ac:dyDescent="0.35">
      <c r="C106" s="98"/>
    </row>
    <row r="107" spans="1:18" s="36" customFormat="1" x14ac:dyDescent="0.35">
      <c r="C107" s="98"/>
    </row>
  </sheetData>
  <mergeCells count="1">
    <mergeCell ref="B72:D72"/>
  </mergeCells>
  <pageMargins left="0.7" right="0.7" top="0.75" bottom="0" header="0.3" footer="0.3"/>
  <pageSetup scale="60" orientation="landscape" r:id="rId1"/>
  <headerFooter>
    <oddHeader>&amp;C&amp;"Arial,Regular"&amp;8GULF POWER COMPANY
 ENVIRONMENTAL COST RECOVERY CLAUSE
 CALCULATION OF THE PROJECTION AMOUNT&amp;R&amp;"Arial,Regular"&amp;8 FORM: 42-2P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sheetPr>
  <dimension ref="A1:P62"/>
  <sheetViews>
    <sheetView view="pageLayout" zoomScaleNormal="85" workbookViewId="0">
      <selection activeCell="P14" sqref="P14"/>
    </sheetView>
  </sheetViews>
  <sheetFormatPr defaultColWidth="8.58203125" defaultRowHeight="12.5" x14ac:dyDescent="0.25"/>
  <cols>
    <col min="1" max="1" width="8.25" style="237" customWidth="1"/>
    <col min="2" max="2" width="16.25" style="237" bestFit="1" customWidth="1"/>
    <col min="3" max="14" width="12.83203125" style="237" customWidth="1"/>
    <col min="15" max="15" width="14" style="237" bestFit="1" customWidth="1"/>
    <col min="16" max="16" width="9.08203125" style="237" hidden="1" customWidth="1"/>
    <col min="17" max="16384" width="8.58203125" style="237"/>
  </cols>
  <sheetData>
    <row r="1" spans="1:16" ht="15.5" x14ac:dyDescent="0.35">
      <c r="A1" s="238"/>
      <c r="B1" s="239"/>
      <c r="C1" s="240" t="s">
        <v>52</v>
      </c>
      <c r="D1" s="240" t="s">
        <v>53</v>
      </c>
      <c r="E1" s="240" t="s">
        <v>355</v>
      </c>
      <c r="F1" s="240" t="s">
        <v>356</v>
      </c>
      <c r="G1" s="240" t="s">
        <v>56</v>
      </c>
      <c r="H1" s="240" t="s">
        <v>57</v>
      </c>
      <c r="I1" s="240" t="s">
        <v>58</v>
      </c>
      <c r="J1" s="240" t="s">
        <v>59</v>
      </c>
      <c r="K1" s="240" t="s">
        <v>60</v>
      </c>
      <c r="L1" s="240" t="s">
        <v>61</v>
      </c>
      <c r="M1" s="240" t="s">
        <v>62</v>
      </c>
      <c r="N1" s="241" t="s">
        <v>357</v>
      </c>
      <c r="O1" s="242" t="s">
        <v>358</v>
      </c>
    </row>
    <row r="2" spans="1:16" x14ac:dyDescent="0.25">
      <c r="A2" s="243">
        <v>2020</v>
      </c>
      <c r="B2" s="237" t="s">
        <v>359</v>
      </c>
      <c r="C2" s="244">
        <v>478126000</v>
      </c>
      <c r="D2" s="244">
        <v>387073000</v>
      </c>
      <c r="E2" s="244">
        <v>330841000</v>
      </c>
      <c r="F2" s="244">
        <v>331081000</v>
      </c>
      <c r="G2" s="244">
        <v>436959000</v>
      </c>
      <c r="H2" s="244">
        <v>549649000</v>
      </c>
      <c r="I2" s="244">
        <v>616133000</v>
      </c>
      <c r="J2" s="245">
        <v>602594000</v>
      </c>
      <c r="K2" s="245">
        <v>494541000</v>
      </c>
      <c r="L2" s="244">
        <v>386141000</v>
      </c>
      <c r="M2" s="244">
        <v>334564000</v>
      </c>
      <c r="N2" s="244">
        <v>427614000</v>
      </c>
      <c r="O2" s="246">
        <f>SUM(C2:N2)</f>
        <v>5375316000</v>
      </c>
      <c r="P2" s="247">
        <v>0</v>
      </c>
    </row>
    <row r="3" spans="1:16" x14ac:dyDescent="0.25">
      <c r="A3" s="243">
        <f>$A$2</f>
        <v>2020</v>
      </c>
      <c r="B3" s="237" t="s">
        <v>360</v>
      </c>
      <c r="C3" s="244">
        <v>26013000</v>
      </c>
      <c r="D3" s="244">
        <v>23376000</v>
      </c>
      <c r="E3" s="244">
        <v>21391000</v>
      </c>
      <c r="F3" s="245">
        <v>20853000</v>
      </c>
      <c r="G3" s="244">
        <v>26455000</v>
      </c>
      <c r="H3" s="244">
        <v>30383000</v>
      </c>
      <c r="I3" s="244">
        <v>32610000</v>
      </c>
      <c r="J3" s="244">
        <v>32138000</v>
      </c>
      <c r="K3" s="244">
        <v>28504000</v>
      </c>
      <c r="L3" s="244">
        <v>24244000</v>
      </c>
      <c r="M3" s="244">
        <v>21620000</v>
      </c>
      <c r="N3" s="244">
        <v>23062000</v>
      </c>
      <c r="O3" s="246">
        <f t="shared" ref="O3:O18" si="0">SUM(C3:N3)</f>
        <v>310649000</v>
      </c>
      <c r="P3" s="247">
        <v>0</v>
      </c>
    </row>
    <row r="4" spans="1:16" x14ac:dyDescent="0.25">
      <c r="A4" s="243">
        <f t="shared" ref="A4:A9" si="1">$A$2</f>
        <v>2020</v>
      </c>
      <c r="B4" s="237" t="s">
        <v>361</v>
      </c>
      <c r="C4" s="244">
        <v>187491000</v>
      </c>
      <c r="D4" s="244">
        <v>181050000</v>
      </c>
      <c r="E4" s="244">
        <v>181931000</v>
      </c>
      <c r="F4" s="244">
        <v>189596000</v>
      </c>
      <c r="G4" s="244">
        <v>220093000</v>
      </c>
      <c r="H4" s="245">
        <v>238043000</v>
      </c>
      <c r="I4" s="244">
        <v>254548000</v>
      </c>
      <c r="J4" s="244">
        <v>255761000</v>
      </c>
      <c r="K4" s="244">
        <v>233661000</v>
      </c>
      <c r="L4" s="244">
        <v>206753000</v>
      </c>
      <c r="M4" s="244">
        <v>180509000</v>
      </c>
      <c r="N4" s="244">
        <v>173060000</v>
      </c>
      <c r="O4" s="246">
        <f t="shared" si="0"/>
        <v>2502496000</v>
      </c>
      <c r="P4" s="247">
        <v>0</v>
      </c>
    </row>
    <row r="5" spans="1:16" x14ac:dyDescent="0.25">
      <c r="A5" s="243">
        <f t="shared" si="1"/>
        <v>2020</v>
      </c>
      <c r="B5" s="237" t="s">
        <v>362</v>
      </c>
      <c r="C5" s="244">
        <v>56379000</v>
      </c>
      <c r="D5" s="244">
        <v>52868000</v>
      </c>
      <c r="E5" s="244">
        <v>58221000</v>
      </c>
      <c r="F5" s="244">
        <v>58112000</v>
      </c>
      <c r="G5" s="244">
        <v>66306000</v>
      </c>
      <c r="H5" s="244">
        <v>69661000</v>
      </c>
      <c r="I5" s="244">
        <v>75102000</v>
      </c>
      <c r="J5" s="244">
        <v>72556000</v>
      </c>
      <c r="K5" s="244">
        <v>68515000</v>
      </c>
      <c r="L5" s="244">
        <v>62854000</v>
      </c>
      <c r="M5" s="244">
        <v>55973000</v>
      </c>
      <c r="N5" s="244">
        <v>55609000</v>
      </c>
      <c r="O5" s="246">
        <f t="shared" si="0"/>
        <v>752156000</v>
      </c>
      <c r="P5" s="247">
        <v>0</v>
      </c>
    </row>
    <row r="6" spans="1:16" x14ac:dyDescent="0.25">
      <c r="A6" s="243">
        <f t="shared" si="1"/>
        <v>2020</v>
      </c>
      <c r="B6" s="237" t="s">
        <v>363</v>
      </c>
      <c r="C6" s="244">
        <v>130194000</v>
      </c>
      <c r="D6" s="244">
        <v>114869000</v>
      </c>
      <c r="E6" s="244">
        <v>131818000</v>
      </c>
      <c r="F6" s="244">
        <v>134274000</v>
      </c>
      <c r="G6" s="244">
        <v>150912000</v>
      </c>
      <c r="H6" s="244">
        <v>158956000</v>
      </c>
      <c r="I6" s="244">
        <v>168375000</v>
      </c>
      <c r="J6" s="244">
        <v>169872000</v>
      </c>
      <c r="K6" s="244">
        <v>158866000</v>
      </c>
      <c r="L6" s="244">
        <v>146296000</v>
      </c>
      <c r="M6" s="244">
        <v>125667000</v>
      </c>
      <c r="N6" s="244">
        <v>125737000</v>
      </c>
      <c r="O6" s="246">
        <f t="shared" si="0"/>
        <v>1715836000</v>
      </c>
      <c r="P6" s="247">
        <v>0</v>
      </c>
    </row>
    <row r="7" spans="1:16" x14ac:dyDescent="0.25">
      <c r="A7" s="243">
        <f t="shared" si="1"/>
        <v>2020</v>
      </c>
      <c r="B7" s="237" t="s">
        <v>364</v>
      </c>
      <c r="C7" s="244">
        <v>7705000</v>
      </c>
      <c r="D7" s="244">
        <v>7804000</v>
      </c>
      <c r="E7" s="244">
        <v>8787000</v>
      </c>
      <c r="F7" s="244">
        <v>8515000</v>
      </c>
      <c r="G7" s="244">
        <v>8967000</v>
      </c>
      <c r="H7" s="244">
        <v>7834000</v>
      </c>
      <c r="I7" s="244">
        <v>7986000</v>
      </c>
      <c r="J7" s="244">
        <v>8323000</v>
      </c>
      <c r="K7" s="244">
        <v>7746000</v>
      </c>
      <c r="L7" s="244">
        <v>8675000</v>
      </c>
      <c r="M7" s="244">
        <v>8803000</v>
      </c>
      <c r="N7" s="244">
        <v>8351000</v>
      </c>
      <c r="O7" s="246">
        <f t="shared" si="0"/>
        <v>99496000</v>
      </c>
      <c r="P7" s="247">
        <v>0</v>
      </c>
    </row>
    <row r="8" spans="1:16" x14ac:dyDescent="0.25">
      <c r="A8" s="243">
        <f t="shared" si="1"/>
        <v>2020</v>
      </c>
      <c r="B8" s="237" t="s">
        <v>365</v>
      </c>
      <c r="C8" s="248">
        <v>3622000</v>
      </c>
      <c r="D8" s="248">
        <v>3687000</v>
      </c>
      <c r="E8" s="248">
        <v>4137000</v>
      </c>
      <c r="F8" s="248">
        <v>3996000</v>
      </c>
      <c r="G8" s="248">
        <v>4226000</v>
      </c>
      <c r="H8" s="248">
        <v>3699000</v>
      </c>
      <c r="I8" s="248">
        <v>3763000</v>
      </c>
      <c r="J8" s="248">
        <v>3923000</v>
      </c>
      <c r="K8" s="248">
        <v>3661000</v>
      </c>
      <c r="L8" s="248">
        <v>4083000</v>
      </c>
      <c r="M8" s="248">
        <v>4142000</v>
      </c>
      <c r="N8" s="249">
        <v>3934000</v>
      </c>
      <c r="O8" s="250">
        <f t="shared" si="0"/>
        <v>46873000</v>
      </c>
      <c r="P8" s="247">
        <v>0</v>
      </c>
    </row>
    <row r="9" spans="1:16" ht="13" x14ac:dyDescent="0.3">
      <c r="A9" s="243">
        <f t="shared" si="1"/>
        <v>2020</v>
      </c>
      <c r="B9" s="251" t="s">
        <v>366</v>
      </c>
      <c r="C9" s="252">
        <f>SUM(C2:C8)</f>
        <v>889530000</v>
      </c>
      <c r="D9" s="252">
        <f t="shared" ref="D9:N9" si="2">SUM(D2:D8)</f>
        <v>770727000</v>
      </c>
      <c r="E9" s="252">
        <f t="shared" si="2"/>
        <v>737126000</v>
      </c>
      <c r="F9" s="252">
        <f t="shared" si="2"/>
        <v>746427000</v>
      </c>
      <c r="G9" s="252">
        <f t="shared" si="2"/>
        <v>913918000</v>
      </c>
      <c r="H9" s="252">
        <f t="shared" si="2"/>
        <v>1058225000</v>
      </c>
      <c r="I9" s="252">
        <f t="shared" si="2"/>
        <v>1158517000</v>
      </c>
      <c r="J9" s="252">
        <f t="shared" si="2"/>
        <v>1145167000</v>
      </c>
      <c r="K9" s="252">
        <f t="shared" si="2"/>
        <v>995494000</v>
      </c>
      <c r="L9" s="252">
        <f t="shared" si="2"/>
        <v>839046000</v>
      </c>
      <c r="M9" s="252">
        <f t="shared" si="2"/>
        <v>731278000</v>
      </c>
      <c r="N9" s="252">
        <f t="shared" si="2"/>
        <v>817367000</v>
      </c>
      <c r="O9" s="253">
        <f t="shared" si="0"/>
        <v>10802822000</v>
      </c>
      <c r="P9" s="247">
        <v>0</v>
      </c>
    </row>
    <row r="10" spans="1:16" ht="13" x14ac:dyDescent="0.3">
      <c r="A10" s="243"/>
      <c r="B10" s="251"/>
      <c r="C10" s="252">
        <v>0</v>
      </c>
      <c r="D10" s="252">
        <v>0</v>
      </c>
      <c r="E10" s="252">
        <v>0</v>
      </c>
      <c r="F10" s="252">
        <v>0</v>
      </c>
      <c r="G10" s="252">
        <v>0</v>
      </c>
      <c r="H10" s="252">
        <v>0</v>
      </c>
      <c r="I10" s="252">
        <v>0</v>
      </c>
      <c r="J10" s="252">
        <v>0</v>
      </c>
      <c r="K10" s="252">
        <v>0</v>
      </c>
      <c r="L10" s="252">
        <v>0</v>
      </c>
      <c r="M10" s="252">
        <v>1000</v>
      </c>
      <c r="N10" s="252">
        <v>0</v>
      </c>
      <c r="O10" s="254">
        <v>0</v>
      </c>
      <c r="P10" s="247"/>
    </row>
    <row r="11" spans="1:16" ht="13" x14ac:dyDescent="0.3">
      <c r="A11" s="243">
        <f>$A$2</f>
        <v>2020</v>
      </c>
      <c r="B11" s="251" t="s">
        <v>367</v>
      </c>
      <c r="C11" s="248">
        <v>26909000</v>
      </c>
      <c r="D11" s="248">
        <v>22613000</v>
      </c>
      <c r="E11" s="248">
        <v>21653000</v>
      </c>
      <c r="F11" s="248">
        <v>20469000</v>
      </c>
      <c r="G11" s="248">
        <v>24939000</v>
      </c>
      <c r="H11" s="248">
        <v>27894000</v>
      </c>
      <c r="I11" s="248">
        <v>29793000</v>
      </c>
      <c r="J11" s="248">
        <v>29262000</v>
      </c>
      <c r="K11" s="248">
        <v>25833000</v>
      </c>
      <c r="L11" s="248">
        <v>22181000</v>
      </c>
      <c r="M11" s="248">
        <v>21215000</v>
      </c>
      <c r="N11" s="249">
        <v>24972000</v>
      </c>
      <c r="O11" s="255">
        <f t="shared" si="0"/>
        <v>297733000</v>
      </c>
      <c r="P11" s="247">
        <v>1000</v>
      </c>
    </row>
    <row r="12" spans="1:16" ht="13" x14ac:dyDescent="0.3">
      <c r="A12" s="243">
        <f>$A$2</f>
        <v>2020</v>
      </c>
      <c r="B12" s="251" t="s">
        <v>368</v>
      </c>
      <c r="C12" s="252">
        <f>C11</f>
        <v>26909000</v>
      </c>
      <c r="D12" s="252">
        <f t="shared" ref="D12:N12" si="3">D11</f>
        <v>22613000</v>
      </c>
      <c r="E12" s="252">
        <f t="shared" si="3"/>
        <v>21653000</v>
      </c>
      <c r="F12" s="252">
        <f t="shared" si="3"/>
        <v>20469000</v>
      </c>
      <c r="G12" s="252">
        <f t="shared" si="3"/>
        <v>24939000</v>
      </c>
      <c r="H12" s="252">
        <f t="shared" si="3"/>
        <v>27894000</v>
      </c>
      <c r="I12" s="252">
        <f t="shared" si="3"/>
        <v>29793000</v>
      </c>
      <c r="J12" s="252">
        <f t="shared" si="3"/>
        <v>29262000</v>
      </c>
      <c r="K12" s="252">
        <f t="shared" si="3"/>
        <v>25833000</v>
      </c>
      <c r="L12" s="252">
        <f t="shared" si="3"/>
        <v>22181000</v>
      </c>
      <c r="M12" s="252">
        <f t="shared" si="3"/>
        <v>21215000</v>
      </c>
      <c r="N12" s="252">
        <f t="shared" si="3"/>
        <v>24972000</v>
      </c>
      <c r="O12" s="253">
        <f t="shared" si="0"/>
        <v>297733000</v>
      </c>
      <c r="P12" s="247">
        <v>1000</v>
      </c>
    </row>
    <row r="13" spans="1:16" ht="13" x14ac:dyDescent="0.3">
      <c r="A13" s="243"/>
      <c r="B13" s="251"/>
      <c r="C13" s="252">
        <v>0</v>
      </c>
      <c r="D13" s="252">
        <v>0</v>
      </c>
      <c r="E13" s="252">
        <v>0</v>
      </c>
      <c r="F13" s="252">
        <v>0</v>
      </c>
      <c r="G13" s="252">
        <v>0</v>
      </c>
      <c r="H13" s="252">
        <v>0</v>
      </c>
      <c r="I13" s="252">
        <v>0</v>
      </c>
      <c r="J13" s="252">
        <v>0</v>
      </c>
      <c r="K13" s="252">
        <v>0</v>
      </c>
      <c r="L13" s="252">
        <v>0</v>
      </c>
      <c r="M13" s="252">
        <v>-1000</v>
      </c>
      <c r="N13" s="252">
        <v>1000</v>
      </c>
      <c r="O13" s="252">
        <v>1000</v>
      </c>
      <c r="P13" s="247"/>
    </row>
    <row r="14" spans="1:16" ht="13" x14ac:dyDescent="0.3">
      <c r="A14" s="243">
        <f>$A$2</f>
        <v>2020</v>
      </c>
      <c r="B14" s="251" t="s">
        <v>369</v>
      </c>
      <c r="C14" s="252">
        <f>C9+C12</f>
        <v>916439000</v>
      </c>
      <c r="D14" s="252">
        <f t="shared" ref="D14:N14" si="4">D9+D12</f>
        <v>793340000</v>
      </c>
      <c r="E14" s="252">
        <f t="shared" si="4"/>
        <v>758779000</v>
      </c>
      <c r="F14" s="252">
        <f t="shared" si="4"/>
        <v>766896000</v>
      </c>
      <c r="G14" s="252">
        <f t="shared" si="4"/>
        <v>938857000</v>
      </c>
      <c r="H14" s="252">
        <f t="shared" si="4"/>
        <v>1086119000</v>
      </c>
      <c r="I14" s="252">
        <f t="shared" si="4"/>
        <v>1188310000</v>
      </c>
      <c r="J14" s="252">
        <f t="shared" si="4"/>
        <v>1174429000</v>
      </c>
      <c r="K14" s="252">
        <f t="shared" si="4"/>
        <v>1021327000</v>
      </c>
      <c r="L14" s="252">
        <f t="shared" si="4"/>
        <v>861227000</v>
      </c>
      <c r="M14" s="252">
        <f t="shared" si="4"/>
        <v>752493000</v>
      </c>
      <c r="N14" s="252">
        <f t="shared" si="4"/>
        <v>842339000</v>
      </c>
      <c r="O14" s="253">
        <f t="shared" si="0"/>
        <v>11100555000</v>
      </c>
      <c r="P14" s="247">
        <v>0</v>
      </c>
    </row>
    <row r="15" spans="1:16" ht="13" x14ac:dyDescent="0.3">
      <c r="A15" s="243"/>
      <c r="B15" s="251"/>
      <c r="C15" s="252">
        <v>0</v>
      </c>
      <c r="D15" s="252">
        <v>0</v>
      </c>
      <c r="E15" s="252">
        <v>0</v>
      </c>
      <c r="F15" s="252">
        <v>1000</v>
      </c>
      <c r="G15" s="252">
        <v>0</v>
      </c>
      <c r="H15" s="252">
        <v>0</v>
      </c>
      <c r="I15" s="252">
        <v>0</v>
      </c>
      <c r="J15" s="252">
        <v>-1000</v>
      </c>
      <c r="K15" s="252">
        <v>1000</v>
      </c>
      <c r="L15" s="252">
        <v>0</v>
      </c>
      <c r="M15" s="252">
        <v>0</v>
      </c>
      <c r="N15" s="252">
        <v>1000</v>
      </c>
      <c r="O15" s="254">
        <v>0</v>
      </c>
      <c r="P15" s="247">
        <v>0</v>
      </c>
    </row>
    <row r="16" spans="1:16" x14ac:dyDescent="0.25">
      <c r="A16" s="243">
        <f>$A$2</f>
        <v>2020</v>
      </c>
      <c r="B16" s="237" t="s">
        <v>370</v>
      </c>
      <c r="C16" s="244">
        <v>1388000</v>
      </c>
      <c r="D16" s="244">
        <v>1314000</v>
      </c>
      <c r="E16" s="244">
        <v>1164000</v>
      </c>
      <c r="F16" s="244">
        <v>1176000</v>
      </c>
      <c r="G16" s="244">
        <v>1116000</v>
      </c>
      <c r="H16" s="244">
        <v>1232000</v>
      </c>
      <c r="I16" s="244">
        <v>1262000</v>
      </c>
      <c r="J16" s="244">
        <v>1297000</v>
      </c>
      <c r="K16" s="244">
        <v>1269000</v>
      </c>
      <c r="L16" s="244">
        <v>1158000</v>
      </c>
      <c r="M16" s="244">
        <v>1138000</v>
      </c>
      <c r="N16" s="244">
        <v>1245000</v>
      </c>
      <c r="O16" s="253">
        <f t="shared" si="0"/>
        <v>14759000</v>
      </c>
      <c r="P16" s="247">
        <v>0</v>
      </c>
    </row>
    <row r="17" spans="1:16" x14ac:dyDescent="0.25">
      <c r="A17" s="243">
        <f>$A$2</f>
        <v>2020</v>
      </c>
      <c r="B17" s="237" t="s">
        <v>371</v>
      </c>
      <c r="C17" s="244">
        <v>48422000</v>
      </c>
      <c r="D17" s="245">
        <v>41925000</v>
      </c>
      <c r="E17" s="244">
        <v>40093000</v>
      </c>
      <c r="F17" s="244">
        <v>40522000</v>
      </c>
      <c r="G17" s="244">
        <v>49591000</v>
      </c>
      <c r="H17" s="244">
        <v>57366000</v>
      </c>
      <c r="I17" s="245">
        <v>62758000</v>
      </c>
      <c r="J17" s="244">
        <v>62028000</v>
      </c>
      <c r="K17" s="244">
        <v>53950000</v>
      </c>
      <c r="L17" s="244">
        <v>45498000</v>
      </c>
      <c r="M17" s="244">
        <v>39760000</v>
      </c>
      <c r="N17" s="244">
        <v>44506000</v>
      </c>
      <c r="O17" s="253">
        <f t="shared" si="0"/>
        <v>586419000</v>
      </c>
      <c r="P17" s="247">
        <v>0</v>
      </c>
    </row>
    <row r="18" spans="1:16" ht="13.5" thickBot="1" x14ac:dyDescent="0.35">
      <c r="A18" s="256">
        <f>$A$2</f>
        <v>2020</v>
      </c>
      <c r="B18" s="257" t="s">
        <v>372</v>
      </c>
      <c r="C18" s="258">
        <f>C14+C16+C17</f>
        <v>966249000</v>
      </c>
      <c r="D18" s="258">
        <f t="shared" ref="D18:N18" si="5">D14+D16+D17</f>
        <v>836579000</v>
      </c>
      <c r="E18" s="258">
        <f t="shared" si="5"/>
        <v>800036000</v>
      </c>
      <c r="F18" s="258">
        <f t="shared" si="5"/>
        <v>808594000</v>
      </c>
      <c r="G18" s="258">
        <f t="shared" si="5"/>
        <v>989564000</v>
      </c>
      <c r="H18" s="258">
        <f t="shared" si="5"/>
        <v>1144717000</v>
      </c>
      <c r="I18" s="258">
        <f t="shared" si="5"/>
        <v>1252330000</v>
      </c>
      <c r="J18" s="258">
        <f t="shared" si="5"/>
        <v>1237754000</v>
      </c>
      <c r="K18" s="258">
        <f t="shared" si="5"/>
        <v>1076546000</v>
      </c>
      <c r="L18" s="258">
        <f t="shared" si="5"/>
        <v>907883000</v>
      </c>
      <c r="M18" s="258">
        <f t="shared" si="5"/>
        <v>793391000</v>
      </c>
      <c r="N18" s="258">
        <f t="shared" si="5"/>
        <v>888090000</v>
      </c>
      <c r="O18" s="259">
        <f t="shared" si="0"/>
        <v>11701733000</v>
      </c>
      <c r="P18" s="247">
        <v>0</v>
      </c>
    </row>
    <row r="19" spans="1:16" ht="13.5" thickBot="1" x14ac:dyDescent="0.35">
      <c r="A19" s="260"/>
      <c r="B19" s="261"/>
      <c r="C19" s="262">
        <v>0</v>
      </c>
      <c r="D19" s="262">
        <v>0</v>
      </c>
      <c r="E19" s="262">
        <v>0</v>
      </c>
      <c r="F19" s="262">
        <v>0</v>
      </c>
      <c r="G19" s="262">
        <v>0</v>
      </c>
      <c r="H19" s="262">
        <v>0</v>
      </c>
      <c r="I19" s="262">
        <v>0</v>
      </c>
      <c r="J19" s="262">
        <v>0</v>
      </c>
      <c r="K19" s="262">
        <v>0</v>
      </c>
      <c r="L19" s="262">
        <v>0</v>
      </c>
      <c r="M19" s="262">
        <v>0</v>
      </c>
      <c r="N19" s="262">
        <v>0</v>
      </c>
      <c r="O19" s="263">
        <v>0</v>
      </c>
      <c r="P19" s="247">
        <v>0</v>
      </c>
    </row>
    <row r="20" spans="1:16" ht="15.5" x14ac:dyDescent="0.35">
      <c r="A20" s="243"/>
      <c r="C20" s="248" t="s">
        <v>52</v>
      </c>
      <c r="D20" s="248" t="s">
        <v>53</v>
      </c>
      <c r="E20" s="248" t="s">
        <v>355</v>
      </c>
      <c r="F20" s="248" t="s">
        <v>356</v>
      </c>
      <c r="G20" s="248" t="s">
        <v>56</v>
      </c>
      <c r="H20" s="248" t="s">
        <v>57</v>
      </c>
      <c r="I20" s="248" t="s">
        <v>58</v>
      </c>
      <c r="J20" s="248" t="s">
        <v>59</v>
      </c>
      <c r="K20" s="248" t="s">
        <v>60</v>
      </c>
      <c r="L20" s="248" t="s">
        <v>61</v>
      </c>
      <c r="M20" s="248" t="s">
        <v>62</v>
      </c>
      <c r="N20" s="264" t="s">
        <v>357</v>
      </c>
      <c r="O20" s="250" t="s">
        <v>358</v>
      </c>
      <c r="P20" s="247"/>
    </row>
    <row r="21" spans="1:16" x14ac:dyDescent="0.25">
      <c r="A21" s="243">
        <f>$A$2+1</f>
        <v>2021</v>
      </c>
      <c r="B21" s="237" t="s">
        <v>359</v>
      </c>
      <c r="C21" s="244">
        <v>472752000</v>
      </c>
      <c r="D21" s="244">
        <v>374691000</v>
      </c>
      <c r="E21" s="244">
        <v>332626000</v>
      </c>
      <c r="F21" s="244">
        <v>331342000</v>
      </c>
      <c r="G21" s="245">
        <v>439049000</v>
      </c>
      <c r="H21" s="244">
        <v>554985000</v>
      </c>
      <c r="I21" s="244">
        <v>622460000</v>
      </c>
      <c r="J21" s="245">
        <v>608686000</v>
      </c>
      <c r="K21" s="245">
        <v>499086000</v>
      </c>
      <c r="L21" s="244">
        <v>390684000</v>
      </c>
      <c r="M21" s="244">
        <v>338043000</v>
      </c>
      <c r="N21" s="244">
        <v>432205000</v>
      </c>
      <c r="O21" s="246">
        <f>SUM(C21:N21)</f>
        <v>5396609000</v>
      </c>
      <c r="P21" s="247">
        <v>-1000</v>
      </c>
    </row>
    <row r="22" spans="1:16" x14ac:dyDescent="0.25">
      <c r="A22" s="243">
        <f>$A$21</f>
        <v>2021</v>
      </c>
      <c r="B22" s="237" t="s">
        <v>360</v>
      </c>
      <c r="C22" s="244">
        <v>25435000</v>
      </c>
      <c r="D22" s="244">
        <v>22458000</v>
      </c>
      <c r="E22" s="245">
        <v>21307000</v>
      </c>
      <c r="F22" s="244">
        <v>20838000</v>
      </c>
      <c r="G22" s="244">
        <v>26591000</v>
      </c>
      <c r="H22" s="244">
        <v>30736000</v>
      </c>
      <c r="I22" s="244">
        <v>32980000</v>
      </c>
      <c r="J22" s="244">
        <v>32515000</v>
      </c>
      <c r="K22" s="244">
        <v>28838000</v>
      </c>
      <c r="L22" s="244">
        <v>24525000</v>
      </c>
      <c r="M22" s="244">
        <v>21843000</v>
      </c>
      <c r="N22" s="244">
        <v>23310000</v>
      </c>
      <c r="O22" s="246">
        <f t="shared" ref="O22:O37" si="6">SUM(C22:N22)</f>
        <v>311376000</v>
      </c>
      <c r="P22" s="247">
        <v>0</v>
      </c>
    </row>
    <row r="23" spans="1:16" x14ac:dyDescent="0.25">
      <c r="A23" s="243">
        <f t="shared" ref="A23:A28" si="7">$A$21</f>
        <v>2021</v>
      </c>
      <c r="B23" s="237" t="s">
        <v>361</v>
      </c>
      <c r="C23" s="244">
        <v>182547000</v>
      </c>
      <c r="D23" s="244">
        <v>172565000</v>
      </c>
      <c r="E23" s="244">
        <v>179182000</v>
      </c>
      <c r="F23" s="245">
        <v>187145000</v>
      </c>
      <c r="G23" s="244">
        <v>218463000</v>
      </c>
      <c r="H23" s="244">
        <v>237224000</v>
      </c>
      <c r="I23" s="244">
        <v>254072000</v>
      </c>
      <c r="J23" s="244">
        <v>254601000</v>
      </c>
      <c r="K23" s="244">
        <v>234532000</v>
      </c>
      <c r="L23" s="245">
        <v>207116000</v>
      </c>
      <c r="M23" s="244">
        <v>179412000</v>
      </c>
      <c r="N23" s="244">
        <v>174620000</v>
      </c>
      <c r="O23" s="246">
        <f t="shared" si="6"/>
        <v>2481479000</v>
      </c>
      <c r="P23" s="247">
        <v>-1000</v>
      </c>
    </row>
    <row r="24" spans="1:16" x14ac:dyDescent="0.25">
      <c r="A24" s="243">
        <f t="shared" si="7"/>
        <v>2021</v>
      </c>
      <c r="B24" s="237" t="s">
        <v>362</v>
      </c>
      <c r="C24" s="244">
        <v>55663000</v>
      </c>
      <c r="D24" s="244">
        <v>51669000</v>
      </c>
      <c r="E24" s="244">
        <v>58667000</v>
      </c>
      <c r="F24" s="244">
        <v>58735000</v>
      </c>
      <c r="G24" s="244">
        <v>66623000</v>
      </c>
      <c r="H24" s="244">
        <v>69800000</v>
      </c>
      <c r="I24" s="244">
        <v>75198000</v>
      </c>
      <c r="J24" s="244">
        <v>73024000</v>
      </c>
      <c r="K24" s="244">
        <v>67640000</v>
      </c>
      <c r="L24" s="244">
        <v>62626000</v>
      </c>
      <c r="M24" s="244">
        <v>56865000</v>
      </c>
      <c r="N24" s="244">
        <v>54527000</v>
      </c>
      <c r="O24" s="246">
        <f t="shared" si="6"/>
        <v>751037000</v>
      </c>
      <c r="P24" s="247">
        <v>0</v>
      </c>
    </row>
    <row r="25" spans="1:16" x14ac:dyDescent="0.25">
      <c r="A25" s="243">
        <f t="shared" si="7"/>
        <v>2021</v>
      </c>
      <c r="B25" s="237" t="s">
        <v>363</v>
      </c>
      <c r="C25" s="244">
        <v>125345000</v>
      </c>
      <c r="D25" s="244">
        <v>112094000</v>
      </c>
      <c r="E25" s="244">
        <v>128431000</v>
      </c>
      <c r="F25" s="244">
        <v>128343000</v>
      </c>
      <c r="G25" s="244">
        <v>144958000</v>
      </c>
      <c r="H25" s="244">
        <v>152438000</v>
      </c>
      <c r="I25" s="245">
        <v>161008000</v>
      </c>
      <c r="J25" s="244">
        <v>162858000</v>
      </c>
      <c r="K25" s="245">
        <v>151422000</v>
      </c>
      <c r="L25" s="244">
        <v>138301000</v>
      </c>
      <c r="M25" s="244">
        <v>120417000</v>
      </c>
      <c r="N25" s="244">
        <v>119047000</v>
      </c>
      <c r="O25" s="246">
        <f t="shared" si="6"/>
        <v>1644662000</v>
      </c>
      <c r="P25" s="247">
        <v>0</v>
      </c>
    </row>
    <row r="26" spans="1:16" x14ac:dyDescent="0.25">
      <c r="A26" s="243">
        <f t="shared" si="7"/>
        <v>2021</v>
      </c>
      <c r="B26" s="237" t="s">
        <v>364</v>
      </c>
      <c r="C26" s="244">
        <v>7591000</v>
      </c>
      <c r="D26" s="244">
        <v>7689000</v>
      </c>
      <c r="E26" s="244">
        <v>8657000</v>
      </c>
      <c r="F26" s="244">
        <v>8389000</v>
      </c>
      <c r="G26" s="244">
        <v>8835000</v>
      </c>
      <c r="H26" s="244">
        <v>7718000</v>
      </c>
      <c r="I26" s="244">
        <v>7868000</v>
      </c>
      <c r="J26" s="244">
        <v>8200000</v>
      </c>
      <c r="K26" s="244">
        <v>7631000</v>
      </c>
      <c r="L26" s="244">
        <v>8546000</v>
      </c>
      <c r="M26" s="244">
        <v>8673000</v>
      </c>
      <c r="N26" s="244">
        <v>8227000</v>
      </c>
      <c r="O26" s="246">
        <f t="shared" si="6"/>
        <v>98024000</v>
      </c>
      <c r="P26" s="247">
        <v>0</v>
      </c>
    </row>
    <row r="27" spans="1:16" x14ac:dyDescent="0.25">
      <c r="A27" s="243">
        <f t="shared" si="7"/>
        <v>2021</v>
      </c>
      <c r="B27" s="237" t="s">
        <v>365</v>
      </c>
      <c r="C27" s="248">
        <v>3623000</v>
      </c>
      <c r="D27" s="248">
        <v>3688000</v>
      </c>
      <c r="E27" s="248">
        <v>4137000</v>
      </c>
      <c r="F27" s="248">
        <v>3997000</v>
      </c>
      <c r="G27" s="248">
        <v>4227000</v>
      </c>
      <c r="H27" s="248">
        <v>3700000</v>
      </c>
      <c r="I27" s="248">
        <v>3763000</v>
      </c>
      <c r="J27" s="248">
        <v>3923000</v>
      </c>
      <c r="K27" s="248">
        <v>3661000</v>
      </c>
      <c r="L27" s="248">
        <v>4084000</v>
      </c>
      <c r="M27" s="248">
        <v>4143000</v>
      </c>
      <c r="N27" s="248">
        <v>3935000</v>
      </c>
      <c r="O27" s="250">
        <f t="shared" si="6"/>
        <v>46881000</v>
      </c>
      <c r="P27" s="247">
        <v>0</v>
      </c>
    </row>
    <row r="28" spans="1:16" ht="13" x14ac:dyDescent="0.3">
      <c r="A28" s="243">
        <f t="shared" si="7"/>
        <v>2021</v>
      </c>
      <c r="B28" s="251" t="s">
        <v>366</v>
      </c>
      <c r="C28" s="252">
        <f>SUM(C21:C27)</f>
        <v>872956000</v>
      </c>
      <c r="D28" s="252">
        <f t="shared" ref="D28:N28" si="8">SUM(D21:D27)</f>
        <v>744854000</v>
      </c>
      <c r="E28" s="252">
        <f t="shared" si="8"/>
        <v>733007000</v>
      </c>
      <c r="F28" s="252">
        <f t="shared" si="8"/>
        <v>738789000</v>
      </c>
      <c r="G28" s="252">
        <f t="shared" si="8"/>
        <v>908746000</v>
      </c>
      <c r="H28" s="252">
        <f t="shared" si="8"/>
        <v>1056601000</v>
      </c>
      <c r="I28" s="252">
        <f t="shared" si="8"/>
        <v>1157349000</v>
      </c>
      <c r="J28" s="252">
        <f t="shared" si="8"/>
        <v>1143807000</v>
      </c>
      <c r="K28" s="252">
        <f t="shared" si="8"/>
        <v>992810000</v>
      </c>
      <c r="L28" s="252">
        <f t="shared" si="8"/>
        <v>835882000</v>
      </c>
      <c r="M28" s="252">
        <f t="shared" si="8"/>
        <v>729396000</v>
      </c>
      <c r="N28" s="252">
        <f t="shared" si="8"/>
        <v>815871000</v>
      </c>
      <c r="O28" s="253">
        <f t="shared" si="6"/>
        <v>10730068000</v>
      </c>
      <c r="P28" s="247">
        <v>-1000</v>
      </c>
    </row>
    <row r="29" spans="1:16" ht="13" x14ac:dyDescent="0.3">
      <c r="A29" s="243"/>
      <c r="B29" s="251"/>
      <c r="C29" s="252">
        <v>0</v>
      </c>
      <c r="D29" s="252">
        <v>0</v>
      </c>
      <c r="E29" s="252">
        <v>0</v>
      </c>
      <c r="F29" s="252">
        <v>0</v>
      </c>
      <c r="G29" s="252">
        <v>0</v>
      </c>
      <c r="H29" s="252">
        <v>0</v>
      </c>
      <c r="I29" s="252">
        <v>0</v>
      </c>
      <c r="J29" s="252">
        <v>0</v>
      </c>
      <c r="K29" s="252">
        <v>-1000</v>
      </c>
      <c r="L29" s="252">
        <v>-1000</v>
      </c>
      <c r="M29" s="252">
        <v>0</v>
      </c>
      <c r="N29" s="252">
        <v>0</v>
      </c>
      <c r="O29" s="252">
        <v>-1000</v>
      </c>
      <c r="P29" s="247"/>
    </row>
    <row r="30" spans="1:16" ht="13" x14ac:dyDescent="0.3">
      <c r="A30" s="243">
        <f>$A$21</f>
        <v>2021</v>
      </c>
      <c r="B30" s="251" t="s">
        <v>367</v>
      </c>
      <c r="C30" s="248">
        <v>26594000</v>
      </c>
      <c r="D30" s="248">
        <v>21456000</v>
      </c>
      <c r="E30" s="248">
        <v>21336000</v>
      </c>
      <c r="F30" s="248">
        <v>20156000</v>
      </c>
      <c r="G30" s="248">
        <v>24616000</v>
      </c>
      <c r="H30" s="248">
        <v>27575000</v>
      </c>
      <c r="I30" s="248">
        <v>29469000</v>
      </c>
      <c r="J30" s="248">
        <v>28943000</v>
      </c>
      <c r="K30" s="248">
        <v>25534000</v>
      </c>
      <c r="L30" s="249">
        <v>21900000</v>
      </c>
      <c r="M30" s="248">
        <v>20967000</v>
      </c>
      <c r="N30" s="248">
        <v>24740000</v>
      </c>
      <c r="O30" s="255">
        <f t="shared" si="6"/>
        <v>293286000</v>
      </c>
      <c r="P30" s="247">
        <v>0</v>
      </c>
    </row>
    <row r="31" spans="1:16" ht="13" x14ac:dyDescent="0.3">
      <c r="A31" s="243">
        <f>$A$21</f>
        <v>2021</v>
      </c>
      <c r="B31" s="251" t="s">
        <v>368</v>
      </c>
      <c r="C31" s="252">
        <f>C30</f>
        <v>26594000</v>
      </c>
      <c r="D31" s="252">
        <f t="shared" ref="D31:N31" si="9">D30</f>
        <v>21456000</v>
      </c>
      <c r="E31" s="252">
        <f t="shared" si="9"/>
        <v>21336000</v>
      </c>
      <c r="F31" s="252">
        <f t="shared" si="9"/>
        <v>20156000</v>
      </c>
      <c r="G31" s="252">
        <f t="shared" si="9"/>
        <v>24616000</v>
      </c>
      <c r="H31" s="252">
        <f t="shared" si="9"/>
        <v>27575000</v>
      </c>
      <c r="I31" s="252">
        <f t="shared" si="9"/>
        <v>29469000</v>
      </c>
      <c r="J31" s="252">
        <f t="shared" si="9"/>
        <v>28943000</v>
      </c>
      <c r="K31" s="252">
        <f t="shared" si="9"/>
        <v>25534000</v>
      </c>
      <c r="L31" s="252">
        <f t="shared" si="9"/>
        <v>21900000</v>
      </c>
      <c r="M31" s="252">
        <f t="shared" si="9"/>
        <v>20967000</v>
      </c>
      <c r="N31" s="252">
        <f t="shared" si="9"/>
        <v>24740000</v>
      </c>
      <c r="O31" s="253">
        <f t="shared" si="6"/>
        <v>293286000</v>
      </c>
      <c r="P31" s="247">
        <v>0</v>
      </c>
    </row>
    <row r="32" spans="1:16" ht="13" x14ac:dyDescent="0.3">
      <c r="A32" s="243"/>
      <c r="B32" s="251"/>
      <c r="C32" s="252">
        <v>0</v>
      </c>
      <c r="D32" s="252">
        <v>0</v>
      </c>
      <c r="E32" s="252">
        <v>0</v>
      </c>
      <c r="F32" s="252">
        <v>0</v>
      </c>
      <c r="G32" s="252">
        <v>0</v>
      </c>
      <c r="H32" s="252">
        <v>0</v>
      </c>
      <c r="I32" s="252">
        <v>0</v>
      </c>
      <c r="J32" s="252">
        <v>0</v>
      </c>
      <c r="K32" s="252">
        <v>0</v>
      </c>
      <c r="L32" s="252">
        <v>-1000</v>
      </c>
      <c r="M32" s="252">
        <v>0</v>
      </c>
      <c r="N32" s="252">
        <v>0</v>
      </c>
      <c r="O32" s="254">
        <v>0</v>
      </c>
      <c r="P32" s="247">
        <v>0</v>
      </c>
    </row>
    <row r="33" spans="1:16" ht="13" x14ac:dyDescent="0.3">
      <c r="A33" s="243">
        <f>$A$21</f>
        <v>2021</v>
      </c>
      <c r="B33" s="251" t="s">
        <v>369</v>
      </c>
      <c r="C33" s="252">
        <f>C28+C31</f>
        <v>899550000</v>
      </c>
      <c r="D33" s="252">
        <f t="shared" ref="D33:N33" si="10">D28+D31</f>
        <v>766310000</v>
      </c>
      <c r="E33" s="252">
        <f t="shared" si="10"/>
        <v>754343000</v>
      </c>
      <c r="F33" s="252">
        <f t="shared" si="10"/>
        <v>758945000</v>
      </c>
      <c r="G33" s="252">
        <f t="shared" si="10"/>
        <v>933362000</v>
      </c>
      <c r="H33" s="252">
        <f t="shared" si="10"/>
        <v>1084176000</v>
      </c>
      <c r="I33" s="252">
        <f t="shared" si="10"/>
        <v>1186818000</v>
      </c>
      <c r="J33" s="252">
        <f t="shared" si="10"/>
        <v>1172750000</v>
      </c>
      <c r="K33" s="252">
        <f t="shared" si="10"/>
        <v>1018344000</v>
      </c>
      <c r="L33" s="252">
        <f t="shared" si="10"/>
        <v>857782000</v>
      </c>
      <c r="M33" s="252">
        <f t="shared" si="10"/>
        <v>750363000</v>
      </c>
      <c r="N33" s="252">
        <f t="shared" si="10"/>
        <v>840611000</v>
      </c>
      <c r="O33" s="253">
        <f t="shared" si="6"/>
        <v>11023354000</v>
      </c>
      <c r="P33" s="247">
        <v>0</v>
      </c>
    </row>
    <row r="34" spans="1:16" ht="13" x14ac:dyDescent="0.3">
      <c r="A34" s="243"/>
      <c r="B34" s="251"/>
      <c r="C34" s="252">
        <v>0</v>
      </c>
      <c r="D34" s="252">
        <v>0</v>
      </c>
      <c r="E34" s="252">
        <v>1000</v>
      </c>
      <c r="F34" s="252">
        <v>1000</v>
      </c>
      <c r="G34" s="252">
        <v>0</v>
      </c>
      <c r="H34" s="252">
        <v>0</v>
      </c>
      <c r="I34" s="252">
        <v>1000</v>
      </c>
      <c r="J34" s="252">
        <v>1000</v>
      </c>
      <c r="K34" s="252">
        <v>-1000</v>
      </c>
      <c r="L34" s="252">
        <v>-2000</v>
      </c>
      <c r="M34" s="252">
        <v>-1000</v>
      </c>
      <c r="N34" s="252">
        <v>0</v>
      </c>
      <c r="O34" s="254">
        <v>0</v>
      </c>
      <c r="P34" s="247"/>
    </row>
    <row r="35" spans="1:16" x14ac:dyDescent="0.25">
      <c r="A35" s="243">
        <f>$A$21</f>
        <v>2021</v>
      </c>
      <c r="B35" s="237" t="s">
        <v>370</v>
      </c>
      <c r="C35" s="244">
        <v>1388000</v>
      </c>
      <c r="D35" s="244">
        <v>1314000</v>
      </c>
      <c r="E35" s="244">
        <v>1164000</v>
      </c>
      <c r="F35" s="244">
        <v>1176000</v>
      </c>
      <c r="G35" s="244">
        <v>1116000</v>
      </c>
      <c r="H35" s="244">
        <v>1232000</v>
      </c>
      <c r="I35" s="244">
        <v>1262000</v>
      </c>
      <c r="J35" s="244">
        <v>1297000</v>
      </c>
      <c r="K35" s="244">
        <v>1269000</v>
      </c>
      <c r="L35" s="244">
        <v>1158000</v>
      </c>
      <c r="M35" s="244">
        <v>1138000</v>
      </c>
      <c r="N35" s="244">
        <v>1245000</v>
      </c>
      <c r="O35" s="253">
        <f t="shared" si="6"/>
        <v>14759000</v>
      </c>
      <c r="P35" s="247">
        <v>0</v>
      </c>
    </row>
    <row r="36" spans="1:16" x14ac:dyDescent="0.25">
      <c r="A36" s="243">
        <f>$A$21</f>
        <v>2021</v>
      </c>
      <c r="B36" s="237" t="s">
        <v>371</v>
      </c>
      <c r="C36" s="244">
        <v>47531000</v>
      </c>
      <c r="D36" s="244">
        <v>40498000</v>
      </c>
      <c r="E36" s="245">
        <v>39860000</v>
      </c>
      <c r="F36" s="244">
        <v>40102000</v>
      </c>
      <c r="G36" s="244">
        <v>49301000</v>
      </c>
      <c r="H36" s="245">
        <v>57264000</v>
      </c>
      <c r="I36" s="244">
        <v>62680000</v>
      </c>
      <c r="J36" s="244">
        <v>61940000</v>
      </c>
      <c r="K36" s="245">
        <v>53791000</v>
      </c>
      <c r="L36" s="245">
        <v>45315000</v>
      </c>
      <c r="M36" s="244">
        <v>39647000</v>
      </c>
      <c r="N36" s="244">
        <v>44414000</v>
      </c>
      <c r="O36" s="253">
        <f t="shared" si="6"/>
        <v>582343000</v>
      </c>
      <c r="P36" s="247">
        <v>1000</v>
      </c>
    </row>
    <row r="37" spans="1:16" ht="13.5" thickBot="1" x14ac:dyDescent="0.35">
      <c r="A37" s="256">
        <f>$A$21</f>
        <v>2021</v>
      </c>
      <c r="B37" s="257" t="s">
        <v>372</v>
      </c>
      <c r="C37" s="258">
        <f>C33+C35+C36</f>
        <v>948469000</v>
      </c>
      <c r="D37" s="258">
        <f t="shared" ref="D37:N37" si="11">D33+D35+D36</f>
        <v>808122000</v>
      </c>
      <c r="E37" s="258">
        <f t="shared" si="11"/>
        <v>795367000</v>
      </c>
      <c r="F37" s="258">
        <f t="shared" si="11"/>
        <v>800223000</v>
      </c>
      <c r="G37" s="258">
        <f t="shared" si="11"/>
        <v>983779000</v>
      </c>
      <c r="H37" s="258">
        <f t="shared" si="11"/>
        <v>1142672000</v>
      </c>
      <c r="I37" s="258">
        <f t="shared" si="11"/>
        <v>1250760000</v>
      </c>
      <c r="J37" s="258">
        <f t="shared" si="11"/>
        <v>1235987000</v>
      </c>
      <c r="K37" s="258">
        <f t="shared" si="11"/>
        <v>1073404000</v>
      </c>
      <c r="L37" s="258">
        <f t="shared" si="11"/>
        <v>904255000</v>
      </c>
      <c r="M37" s="258">
        <f t="shared" si="11"/>
        <v>791148000</v>
      </c>
      <c r="N37" s="258">
        <f t="shared" si="11"/>
        <v>886270000</v>
      </c>
      <c r="O37" s="259">
        <f t="shared" si="6"/>
        <v>11620456000</v>
      </c>
      <c r="P37" s="247">
        <v>0</v>
      </c>
    </row>
    <row r="38" spans="1:16" x14ac:dyDescent="0.25">
      <c r="C38" s="252">
        <v>0</v>
      </c>
      <c r="D38" s="252">
        <v>0</v>
      </c>
      <c r="E38" s="252">
        <v>0</v>
      </c>
      <c r="F38" s="252">
        <v>1000</v>
      </c>
      <c r="G38" s="252">
        <v>0</v>
      </c>
      <c r="H38" s="252">
        <v>0</v>
      </c>
      <c r="I38" s="252">
        <v>0</v>
      </c>
      <c r="J38" s="252">
        <v>0</v>
      </c>
      <c r="K38" s="252">
        <v>0</v>
      </c>
      <c r="L38" s="252">
        <v>-1000</v>
      </c>
      <c r="M38" s="252">
        <v>0</v>
      </c>
      <c r="N38" s="252">
        <v>0</v>
      </c>
      <c r="O38" s="254">
        <v>0</v>
      </c>
    </row>
    <row r="40" spans="1:16" x14ac:dyDescent="0.25">
      <c r="A40" s="237" t="s">
        <v>373</v>
      </c>
      <c r="D40" s="237" t="s">
        <v>374</v>
      </c>
    </row>
    <row r="41" spans="1:16" x14ac:dyDescent="0.25">
      <c r="A41" s="237" t="s">
        <v>375</v>
      </c>
    </row>
    <row r="42" spans="1:16" x14ac:dyDescent="0.25">
      <c r="A42" s="237" t="s">
        <v>376</v>
      </c>
    </row>
    <row r="43" spans="1:16" x14ac:dyDescent="0.25">
      <c r="A43" s="237" t="s">
        <v>377</v>
      </c>
    </row>
    <row r="44" spans="1:16" x14ac:dyDescent="0.25">
      <c r="A44" s="237" t="s">
        <v>378</v>
      </c>
    </row>
    <row r="45" spans="1:16" x14ac:dyDescent="0.25">
      <c r="A45" s="237" t="s">
        <v>379</v>
      </c>
    </row>
    <row r="46" spans="1:16" x14ac:dyDescent="0.25">
      <c r="A46" s="237" t="s">
        <v>380</v>
      </c>
    </row>
    <row r="49" spans="2:2" x14ac:dyDescent="0.25">
      <c r="B49" s="237" t="s">
        <v>381</v>
      </c>
    </row>
    <row r="50" spans="2:2" x14ac:dyDescent="0.25">
      <c r="B50" s="237" t="s">
        <v>382</v>
      </c>
    </row>
    <row r="51" spans="2:2" x14ac:dyDescent="0.25">
      <c r="B51" s="237" t="s">
        <v>383</v>
      </c>
    </row>
    <row r="52" spans="2:2" x14ac:dyDescent="0.25">
      <c r="B52" s="237" t="s">
        <v>384</v>
      </c>
    </row>
    <row r="53" spans="2:2" x14ac:dyDescent="0.25">
      <c r="B53" s="237" t="s">
        <v>385</v>
      </c>
    </row>
    <row r="54" spans="2:2" x14ac:dyDescent="0.25">
      <c r="B54" s="237" t="s">
        <v>386</v>
      </c>
    </row>
    <row r="55" spans="2:2" x14ac:dyDescent="0.25">
      <c r="B55" s="237" t="s">
        <v>387</v>
      </c>
    </row>
    <row r="56" spans="2:2" x14ac:dyDescent="0.25">
      <c r="B56" s="237" t="s">
        <v>388</v>
      </c>
    </row>
    <row r="57" spans="2:2" x14ac:dyDescent="0.25">
      <c r="B57" s="237" t="s">
        <v>389</v>
      </c>
    </row>
    <row r="58" spans="2:2" x14ac:dyDescent="0.25">
      <c r="B58" s="237" t="s">
        <v>390</v>
      </c>
    </row>
    <row r="59" spans="2:2" x14ac:dyDescent="0.25">
      <c r="B59" s="237" t="s">
        <v>391</v>
      </c>
    </row>
    <row r="60" spans="2:2" x14ac:dyDescent="0.25">
      <c r="B60" s="237" t="s">
        <v>392</v>
      </c>
    </row>
    <row r="61" spans="2:2" x14ac:dyDescent="0.25">
      <c r="B61" s="237" t="s">
        <v>393</v>
      </c>
    </row>
    <row r="62" spans="2:2" x14ac:dyDescent="0.25">
      <c r="B62" s="237" t="s">
        <v>394</v>
      </c>
    </row>
  </sheetData>
  <pageMargins left="0.7" right="0.7" top="0.75" bottom="0" header="0.3" footer="0.3"/>
  <pageSetup scale="60" orientation="landscape" r:id="rId1"/>
  <headerFooter>
    <oddHeader>&amp;C&amp;"Arial,Regular"&amp;8GULF POWER COMPANY
 ENVIRONMENTAL COST RECOVERY CLAUSE
 CALCULATION OF THE PROJECTION AMOUNT&amp;R&amp;"Arial,Regular"&amp;8 FORM: 42-2P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autoPageBreaks="0"/>
  </sheetPr>
  <dimension ref="A1:H1543"/>
  <sheetViews>
    <sheetView showGridLines="0" showZeros="0" zoomScale="110" zoomScaleNormal="110" workbookViewId="0">
      <selection activeCell="D33" sqref="D32:D33"/>
    </sheetView>
  </sheetViews>
  <sheetFormatPr defaultColWidth="8.58203125" defaultRowHeight="14" x14ac:dyDescent="0.3"/>
  <cols>
    <col min="1" max="1" width="54.08203125" style="529" customWidth="1"/>
    <col min="2" max="3" width="17.83203125" style="529" customWidth="1"/>
    <col min="4" max="4" width="15.83203125" style="529" customWidth="1"/>
    <col min="5" max="8" width="17.83203125" style="529" customWidth="1"/>
    <col min="9" max="16384" width="8.58203125" style="529"/>
  </cols>
  <sheetData>
    <row r="1" spans="1:8" ht="14.5" thickBot="1" x14ac:dyDescent="0.35">
      <c r="A1" s="528"/>
      <c r="B1" s="528"/>
      <c r="C1" s="528"/>
      <c r="D1" s="528"/>
      <c r="E1" s="528"/>
      <c r="F1" s="528"/>
      <c r="G1" s="528"/>
      <c r="H1" s="528"/>
    </row>
    <row r="2" spans="1:8" ht="15" customHeight="1" x14ac:dyDescent="0.3">
      <c r="C2" s="530" t="s">
        <v>186</v>
      </c>
      <c r="D2" s="530"/>
    </row>
    <row r="3" spans="1:8" ht="14.5" thickBot="1" x14ac:dyDescent="0.35">
      <c r="A3" s="528"/>
      <c r="B3" s="528"/>
      <c r="C3" s="528"/>
      <c r="D3" s="528"/>
      <c r="E3" s="528"/>
      <c r="F3" s="528"/>
      <c r="G3" s="528"/>
      <c r="H3" s="528"/>
    </row>
    <row r="4" spans="1:8" ht="14.5" thickBot="1" x14ac:dyDescent="0.35">
      <c r="A4" s="531" t="s">
        <v>204</v>
      </c>
      <c r="B4" s="531" t="s">
        <v>202</v>
      </c>
      <c r="C4" s="531" t="s">
        <v>398</v>
      </c>
      <c r="D4" s="532" t="s">
        <v>400</v>
      </c>
      <c r="E4" s="531" t="s">
        <v>64</v>
      </c>
    </row>
    <row r="5" spans="1:8" x14ac:dyDescent="0.3">
      <c r="A5" s="533" t="s">
        <v>226</v>
      </c>
      <c r="B5" s="534">
        <f>0</f>
        <v>0</v>
      </c>
      <c r="C5" s="534">
        <f>0</f>
        <v>0</v>
      </c>
      <c r="D5" s="534"/>
      <c r="E5" s="534">
        <f>0</f>
        <v>0</v>
      </c>
    </row>
    <row r="6" spans="1:8" x14ac:dyDescent="0.3">
      <c r="A6" s="535" t="s">
        <v>227</v>
      </c>
      <c r="B6" s="536">
        <f>RAD_ECRC_42_2P_1_pg_2!G47*1.0012</f>
        <v>24904294.352426443</v>
      </c>
      <c r="C6" s="536">
        <f>RAD_ECRC_42_2P_1_pg_2!F47</f>
        <v>3991934.8027013182</v>
      </c>
      <c r="D6" s="536">
        <f>RAD_ECRC_42_2P_1_pg_2!H47</f>
        <v>3002039.3753808043</v>
      </c>
      <c r="E6" s="536">
        <f>SUM(B6:D6)</f>
        <v>31898268.530508563</v>
      </c>
    </row>
    <row r="7" spans="1:8" ht="14.5" thickBot="1" x14ac:dyDescent="0.35">
      <c r="A7" s="535" t="s">
        <v>228</v>
      </c>
      <c r="B7" s="536">
        <f>RAD_ECRC_42_3P_1_pg_2!F48*1.0012</f>
        <v>10792674.862954259</v>
      </c>
      <c r="C7" s="536">
        <f>RAD_ECRC_42_3P_1_pg_2!G48</f>
        <v>129356870.11131752</v>
      </c>
      <c r="D7" s="536">
        <f>RAD_ECRC_42_3P_1_pg_2!H48</f>
        <v>381908.800122944</v>
      </c>
      <c r="E7" s="536">
        <f>SUM(B7:D7)</f>
        <v>140531453.77439472</v>
      </c>
    </row>
    <row r="8" spans="1:8" x14ac:dyDescent="0.3">
      <c r="A8" s="535" t="s">
        <v>229</v>
      </c>
      <c r="B8" s="537">
        <f>SUM(B6:B7)</f>
        <v>35696969.215380698</v>
      </c>
      <c r="C8" s="537">
        <f>SUM(C6:C7)</f>
        <v>133348804.91401884</v>
      </c>
      <c r="D8" s="537">
        <f>SUM(D6:D7)</f>
        <v>3383948.1755037485</v>
      </c>
      <c r="E8" s="537">
        <f>SUM(E6:E7)</f>
        <v>172429722.30490327</v>
      </c>
    </row>
    <row r="9" spans="1:8" x14ac:dyDescent="0.3">
      <c r="B9" s="538"/>
      <c r="C9" s="538"/>
      <c r="D9" s="538"/>
      <c r="E9" s="538"/>
    </row>
    <row r="10" spans="1:8" x14ac:dyDescent="0.3">
      <c r="A10" s="533" t="s">
        <v>653</v>
      </c>
      <c r="B10" s="536">
        <f>E10*0.9</f>
        <v>6895569.8610000033</v>
      </c>
      <c r="C10" s="536">
        <f>E10*0.1</f>
        <v>766174.42900000047</v>
      </c>
      <c r="D10" s="536"/>
      <c r="E10" s="536">
        <v>7661744.2900000038</v>
      </c>
    </row>
    <row r="11" spans="1:8" x14ac:dyDescent="0.3">
      <c r="B11" s="538"/>
      <c r="C11" s="538"/>
      <c r="D11" s="538"/>
      <c r="E11" s="538"/>
    </row>
    <row r="12" spans="1:8" x14ac:dyDescent="0.3">
      <c r="A12" s="533" t="s">
        <v>230</v>
      </c>
      <c r="B12" s="536">
        <f>E12*0.9</f>
        <v>5302658.7</v>
      </c>
      <c r="C12" s="536">
        <f>E12*0.1</f>
        <v>589184.30000000005</v>
      </c>
      <c r="D12" s="536"/>
      <c r="E12" s="536">
        <v>5891843</v>
      </c>
    </row>
    <row r="13" spans="1:8" ht="14.5" thickBot="1" x14ac:dyDescent="0.35">
      <c r="A13" s="535" t="s">
        <v>163</v>
      </c>
      <c r="B13" s="536" t="s">
        <v>163</v>
      </c>
      <c r="C13" s="536" t="s">
        <v>163</v>
      </c>
      <c r="D13" s="536"/>
      <c r="E13" s="539">
        <v>0</v>
      </c>
    </row>
    <row r="14" spans="1:8" x14ac:dyDescent="0.3">
      <c r="A14" s="533" t="s">
        <v>231</v>
      </c>
      <c r="B14" s="537">
        <f>B8-B10-B12</f>
        <v>23498740.654380698</v>
      </c>
      <c r="C14" s="537">
        <f>C8-C10-C12</f>
        <v>131993446.18501884</v>
      </c>
      <c r="D14" s="537">
        <f>D8-D10-D12</f>
        <v>3383948.1755037485</v>
      </c>
      <c r="E14" s="537">
        <f>E8-E10-E12</f>
        <v>158876135.01490328</v>
      </c>
    </row>
    <row r="15" spans="1:8" ht="14.5" thickBot="1" x14ac:dyDescent="0.35">
      <c r="A15" s="535" t="s">
        <v>163</v>
      </c>
      <c r="B15" s="536" t="s">
        <v>163</v>
      </c>
      <c r="C15" s="536" t="s">
        <v>163</v>
      </c>
      <c r="D15" s="536"/>
      <c r="E15" s="539">
        <v>0</v>
      </c>
    </row>
    <row r="16" spans="1:8" ht="14.5" thickBot="1" x14ac:dyDescent="0.35">
      <c r="A16" s="533" t="s">
        <v>232</v>
      </c>
      <c r="B16" s="540">
        <f>B14*1.00072</f>
        <v>23515659.747651853</v>
      </c>
      <c r="C16" s="540">
        <f>C14*1.00072</f>
        <v>132088481.46627206</v>
      </c>
      <c r="D16" s="540">
        <f>D14*1.00072</f>
        <v>3386384.6181901111</v>
      </c>
      <c r="E16" s="540">
        <f>E14*1.00072</f>
        <v>158990525.83211401</v>
      </c>
    </row>
    <row r="17" spans="1:1" ht="14.5" thickTop="1" x14ac:dyDescent="0.3">
      <c r="A17" s="141" t="s">
        <v>163</v>
      </c>
    </row>
    <row r="18" spans="1:1" x14ac:dyDescent="0.3">
      <c r="A18" s="141" t="s">
        <v>451</v>
      </c>
    </row>
    <row r="19" spans="1:1" x14ac:dyDescent="0.3">
      <c r="A19" s="141" t="s">
        <v>452</v>
      </c>
    </row>
    <row r="20" spans="1:1" x14ac:dyDescent="0.3">
      <c r="A20" s="141" t="s">
        <v>233</v>
      </c>
    </row>
    <row r="21" spans="1:1" x14ac:dyDescent="0.3">
      <c r="A21" s="141" t="s">
        <v>654</v>
      </c>
    </row>
    <row r="22" spans="1:1" x14ac:dyDescent="0.3">
      <c r="A22" s="141" t="s">
        <v>593</v>
      </c>
    </row>
    <row r="23" spans="1:1" x14ac:dyDescent="0.3">
      <c r="A23" s="141" t="s">
        <v>234</v>
      </c>
    </row>
    <row r="24" spans="1:1" x14ac:dyDescent="0.3">
      <c r="A24" s="141" t="s">
        <v>235</v>
      </c>
    </row>
    <row r="25" spans="1:1" x14ac:dyDescent="0.3">
      <c r="A25" s="141"/>
    </row>
    <row r="26" spans="1:1" x14ac:dyDescent="0.3">
      <c r="A26" s="541" t="s">
        <v>236</v>
      </c>
    </row>
    <row r="27" spans="1:1" x14ac:dyDescent="0.3">
      <c r="A27" s="541" t="s">
        <v>237</v>
      </c>
    </row>
    <row r="28" spans="1:1" x14ac:dyDescent="0.3">
      <c r="A28" s="541" t="s">
        <v>163</v>
      </c>
    </row>
    <row r="29" spans="1:1" x14ac:dyDescent="0.3">
      <c r="A29" s="541" t="s">
        <v>238</v>
      </c>
    </row>
    <row r="1543" spans="5:5" x14ac:dyDescent="0.3">
      <c r="E1543" s="542"/>
    </row>
  </sheetData>
  <pageMargins left="0.7" right="0.7" top="0.75" bottom="0" header="0.3" footer="0.3"/>
  <pageSetup scale="70" orientation="landscape" r:id="rId1"/>
  <headerFooter>
    <oddHeader>&amp;C&amp;"Arial,Regular"&amp;10GULF POWER COMPANY
 ENVIRONMENTAL COST RECOVERY CLAUSE
 CALCULATION OF THE PROJECTION AMOUNT&amp;R&amp;"Arial,Regular"&amp;10REVISED FORM: 42-1P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O1543"/>
  <sheetViews>
    <sheetView showGridLines="0" view="pageLayout" topLeftCell="A29" zoomScaleNormal="100" workbookViewId="0">
      <selection activeCell="J7" sqref="J7"/>
    </sheetView>
  </sheetViews>
  <sheetFormatPr defaultColWidth="9" defaultRowHeight="14" x14ac:dyDescent="0.3"/>
  <cols>
    <col min="1" max="1" width="35.58203125" style="427" customWidth="1"/>
    <col min="2" max="2" width="10.5" style="427" bestFit="1" customWidth="1"/>
    <col min="3" max="3" width="10.58203125" style="427" customWidth="1"/>
    <col min="4" max="4" width="10.33203125" style="427" customWidth="1"/>
    <col min="5" max="5" width="9.83203125" style="427" customWidth="1"/>
    <col min="6" max="6" width="9.58203125" style="427" customWidth="1"/>
    <col min="7" max="7" width="9.75" style="427" customWidth="1"/>
    <col min="8" max="14" width="9.58203125" style="427" customWidth="1"/>
    <col min="15" max="15" width="11.08203125" style="427" bestFit="1" customWidth="1"/>
    <col min="16" max="16384" width="9" style="427"/>
  </cols>
  <sheetData>
    <row r="1" spans="1:15" ht="14.5" thickBot="1" x14ac:dyDescent="0.35">
      <c r="A1" s="426"/>
      <c r="B1" s="426"/>
      <c r="C1" s="426"/>
      <c r="D1" s="426"/>
      <c r="E1" s="426"/>
      <c r="F1" s="426"/>
      <c r="G1" s="426"/>
      <c r="H1" s="426"/>
      <c r="I1" s="426"/>
      <c r="J1" s="426"/>
      <c r="K1" s="426"/>
      <c r="L1" s="426"/>
      <c r="M1" s="426"/>
      <c r="N1" s="426"/>
      <c r="O1" s="426"/>
    </row>
    <row r="2" spans="1:15" ht="15" customHeight="1" x14ac:dyDescent="0.3">
      <c r="E2" s="125" t="s">
        <v>186</v>
      </c>
    </row>
    <row r="3" spans="1:15" ht="15" customHeight="1" thickBot="1" x14ac:dyDescent="0.35">
      <c r="F3" s="125" t="s">
        <v>221</v>
      </c>
    </row>
    <row r="4" spans="1:15" ht="25.5" thickBot="1" x14ac:dyDescent="0.35">
      <c r="A4" s="311" t="s">
        <v>222</v>
      </c>
      <c r="B4" s="311" t="s">
        <v>164</v>
      </c>
      <c r="C4" s="311" t="s">
        <v>173</v>
      </c>
      <c r="D4" s="311" t="s">
        <v>174</v>
      </c>
      <c r="E4" s="311" t="s">
        <v>175</v>
      </c>
      <c r="F4" s="311" t="s">
        <v>176</v>
      </c>
      <c r="G4" s="311" t="s">
        <v>177</v>
      </c>
      <c r="H4" s="311" t="s">
        <v>178</v>
      </c>
      <c r="I4" s="311" t="s">
        <v>179</v>
      </c>
      <c r="J4" s="311" t="s">
        <v>180</v>
      </c>
      <c r="K4" s="311" t="s">
        <v>181</v>
      </c>
      <c r="L4" s="311" t="s">
        <v>182</v>
      </c>
      <c r="M4" s="311" t="s">
        <v>183</v>
      </c>
      <c r="N4" s="311" t="s">
        <v>184</v>
      </c>
      <c r="O4" s="311" t="s">
        <v>64</v>
      </c>
    </row>
    <row r="5" spans="1:15" x14ac:dyDescent="0.3">
      <c r="A5" s="121" t="s">
        <v>311</v>
      </c>
      <c r="B5" s="121" t="s">
        <v>352</v>
      </c>
      <c r="C5" s="122">
        <v>13776.9678317</v>
      </c>
      <c r="D5" s="122">
        <v>13776.9678317</v>
      </c>
      <c r="E5" s="122">
        <v>104322.54783170001</v>
      </c>
      <c r="F5" s="122">
        <v>13776.9678317</v>
      </c>
      <c r="G5" s="122">
        <v>13776.9678317</v>
      </c>
      <c r="H5" s="122">
        <v>13776.9678317</v>
      </c>
      <c r="I5" s="122">
        <v>13776.9678317</v>
      </c>
      <c r="J5" s="122">
        <v>13776.9678317</v>
      </c>
      <c r="K5" s="122">
        <v>13776.9678317</v>
      </c>
      <c r="L5" s="122">
        <v>13776.9678317</v>
      </c>
      <c r="M5" s="122">
        <v>13776.9678317</v>
      </c>
      <c r="N5" s="122">
        <v>13823.149291</v>
      </c>
      <c r="O5" s="122">
        <f>SUM(C5:N5)</f>
        <v>255915.37543969994</v>
      </c>
    </row>
    <row r="6" spans="1:15" x14ac:dyDescent="0.3">
      <c r="A6" s="121" t="s">
        <v>311</v>
      </c>
      <c r="B6" s="121" t="s">
        <v>168</v>
      </c>
      <c r="C6" s="122">
        <v>0</v>
      </c>
      <c r="D6" s="122">
        <v>0</v>
      </c>
      <c r="E6" s="122">
        <v>14926</v>
      </c>
      <c r="F6" s="122">
        <v>0</v>
      </c>
      <c r="G6" s="122">
        <v>0</v>
      </c>
      <c r="H6" s="122">
        <v>0</v>
      </c>
      <c r="I6" s="122">
        <v>0</v>
      </c>
      <c r="J6" s="122">
        <v>0</v>
      </c>
      <c r="K6" s="122">
        <v>0</v>
      </c>
      <c r="L6" s="122">
        <v>0</v>
      </c>
      <c r="M6" s="122">
        <v>0</v>
      </c>
      <c r="N6" s="122">
        <v>0</v>
      </c>
      <c r="O6" s="122">
        <f t="shared" ref="O6:O41" si="0">SUM(C6:N6)</f>
        <v>14926</v>
      </c>
    </row>
    <row r="7" spans="1:15" x14ac:dyDescent="0.3">
      <c r="A7" s="121" t="s">
        <v>311</v>
      </c>
      <c r="B7" s="121" t="s">
        <v>170</v>
      </c>
      <c r="C7" s="122">
        <v>0</v>
      </c>
      <c r="D7" s="122">
        <v>0</v>
      </c>
      <c r="E7" s="122">
        <v>4615</v>
      </c>
      <c r="F7" s="122">
        <v>3774</v>
      </c>
      <c r="G7" s="122">
        <v>0</v>
      </c>
      <c r="H7" s="122">
        <v>0</v>
      </c>
      <c r="I7" s="122">
        <v>0</v>
      </c>
      <c r="J7" s="122">
        <v>0</v>
      </c>
      <c r="K7" s="122">
        <v>0</v>
      </c>
      <c r="L7" s="122">
        <v>0</v>
      </c>
      <c r="M7" s="122">
        <v>0</v>
      </c>
      <c r="N7" s="122">
        <v>0</v>
      </c>
      <c r="O7" s="122">
        <f t="shared" si="0"/>
        <v>8389</v>
      </c>
    </row>
    <row r="8" spans="1:15" x14ac:dyDescent="0.3">
      <c r="A8" s="121" t="s">
        <v>312</v>
      </c>
      <c r="B8" s="121" t="s">
        <v>352</v>
      </c>
      <c r="C8" s="122">
        <v>8360.3541302119993</v>
      </c>
      <c r="D8" s="122">
        <v>12922.854130211999</v>
      </c>
      <c r="E8" s="122">
        <v>10436.164754095</v>
      </c>
      <c r="F8" s="122">
        <v>8611.1647540949998</v>
      </c>
      <c r="G8" s="122">
        <v>8611.1647540949998</v>
      </c>
      <c r="H8" s="122">
        <v>10436.164754095</v>
      </c>
      <c r="I8" s="122">
        <v>13173.664754095</v>
      </c>
      <c r="J8" s="122">
        <v>8611.1647540949998</v>
      </c>
      <c r="K8" s="122">
        <v>10436.164754095</v>
      </c>
      <c r="L8" s="122">
        <v>13173.664754095</v>
      </c>
      <c r="M8" s="122">
        <v>8611.1647540949998</v>
      </c>
      <c r="N8" s="122">
        <v>14998.664754095</v>
      </c>
      <c r="O8" s="122">
        <f t="shared" si="0"/>
        <v>128382.35580137395</v>
      </c>
    </row>
    <row r="9" spans="1:15" x14ac:dyDescent="0.3">
      <c r="A9" s="121" t="s">
        <v>312</v>
      </c>
      <c r="B9" s="121" t="s">
        <v>168</v>
      </c>
      <c r="C9" s="122">
        <v>2863.1349761000001</v>
      </c>
      <c r="D9" s="122">
        <v>4425.6349761000001</v>
      </c>
      <c r="E9" s="122">
        <v>8574.029025374999</v>
      </c>
      <c r="F9" s="122">
        <v>2949.0290253749999</v>
      </c>
      <c r="G9" s="122">
        <v>2949.0290253749999</v>
      </c>
      <c r="H9" s="122">
        <v>8574.029025374999</v>
      </c>
      <c r="I9" s="122">
        <v>4511.5290253749999</v>
      </c>
      <c r="J9" s="122">
        <v>2949.0290253749999</v>
      </c>
      <c r="K9" s="122">
        <v>8574.029025374999</v>
      </c>
      <c r="L9" s="122">
        <v>4511.5290253749999</v>
      </c>
      <c r="M9" s="122">
        <v>2949.0290253749999</v>
      </c>
      <c r="N9" s="122">
        <v>10136.529025374999</v>
      </c>
      <c r="O9" s="122">
        <f t="shared" si="0"/>
        <v>63966.560205949994</v>
      </c>
    </row>
    <row r="10" spans="1:15" x14ac:dyDescent="0.3">
      <c r="A10" s="121" t="s">
        <v>312</v>
      </c>
      <c r="B10" s="121" t="s">
        <v>170</v>
      </c>
      <c r="C10" s="122">
        <v>229.05079808800002</v>
      </c>
      <c r="D10" s="122">
        <v>354.05079808800002</v>
      </c>
      <c r="E10" s="122">
        <v>285.92232202999998</v>
      </c>
      <c r="F10" s="122">
        <v>235.92232203</v>
      </c>
      <c r="G10" s="122">
        <v>235.92232203</v>
      </c>
      <c r="H10" s="122">
        <v>285.92232202999998</v>
      </c>
      <c r="I10" s="122">
        <v>360.92232202999998</v>
      </c>
      <c r="J10" s="122">
        <v>235.92232203</v>
      </c>
      <c r="K10" s="122">
        <v>285.92232202999998</v>
      </c>
      <c r="L10" s="122">
        <v>360.92232202999998</v>
      </c>
      <c r="M10" s="122">
        <v>235.92232203</v>
      </c>
      <c r="N10" s="122">
        <v>410.92232203000003</v>
      </c>
      <c r="O10" s="122">
        <f t="shared" si="0"/>
        <v>3517.3248164760003</v>
      </c>
    </row>
    <row r="11" spans="1:15" x14ac:dyDescent="0.3">
      <c r="A11" s="121" t="s">
        <v>313</v>
      </c>
      <c r="B11" s="121" t="s">
        <v>352</v>
      </c>
      <c r="C11" s="122">
        <v>1500</v>
      </c>
      <c r="D11" s="122">
        <v>0</v>
      </c>
      <c r="E11" s="122">
        <v>0</v>
      </c>
      <c r="F11" s="122">
        <v>0</v>
      </c>
      <c r="G11" s="122">
        <v>0</v>
      </c>
      <c r="H11" s="122">
        <v>0</v>
      </c>
      <c r="I11" s="122">
        <v>0</v>
      </c>
      <c r="J11" s="122">
        <v>0</v>
      </c>
      <c r="K11" s="122">
        <v>0</v>
      </c>
      <c r="L11" s="122">
        <v>0</v>
      </c>
      <c r="M11" s="122">
        <v>0</v>
      </c>
      <c r="N11" s="122">
        <v>0</v>
      </c>
      <c r="O11" s="122">
        <f t="shared" si="0"/>
        <v>1500</v>
      </c>
    </row>
    <row r="12" spans="1:15" x14ac:dyDescent="0.3">
      <c r="A12" s="121" t="s">
        <v>314</v>
      </c>
      <c r="B12" s="121" t="s">
        <v>352</v>
      </c>
      <c r="C12" s="122">
        <v>46794.225143174001</v>
      </c>
      <c r="D12" s="122">
        <v>46067.225143174001</v>
      </c>
      <c r="E12" s="122">
        <v>46327.449546820004</v>
      </c>
      <c r="F12" s="122">
        <v>46236.199546820004</v>
      </c>
      <c r="G12" s="122">
        <v>50843.199546820004</v>
      </c>
      <c r="H12" s="122">
        <v>46325.449546820004</v>
      </c>
      <c r="I12" s="122">
        <v>27084.19954682</v>
      </c>
      <c r="J12" s="122">
        <v>26286.19954682</v>
      </c>
      <c r="K12" s="122">
        <v>26623.44954682</v>
      </c>
      <c r="L12" s="122">
        <v>26532.19954682</v>
      </c>
      <c r="M12" s="122">
        <v>86532.199546819989</v>
      </c>
      <c r="N12" s="122">
        <v>27489.024826119999</v>
      </c>
      <c r="O12" s="122">
        <f t="shared" si="0"/>
        <v>503141.02103384817</v>
      </c>
    </row>
    <row r="13" spans="1:15" x14ac:dyDescent="0.3">
      <c r="A13" s="121" t="s">
        <v>314</v>
      </c>
      <c r="B13" s="121" t="s">
        <v>168</v>
      </c>
      <c r="C13" s="122">
        <v>9458.9829184499995</v>
      </c>
      <c r="D13" s="122">
        <v>9458.9829184499995</v>
      </c>
      <c r="E13" s="122">
        <v>9532.6899059999996</v>
      </c>
      <c r="F13" s="122">
        <v>9501.4399059999996</v>
      </c>
      <c r="G13" s="122">
        <v>9501.4399059999996</v>
      </c>
      <c r="H13" s="122">
        <v>9532.6899059999996</v>
      </c>
      <c r="I13" s="122">
        <v>9501.4399059999996</v>
      </c>
      <c r="J13" s="122">
        <v>9501.4399059999996</v>
      </c>
      <c r="K13" s="122">
        <v>9532.6899059999996</v>
      </c>
      <c r="L13" s="122">
        <v>9501.4399059999996</v>
      </c>
      <c r="M13" s="122">
        <v>9501.4399059999996</v>
      </c>
      <c r="N13" s="122">
        <v>9532.6899059999996</v>
      </c>
      <c r="O13" s="122">
        <f t="shared" si="0"/>
        <v>114057.36489689999</v>
      </c>
    </row>
    <row r="14" spans="1:15" x14ac:dyDescent="0.3">
      <c r="A14" s="121" t="s">
        <v>314</v>
      </c>
      <c r="B14" s="121" t="s">
        <v>170</v>
      </c>
      <c r="C14" s="122">
        <v>196.71863347600001</v>
      </c>
      <c r="D14" s="122">
        <v>196.71863347600001</v>
      </c>
      <c r="E14" s="122">
        <v>17593.61519248</v>
      </c>
      <c r="F14" s="122">
        <v>200.11519248000002</v>
      </c>
      <c r="G14" s="122">
        <v>200.11519248000002</v>
      </c>
      <c r="H14" s="122">
        <v>202.61519248000002</v>
      </c>
      <c r="I14" s="122">
        <v>200.11519248000002</v>
      </c>
      <c r="J14" s="122">
        <v>200.11519248000002</v>
      </c>
      <c r="K14" s="122">
        <v>202.61519248000002</v>
      </c>
      <c r="L14" s="122">
        <v>200.11519248000002</v>
      </c>
      <c r="M14" s="122">
        <v>200.11519248000002</v>
      </c>
      <c r="N14" s="122">
        <v>202.61519248000002</v>
      </c>
      <c r="O14" s="122">
        <f t="shared" si="0"/>
        <v>19795.589191751998</v>
      </c>
    </row>
    <row r="15" spans="1:15" hidden="1" x14ac:dyDescent="0.3">
      <c r="A15" s="121" t="s">
        <v>314</v>
      </c>
      <c r="B15" s="121" t="s">
        <v>352</v>
      </c>
      <c r="C15" s="122">
        <v>0</v>
      </c>
      <c r="D15" s="122">
        <v>0</v>
      </c>
      <c r="E15" s="122">
        <v>0</v>
      </c>
      <c r="F15" s="122">
        <v>0</v>
      </c>
      <c r="G15" s="122">
        <v>0</v>
      </c>
      <c r="H15" s="122">
        <v>0</v>
      </c>
      <c r="I15" s="122">
        <v>0</v>
      </c>
      <c r="J15" s="122">
        <v>0</v>
      </c>
      <c r="K15" s="122">
        <v>0</v>
      </c>
      <c r="L15" s="122">
        <v>0</v>
      </c>
      <c r="M15" s="122">
        <v>0</v>
      </c>
      <c r="N15" s="122">
        <v>0</v>
      </c>
      <c r="O15" s="122">
        <f t="shared" si="0"/>
        <v>0</v>
      </c>
    </row>
    <row r="16" spans="1:15" hidden="1" x14ac:dyDescent="0.3">
      <c r="A16" s="121" t="s">
        <v>314</v>
      </c>
      <c r="B16" s="121" t="s">
        <v>168</v>
      </c>
      <c r="C16" s="122">
        <v>0</v>
      </c>
      <c r="D16" s="122">
        <v>0</v>
      </c>
      <c r="E16" s="122">
        <v>0</v>
      </c>
      <c r="F16" s="122">
        <v>0</v>
      </c>
      <c r="G16" s="122">
        <v>0</v>
      </c>
      <c r="H16" s="122">
        <v>0</v>
      </c>
      <c r="I16" s="122">
        <v>0</v>
      </c>
      <c r="J16" s="122">
        <v>0</v>
      </c>
      <c r="K16" s="122">
        <v>0</v>
      </c>
      <c r="L16" s="122">
        <v>0</v>
      </c>
      <c r="M16" s="122">
        <v>0</v>
      </c>
      <c r="N16" s="122">
        <v>0</v>
      </c>
      <c r="O16" s="122">
        <f t="shared" si="0"/>
        <v>0</v>
      </c>
    </row>
    <row r="17" spans="1:15" x14ac:dyDescent="0.3">
      <c r="A17" s="121" t="s">
        <v>315</v>
      </c>
      <c r="B17" s="121" t="s">
        <v>352</v>
      </c>
      <c r="C17" s="122">
        <v>85064.753149297001</v>
      </c>
      <c r="D17" s="122">
        <v>99539.858836197003</v>
      </c>
      <c r="E17" s="122">
        <v>144150.79396021299</v>
      </c>
      <c r="F17" s="122">
        <v>88409.712189112994</v>
      </c>
      <c r="G17" s="122">
        <v>83478.022264512983</v>
      </c>
      <c r="H17" s="122">
        <v>132074.02926001302</v>
      </c>
      <c r="I17" s="122">
        <v>85958.779989712988</v>
      </c>
      <c r="J17" s="122">
        <v>88638.695258613006</v>
      </c>
      <c r="K17" s="122">
        <v>126580.09105171301</v>
      </c>
      <c r="L17" s="122">
        <v>92414.522757812985</v>
      </c>
      <c r="M17" s="122">
        <v>104865.529743013</v>
      </c>
      <c r="N17" s="122">
        <v>114387.608112313</v>
      </c>
      <c r="O17" s="122">
        <f t="shared" si="0"/>
        <v>1245562.396572524</v>
      </c>
    </row>
    <row r="18" spans="1:15" x14ac:dyDescent="0.3">
      <c r="A18" s="121" t="s">
        <v>315</v>
      </c>
      <c r="B18" s="121" t="s">
        <v>168</v>
      </c>
      <c r="C18" s="122">
        <v>16605.647577224998</v>
      </c>
      <c r="D18" s="122">
        <v>16018.647577225</v>
      </c>
      <c r="E18" s="122">
        <v>18126.899504524998</v>
      </c>
      <c r="F18" s="122">
        <v>16126.899504524999</v>
      </c>
      <c r="G18" s="122">
        <v>16126.899504524999</v>
      </c>
      <c r="H18" s="122">
        <v>19066.399504524998</v>
      </c>
      <c r="I18" s="122">
        <v>16126.899504524999</v>
      </c>
      <c r="J18" s="122">
        <v>16126.899504524999</v>
      </c>
      <c r="K18" s="122">
        <v>18126.899504524998</v>
      </c>
      <c r="L18" s="122">
        <v>16126.899504524999</v>
      </c>
      <c r="M18" s="122">
        <v>16126.899504524999</v>
      </c>
      <c r="N18" s="122">
        <v>18113.899504524998</v>
      </c>
      <c r="O18" s="122">
        <f t="shared" si="0"/>
        <v>202819.79019970002</v>
      </c>
    </row>
    <row r="19" spans="1:15" x14ac:dyDescent="0.3">
      <c r="A19" s="121" t="s">
        <v>315</v>
      </c>
      <c r="B19" s="121" t="s">
        <v>170</v>
      </c>
      <c r="C19" s="122">
        <v>881.49180617799993</v>
      </c>
      <c r="D19" s="122">
        <v>881.49180617799993</v>
      </c>
      <c r="E19" s="122">
        <v>1050.151960362</v>
      </c>
      <c r="F19" s="122">
        <v>890.15196036199995</v>
      </c>
      <c r="G19" s="122">
        <v>890.15196036199995</v>
      </c>
      <c r="H19" s="122">
        <v>1125.311960362</v>
      </c>
      <c r="I19" s="122">
        <v>890.15196036199995</v>
      </c>
      <c r="J19" s="122">
        <v>890.15196036199995</v>
      </c>
      <c r="K19" s="122">
        <v>1050.151960362</v>
      </c>
      <c r="L19" s="122">
        <v>890.15196036199995</v>
      </c>
      <c r="M19" s="122">
        <v>890.15196036199995</v>
      </c>
      <c r="N19" s="122">
        <v>1050.151960362</v>
      </c>
      <c r="O19" s="122">
        <f t="shared" si="0"/>
        <v>11379.663215975999</v>
      </c>
    </row>
    <row r="20" spans="1:15" x14ac:dyDescent="0.3">
      <c r="A20" s="121" t="s">
        <v>315</v>
      </c>
      <c r="B20" s="121" t="s">
        <v>166</v>
      </c>
      <c r="C20" s="269">
        <v>5476.669699</v>
      </c>
      <c r="D20" s="269">
        <v>5476.669699</v>
      </c>
      <c r="E20" s="269">
        <v>20461.789308399999</v>
      </c>
      <c r="F20" s="269">
        <v>17639.798608100002</v>
      </c>
      <c r="G20" s="269">
        <v>17639.798608100002</v>
      </c>
      <c r="H20" s="269">
        <v>17639.798608100002</v>
      </c>
      <c r="I20" s="269">
        <v>17639.798608100002</v>
      </c>
      <c r="J20" s="269">
        <v>20461.789308399999</v>
      </c>
      <c r="K20" s="269">
        <v>17639.798608100002</v>
      </c>
      <c r="L20" s="269">
        <v>17639.798608100002</v>
      </c>
      <c r="M20" s="269">
        <v>9639.7986080999999</v>
      </c>
      <c r="N20" s="269">
        <v>5639.7986080999999</v>
      </c>
      <c r="O20" s="122">
        <f t="shared" si="0"/>
        <v>172995.30687960004</v>
      </c>
    </row>
    <row r="21" spans="1:15" ht="15" x14ac:dyDescent="0.3">
      <c r="A21" s="121" t="s">
        <v>577</v>
      </c>
      <c r="B21" s="121" t="s">
        <v>352</v>
      </c>
      <c r="C21" s="269">
        <v>-34003</v>
      </c>
      <c r="D21" s="269">
        <v>-34003</v>
      </c>
      <c r="E21" s="269">
        <v>-34003</v>
      </c>
      <c r="F21" s="269">
        <v>-34003</v>
      </c>
      <c r="G21" s="269">
        <v>-34003</v>
      </c>
      <c r="H21" s="269">
        <v>-34003</v>
      </c>
      <c r="I21" s="269">
        <v>-34003</v>
      </c>
      <c r="J21" s="269">
        <v>-34003</v>
      </c>
      <c r="K21" s="269">
        <v>-34003</v>
      </c>
      <c r="L21" s="269">
        <v>-34003</v>
      </c>
      <c r="M21" s="269">
        <v>-34003</v>
      </c>
      <c r="N21" s="269">
        <v>-34003</v>
      </c>
      <c r="O21" s="122">
        <f t="shared" si="0"/>
        <v>-408036</v>
      </c>
    </row>
    <row r="22" spans="1:15" x14ac:dyDescent="0.3">
      <c r="A22" s="121" t="s">
        <v>316</v>
      </c>
      <c r="B22" s="121" t="s">
        <v>165</v>
      </c>
      <c r="C22" s="269">
        <v>193405.4460507</v>
      </c>
      <c r="D22" s="269">
        <v>193405.4460507</v>
      </c>
      <c r="E22" s="269">
        <v>211087.8852277</v>
      </c>
      <c r="F22" s="269">
        <v>194377.8888633</v>
      </c>
      <c r="G22" s="269">
        <v>194377.8888633</v>
      </c>
      <c r="H22" s="269">
        <v>194377.8888633</v>
      </c>
      <c r="I22" s="269">
        <v>194377.8888633</v>
      </c>
      <c r="J22" s="269">
        <v>211087.8852277</v>
      </c>
      <c r="K22" s="269">
        <v>194377.8888633</v>
      </c>
      <c r="L22" s="269">
        <v>208920.97991699999</v>
      </c>
      <c r="M22" s="269">
        <v>208920.97991699999</v>
      </c>
      <c r="N22" s="269">
        <v>194380.54265240001</v>
      </c>
      <c r="O22" s="122">
        <f t="shared" si="0"/>
        <v>2393098.6093597002</v>
      </c>
    </row>
    <row r="23" spans="1:15" x14ac:dyDescent="0.3">
      <c r="A23" s="121" t="s">
        <v>316</v>
      </c>
      <c r="B23" s="121" t="s">
        <v>166</v>
      </c>
      <c r="C23" s="269">
        <v>14886.5245915</v>
      </c>
      <c r="D23" s="269">
        <v>14886.5245915</v>
      </c>
      <c r="E23" s="269">
        <v>16538.727644800001</v>
      </c>
      <c r="F23" s="269">
        <v>14977.1517632</v>
      </c>
      <c r="G23" s="269">
        <v>14977.1517632</v>
      </c>
      <c r="H23" s="269">
        <v>19318.890419700001</v>
      </c>
      <c r="I23" s="269">
        <v>19318.890419700001</v>
      </c>
      <c r="J23" s="269">
        <v>23051.335629599998</v>
      </c>
      <c r="K23" s="269">
        <v>14977.1517632</v>
      </c>
      <c r="L23" s="269">
        <v>14977.1517632</v>
      </c>
      <c r="M23" s="269">
        <v>14977.1517632</v>
      </c>
      <c r="N23" s="269">
        <v>14974.1517632</v>
      </c>
      <c r="O23" s="122">
        <f t="shared" si="0"/>
        <v>197860.80387600005</v>
      </c>
    </row>
    <row r="24" spans="1:15" x14ac:dyDescent="0.3">
      <c r="A24" s="121" t="s">
        <v>317</v>
      </c>
      <c r="B24" s="121" t="s">
        <v>352</v>
      </c>
      <c r="C24" s="269">
        <v>0</v>
      </c>
      <c r="D24" s="269">
        <v>0</v>
      </c>
      <c r="E24" s="269">
        <v>500</v>
      </c>
      <c r="F24" s="269">
        <v>0</v>
      </c>
      <c r="G24" s="269">
        <v>0</v>
      </c>
      <c r="H24" s="269">
        <v>0</v>
      </c>
      <c r="I24" s="269">
        <v>0</v>
      </c>
      <c r="J24" s="269">
        <v>0</v>
      </c>
      <c r="K24" s="269">
        <v>0</v>
      </c>
      <c r="L24" s="269">
        <v>0</v>
      </c>
      <c r="M24" s="269">
        <v>0</v>
      </c>
      <c r="N24" s="269">
        <v>23000</v>
      </c>
      <c r="O24" s="122">
        <f t="shared" si="0"/>
        <v>23500</v>
      </c>
    </row>
    <row r="25" spans="1:15" x14ac:dyDescent="0.3">
      <c r="A25" s="121" t="s">
        <v>317</v>
      </c>
      <c r="B25" s="121" t="s">
        <v>168</v>
      </c>
      <c r="C25" s="269">
        <v>0</v>
      </c>
      <c r="D25" s="269">
        <v>0</v>
      </c>
      <c r="E25" s="269">
        <v>0</v>
      </c>
      <c r="F25" s="269">
        <v>0</v>
      </c>
      <c r="G25" s="269">
        <v>0</v>
      </c>
      <c r="H25" s="269">
        <v>0</v>
      </c>
      <c r="I25" s="269">
        <v>0</v>
      </c>
      <c r="J25" s="269">
        <v>0</v>
      </c>
      <c r="K25" s="269">
        <v>0</v>
      </c>
      <c r="L25" s="269">
        <v>0</v>
      </c>
      <c r="M25" s="269">
        <v>0</v>
      </c>
      <c r="N25" s="269">
        <v>11500</v>
      </c>
      <c r="O25" s="122">
        <f t="shared" si="0"/>
        <v>11500</v>
      </c>
    </row>
    <row r="26" spans="1:15" x14ac:dyDescent="0.3">
      <c r="A26" s="121" t="s">
        <v>318</v>
      </c>
      <c r="B26" s="121" t="s">
        <v>352</v>
      </c>
      <c r="C26" s="269">
        <v>0</v>
      </c>
      <c r="D26" s="269">
        <v>0</v>
      </c>
      <c r="E26" s="269">
        <v>0</v>
      </c>
      <c r="F26" s="269">
        <v>0</v>
      </c>
      <c r="G26" s="269">
        <v>0</v>
      </c>
      <c r="H26" s="269">
        <v>730</v>
      </c>
      <c r="I26" s="269">
        <v>0</v>
      </c>
      <c r="J26" s="269">
        <v>0</v>
      </c>
      <c r="K26" s="269">
        <v>11654.449999999999</v>
      </c>
      <c r="L26" s="269">
        <v>11654.449999999999</v>
      </c>
      <c r="M26" s="269">
        <v>0</v>
      </c>
      <c r="N26" s="269">
        <v>0</v>
      </c>
      <c r="O26" s="122">
        <f t="shared" si="0"/>
        <v>24038.899999999998</v>
      </c>
    </row>
    <row r="27" spans="1:15" x14ac:dyDescent="0.3">
      <c r="A27" s="121" t="s">
        <v>318</v>
      </c>
      <c r="B27" s="121" t="s">
        <v>168</v>
      </c>
      <c r="C27" s="269">
        <v>0</v>
      </c>
      <c r="D27" s="269">
        <v>0</v>
      </c>
      <c r="E27" s="269">
        <v>0</v>
      </c>
      <c r="F27" s="269">
        <v>0</v>
      </c>
      <c r="G27" s="269">
        <v>0</v>
      </c>
      <c r="H27" s="269">
        <v>250</v>
      </c>
      <c r="I27" s="269">
        <v>0</v>
      </c>
      <c r="J27" s="269">
        <v>0</v>
      </c>
      <c r="K27" s="269">
        <v>3991.25</v>
      </c>
      <c r="L27" s="269">
        <v>3991.25</v>
      </c>
      <c r="M27" s="269">
        <v>0</v>
      </c>
      <c r="N27" s="269">
        <v>0</v>
      </c>
      <c r="O27" s="122">
        <f t="shared" si="0"/>
        <v>8232.5</v>
      </c>
    </row>
    <row r="28" spans="1:15" x14ac:dyDescent="0.3">
      <c r="A28" s="121" t="s">
        <v>318</v>
      </c>
      <c r="B28" s="121" t="s">
        <v>170</v>
      </c>
      <c r="C28" s="269">
        <v>0</v>
      </c>
      <c r="D28" s="269">
        <v>0</v>
      </c>
      <c r="E28" s="269">
        <v>0</v>
      </c>
      <c r="F28" s="269">
        <v>0</v>
      </c>
      <c r="G28" s="269">
        <v>0</v>
      </c>
      <c r="H28" s="269">
        <v>20</v>
      </c>
      <c r="I28" s="269">
        <v>0</v>
      </c>
      <c r="J28" s="269">
        <v>0</v>
      </c>
      <c r="K28" s="269">
        <v>319.3</v>
      </c>
      <c r="L28" s="269">
        <v>319.3</v>
      </c>
      <c r="M28" s="269">
        <v>0</v>
      </c>
      <c r="N28" s="269">
        <v>0</v>
      </c>
      <c r="O28" s="122">
        <f t="shared" si="0"/>
        <v>658.6</v>
      </c>
    </row>
    <row r="29" spans="1:15" ht="15" x14ac:dyDescent="0.3">
      <c r="A29" s="121" t="s">
        <v>578</v>
      </c>
      <c r="B29" s="121" t="s">
        <v>352</v>
      </c>
      <c r="C29" s="269">
        <v>7107.4006230129999</v>
      </c>
      <c r="D29" s="269">
        <v>7107.4006230129999</v>
      </c>
      <c r="E29" s="269">
        <v>24246.236740567001</v>
      </c>
      <c r="F29" s="269">
        <v>7421.2367405670011</v>
      </c>
      <c r="G29" s="269">
        <v>7421.2367405670011</v>
      </c>
      <c r="H29" s="269">
        <v>22421.236740567001</v>
      </c>
      <c r="I29" s="269">
        <v>7421.2367405670011</v>
      </c>
      <c r="J29" s="269">
        <v>7421.2367405670011</v>
      </c>
      <c r="K29" s="269">
        <v>22421.236740567001</v>
      </c>
      <c r="L29" s="269">
        <v>9246.2367405670011</v>
      </c>
      <c r="M29" s="269">
        <v>7421.2367405670011</v>
      </c>
      <c r="N29" s="269">
        <v>22429.895764166999</v>
      </c>
      <c r="O29" s="122">
        <f t="shared" si="0"/>
        <v>152085.82767529599</v>
      </c>
    </row>
    <row r="30" spans="1:15" x14ac:dyDescent="0.3">
      <c r="A30" s="121" t="s">
        <v>319</v>
      </c>
      <c r="B30" s="121" t="s">
        <v>165</v>
      </c>
      <c r="C30" s="269">
        <v>49884.145374599997</v>
      </c>
      <c r="D30" s="269">
        <v>49884.145374599997</v>
      </c>
      <c r="E30" s="269">
        <v>56276.692129499999</v>
      </c>
      <c r="F30" s="269">
        <v>50234.056155500002</v>
      </c>
      <c r="G30" s="269">
        <v>50234.056155500002</v>
      </c>
      <c r="H30" s="269">
        <v>50234.056155500002</v>
      </c>
      <c r="I30" s="269">
        <v>50234.056155500002</v>
      </c>
      <c r="J30" s="269">
        <v>56276.692129499999</v>
      </c>
      <c r="K30" s="269">
        <v>50234.056155500002</v>
      </c>
      <c r="L30" s="269">
        <v>50234.056155500002</v>
      </c>
      <c r="M30" s="269">
        <v>50234.056155500002</v>
      </c>
      <c r="N30" s="269">
        <v>50257.056155500002</v>
      </c>
      <c r="O30" s="122">
        <f t="shared" si="0"/>
        <v>614217.12425220001</v>
      </c>
    </row>
    <row r="31" spans="1:15" x14ac:dyDescent="0.3">
      <c r="A31" s="121" t="s">
        <v>319</v>
      </c>
      <c r="B31" s="121" t="s">
        <v>168</v>
      </c>
      <c r="C31" s="269">
        <v>4155.104082025</v>
      </c>
      <c r="D31" s="269">
        <v>4155.104082025</v>
      </c>
      <c r="E31" s="269">
        <v>4887.5822044750003</v>
      </c>
      <c r="F31" s="269">
        <v>4262.5822044750003</v>
      </c>
      <c r="G31" s="269">
        <v>4262.5822044750003</v>
      </c>
      <c r="H31" s="269">
        <v>4262.5822044750003</v>
      </c>
      <c r="I31" s="269">
        <v>4262.5822044750003</v>
      </c>
      <c r="J31" s="269">
        <v>4262.5822044750003</v>
      </c>
      <c r="K31" s="269">
        <v>4262.5822044750003</v>
      </c>
      <c r="L31" s="269">
        <v>4887.5822044750003</v>
      </c>
      <c r="M31" s="269">
        <v>4262.5822044750003</v>
      </c>
      <c r="N31" s="269">
        <v>4262.5822044750003</v>
      </c>
      <c r="O31" s="122">
        <f t="shared" si="0"/>
        <v>52186.030208800017</v>
      </c>
    </row>
    <row r="32" spans="1:15" x14ac:dyDescent="0.3">
      <c r="A32" s="121" t="s">
        <v>319</v>
      </c>
      <c r="B32" s="121" t="s">
        <v>170</v>
      </c>
      <c r="C32" s="122">
        <v>332.40832656200001</v>
      </c>
      <c r="D32" s="122">
        <v>332.40832656200001</v>
      </c>
      <c r="E32" s="122">
        <v>391.00657635800002</v>
      </c>
      <c r="F32" s="122">
        <v>341.00657635800002</v>
      </c>
      <c r="G32" s="122">
        <v>341.00657635800002</v>
      </c>
      <c r="H32" s="122">
        <v>341.00657635800002</v>
      </c>
      <c r="I32" s="122">
        <v>341.00657635800002</v>
      </c>
      <c r="J32" s="122">
        <v>341.00657635800002</v>
      </c>
      <c r="K32" s="122">
        <v>341.00657635800002</v>
      </c>
      <c r="L32" s="122">
        <v>391.00657635800002</v>
      </c>
      <c r="M32" s="122">
        <v>341.00657635800002</v>
      </c>
      <c r="N32" s="122">
        <v>341.00657635800002</v>
      </c>
      <c r="O32" s="122">
        <f t="shared" si="0"/>
        <v>4174.8824167040002</v>
      </c>
    </row>
    <row r="33" spans="1:15" x14ac:dyDescent="0.3">
      <c r="A33" s="121" t="s">
        <v>320</v>
      </c>
      <c r="B33" s="121" t="s">
        <v>352</v>
      </c>
      <c r="C33" s="122">
        <v>5115.7108331429999</v>
      </c>
      <c r="D33" s="122">
        <v>5115.7108331429999</v>
      </c>
      <c r="E33" s="122">
        <v>10269.18215823</v>
      </c>
      <c r="F33" s="122">
        <v>5269.1821582299999</v>
      </c>
      <c r="G33" s="122">
        <v>5269.1821582299999</v>
      </c>
      <c r="H33" s="122">
        <v>11364.18215823</v>
      </c>
      <c r="I33" s="122">
        <v>5269.1821582299999</v>
      </c>
      <c r="J33" s="122">
        <v>5269.1821582299999</v>
      </c>
      <c r="K33" s="122">
        <v>20269.18215823</v>
      </c>
      <c r="L33" s="122">
        <v>5269.1821582299999</v>
      </c>
      <c r="M33" s="122">
        <v>5269.1821582299999</v>
      </c>
      <c r="N33" s="122">
        <v>10269.18215823</v>
      </c>
      <c r="O33" s="122">
        <f t="shared" si="0"/>
        <v>94018.243248586019</v>
      </c>
    </row>
    <row r="34" spans="1:15" x14ac:dyDescent="0.3">
      <c r="A34" s="121" t="s">
        <v>320</v>
      </c>
      <c r="B34" s="121" t="s">
        <v>165</v>
      </c>
      <c r="C34" s="122">
        <v>0</v>
      </c>
      <c r="D34" s="122">
        <v>0</v>
      </c>
      <c r="E34" s="122">
        <v>4990</v>
      </c>
      <c r="F34" s="122">
        <v>5000</v>
      </c>
      <c r="G34" s="122">
        <v>0</v>
      </c>
      <c r="H34" s="122">
        <v>6590</v>
      </c>
      <c r="I34" s="122">
        <v>5000</v>
      </c>
      <c r="J34" s="122">
        <v>10000</v>
      </c>
      <c r="K34" s="122">
        <v>4990</v>
      </c>
      <c r="L34" s="122">
        <v>5000</v>
      </c>
      <c r="M34" s="122">
        <v>5000</v>
      </c>
      <c r="N34" s="122">
        <v>4990</v>
      </c>
      <c r="O34" s="122">
        <f t="shared" si="0"/>
        <v>51560</v>
      </c>
    </row>
    <row r="35" spans="1:15" x14ac:dyDescent="0.3">
      <c r="A35" s="121" t="s">
        <v>320</v>
      </c>
      <c r="B35" s="121" t="s">
        <v>168</v>
      </c>
      <c r="C35" s="122">
        <v>1751.955764775</v>
      </c>
      <c r="D35" s="122">
        <v>1751.955764775</v>
      </c>
      <c r="E35" s="122">
        <v>11804.51443775</v>
      </c>
      <c r="F35" s="122">
        <v>26804.51443775</v>
      </c>
      <c r="G35" s="122">
        <v>25679.51443775</v>
      </c>
      <c r="H35" s="122">
        <v>2179.5144377500001</v>
      </c>
      <c r="I35" s="122">
        <v>1804.5144377500001</v>
      </c>
      <c r="J35" s="122">
        <v>1804.5144377500001</v>
      </c>
      <c r="K35" s="122">
        <v>6804.5144377500001</v>
      </c>
      <c r="L35" s="122">
        <v>6804.5144377500001</v>
      </c>
      <c r="M35" s="122">
        <v>6804.5144377500001</v>
      </c>
      <c r="N35" s="122">
        <v>1804.5144377500001</v>
      </c>
      <c r="O35" s="122">
        <f t="shared" si="0"/>
        <v>95799.055907049973</v>
      </c>
    </row>
    <row r="36" spans="1:15" x14ac:dyDescent="0.3">
      <c r="A36" s="121" t="s">
        <v>320</v>
      </c>
      <c r="B36" s="121" t="s">
        <v>170</v>
      </c>
      <c r="C36" s="122">
        <v>140.15646118200002</v>
      </c>
      <c r="D36" s="122">
        <v>140.15646118200002</v>
      </c>
      <c r="E36" s="122">
        <v>144.36115502000001</v>
      </c>
      <c r="F36" s="122">
        <v>144.36115502000001</v>
      </c>
      <c r="G36" s="122">
        <v>144.36115502000001</v>
      </c>
      <c r="H36" s="122">
        <v>174.36115502000001</v>
      </c>
      <c r="I36" s="122">
        <v>144.36115502000001</v>
      </c>
      <c r="J36" s="122">
        <v>144.36115502000001</v>
      </c>
      <c r="K36" s="122">
        <v>144.36115502000001</v>
      </c>
      <c r="L36" s="122">
        <v>144.36115502000001</v>
      </c>
      <c r="M36" s="122">
        <v>144.36115502000001</v>
      </c>
      <c r="N36" s="122">
        <v>144.36115502000001</v>
      </c>
      <c r="O36" s="122">
        <f t="shared" si="0"/>
        <v>1753.9244725640006</v>
      </c>
    </row>
    <row r="37" spans="1:15" x14ac:dyDescent="0.3">
      <c r="A37" s="121" t="s">
        <v>321</v>
      </c>
      <c r="B37" s="121" t="s">
        <v>352</v>
      </c>
      <c r="C37" s="122">
        <v>32603</v>
      </c>
      <c r="D37" s="122">
        <v>32575</v>
      </c>
      <c r="E37" s="122">
        <v>32500</v>
      </c>
      <c r="F37" s="122">
        <v>0</v>
      </c>
      <c r="G37" s="122">
        <v>0</v>
      </c>
      <c r="H37" s="122">
        <v>0</v>
      </c>
      <c r="I37" s="122">
        <v>0</v>
      </c>
      <c r="J37" s="122">
        <v>0</v>
      </c>
      <c r="K37" s="122">
        <v>0</v>
      </c>
      <c r="L37" s="122">
        <v>0</v>
      </c>
      <c r="M37" s="122">
        <v>0</v>
      </c>
      <c r="N37" s="122">
        <v>0</v>
      </c>
      <c r="O37" s="122">
        <f t="shared" si="0"/>
        <v>97678</v>
      </c>
    </row>
    <row r="38" spans="1:15" x14ac:dyDescent="0.3">
      <c r="A38" s="121" t="s">
        <v>322</v>
      </c>
      <c r="B38" s="121" t="s">
        <v>352</v>
      </c>
      <c r="C38" s="122">
        <v>14351500.940911697</v>
      </c>
      <c r="D38" s="122">
        <v>1114602.4367966997</v>
      </c>
      <c r="E38" s="122">
        <v>2050151.8370245004</v>
      </c>
      <c r="F38" s="122">
        <v>542371.7027707001</v>
      </c>
      <c r="G38" s="122">
        <v>652261.19053010002</v>
      </c>
      <c r="H38" s="122">
        <v>767373.23888279998</v>
      </c>
      <c r="I38" s="122">
        <v>705377.9023971</v>
      </c>
      <c r="J38" s="122">
        <v>693622.44776190002</v>
      </c>
      <c r="K38" s="122">
        <v>735370.97074329993</v>
      </c>
      <c r="L38" s="122">
        <v>821453.61821089988</v>
      </c>
      <c r="M38" s="122">
        <v>554942.3359051001</v>
      </c>
      <c r="N38" s="122">
        <v>683987.12792509992</v>
      </c>
      <c r="O38" s="122">
        <f t="shared" si="0"/>
        <v>23673015.749859896</v>
      </c>
    </row>
    <row r="39" spans="1:15" x14ac:dyDescent="0.3">
      <c r="A39" s="121" t="s">
        <v>323</v>
      </c>
      <c r="B39" s="121" t="s">
        <v>352</v>
      </c>
      <c r="C39" s="122">
        <v>0</v>
      </c>
      <c r="D39" s="122">
        <v>147203</v>
      </c>
      <c r="E39" s="122">
        <v>16500</v>
      </c>
      <c r="F39" s="122">
        <v>0</v>
      </c>
      <c r="G39" s="122">
        <v>11500</v>
      </c>
      <c r="H39" s="122">
        <v>5000</v>
      </c>
      <c r="I39" s="122">
        <v>11500</v>
      </c>
      <c r="J39" s="122">
        <v>0</v>
      </c>
      <c r="K39" s="122">
        <v>16500</v>
      </c>
      <c r="L39" s="122">
        <v>14500</v>
      </c>
      <c r="M39" s="122">
        <v>31000</v>
      </c>
      <c r="N39" s="122">
        <v>5000</v>
      </c>
      <c r="O39" s="122">
        <f t="shared" si="0"/>
        <v>258703</v>
      </c>
    </row>
    <row r="40" spans="1:15" x14ac:dyDescent="0.3">
      <c r="A40" s="121" t="s">
        <v>324</v>
      </c>
      <c r="B40" s="121" t="s">
        <v>352</v>
      </c>
      <c r="C40" s="122">
        <v>142007.26717229999</v>
      </c>
      <c r="D40" s="122">
        <v>113368.7068503</v>
      </c>
      <c r="E40" s="122">
        <v>152004.29908190001</v>
      </c>
      <c r="F40" s="122">
        <v>142013.09469340002</v>
      </c>
      <c r="G40" s="122">
        <v>92066.973062699995</v>
      </c>
      <c r="H40" s="122">
        <v>95514.806560500001</v>
      </c>
      <c r="I40" s="122">
        <v>93291.783631400001</v>
      </c>
      <c r="J40" s="122">
        <v>103573.7078588</v>
      </c>
      <c r="K40" s="122">
        <v>106970.51144230001</v>
      </c>
      <c r="L40" s="122">
        <v>242490.8524186</v>
      </c>
      <c r="M40" s="122">
        <v>247077.44265500002</v>
      </c>
      <c r="N40" s="122">
        <v>214747.16249399999</v>
      </c>
      <c r="O40" s="122">
        <f t="shared" si="0"/>
        <v>1745126.6079211999</v>
      </c>
    </row>
    <row r="41" spans="1:15" x14ac:dyDescent="0.3">
      <c r="A41" s="121" t="s">
        <v>325</v>
      </c>
      <c r="B41" s="121" t="s">
        <v>168</v>
      </c>
      <c r="C41" s="122">
        <v>7000</v>
      </c>
      <c r="D41" s="122">
        <v>7000</v>
      </c>
      <c r="E41" s="122">
        <v>10750</v>
      </c>
      <c r="F41" s="122">
        <v>7000</v>
      </c>
      <c r="G41" s="122">
        <v>7000</v>
      </c>
      <c r="H41" s="122">
        <v>10750</v>
      </c>
      <c r="I41" s="122">
        <v>3000</v>
      </c>
      <c r="J41" s="122">
        <v>12500</v>
      </c>
      <c r="K41" s="122">
        <v>16250</v>
      </c>
      <c r="L41" s="122">
        <v>12500</v>
      </c>
      <c r="M41" s="122">
        <v>12500</v>
      </c>
      <c r="N41" s="122">
        <v>16250</v>
      </c>
      <c r="O41" s="122">
        <f t="shared" si="0"/>
        <v>122500</v>
      </c>
    </row>
    <row r="42" spans="1:15" x14ac:dyDescent="0.3">
      <c r="A42" s="234" t="s">
        <v>350</v>
      </c>
      <c r="B42" s="121" t="s">
        <v>352</v>
      </c>
      <c r="C42" s="122">
        <f>'42-8_NOx Allowances'!E37</f>
        <v>24.24</v>
      </c>
      <c r="D42" s="122">
        <f>'42-8_NOx Allowances'!F37</f>
        <v>0.47</v>
      </c>
      <c r="E42" s="122">
        <f>'42-8_NOx Allowances'!G37</f>
        <v>0</v>
      </c>
      <c r="F42" s="122">
        <f>'42-8_NOx Allowances'!H37</f>
        <v>0</v>
      </c>
      <c r="G42" s="122">
        <f>'42-8_NOx Allowances'!I37</f>
        <v>262.30759849851461</v>
      </c>
      <c r="H42" s="122">
        <f>'42-8_NOx Allowances'!J37</f>
        <v>476.14702363097803</v>
      </c>
      <c r="I42" s="122">
        <f>'42-8_NOx Allowances'!K37</f>
        <v>522.86863772597701</v>
      </c>
      <c r="J42" s="122">
        <f>'42-8_NOx Allowances'!L37</f>
        <v>518.89887150263201</v>
      </c>
      <c r="K42" s="122">
        <f>'42-8_NOx Allowances'!M37</f>
        <v>375.298421053825</v>
      </c>
      <c r="L42" s="122">
        <f>'42-8_NOx Allowances'!N37</f>
        <v>0</v>
      </c>
      <c r="M42" s="122">
        <f>'42-8_NOx Allowances'!O37</f>
        <v>0</v>
      </c>
      <c r="N42" s="122">
        <f>'42-8_NOx Allowances'!P37</f>
        <v>20.53</v>
      </c>
      <c r="O42" s="122">
        <f>'42-8_NOx Allowances'!Q37</f>
        <v>2200.7605524119267</v>
      </c>
    </row>
    <row r="43" spans="1:15" ht="16" thickBot="1" x14ac:dyDescent="0.45">
      <c r="A43" s="234" t="s">
        <v>351</v>
      </c>
      <c r="B43" s="121" t="s">
        <v>352</v>
      </c>
      <c r="C43" s="122">
        <f>'42-8_SO2 Allowances'!E36</f>
        <v>131.18852991546601</v>
      </c>
      <c r="D43" s="122">
        <f>'42-8_SO2 Allowances'!F36</f>
        <v>66.447550660907595</v>
      </c>
      <c r="E43" s="122">
        <f>'42-8_SO2 Allowances'!G36</f>
        <v>113.76838394431583</v>
      </c>
      <c r="F43" s="122">
        <f>'42-8_SO2 Allowances'!H36</f>
        <v>130.13261667916225</v>
      </c>
      <c r="G43" s="122">
        <f>'42-8_SO2 Allowances'!I36</f>
        <v>118.34019847790044</v>
      </c>
      <c r="H43" s="122">
        <f>'42-8_SO2 Allowances'!J36</f>
        <v>222.72683581997697</v>
      </c>
      <c r="I43" s="122">
        <f>'42-8_SO2 Allowances'!K36</f>
        <v>243.981751586135</v>
      </c>
      <c r="J43" s="122">
        <f>'42-8_SO2 Allowances'!L36</f>
        <v>243.30018803800399</v>
      </c>
      <c r="K43" s="122">
        <f>'42-8_SO2 Allowances'!M36</f>
        <v>177.79545390881398</v>
      </c>
      <c r="L43" s="122">
        <f>'42-8_SO2 Allowances'!N36</f>
        <v>102.71116517904305</v>
      </c>
      <c r="M43" s="122">
        <f>'42-8_SO2 Allowances'!O36</f>
        <v>19.774954991459452</v>
      </c>
      <c r="N43" s="122">
        <f>'42-8_SO2 Allowances'!P36</f>
        <v>116.73510442399899</v>
      </c>
      <c r="O43" s="122">
        <f>'42-8_SO2 Allowances'!Q36</f>
        <v>1686.9027336251836</v>
      </c>
    </row>
    <row r="44" spans="1:15" ht="14.5" thickBot="1" x14ac:dyDescent="0.35">
      <c r="A44" s="443"/>
      <c r="B44" s="121" t="s">
        <v>64</v>
      </c>
      <c r="C44" s="131">
        <f>SUM(C5:C43)</f>
        <v>14967250.485384313</v>
      </c>
      <c r="D44" s="131">
        <f t="shared" ref="D44:O44" si="1">SUM(D5:D43)</f>
        <v>1866711.0156549606</v>
      </c>
      <c r="E44" s="131">
        <f t="shared" si="1"/>
        <v>2969556.1460767449</v>
      </c>
      <c r="F44" s="131">
        <f t="shared" si="1"/>
        <v>1174695.3109757793</v>
      </c>
      <c r="G44" s="131">
        <f t="shared" si="1"/>
        <v>1236165.5023601763</v>
      </c>
      <c r="H44" s="131">
        <f t="shared" si="1"/>
        <v>1416637.0159251511</v>
      </c>
      <c r="I44" s="131">
        <f t="shared" si="1"/>
        <v>1257331.723769912</v>
      </c>
      <c r="J44" s="131">
        <f t="shared" si="1"/>
        <v>1283792.5255498406</v>
      </c>
      <c r="K44" s="131">
        <f t="shared" si="1"/>
        <v>1409257.3358181627</v>
      </c>
      <c r="L44" s="131">
        <f t="shared" si="1"/>
        <v>1574012.4643120789</v>
      </c>
      <c r="M44" s="131">
        <f t="shared" si="1"/>
        <v>1368240.8430176917</v>
      </c>
      <c r="N44" s="131">
        <f t="shared" si="1"/>
        <v>1440256.9018930241</v>
      </c>
      <c r="O44" s="131">
        <f t="shared" si="1"/>
        <v>31963907.270737834</v>
      </c>
    </row>
    <row r="45" spans="1:15" ht="14.5" thickTop="1" x14ac:dyDescent="0.3">
      <c r="A45" s="490" t="s">
        <v>33</v>
      </c>
      <c r="C45" s="444"/>
      <c r="D45" s="444"/>
      <c r="E45" s="444"/>
      <c r="F45" s="444"/>
      <c r="G45" s="444"/>
      <c r="H45" s="444"/>
      <c r="I45" s="444"/>
      <c r="J45" s="444"/>
      <c r="K45" s="444"/>
      <c r="L45" s="444"/>
      <c r="M45" s="444"/>
      <c r="N45" s="444"/>
    </row>
    <row r="46" spans="1:15" x14ac:dyDescent="0.3">
      <c r="A46" s="490" t="s">
        <v>590</v>
      </c>
    </row>
    <row r="1543" spans="5:5" x14ac:dyDescent="0.3">
      <c r="E1543" s="432"/>
    </row>
  </sheetData>
  <pageMargins left="0.5" right="0.5" top="1.25" bottom="0.5" header="0.75" footer="0.5"/>
  <pageSetup scale="48" orientation="landscape" r:id="rId1"/>
  <headerFooter>
    <oddHeader>&amp;C&amp;"Arial,Regular"&amp;10
GULF POWER COMPANY
ENVIRONMENTAL COST RECOVERY CLAUSE
CALCULATION OF THE PROJECTION AMOUNT&amp;R&amp;"Arial,Regular"&amp;8 FORM: 42-2P-1 pg. 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N1543"/>
  <sheetViews>
    <sheetView showGridLines="0" topLeftCell="A3" zoomScale="80" zoomScaleNormal="80" workbookViewId="0">
      <selection activeCell="J7" sqref="J7"/>
    </sheetView>
  </sheetViews>
  <sheetFormatPr defaultColWidth="9" defaultRowHeight="14" x14ac:dyDescent="0.3"/>
  <cols>
    <col min="1" max="1" width="34.08203125" style="427" customWidth="1"/>
    <col min="2" max="2" width="11.25" style="427" customWidth="1"/>
    <col min="3" max="3" width="19.33203125" style="427" customWidth="1"/>
    <col min="4" max="4" width="10.58203125" style="427" customWidth="1"/>
    <col min="5" max="5" width="12.5" style="427" customWidth="1"/>
    <col min="6" max="6" width="13.08203125" style="427" customWidth="1"/>
    <col min="7" max="7" width="13.75" style="427" bestFit="1" customWidth="1"/>
    <col min="8" max="8" width="11.33203125" style="427" bestFit="1" customWidth="1"/>
    <col min="9" max="14" width="10.25" style="427" customWidth="1"/>
    <col min="15" max="16384" width="9" style="427"/>
  </cols>
  <sheetData>
    <row r="1" spans="1:14" ht="14.5" thickBot="1" x14ac:dyDescent="0.35">
      <c r="A1" s="426"/>
      <c r="B1" s="426"/>
      <c r="C1" s="426"/>
      <c r="D1" s="426"/>
      <c r="E1" s="426"/>
      <c r="F1" s="426"/>
      <c r="G1" s="426"/>
      <c r="H1" s="426"/>
      <c r="I1" s="426"/>
      <c r="J1" s="426"/>
      <c r="K1" s="426"/>
      <c r="L1" s="426"/>
      <c r="M1" s="426"/>
      <c r="N1" s="426"/>
    </row>
    <row r="2" spans="1:14" ht="15" customHeight="1" x14ac:dyDescent="0.3">
      <c r="A2" s="442"/>
      <c r="B2" s="442"/>
      <c r="C2" s="319"/>
      <c r="D2" s="442"/>
      <c r="E2" s="319" t="s">
        <v>186</v>
      </c>
      <c r="F2" s="442"/>
      <c r="G2" s="442"/>
      <c r="H2" s="442"/>
      <c r="I2" s="442"/>
      <c r="J2" s="442"/>
      <c r="K2" s="442"/>
      <c r="L2" s="442"/>
      <c r="M2" s="442"/>
      <c r="N2" s="442"/>
    </row>
    <row r="3" spans="1:14" ht="15" customHeight="1" thickBot="1" x14ac:dyDescent="0.35">
      <c r="A3" s="426"/>
      <c r="B3" s="426"/>
      <c r="C3" s="426"/>
      <c r="D3" s="320"/>
      <c r="E3" s="426"/>
      <c r="F3" s="320" t="s">
        <v>221</v>
      </c>
      <c r="G3" s="426"/>
      <c r="H3" s="426"/>
      <c r="I3" s="426"/>
      <c r="J3" s="426"/>
      <c r="K3" s="426"/>
      <c r="L3" s="426"/>
      <c r="M3" s="426"/>
      <c r="N3" s="426"/>
    </row>
    <row r="4" spans="1:14" x14ac:dyDescent="0.3">
      <c r="A4" s="126" t="s">
        <v>188</v>
      </c>
      <c r="B4" s="126" t="s">
        <v>189</v>
      </c>
      <c r="C4" s="154" t="s">
        <v>239</v>
      </c>
      <c r="D4" s="154" t="s">
        <v>190</v>
      </c>
      <c r="E4" s="154" t="s">
        <v>191</v>
      </c>
      <c r="F4" s="154" t="s">
        <v>192</v>
      </c>
      <c r="G4" s="154" t="s">
        <v>193</v>
      </c>
      <c r="H4" s="154" t="s">
        <v>194</v>
      </c>
    </row>
    <row r="5" spans="1:14" ht="14.5" thickBot="1" x14ac:dyDescent="0.35">
      <c r="A5" s="426"/>
      <c r="B5" s="426"/>
      <c r="C5" s="426"/>
      <c r="D5" s="426"/>
      <c r="E5" s="426"/>
      <c r="F5" s="428"/>
      <c r="G5" s="428"/>
      <c r="H5" s="428"/>
      <c r="I5" s="426"/>
      <c r="J5" s="426"/>
      <c r="K5" s="426"/>
      <c r="L5" s="426"/>
      <c r="M5" s="426"/>
      <c r="N5" s="426"/>
    </row>
    <row r="6" spans="1:14" ht="15.75" customHeight="1" thickBot="1" x14ac:dyDescent="0.35">
      <c r="A6" s="584" t="s">
        <v>222</v>
      </c>
      <c r="B6" s="584" t="s">
        <v>164</v>
      </c>
      <c r="C6" s="311" t="s">
        <v>196</v>
      </c>
      <c r="D6" s="584" t="s">
        <v>197</v>
      </c>
      <c r="E6" s="585"/>
      <c r="F6" s="586" t="s">
        <v>198</v>
      </c>
      <c r="G6" s="587"/>
      <c r="H6" s="588"/>
    </row>
    <row r="7" spans="1:14" ht="25.5" thickBot="1" x14ac:dyDescent="0.35">
      <c r="A7" s="584"/>
      <c r="B7" s="584"/>
      <c r="C7" s="311" t="s">
        <v>199</v>
      </c>
      <c r="D7" s="311" t="s">
        <v>200</v>
      </c>
      <c r="E7" s="311" t="s">
        <v>201</v>
      </c>
      <c r="F7" s="270" t="s">
        <v>398</v>
      </c>
      <c r="G7" s="270" t="s">
        <v>202</v>
      </c>
      <c r="H7" s="270" t="s">
        <v>400</v>
      </c>
    </row>
    <row r="8" spans="1:14" x14ac:dyDescent="0.3">
      <c r="A8" s="132" t="s">
        <v>311</v>
      </c>
      <c r="B8" s="132" t="str">
        <f>RAD_ECRC_42_2P_1_pg_1!B5</f>
        <v xml:space="preserve">Base </v>
      </c>
      <c r="C8" s="133">
        <f>RAD_ECRC_42_2P_1_pg_1!O5</f>
        <v>255915.37543969994</v>
      </c>
      <c r="D8" s="134">
        <v>1</v>
      </c>
      <c r="E8" s="133">
        <f>C8*D8</f>
        <v>255915.37543969994</v>
      </c>
      <c r="F8" s="133">
        <v>0</v>
      </c>
      <c r="G8" s="133">
        <f>E8</f>
        <v>255915.37543969994</v>
      </c>
      <c r="H8" s="133">
        <f>F8</f>
        <v>0</v>
      </c>
    </row>
    <row r="9" spans="1:14" x14ac:dyDescent="0.3">
      <c r="A9" s="132" t="s">
        <v>311</v>
      </c>
      <c r="B9" s="132" t="str">
        <f>RAD_ECRC_42_2P_1_pg_1!B6</f>
        <v>Intermediate</v>
      </c>
      <c r="C9" s="133">
        <f>RAD_ECRC_42_2P_1_pg_1!O6</f>
        <v>14926</v>
      </c>
      <c r="D9" s="134">
        <v>0.97592230000000002</v>
      </c>
      <c r="E9" s="133">
        <f t="shared" ref="E9:E46" si="0">C9*D9</f>
        <v>14566.616249799999</v>
      </c>
      <c r="F9" s="133">
        <v>0</v>
      </c>
      <c r="G9" s="133">
        <f t="shared" ref="G9:H13" si="1">E9</f>
        <v>14566.616249799999</v>
      </c>
      <c r="H9" s="133">
        <f t="shared" si="1"/>
        <v>0</v>
      </c>
    </row>
    <row r="10" spans="1:14" x14ac:dyDescent="0.3">
      <c r="A10" s="132" t="s">
        <v>311</v>
      </c>
      <c r="B10" s="132" t="str">
        <f>RAD_ECRC_42_2P_1_pg_1!B7</f>
        <v>Peaking</v>
      </c>
      <c r="C10" s="133">
        <f>RAD_ECRC_42_2P_1_pg_1!O7</f>
        <v>8389</v>
      </c>
      <c r="D10" s="134">
        <v>0.76085999999999998</v>
      </c>
      <c r="E10" s="133">
        <f t="shared" si="0"/>
        <v>6382.8545400000003</v>
      </c>
      <c r="F10" s="133">
        <v>0</v>
      </c>
      <c r="G10" s="133">
        <f t="shared" si="1"/>
        <v>6382.8545400000003</v>
      </c>
      <c r="H10" s="133">
        <f t="shared" si="1"/>
        <v>0</v>
      </c>
    </row>
    <row r="11" spans="1:14" x14ac:dyDescent="0.3">
      <c r="A11" s="132" t="s">
        <v>312</v>
      </c>
      <c r="B11" s="132" t="str">
        <f>RAD_ECRC_42_2P_1_pg_1!B8</f>
        <v xml:space="preserve">Base </v>
      </c>
      <c r="C11" s="133">
        <f>RAD_ECRC_42_2P_1_pg_1!O8</f>
        <v>128382.35580137395</v>
      </c>
      <c r="D11" s="134">
        <v>1</v>
      </c>
      <c r="E11" s="133">
        <f t="shared" si="0"/>
        <v>128382.35580137395</v>
      </c>
      <c r="F11" s="133">
        <v>0</v>
      </c>
      <c r="G11" s="133">
        <f t="shared" si="1"/>
        <v>128382.35580137395</v>
      </c>
      <c r="H11" s="133">
        <f t="shared" si="1"/>
        <v>0</v>
      </c>
    </row>
    <row r="12" spans="1:14" x14ac:dyDescent="0.3">
      <c r="A12" s="132" t="s">
        <v>312</v>
      </c>
      <c r="B12" s="132" t="str">
        <f>RAD_ECRC_42_2P_1_pg_1!B9</f>
        <v>Intermediate</v>
      </c>
      <c r="C12" s="133">
        <f>RAD_ECRC_42_2P_1_pg_1!O9</f>
        <v>63966.560205949994</v>
      </c>
      <c r="D12" s="134">
        <v>0.97592230000000002</v>
      </c>
      <c r="E12" s="133">
        <f t="shared" si="0"/>
        <v>62426.392559279193</v>
      </c>
      <c r="F12" s="133">
        <v>0</v>
      </c>
      <c r="G12" s="133">
        <f t="shared" si="1"/>
        <v>62426.392559279193</v>
      </c>
      <c r="H12" s="133">
        <f t="shared" si="1"/>
        <v>0</v>
      </c>
    </row>
    <row r="13" spans="1:14" x14ac:dyDescent="0.3">
      <c r="A13" s="132" t="s">
        <v>312</v>
      </c>
      <c r="B13" s="132" t="str">
        <f>RAD_ECRC_42_2P_1_pg_1!B10</f>
        <v>Peaking</v>
      </c>
      <c r="C13" s="133">
        <f>RAD_ECRC_42_2P_1_pg_1!O10</f>
        <v>3517.3248164760003</v>
      </c>
      <c r="D13" s="134">
        <v>0.76085999999999998</v>
      </c>
      <c r="E13" s="133">
        <f t="shared" si="0"/>
        <v>2676.1917598639293</v>
      </c>
      <c r="F13" s="133">
        <v>0</v>
      </c>
      <c r="G13" s="133">
        <f t="shared" si="1"/>
        <v>2676.1917598639293</v>
      </c>
      <c r="H13" s="133">
        <f t="shared" si="1"/>
        <v>0</v>
      </c>
    </row>
    <row r="14" spans="1:14" x14ac:dyDescent="0.3">
      <c r="A14" s="132" t="s">
        <v>313</v>
      </c>
      <c r="B14" s="132" t="str">
        <f>RAD_ECRC_42_2P_1_pg_1!B11</f>
        <v xml:space="preserve">Base </v>
      </c>
      <c r="C14" s="133">
        <f>RAD_ECRC_42_2P_1_pg_1!O11</f>
        <v>1500</v>
      </c>
      <c r="D14" s="134">
        <v>1</v>
      </c>
      <c r="E14" s="133">
        <f t="shared" si="0"/>
        <v>1500</v>
      </c>
      <c r="F14" s="133">
        <f>E14</f>
        <v>1500</v>
      </c>
      <c r="G14" s="133">
        <v>0</v>
      </c>
      <c r="H14" s="133">
        <v>0</v>
      </c>
    </row>
    <row r="15" spans="1:14" x14ac:dyDescent="0.3">
      <c r="A15" s="132" t="s">
        <v>314</v>
      </c>
      <c r="B15" s="132" t="str">
        <f>RAD_ECRC_42_2P_1_pg_1!B12</f>
        <v xml:space="preserve">Base </v>
      </c>
      <c r="C15" s="133">
        <f>RAD_ECRC_42_2P_1_pg_1!O12</f>
        <v>503141.02103384817</v>
      </c>
      <c r="D15" s="134">
        <v>1</v>
      </c>
      <c r="E15" s="133">
        <f t="shared" si="0"/>
        <v>503141.02103384817</v>
      </c>
      <c r="F15" s="133">
        <v>0</v>
      </c>
      <c r="G15" s="133">
        <f>E15</f>
        <v>503141.02103384817</v>
      </c>
      <c r="H15" s="133">
        <f>F15</f>
        <v>0</v>
      </c>
    </row>
    <row r="16" spans="1:14" x14ac:dyDescent="0.3">
      <c r="A16" s="132" t="s">
        <v>314</v>
      </c>
      <c r="B16" s="132" t="str">
        <f>RAD_ECRC_42_2P_1_pg_1!B13</f>
        <v>Intermediate</v>
      </c>
      <c r="C16" s="133">
        <f>RAD_ECRC_42_2P_1_pg_1!O13</f>
        <v>114057.36489689999</v>
      </c>
      <c r="D16" s="134">
        <v>0.97592230000000002</v>
      </c>
      <c r="E16" s="133">
        <f t="shared" si="0"/>
        <v>111311.12588212191</v>
      </c>
      <c r="F16" s="133">
        <v>0</v>
      </c>
      <c r="G16" s="133">
        <f t="shared" ref="G16:H19" si="2">E16</f>
        <v>111311.12588212191</v>
      </c>
      <c r="H16" s="133">
        <f t="shared" si="2"/>
        <v>0</v>
      </c>
    </row>
    <row r="17" spans="1:8" x14ac:dyDescent="0.3">
      <c r="A17" s="132" t="s">
        <v>314</v>
      </c>
      <c r="B17" s="132" t="str">
        <f>RAD_ECRC_42_2P_1_pg_1!B14</f>
        <v>Peaking</v>
      </c>
      <c r="C17" s="133">
        <f>RAD_ECRC_42_2P_1_pg_1!O14</f>
        <v>19795.589191751998</v>
      </c>
      <c r="D17" s="134">
        <v>0.76085999999999998</v>
      </c>
      <c r="E17" s="133">
        <f t="shared" si="0"/>
        <v>15061.671992436424</v>
      </c>
      <c r="F17" s="133">
        <v>0</v>
      </c>
      <c r="G17" s="133">
        <f t="shared" si="2"/>
        <v>15061.671992436424</v>
      </c>
      <c r="H17" s="133">
        <f t="shared" si="2"/>
        <v>0</v>
      </c>
    </row>
    <row r="18" spans="1:8" x14ac:dyDescent="0.3">
      <c r="A18" s="132" t="s">
        <v>314</v>
      </c>
      <c r="B18" s="132" t="str">
        <f>RAD_ECRC_42_2P_1_pg_1!B15</f>
        <v xml:space="preserve">Base </v>
      </c>
      <c r="C18" s="133">
        <f>RAD_ECRC_42_2P_1_pg_1!O15</f>
        <v>0</v>
      </c>
      <c r="D18" s="134">
        <v>1</v>
      </c>
      <c r="E18" s="133">
        <f t="shared" si="0"/>
        <v>0</v>
      </c>
      <c r="F18" s="133">
        <v>0</v>
      </c>
      <c r="G18" s="133">
        <f t="shared" si="2"/>
        <v>0</v>
      </c>
      <c r="H18" s="133">
        <f t="shared" si="2"/>
        <v>0</v>
      </c>
    </row>
    <row r="19" spans="1:8" x14ac:dyDescent="0.3">
      <c r="A19" s="132" t="s">
        <v>314</v>
      </c>
      <c r="B19" s="132" t="str">
        <f>RAD_ECRC_42_2P_1_pg_1!B16</f>
        <v>Intermediate</v>
      </c>
      <c r="C19" s="133">
        <f>RAD_ECRC_42_2P_1_pg_1!O16</f>
        <v>0</v>
      </c>
      <c r="D19" s="134">
        <v>0.97592230000000002</v>
      </c>
      <c r="E19" s="133">
        <f t="shared" si="0"/>
        <v>0</v>
      </c>
      <c r="F19" s="133">
        <v>0</v>
      </c>
      <c r="G19" s="133">
        <f t="shared" si="2"/>
        <v>0</v>
      </c>
      <c r="H19" s="133">
        <f t="shared" si="2"/>
        <v>0</v>
      </c>
    </row>
    <row r="20" spans="1:8" x14ac:dyDescent="0.3">
      <c r="A20" s="132" t="s">
        <v>315</v>
      </c>
      <c r="B20" s="132" t="str">
        <f>RAD_ECRC_42_2P_1_pg_1!B17</f>
        <v xml:space="preserve">Base </v>
      </c>
      <c r="C20" s="133">
        <f>RAD_ECRC_42_2P_1_pg_1!O17</f>
        <v>1245562.396572524</v>
      </c>
      <c r="D20" s="134">
        <v>1</v>
      </c>
      <c r="E20" s="133">
        <f t="shared" si="0"/>
        <v>1245562.396572524</v>
      </c>
      <c r="F20" s="133">
        <f>E20</f>
        <v>1245562.396572524</v>
      </c>
      <c r="G20" s="133">
        <v>0</v>
      </c>
      <c r="H20" s="133">
        <v>0</v>
      </c>
    </row>
    <row r="21" spans="1:8" x14ac:dyDescent="0.3">
      <c r="A21" s="132" t="s">
        <v>315</v>
      </c>
      <c r="B21" s="132" t="str">
        <f>RAD_ECRC_42_2P_1_pg_1!B18</f>
        <v>Intermediate</v>
      </c>
      <c r="C21" s="133">
        <f>RAD_ECRC_42_2P_1_pg_1!O18</f>
        <v>202819.79019970002</v>
      </c>
      <c r="D21" s="134">
        <v>0.97592230000000002</v>
      </c>
      <c r="E21" s="133">
        <f t="shared" si="0"/>
        <v>197936.3561372087</v>
      </c>
      <c r="F21" s="133">
        <f t="shared" ref="F21:F28" si="3">E21</f>
        <v>197936.3561372087</v>
      </c>
      <c r="G21" s="133">
        <v>0</v>
      </c>
      <c r="H21" s="133">
        <v>0</v>
      </c>
    </row>
    <row r="22" spans="1:8" x14ac:dyDescent="0.3">
      <c r="A22" s="132" t="s">
        <v>315</v>
      </c>
      <c r="B22" s="132" t="str">
        <f>RAD_ECRC_42_2P_1_pg_1!B19</f>
        <v>Peaking</v>
      </c>
      <c r="C22" s="133">
        <f>RAD_ECRC_42_2P_1_pg_1!O19</f>
        <v>11379.663215975999</v>
      </c>
      <c r="D22" s="134">
        <v>0.76085999999999998</v>
      </c>
      <c r="E22" s="133">
        <f t="shared" si="0"/>
        <v>8658.3305545074982</v>
      </c>
      <c r="F22" s="133">
        <f t="shared" si="3"/>
        <v>8658.3305545074982</v>
      </c>
      <c r="G22" s="133">
        <v>0</v>
      </c>
      <c r="H22" s="133">
        <v>0</v>
      </c>
    </row>
    <row r="23" spans="1:8" x14ac:dyDescent="0.3">
      <c r="A23" s="132" t="s">
        <v>315</v>
      </c>
      <c r="B23" s="132" t="str">
        <f>RAD_ECRC_42_2P_1_pg_1!B20</f>
        <v>Transmission</v>
      </c>
      <c r="C23" s="133">
        <f>RAD_ECRC_42_2P_1_pg_1!O20</f>
        <v>172995.30687960004</v>
      </c>
      <c r="D23" s="134">
        <v>0.9723427</v>
      </c>
      <c r="E23" s="133">
        <f t="shared" si="0"/>
        <v>168210.72377863887</v>
      </c>
      <c r="F23" s="133">
        <f t="shared" si="3"/>
        <v>168210.72377863887</v>
      </c>
      <c r="G23" s="133">
        <v>0</v>
      </c>
      <c r="H23" s="133">
        <v>0</v>
      </c>
    </row>
    <row r="24" spans="1:8" x14ac:dyDescent="0.3">
      <c r="A24" s="132" t="s">
        <v>316</v>
      </c>
      <c r="B24" s="132" t="str">
        <f>RAD_ECRC_42_2P_1_pg_1!B21</f>
        <v xml:space="preserve">Base </v>
      </c>
      <c r="C24" s="133">
        <f>RAD_ECRC_42_2P_1_pg_1!O21</f>
        <v>-408036</v>
      </c>
      <c r="D24" s="134">
        <v>1</v>
      </c>
      <c r="E24" s="133">
        <f t="shared" si="0"/>
        <v>-408036</v>
      </c>
      <c r="F24" s="133">
        <f t="shared" si="3"/>
        <v>-408036</v>
      </c>
      <c r="G24" s="133">
        <v>0</v>
      </c>
      <c r="H24" s="133">
        <v>0</v>
      </c>
    </row>
    <row r="25" spans="1:8" x14ac:dyDescent="0.3">
      <c r="A25" s="132" t="s">
        <v>316</v>
      </c>
      <c r="B25" s="132" t="str">
        <f>RAD_ECRC_42_2P_1_pg_1!B22</f>
        <v>Distribution</v>
      </c>
      <c r="C25" s="133">
        <f>RAD_ECRC_42_2P_1_pg_1!O22</f>
        <v>2393098.6093597002</v>
      </c>
      <c r="D25" s="134">
        <v>0.98141920000000005</v>
      </c>
      <c r="E25" s="133">
        <f t="shared" si="0"/>
        <v>2348632.9227189096</v>
      </c>
      <c r="F25" s="133">
        <v>0</v>
      </c>
      <c r="G25" s="133">
        <v>0</v>
      </c>
      <c r="H25" s="133">
        <f>E25</f>
        <v>2348632.9227189096</v>
      </c>
    </row>
    <row r="26" spans="1:8" x14ac:dyDescent="0.3">
      <c r="A26" s="132" t="s">
        <v>316</v>
      </c>
      <c r="B26" s="132" t="str">
        <f>RAD_ECRC_42_2P_1_pg_1!B23</f>
        <v>Transmission</v>
      </c>
      <c r="C26" s="133">
        <f>RAD_ECRC_42_2P_1_pg_1!O23</f>
        <v>197860.80387600005</v>
      </c>
      <c r="D26" s="134">
        <v>0.9723427</v>
      </c>
      <c r="E26" s="133">
        <f t="shared" si="0"/>
        <v>192388.50826496034</v>
      </c>
      <c r="F26" s="133">
        <f t="shared" si="3"/>
        <v>192388.50826496034</v>
      </c>
      <c r="G26" s="133">
        <v>0</v>
      </c>
      <c r="H26" s="133">
        <v>0</v>
      </c>
    </row>
    <row r="27" spans="1:8" x14ac:dyDescent="0.3">
      <c r="A27" s="132" t="s">
        <v>317</v>
      </c>
      <c r="B27" s="132" t="str">
        <f>RAD_ECRC_42_2P_1_pg_1!B24</f>
        <v xml:space="preserve">Base </v>
      </c>
      <c r="C27" s="133">
        <f>RAD_ECRC_42_2P_1_pg_1!O24</f>
        <v>23500</v>
      </c>
      <c r="D27" s="134">
        <v>1</v>
      </c>
      <c r="E27" s="133">
        <f t="shared" si="0"/>
        <v>23500</v>
      </c>
      <c r="F27" s="133">
        <f t="shared" si="3"/>
        <v>23500</v>
      </c>
      <c r="G27" s="133">
        <v>0</v>
      </c>
      <c r="H27" s="133">
        <v>0</v>
      </c>
    </row>
    <row r="28" spans="1:8" x14ac:dyDescent="0.3">
      <c r="A28" s="132" t="s">
        <v>317</v>
      </c>
      <c r="B28" s="132" t="str">
        <f>RAD_ECRC_42_2P_1_pg_1!B25</f>
        <v>Intermediate</v>
      </c>
      <c r="C28" s="133">
        <f>RAD_ECRC_42_2P_1_pg_1!O25</f>
        <v>11500</v>
      </c>
      <c r="D28" s="134">
        <v>0.97592230000000002</v>
      </c>
      <c r="E28" s="133">
        <f t="shared" si="0"/>
        <v>11223.106450000001</v>
      </c>
      <c r="F28" s="133">
        <f t="shared" si="3"/>
        <v>11223.106450000001</v>
      </c>
      <c r="G28" s="133">
        <v>0</v>
      </c>
      <c r="H28" s="133">
        <v>0</v>
      </c>
    </row>
    <row r="29" spans="1:8" x14ac:dyDescent="0.3">
      <c r="A29" s="132" t="s">
        <v>318</v>
      </c>
      <c r="B29" s="132" t="str">
        <f>RAD_ECRC_42_2P_1_pg_1!B26</f>
        <v xml:space="preserve">Base </v>
      </c>
      <c r="C29" s="133">
        <f>RAD_ECRC_42_2P_1_pg_1!O26</f>
        <v>24038.899999999998</v>
      </c>
      <c r="D29" s="134">
        <v>1</v>
      </c>
      <c r="E29" s="133">
        <f t="shared" si="0"/>
        <v>24038.899999999998</v>
      </c>
      <c r="F29" s="133">
        <f>E29</f>
        <v>24038.899999999998</v>
      </c>
      <c r="G29" s="133">
        <v>0</v>
      </c>
      <c r="H29" s="133">
        <v>0</v>
      </c>
    </row>
    <row r="30" spans="1:8" x14ac:dyDescent="0.3">
      <c r="A30" s="132" t="s">
        <v>318</v>
      </c>
      <c r="B30" s="132" t="str">
        <f>RAD_ECRC_42_2P_1_pg_1!B27</f>
        <v>Intermediate</v>
      </c>
      <c r="C30" s="133">
        <f>RAD_ECRC_42_2P_1_pg_1!O27</f>
        <v>8232.5</v>
      </c>
      <c r="D30" s="134">
        <v>0.97592230000000002</v>
      </c>
      <c r="E30" s="133">
        <f t="shared" si="0"/>
        <v>8034.2803347500003</v>
      </c>
      <c r="F30" s="133">
        <f t="shared" ref="F30:F39" si="4">E30</f>
        <v>8034.2803347500003</v>
      </c>
      <c r="G30" s="133">
        <v>0</v>
      </c>
      <c r="H30" s="133">
        <v>0</v>
      </c>
    </row>
    <row r="31" spans="1:8" x14ac:dyDescent="0.3">
      <c r="A31" s="132" t="s">
        <v>318</v>
      </c>
      <c r="B31" s="132" t="str">
        <f>RAD_ECRC_42_2P_1_pg_1!B28</f>
        <v>Peaking</v>
      </c>
      <c r="C31" s="133">
        <f>RAD_ECRC_42_2P_1_pg_1!O28</f>
        <v>658.6</v>
      </c>
      <c r="D31" s="134">
        <v>0.76085999999999998</v>
      </c>
      <c r="E31" s="133">
        <f t="shared" si="0"/>
        <v>501.102396</v>
      </c>
      <c r="F31" s="133">
        <f t="shared" si="4"/>
        <v>501.102396</v>
      </c>
      <c r="G31" s="133">
        <v>0</v>
      </c>
      <c r="H31" s="133">
        <v>0</v>
      </c>
    </row>
    <row r="32" spans="1:8" x14ac:dyDescent="0.3">
      <c r="A32" s="132" t="s">
        <v>319</v>
      </c>
      <c r="B32" s="132" t="str">
        <f>RAD_ECRC_42_2P_1_pg_1!B29</f>
        <v xml:space="preserve">Base </v>
      </c>
      <c r="C32" s="133">
        <f>RAD_ECRC_42_2P_1_pg_1!O29</f>
        <v>152085.82767529599</v>
      </c>
      <c r="D32" s="134">
        <v>1</v>
      </c>
      <c r="E32" s="133">
        <f t="shared" si="0"/>
        <v>152085.82767529599</v>
      </c>
      <c r="F32" s="133">
        <f t="shared" si="4"/>
        <v>152085.82767529599</v>
      </c>
      <c r="G32" s="133">
        <v>0</v>
      </c>
      <c r="H32" s="133">
        <v>0</v>
      </c>
    </row>
    <row r="33" spans="1:8" x14ac:dyDescent="0.3">
      <c r="A33" s="132" t="s">
        <v>319</v>
      </c>
      <c r="B33" s="132" t="str">
        <f>RAD_ECRC_42_2P_1_pg_1!B30</f>
        <v>Distribution</v>
      </c>
      <c r="C33" s="133">
        <f>RAD_ECRC_42_2P_1_pg_1!O30</f>
        <v>614217.12425220001</v>
      </c>
      <c r="D33" s="134">
        <v>0.98141920000000005</v>
      </c>
      <c r="E33" s="133">
        <f t="shared" si="0"/>
        <v>602804.47870989481</v>
      </c>
      <c r="F33" s="133">
        <v>0</v>
      </c>
      <c r="G33" s="133">
        <v>0</v>
      </c>
      <c r="H33" s="133">
        <f>E33</f>
        <v>602804.47870989481</v>
      </c>
    </row>
    <row r="34" spans="1:8" x14ac:dyDescent="0.3">
      <c r="A34" s="132" t="s">
        <v>319</v>
      </c>
      <c r="B34" s="132" t="str">
        <f>RAD_ECRC_42_2P_1_pg_1!B31</f>
        <v>Intermediate</v>
      </c>
      <c r="C34" s="133">
        <f>RAD_ECRC_42_2P_1_pg_1!O31</f>
        <v>52186.030208800017</v>
      </c>
      <c r="D34" s="134">
        <v>0.97592230000000002</v>
      </c>
      <c r="E34" s="133">
        <f t="shared" si="0"/>
        <v>50929.510629241595</v>
      </c>
      <c r="F34" s="133">
        <f t="shared" si="4"/>
        <v>50929.510629241595</v>
      </c>
      <c r="G34" s="133">
        <v>0</v>
      </c>
      <c r="H34" s="133">
        <v>0</v>
      </c>
    </row>
    <row r="35" spans="1:8" x14ac:dyDescent="0.3">
      <c r="A35" s="132" t="s">
        <v>319</v>
      </c>
      <c r="B35" s="132" t="str">
        <f>RAD_ECRC_42_2P_1_pg_1!B32</f>
        <v>Peaking</v>
      </c>
      <c r="C35" s="133">
        <f>RAD_ECRC_42_2P_1_pg_1!O32</f>
        <v>4174.8824167040002</v>
      </c>
      <c r="D35" s="134">
        <v>0.76085999999999998</v>
      </c>
      <c r="E35" s="133">
        <f t="shared" si="0"/>
        <v>3176.5010355734057</v>
      </c>
      <c r="F35" s="133">
        <f t="shared" si="4"/>
        <v>3176.5010355734057</v>
      </c>
      <c r="G35" s="133">
        <v>0</v>
      </c>
      <c r="H35" s="133">
        <v>0</v>
      </c>
    </row>
    <row r="36" spans="1:8" x14ac:dyDescent="0.3">
      <c r="A36" s="132" t="s">
        <v>320</v>
      </c>
      <c r="B36" s="132" t="str">
        <f>RAD_ECRC_42_2P_1_pg_1!B33</f>
        <v xml:space="preserve">Base </v>
      </c>
      <c r="C36" s="133">
        <f>RAD_ECRC_42_2P_1_pg_1!O33</f>
        <v>94018.243248586019</v>
      </c>
      <c r="D36" s="134">
        <v>1</v>
      </c>
      <c r="E36" s="133">
        <f t="shared" si="0"/>
        <v>94018.243248586019</v>
      </c>
      <c r="F36" s="133">
        <f t="shared" si="4"/>
        <v>94018.243248586019</v>
      </c>
      <c r="G36" s="133">
        <v>0</v>
      </c>
      <c r="H36" s="133">
        <v>0</v>
      </c>
    </row>
    <row r="37" spans="1:8" x14ac:dyDescent="0.3">
      <c r="A37" s="132" t="s">
        <v>320</v>
      </c>
      <c r="B37" s="132" t="str">
        <f>RAD_ECRC_42_2P_1_pg_1!B34</f>
        <v>Distribution</v>
      </c>
      <c r="C37" s="133">
        <f>RAD_ECRC_42_2P_1_pg_1!O34</f>
        <v>51560</v>
      </c>
      <c r="D37" s="134">
        <v>0.98141920000000005</v>
      </c>
      <c r="E37" s="133">
        <f t="shared" si="0"/>
        <v>50601.973952</v>
      </c>
      <c r="F37" s="133">
        <v>0</v>
      </c>
      <c r="G37" s="133">
        <v>0</v>
      </c>
      <c r="H37" s="133">
        <f>E37</f>
        <v>50601.973952</v>
      </c>
    </row>
    <row r="38" spans="1:8" x14ac:dyDescent="0.3">
      <c r="A38" s="132" t="s">
        <v>320</v>
      </c>
      <c r="B38" s="132" t="str">
        <f>RAD_ECRC_42_2P_1_pg_1!B35</f>
        <v>Intermediate</v>
      </c>
      <c r="C38" s="133">
        <f>RAD_ECRC_42_2P_1_pg_1!O35</f>
        <v>95799.055907049973</v>
      </c>
      <c r="D38" s="134">
        <v>0.97592230000000002</v>
      </c>
      <c r="E38" s="133">
        <f t="shared" si="0"/>
        <v>93492.434978636797</v>
      </c>
      <c r="F38" s="133">
        <f t="shared" si="4"/>
        <v>93492.434978636797</v>
      </c>
      <c r="G38" s="133">
        <v>0</v>
      </c>
      <c r="H38" s="133">
        <v>0</v>
      </c>
    </row>
    <row r="39" spans="1:8" x14ac:dyDescent="0.3">
      <c r="A39" s="132" t="s">
        <v>320</v>
      </c>
      <c r="B39" s="132" t="str">
        <f>RAD_ECRC_42_2P_1_pg_1!B36</f>
        <v>Peaking</v>
      </c>
      <c r="C39" s="133">
        <f>RAD_ECRC_42_2P_1_pg_1!O36</f>
        <v>1753.9244725640006</v>
      </c>
      <c r="D39" s="134">
        <v>0.76085999999999998</v>
      </c>
      <c r="E39" s="133">
        <f t="shared" si="0"/>
        <v>1334.4909741950455</v>
      </c>
      <c r="F39" s="133">
        <f t="shared" si="4"/>
        <v>1334.4909741950455</v>
      </c>
      <c r="G39" s="133">
        <v>0</v>
      </c>
      <c r="H39" s="133">
        <v>0</v>
      </c>
    </row>
    <row r="40" spans="1:8" x14ac:dyDescent="0.3">
      <c r="A40" s="132" t="s">
        <v>321</v>
      </c>
      <c r="B40" s="132" t="str">
        <f>RAD_ECRC_42_2P_1_pg_1!B37</f>
        <v xml:space="preserve">Base </v>
      </c>
      <c r="C40" s="133">
        <f>RAD_ECRC_42_2P_1_pg_1!O37</f>
        <v>97678</v>
      </c>
      <c r="D40" s="134">
        <v>1</v>
      </c>
      <c r="E40" s="133">
        <f t="shared" si="0"/>
        <v>97678</v>
      </c>
      <c r="F40" s="133">
        <v>0</v>
      </c>
      <c r="G40" s="133">
        <f>E40</f>
        <v>97678</v>
      </c>
      <c r="H40" s="133">
        <f>F40</f>
        <v>0</v>
      </c>
    </row>
    <row r="41" spans="1:8" x14ac:dyDescent="0.3">
      <c r="A41" s="132" t="s">
        <v>322</v>
      </c>
      <c r="B41" s="132" t="str">
        <f>RAD_ECRC_42_2P_1_pg_1!B38</f>
        <v xml:space="preserve">Base </v>
      </c>
      <c r="C41" s="133">
        <f>RAD_ECRC_42_2P_1_pg_1!O38</f>
        <v>23673015.749859896</v>
      </c>
      <c r="D41" s="134">
        <v>1</v>
      </c>
      <c r="E41" s="133">
        <f t="shared" si="0"/>
        <v>23673015.749859896</v>
      </c>
      <c r="F41" s="133">
        <v>0</v>
      </c>
      <c r="G41" s="133">
        <f>E41</f>
        <v>23673015.749859896</v>
      </c>
      <c r="H41" s="133">
        <f>F41</f>
        <v>0</v>
      </c>
    </row>
    <row r="42" spans="1:8" x14ac:dyDescent="0.3">
      <c r="A42" s="132" t="s">
        <v>323</v>
      </c>
      <c r="B42" s="132" t="str">
        <f>RAD_ECRC_42_2P_1_pg_1!B39</f>
        <v xml:space="preserve">Base </v>
      </c>
      <c r="C42" s="133">
        <f>RAD_ECRC_42_2P_1_pg_1!O39</f>
        <v>258703</v>
      </c>
      <c r="D42" s="134">
        <v>1</v>
      </c>
      <c r="E42" s="133">
        <f t="shared" si="0"/>
        <v>258703</v>
      </c>
      <c r="F42" s="133">
        <f>E42</f>
        <v>258703</v>
      </c>
      <c r="G42" s="133">
        <v>0</v>
      </c>
      <c r="H42" s="133">
        <v>0</v>
      </c>
    </row>
    <row r="43" spans="1:8" x14ac:dyDescent="0.3">
      <c r="A43" s="132" t="s">
        <v>324</v>
      </c>
      <c r="B43" s="132" t="str">
        <f>RAD_ECRC_42_2P_1_pg_1!B40</f>
        <v xml:space="preserve">Base </v>
      </c>
      <c r="C43" s="133">
        <f>RAD_ECRC_42_2P_1_pg_1!O40</f>
        <v>1745126.6079211999</v>
      </c>
      <c r="D43" s="134">
        <v>1</v>
      </c>
      <c r="E43" s="133">
        <f t="shared" si="0"/>
        <v>1745126.6079211999</v>
      </c>
      <c r="F43" s="133">
        <f>E43</f>
        <v>1745126.6079211999</v>
      </c>
      <c r="G43" s="133">
        <v>0</v>
      </c>
      <c r="H43" s="133">
        <v>0</v>
      </c>
    </row>
    <row r="44" spans="1:8" x14ac:dyDescent="0.3">
      <c r="A44" s="132" t="s">
        <v>325</v>
      </c>
      <c r="B44" s="132" t="str">
        <f>RAD_ECRC_42_2P_1_pg_1!B41</f>
        <v>Intermediate</v>
      </c>
      <c r="C44" s="133">
        <f>RAD_ECRC_42_2P_1_pg_1!O41</f>
        <v>122500</v>
      </c>
      <c r="D44" s="134">
        <v>0.97592230000000002</v>
      </c>
      <c r="E44" s="133">
        <f t="shared" si="0"/>
        <v>119550.48175000001</v>
      </c>
      <c r="F44" s="133">
        <f>E44</f>
        <v>119550.48175000001</v>
      </c>
      <c r="G44" s="133">
        <v>0</v>
      </c>
      <c r="H44" s="133">
        <v>0</v>
      </c>
    </row>
    <row r="45" spans="1:8" x14ac:dyDescent="0.3">
      <c r="A45" s="234" t="s">
        <v>350</v>
      </c>
      <c r="B45" s="121" t="s">
        <v>352</v>
      </c>
      <c r="C45" s="133">
        <f>RAD_ECRC_42_2P_1_pg_1!O42</f>
        <v>2200.7605524119267</v>
      </c>
      <c r="D45" s="134">
        <v>1</v>
      </c>
      <c r="E45" s="133">
        <f t="shared" si="0"/>
        <v>2200.7605524119267</v>
      </c>
      <c r="F45" s="133">
        <v>0</v>
      </c>
      <c r="G45" s="133">
        <f>E45</f>
        <v>2200.7605524119267</v>
      </c>
      <c r="H45" s="133">
        <f>F45</f>
        <v>0</v>
      </c>
    </row>
    <row r="46" spans="1:8" ht="16" thickBot="1" x14ac:dyDescent="0.45">
      <c r="A46" s="234" t="s">
        <v>351</v>
      </c>
      <c r="B46" s="121" t="s">
        <v>352</v>
      </c>
      <c r="C46" s="133">
        <f>RAD_ECRC_42_2P_1_pg_1!O43</f>
        <v>1686.9027336251836</v>
      </c>
      <c r="D46" s="134">
        <v>1</v>
      </c>
      <c r="E46" s="133">
        <f t="shared" si="0"/>
        <v>1686.9027336251836</v>
      </c>
      <c r="F46" s="133">
        <v>0</v>
      </c>
      <c r="G46" s="133">
        <f>E46</f>
        <v>1686.9027336251836</v>
      </c>
      <c r="H46" s="133">
        <f>F46</f>
        <v>0</v>
      </c>
    </row>
    <row r="47" spans="1:8" ht="14.5" thickBot="1" x14ac:dyDescent="0.35">
      <c r="A47" s="423"/>
      <c r="B47" s="132" t="s">
        <v>64</v>
      </c>
      <c r="C47" s="235">
        <f>SUM(C8:C46)</f>
        <v>31963907.270737834</v>
      </c>
      <c r="D47" s="136" t="s">
        <v>163</v>
      </c>
      <c r="E47" s="135">
        <f>SUM(E8:E46)</f>
        <v>31868419.196486477</v>
      </c>
      <c r="F47" s="135">
        <f>SUM(F8:F46)</f>
        <v>3991934.8027013182</v>
      </c>
      <c r="G47" s="135">
        <f>SUM(G8:G46)</f>
        <v>24874445.018404357</v>
      </c>
      <c r="H47" s="135">
        <f>SUM(H8:H46)</f>
        <v>3002039.3753808043</v>
      </c>
    </row>
    <row r="48" spans="1:8" ht="14.5" thickTop="1" x14ac:dyDescent="0.3"/>
    <row r="1543" spans="5:5" x14ac:dyDescent="0.3">
      <c r="E1543" s="432"/>
    </row>
  </sheetData>
  <mergeCells count="4">
    <mergeCell ref="A6:A7"/>
    <mergeCell ref="B6:B7"/>
    <mergeCell ref="D6:E6"/>
    <mergeCell ref="F6:H6"/>
  </mergeCells>
  <pageMargins left="0.5" right="0.5" top="1.25" bottom="0.5" header="0.75" footer="0.5"/>
  <pageSetup scale="48" orientation="landscape" r:id="rId1"/>
  <headerFooter>
    <oddHeader>&amp;C&amp;"Arial,Regular"&amp;10
GULF POWER COMPANY
ENVIRONMENTAL COST RECOVERY CLAUSE
CALCULATION OF THE PROJECTION AMOUNT&amp;R&amp;"Arial,Regular"&amp;8 FORM: 42-2P-1 pg. 2</oddHeader>
    <oddFooter>&amp;C&amp;"Arial"&amp;8 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A1:N1544"/>
  <sheetViews>
    <sheetView showGridLines="0" showZeros="0" view="pageLayout" topLeftCell="A79" zoomScaleNormal="100" workbookViewId="0">
      <selection activeCell="J7" sqref="J7"/>
    </sheetView>
  </sheetViews>
  <sheetFormatPr defaultColWidth="9" defaultRowHeight="12.5" x14ac:dyDescent="0.25"/>
  <cols>
    <col min="1" max="1" width="50" style="438" customWidth="1"/>
    <col min="2" max="14" width="10.83203125" style="438" customWidth="1"/>
    <col min="15" max="16384" width="9" style="438"/>
  </cols>
  <sheetData>
    <row r="1" spans="1:14" ht="13" thickBot="1" x14ac:dyDescent="0.3">
      <c r="A1" s="494"/>
      <c r="B1" s="494"/>
      <c r="C1" s="494"/>
      <c r="D1" s="494"/>
      <c r="E1" s="494"/>
      <c r="F1" s="494"/>
      <c r="G1" s="494"/>
      <c r="H1" s="494"/>
      <c r="I1" s="494"/>
      <c r="J1" s="494"/>
      <c r="K1" s="494"/>
      <c r="L1" s="494"/>
      <c r="M1" s="494"/>
      <c r="N1" s="494"/>
    </row>
    <row r="2" spans="1:14" ht="15" customHeight="1" x14ac:dyDescent="0.25">
      <c r="E2" s="137" t="s">
        <v>186</v>
      </c>
    </row>
    <row r="3" spans="1:14" ht="15" customHeight="1" x14ac:dyDescent="0.25">
      <c r="F3" s="137" t="s">
        <v>221</v>
      </c>
    </row>
    <row r="4" spans="1:14" ht="13" thickBot="1" x14ac:dyDescent="0.3">
      <c r="A4" s="494"/>
      <c r="B4" s="494"/>
      <c r="C4" s="494"/>
      <c r="D4" s="494"/>
      <c r="E4" s="494"/>
      <c r="F4" s="494"/>
      <c r="G4" s="494"/>
      <c r="H4" s="494"/>
      <c r="I4" s="494"/>
      <c r="J4" s="494"/>
      <c r="K4" s="494"/>
      <c r="L4" s="494"/>
      <c r="M4" s="494"/>
      <c r="N4" s="495"/>
    </row>
    <row r="5" spans="1:14" s="504" customFormat="1" ht="39" customHeight="1" thickBot="1" x14ac:dyDescent="0.3">
      <c r="A5" s="525" t="s">
        <v>223</v>
      </c>
      <c r="B5" s="525" t="s">
        <v>173</v>
      </c>
      <c r="C5" s="525" t="s">
        <v>174</v>
      </c>
      <c r="D5" s="525" t="s">
        <v>175</v>
      </c>
      <c r="E5" s="525" t="s">
        <v>176</v>
      </c>
      <c r="F5" s="525" t="s">
        <v>177</v>
      </c>
      <c r="G5" s="525" t="s">
        <v>178</v>
      </c>
      <c r="H5" s="525" t="s">
        <v>179</v>
      </c>
      <c r="I5" s="525" t="s">
        <v>180</v>
      </c>
      <c r="J5" s="525" t="s">
        <v>181</v>
      </c>
      <c r="K5" s="525" t="s">
        <v>182</v>
      </c>
      <c r="L5" s="525" t="s">
        <v>183</v>
      </c>
      <c r="M5" s="526" t="s">
        <v>184</v>
      </c>
      <c r="N5" s="527" t="s">
        <v>185</v>
      </c>
    </row>
    <row r="6" spans="1:14" x14ac:dyDescent="0.25">
      <c r="A6" s="500"/>
      <c r="B6" s="500"/>
      <c r="C6" s="500"/>
      <c r="D6" s="500"/>
      <c r="E6" s="500"/>
      <c r="F6" s="500"/>
      <c r="G6" s="500"/>
      <c r="H6" s="500"/>
      <c r="I6" s="500"/>
      <c r="J6" s="500"/>
      <c r="K6" s="500"/>
      <c r="L6" s="500"/>
      <c r="M6" s="500"/>
      <c r="N6" s="501"/>
    </row>
    <row r="7" spans="1:14" x14ac:dyDescent="0.25">
      <c r="A7" s="441" t="s">
        <v>224</v>
      </c>
      <c r="B7" s="502">
        <f>RAD_ECRC_42_2P_1_pg_1!C44</f>
        <v>14967250.485384313</v>
      </c>
      <c r="C7" s="502">
        <f>RAD_ECRC_42_2P_1_pg_1!D44</f>
        <v>1866711.0156549606</v>
      </c>
      <c r="D7" s="502">
        <f>RAD_ECRC_42_2P_1_pg_1!E44</f>
        <v>2969556.1460767449</v>
      </c>
      <c r="E7" s="502">
        <f>RAD_ECRC_42_2P_1_pg_1!F44</f>
        <v>1174695.3109757793</v>
      </c>
      <c r="F7" s="502">
        <f>RAD_ECRC_42_2P_1_pg_1!G44</f>
        <v>1236165.5023601763</v>
      </c>
      <c r="G7" s="502">
        <f>RAD_ECRC_42_2P_1_pg_1!H44</f>
        <v>1416637.0159251511</v>
      </c>
      <c r="H7" s="502">
        <f>RAD_ECRC_42_2P_1_pg_1!I44</f>
        <v>1257331.723769912</v>
      </c>
      <c r="I7" s="502">
        <f>RAD_ECRC_42_2P_1_pg_1!J44</f>
        <v>1283792.5255498406</v>
      </c>
      <c r="J7" s="502">
        <f>RAD_ECRC_42_2P_1_pg_1!K44</f>
        <v>1409257.3358181627</v>
      </c>
      <c r="K7" s="502">
        <f>RAD_ECRC_42_2P_1_pg_1!L44</f>
        <v>1574012.4643120789</v>
      </c>
      <c r="L7" s="502">
        <f>RAD_ECRC_42_2P_1_pg_1!M44</f>
        <v>1368240.8430176917</v>
      </c>
      <c r="M7" s="502">
        <f>RAD_ECRC_42_2P_1_pg_1!N44</f>
        <v>1440256.9018930241</v>
      </c>
      <c r="N7" s="503">
        <f>SUM(B7:M7)</f>
        <v>31963907.270737838</v>
      </c>
    </row>
    <row r="8" spans="1:14" x14ac:dyDescent="0.25">
      <c r="A8" s="441" t="s">
        <v>163</v>
      </c>
      <c r="B8" s="439">
        <v>0</v>
      </c>
      <c r="C8" s="439">
        <v>0</v>
      </c>
      <c r="D8" s="439">
        <v>0</v>
      </c>
      <c r="E8" s="439">
        <v>0</v>
      </c>
      <c r="F8" s="439">
        <v>0</v>
      </c>
      <c r="G8" s="439">
        <v>0</v>
      </c>
      <c r="H8" s="439">
        <v>0</v>
      </c>
      <c r="I8" s="439">
        <v>0</v>
      </c>
      <c r="J8" s="439">
        <v>0</v>
      </c>
      <c r="K8" s="439">
        <v>0</v>
      </c>
      <c r="L8" s="439">
        <v>0</v>
      </c>
      <c r="M8" s="439">
        <v>0</v>
      </c>
      <c r="N8" s="504"/>
    </row>
    <row r="9" spans="1:14" x14ac:dyDescent="0.25">
      <c r="A9" s="441" t="s">
        <v>402</v>
      </c>
      <c r="B9" s="502">
        <f>RAD_ECRC_42_2P_1_pg_1!C5+RAD_ECRC_42_2P_1_pg_1!C8+RAD_ECRC_42_2P_1_pg_1!C12+RAD_ECRC_42_2P_1_pg_1!C37+RAD_ECRC_42_2P_1_pg_1!C38+RAD_ECRC_42_2P_1_pg_1!C42+RAD_ECRC_42_2P_1_pg_1!C43</f>
        <v>14453190.916546699</v>
      </c>
      <c r="C9" s="502">
        <f>RAD_ECRC_42_2P_1_pg_1!D5+RAD_ECRC_42_2P_1_pg_1!D8+RAD_ECRC_42_2P_1_pg_1!D12+RAD_ECRC_42_2P_1_pg_1!D37+RAD_ECRC_42_2P_1_pg_1!D38+RAD_ECRC_42_2P_1_pg_1!D42+RAD_ECRC_42_2P_1_pg_1!D43</f>
        <v>1220011.4014524466</v>
      </c>
      <c r="D9" s="502">
        <f>RAD_ECRC_42_2P_1_pg_1!E5+RAD_ECRC_42_2P_1_pg_1!E8+RAD_ECRC_42_2P_1_pg_1!E12+RAD_ECRC_42_2P_1_pg_1!E37+RAD_ECRC_42_2P_1_pg_1!E38+RAD_ECRC_42_2P_1_pg_1!E42+RAD_ECRC_42_2P_1_pg_1!E43</f>
        <v>2243851.7675410598</v>
      </c>
      <c r="E9" s="502">
        <f>RAD_ECRC_42_2P_1_pg_1!F5+RAD_ECRC_42_2P_1_pg_1!F8+RAD_ECRC_42_2P_1_pg_1!F12+RAD_ECRC_42_2P_1_pg_1!F37+RAD_ECRC_42_2P_1_pg_1!F38+RAD_ECRC_42_2P_1_pg_1!F42+RAD_ECRC_42_2P_1_pg_1!F43</f>
        <v>611126.16751999431</v>
      </c>
      <c r="F9" s="502">
        <f>RAD_ECRC_42_2P_1_pg_1!G5+RAD_ECRC_42_2P_1_pg_1!G8+RAD_ECRC_42_2P_1_pg_1!G12+RAD_ECRC_42_2P_1_pg_1!G37+RAD_ECRC_42_2P_1_pg_1!G38+RAD_ECRC_42_2P_1_pg_1!G42+RAD_ECRC_42_2P_1_pg_1!G43</f>
        <v>725873.17045969144</v>
      </c>
      <c r="G9" s="502">
        <f>RAD_ECRC_42_2P_1_pg_1!H5+RAD_ECRC_42_2P_1_pg_1!H8+RAD_ECRC_42_2P_1_pg_1!H12+RAD_ECRC_42_2P_1_pg_1!H37+RAD_ECRC_42_2P_1_pg_1!H38+RAD_ECRC_42_2P_1_pg_1!H42+RAD_ECRC_42_2P_1_pg_1!H43</f>
        <v>838610.69487486605</v>
      </c>
      <c r="H9" s="502">
        <f>RAD_ECRC_42_2P_1_pg_1!I5+RAD_ECRC_42_2P_1_pg_1!I8+RAD_ECRC_42_2P_1_pg_1!I12+RAD_ECRC_42_2P_1_pg_1!I37+RAD_ECRC_42_2P_1_pg_1!I38+RAD_ECRC_42_2P_1_pg_1!I42+RAD_ECRC_42_2P_1_pg_1!I43</f>
        <v>760179.58491902705</v>
      </c>
      <c r="I9" s="502">
        <f>RAD_ECRC_42_2P_1_pg_1!J5+RAD_ECRC_42_2P_1_pg_1!J8+RAD_ECRC_42_2P_1_pg_1!J12+RAD_ECRC_42_2P_1_pg_1!J37+RAD_ECRC_42_2P_1_pg_1!J38+RAD_ECRC_42_2P_1_pg_1!J42+RAD_ECRC_42_2P_1_pg_1!J43</f>
        <v>743058.9789540557</v>
      </c>
      <c r="J9" s="502">
        <f>RAD_ECRC_42_2P_1_pg_1!K5+RAD_ECRC_42_2P_1_pg_1!K8+RAD_ECRC_42_2P_1_pg_1!K12+RAD_ECRC_42_2P_1_pg_1!K37+RAD_ECRC_42_2P_1_pg_1!K38+RAD_ECRC_42_2P_1_pg_1!K42+RAD_ECRC_42_2P_1_pg_1!K43</f>
        <v>786760.64675087761</v>
      </c>
      <c r="K9" s="502">
        <f>RAD_ECRC_42_2P_1_pg_1!L5+RAD_ECRC_42_2P_1_pg_1!L8+RAD_ECRC_42_2P_1_pg_1!L12+RAD_ECRC_42_2P_1_pg_1!L37+RAD_ECRC_42_2P_1_pg_1!L38+RAD_ECRC_42_2P_1_pg_1!L42+RAD_ECRC_42_2P_1_pg_1!L43</f>
        <v>875039.16150869394</v>
      </c>
      <c r="L9" s="502">
        <f>RAD_ECRC_42_2P_1_pg_1!M5+RAD_ECRC_42_2P_1_pg_1!M8+RAD_ECRC_42_2P_1_pg_1!M12+RAD_ECRC_42_2P_1_pg_1!M37+RAD_ECRC_42_2P_1_pg_1!M38+RAD_ECRC_42_2P_1_pg_1!M42+RAD_ECRC_42_2P_1_pg_1!M43</f>
        <v>663882.44299270655</v>
      </c>
      <c r="M9" s="502">
        <f>RAD_ECRC_42_2P_1_pg_1!N5+RAD_ECRC_42_2P_1_pg_1!N8+RAD_ECRC_42_2P_1_pg_1!N12+RAD_ECRC_42_2P_1_pg_1!N37+RAD_ECRC_42_2P_1_pg_1!N38+RAD_ECRC_42_2P_1_pg_1!N42+RAD_ECRC_42_2P_1_pg_1!N43</f>
        <v>740435.2319007389</v>
      </c>
      <c r="N9" s="503">
        <f t="shared" ref="N9:N16" si="0">SUM(B9:M9)</f>
        <v>24662020.16542086</v>
      </c>
    </row>
    <row r="10" spans="1:14" x14ac:dyDescent="0.25">
      <c r="A10" s="505" t="s">
        <v>206</v>
      </c>
      <c r="B10" s="502">
        <f>RAD_ECRC_42_2P_1_pg_1!C6+RAD_ECRC_42_2P_1_pg_1!C9+RAD_ECRC_42_2P_1_pg_1!C13+RAD_ECRC_42_2P_1_pg_1!C16</f>
        <v>12322.11789455</v>
      </c>
      <c r="C10" s="502">
        <f>RAD_ECRC_42_2P_1_pg_1!D6+RAD_ECRC_42_2P_1_pg_1!D9+RAD_ECRC_42_2P_1_pg_1!D13+RAD_ECRC_42_2P_1_pg_1!D16</f>
        <v>13884.61789455</v>
      </c>
      <c r="D10" s="502">
        <f>RAD_ECRC_42_2P_1_pg_1!E6+RAD_ECRC_42_2P_1_pg_1!E9+RAD_ECRC_42_2P_1_pg_1!E13+RAD_ECRC_42_2P_1_pg_1!E16</f>
        <v>33032.718931374999</v>
      </c>
      <c r="E10" s="502">
        <f>RAD_ECRC_42_2P_1_pg_1!F6+RAD_ECRC_42_2P_1_pg_1!F9+RAD_ECRC_42_2P_1_pg_1!F13+RAD_ECRC_42_2P_1_pg_1!F16</f>
        <v>12450.468931374999</v>
      </c>
      <c r="F10" s="502">
        <f>RAD_ECRC_42_2P_1_pg_1!G6+RAD_ECRC_42_2P_1_pg_1!G9+RAD_ECRC_42_2P_1_pg_1!G13+RAD_ECRC_42_2P_1_pg_1!G16</f>
        <v>12450.468931374999</v>
      </c>
      <c r="G10" s="502">
        <f>RAD_ECRC_42_2P_1_pg_1!H6+RAD_ECRC_42_2P_1_pg_1!H9+RAD_ECRC_42_2P_1_pg_1!H13+RAD_ECRC_42_2P_1_pg_1!H16</f>
        <v>18106.718931374999</v>
      </c>
      <c r="H10" s="502">
        <f>RAD_ECRC_42_2P_1_pg_1!I6+RAD_ECRC_42_2P_1_pg_1!I9+RAD_ECRC_42_2P_1_pg_1!I13+RAD_ECRC_42_2P_1_pg_1!I16</f>
        <v>14012.968931374999</v>
      </c>
      <c r="I10" s="502">
        <f>RAD_ECRC_42_2P_1_pg_1!J6+RAD_ECRC_42_2P_1_pg_1!J9+RAD_ECRC_42_2P_1_pg_1!J13+RAD_ECRC_42_2P_1_pg_1!J16</f>
        <v>12450.468931374999</v>
      </c>
      <c r="J10" s="502">
        <f>RAD_ECRC_42_2P_1_pg_1!K6+RAD_ECRC_42_2P_1_pg_1!K9+RAD_ECRC_42_2P_1_pg_1!K13+RAD_ECRC_42_2P_1_pg_1!K16</f>
        <v>18106.718931374999</v>
      </c>
      <c r="K10" s="502">
        <f>RAD_ECRC_42_2P_1_pg_1!L6+RAD_ECRC_42_2P_1_pg_1!L9+RAD_ECRC_42_2P_1_pg_1!L13+RAD_ECRC_42_2P_1_pg_1!L16</f>
        <v>14012.968931374999</v>
      </c>
      <c r="L10" s="502">
        <f>RAD_ECRC_42_2P_1_pg_1!M6+RAD_ECRC_42_2P_1_pg_1!M9+RAD_ECRC_42_2P_1_pg_1!M13+RAD_ECRC_42_2P_1_pg_1!M16</f>
        <v>12450.468931374999</v>
      </c>
      <c r="M10" s="502">
        <f>RAD_ECRC_42_2P_1_pg_1!N6+RAD_ECRC_42_2P_1_pg_1!N9+RAD_ECRC_42_2P_1_pg_1!N13+RAD_ECRC_42_2P_1_pg_1!N16</f>
        <v>19669.218931374999</v>
      </c>
      <c r="N10" s="503">
        <f t="shared" si="0"/>
        <v>192949.92510285001</v>
      </c>
    </row>
    <row r="11" spans="1:14" x14ac:dyDescent="0.25">
      <c r="A11" s="505" t="s">
        <v>207</v>
      </c>
      <c r="B11" s="502">
        <f>RAD_ECRC_42_2P_1_pg_1!C7+RAD_ECRC_42_2P_1_pg_1!C10+RAD_ECRC_42_2P_1_pg_1!C14</f>
        <v>425.769431564</v>
      </c>
      <c r="C11" s="502">
        <f>RAD_ECRC_42_2P_1_pg_1!D7+RAD_ECRC_42_2P_1_pg_1!D10+RAD_ECRC_42_2P_1_pg_1!D14</f>
        <v>550.769431564</v>
      </c>
      <c r="D11" s="502">
        <f>RAD_ECRC_42_2P_1_pg_1!E7+RAD_ECRC_42_2P_1_pg_1!E10+RAD_ECRC_42_2P_1_pg_1!E14</f>
        <v>22494.537514510001</v>
      </c>
      <c r="E11" s="502">
        <f>RAD_ECRC_42_2P_1_pg_1!F7+RAD_ECRC_42_2P_1_pg_1!F10+RAD_ECRC_42_2P_1_pg_1!F14</f>
        <v>4210.0375145099997</v>
      </c>
      <c r="F11" s="502">
        <f>RAD_ECRC_42_2P_1_pg_1!G7+RAD_ECRC_42_2P_1_pg_1!G10+RAD_ECRC_42_2P_1_pg_1!G14</f>
        <v>436.03751451000005</v>
      </c>
      <c r="G11" s="502">
        <f>RAD_ECRC_42_2P_1_pg_1!H7+RAD_ECRC_42_2P_1_pg_1!H10+RAD_ECRC_42_2P_1_pg_1!H14</f>
        <v>488.53751450999999</v>
      </c>
      <c r="H11" s="502">
        <f>RAD_ECRC_42_2P_1_pg_1!I7+RAD_ECRC_42_2P_1_pg_1!I10+RAD_ECRC_42_2P_1_pg_1!I14</f>
        <v>561.03751450999994</v>
      </c>
      <c r="I11" s="502">
        <f>RAD_ECRC_42_2P_1_pg_1!J7+RAD_ECRC_42_2P_1_pg_1!J10+RAD_ECRC_42_2P_1_pg_1!J14</f>
        <v>436.03751451000005</v>
      </c>
      <c r="J11" s="502">
        <f>RAD_ECRC_42_2P_1_pg_1!K7+RAD_ECRC_42_2P_1_pg_1!K10+RAD_ECRC_42_2P_1_pg_1!K14</f>
        <v>488.53751450999999</v>
      </c>
      <c r="K11" s="502">
        <f>RAD_ECRC_42_2P_1_pg_1!L7+RAD_ECRC_42_2P_1_pg_1!L10+RAD_ECRC_42_2P_1_pg_1!L14</f>
        <v>561.03751450999994</v>
      </c>
      <c r="L11" s="502">
        <f>RAD_ECRC_42_2P_1_pg_1!M7+RAD_ECRC_42_2P_1_pg_1!M10+RAD_ECRC_42_2P_1_pg_1!M14</f>
        <v>436.03751451000005</v>
      </c>
      <c r="M11" s="502">
        <f>RAD_ECRC_42_2P_1_pg_1!N7+RAD_ECRC_42_2P_1_pg_1!N10+RAD_ECRC_42_2P_1_pg_1!N14</f>
        <v>613.53751451000005</v>
      </c>
      <c r="N11" s="503">
        <f t="shared" si="0"/>
        <v>31701.914008228006</v>
      </c>
    </row>
    <row r="12" spans="1:14" x14ac:dyDescent="0.25">
      <c r="A12" s="505" t="s">
        <v>586</v>
      </c>
      <c r="B12" s="502">
        <f>RAD_ECRC_42_2P_1_pg_1!C20+RAD_ECRC_42_2P_1_pg_1!C23</f>
        <v>20363.1942905</v>
      </c>
      <c r="C12" s="502">
        <f>RAD_ECRC_42_2P_1_pg_1!D20+RAD_ECRC_42_2P_1_pg_1!D23</f>
        <v>20363.1942905</v>
      </c>
      <c r="D12" s="502">
        <f>RAD_ECRC_42_2P_1_pg_1!E20+RAD_ECRC_42_2P_1_pg_1!E23</f>
        <v>37000.5169532</v>
      </c>
      <c r="E12" s="502">
        <f>RAD_ECRC_42_2P_1_pg_1!F20+RAD_ECRC_42_2P_1_pg_1!F23</f>
        <v>32616.950371300001</v>
      </c>
      <c r="F12" s="502">
        <f>RAD_ECRC_42_2P_1_pg_1!G20+RAD_ECRC_42_2P_1_pg_1!G23</f>
        <v>32616.950371300001</v>
      </c>
      <c r="G12" s="502">
        <f>RAD_ECRC_42_2P_1_pg_1!H20+RAD_ECRC_42_2P_1_pg_1!H23</f>
        <v>36958.689027800006</v>
      </c>
      <c r="H12" s="502">
        <f>RAD_ECRC_42_2P_1_pg_1!I20+RAD_ECRC_42_2P_1_pg_1!I23</f>
        <v>36958.689027800006</v>
      </c>
      <c r="I12" s="502">
        <f>RAD_ECRC_42_2P_1_pg_1!J20+RAD_ECRC_42_2P_1_pg_1!J23</f>
        <v>43513.124937999994</v>
      </c>
      <c r="J12" s="502">
        <f>RAD_ECRC_42_2P_1_pg_1!K20+RAD_ECRC_42_2P_1_pg_1!K23</f>
        <v>32616.950371300001</v>
      </c>
      <c r="K12" s="502">
        <f>RAD_ECRC_42_2P_1_pg_1!L20+RAD_ECRC_42_2P_1_pg_1!L23</f>
        <v>32616.950371300001</v>
      </c>
      <c r="L12" s="502">
        <f>RAD_ECRC_42_2P_1_pg_1!M20+RAD_ECRC_42_2P_1_pg_1!M23</f>
        <v>24616.950371300001</v>
      </c>
      <c r="M12" s="502">
        <f>RAD_ECRC_42_2P_1_pg_1!N20+RAD_ECRC_42_2P_1_pg_1!N23</f>
        <v>20613.950371300001</v>
      </c>
      <c r="N12" s="503">
        <f t="shared" si="0"/>
        <v>370856.11075559992</v>
      </c>
    </row>
    <row r="13" spans="1:14" x14ac:dyDescent="0.25">
      <c r="A13" s="505" t="s">
        <v>581</v>
      </c>
      <c r="B13" s="502">
        <f>RAD_ECRC_42_2P_1_pg_1!C11+RAD_ECRC_42_2P_1_pg_1!C15+RAD_ECRC_42_2P_1_pg_1!C17+RAD_ECRC_42_2P_1_pg_1!C21+RAD_ECRC_42_2P_1_pg_1!C24+RAD_ECRC_42_2P_1_pg_1!C26+RAD_ECRC_42_2P_1_pg_1!C29+RAD_ECRC_42_2P_1_pg_1!C33+RAD_ECRC_42_2P_1_pg_1!C39+RAD_ECRC_42_2P_1_pg_1!C40</f>
        <v>206792.13177775301</v>
      </c>
      <c r="C13" s="502">
        <f>RAD_ECRC_42_2P_1_pg_1!D11+RAD_ECRC_42_2P_1_pg_1!D15+RAD_ECRC_42_2P_1_pg_1!D17+RAD_ECRC_42_2P_1_pg_1!D21+RAD_ECRC_42_2P_1_pg_1!D24+RAD_ECRC_42_2P_1_pg_1!D26+RAD_ECRC_42_2P_1_pg_1!D29+RAD_ECRC_42_2P_1_pg_1!D33+RAD_ECRC_42_2P_1_pg_1!D39+RAD_ECRC_42_2P_1_pg_1!D40</f>
        <v>338331.67714265303</v>
      </c>
      <c r="D13" s="502">
        <f>RAD_ECRC_42_2P_1_pg_1!E11+RAD_ECRC_42_2P_1_pg_1!E15+RAD_ECRC_42_2P_1_pg_1!E17+RAD_ECRC_42_2P_1_pg_1!E21+RAD_ECRC_42_2P_1_pg_1!E24+RAD_ECRC_42_2P_1_pg_1!E26+RAD_ECRC_42_2P_1_pg_1!E29+RAD_ECRC_42_2P_1_pg_1!E33+RAD_ECRC_42_2P_1_pg_1!E39+RAD_ECRC_42_2P_1_pg_1!E40</f>
        <v>313667.51194091002</v>
      </c>
      <c r="E13" s="502">
        <f>RAD_ECRC_42_2P_1_pg_1!F11+RAD_ECRC_42_2P_1_pg_1!F15+RAD_ECRC_42_2P_1_pg_1!F17+RAD_ECRC_42_2P_1_pg_1!F21+RAD_ECRC_42_2P_1_pg_1!F24+RAD_ECRC_42_2P_1_pg_1!F26+RAD_ECRC_42_2P_1_pg_1!F29+RAD_ECRC_42_2P_1_pg_1!F33+RAD_ECRC_42_2P_1_pg_1!F39+RAD_ECRC_42_2P_1_pg_1!F40</f>
        <v>209110.22578131</v>
      </c>
      <c r="F13" s="502">
        <f>RAD_ECRC_42_2P_1_pg_1!G11+RAD_ECRC_42_2P_1_pg_1!G15+RAD_ECRC_42_2P_1_pg_1!G17+RAD_ECRC_42_2P_1_pg_1!G21+RAD_ECRC_42_2P_1_pg_1!G24+RAD_ECRC_42_2P_1_pg_1!G26+RAD_ECRC_42_2P_1_pg_1!G29+RAD_ECRC_42_2P_1_pg_1!G33+RAD_ECRC_42_2P_1_pg_1!G39+RAD_ECRC_42_2P_1_pg_1!G40</f>
        <v>165732.41422600998</v>
      </c>
      <c r="G13" s="502">
        <f>RAD_ECRC_42_2P_1_pg_1!H11+RAD_ECRC_42_2P_1_pg_1!H15+RAD_ECRC_42_2P_1_pg_1!H17+RAD_ECRC_42_2P_1_pg_1!H21+RAD_ECRC_42_2P_1_pg_1!H24+RAD_ECRC_42_2P_1_pg_1!H26+RAD_ECRC_42_2P_1_pg_1!H29+RAD_ECRC_42_2P_1_pg_1!H33+RAD_ECRC_42_2P_1_pg_1!H39+RAD_ECRC_42_2P_1_pg_1!H40</f>
        <v>233101.25471931</v>
      </c>
      <c r="H13" s="502">
        <f>RAD_ECRC_42_2P_1_pg_1!I11+RAD_ECRC_42_2P_1_pg_1!I15+RAD_ECRC_42_2P_1_pg_1!I17+RAD_ECRC_42_2P_1_pg_1!I21+RAD_ECRC_42_2P_1_pg_1!I24+RAD_ECRC_42_2P_1_pg_1!I26+RAD_ECRC_42_2P_1_pg_1!I29+RAD_ECRC_42_2P_1_pg_1!I33+RAD_ECRC_42_2P_1_pg_1!I39+RAD_ECRC_42_2P_1_pg_1!I40</f>
        <v>169437.98251990997</v>
      </c>
      <c r="I13" s="502">
        <f>RAD_ECRC_42_2P_1_pg_1!J11+RAD_ECRC_42_2P_1_pg_1!J15+RAD_ECRC_42_2P_1_pg_1!J17+RAD_ECRC_42_2P_1_pg_1!J21+RAD_ECRC_42_2P_1_pg_1!J24+RAD_ECRC_42_2P_1_pg_1!J26+RAD_ECRC_42_2P_1_pg_1!J29+RAD_ECRC_42_2P_1_pg_1!J33+RAD_ECRC_42_2P_1_pg_1!J39+RAD_ECRC_42_2P_1_pg_1!J40</f>
        <v>170899.82201621</v>
      </c>
      <c r="J13" s="502">
        <f>RAD_ECRC_42_2P_1_pg_1!K11+RAD_ECRC_42_2P_1_pg_1!K15+RAD_ECRC_42_2P_1_pg_1!K17+RAD_ECRC_42_2P_1_pg_1!K21+RAD_ECRC_42_2P_1_pg_1!K24+RAD_ECRC_42_2P_1_pg_1!K26+RAD_ECRC_42_2P_1_pg_1!K29+RAD_ECRC_42_2P_1_pg_1!K33+RAD_ECRC_42_2P_1_pg_1!K39+RAD_ECRC_42_2P_1_pg_1!K40</f>
        <v>270392.47139281</v>
      </c>
      <c r="K13" s="502">
        <f>RAD_ECRC_42_2P_1_pg_1!L11+RAD_ECRC_42_2P_1_pg_1!L15+RAD_ECRC_42_2P_1_pg_1!L17+RAD_ECRC_42_2P_1_pg_1!L21+RAD_ECRC_42_2P_1_pg_1!L24+RAD_ECRC_42_2P_1_pg_1!L26+RAD_ECRC_42_2P_1_pg_1!L29+RAD_ECRC_42_2P_1_pg_1!L33+RAD_ECRC_42_2P_1_pg_1!L39+RAD_ECRC_42_2P_1_pg_1!L40</f>
        <v>341572.24407521001</v>
      </c>
      <c r="L13" s="502">
        <f>RAD_ECRC_42_2P_1_pg_1!M11+RAD_ECRC_42_2P_1_pg_1!M15+RAD_ECRC_42_2P_1_pg_1!M17+RAD_ECRC_42_2P_1_pg_1!M21+RAD_ECRC_42_2P_1_pg_1!M24+RAD_ECRC_42_2P_1_pg_1!M26+RAD_ECRC_42_2P_1_pg_1!M29+RAD_ECRC_42_2P_1_pg_1!M33+RAD_ECRC_42_2P_1_pg_1!M39+RAD_ECRC_42_2P_1_pg_1!M40</f>
        <v>361630.39129681</v>
      </c>
      <c r="M13" s="502">
        <f>RAD_ECRC_42_2P_1_pg_1!N11+RAD_ECRC_42_2P_1_pg_1!N15+RAD_ECRC_42_2P_1_pg_1!N17+RAD_ECRC_42_2P_1_pg_1!N21+RAD_ECRC_42_2P_1_pg_1!N24+RAD_ECRC_42_2P_1_pg_1!N26+RAD_ECRC_42_2P_1_pg_1!N29+RAD_ECRC_42_2P_1_pg_1!N33+RAD_ECRC_42_2P_1_pg_1!N39+RAD_ECRC_42_2P_1_pg_1!N40</f>
        <v>355830.84852870996</v>
      </c>
      <c r="N13" s="503">
        <f t="shared" si="0"/>
        <v>3136498.9754176056</v>
      </c>
    </row>
    <row r="14" spans="1:14" x14ac:dyDescent="0.25">
      <c r="A14" s="505" t="s">
        <v>583</v>
      </c>
      <c r="B14" s="502">
        <f>RAD_ECRC_42_2P_1_pg_1!C16+RAD_ECRC_42_2P_1_pg_1!C18+RAD_ECRC_42_2P_1_pg_1!C25+RAD_ECRC_42_2P_1_pg_1!C27+RAD_ECRC_42_2P_1_pg_1!C31+RAD_ECRC_42_2P_1_pg_1!C35+RAD_ECRC_42_2P_1_pg_1!C41</f>
        <v>29512.707424024997</v>
      </c>
      <c r="C14" s="502">
        <f>RAD_ECRC_42_2P_1_pg_1!D16+RAD_ECRC_42_2P_1_pg_1!D18+RAD_ECRC_42_2P_1_pg_1!D25+RAD_ECRC_42_2P_1_pg_1!D27+RAD_ECRC_42_2P_1_pg_1!D31+RAD_ECRC_42_2P_1_pg_1!D35+RAD_ECRC_42_2P_1_pg_1!D41</f>
        <v>28925.707424025</v>
      </c>
      <c r="D14" s="502">
        <f>RAD_ECRC_42_2P_1_pg_1!E16+RAD_ECRC_42_2P_1_pg_1!E18+RAD_ECRC_42_2P_1_pg_1!E25+RAD_ECRC_42_2P_1_pg_1!E27+RAD_ECRC_42_2P_1_pg_1!E31+RAD_ECRC_42_2P_1_pg_1!E35+RAD_ECRC_42_2P_1_pg_1!E41</f>
        <v>45568.996146749996</v>
      </c>
      <c r="E14" s="502">
        <f>RAD_ECRC_42_2P_1_pg_1!F16+RAD_ECRC_42_2P_1_pg_1!F18+RAD_ECRC_42_2P_1_pg_1!F25+RAD_ECRC_42_2P_1_pg_1!F27+RAD_ECRC_42_2P_1_pg_1!F31+RAD_ECRC_42_2P_1_pg_1!F35+RAD_ECRC_42_2P_1_pg_1!F41</f>
        <v>54193.996146749996</v>
      </c>
      <c r="F14" s="502">
        <f>RAD_ECRC_42_2P_1_pg_1!G16+RAD_ECRC_42_2P_1_pg_1!G18+RAD_ECRC_42_2P_1_pg_1!G25+RAD_ECRC_42_2P_1_pg_1!G27+RAD_ECRC_42_2P_1_pg_1!G31+RAD_ECRC_42_2P_1_pg_1!G35+RAD_ECRC_42_2P_1_pg_1!G41</f>
        <v>53068.996146749996</v>
      </c>
      <c r="G14" s="502">
        <f>RAD_ECRC_42_2P_1_pg_1!H16+RAD_ECRC_42_2P_1_pg_1!H18+RAD_ECRC_42_2P_1_pg_1!H25+RAD_ECRC_42_2P_1_pg_1!H27+RAD_ECRC_42_2P_1_pg_1!H31+RAD_ECRC_42_2P_1_pg_1!H35+RAD_ECRC_42_2P_1_pg_1!H41</f>
        <v>36508.496146749996</v>
      </c>
      <c r="H14" s="502">
        <f>RAD_ECRC_42_2P_1_pg_1!I16+RAD_ECRC_42_2P_1_pg_1!I18+RAD_ECRC_42_2P_1_pg_1!I25+RAD_ECRC_42_2P_1_pg_1!I27+RAD_ECRC_42_2P_1_pg_1!I31+RAD_ECRC_42_2P_1_pg_1!I35+RAD_ECRC_42_2P_1_pg_1!I41</f>
        <v>25193.99614675</v>
      </c>
      <c r="I14" s="502">
        <f>RAD_ECRC_42_2P_1_pg_1!J16+RAD_ECRC_42_2P_1_pg_1!J18+RAD_ECRC_42_2P_1_pg_1!J25+RAD_ECRC_42_2P_1_pg_1!J27+RAD_ECRC_42_2P_1_pg_1!J31+RAD_ECRC_42_2P_1_pg_1!J35+RAD_ECRC_42_2P_1_pg_1!J41</f>
        <v>34693.996146749996</v>
      </c>
      <c r="J14" s="502">
        <f>RAD_ECRC_42_2P_1_pg_1!K16+RAD_ECRC_42_2P_1_pg_1!K18+RAD_ECRC_42_2P_1_pg_1!K25+RAD_ECRC_42_2P_1_pg_1!K27+RAD_ECRC_42_2P_1_pg_1!K31+RAD_ECRC_42_2P_1_pg_1!K35+RAD_ECRC_42_2P_1_pg_1!K41</f>
        <v>49435.246146749996</v>
      </c>
      <c r="K14" s="502">
        <f>RAD_ECRC_42_2P_1_pg_1!L16+RAD_ECRC_42_2P_1_pg_1!L18+RAD_ECRC_42_2P_1_pg_1!L25+RAD_ECRC_42_2P_1_pg_1!L27+RAD_ECRC_42_2P_1_pg_1!L31+RAD_ECRC_42_2P_1_pg_1!L35+RAD_ECRC_42_2P_1_pg_1!L41</f>
        <v>44310.246146749996</v>
      </c>
      <c r="L14" s="502">
        <f>RAD_ECRC_42_2P_1_pg_1!M16+RAD_ECRC_42_2P_1_pg_1!M18+RAD_ECRC_42_2P_1_pg_1!M25+RAD_ECRC_42_2P_1_pg_1!M27+RAD_ECRC_42_2P_1_pg_1!M31+RAD_ECRC_42_2P_1_pg_1!M35+RAD_ECRC_42_2P_1_pg_1!M41</f>
        <v>39693.996146749996</v>
      </c>
      <c r="M14" s="502">
        <f>RAD_ECRC_42_2P_1_pg_1!N16+RAD_ECRC_42_2P_1_pg_1!N18+RAD_ECRC_42_2P_1_pg_1!N25+RAD_ECRC_42_2P_1_pg_1!N27+RAD_ECRC_42_2P_1_pg_1!N31+RAD_ECRC_42_2P_1_pg_1!N35+RAD_ECRC_42_2P_1_pg_1!N41</f>
        <v>51930.996146749996</v>
      </c>
      <c r="N14" s="503">
        <f t="shared" si="0"/>
        <v>493037.37631554995</v>
      </c>
    </row>
    <row r="15" spans="1:14" x14ac:dyDescent="0.25">
      <c r="A15" s="505" t="s">
        <v>582</v>
      </c>
      <c r="B15" s="502">
        <f>RAD_ECRC_42_2P_1_pg_1!C19+RAD_ECRC_42_2P_1_pg_1!C28+RAD_ECRC_42_2P_1_pg_1!C32+RAD_ECRC_42_2P_1_pg_1!C36</f>
        <v>1354.0565939219998</v>
      </c>
      <c r="C15" s="502">
        <f>RAD_ECRC_42_2P_1_pg_1!D19+RAD_ECRC_42_2P_1_pg_1!D28+RAD_ECRC_42_2P_1_pg_1!D32+RAD_ECRC_42_2P_1_pg_1!D36</f>
        <v>1354.0565939219998</v>
      </c>
      <c r="D15" s="502">
        <f>RAD_ECRC_42_2P_1_pg_1!E19+RAD_ECRC_42_2P_1_pg_1!E28+RAD_ECRC_42_2P_1_pg_1!E32+RAD_ECRC_42_2P_1_pg_1!E36</f>
        <v>1585.5196917400001</v>
      </c>
      <c r="E15" s="502">
        <f>RAD_ECRC_42_2P_1_pg_1!F19+RAD_ECRC_42_2P_1_pg_1!F28+RAD_ECRC_42_2P_1_pg_1!F32+RAD_ECRC_42_2P_1_pg_1!F36</f>
        <v>1375.5196917400001</v>
      </c>
      <c r="F15" s="502">
        <f>RAD_ECRC_42_2P_1_pg_1!G19+RAD_ECRC_42_2P_1_pg_1!G28+RAD_ECRC_42_2P_1_pg_1!G32+RAD_ECRC_42_2P_1_pg_1!G36</f>
        <v>1375.5196917400001</v>
      </c>
      <c r="G15" s="502">
        <f>RAD_ECRC_42_2P_1_pg_1!H19+RAD_ECRC_42_2P_1_pg_1!H28+RAD_ECRC_42_2P_1_pg_1!H32+RAD_ECRC_42_2P_1_pg_1!H36</f>
        <v>1660.6796917400002</v>
      </c>
      <c r="H15" s="502">
        <f>RAD_ECRC_42_2P_1_pg_1!I19+RAD_ECRC_42_2P_1_pg_1!I28+RAD_ECRC_42_2P_1_pg_1!I32+RAD_ECRC_42_2P_1_pg_1!I36</f>
        <v>1375.5196917400001</v>
      </c>
      <c r="I15" s="502">
        <f>RAD_ECRC_42_2P_1_pg_1!J19+RAD_ECRC_42_2P_1_pg_1!J28+RAD_ECRC_42_2P_1_pg_1!J32+RAD_ECRC_42_2P_1_pg_1!J36</f>
        <v>1375.5196917400001</v>
      </c>
      <c r="J15" s="502">
        <f>RAD_ECRC_42_2P_1_pg_1!K19+RAD_ECRC_42_2P_1_pg_1!K28+RAD_ECRC_42_2P_1_pg_1!K32+RAD_ECRC_42_2P_1_pg_1!K36</f>
        <v>1854.8196917400001</v>
      </c>
      <c r="K15" s="502">
        <f>RAD_ECRC_42_2P_1_pg_1!L19+RAD_ECRC_42_2P_1_pg_1!L28+RAD_ECRC_42_2P_1_pg_1!L32+RAD_ECRC_42_2P_1_pg_1!L36</f>
        <v>1744.8196917400001</v>
      </c>
      <c r="L15" s="502">
        <f>RAD_ECRC_42_2P_1_pg_1!M19+RAD_ECRC_42_2P_1_pg_1!M28+RAD_ECRC_42_2P_1_pg_1!M32+RAD_ECRC_42_2P_1_pg_1!M36</f>
        <v>1375.5196917400001</v>
      </c>
      <c r="M15" s="502">
        <f>RAD_ECRC_42_2P_1_pg_1!N19+RAD_ECRC_42_2P_1_pg_1!N28+RAD_ECRC_42_2P_1_pg_1!N32+RAD_ECRC_42_2P_1_pg_1!N36</f>
        <v>1535.5196917400001</v>
      </c>
      <c r="N15" s="503">
        <f t="shared" si="0"/>
        <v>17967.070105244002</v>
      </c>
    </row>
    <row r="16" spans="1:14" x14ac:dyDescent="0.25">
      <c r="A16" s="505" t="s">
        <v>587</v>
      </c>
      <c r="B16" s="502">
        <f>RAD_ECRC_42_2P_1_pg_1!C22+RAD_ECRC_42_2P_1_pg_1!C30+RAD_ECRC_42_2P_1_pg_1!C34</f>
        <v>243289.59142529999</v>
      </c>
      <c r="C16" s="502">
        <f>RAD_ECRC_42_2P_1_pg_1!D22+RAD_ECRC_42_2P_1_pg_1!D30+RAD_ECRC_42_2P_1_pg_1!D34</f>
        <v>243289.59142529999</v>
      </c>
      <c r="D16" s="502">
        <f>RAD_ECRC_42_2P_1_pg_1!E22+RAD_ECRC_42_2P_1_pg_1!E30+RAD_ECRC_42_2P_1_pg_1!E34</f>
        <v>272354.57735719997</v>
      </c>
      <c r="E16" s="502">
        <f>RAD_ECRC_42_2P_1_pg_1!F22+RAD_ECRC_42_2P_1_pg_1!F30+RAD_ECRC_42_2P_1_pg_1!F34</f>
        <v>249611.9450188</v>
      </c>
      <c r="F16" s="502">
        <f>RAD_ECRC_42_2P_1_pg_1!G22+RAD_ECRC_42_2P_1_pg_1!G30+RAD_ECRC_42_2P_1_pg_1!G34</f>
        <v>244611.9450188</v>
      </c>
      <c r="G16" s="502">
        <f>RAD_ECRC_42_2P_1_pg_1!H22+RAD_ECRC_42_2P_1_pg_1!H30+RAD_ECRC_42_2P_1_pg_1!H34</f>
        <v>251201.9450188</v>
      </c>
      <c r="H16" s="502">
        <f>RAD_ECRC_42_2P_1_pg_1!I22+RAD_ECRC_42_2P_1_pg_1!I30+RAD_ECRC_42_2P_1_pg_1!I34</f>
        <v>249611.9450188</v>
      </c>
      <c r="I16" s="502">
        <f>RAD_ECRC_42_2P_1_pg_1!J22+RAD_ECRC_42_2P_1_pg_1!J30+RAD_ECRC_42_2P_1_pg_1!J34</f>
        <v>277364.57735719997</v>
      </c>
      <c r="J16" s="502">
        <f>RAD_ECRC_42_2P_1_pg_1!K22+RAD_ECRC_42_2P_1_pg_1!K30+RAD_ECRC_42_2P_1_pg_1!K34</f>
        <v>249601.9450188</v>
      </c>
      <c r="K16" s="502">
        <f>RAD_ECRC_42_2P_1_pg_1!L22+RAD_ECRC_42_2P_1_pg_1!L30+RAD_ECRC_42_2P_1_pg_1!L34</f>
        <v>264155.03607249999</v>
      </c>
      <c r="L16" s="502">
        <f>RAD_ECRC_42_2P_1_pg_1!M22+RAD_ECRC_42_2P_1_pg_1!M30+RAD_ECRC_42_2P_1_pg_1!M34</f>
        <v>264155.03607249999</v>
      </c>
      <c r="M16" s="502">
        <f>RAD_ECRC_42_2P_1_pg_1!N22+RAD_ECRC_42_2P_1_pg_1!N30+RAD_ECRC_42_2P_1_pg_1!N34</f>
        <v>249627.59880790001</v>
      </c>
      <c r="N16" s="503">
        <f t="shared" si="0"/>
        <v>3058875.7336119004</v>
      </c>
    </row>
    <row r="17" spans="1:14" x14ac:dyDescent="0.25">
      <c r="A17" s="441"/>
      <c r="B17" s="440"/>
      <c r="C17" s="440"/>
      <c r="D17" s="440"/>
      <c r="E17" s="440"/>
      <c r="F17" s="440"/>
      <c r="G17" s="440"/>
      <c r="H17" s="440"/>
      <c r="I17" s="440"/>
      <c r="J17" s="440"/>
      <c r="K17" s="440"/>
      <c r="L17" s="440"/>
      <c r="M17" s="440"/>
      <c r="N17" s="440"/>
    </row>
    <row r="18" spans="1:14" x14ac:dyDescent="0.25">
      <c r="A18" s="441" t="s">
        <v>403</v>
      </c>
      <c r="B18" s="506">
        <v>1</v>
      </c>
      <c r="C18" s="506">
        <v>1</v>
      </c>
      <c r="D18" s="506">
        <v>1</v>
      </c>
      <c r="E18" s="506">
        <v>1</v>
      </c>
      <c r="F18" s="506">
        <v>1</v>
      </c>
      <c r="G18" s="506">
        <v>1</v>
      </c>
      <c r="H18" s="506">
        <v>1</v>
      </c>
      <c r="I18" s="506">
        <v>1</v>
      </c>
      <c r="J18" s="506">
        <v>1</v>
      </c>
      <c r="K18" s="506">
        <v>1</v>
      </c>
      <c r="L18" s="506">
        <v>1</v>
      </c>
      <c r="M18" s="506">
        <v>1</v>
      </c>
      <c r="N18" s="507"/>
    </row>
    <row r="19" spans="1:14" x14ac:dyDescent="0.25">
      <c r="A19" s="505" t="s">
        <v>209</v>
      </c>
      <c r="B19" s="506">
        <v>0.97592230000000002</v>
      </c>
      <c r="C19" s="506">
        <v>0.97592230000000002</v>
      </c>
      <c r="D19" s="506">
        <v>0.97592230000000002</v>
      </c>
      <c r="E19" s="506">
        <v>0.97592230000000002</v>
      </c>
      <c r="F19" s="506">
        <v>0.97592230000000002</v>
      </c>
      <c r="G19" s="506">
        <v>0.97592230000000002</v>
      </c>
      <c r="H19" s="506">
        <v>0.97592230000000002</v>
      </c>
      <c r="I19" s="506">
        <v>0.97592230000000002</v>
      </c>
      <c r="J19" s="506">
        <v>0.97592230000000002</v>
      </c>
      <c r="K19" s="506">
        <v>0.97592230000000002</v>
      </c>
      <c r="L19" s="506">
        <v>0.97592230000000002</v>
      </c>
      <c r="M19" s="506">
        <v>0.97592230000000002</v>
      </c>
      <c r="N19" s="507"/>
    </row>
    <row r="20" spans="1:14" x14ac:dyDescent="0.25">
      <c r="A20" s="505" t="s">
        <v>210</v>
      </c>
      <c r="B20" s="506">
        <v>0.76085999999999998</v>
      </c>
      <c r="C20" s="506">
        <v>0.76085999999999998</v>
      </c>
      <c r="D20" s="506">
        <v>0.76085999999999998</v>
      </c>
      <c r="E20" s="506">
        <v>0.76085999999999998</v>
      </c>
      <c r="F20" s="506">
        <v>0.76085999999999998</v>
      </c>
      <c r="G20" s="506">
        <v>0.76085999999999998</v>
      </c>
      <c r="H20" s="506">
        <v>0.76085999999999998</v>
      </c>
      <c r="I20" s="506">
        <v>0.76085999999999998</v>
      </c>
      <c r="J20" s="506">
        <v>0.76085999999999998</v>
      </c>
      <c r="K20" s="506">
        <v>0.76085999999999998</v>
      </c>
      <c r="L20" s="506">
        <v>0.76085999999999998</v>
      </c>
      <c r="M20" s="506">
        <v>0.76085999999999998</v>
      </c>
      <c r="N20" s="507"/>
    </row>
    <row r="21" spans="1:14" x14ac:dyDescent="0.25">
      <c r="A21" s="505" t="s">
        <v>215</v>
      </c>
      <c r="B21" s="506">
        <v>0.98141920000000005</v>
      </c>
      <c r="C21" s="506">
        <v>0.98141920000000005</v>
      </c>
      <c r="D21" s="506">
        <v>0.98141920000000005</v>
      </c>
      <c r="E21" s="506">
        <v>0.98141920000000005</v>
      </c>
      <c r="F21" s="506">
        <v>0.98141920000000005</v>
      </c>
      <c r="G21" s="506">
        <v>0.98141920000000005</v>
      </c>
      <c r="H21" s="506">
        <v>0.98141920000000005</v>
      </c>
      <c r="I21" s="506">
        <v>0.98141920000000005</v>
      </c>
      <c r="J21" s="506">
        <v>0.98141920000000005</v>
      </c>
      <c r="K21" s="506">
        <v>0.98141920000000005</v>
      </c>
      <c r="L21" s="506">
        <v>0.98141920000000005</v>
      </c>
      <c r="M21" s="506">
        <v>0.98141920000000005</v>
      </c>
      <c r="N21" s="507"/>
    </row>
    <row r="22" spans="1:14" x14ac:dyDescent="0.25">
      <c r="A22" s="505" t="s">
        <v>225</v>
      </c>
      <c r="B22" s="506">
        <v>0.9723427</v>
      </c>
      <c r="C22" s="506">
        <v>0.9723427</v>
      </c>
      <c r="D22" s="506">
        <v>0.9723427</v>
      </c>
      <c r="E22" s="506">
        <v>0.9723427</v>
      </c>
      <c r="F22" s="506">
        <v>0.9723427</v>
      </c>
      <c r="G22" s="506">
        <v>0.9723427</v>
      </c>
      <c r="H22" s="506">
        <v>0.9723427</v>
      </c>
      <c r="I22" s="506">
        <v>0.9723427</v>
      </c>
      <c r="J22" s="506">
        <v>0.9723427</v>
      </c>
      <c r="K22" s="506">
        <v>0.9723427</v>
      </c>
      <c r="L22" s="506">
        <v>0.9723427</v>
      </c>
      <c r="M22" s="506">
        <v>0.9723427</v>
      </c>
      <c r="N22" s="507"/>
    </row>
    <row r="23" spans="1:14" x14ac:dyDescent="0.25">
      <c r="A23" s="505" t="s">
        <v>211</v>
      </c>
      <c r="B23" s="506">
        <v>1</v>
      </c>
      <c r="C23" s="506">
        <v>1</v>
      </c>
      <c r="D23" s="506">
        <v>1</v>
      </c>
      <c r="E23" s="506">
        <v>1</v>
      </c>
      <c r="F23" s="506">
        <v>1</v>
      </c>
      <c r="G23" s="506">
        <v>1</v>
      </c>
      <c r="H23" s="506">
        <v>1</v>
      </c>
      <c r="I23" s="506">
        <v>1</v>
      </c>
      <c r="J23" s="506">
        <v>1</v>
      </c>
      <c r="K23" s="506">
        <v>1</v>
      </c>
      <c r="L23" s="506">
        <v>1</v>
      </c>
      <c r="M23" s="506">
        <v>1</v>
      </c>
      <c r="N23" s="507"/>
    </row>
    <row r="24" spans="1:14" x14ac:dyDescent="0.25">
      <c r="A24" s="505" t="s">
        <v>212</v>
      </c>
      <c r="B24" s="506">
        <v>0.97592230000000002</v>
      </c>
      <c r="C24" s="506">
        <v>0.97592230000000002</v>
      </c>
      <c r="D24" s="506">
        <v>0.97592230000000002</v>
      </c>
      <c r="E24" s="506">
        <v>0.97592230000000002</v>
      </c>
      <c r="F24" s="506">
        <v>0.97592230000000002</v>
      </c>
      <c r="G24" s="506">
        <v>0.97592230000000002</v>
      </c>
      <c r="H24" s="506">
        <v>0.97592230000000002</v>
      </c>
      <c r="I24" s="506">
        <v>0.97592230000000002</v>
      </c>
      <c r="J24" s="506">
        <v>0.97592230000000002</v>
      </c>
      <c r="K24" s="506">
        <v>0.97592230000000002</v>
      </c>
      <c r="L24" s="506">
        <v>0.97592230000000002</v>
      </c>
      <c r="M24" s="506">
        <v>0.97592230000000002</v>
      </c>
      <c r="N24" s="507"/>
    </row>
    <row r="25" spans="1:14" x14ac:dyDescent="0.25">
      <c r="A25" s="505" t="s">
        <v>213</v>
      </c>
      <c r="B25" s="506">
        <v>0.76085999999999998</v>
      </c>
      <c r="C25" s="506">
        <v>0.76085999999999998</v>
      </c>
      <c r="D25" s="506">
        <v>0.76085999999999998</v>
      </c>
      <c r="E25" s="506">
        <v>0.76085999999999998</v>
      </c>
      <c r="F25" s="506">
        <v>0.76085999999999998</v>
      </c>
      <c r="G25" s="506">
        <v>0.76085999999999998</v>
      </c>
      <c r="H25" s="506">
        <v>0.76085999999999998</v>
      </c>
      <c r="I25" s="506">
        <v>0.76085999999999998</v>
      </c>
      <c r="J25" s="506">
        <v>0.76085999999999998</v>
      </c>
      <c r="K25" s="506">
        <v>0.76085999999999998</v>
      </c>
      <c r="L25" s="506">
        <v>0.76085999999999998</v>
      </c>
      <c r="M25" s="506">
        <v>0.76085999999999998</v>
      </c>
      <c r="N25" s="507"/>
    </row>
    <row r="26" spans="1:14" x14ac:dyDescent="0.25">
      <c r="A26" s="441" t="s">
        <v>163</v>
      </c>
      <c r="B26" s="440">
        <v>0</v>
      </c>
      <c r="C26" s="440">
        <v>0</v>
      </c>
      <c r="D26" s="440">
        <v>0</v>
      </c>
      <c r="E26" s="440">
        <v>0</v>
      </c>
      <c r="F26" s="440">
        <v>0</v>
      </c>
      <c r="G26" s="440">
        <v>0</v>
      </c>
      <c r="H26" s="440">
        <v>0</v>
      </c>
      <c r="I26" s="440">
        <v>0</v>
      </c>
      <c r="J26" s="440">
        <v>0</v>
      </c>
      <c r="K26" s="440">
        <v>0</v>
      </c>
      <c r="L26" s="440">
        <v>0</v>
      </c>
      <c r="M26" s="440">
        <v>0</v>
      </c>
      <c r="N26" s="440"/>
    </row>
    <row r="27" spans="1:14" x14ac:dyDescent="0.25">
      <c r="A27" s="441" t="s">
        <v>404</v>
      </c>
      <c r="B27" s="508">
        <f t="shared" ref="B27:M27" si="1">B12*B22</f>
        <v>19800.003317049355</v>
      </c>
      <c r="C27" s="508">
        <f t="shared" si="1"/>
        <v>19800.003317049355</v>
      </c>
      <c r="D27" s="508">
        <f t="shared" si="1"/>
        <v>35977.182555670261</v>
      </c>
      <c r="E27" s="508">
        <f t="shared" si="1"/>
        <v>31714.853589795846</v>
      </c>
      <c r="F27" s="508">
        <f t="shared" si="1"/>
        <v>31714.853589795846</v>
      </c>
      <c r="G27" s="508">
        <f t="shared" si="1"/>
        <v>35936.511477751432</v>
      </c>
      <c r="H27" s="508">
        <f t="shared" si="1"/>
        <v>35936.511477751432</v>
      </c>
      <c r="I27" s="508">
        <f t="shared" si="1"/>
        <v>42309.669387652248</v>
      </c>
      <c r="J27" s="508">
        <f t="shared" si="1"/>
        <v>31714.853589795846</v>
      </c>
      <c r="K27" s="508">
        <f t="shared" si="1"/>
        <v>31714.853589795846</v>
      </c>
      <c r="L27" s="508">
        <f t="shared" si="1"/>
        <v>23936.111989795845</v>
      </c>
      <c r="M27" s="508">
        <f t="shared" si="1"/>
        <v>20043.824161695848</v>
      </c>
      <c r="N27" s="503">
        <f>SUM(B27:M27)</f>
        <v>360599.23204359913</v>
      </c>
    </row>
    <row r="28" spans="1:14" x14ac:dyDescent="0.25">
      <c r="A28" s="505" t="s">
        <v>216</v>
      </c>
      <c r="B28" s="508">
        <f t="shared" ref="B28:M28" si="2">(B9*B18)+(B13*B23)</f>
        <v>14659983.048324451</v>
      </c>
      <c r="C28" s="508">
        <f t="shared" si="2"/>
        <v>1558343.0785950995</v>
      </c>
      <c r="D28" s="508">
        <f t="shared" si="2"/>
        <v>2557519.2794819698</v>
      </c>
      <c r="E28" s="508">
        <f t="shared" si="2"/>
        <v>820236.39330130431</v>
      </c>
      <c r="F28" s="508">
        <f t="shared" si="2"/>
        <v>891605.58468570141</v>
      </c>
      <c r="G28" s="508">
        <f t="shared" si="2"/>
        <v>1071711.9495941761</v>
      </c>
      <c r="H28" s="508">
        <f t="shared" si="2"/>
        <v>929617.56743893703</v>
      </c>
      <c r="I28" s="508">
        <f t="shared" si="2"/>
        <v>913958.80097026564</v>
      </c>
      <c r="J28" s="508">
        <f t="shared" si="2"/>
        <v>1057153.1181436875</v>
      </c>
      <c r="K28" s="508">
        <f t="shared" si="2"/>
        <v>1216611.4055839039</v>
      </c>
      <c r="L28" s="508">
        <f t="shared" si="2"/>
        <v>1025512.8342895166</v>
      </c>
      <c r="M28" s="508">
        <f t="shared" si="2"/>
        <v>1096266.0804294487</v>
      </c>
      <c r="N28" s="503">
        <f>SUM(B28:M28)</f>
        <v>27798519.140838467</v>
      </c>
    </row>
    <row r="29" spans="1:14" x14ac:dyDescent="0.25">
      <c r="A29" s="505" t="s">
        <v>217</v>
      </c>
      <c r="B29" s="508">
        <f t="shared" ref="B29:M29" si="3">(B10*B19)+(B14*B24)</f>
        <v>40827.538945001943</v>
      </c>
      <c r="C29" s="508">
        <f t="shared" si="3"/>
        <v>41779.551148651946</v>
      </c>
      <c r="D29" s="508">
        <f t="shared" si="3"/>
        <v>76709.166562988423</v>
      </c>
      <c r="E29" s="508">
        <f t="shared" si="3"/>
        <v>65039.819641313428</v>
      </c>
      <c r="F29" s="508">
        <f t="shared" si="3"/>
        <v>63941.907053813426</v>
      </c>
      <c r="G29" s="508">
        <f t="shared" si="3"/>
        <v>53300.206314038427</v>
      </c>
      <c r="H29" s="508">
        <f t="shared" si="3"/>
        <v>38262.951535063432</v>
      </c>
      <c r="I29" s="508">
        <f t="shared" si="3"/>
        <v>46009.33479131342</v>
      </c>
      <c r="J29" s="508">
        <f t="shared" si="3"/>
        <v>65915.709905563432</v>
      </c>
      <c r="K29" s="508">
        <f t="shared" si="3"/>
        <v>56918.926202438422</v>
      </c>
      <c r="L29" s="508">
        <f t="shared" si="3"/>
        <v>50888.946291313419</v>
      </c>
      <c r="M29" s="508">
        <f t="shared" si="3"/>
        <v>69876.24657953842</v>
      </c>
      <c r="N29" s="503">
        <f>SUM(B29:M29)</f>
        <v>669470.30497103813</v>
      </c>
    </row>
    <row r="30" spans="1:14" x14ac:dyDescent="0.25">
      <c r="A30" s="505" t="s">
        <v>218</v>
      </c>
      <c r="B30" s="508">
        <f t="shared" ref="B30:M30" si="4">(B11*B20)+(B15*B25)</f>
        <v>1354.1984297512779</v>
      </c>
      <c r="C30" s="508">
        <f t="shared" si="4"/>
        <v>1449.3059297512777</v>
      </c>
      <c r="D30" s="508">
        <f t="shared" si="4"/>
        <v>18321.552325947378</v>
      </c>
      <c r="E30" s="508">
        <f t="shared" si="4"/>
        <v>4249.8270559473749</v>
      </c>
      <c r="F30" s="508">
        <f t="shared" si="4"/>
        <v>1378.341415947375</v>
      </c>
      <c r="G30" s="508">
        <f t="shared" si="4"/>
        <v>1635.253403547375</v>
      </c>
      <c r="H30" s="508">
        <f t="shared" si="4"/>
        <v>1473.4489159473749</v>
      </c>
      <c r="I30" s="508">
        <f t="shared" si="4"/>
        <v>1378.341415947375</v>
      </c>
      <c r="J30" s="508">
        <f t="shared" si="4"/>
        <v>1782.9667639473751</v>
      </c>
      <c r="K30" s="508">
        <f t="shared" si="4"/>
        <v>1754.4345139473749</v>
      </c>
      <c r="L30" s="508">
        <f t="shared" si="4"/>
        <v>1378.341415947375</v>
      </c>
      <c r="M30" s="508">
        <f t="shared" si="4"/>
        <v>1635.131665947375</v>
      </c>
      <c r="N30" s="503">
        <f>SUM(B30:M30)</f>
        <v>37791.143252576308</v>
      </c>
    </row>
    <row r="31" spans="1:14" x14ac:dyDescent="0.25">
      <c r="A31" s="505" t="s">
        <v>220</v>
      </c>
      <c r="B31" s="508">
        <f t="shared" ref="B31:M31" si="5">B16*B21</f>
        <v>238769.0761849448</v>
      </c>
      <c r="C31" s="508">
        <f t="shared" si="5"/>
        <v>238769.0761849448</v>
      </c>
      <c r="D31" s="508">
        <f t="shared" si="5"/>
        <v>267294.01142624131</v>
      </c>
      <c r="E31" s="508">
        <f t="shared" si="5"/>
        <v>244973.9553907947</v>
      </c>
      <c r="F31" s="508">
        <f t="shared" si="5"/>
        <v>240066.85939079471</v>
      </c>
      <c r="G31" s="508">
        <f t="shared" si="5"/>
        <v>246534.41191879471</v>
      </c>
      <c r="H31" s="508">
        <f t="shared" si="5"/>
        <v>244973.9553907947</v>
      </c>
      <c r="I31" s="508">
        <f t="shared" si="5"/>
        <v>272210.92161824135</v>
      </c>
      <c r="J31" s="508">
        <f t="shared" si="5"/>
        <v>244964.14119879471</v>
      </c>
      <c r="K31" s="508">
        <f t="shared" si="5"/>
        <v>259246.8241782441</v>
      </c>
      <c r="L31" s="508">
        <f t="shared" si="5"/>
        <v>259246.8241782441</v>
      </c>
      <c r="M31" s="508">
        <f t="shared" si="5"/>
        <v>244989.31831997019</v>
      </c>
      <c r="N31" s="503">
        <f>SUM(B31:M31)</f>
        <v>3002039.3753808038</v>
      </c>
    </row>
    <row r="32" spans="1:14" ht="13" thickBot="1" x14ac:dyDescent="0.3">
      <c r="A32" s="441" t="s">
        <v>163</v>
      </c>
      <c r="B32" s="440">
        <v>0</v>
      </c>
      <c r="C32" s="440">
        <v>0</v>
      </c>
      <c r="D32" s="440">
        <v>0</v>
      </c>
      <c r="E32" s="440">
        <v>0</v>
      </c>
      <c r="F32" s="440">
        <v>0</v>
      </c>
      <c r="G32" s="440">
        <v>0</v>
      </c>
      <c r="H32" s="440">
        <v>0</v>
      </c>
      <c r="I32" s="440">
        <v>0</v>
      </c>
      <c r="J32" s="440">
        <v>0</v>
      </c>
      <c r="K32" s="440">
        <v>0</v>
      </c>
      <c r="L32" s="440">
        <v>0</v>
      </c>
      <c r="M32" s="440">
        <v>0</v>
      </c>
      <c r="N32" s="440"/>
    </row>
    <row r="33" spans="1:14" ht="13" thickBot="1" x14ac:dyDescent="0.3">
      <c r="A33" s="441" t="s">
        <v>588</v>
      </c>
      <c r="B33" s="509">
        <f t="shared" ref="B33:M33" si="6">SUM(B27:B31)</f>
        <v>14960733.865201199</v>
      </c>
      <c r="C33" s="509">
        <f t="shared" si="6"/>
        <v>1860141.0151754967</v>
      </c>
      <c r="D33" s="509">
        <f t="shared" si="6"/>
        <v>2955821.1923528169</v>
      </c>
      <c r="E33" s="509">
        <f t="shared" si="6"/>
        <v>1166214.8489791558</v>
      </c>
      <c r="F33" s="509">
        <f t="shared" si="6"/>
        <v>1228707.5461360528</v>
      </c>
      <c r="G33" s="509">
        <f t="shared" si="6"/>
        <v>1409118.3327083082</v>
      </c>
      <c r="H33" s="509">
        <f t="shared" si="6"/>
        <v>1250264.4347584939</v>
      </c>
      <c r="I33" s="509">
        <f t="shared" si="6"/>
        <v>1275867.0681834202</v>
      </c>
      <c r="J33" s="509">
        <f t="shared" si="6"/>
        <v>1401530.7896017889</v>
      </c>
      <c r="K33" s="509">
        <f t="shared" si="6"/>
        <v>1566246.4440683294</v>
      </c>
      <c r="L33" s="509">
        <f t="shared" si="6"/>
        <v>1360963.0581648173</v>
      </c>
      <c r="M33" s="509">
        <f t="shared" si="6"/>
        <v>1432810.6011566005</v>
      </c>
      <c r="N33" s="510">
        <f>SUM(B33:M33)</f>
        <v>31868419.196486477</v>
      </c>
    </row>
    <row r="34" spans="1:14" ht="13" thickTop="1" x14ac:dyDescent="0.25">
      <c r="A34" s="132" t="s">
        <v>163</v>
      </c>
      <c r="B34" s="139">
        <v>0</v>
      </c>
      <c r="C34" s="139">
        <v>0</v>
      </c>
      <c r="D34" s="139">
        <v>0</v>
      </c>
      <c r="E34" s="139">
        <v>0</v>
      </c>
      <c r="F34" s="139">
        <v>0</v>
      </c>
      <c r="G34" s="139">
        <v>0</v>
      </c>
      <c r="H34" s="139">
        <v>0</v>
      </c>
      <c r="I34" s="139">
        <v>0</v>
      </c>
      <c r="J34" s="139">
        <v>0</v>
      </c>
      <c r="K34" s="139">
        <v>0</v>
      </c>
      <c r="L34" s="139">
        <v>0</v>
      </c>
      <c r="M34" s="139">
        <v>0</v>
      </c>
    </row>
    <row r="1544" spans="5:5" x14ac:dyDescent="0.25">
      <c r="E1544" s="424"/>
    </row>
  </sheetData>
  <pageMargins left="0.5" right="0.5" top="1.25" bottom="0.5" header="0.75" footer="0.5"/>
  <pageSetup scale="48" orientation="landscape" r:id="rId1"/>
  <headerFooter>
    <oddHeader>&amp;R&amp;"Arial,Regular"&amp;8 FORM: 42-2P-2</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1:O1543"/>
  <sheetViews>
    <sheetView showGridLines="0" showZeros="0" view="pageLayout" topLeftCell="A41" zoomScaleNormal="100" workbookViewId="0">
      <selection activeCell="J7" sqref="J7"/>
    </sheetView>
  </sheetViews>
  <sheetFormatPr defaultColWidth="9" defaultRowHeight="14" x14ac:dyDescent="0.3"/>
  <cols>
    <col min="1" max="1" width="37.75" style="434" customWidth="1"/>
    <col min="2" max="2" width="10.33203125" style="434" bestFit="1" customWidth="1"/>
    <col min="3" max="3" width="11.25" style="434" customWidth="1"/>
    <col min="4" max="4" width="10.58203125" style="434" customWidth="1"/>
    <col min="5" max="5" width="10.83203125" style="434" customWidth="1"/>
    <col min="6" max="6" width="10.75" style="434" customWidth="1"/>
    <col min="7" max="7" width="10.83203125" style="434" customWidth="1"/>
    <col min="8" max="10" width="10.58203125" style="434" bestFit="1" customWidth="1"/>
    <col min="11" max="11" width="10.83203125" style="434" customWidth="1"/>
    <col min="12" max="14" width="10.58203125" style="434" bestFit="1" customWidth="1"/>
    <col min="15" max="15" width="11.5" style="434" bestFit="1" customWidth="1"/>
    <col min="16" max="16384" width="9" style="434"/>
  </cols>
  <sheetData>
    <row r="1" spans="1:15" ht="14.5" thickBot="1" x14ac:dyDescent="0.35">
      <c r="A1" s="433"/>
      <c r="B1" s="433"/>
      <c r="C1" s="433"/>
      <c r="D1" s="433"/>
      <c r="E1" s="433"/>
      <c r="F1" s="433"/>
      <c r="G1" s="433"/>
      <c r="H1" s="433"/>
      <c r="I1" s="433"/>
      <c r="J1" s="433"/>
      <c r="K1" s="433"/>
      <c r="L1" s="433"/>
      <c r="M1" s="433"/>
      <c r="N1" s="433"/>
      <c r="O1" s="433"/>
    </row>
    <row r="2" spans="1:15" ht="15" customHeight="1" x14ac:dyDescent="0.3">
      <c r="F2" s="116" t="s">
        <v>186</v>
      </c>
    </row>
    <row r="3" spans="1:15" ht="15" customHeight="1" x14ac:dyDescent="0.3">
      <c r="E3" s="116" t="s">
        <v>172</v>
      </c>
      <c r="G3" s="435"/>
    </row>
    <row r="4" spans="1:15" ht="14.5" thickBot="1" x14ac:dyDescent="0.35">
      <c r="A4" s="433"/>
      <c r="B4" s="433"/>
      <c r="C4" s="433"/>
      <c r="D4" s="433"/>
      <c r="E4" s="433"/>
      <c r="F4" s="433"/>
      <c r="G4" s="433"/>
      <c r="H4" s="433"/>
      <c r="I4" s="433"/>
      <c r="J4" s="433"/>
      <c r="K4" s="433"/>
      <c r="L4" s="433"/>
      <c r="M4" s="433"/>
      <c r="N4" s="433"/>
      <c r="O4" s="436"/>
    </row>
    <row r="5" spans="1:15" ht="37" customHeight="1" thickBot="1" x14ac:dyDescent="0.35">
      <c r="A5" s="117" t="s">
        <v>195</v>
      </c>
      <c r="B5" s="271" t="s">
        <v>164</v>
      </c>
      <c r="C5" s="117" t="s">
        <v>173</v>
      </c>
      <c r="D5" s="117" t="s">
        <v>174</v>
      </c>
      <c r="E5" s="117" t="s">
        <v>175</v>
      </c>
      <c r="F5" s="117" t="s">
        <v>176</v>
      </c>
      <c r="G5" s="117" t="s">
        <v>177</v>
      </c>
      <c r="H5" s="117" t="s">
        <v>178</v>
      </c>
      <c r="I5" s="117" t="s">
        <v>179</v>
      </c>
      <c r="J5" s="117" t="s">
        <v>180</v>
      </c>
      <c r="K5" s="117" t="s">
        <v>181</v>
      </c>
      <c r="L5" s="117" t="s">
        <v>182</v>
      </c>
      <c r="M5" s="117" t="s">
        <v>183</v>
      </c>
      <c r="N5" s="118" t="s">
        <v>184</v>
      </c>
      <c r="O5" s="119" t="s">
        <v>185</v>
      </c>
    </row>
    <row r="6" spans="1:15" x14ac:dyDescent="0.3">
      <c r="A6" s="124" t="s">
        <v>594</v>
      </c>
      <c r="B6" s="124" t="s">
        <v>167</v>
      </c>
      <c r="C6" s="120">
        <f>'42-4P Capital Schedules'!F38</f>
        <v>1386.33</v>
      </c>
      <c r="D6" s="120">
        <f>'42-4P Capital Schedules'!G38</f>
        <v>1380.6</v>
      </c>
      <c r="E6" s="120">
        <f>'42-4P Capital Schedules'!H38</f>
        <v>1374.87</v>
      </c>
      <c r="F6" s="120">
        <f>'42-4P Capital Schedules'!I38</f>
        <v>1369.13</v>
      </c>
      <c r="G6" s="120">
        <f>'42-4P Capital Schedules'!J38</f>
        <v>1363.4</v>
      </c>
      <c r="H6" s="120">
        <f>'42-4P Capital Schedules'!K38</f>
        <v>1357.67</v>
      </c>
      <c r="I6" s="120">
        <f>'42-4P Capital Schedules'!L38</f>
        <v>1351.94</v>
      </c>
      <c r="J6" s="120">
        <f>'42-4P Capital Schedules'!M38</f>
        <v>1346.21</v>
      </c>
      <c r="K6" s="120">
        <f>'42-4P Capital Schedules'!N38</f>
        <v>1340.48</v>
      </c>
      <c r="L6" s="120">
        <f>'42-4P Capital Schedules'!O38</f>
        <v>1334.75</v>
      </c>
      <c r="M6" s="120">
        <f>'42-4P Capital Schedules'!P38</f>
        <v>1329.01</v>
      </c>
      <c r="N6" s="120">
        <f>'42-4P Capital Schedules'!Q38</f>
        <v>1323.28</v>
      </c>
      <c r="O6" s="120">
        <f>SUM(C6:N6)</f>
        <v>16257.670000000002</v>
      </c>
    </row>
    <row r="7" spans="1:15" x14ac:dyDescent="0.3">
      <c r="A7" s="124" t="s">
        <v>595</v>
      </c>
      <c r="B7" s="124" t="s">
        <v>167</v>
      </c>
      <c r="C7" s="120">
        <f>'42-4P Capital Schedules'!F83</f>
        <v>221101.48</v>
      </c>
      <c r="D7" s="120">
        <f>'42-4P Capital Schedules'!G83</f>
        <v>220938.26</v>
      </c>
      <c r="E7" s="120">
        <f>'42-4P Capital Schedules'!H83</f>
        <v>220775.05</v>
      </c>
      <c r="F7" s="120">
        <f>'42-4P Capital Schedules'!I83</f>
        <v>220611.83</v>
      </c>
      <c r="G7" s="120">
        <f>'42-4P Capital Schedules'!J83</f>
        <v>220448.62</v>
      </c>
      <c r="H7" s="120">
        <f>'42-4P Capital Schedules'!K83</f>
        <v>220285.4</v>
      </c>
      <c r="I7" s="120">
        <f>'42-4P Capital Schedules'!L83</f>
        <v>220122.19</v>
      </c>
      <c r="J7" s="120">
        <f>'42-4P Capital Schedules'!M83</f>
        <v>219958.97</v>
      </c>
      <c r="K7" s="120">
        <f>'42-4P Capital Schedules'!N83</f>
        <v>219795.76</v>
      </c>
      <c r="L7" s="120">
        <f>'42-4P Capital Schedules'!O83</f>
        <v>219632.54</v>
      </c>
      <c r="M7" s="120">
        <f>'42-4P Capital Schedules'!P83</f>
        <v>219469.32</v>
      </c>
      <c r="N7" s="120">
        <f>'42-4P Capital Schedules'!Q83</f>
        <v>219306.11</v>
      </c>
      <c r="O7" s="120">
        <f t="shared" ref="O7:O42" si="0">SUM(C7:N7)</f>
        <v>2642445.5299999993</v>
      </c>
    </row>
    <row r="8" spans="1:15" x14ac:dyDescent="0.3">
      <c r="A8" s="124" t="s">
        <v>596</v>
      </c>
      <c r="B8" s="124" t="s">
        <v>167</v>
      </c>
      <c r="C8" s="120">
        <f>'42-4P Capital Schedules'!F126</f>
        <v>8598.15</v>
      </c>
      <c r="D8" s="120">
        <f>'42-4P Capital Schedules'!G126</f>
        <v>8598.15</v>
      </c>
      <c r="E8" s="120">
        <f>'42-4P Capital Schedules'!H126</f>
        <v>8598.15</v>
      </c>
      <c r="F8" s="120">
        <f>'42-4P Capital Schedules'!I126</f>
        <v>8598.15</v>
      </c>
      <c r="G8" s="120">
        <f>'42-4P Capital Schedules'!J126</f>
        <v>8598.15</v>
      </c>
      <c r="H8" s="120">
        <f>'42-4P Capital Schedules'!K126</f>
        <v>8598.15</v>
      </c>
      <c r="I8" s="120">
        <f>'42-4P Capital Schedules'!L126</f>
        <v>8598.15</v>
      </c>
      <c r="J8" s="120">
        <f>'42-4P Capital Schedules'!M126</f>
        <v>8598.15</v>
      </c>
      <c r="K8" s="120">
        <f>'42-4P Capital Schedules'!N126</f>
        <v>8598.15</v>
      </c>
      <c r="L8" s="120">
        <f>'42-4P Capital Schedules'!O126</f>
        <v>8598.15</v>
      </c>
      <c r="M8" s="120">
        <f>'42-4P Capital Schedules'!P126</f>
        <v>8598.15</v>
      </c>
      <c r="N8" s="120">
        <f>'42-4P Capital Schedules'!Q126</f>
        <v>8598.15</v>
      </c>
      <c r="O8" s="120">
        <f t="shared" si="0"/>
        <v>103177.79999999997</v>
      </c>
    </row>
    <row r="9" spans="1:15" x14ac:dyDescent="0.3">
      <c r="A9" s="124" t="s">
        <v>597</v>
      </c>
      <c r="B9" s="124" t="s">
        <v>167</v>
      </c>
      <c r="C9" s="120">
        <f>'42-4P Capital Schedules'!F169</f>
        <v>141636.60999999999</v>
      </c>
      <c r="D9" s="120">
        <f>'42-4P Capital Schedules'!G169</f>
        <v>141370.95000000001</v>
      </c>
      <c r="E9" s="120">
        <f>'42-4P Capital Schedules'!H169</f>
        <v>141105.29</v>
      </c>
      <c r="F9" s="120">
        <f>'42-4P Capital Schedules'!I169</f>
        <v>140839.63</v>
      </c>
      <c r="G9" s="120">
        <f>'42-4P Capital Schedules'!J169</f>
        <v>140573.97</v>
      </c>
      <c r="H9" s="120">
        <f>'42-4P Capital Schedules'!K169</f>
        <v>140308.31</v>
      </c>
      <c r="I9" s="120">
        <f>'42-4P Capital Schedules'!L169</f>
        <v>140042.65</v>
      </c>
      <c r="J9" s="120">
        <f>'42-4P Capital Schedules'!M169</f>
        <v>139776.98000000001</v>
      </c>
      <c r="K9" s="120">
        <f>'42-4P Capital Schedules'!N169</f>
        <v>139511.32</v>
      </c>
      <c r="L9" s="120">
        <f>'42-4P Capital Schedules'!O169</f>
        <v>139245.66</v>
      </c>
      <c r="M9" s="120">
        <f>'42-4P Capital Schedules'!P169</f>
        <v>138980</v>
      </c>
      <c r="N9" s="120">
        <f>'42-4P Capital Schedules'!Q169</f>
        <v>138714.34</v>
      </c>
      <c r="O9" s="120">
        <f t="shared" si="0"/>
        <v>1682105.7100000002</v>
      </c>
    </row>
    <row r="10" spans="1:15" x14ac:dyDescent="0.3">
      <c r="A10" s="124" t="s">
        <v>598</v>
      </c>
      <c r="B10" s="124" t="s">
        <v>167</v>
      </c>
      <c r="C10" s="120">
        <f>'42-4P Capital Schedules'!F212</f>
        <v>43552.45</v>
      </c>
      <c r="D10" s="120">
        <f>'42-4P Capital Schedules'!G212</f>
        <v>43465.19</v>
      </c>
      <c r="E10" s="120">
        <f>'42-4P Capital Schedules'!H212</f>
        <v>43377.919999999998</v>
      </c>
      <c r="F10" s="120">
        <f>'42-4P Capital Schedules'!I212</f>
        <v>43290.66</v>
      </c>
      <c r="G10" s="120">
        <f>'42-4P Capital Schedules'!J212</f>
        <v>43203.4</v>
      </c>
      <c r="H10" s="120">
        <f>'42-4P Capital Schedules'!K212</f>
        <v>43116.14</v>
      </c>
      <c r="I10" s="120">
        <f>'42-4P Capital Schedules'!L212</f>
        <v>43028.87</v>
      </c>
      <c r="J10" s="120">
        <f>'42-4P Capital Schedules'!M212</f>
        <v>42941.61</v>
      </c>
      <c r="K10" s="120">
        <f>'42-4P Capital Schedules'!N212</f>
        <v>42854.35</v>
      </c>
      <c r="L10" s="120">
        <f>'42-4P Capital Schedules'!O212</f>
        <v>42767.09</v>
      </c>
      <c r="M10" s="120">
        <f>'42-4P Capital Schedules'!P212</f>
        <v>42679.82</v>
      </c>
      <c r="N10" s="120">
        <f>'42-4P Capital Schedules'!Q212</f>
        <v>42592.56</v>
      </c>
      <c r="O10" s="120">
        <f t="shared" si="0"/>
        <v>516870.05999999994</v>
      </c>
    </row>
    <row r="11" spans="1:15" x14ac:dyDescent="0.3">
      <c r="A11" s="124" t="s">
        <v>599</v>
      </c>
      <c r="B11" s="124" t="s">
        <v>165</v>
      </c>
      <c r="C11" s="120">
        <f>'42-4P Capital Schedules'!F255</f>
        <v>32568.01</v>
      </c>
      <c r="D11" s="120">
        <f>'42-4P Capital Schedules'!G255</f>
        <v>32536.53</v>
      </c>
      <c r="E11" s="120">
        <f>'42-4P Capital Schedules'!H255</f>
        <v>32505.05</v>
      </c>
      <c r="F11" s="120">
        <f>'42-4P Capital Schedules'!I255</f>
        <v>32473.57</v>
      </c>
      <c r="G11" s="120">
        <f>'42-4P Capital Schedules'!J255</f>
        <v>32442.09</v>
      </c>
      <c r="H11" s="120">
        <f>'42-4P Capital Schedules'!K255</f>
        <v>32410.61</v>
      </c>
      <c r="I11" s="120">
        <f>'42-4P Capital Schedules'!L255</f>
        <v>32379.13</v>
      </c>
      <c r="J11" s="120">
        <f>'42-4P Capital Schedules'!M255</f>
        <v>32347.65</v>
      </c>
      <c r="K11" s="120">
        <f>'42-4P Capital Schedules'!N255</f>
        <v>32316.17</v>
      </c>
      <c r="L11" s="120">
        <f>'42-4P Capital Schedules'!O255</f>
        <v>32284.69</v>
      </c>
      <c r="M11" s="120">
        <f>'42-4P Capital Schedules'!P255</f>
        <v>32253.21</v>
      </c>
      <c r="N11" s="120">
        <f>'42-4P Capital Schedules'!Q255</f>
        <v>32622.61</v>
      </c>
      <c r="O11" s="120">
        <f t="shared" si="0"/>
        <v>389139.32</v>
      </c>
    </row>
    <row r="12" spans="1:15" x14ac:dyDescent="0.3">
      <c r="A12" s="124" t="s">
        <v>599</v>
      </c>
      <c r="B12" s="124" t="s">
        <v>166</v>
      </c>
      <c r="C12" s="120">
        <f>'42-4P Capital Schedules'!F298</f>
        <v>5711.87</v>
      </c>
      <c r="D12" s="120">
        <f>'42-4P Capital Schedules'!G298</f>
        <v>5723.94</v>
      </c>
      <c r="E12" s="120">
        <f>'42-4P Capital Schedules'!H298</f>
        <v>5739.6</v>
      </c>
      <c r="F12" s="120">
        <f>'42-4P Capital Schedules'!I298</f>
        <v>5725.15</v>
      </c>
      <c r="G12" s="120">
        <f>'42-4P Capital Schedules'!J298</f>
        <v>5767.33</v>
      </c>
      <c r="H12" s="120">
        <f>'42-4P Capital Schedules'!K298</f>
        <v>5813.1</v>
      </c>
      <c r="I12" s="120">
        <f>'42-4P Capital Schedules'!L298</f>
        <v>5844.53</v>
      </c>
      <c r="J12" s="120">
        <f>'42-4P Capital Schedules'!M298</f>
        <v>5875.96</v>
      </c>
      <c r="K12" s="120">
        <f>'42-4P Capital Schedules'!N298</f>
        <v>5907.38</v>
      </c>
      <c r="L12" s="120">
        <f>'42-4P Capital Schedules'!O298</f>
        <v>5995.44</v>
      </c>
      <c r="M12" s="120">
        <f>'42-4P Capital Schedules'!P298</f>
        <v>6041.21</v>
      </c>
      <c r="N12" s="120">
        <f>'42-4P Capital Schedules'!Q298</f>
        <v>6344.25</v>
      </c>
      <c r="O12" s="120">
        <f t="shared" si="0"/>
        <v>70489.759999999995</v>
      </c>
    </row>
    <row r="13" spans="1:15" x14ac:dyDescent="0.3">
      <c r="A13" s="124" t="s">
        <v>600</v>
      </c>
      <c r="B13" s="124" t="s">
        <v>167</v>
      </c>
      <c r="C13" s="120">
        <f>'42-4P Capital Schedules'!F341</f>
        <v>758.07</v>
      </c>
      <c r="D13" s="120">
        <f>'42-4P Capital Schedules'!G341</f>
        <v>755.2</v>
      </c>
      <c r="E13" s="120">
        <f>'42-4P Capital Schedules'!H341</f>
        <v>752.34</v>
      </c>
      <c r="F13" s="120">
        <f>'42-4P Capital Schedules'!I341</f>
        <v>749.47</v>
      </c>
      <c r="G13" s="120">
        <f>'42-4P Capital Schedules'!J341</f>
        <v>746.61</v>
      </c>
      <c r="H13" s="120">
        <f>'42-4P Capital Schedules'!K341</f>
        <v>743.74</v>
      </c>
      <c r="I13" s="120">
        <f>'42-4P Capital Schedules'!L341</f>
        <v>740.87</v>
      </c>
      <c r="J13" s="120">
        <f>'42-4P Capital Schedules'!M341</f>
        <v>738.01</v>
      </c>
      <c r="K13" s="120">
        <f>'42-4P Capital Schedules'!N341</f>
        <v>735.14</v>
      </c>
      <c r="L13" s="120">
        <f>'42-4P Capital Schedules'!O341</f>
        <v>732.27</v>
      </c>
      <c r="M13" s="120">
        <f>'42-4P Capital Schedules'!P341</f>
        <v>729.41</v>
      </c>
      <c r="N13" s="120">
        <f>'42-4P Capital Schedules'!Q341</f>
        <v>726.54</v>
      </c>
      <c r="O13" s="120">
        <f t="shared" si="0"/>
        <v>8907.6700000000019</v>
      </c>
    </row>
    <row r="14" spans="1:15" x14ac:dyDescent="0.3">
      <c r="A14" s="124" t="s">
        <v>600</v>
      </c>
      <c r="B14" s="124" t="s">
        <v>168</v>
      </c>
      <c r="C14" s="120">
        <f>'42-4P Capital Schedules'!F384</f>
        <v>274.18</v>
      </c>
      <c r="D14" s="120">
        <f>'42-4P Capital Schedules'!G384</f>
        <v>274.18</v>
      </c>
      <c r="E14" s="120">
        <f>'42-4P Capital Schedules'!H384</f>
        <v>274.18</v>
      </c>
      <c r="F14" s="120">
        <f>'42-4P Capital Schedules'!I384</f>
        <v>274.18</v>
      </c>
      <c r="G14" s="120">
        <f>'42-4P Capital Schedules'!J384</f>
        <v>274.18</v>
      </c>
      <c r="H14" s="120">
        <f>'42-4P Capital Schedules'!K384</f>
        <v>274.18</v>
      </c>
      <c r="I14" s="120">
        <f>'42-4P Capital Schedules'!L384</f>
        <v>274.18</v>
      </c>
      <c r="J14" s="120">
        <f>'42-4P Capital Schedules'!M384</f>
        <v>274.18</v>
      </c>
      <c r="K14" s="120">
        <f>'42-4P Capital Schedules'!N384</f>
        <v>274.18</v>
      </c>
      <c r="L14" s="120">
        <f>'42-4P Capital Schedules'!O384</f>
        <v>274.18</v>
      </c>
      <c r="M14" s="120">
        <f>'42-4P Capital Schedules'!P384</f>
        <v>274.18</v>
      </c>
      <c r="N14" s="120">
        <f>'42-4P Capital Schedules'!Q384</f>
        <v>274.18</v>
      </c>
      <c r="O14" s="120">
        <f t="shared" si="0"/>
        <v>3290.1599999999994</v>
      </c>
    </row>
    <row r="15" spans="1:15" x14ac:dyDescent="0.3">
      <c r="A15" s="124" t="s">
        <v>601</v>
      </c>
      <c r="B15" s="124" t="s">
        <v>167</v>
      </c>
      <c r="C15" s="120">
        <f>'42-4P Capital Schedules'!F427</f>
        <v>3050.43</v>
      </c>
      <c r="D15" s="120">
        <f>'42-4P Capital Schedules'!G427</f>
        <v>3050.43</v>
      </c>
      <c r="E15" s="120">
        <f>'42-4P Capital Schedules'!H427</f>
        <v>3050.43</v>
      </c>
      <c r="F15" s="120">
        <f>'42-4P Capital Schedules'!I427</f>
        <v>3050.43</v>
      </c>
      <c r="G15" s="120">
        <f>'42-4P Capital Schedules'!J427</f>
        <v>3050.43</v>
      </c>
      <c r="H15" s="120">
        <f>'42-4P Capital Schedules'!K427</f>
        <v>3050.43</v>
      </c>
      <c r="I15" s="120">
        <f>'42-4P Capital Schedules'!L427</f>
        <v>3050.43</v>
      </c>
      <c r="J15" s="120">
        <f>'42-4P Capital Schedules'!M427</f>
        <v>3050.43</v>
      </c>
      <c r="K15" s="120">
        <f>'42-4P Capital Schedules'!N427</f>
        <v>3050.43</v>
      </c>
      <c r="L15" s="120">
        <f>'42-4P Capital Schedules'!O427</f>
        <v>3050.43</v>
      </c>
      <c r="M15" s="120">
        <f>'42-4P Capital Schedules'!P427</f>
        <v>3050.43</v>
      </c>
      <c r="N15" s="120">
        <f>'42-4P Capital Schedules'!Q427</f>
        <v>3050.43</v>
      </c>
      <c r="O15" s="120">
        <f t="shared" si="0"/>
        <v>36605.159999999996</v>
      </c>
    </row>
    <row r="16" spans="1:15" x14ac:dyDescent="0.3">
      <c r="A16" s="124" t="s">
        <v>602</v>
      </c>
      <c r="B16" s="124" t="s">
        <v>167</v>
      </c>
      <c r="C16" s="120">
        <f>'42-4P Capital Schedules'!F470</f>
        <v>1876.68</v>
      </c>
      <c r="D16" s="120">
        <f>'42-4P Capital Schedules'!G470</f>
        <v>1869.4</v>
      </c>
      <c r="E16" s="120">
        <f>'42-4P Capital Schedules'!H470</f>
        <v>1862.13</v>
      </c>
      <c r="F16" s="120">
        <f>'42-4P Capital Schedules'!I470</f>
        <v>1854.85</v>
      </c>
      <c r="G16" s="120">
        <f>'42-4P Capital Schedules'!J470</f>
        <v>1847.57</v>
      </c>
      <c r="H16" s="120">
        <f>'42-4P Capital Schedules'!K470</f>
        <v>1840.29</v>
      </c>
      <c r="I16" s="120">
        <f>'42-4P Capital Schedules'!L470</f>
        <v>1833.02</v>
      </c>
      <c r="J16" s="120">
        <f>'42-4P Capital Schedules'!M470</f>
        <v>1825.74</v>
      </c>
      <c r="K16" s="120">
        <f>'42-4P Capital Schedules'!N470</f>
        <v>1818.46</v>
      </c>
      <c r="L16" s="120">
        <f>'42-4P Capital Schedules'!O470</f>
        <v>1811.18</v>
      </c>
      <c r="M16" s="120">
        <f>'42-4P Capital Schedules'!P470</f>
        <v>1803.91</v>
      </c>
      <c r="N16" s="120">
        <f>'42-4P Capital Schedules'!Q470</f>
        <v>1796.63</v>
      </c>
      <c r="O16" s="120">
        <f t="shared" si="0"/>
        <v>22039.86</v>
      </c>
    </row>
    <row r="17" spans="1:15" x14ac:dyDescent="0.3">
      <c r="A17" s="124" t="s">
        <v>603</v>
      </c>
      <c r="B17" s="124" t="s">
        <v>167</v>
      </c>
      <c r="C17" s="120">
        <f>'42-4P Capital Schedules'!F513</f>
        <v>91.76</v>
      </c>
      <c r="D17" s="120">
        <f>'42-4P Capital Schedules'!G513</f>
        <v>91.36</v>
      </c>
      <c r="E17" s="120">
        <f>'42-4P Capital Schedules'!H513</f>
        <v>90.96</v>
      </c>
      <c r="F17" s="120">
        <f>'42-4P Capital Schedules'!I513</f>
        <v>90.56</v>
      </c>
      <c r="G17" s="120">
        <f>'42-4P Capital Schedules'!J513</f>
        <v>90.16</v>
      </c>
      <c r="H17" s="120">
        <f>'42-4P Capital Schedules'!K513</f>
        <v>89.76</v>
      </c>
      <c r="I17" s="120">
        <f>'42-4P Capital Schedules'!L513</f>
        <v>89.36</v>
      </c>
      <c r="J17" s="120">
        <f>'42-4P Capital Schedules'!M513</f>
        <v>88.96</v>
      </c>
      <c r="K17" s="120">
        <f>'42-4P Capital Schedules'!N513</f>
        <v>88.55</v>
      </c>
      <c r="L17" s="120">
        <f>'42-4P Capital Schedules'!O513</f>
        <v>88.15</v>
      </c>
      <c r="M17" s="120">
        <f>'42-4P Capital Schedules'!P513</f>
        <v>87.75</v>
      </c>
      <c r="N17" s="120">
        <f>'42-4P Capital Schedules'!Q513</f>
        <v>87.35</v>
      </c>
      <c r="O17" s="120">
        <f t="shared" si="0"/>
        <v>1074.6799999999998</v>
      </c>
    </row>
    <row r="18" spans="1:15" x14ac:dyDescent="0.3">
      <c r="A18" s="124" t="s">
        <v>604</v>
      </c>
      <c r="B18" s="124" t="s">
        <v>167</v>
      </c>
      <c r="C18" s="120">
        <f>'42-4P Capital Schedules'!F557</f>
        <v>224.44</v>
      </c>
      <c r="D18" s="120">
        <f>'42-4P Capital Schedules'!G557</f>
        <v>223.47</v>
      </c>
      <c r="E18" s="120">
        <f>'42-4P Capital Schedules'!H557</f>
        <v>222.5</v>
      </c>
      <c r="F18" s="120">
        <f>'42-4P Capital Schedules'!I557</f>
        <v>221.53</v>
      </c>
      <c r="G18" s="120">
        <f>'42-4P Capital Schedules'!J557</f>
        <v>220.56</v>
      </c>
      <c r="H18" s="120">
        <f>'42-4P Capital Schedules'!K557</f>
        <v>219.59</v>
      </c>
      <c r="I18" s="120">
        <f>'42-4P Capital Schedules'!L557</f>
        <v>218.62</v>
      </c>
      <c r="J18" s="120">
        <f>'42-4P Capital Schedules'!M557</f>
        <v>217.65</v>
      </c>
      <c r="K18" s="120">
        <f>'42-4P Capital Schedules'!N557</f>
        <v>216.68</v>
      </c>
      <c r="L18" s="120">
        <f>'42-4P Capital Schedules'!O557</f>
        <v>215.7</v>
      </c>
      <c r="M18" s="120">
        <f>'42-4P Capital Schedules'!P557</f>
        <v>214.73</v>
      </c>
      <c r="N18" s="120">
        <f>'42-4P Capital Schedules'!Q557</f>
        <v>213.76</v>
      </c>
      <c r="O18" s="120">
        <f t="shared" si="0"/>
        <v>2629.2300000000005</v>
      </c>
    </row>
    <row r="19" spans="1:15" x14ac:dyDescent="0.3">
      <c r="A19" s="124" t="s">
        <v>605</v>
      </c>
      <c r="B19" s="124" t="s">
        <v>167</v>
      </c>
      <c r="C19" s="120">
        <f>'42-4P Capital Schedules'!F600</f>
        <v>227.38</v>
      </c>
      <c r="D19" s="120">
        <f>'42-4P Capital Schedules'!G600</f>
        <v>226.24</v>
      </c>
      <c r="E19" s="120">
        <f>'42-4P Capital Schedules'!H600</f>
        <v>225.1</v>
      </c>
      <c r="F19" s="120">
        <f>'42-4P Capital Schedules'!I600</f>
        <v>223.96</v>
      </c>
      <c r="G19" s="120">
        <f>'42-4P Capital Schedules'!J600</f>
        <v>222.82</v>
      </c>
      <c r="H19" s="120">
        <f>'42-4P Capital Schedules'!K600</f>
        <v>221.68</v>
      </c>
      <c r="I19" s="120">
        <f>'42-4P Capital Schedules'!L600</f>
        <v>220.55</v>
      </c>
      <c r="J19" s="120">
        <f>'42-4P Capital Schedules'!M600</f>
        <v>219.41</v>
      </c>
      <c r="K19" s="120">
        <f>'42-4P Capital Schedules'!N600</f>
        <v>218.27</v>
      </c>
      <c r="L19" s="120">
        <f>'42-4P Capital Schedules'!O600</f>
        <v>217.13</v>
      </c>
      <c r="M19" s="120">
        <f>'42-4P Capital Schedules'!P600</f>
        <v>215.99</v>
      </c>
      <c r="N19" s="120">
        <f>'42-4P Capital Schedules'!Q600</f>
        <v>214.85</v>
      </c>
      <c r="O19" s="120">
        <f t="shared" si="0"/>
        <v>2653.3799999999997</v>
      </c>
    </row>
    <row r="20" spans="1:15" x14ac:dyDescent="0.3">
      <c r="A20" s="124" t="s">
        <v>606</v>
      </c>
      <c r="B20" s="124" t="s">
        <v>167</v>
      </c>
      <c r="C20" s="120">
        <f>'42-4P Capital Schedules'!F644</f>
        <v>772.68</v>
      </c>
      <c r="D20" s="120">
        <f>'42-4P Capital Schedules'!G644</f>
        <v>772.68</v>
      </c>
      <c r="E20" s="120">
        <f>'42-4P Capital Schedules'!H644</f>
        <v>772.68</v>
      </c>
      <c r="F20" s="120">
        <f>'42-4P Capital Schedules'!I644</f>
        <v>772.68</v>
      </c>
      <c r="G20" s="120">
        <f>'42-4P Capital Schedules'!J644</f>
        <v>772.68</v>
      </c>
      <c r="H20" s="120">
        <f>'42-4P Capital Schedules'!K644</f>
        <v>772.68</v>
      </c>
      <c r="I20" s="120">
        <f>'42-4P Capital Schedules'!L644</f>
        <v>772.68</v>
      </c>
      <c r="J20" s="120">
        <f>'42-4P Capital Schedules'!M644</f>
        <v>772.68</v>
      </c>
      <c r="K20" s="120">
        <f>'42-4P Capital Schedules'!N644</f>
        <v>772.68</v>
      </c>
      <c r="L20" s="120">
        <f>'42-4P Capital Schedules'!O644</f>
        <v>772.68</v>
      </c>
      <c r="M20" s="120">
        <f>'42-4P Capital Schedules'!P644</f>
        <v>772.68</v>
      </c>
      <c r="N20" s="120">
        <f>'42-4P Capital Schedules'!Q644</f>
        <v>772.68</v>
      </c>
      <c r="O20" s="120">
        <f t="shared" si="0"/>
        <v>9272.1600000000017</v>
      </c>
    </row>
    <row r="21" spans="1:15" x14ac:dyDescent="0.3">
      <c r="A21" s="124" t="s">
        <v>611</v>
      </c>
      <c r="B21" s="124" t="s">
        <v>168</v>
      </c>
      <c r="C21" s="122">
        <f>'42-4P Capital Schedules'!F687</f>
        <v>13363.28</v>
      </c>
      <c r="D21" s="122">
        <f>'42-4P Capital Schedules'!G687</f>
        <v>13301.19</v>
      </c>
      <c r="E21" s="122">
        <f>'42-4P Capital Schedules'!H687</f>
        <v>13239.1</v>
      </c>
      <c r="F21" s="122">
        <f>'42-4P Capital Schedules'!I687</f>
        <v>13177.01</v>
      </c>
      <c r="G21" s="122">
        <f>'42-4P Capital Schedules'!J687</f>
        <v>13114.92</v>
      </c>
      <c r="H21" s="122">
        <f>'42-4P Capital Schedules'!K687</f>
        <v>13052.83</v>
      </c>
      <c r="I21" s="122">
        <f>'42-4P Capital Schedules'!L687</f>
        <v>12990.74</v>
      </c>
      <c r="J21" s="122">
        <f>'42-4P Capital Schedules'!M687</f>
        <v>12928.65</v>
      </c>
      <c r="K21" s="122">
        <f>'42-4P Capital Schedules'!N687</f>
        <v>12866.56</v>
      </c>
      <c r="L21" s="122">
        <f>'42-4P Capital Schedules'!O687</f>
        <v>12804.47</v>
      </c>
      <c r="M21" s="122">
        <f>'42-4P Capital Schedules'!P687</f>
        <v>12742.38</v>
      </c>
      <c r="N21" s="122">
        <f>'42-4P Capital Schedules'!Q687</f>
        <v>12680.29</v>
      </c>
      <c r="O21" s="120">
        <f t="shared" si="0"/>
        <v>156261.42000000001</v>
      </c>
    </row>
    <row r="22" spans="1:15" x14ac:dyDescent="0.3">
      <c r="A22" s="124" t="s">
        <v>607</v>
      </c>
      <c r="B22" s="124" t="s">
        <v>168</v>
      </c>
      <c r="C22" s="120">
        <f>'42-4P Capital Schedules'!F730</f>
        <v>6942.42</v>
      </c>
      <c r="D22" s="120">
        <f>'42-4P Capital Schedules'!G730</f>
        <v>6927.97</v>
      </c>
      <c r="E22" s="120">
        <f>'42-4P Capital Schedules'!H730</f>
        <v>6913.51</v>
      </c>
      <c r="F22" s="120">
        <f>'42-4P Capital Schedules'!I730</f>
        <v>6899.06</v>
      </c>
      <c r="G22" s="120">
        <f>'42-4P Capital Schedules'!J730</f>
        <v>6884.6</v>
      </c>
      <c r="H22" s="120">
        <f>'42-4P Capital Schedules'!K730</f>
        <v>6870.14</v>
      </c>
      <c r="I22" s="120">
        <f>'42-4P Capital Schedules'!L730</f>
        <v>6855.69</v>
      </c>
      <c r="J22" s="120">
        <f>'42-4P Capital Schedules'!M730</f>
        <v>6841.23</v>
      </c>
      <c r="K22" s="120">
        <f>'42-4P Capital Schedules'!N730</f>
        <v>6826.77</v>
      </c>
      <c r="L22" s="120">
        <f>'42-4P Capital Schedules'!O730</f>
        <v>6812.32</v>
      </c>
      <c r="M22" s="120">
        <f>'42-4P Capital Schedules'!P730</f>
        <v>6797.86</v>
      </c>
      <c r="N22" s="120">
        <f>'42-4P Capital Schedules'!Q730</f>
        <v>6783.41</v>
      </c>
      <c r="O22" s="120">
        <f t="shared" si="0"/>
        <v>82354.980000000025</v>
      </c>
    </row>
    <row r="23" spans="1:15" x14ac:dyDescent="0.3">
      <c r="A23" s="124" t="s">
        <v>608</v>
      </c>
      <c r="B23" s="124" t="s">
        <v>167</v>
      </c>
      <c r="C23" s="120">
        <f>'42-4P Capital Schedules'!F773</f>
        <v>101705.78</v>
      </c>
      <c r="D23" s="120">
        <f>'42-4P Capital Schedules'!G773</f>
        <v>101491.56</v>
      </c>
      <c r="E23" s="120">
        <f>'42-4P Capital Schedules'!H773</f>
        <v>101277.34</v>
      </c>
      <c r="F23" s="120">
        <f>'42-4P Capital Schedules'!I773</f>
        <v>101063.12</v>
      </c>
      <c r="G23" s="120">
        <f>'42-4P Capital Schedules'!J773</f>
        <v>100848.9</v>
      </c>
      <c r="H23" s="120">
        <f>'42-4P Capital Schedules'!K773</f>
        <v>100634.69</v>
      </c>
      <c r="I23" s="120">
        <f>'42-4P Capital Schedules'!L773</f>
        <v>100420.47</v>
      </c>
      <c r="J23" s="120">
        <f>'42-4P Capital Schedules'!M773</f>
        <v>100206.25</v>
      </c>
      <c r="K23" s="120">
        <f>'42-4P Capital Schedules'!N773</f>
        <v>99992.03</v>
      </c>
      <c r="L23" s="120">
        <f>'42-4P Capital Schedules'!O773</f>
        <v>99777.81</v>
      </c>
      <c r="M23" s="120">
        <f>'42-4P Capital Schedules'!P773</f>
        <v>99563.59</v>
      </c>
      <c r="N23" s="120">
        <f>'42-4P Capital Schedules'!Q773</f>
        <v>99349.37</v>
      </c>
      <c r="O23" s="120">
        <f t="shared" si="0"/>
        <v>1206330.9100000001</v>
      </c>
    </row>
    <row r="24" spans="1:15" x14ac:dyDescent="0.3">
      <c r="A24" s="124" t="s">
        <v>609</v>
      </c>
      <c r="B24" s="124" t="s">
        <v>168</v>
      </c>
      <c r="C24" s="120">
        <f>'42-4P Capital Schedules'!F816</f>
        <v>190771.88</v>
      </c>
      <c r="D24" s="120">
        <f>'42-4P Capital Schedules'!G816</f>
        <v>192270.81</v>
      </c>
      <c r="E24" s="120">
        <f>'42-4P Capital Schedules'!H816</f>
        <v>193989.72</v>
      </c>
      <c r="F24" s="120">
        <f>'42-4P Capital Schedules'!I816</f>
        <v>196770.62</v>
      </c>
      <c r="G24" s="120">
        <f>'42-4P Capital Schedules'!J816</f>
        <v>200881.72</v>
      </c>
      <c r="H24" s="120">
        <f>'42-4P Capital Schedules'!K816</f>
        <v>207545.93</v>
      </c>
      <c r="I24" s="120">
        <f>'42-4P Capital Schedules'!L816</f>
        <v>217642.16</v>
      </c>
      <c r="J24" s="120">
        <f>'42-4P Capital Schedules'!M816</f>
        <v>228618.95</v>
      </c>
      <c r="K24" s="120">
        <f>'42-4P Capital Schedules'!N816</f>
        <v>239646.12</v>
      </c>
      <c r="L24" s="120">
        <f>'42-4P Capital Schedules'!O816</f>
        <v>252035.20000000001</v>
      </c>
      <c r="M24" s="120">
        <f>'42-4P Capital Schedules'!P816</f>
        <v>265633.96999999997</v>
      </c>
      <c r="N24" s="120">
        <f>'42-4P Capital Schedules'!Q816</f>
        <v>277768.96000000002</v>
      </c>
      <c r="O24" s="120">
        <f t="shared" si="0"/>
        <v>2663576.04</v>
      </c>
    </row>
    <row r="25" spans="1:15" x14ac:dyDescent="0.3">
      <c r="A25" s="124" t="s">
        <v>610</v>
      </c>
      <c r="B25" s="124" t="s">
        <v>167</v>
      </c>
      <c r="C25" s="120">
        <f>'42-4P Capital Schedules'!F860</f>
        <v>581475.53</v>
      </c>
      <c r="D25" s="120">
        <f>'42-4P Capital Schedules'!G860</f>
        <v>580683.48</v>
      </c>
      <c r="E25" s="120">
        <f>'42-4P Capital Schedules'!H860</f>
        <v>579891.43000000005</v>
      </c>
      <c r="F25" s="120">
        <f>'42-4P Capital Schedules'!I860</f>
        <v>579099.37</v>
      </c>
      <c r="G25" s="120">
        <f>'42-4P Capital Schedules'!J860</f>
        <v>578307.31999999995</v>
      </c>
      <c r="H25" s="120">
        <f>'42-4P Capital Schedules'!K860</f>
        <v>577515.27</v>
      </c>
      <c r="I25" s="120">
        <f>'42-4P Capital Schedules'!L860</f>
        <v>576723.22</v>
      </c>
      <c r="J25" s="120">
        <f>'42-4P Capital Schedules'!M860</f>
        <v>575931.16</v>
      </c>
      <c r="K25" s="120">
        <f>'42-4P Capital Schedules'!N860</f>
        <v>575139.11</v>
      </c>
      <c r="L25" s="120">
        <f>'42-4P Capital Schedules'!O860</f>
        <v>574347.06000000006</v>
      </c>
      <c r="M25" s="120">
        <f>'42-4P Capital Schedules'!P860</f>
        <v>573555.01</v>
      </c>
      <c r="N25" s="120">
        <f>'42-4P Capital Schedules'!Q860</f>
        <v>572762.94999999995</v>
      </c>
      <c r="O25" s="120">
        <f t="shared" si="0"/>
        <v>6925430.9100000011</v>
      </c>
    </row>
    <row r="26" spans="1:15" x14ac:dyDescent="0.3">
      <c r="A26" s="124" t="s">
        <v>612</v>
      </c>
      <c r="B26" s="124" t="s">
        <v>167</v>
      </c>
      <c r="C26" s="120">
        <f>'42-4P Capital Schedules'!F903</f>
        <v>5712.72</v>
      </c>
      <c r="D26" s="120">
        <f>'42-4P Capital Schedules'!G903</f>
        <v>5695.14</v>
      </c>
      <c r="E26" s="120">
        <f>'42-4P Capital Schedules'!H903</f>
        <v>5677.55</v>
      </c>
      <c r="F26" s="120">
        <f>'42-4P Capital Schedules'!I903</f>
        <v>5659.97</v>
      </c>
      <c r="G26" s="120">
        <f>'42-4P Capital Schedules'!J903</f>
        <v>5642.39</v>
      </c>
      <c r="H26" s="120">
        <f>'42-4P Capital Schedules'!K903</f>
        <v>5624.81</v>
      </c>
      <c r="I26" s="120">
        <f>'42-4P Capital Schedules'!L903</f>
        <v>5607.22</v>
      </c>
      <c r="J26" s="120">
        <f>'42-4P Capital Schedules'!M903</f>
        <v>5589.64</v>
      </c>
      <c r="K26" s="120">
        <f>'42-4P Capital Schedules'!N903</f>
        <v>5572.06</v>
      </c>
      <c r="L26" s="120">
        <f>'42-4P Capital Schedules'!O903</f>
        <v>5554.47</v>
      </c>
      <c r="M26" s="120">
        <f>'42-4P Capital Schedules'!P903</f>
        <v>5536.89</v>
      </c>
      <c r="N26" s="120">
        <f>'42-4P Capital Schedules'!Q903</f>
        <v>5519.31</v>
      </c>
      <c r="O26" s="120">
        <f t="shared" si="0"/>
        <v>67392.17</v>
      </c>
    </row>
    <row r="27" spans="1:15" x14ac:dyDescent="0.3">
      <c r="A27" s="124" t="s">
        <v>612</v>
      </c>
      <c r="B27" s="124" t="s">
        <v>169</v>
      </c>
      <c r="C27" s="120">
        <f>'42-4P Capital Schedules'!F946</f>
        <v>189.06</v>
      </c>
      <c r="D27" s="120">
        <f>'42-4P Capital Schedules'!G946</f>
        <v>188.16</v>
      </c>
      <c r="E27" s="120">
        <f>'42-4P Capital Schedules'!H946</f>
        <v>187.26</v>
      </c>
      <c r="F27" s="120">
        <f>'42-4P Capital Schedules'!I946</f>
        <v>186.36</v>
      </c>
      <c r="G27" s="120">
        <f>'42-4P Capital Schedules'!J946</f>
        <v>185.45</v>
      </c>
      <c r="H27" s="120">
        <f>'42-4P Capital Schedules'!K946</f>
        <v>184.55</v>
      </c>
      <c r="I27" s="120">
        <f>'42-4P Capital Schedules'!L946</f>
        <v>183.65</v>
      </c>
      <c r="J27" s="120">
        <f>'42-4P Capital Schedules'!M946</f>
        <v>182.75</v>
      </c>
      <c r="K27" s="120">
        <f>'42-4P Capital Schedules'!N946</f>
        <v>181.85</v>
      </c>
      <c r="L27" s="120">
        <f>'42-4P Capital Schedules'!O946</f>
        <v>180.95</v>
      </c>
      <c r="M27" s="120">
        <f>'42-4P Capital Schedules'!P946</f>
        <v>180.05</v>
      </c>
      <c r="N27" s="120">
        <f>'42-4P Capital Schedules'!Q946</f>
        <v>179.15</v>
      </c>
      <c r="O27" s="120">
        <f t="shared" si="0"/>
        <v>2209.2399999999998</v>
      </c>
    </row>
    <row r="28" spans="1:15" x14ac:dyDescent="0.3">
      <c r="A28" s="124" t="s">
        <v>612</v>
      </c>
      <c r="B28" s="124" t="s">
        <v>168</v>
      </c>
      <c r="C28" s="120">
        <f>'42-4P Capital Schedules'!F989</f>
        <v>111.33</v>
      </c>
      <c r="D28" s="120">
        <f>'42-4P Capital Schedules'!G989</f>
        <v>110.99</v>
      </c>
      <c r="E28" s="120">
        <f>'42-4P Capital Schedules'!H989</f>
        <v>110.66</v>
      </c>
      <c r="F28" s="120">
        <f>'42-4P Capital Schedules'!I989</f>
        <v>110.33</v>
      </c>
      <c r="G28" s="120">
        <f>'42-4P Capital Schedules'!J989</f>
        <v>109.99</v>
      </c>
      <c r="H28" s="120">
        <f>'42-4P Capital Schedules'!K989</f>
        <v>109.66</v>
      </c>
      <c r="I28" s="120">
        <f>'42-4P Capital Schedules'!L989</f>
        <v>109.32</v>
      </c>
      <c r="J28" s="120">
        <f>'42-4P Capital Schedules'!M989</f>
        <v>108.99</v>
      </c>
      <c r="K28" s="120">
        <f>'42-4P Capital Schedules'!N989</f>
        <v>108.65</v>
      </c>
      <c r="L28" s="120">
        <f>'42-4P Capital Schedules'!O989</f>
        <v>108.32</v>
      </c>
      <c r="M28" s="120">
        <f>'42-4P Capital Schedules'!P989</f>
        <v>107.98</v>
      </c>
      <c r="N28" s="120">
        <f>'42-4P Capital Schedules'!Q989</f>
        <v>107.65</v>
      </c>
      <c r="O28" s="120">
        <f t="shared" si="0"/>
        <v>1313.8700000000001</v>
      </c>
    </row>
    <row r="29" spans="1:15" x14ac:dyDescent="0.3">
      <c r="A29" s="124" t="s">
        <v>613</v>
      </c>
      <c r="B29" s="124" t="s">
        <v>167</v>
      </c>
      <c r="C29" s="120">
        <f>'42-4P Capital Schedules'!F1032</f>
        <v>0</v>
      </c>
      <c r="D29" s="120">
        <f>'42-4P Capital Schedules'!G1032</f>
        <v>0</v>
      </c>
      <c r="E29" s="120">
        <f>'42-4P Capital Schedules'!H1032</f>
        <v>0</v>
      </c>
      <c r="F29" s="120">
        <f>'42-4P Capital Schedules'!I1032</f>
        <v>0</v>
      </c>
      <c r="G29" s="120">
        <f>'42-4P Capital Schedules'!J1032</f>
        <v>0</v>
      </c>
      <c r="H29" s="120">
        <f>'42-4P Capital Schedules'!K1032</f>
        <v>0</v>
      </c>
      <c r="I29" s="120">
        <f>'42-4P Capital Schedules'!L1032</f>
        <v>0</v>
      </c>
      <c r="J29" s="120">
        <f>'42-4P Capital Schedules'!M1032</f>
        <v>0</v>
      </c>
      <c r="K29" s="120">
        <f>'42-4P Capital Schedules'!N1032</f>
        <v>0</v>
      </c>
      <c r="L29" s="120">
        <f>'42-4P Capital Schedules'!O1032</f>
        <v>0</v>
      </c>
      <c r="M29" s="120">
        <f>'42-4P Capital Schedules'!P1032</f>
        <v>0</v>
      </c>
      <c r="N29" s="120">
        <f>'42-4P Capital Schedules'!Q1032</f>
        <v>0</v>
      </c>
      <c r="O29" s="120">
        <f t="shared" si="0"/>
        <v>0</v>
      </c>
    </row>
    <row r="30" spans="1:15" x14ac:dyDescent="0.3">
      <c r="A30" s="124" t="s">
        <v>614</v>
      </c>
      <c r="B30" s="124" t="s">
        <v>167</v>
      </c>
      <c r="C30" s="120">
        <f>'42-4P Capital Schedules'!F1076</f>
        <v>43771.47</v>
      </c>
      <c r="D30" s="120">
        <f>'42-4P Capital Schedules'!G1076</f>
        <v>43771.47</v>
      </c>
      <c r="E30" s="120">
        <f>'42-4P Capital Schedules'!H1076</f>
        <v>43771.47</v>
      </c>
      <c r="F30" s="120">
        <f>'42-4P Capital Schedules'!I1076</f>
        <v>43771.47</v>
      </c>
      <c r="G30" s="120">
        <f>'42-4P Capital Schedules'!J1076</f>
        <v>43771.47</v>
      </c>
      <c r="H30" s="120">
        <f>'42-4P Capital Schedules'!K1076</f>
        <v>43771.47</v>
      </c>
      <c r="I30" s="120">
        <f>'42-4P Capital Schedules'!L1076</f>
        <v>43771.47</v>
      </c>
      <c r="J30" s="120">
        <f>'42-4P Capital Schedules'!M1076</f>
        <v>43771.47</v>
      </c>
      <c r="K30" s="120">
        <f>'42-4P Capital Schedules'!N1076</f>
        <v>43771.47</v>
      </c>
      <c r="L30" s="120">
        <f>'42-4P Capital Schedules'!O1076</f>
        <v>43771.47</v>
      </c>
      <c r="M30" s="120">
        <f>'42-4P Capital Schedules'!P1076</f>
        <v>43771.47</v>
      </c>
      <c r="N30" s="120">
        <f>'42-4P Capital Schedules'!Q1076</f>
        <v>43771.47</v>
      </c>
      <c r="O30" s="120">
        <f t="shared" si="0"/>
        <v>525257.6399999999</v>
      </c>
    </row>
    <row r="31" spans="1:15" x14ac:dyDescent="0.3">
      <c r="A31" s="124" t="s">
        <v>620</v>
      </c>
      <c r="B31" s="124" t="s">
        <v>167</v>
      </c>
      <c r="C31" s="120">
        <f>'42-4P Capital Schedules'!F1120</f>
        <v>125573.92</v>
      </c>
      <c r="D31" s="120">
        <f>'42-4P Capital Schedules'!G1120</f>
        <v>125284.19</v>
      </c>
      <c r="E31" s="120">
        <f>'42-4P Capital Schedules'!H1120</f>
        <v>124994.46</v>
      </c>
      <c r="F31" s="120">
        <f>'42-4P Capital Schedules'!I1120</f>
        <v>124704.74</v>
      </c>
      <c r="G31" s="120">
        <f>'42-4P Capital Schedules'!J1120</f>
        <v>124415.01</v>
      </c>
      <c r="H31" s="120">
        <f>'42-4P Capital Schedules'!K1120</f>
        <v>124125.28</v>
      </c>
      <c r="I31" s="120">
        <f>'42-4P Capital Schedules'!L1120</f>
        <v>123835.56</v>
      </c>
      <c r="J31" s="120">
        <f>'42-4P Capital Schedules'!M1120</f>
        <v>123545.83</v>
      </c>
      <c r="K31" s="120">
        <f>'42-4P Capital Schedules'!N1120</f>
        <v>123256.1</v>
      </c>
      <c r="L31" s="120">
        <f>'42-4P Capital Schedules'!O1120</f>
        <v>122966.38</v>
      </c>
      <c r="M31" s="120">
        <f>'42-4P Capital Schedules'!P1120</f>
        <v>122676.65</v>
      </c>
      <c r="N31" s="120">
        <f>'42-4P Capital Schedules'!Q1120</f>
        <v>122386.92</v>
      </c>
      <c r="O31" s="120">
        <f t="shared" si="0"/>
        <v>1487765.0399999996</v>
      </c>
    </row>
    <row r="32" spans="1:15" x14ac:dyDescent="0.3">
      <c r="A32" s="124" t="s">
        <v>615</v>
      </c>
      <c r="B32" s="124" t="s">
        <v>167</v>
      </c>
      <c r="C32" s="120">
        <f>'42-4P Capital Schedules'!F1163</f>
        <v>66516.490000000005</v>
      </c>
      <c r="D32" s="120">
        <f>'42-4P Capital Schedules'!G1163</f>
        <v>66337.34</v>
      </c>
      <c r="E32" s="120">
        <f>'42-4P Capital Schedules'!H1163</f>
        <v>66158.179999999993</v>
      </c>
      <c r="F32" s="120">
        <f>'42-4P Capital Schedules'!I1163</f>
        <v>65979.02</v>
      </c>
      <c r="G32" s="120">
        <f>'42-4P Capital Schedules'!J1163</f>
        <v>65799.86</v>
      </c>
      <c r="H32" s="120">
        <f>'42-4P Capital Schedules'!K1163</f>
        <v>65620.7</v>
      </c>
      <c r="I32" s="120">
        <f>'42-4P Capital Schedules'!L1163</f>
        <v>65441.55</v>
      </c>
      <c r="J32" s="120">
        <f>'42-4P Capital Schedules'!M1163</f>
        <v>65262.39</v>
      </c>
      <c r="K32" s="120">
        <f>'42-4P Capital Schedules'!N1163</f>
        <v>65083.23</v>
      </c>
      <c r="L32" s="120">
        <f>'42-4P Capital Schedules'!O1163</f>
        <v>64904.07</v>
      </c>
      <c r="M32" s="120">
        <f>'42-4P Capital Schedules'!P1163</f>
        <v>64724.91</v>
      </c>
      <c r="N32" s="120">
        <f>'42-4P Capital Schedules'!Q1163</f>
        <v>64545.760000000002</v>
      </c>
      <c r="O32" s="120">
        <f t="shared" si="0"/>
        <v>786373.5</v>
      </c>
    </row>
    <row r="33" spans="1:15" x14ac:dyDescent="0.3">
      <c r="A33" s="124" t="s">
        <v>615</v>
      </c>
      <c r="B33" s="124" t="s">
        <v>168</v>
      </c>
      <c r="C33" s="120">
        <f>'42-4P Capital Schedules'!F1206</f>
        <v>35215.07</v>
      </c>
      <c r="D33" s="120">
        <f>'42-4P Capital Schedules'!G1206</f>
        <v>35129.760000000002</v>
      </c>
      <c r="E33" s="120">
        <f>'42-4P Capital Schedules'!H1206</f>
        <v>35044.449999999997</v>
      </c>
      <c r="F33" s="120">
        <f>'42-4P Capital Schedules'!I1206</f>
        <v>34959.129999999997</v>
      </c>
      <c r="G33" s="120">
        <f>'42-4P Capital Schedules'!J1206</f>
        <v>34873.82</v>
      </c>
      <c r="H33" s="120">
        <f>'42-4P Capital Schedules'!K1206</f>
        <v>34788.51</v>
      </c>
      <c r="I33" s="120">
        <f>'42-4P Capital Schedules'!L1206</f>
        <v>34703.199999999997</v>
      </c>
      <c r="J33" s="120">
        <f>'42-4P Capital Schedules'!M1206</f>
        <v>34617.879999999997</v>
      </c>
      <c r="K33" s="120">
        <f>'42-4P Capital Schedules'!N1206</f>
        <v>34532.57</v>
      </c>
      <c r="L33" s="120">
        <f>'42-4P Capital Schedules'!O1206</f>
        <v>34447.26</v>
      </c>
      <c r="M33" s="120">
        <f>'42-4P Capital Schedules'!P1206</f>
        <v>34361.949999999997</v>
      </c>
      <c r="N33" s="120">
        <f>'42-4P Capital Schedules'!Q1206</f>
        <v>34276.639999999999</v>
      </c>
      <c r="O33" s="120">
        <f t="shared" si="0"/>
        <v>416950.24000000005</v>
      </c>
    </row>
    <row r="34" spans="1:15" x14ac:dyDescent="0.3">
      <c r="A34" s="124" t="s">
        <v>616</v>
      </c>
      <c r="B34" s="124" t="s">
        <v>167</v>
      </c>
      <c r="C34" s="120">
        <f>'42-4P Capital Schedules'!F1250</f>
        <v>8385719.5999999996</v>
      </c>
      <c r="D34" s="120">
        <f>'42-4P Capital Schedules'!G1250</f>
        <v>8377057.0899999999</v>
      </c>
      <c r="E34" s="120">
        <f>'42-4P Capital Schedules'!H1250</f>
        <v>8368168.3399999999</v>
      </c>
      <c r="F34" s="120">
        <f>'42-4P Capital Schedules'!I1250</f>
        <v>8358483.9100000001</v>
      </c>
      <c r="G34" s="120">
        <f>'42-4P Capital Schedules'!J1250</f>
        <v>8348047.1500000004</v>
      </c>
      <c r="H34" s="120">
        <f>'42-4P Capital Schedules'!K1250</f>
        <v>8337104.2400000002</v>
      </c>
      <c r="I34" s="120">
        <f>'42-4P Capital Schedules'!L1250</f>
        <v>8325916.4900000002</v>
      </c>
      <c r="J34" s="120">
        <f>'42-4P Capital Schedules'!M1250</f>
        <v>8314728.7400000002</v>
      </c>
      <c r="K34" s="120">
        <f>'42-4P Capital Schedules'!N1250</f>
        <v>8304989.2999999998</v>
      </c>
      <c r="L34" s="120">
        <f>'42-4P Capital Schedules'!O1250</f>
        <v>8297056.5899999999</v>
      </c>
      <c r="M34" s="120">
        <f>'42-4P Capital Schedules'!P1250</f>
        <v>8289482.29</v>
      </c>
      <c r="N34" s="120">
        <f>'42-4P Capital Schedules'!Q1250</f>
        <v>8281549.5800000001</v>
      </c>
      <c r="O34" s="120">
        <f t="shared" si="0"/>
        <v>99988303.320000023</v>
      </c>
    </row>
    <row r="35" spans="1:15" x14ac:dyDescent="0.3">
      <c r="A35" s="124" t="s">
        <v>616</v>
      </c>
      <c r="B35" s="124" t="s">
        <v>170</v>
      </c>
      <c r="C35" s="120">
        <f>'42-4P Capital Schedules'!F1293</f>
        <v>1879.61</v>
      </c>
      <c r="D35" s="120">
        <f>'42-4P Capital Schedules'!G1293</f>
        <v>1872.7</v>
      </c>
      <c r="E35" s="120">
        <f>'42-4P Capital Schedules'!H1293</f>
        <v>1865.78</v>
      </c>
      <c r="F35" s="120">
        <f>'42-4P Capital Schedules'!I1293</f>
        <v>1858.86</v>
      </c>
      <c r="G35" s="120">
        <f>'42-4P Capital Schedules'!J1293</f>
        <v>1851.95</v>
      </c>
      <c r="H35" s="120">
        <f>'42-4P Capital Schedules'!K1293</f>
        <v>1845.03</v>
      </c>
      <c r="I35" s="120">
        <f>'42-4P Capital Schedules'!L1293</f>
        <v>1838.11</v>
      </c>
      <c r="J35" s="120">
        <f>'42-4P Capital Schedules'!M1293</f>
        <v>1831.19</v>
      </c>
      <c r="K35" s="120">
        <f>'42-4P Capital Schedules'!N1293</f>
        <v>1824.28</v>
      </c>
      <c r="L35" s="120">
        <f>'42-4P Capital Schedules'!O1293</f>
        <v>1817.36</v>
      </c>
      <c r="M35" s="120">
        <f>'42-4P Capital Schedules'!P1293</f>
        <v>1810.44</v>
      </c>
      <c r="N35" s="120">
        <f>'42-4P Capital Schedules'!Q1293</f>
        <v>1803.53</v>
      </c>
      <c r="O35" s="120">
        <f t="shared" si="0"/>
        <v>22098.84</v>
      </c>
    </row>
    <row r="36" spans="1:15" x14ac:dyDescent="0.3">
      <c r="A36" s="124" t="s">
        <v>616</v>
      </c>
      <c r="B36" s="124" t="s">
        <v>166</v>
      </c>
      <c r="C36" s="120">
        <f>'42-4P Capital Schedules'!F1336</f>
        <v>13249.67</v>
      </c>
      <c r="D36" s="120">
        <f>'42-4P Capital Schedules'!G1336</f>
        <v>13167.82</v>
      </c>
      <c r="E36" s="120">
        <f>'42-4P Capital Schedules'!H1336</f>
        <v>13085.97</v>
      </c>
      <c r="F36" s="120">
        <f>'42-4P Capital Schedules'!I1336</f>
        <v>13004.12</v>
      </c>
      <c r="G36" s="120">
        <f>'42-4P Capital Schedules'!J1336</f>
        <v>12922.27</v>
      </c>
      <c r="H36" s="120">
        <f>'42-4P Capital Schedules'!K1336</f>
        <v>12840.42</v>
      </c>
      <c r="I36" s="120">
        <f>'42-4P Capital Schedules'!L1336</f>
        <v>12758.57</v>
      </c>
      <c r="J36" s="120">
        <f>'42-4P Capital Schedules'!M1336</f>
        <v>12676.72</v>
      </c>
      <c r="K36" s="120">
        <f>'42-4P Capital Schedules'!N1336</f>
        <v>12594.87</v>
      </c>
      <c r="L36" s="120">
        <f>'42-4P Capital Schedules'!O1336</f>
        <v>12513.02</v>
      </c>
      <c r="M36" s="120">
        <f>'42-4P Capital Schedules'!P1336</f>
        <v>12431.17</v>
      </c>
      <c r="N36" s="120">
        <f>'42-4P Capital Schedules'!Q1336</f>
        <v>12349.32</v>
      </c>
      <c r="O36" s="120">
        <f t="shared" si="0"/>
        <v>153593.94</v>
      </c>
    </row>
    <row r="37" spans="1:15" x14ac:dyDescent="0.3">
      <c r="A37" s="124" t="s">
        <v>617</v>
      </c>
      <c r="B37" s="124" t="s">
        <v>167</v>
      </c>
      <c r="C37" s="120">
        <f>'42-4P Capital Schedules'!F1380</f>
        <v>74791.45</v>
      </c>
      <c r="D37" s="120">
        <f>'42-4P Capital Schedules'!G1380</f>
        <v>83732.94</v>
      </c>
      <c r="E37" s="120">
        <f>'42-4P Capital Schedules'!H1380</f>
        <v>91941.84</v>
      </c>
      <c r="F37" s="120">
        <f>'42-4P Capital Schedules'!I1380</f>
        <v>100218.24000000001</v>
      </c>
      <c r="G37" s="120">
        <f>'42-4P Capital Schedules'!J1380</f>
        <v>109381.51</v>
      </c>
      <c r="H37" s="120">
        <f>'42-4P Capital Schedules'!K1380</f>
        <v>119662.69</v>
      </c>
      <c r="I37" s="120">
        <f>'42-4P Capital Schedules'!L1380</f>
        <v>124916.87</v>
      </c>
      <c r="J37" s="120">
        <f>'42-4P Capital Schedules'!M1380</f>
        <v>124874.7</v>
      </c>
      <c r="K37" s="120">
        <f>'42-4P Capital Schedules'!N1380</f>
        <v>124832.54</v>
      </c>
      <c r="L37" s="120">
        <f>'42-4P Capital Schedules'!O1380</f>
        <v>124790.37</v>
      </c>
      <c r="M37" s="120">
        <f>'42-4P Capital Schedules'!P1380</f>
        <v>124748.21</v>
      </c>
      <c r="N37" s="120">
        <f>'42-4P Capital Schedules'!Q1380</f>
        <v>124706.04</v>
      </c>
      <c r="O37" s="120">
        <f t="shared" si="0"/>
        <v>1328597.3999999999</v>
      </c>
    </row>
    <row r="38" spans="1:15" x14ac:dyDescent="0.3">
      <c r="A38" s="124" t="s">
        <v>618</v>
      </c>
      <c r="B38" s="124" t="s">
        <v>167</v>
      </c>
      <c r="C38" s="120">
        <f>'42-4P Capital Schedules'!F1424</f>
        <v>589839.03</v>
      </c>
      <c r="D38" s="120">
        <f>'42-4P Capital Schedules'!G1424</f>
        <v>611175.35</v>
      </c>
      <c r="E38" s="120">
        <f>'42-4P Capital Schedules'!H1424</f>
        <v>638455.96</v>
      </c>
      <c r="F38" s="120">
        <f>'42-4P Capital Schedules'!I1424</f>
        <v>663736.32999999996</v>
      </c>
      <c r="G38" s="120">
        <f>'42-4P Capital Schedules'!J1424</f>
        <v>683772.47</v>
      </c>
      <c r="H38" s="120">
        <f>'42-4P Capital Schedules'!K1424</f>
        <v>701373.27</v>
      </c>
      <c r="I38" s="120">
        <f>'42-4P Capital Schedules'!L1424</f>
        <v>718225.57</v>
      </c>
      <c r="J38" s="120">
        <f>'42-4P Capital Schedules'!M1424</f>
        <v>734214.8</v>
      </c>
      <c r="K38" s="120">
        <f>'42-4P Capital Schedules'!N1424</f>
        <v>750204.04</v>
      </c>
      <c r="L38" s="120">
        <f>'42-4P Capital Schedules'!O1424</f>
        <v>766006.83</v>
      </c>
      <c r="M38" s="120">
        <f>'42-4P Capital Schedules'!P1424</f>
        <v>781156.9</v>
      </c>
      <c r="N38" s="120">
        <f>'42-4P Capital Schedules'!Q1424</f>
        <v>799668.42</v>
      </c>
      <c r="O38" s="120">
        <f t="shared" si="0"/>
        <v>8437828.9700000007</v>
      </c>
    </row>
    <row r="39" spans="1:15" x14ac:dyDescent="0.3">
      <c r="A39" s="124" t="s">
        <v>618</v>
      </c>
      <c r="B39" s="124" t="s">
        <v>168</v>
      </c>
      <c r="C39" s="120">
        <f>'42-4P Capital Schedules'!F1511</f>
        <v>567266.06999999995</v>
      </c>
      <c r="D39" s="120">
        <f>'42-4P Capital Schedules'!G1511</f>
        <v>568414.04</v>
      </c>
      <c r="E39" s="120">
        <f>'42-4P Capital Schedules'!H1511</f>
        <v>569562.01</v>
      </c>
      <c r="F39" s="120">
        <f>'42-4P Capital Schedules'!I1511</f>
        <v>570709.98</v>
      </c>
      <c r="G39" s="120">
        <f>'42-4P Capital Schedules'!J1511</f>
        <v>571857.93999999994</v>
      </c>
      <c r="H39" s="120">
        <f>'42-4P Capital Schedules'!K1511</f>
        <v>573005.91</v>
      </c>
      <c r="I39" s="120">
        <f>'42-4P Capital Schedules'!L1511</f>
        <v>574153.88</v>
      </c>
      <c r="J39" s="120">
        <f>'42-4P Capital Schedules'!M1511</f>
        <v>575301.85</v>
      </c>
      <c r="K39" s="120">
        <f>'42-4P Capital Schedules'!N1511</f>
        <v>576449.81999999995</v>
      </c>
      <c r="L39" s="120">
        <f>'42-4P Capital Schedules'!O1511</f>
        <v>577597.78</v>
      </c>
      <c r="M39" s="120">
        <f>'42-4P Capital Schedules'!P1511</f>
        <v>578745.75</v>
      </c>
      <c r="N39" s="120">
        <f>'42-4P Capital Schedules'!Q1511</f>
        <v>579893.72</v>
      </c>
      <c r="O39" s="120">
        <f t="shared" si="0"/>
        <v>6882958.75</v>
      </c>
    </row>
    <row r="40" spans="1:15" x14ac:dyDescent="0.3">
      <c r="A40" s="124" t="s">
        <v>619</v>
      </c>
      <c r="B40" s="124" t="s">
        <v>167</v>
      </c>
      <c r="C40" s="120">
        <f>'42-4P Capital Schedules'!F1554</f>
        <v>56371.75</v>
      </c>
      <c r="D40" s="120">
        <f>'42-4P Capital Schedules'!G1554</f>
        <v>57248.49</v>
      </c>
      <c r="E40" s="120">
        <f>'42-4P Capital Schedules'!H1554</f>
        <v>58125.23</v>
      </c>
      <c r="F40" s="120">
        <f>'42-4P Capital Schedules'!I1554</f>
        <v>59001.96</v>
      </c>
      <c r="G40" s="120">
        <f>'42-4P Capital Schedules'!J1554</f>
        <v>59878.7</v>
      </c>
      <c r="H40" s="120">
        <f>'42-4P Capital Schedules'!K1554</f>
        <v>60755.44</v>
      </c>
      <c r="I40" s="120">
        <f>'42-4P Capital Schedules'!L1554</f>
        <v>61632.17</v>
      </c>
      <c r="J40" s="120">
        <f>'42-4P Capital Schedules'!M1554</f>
        <v>62508.91</v>
      </c>
      <c r="K40" s="120">
        <f>'42-4P Capital Schedules'!N1554</f>
        <v>63385.65</v>
      </c>
      <c r="L40" s="120">
        <f>'42-4P Capital Schedules'!O1554</f>
        <v>64262.38</v>
      </c>
      <c r="M40" s="120">
        <f>'42-4P Capital Schedules'!P1554</f>
        <v>65139.12</v>
      </c>
      <c r="N40" s="120">
        <f>'42-4P Capital Schedules'!Q1554</f>
        <v>66015.86</v>
      </c>
      <c r="O40" s="120">
        <f t="shared" si="0"/>
        <v>734325.66</v>
      </c>
    </row>
    <row r="41" spans="1:15" x14ac:dyDescent="0.3">
      <c r="A41" s="124" t="s">
        <v>621</v>
      </c>
      <c r="B41" s="124" t="s">
        <v>168</v>
      </c>
      <c r="C41" s="120">
        <f>'42-4P Capital Schedules'!F1597</f>
        <v>33859.269999999997</v>
      </c>
      <c r="D41" s="120">
        <f>'42-4P Capital Schedules'!G1597</f>
        <v>42283.71</v>
      </c>
      <c r="E41" s="120">
        <f>'42-4P Capital Schedules'!H1597</f>
        <v>42186.25</v>
      </c>
      <c r="F41" s="120">
        <f>'42-4P Capital Schedules'!I1597</f>
        <v>42088.79</v>
      </c>
      <c r="G41" s="120">
        <f>'42-4P Capital Schedules'!J1597</f>
        <v>41991.32</v>
      </c>
      <c r="H41" s="120">
        <f>'42-4P Capital Schedules'!K1597</f>
        <v>41893.86</v>
      </c>
      <c r="I41" s="120">
        <f>'42-4P Capital Schedules'!L1597</f>
        <v>41796.400000000001</v>
      </c>
      <c r="J41" s="120">
        <f>'42-4P Capital Schedules'!M1597</f>
        <v>41698.94</v>
      </c>
      <c r="K41" s="120">
        <f>'42-4P Capital Schedules'!N1597</f>
        <v>41601.480000000003</v>
      </c>
      <c r="L41" s="120">
        <f>'42-4P Capital Schedules'!O1597</f>
        <v>41504.019999999997</v>
      </c>
      <c r="M41" s="120">
        <f>'42-4P Capital Schedules'!P1597</f>
        <v>41406.559999999998</v>
      </c>
      <c r="N41" s="120">
        <f>'42-4P Capital Schedules'!Q1597</f>
        <v>41309.089999999997</v>
      </c>
      <c r="O41" s="120">
        <f t="shared" si="0"/>
        <v>493619.69000000006</v>
      </c>
    </row>
    <row r="42" spans="1:15" x14ac:dyDescent="0.3">
      <c r="A42" s="124" t="s">
        <v>401</v>
      </c>
      <c r="B42" s="124" t="s">
        <v>168</v>
      </c>
      <c r="C42" s="120">
        <f>'42-8_Smith Reg Asset'!E39</f>
        <v>216161.351208051</v>
      </c>
      <c r="D42" s="120">
        <f>'42-8_Smith Reg Asset'!F39</f>
        <v>215481.3362162</v>
      </c>
      <c r="E42" s="120">
        <f>'42-8_Smith Reg Asset'!G39</f>
        <v>214801.32122434801</v>
      </c>
      <c r="F42" s="120">
        <f>'42-8_Smith Reg Asset'!H39</f>
        <v>214121.30623249701</v>
      </c>
      <c r="G42" s="120">
        <f>'42-8_Smith Reg Asset'!I39</f>
        <v>213441.29124064499</v>
      </c>
      <c r="H42" s="120">
        <f>'42-8_Smith Reg Asset'!J39</f>
        <v>212761.27624879399</v>
      </c>
      <c r="I42" s="120">
        <f>'42-8_Smith Reg Asset'!K39</f>
        <v>212081.261256942</v>
      </c>
      <c r="J42" s="120">
        <f>'42-8_Smith Reg Asset'!L39</f>
        <v>211401.246265091</v>
      </c>
      <c r="K42" s="120">
        <f>'42-8_Smith Reg Asset'!M39</f>
        <v>210721.23127323901</v>
      </c>
      <c r="L42" s="120">
        <f>'42-8_Smith Reg Asset'!N39</f>
        <v>210041.21628138801</v>
      </c>
      <c r="M42" s="120">
        <f>'42-8_Smith Reg Asset'!O39</f>
        <v>209361.20128953599</v>
      </c>
      <c r="N42" s="120">
        <f>'42-8_Smith Reg Asset'!P39</f>
        <v>208681.186297685</v>
      </c>
      <c r="O42" s="120">
        <f t="shared" si="0"/>
        <v>2549055.2250344162</v>
      </c>
    </row>
    <row r="43" spans="1:15" x14ac:dyDescent="0.3">
      <c r="A43" s="234" t="s">
        <v>350</v>
      </c>
      <c r="B43" s="124" t="s">
        <v>167</v>
      </c>
      <c r="C43" s="120">
        <f>'42-8_NOx Allowances'!E31</f>
        <v>520.51</v>
      </c>
      <c r="D43" s="120">
        <f>'42-8_NOx Allowances'!F31</f>
        <v>520.44000000000005</v>
      </c>
      <c r="E43" s="120">
        <f>'42-8_NOx Allowances'!G31</f>
        <v>520.44000000000005</v>
      </c>
      <c r="F43" s="120">
        <f>'42-8_NOx Allowances'!H31</f>
        <v>520.44000000000005</v>
      </c>
      <c r="G43" s="120">
        <f>'42-8_NOx Allowances'!I31</f>
        <v>519.69000000000005</v>
      </c>
      <c r="H43" s="120">
        <f>'42-8_NOx Allowances'!J31</f>
        <v>517.57000000000005</v>
      </c>
      <c r="I43" s="120">
        <f>'42-8_NOx Allowances'!K31</f>
        <v>514.70000000000005</v>
      </c>
      <c r="J43" s="120">
        <f>'42-8_NOx Allowances'!L31</f>
        <v>511.72</v>
      </c>
      <c r="K43" s="120">
        <f>'42-8_NOx Allowances'!M31</f>
        <v>509.15</v>
      </c>
      <c r="L43" s="120">
        <f>'42-8_NOx Allowances'!N31</f>
        <v>508.08</v>
      </c>
      <c r="M43" s="120">
        <f>'42-8_NOx Allowances'!O31</f>
        <v>508.08</v>
      </c>
      <c r="N43" s="120">
        <f>'42-8_NOx Allowances'!P31</f>
        <v>508.02</v>
      </c>
      <c r="O43" s="120">
        <f>'42-8_NOx Allowances'!Q31</f>
        <v>6178.82</v>
      </c>
    </row>
    <row r="44" spans="1:15" ht="16" thickBot="1" x14ac:dyDescent="0.45">
      <c r="A44" s="234" t="s">
        <v>351</v>
      </c>
      <c r="B44" s="124" t="s">
        <v>167</v>
      </c>
      <c r="C44" s="120">
        <f>'42-8_SO2 Allowances'!E30</f>
        <v>35969.24</v>
      </c>
      <c r="D44" s="120">
        <f>'42-8_SO2 Allowances'!F30</f>
        <v>35968.67</v>
      </c>
      <c r="E44" s="120">
        <f>'42-8_SO2 Allowances'!G30</f>
        <v>35968.160000000003</v>
      </c>
      <c r="F44" s="120">
        <f>'42-8_SO2 Allowances'!H30</f>
        <v>35967.46</v>
      </c>
      <c r="G44" s="120">
        <f>'42-8_SO2 Allowances'!I30</f>
        <v>35966.74</v>
      </c>
      <c r="H44" s="120">
        <f>'42-8_SO2 Allowances'!J30</f>
        <v>35965.769999999997</v>
      </c>
      <c r="I44" s="120">
        <f>'42-8_SO2 Allowances'!K30</f>
        <v>35964.43</v>
      </c>
      <c r="J44" s="120">
        <f>'42-8_SO2 Allowances'!L30</f>
        <v>35963.03</v>
      </c>
      <c r="K44" s="120">
        <f>'42-8_SO2 Allowances'!M30</f>
        <v>35961.82</v>
      </c>
      <c r="L44" s="120">
        <f>'42-8_SO2 Allowances'!N30</f>
        <v>35961.019999999997</v>
      </c>
      <c r="M44" s="120">
        <f>'42-8_SO2 Allowances'!O30</f>
        <v>35960.67</v>
      </c>
      <c r="N44" s="120">
        <f>'42-8_SO2 Allowances'!P30</f>
        <v>35960.28</v>
      </c>
      <c r="O44" s="120">
        <f>'42-8_SO2 Allowances'!Q30</f>
        <v>431577.28</v>
      </c>
    </row>
    <row r="45" spans="1:15" x14ac:dyDescent="0.3">
      <c r="C45" s="123">
        <f>SUM(C6:C44)</f>
        <v>11608807.02120805</v>
      </c>
      <c r="D45" s="123">
        <f t="shared" ref="D45:O45" si="1">SUM(D6:D44)</f>
        <v>11639391.226216199</v>
      </c>
      <c r="E45" s="123">
        <f t="shared" si="1"/>
        <v>11666662.681224348</v>
      </c>
      <c r="F45" s="123">
        <f t="shared" si="1"/>
        <v>11692237.376232497</v>
      </c>
      <c r="G45" s="123">
        <f t="shared" si="1"/>
        <v>11714088.451240644</v>
      </c>
      <c r="H45" s="123">
        <f t="shared" si="1"/>
        <v>11736671.046248792</v>
      </c>
      <c r="I45" s="123">
        <f t="shared" si="1"/>
        <v>11756649.871256942</v>
      </c>
      <c r="J45" s="123">
        <f t="shared" si="1"/>
        <v>11771349.62626509</v>
      </c>
      <c r="K45" s="123">
        <f t="shared" si="1"/>
        <v>11787548.701273238</v>
      </c>
      <c r="L45" s="123">
        <f t="shared" si="1"/>
        <v>11806788.486281386</v>
      </c>
      <c r="M45" s="123">
        <f t="shared" si="1"/>
        <v>11826902.901289536</v>
      </c>
      <c r="N45" s="123">
        <f t="shared" si="1"/>
        <v>11849214.646297682</v>
      </c>
      <c r="O45" s="123">
        <f t="shared" si="1"/>
        <v>140856312.00503445</v>
      </c>
    </row>
    <row r="1543" spans="5:5" x14ac:dyDescent="0.3">
      <c r="E1543" s="437"/>
    </row>
  </sheetData>
  <pageMargins left="0.5" right="0.5" top="1.25" bottom="0.5" header="0.75" footer="0.5"/>
  <pageSetup scale="48" orientation="landscape" r:id="rId1"/>
  <headerFooter>
    <oddHeader>&amp;C&amp;"Arial,Regular"&amp;10
GULF POWER COMPANY
ENVIRONMENTAL COST RECOVERY CLAUSE
CALCULATION OF THE PROJECTION AMOUN&amp;8T&amp;R&amp;"Arial,Regular"&amp;8REVISED FORM: 42-3P-1 pg. 1</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N1543"/>
  <sheetViews>
    <sheetView showGridLines="0" view="pageLayout" topLeftCell="A80" zoomScaleNormal="90" workbookViewId="0">
      <selection activeCell="J7" sqref="J7"/>
    </sheetView>
  </sheetViews>
  <sheetFormatPr defaultColWidth="9" defaultRowHeight="12.5" x14ac:dyDescent="0.25"/>
  <cols>
    <col min="1" max="1" width="38.08203125" style="443" customWidth="1"/>
    <col min="2" max="2" width="10.33203125" style="443" bestFit="1" customWidth="1"/>
    <col min="3" max="3" width="12.08203125" style="443" customWidth="1"/>
    <col min="4" max="4" width="13.75" style="443" customWidth="1"/>
    <col min="5" max="5" width="12" style="443" customWidth="1"/>
    <col min="6" max="6" width="12.25" style="443" customWidth="1"/>
    <col min="7" max="7" width="13.5" style="443" customWidth="1"/>
    <col min="8" max="8" width="9.25" style="443" customWidth="1"/>
    <col min="9" max="14" width="10.25" style="443" customWidth="1"/>
    <col min="15" max="16384" width="9" style="443"/>
  </cols>
  <sheetData>
    <row r="1" spans="1:14" ht="13" thickBot="1" x14ac:dyDescent="0.3">
      <c r="A1" s="496"/>
      <c r="B1" s="496"/>
      <c r="C1" s="496"/>
      <c r="D1" s="496"/>
      <c r="E1" s="496"/>
      <c r="F1" s="496"/>
      <c r="G1" s="496"/>
      <c r="H1" s="496"/>
      <c r="I1" s="496"/>
      <c r="J1" s="496"/>
      <c r="K1" s="496"/>
      <c r="L1" s="496"/>
      <c r="M1" s="496"/>
      <c r="N1" s="496"/>
    </row>
    <row r="2" spans="1:14" ht="15" customHeight="1" x14ac:dyDescent="0.25">
      <c r="D2" s="125"/>
      <c r="E2" s="125" t="s">
        <v>186</v>
      </c>
    </row>
    <row r="3" spans="1:14" ht="15" customHeight="1" x14ac:dyDescent="0.25">
      <c r="C3" s="125"/>
      <c r="D3" s="125" t="s">
        <v>187</v>
      </c>
    </row>
    <row r="4" spans="1:14" ht="13" thickBot="1" x14ac:dyDescent="0.3">
      <c r="A4" s="496"/>
      <c r="B4" s="496"/>
      <c r="C4" s="496"/>
      <c r="D4" s="496"/>
      <c r="E4" s="496"/>
      <c r="F4" s="496"/>
      <c r="G4" s="496"/>
      <c r="H4" s="496"/>
      <c r="I4" s="496"/>
      <c r="J4" s="496"/>
      <c r="K4" s="496"/>
      <c r="L4" s="496"/>
      <c r="M4" s="496"/>
      <c r="N4" s="496"/>
    </row>
    <row r="5" spans="1:14" x14ac:dyDescent="0.25">
      <c r="A5" s="126" t="s">
        <v>188</v>
      </c>
      <c r="B5" s="126" t="s">
        <v>189</v>
      </c>
      <c r="C5" s="154" t="s">
        <v>239</v>
      </c>
      <c r="D5" s="154" t="s">
        <v>190</v>
      </c>
      <c r="E5" s="154" t="s">
        <v>191</v>
      </c>
      <c r="F5" s="154" t="s">
        <v>192</v>
      </c>
      <c r="G5" s="154" t="s">
        <v>193</v>
      </c>
      <c r="H5" s="154" t="s">
        <v>194</v>
      </c>
    </row>
    <row r="6" spans="1:14" ht="13" thickBot="1" x14ac:dyDescent="0.3">
      <c r="A6" s="496"/>
      <c r="B6" s="496"/>
      <c r="C6" s="496"/>
      <c r="D6" s="496"/>
      <c r="E6" s="496"/>
      <c r="F6" s="497"/>
      <c r="G6" s="497"/>
      <c r="H6" s="497"/>
      <c r="I6" s="496"/>
      <c r="J6" s="496"/>
      <c r="K6" s="496"/>
      <c r="L6" s="496"/>
      <c r="M6" s="496"/>
      <c r="N6" s="496"/>
    </row>
    <row r="7" spans="1:14" ht="15.75" customHeight="1" thickBot="1" x14ac:dyDescent="0.3">
      <c r="A7" s="584" t="s">
        <v>195</v>
      </c>
      <c r="B7" s="584" t="s">
        <v>164</v>
      </c>
      <c r="C7" s="489" t="s">
        <v>196</v>
      </c>
      <c r="D7" s="584" t="s">
        <v>197</v>
      </c>
      <c r="E7" s="585"/>
      <c r="F7" s="586" t="s">
        <v>198</v>
      </c>
      <c r="G7" s="587"/>
      <c r="H7" s="588"/>
    </row>
    <row r="8" spans="1:14" ht="25.5" thickBot="1" x14ac:dyDescent="0.3">
      <c r="A8" s="584"/>
      <c r="B8" s="584"/>
      <c r="C8" s="489" t="s">
        <v>199</v>
      </c>
      <c r="D8" s="489" t="s">
        <v>200</v>
      </c>
      <c r="E8" s="489" t="s">
        <v>201</v>
      </c>
      <c r="F8" s="270" t="s">
        <v>202</v>
      </c>
      <c r="G8" s="270" t="s">
        <v>398</v>
      </c>
      <c r="H8" s="270" t="s">
        <v>400</v>
      </c>
    </row>
    <row r="9" spans="1:14" x14ac:dyDescent="0.25">
      <c r="A9" s="130" t="s">
        <v>594</v>
      </c>
      <c r="B9" s="130" t="s">
        <v>167</v>
      </c>
      <c r="C9" s="122">
        <f>RAD_ECRC_42_3P_1_pg_1!O6</f>
        <v>16257.670000000002</v>
      </c>
      <c r="D9" s="127">
        <v>1</v>
      </c>
      <c r="E9" s="122">
        <f t="shared" ref="E9:E47" si="0">C9*D9</f>
        <v>16257.670000000002</v>
      </c>
      <c r="F9" s="122">
        <f>E9*(1/13)</f>
        <v>1250.5900000000001</v>
      </c>
      <c r="G9" s="122">
        <f>E9-F9</f>
        <v>15007.080000000002</v>
      </c>
      <c r="H9" s="122">
        <v>0</v>
      </c>
    </row>
    <row r="10" spans="1:14" x14ac:dyDescent="0.25">
      <c r="A10" s="130" t="s">
        <v>595</v>
      </c>
      <c r="B10" s="130" t="s">
        <v>167</v>
      </c>
      <c r="C10" s="122">
        <f>RAD_ECRC_42_3P_1_pg_1!O7</f>
        <v>2642445.5299999993</v>
      </c>
      <c r="D10" s="127">
        <v>1</v>
      </c>
      <c r="E10" s="122">
        <f t="shared" si="0"/>
        <v>2642445.5299999993</v>
      </c>
      <c r="F10" s="122">
        <f t="shared" ref="F10:F45" si="1">E10*(1/13)</f>
        <v>203265.04076923072</v>
      </c>
      <c r="G10" s="122">
        <f t="shared" ref="G10:G44" si="2">E10-F10</f>
        <v>2439180.4892307688</v>
      </c>
      <c r="H10" s="122">
        <v>0</v>
      </c>
    </row>
    <row r="11" spans="1:14" x14ac:dyDescent="0.25">
      <c r="A11" s="130" t="s">
        <v>596</v>
      </c>
      <c r="B11" s="130" t="s">
        <v>167</v>
      </c>
      <c r="C11" s="122">
        <f>RAD_ECRC_42_3P_1_pg_1!O8</f>
        <v>103177.79999999997</v>
      </c>
      <c r="D11" s="127">
        <v>1</v>
      </c>
      <c r="E11" s="122">
        <f t="shared" si="0"/>
        <v>103177.79999999997</v>
      </c>
      <c r="F11" s="122">
        <f t="shared" si="1"/>
        <v>7936.7538461538443</v>
      </c>
      <c r="G11" s="122">
        <f t="shared" si="2"/>
        <v>95241.046153846124</v>
      </c>
      <c r="H11" s="122">
        <v>0</v>
      </c>
    </row>
    <row r="12" spans="1:14" x14ac:dyDescent="0.25">
      <c r="A12" s="130" t="s">
        <v>597</v>
      </c>
      <c r="B12" s="130" t="s">
        <v>167</v>
      </c>
      <c r="C12" s="122">
        <f>RAD_ECRC_42_3P_1_pg_1!O9</f>
        <v>1682105.7100000002</v>
      </c>
      <c r="D12" s="127">
        <v>1</v>
      </c>
      <c r="E12" s="122">
        <f t="shared" si="0"/>
        <v>1682105.7100000002</v>
      </c>
      <c r="F12" s="122">
        <f t="shared" si="1"/>
        <v>129392.74692307695</v>
      </c>
      <c r="G12" s="122">
        <f t="shared" si="2"/>
        <v>1552712.9630769233</v>
      </c>
      <c r="H12" s="122">
        <v>0</v>
      </c>
    </row>
    <row r="13" spans="1:14" x14ac:dyDescent="0.25">
      <c r="A13" s="130" t="s">
        <v>598</v>
      </c>
      <c r="B13" s="130" t="s">
        <v>167</v>
      </c>
      <c r="C13" s="122">
        <f>RAD_ECRC_42_3P_1_pg_1!O10</f>
        <v>516870.05999999994</v>
      </c>
      <c r="D13" s="127">
        <v>1</v>
      </c>
      <c r="E13" s="122">
        <f t="shared" si="0"/>
        <v>516870.05999999994</v>
      </c>
      <c r="F13" s="122">
        <f t="shared" si="1"/>
        <v>39759.235384615386</v>
      </c>
      <c r="G13" s="122">
        <f t="shared" si="2"/>
        <v>477110.82461538457</v>
      </c>
      <c r="H13" s="122">
        <v>0</v>
      </c>
    </row>
    <row r="14" spans="1:14" x14ac:dyDescent="0.25">
      <c r="A14" s="130" t="s">
        <v>599</v>
      </c>
      <c r="B14" s="130" t="s">
        <v>165</v>
      </c>
      <c r="C14" s="122">
        <f>RAD_ECRC_42_3P_1_pg_1!O11</f>
        <v>389139.32</v>
      </c>
      <c r="D14" s="127">
        <v>0.98141920000000005</v>
      </c>
      <c r="E14" s="122">
        <f t="shared" si="0"/>
        <v>381908.800122944</v>
      </c>
      <c r="F14" s="122">
        <v>0</v>
      </c>
      <c r="G14" s="122">
        <v>0</v>
      </c>
      <c r="H14" s="122">
        <f>E14</f>
        <v>381908.800122944</v>
      </c>
    </row>
    <row r="15" spans="1:14" x14ac:dyDescent="0.25">
      <c r="A15" s="130" t="s">
        <v>599</v>
      </c>
      <c r="B15" s="130" t="s">
        <v>166</v>
      </c>
      <c r="C15" s="122">
        <f>RAD_ECRC_42_3P_1_pg_1!O12</f>
        <v>70489.759999999995</v>
      </c>
      <c r="D15" s="127">
        <v>0.9723427</v>
      </c>
      <c r="E15" s="122">
        <f t="shared" si="0"/>
        <v>68540.203560751994</v>
      </c>
      <c r="F15" s="122">
        <f t="shared" si="1"/>
        <v>5272.3233508270769</v>
      </c>
      <c r="G15" s="122">
        <f t="shared" si="2"/>
        <v>63267.880209924915</v>
      </c>
      <c r="H15" s="122">
        <v>0</v>
      </c>
    </row>
    <row r="16" spans="1:14" x14ac:dyDescent="0.25">
      <c r="A16" s="130" t="s">
        <v>600</v>
      </c>
      <c r="B16" s="130" t="s">
        <v>167</v>
      </c>
      <c r="C16" s="122">
        <f>RAD_ECRC_42_3P_1_pg_1!O13</f>
        <v>8907.6700000000019</v>
      </c>
      <c r="D16" s="127">
        <v>1</v>
      </c>
      <c r="E16" s="122">
        <f t="shared" si="0"/>
        <v>8907.6700000000019</v>
      </c>
      <c r="F16" s="122">
        <f t="shared" si="1"/>
        <v>685.20538461538479</v>
      </c>
      <c r="G16" s="122">
        <f t="shared" si="2"/>
        <v>8222.464615384617</v>
      </c>
      <c r="H16" s="122">
        <v>0</v>
      </c>
    </row>
    <row r="17" spans="1:8" x14ac:dyDescent="0.25">
      <c r="A17" s="130" t="s">
        <v>600</v>
      </c>
      <c r="B17" s="130" t="s">
        <v>168</v>
      </c>
      <c r="C17" s="122">
        <f>RAD_ECRC_42_3P_1_pg_1!O14</f>
        <v>3290.1599999999994</v>
      </c>
      <c r="D17" s="127">
        <v>0.97592230000000002</v>
      </c>
      <c r="E17" s="122">
        <f t="shared" si="0"/>
        <v>3210.9405145679993</v>
      </c>
      <c r="F17" s="122">
        <f t="shared" si="1"/>
        <v>246.99542419753843</v>
      </c>
      <c r="G17" s="122">
        <f t="shared" si="2"/>
        <v>2963.945090370461</v>
      </c>
      <c r="H17" s="122">
        <v>0</v>
      </c>
    </row>
    <row r="18" spans="1:8" x14ac:dyDescent="0.25">
      <c r="A18" s="130" t="s">
        <v>601</v>
      </c>
      <c r="B18" s="130" t="s">
        <v>167</v>
      </c>
      <c r="C18" s="122">
        <f>RAD_ECRC_42_3P_1_pg_1!O15</f>
        <v>36605.159999999996</v>
      </c>
      <c r="D18" s="127">
        <v>1</v>
      </c>
      <c r="E18" s="122">
        <f t="shared" si="0"/>
        <v>36605.159999999996</v>
      </c>
      <c r="F18" s="122">
        <f t="shared" si="1"/>
        <v>2815.7815384615383</v>
      </c>
      <c r="G18" s="122">
        <f t="shared" si="2"/>
        <v>33789.378461538457</v>
      </c>
      <c r="H18" s="122">
        <v>0</v>
      </c>
    </row>
    <row r="19" spans="1:8" x14ac:dyDescent="0.25">
      <c r="A19" s="130" t="s">
        <v>602</v>
      </c>
      <c r="B19" s="130" t="s">
        <v>167</v>
      </c>
      <c r="C19" s="122">
        <f>RAD_ECRC_42_3P_1_pg_1!O16</f>
        <v>22039.86</v>
      </c>
      <c r="D19" s="127">
        <v>1</v>
      </c>
      <c r="E19" s="122">
        <f t="shared" si="0"/>
        <v>22039.86</v>
      </c>
      <c r="F19" s="122">
        <f t="shared" si="1"/>
        <v>1695.3738461538462</v>
      </c>
      <c r="G19" s="122">
        <f t="shared" si="2"/>
        <v>20344.486153846156</v>
      </c>
      <c r="H19" s="122">
        <v>0</v>
      </c>
    </row>
    <row r="20" spans="1:8" x14ac:dyDescent="0.25">
      <c r="A20" s="130" t="s">
        <v>603</v>
      </c>
      <c r="B20" s="130" t="s">
        <v>167</v>
      </c>
      <c r="C20" s="122">
        <f>RAD_ECRC_42_3P_1_pg_1!O17</f>
        <v>1074.6799999999998</v>
      </c>
      <c r="D20" s="127">
        <v>1</v>
      </c>
      <c r="E20" s="122">
        <f t="shared" si="0"/>
        <v>1074.6799999999998</v>
      </c>
      <c r="F20" s="122">
        <f t="shared" si="1"/>
        <v>82.667692307692306</v>
      </c>
      <c r="G20" s="122">
        <f t="shared" si="2"/>
        <v>992.01230769230756</v>
      </c>
      <c r="H20" s="122">
        <v>0</v>
      </c>
    </row>
    <row r="21" spans="1:8" x14ac:dyDescent="0.25">
      <c r="A21" s="130" t="s">
        <v>604</v>
      </c>
      <c r="B21" s="130" t="s">
        <v>167</v>
      </c>
      <c r="C21" s="122">
        <f>RAD_ECRC_42_3P_1_pg_1!O18</f>
        <v>2629.2300000000005</v>
      </c>
      <c r="D21" s="127">
        <v>1</v>
      </c>
      <c r="E21" s="122">
        <f t="shared" si="0"/>
        <v>2629.2300000000005</v>
      </c>
      <c r="F21" s="122">
        <f t="shared" si="1"/>
        <v>202.24846153846158</v>
      </c>
      <c r="G21" s="122">
        <f t="shared" si="2"/>
        <v>2426.981538461539</v>
      </c>
      <c r="H21" s="122">
        <v>0</v>
      </c>
    </row>
    <row r="22" spans="1:8" x14ac:dyDescent="0.25">
      <c r="A22" s="130" t="s">
        <v>605</v>
      </c>
      <c r="B22" s="130" t="s">
        <v>167</v>
      </c>
      <c r="C22" s="122">
        <f>RAD_ECRC_42_3P_1_pg_1!O19</f>
        <v>2653.3799999999997</v>
      </c>
      <c r="D22" s="127">
        <v>1</v>
      </c>
      <c r="E22" s="122">
        <f t="shared" si="0"/>
        <v>2653.3799999999997</v>
      </c>
      <c r="F22" s="122">
        <f t="shared" si="1"/>
        <v>204.10615384615383</v>
      </c>
      <c r="G22" s="122">
        <f t="shared" si="2"/>
        <v>2449.2738461538456</v>
      </c>
      <c r="H22" s="122">
        <v>0</v>
      </c>
    </row>
    <row r="23" spans="1:8" x14ac:dyDescent="0.25">
      <c r="A23" s="130" t="s">
        <v>606</v>
      </c>
      <c r="B23" s="130" t="s">
        <v>167</v>
      </c>
      <c r="C23" s="122">
        <f>RAD_ECRC_42_3P_1_pg_1!O20</f>
        <v>9272.1600000000017</v>
      </c>
      <c r="D23" s="127">
        <v>1</v>
      </c>
      <c r="E23" s="122">
        <f t="shared" si="0"/>
        <v>9272.1600000000017</v>
      </c>
      <c r="F23" s="122">
        <f t="shared" si="1"/>
        <v>713.24307692307707</v>
      </c>
      <c r="G23" s="122">
        <f t="shared" si="2"/>
        <v>8558.9169230769239</v>
      </c>
      <c r="H23" s="122">
        <v>0</v>
      </c>
    </row>
    <row r="24" spans="1:8" x14ac:dyDescent="0.25">
      <c r="A24" s="130" t="s">
        <v>611</v>
      </c>
      <c r="B24" s="130" t="s">
        <v>168</v>
      </c>
      <c r="C24" s="122">
        <f>RAD_ECRC_42_3P_1_pg_1!O21</f>
        <v>156261.42000000001</v>
      </c>
      <c r="D24" s="127">
        <v>0.97592230000000002</v>
      </c>
      <c r="E24" s="122">
        <f t="shared" si="0"/>
        <v>152499.00440766601</v>
      </c>
      <c r="F24" s="122">
        <f t="shared" si="1"/>
        <v>11730.692646743541</v>
      </c>
      <c r="G24" s="122">
        <f t="shared" si="2"/>
        <v>140768.31176092249</v>
      </c>
      <c r="H24" s="122">
        <v>0</v>
      </c>
    </row>
    <row r="25" spans="1:8" x14ac:dyDescent="0.25">
      <c r="A25" s="130" t="s">
        <v>607</v>
      </c>
      <c r="B25" s="130" t="s">
        <v>168</v>
      </c>
      <c r="C25" s="122">
        <f>RAD_ECRC_42_3P_1_pg_1!O22</f>
        <v>82354.980000000025</v>
      </c>
      <c r="D25" s="127">
        <v>0.97592230000000002</v>
      </c>
      <c r="E25" s="122">
        <f t="shared" si="0"/>
        <v>80372.061498054027</v>
      </c>
      <c r="F25" s="122">
        <f t="shared" si="1"/>
        <v>6182.4662690810792</v>
      </c>
      <c r="G25" s="122">
        <f t="shared" si="2"/>
        <v>74189.595228972947</v>
      </c>
      <c r="H25" s="122">
        <v>0</v>
      </c>
    </row>
    <row r="26" spans="1:8" x14ac:dyDescent="0.25">
      <c r="A26" s="130" t="s">
        <v>608</v>
      </c>
      <c r="B26" s="130" t="s">
        <v>167</v>
      </c>
      <c r="C26" s="122">
        <f>RAD_ECRC_42_3P_1_pg_1!O23</f>
        <v>1206330.9100000001</v>
      </c>
      <c r="D26" s="127">
        <v>1</v>
      </c>
      <c r="E26" s="122">
        <f t="shared" si="0"/>
        <v>1206330.9100000001</v>
      </c>
      <c r="F26" s="122">
        <f t="shared" si="1"/>
        <v>92794.685384615397</v>
      </c>
      <c r="G26" s="122">
        <f t="shared" si="2"/>
        <v>1113536.2246153848</v>
      </c>
      <c r="H26" s="122">
        <v>0</v>
      </c>
    </row>
    <row r="27" spans="1:8" x14ac:dyDescent="0.25">
      <c r="A27" s="130" t="s">
        <v>609</v>
      </c>
      <c r="B27" s="130" t="s">
        <v>168</v>
      </c>
      <c r="C27" s="122">
        <f>RAD_ECRC_42_3P_1_pg_1!O24</f>
        <v>2663576.04</v>
      </c>
      <c r="D27" s="127">
        <v>0.97592230000000002</v>
      </c>
      <c r="E27" s="122">
        <f t="shared" si="0"/>
        <v>2599443.2551816921</v>
      </c>
      <c r="F27" s="122">
        <f t="shared" si="1"/>
        <v>199957.17347551478</v>
      </c>
      <c r="G27" s="122">
        <f t="shared" si="2"/>
        <v>2399486.0817061774</v>
      </c>
      <c r="H27" s="122">
        <v>0</v>
      </c>
    </row>
    <row r="28" spans="1:8" x14ac:dyDescent="0.25">
      <c r="A28" s="130" t="s">
        <v>610</v>
      </c>
      <c r="B28" s="130" t="s">
        <v>167</v>
      </c>
      <c r="C28" s="122">
        <f>RAD_ECRC_42_3P_1_pg_1!O25</f>
        <v>6925430.9100000011</v>
      </c>
      <c r="D28" s="127">
        <v>1</v>
      </c>
      <c r="E28" s="122">
        <f t="shared" si="0"/>
        <v>6925430.9100000011</v>
      </c>
      <c r="F28" s="122">
        <f t="shared" si="1"/>
        <v>532725.45461538469</v>
      </c>
      <c r="G28" s="122">
        <f t="shared" si="2"/>
        <v>6392705.4553846167</v>
      </c>
      <c r="H28" s="122">
        <v>0</v>
      </c>
    </row>
    <row r="29" spans="1:8" x14ac:dyDescent="0.25">
      <c r="A29" s="130" t="s">
        <v>612</v>
      </c>
      <c r="B29" s="130" t="s">
        <v>167</v>
      </c>
      <c r="C29" s="122">
        <f>RAD_ECRC_42_3P_1_pg_1!O26</f>
        <v>67392.17</v>
      </c>
      <c r="D29" s="127">
        <v>1</v>
      </c>
      <c r="E29" s="122">
        <f t="shared" si="0"/>
        <v>67392.17</v>
      </c>
      <c r="F29" s="122">
        <f t="shared" si="1"/>
        <v>5184.0130769230773</v>
      </c>
      <c r="G29" s="122">
        <f t="shared" si="2"/>
        <v>62208.156923076924</v>
      </c>
      <c r="H29" s="122">
        <v>0</v>
      </c>
    </row>
    <row r="30" spans="1:8" x14ac:dyDescent="0.25">
      <c r="A30" s="130" t="s">
        <v>612</v>
      </c>
      <c r="B30" s="130" t="s">
        <v>169</v>
      </c>
      <c r="C30" s="122">
        <f>RAD_ECRC_42_3P_1_pg_1!O27</f>
        <v>2209.2399999999998</v>
      </c>
      <c r="D30" s="127">
        <v>0.9698877422910962</v>
      </c>
      <c r="E30" s="122">
        <f t="shared" si="0"/>
        <v>2142.7147957791813</v>
      </c>
      <c r="F30" s="122">
        <f t="shared" si="1"/>
        <v>164.82421505993702</v>
      </c>
      <c r="G30" s="122">
        <f t="shared" si="2"/>
        <v>1977.8905807192443</v>
      </c>
      <c r="H30" s="122">
        <v>0</v>
      </c>
    </row>
    <row r="31" spans="1:8" x14ac:dyDescent="0.25">
      <c r="A31" s="130" t="s">
        <v>612</v>
      </c>
      <c r="B31" s="130" t="s">
        <v>168</v>
      </c>
      <c r="C31" s="122">
        <f>RAD_ECRC_42_3P_1_pg_1!O28</f>
        <v>1313.8700000000001</v>
      </c>
      <c r="D31" s="127">
        <v>0.97592230000000002</v>
      </c>
      <c r="E31" s="122">
        <f t="shared" si="0"/>
        <v>1282.235032301</v>
      </c>
      <c r="F31" s="122">
        <f t="shared" si="1"/>
        <v>98.633464023153849</v>
      </c>
      <c r="G31" s="122">
        <f t="shared" si="2"/>
        <v>1183.6015682778461</v>
      </c>
      <c r="H31" s="122">
        <v>0</v>
      </c>
    </row>
    <row r="32" spans="1:8" x14ac:dyDescent="0.25">
      <c r="A32" s="130" t="s">
        <v>613</v>
      </c>
      <c r="B32" s="130" t="s">
        <v>167</v>
      </c>
      <c r="C32" s="122">
        <f>RAD_ECRC_42_3P_1_pg_1!O29</f>
        <v>0</v>
      </c>
      <c r="D32" s="127">
        <v>1</v>
      </c>
      <c r="E32" s="122">
        <f t="shared" si="0"/>
        <v>0</v>
      </c>
      <c r="F32" s="122">
        <f t="shared" si="1"/>
        <v>0</v>
      </c>
      <c r="G32" s="122">
        <f t="shared" si="2"/>
        <v>0</v>
      </c>
      <c r="H32" s="122">
        <v>0</v>
      </c>
    </row>
    <row r="33" spans="1:8" x14ac:dyDescent="0.25">
      <c r="A33" s="130" t="s">
        <v>614</v>
      </c>
      <c r="B33" s="130" t="s">
        <v>167</v>
      </c>
      <c r="C33" s="122">
        <f>RAD_ECRC_42_3P_1_pg_1!O30</f>
        <v>525257.6399999999</v>
      </c>
      <c r="D33" s="127">
        <v>1</v>
      </c>
      <c r="E33" s="122">
        <f t="shared" si="0"/>
        <v>525257.6399999999</v>
      </c>
      <c r="F33" s="122">
        <f t="shared" si="1"/>
        <v>40404.433846153843</v>
      </c>
      <c r="G33" s="122">
        <f t="shared" si="2"/>
        <v>484853.20615384605</v>
      </c>
      <c r="H33" s="122">
        <v>0</v>
      </c>
    </row>
    <row r="34" spans="1:8" x14ac:dyDescent="0.25">
      <c r="A34" s="130" t="s">
        <v>620</v>
      </c>
      <c r="B34" s="130" t="s">
        <v>167</v>
      </c>
      <c r="C34" s="122">
        <f>RAD_ECRC_42_3P_1_pg_1!O31</f>
        <v>1487765.0399999996</v>
      </c>
      <c r="D34" s="127">
        <v>1</v>
      </c>
      <c r="E34" s="122">
        <f t="shared" si="0"/>
        <v>1487765.0399999996</v>
      </c>
      <c r="F34" s="122">
        <f t="shared" si="1"/>
        <v>114443.46461538458</v>
      </c>
      <c r="G34" s="122">
        <f t="shared" si="2"/>
        <v>1373321.575384615</v>
      </c>
      <c r="H34" s="122">
        <v>0</v>
      </c>
    </row>
    <row r="35" spans="1:8" x14ac:dyDescent="0.25">
      <c r="A35" s="130" t="s">
        <v>615</v>
      </c>
      <c r="B35" s="130" t="s">
        <v>167</v>
      </c>
      <c r="C35" s="122">
        <f>RAD_ECRC_42_3P_1_pg_1!O32</f>
        <v>786373.5</v>
      </c>
      <c r="D35" s="127">
        <v>1</v>
      </c>
      <c r="E35" s="122">
        <f t="shared" si="0"/>
        <v>786373.5</v>
      </c>
      <c r="F35" s="122">
        <f t="shared" si="1"/>
        <v>60490.269230769234</v>
      </c>
      <c r="G35" s="122">
        <f t="shared" si="2"/>
        <v>725883.23076923075</v>
      </c>
      <c r="H35" s="122">
        <v>0</v>
      </c>
    </row>
    <row r="36" spans="1:8" x14ac:dyDescent="0.25">
      <c r="A36" s="130" t="s">
        <v>615</v>
      </c>
      <c r="B36" s="130" t="s">
        <v>168</v>
      </c>
      <c r="C36" s="122">
        <f>RAD_ECRC_42_3P_1_pg_1!O33</f>
        <v>416950.24000000005</v>
      </c>
      <c r="D36" s="127">
        <v>0.97592230000000002</v>
      </c>
      <c r="E36" s="122">
        <f t="shared" si="0"/>
        <v>406911.03720635205</v>
      </c>
      <c r="F36" s="122">
        <f t="shared" si="1"/>
        <v>31300.849015873235</v>
      </c>
      <c r="G36" s="122">
        <f t="shared" si="2"/>
        <v>375610.18819047883</v>
      </c>
      <c r="H36" s="122">
        <v>0</v>
      </c>
    </row>
    <row r="37" spans="1:8" x14ac:dyDescent="0.25">
      <c r="A37" s="130" t="s">
        <v>616</v>
      </c>
      <c r="B37" s="130" t="s">
        <v>167</v>
      </c>
      <c r="C37" s="122">
        <f>RAD_ECRC_42_3P_1_pg_1!O34</f>
        <v>99988303.320000023</v>
      </c>
      <c r="D37" s="127">
        <v>1</v>
      </c>
      <c r="E37" s="122">
        <f t="shared" si="0"/>
        <v>99988303.320000023</v>
      </c>
      <c r="F37" s="122">
        <f t="shared" si="1"/>
        <v>7691407.9476923095</v>
      </c>
      <c r="G37" s="122">
        <f t="shared" si="2"/>
        <v>92296895.372307718</v>
      </c>
      <c r="H37" s="122">
        <v>0</v>
      </c>
    </row>
    <row r="38" spans="1:8" x14ac:dyDescent="0.25">
      <c r="A38" s="130" t="s">
        <v>616</v>
      </c>
      <c r="B38" s="130" t="s">
        <v>170</v>
      </c>
      <c r="C38" s="122">
        <f>RAD_ECRC_42_3P_1_pg_1!O35</f>
        <v>22098.84</v>
      </c>
      <c r="D38" s="127">
        <v>0.76085999999999998</v>
      </c>
      <c r="E38" s="122">
        <f t="shared" si="0"/>
        <v>16814.1234024</v>
      </c>
      <c r="F38" s="122">
        <f t="shared" si="1"/>
        <v>1293.3941078769233</v>
      </c>
      <c r="G38" s="122">
        <f t="shared" si="2"/>
        <v>15520.729294523077</v>
      </c>
      <c r="H38" s="122">
        <v>0</v>
      </c>
    </row>
    <row r="39" spans="1:8" x14ac:dyDescent="0.25">
      <c r="A39" s="130" t="s">
        <v>616</v>
      </c>
      <c r="B39" s="130" t="s">
        <v>166</v>
      </c>
      <c r="C39" s="122">
        <f>RAD_ECRC_42_3P_1_pg_1!O36</f>
        <v>153593.94</v>
      </c>
      <c r="D39" s="127">
        <v>0.9723427</v>
      </c>
      <c r="E39" s="122">
        <f t="shared" si="0"/>
        <v>149345.94632323799</v>
      </c>
      <c r="F39" s="122">
        <f t="shared" si="1"/>
        <v>11488.149717172155</v>
      </c>
      <c r="G39" s="122">
        <f t="shared" si="2"/>
        <v>137857.79660606585</v>
      </c>
      <c r="H39" s="122">
        <v>0</v>
      </c>
    </row>
    <row r="40" spans="1:8" x14ac:dyDescent="0.25">
      <c r="A40" s="130" t="s">
        <v>617</v>
      </c>
      <c r="B40" s="130" t="s">
        <v>167</v>
      </c>
      <c r="C40" s="122">
        <f>RAD_ECRC_42_3P_1_pg_1!O37</f>
        <v>1328597.3999999999</v>
      </c>
      <c r="D40" s="127">
        <v>1</v>
      </c>
      <c r="E40" s="122">
        <f t="shared" si="0"/>
        <v>1328597.3999999999</v>
      </c>
      <c r="F40" s="122">
        <f t="shared" si="1"/>
        <v>102199.8</v>
      </c>
      <c r="G40" s="122">
        <f t="shared" si="2"/>
        <v>1226397.5999999999</v>
      </c>
      <c r="H40" s="122">
        <v>0</v>
      </c>
    </row>
    <row r="41" spans="1:8" x14ac:dyDescent="0.25">
      <c r="A41" s="130" t="s">
        <v>618</v>
      </c>
      <c r="B41" s="130" t="s">
        <v>167</v>
      </c>
      <c r="C41" s="122">
        <f>RAD_ECRC_42_3P_1_pg_1!O38</f>
        <v>8437828.9700000007</v>
      </c>
      <c r="D41" s="127">
        <v>1</v>
      </c>
      <c r="E41" s="122">
        <f t="shared" si="0"/>
        <v>8437828.9700000007</v>
      </c>
      <c r="F41" s="122">
        <f t="shared" si="1"/>
        <v>649063.76692307706</v>
      </c>
      <c r="G41" s="122">
        <f t="shared" si="2"/>
        <v>7788765.2030769233</v>
      </c>
      <c r="H41" s="122">
        <v>0</v>
      </c>
    </row>
    <row r="42" spans="1:8" x14ac:dyDescent="0.25">
      <c r="A42" s="130" t="s">
        <v>618</v>
      </c>
      <c r="B42" s="130" t="s">
        <v>168</v>
      </c>
      <c r="C42" s="122">
        <f>RAD_ECRC_42_3P_1_pg_1!O39</f>
        <v>6882958.75</v>
      </c>
      <c r="D42" s="127">
        <v>0.97592230000000002</v>
      </c>
      <c r="E42" s="122">
        <f t="shared" si="0"/>
        <v>6717232.9341051253</v>
      </c>
      <c r="F42" s="122">
        <f t="shared" si="1"/>
        <v>516710.22570039425</v>
      </c>
      <c r="G42" s="122">
        <f t="shared" si="2"/>
        <v>6200522.708404731</v>
      </c>
      <c r="H42" s="122">
        <v>0</v>
      </c>
    </row>
    <row r="43" spans="1:8" x14ac:dyDescent="0.25">
      <c r="A43" s="130" t="s">
        <v>619</v>
      </c>
      <c r="B43" s="130" t="s">
        <v>167</v>
      </c>
      <c r="C43" s="122">
        <f>RAD_ECRC_42_3P_1_pg_1!O40</f>
        <v>734325.66</v>
      </c>
      <c r="D43" s="127">
        <v>1</v>
      </c>
      <c r="E43" s="122">
        <f t="shared" si="0"/>
        <v>734325.66</v>
      </c>
      <c r="F43" s="122">
        <f t="shared" si="1"/>
        <v>56486.589230769234</v>
      </c>
      <c r="G43" s="122">
        <f t="shared" si="2"/>
        <v>677839.07076923084</v>
      </c>
      <c r="H43" s="122">
        <v>0</v>
      </c>
    </row>
    <row r="44" spans="1:8" x14ac:dyDescent="0.25">
      <c r="A44" s="130" t="s">
        <v>621</v>
      </c>
      <c r="B44" s="130" t="s">
        <v>168</v>
      </c>
      <c r="C44" s="122">
        <f>RAD_ECRC_42_3P_1_pg_1!O41</f>
        <v>493619.69000000006</v>
      </c>
      <c r="D44" s="127">
        <v>0.97592230000000002</v>
      </c>
      <c r="E44" s="122">
        <f t="shared" si="0"/>
        <v>481734.46319008706</v>
      </c>
      <c r="F44" s="122">
        <f t="shared" si="1"/>
        <v>37056.497168468239</v>
      </c>
      <c r="G44" s="122">
        <f t="shared" si="2"/>
        <v>444677.96602161881</v>
      </c>
      <c r="H44" s="122">
        <v>0</v>
      </c>
    </row>
    <row r="45" spans="1:8" x14ac:dyDescent="0.25">
      <c r="A45" s="130" t="s">
        <v>401</v>
      </c>
      <c r="B45" s="130" t="s">
        <v>168</v>
      </c>
      <c r="C45" s="122">
        <f>RAD_ECRC_42_3P_1_pg_1!O42</f>
        <v>2549055.2250344162</v>
      </c>
      <c r="D45" s="127">
        <v>0.97592230000000002</v>
      </c>
      <c r="E45" s="122">
        <f t="shared" si="0"/>
        <v>2487679.8380426052</v>
      </c>
      <c r="F45" s="122">
        <f t="shared" si="1"/>
        <v>191359.98754173887</v>
      </c>
      <c r="G45" s="122">
        <f>E45-F45</f>
        <v>2296319.8505008663</v>
      </c>
      <c r="H45" s="122">
        <v>0</v>
      </c>
    </row>
    <row r="46" spans="1:8" x14ac:dyDescent="0.25">
      <c r="A46" s="234" t="s">
        <v>350</v>
      </c>
      <c r="B46" s="130" t="s">
        <v>167</v>
      </c>
      <c r="C46" s="122">
        <f>RAD_ECRC_42_3P_1_pg_1!O43</f>
        <v>6178.82</v>
      </c>
      <c r="D46" s="134">
        <v>1</v>
      </c>
      <c r="E46" s="122">
        <f t="shared" si="0"/>
        <v>6178.82</v>
      </c>
      <c r="F46" s="122">
        <f>E46*(1/13)</f>
        <v>475.29384615384618</v>
      </c>
      <c r="G46" s="122">
        <f>E46-F46</f>
        <v>5703.5261538461536</v>
      </c>
      <c r="H46" s="122">
        <v>0</v>
      </c>
    </row>
    <row r="47" spans="1:8" ht="13" thickBot="1" x14ac:dyDescent="0.3">
      <c r="A47" s="234" t="s">
        <v>453</v>
      </c>
      <c r="B47" s="130" t="s">
        <v>167</v>
      </c>
      <c r="C47" s="122">
        <f>RAD_ECRC_42_3P_1_pg_1!O44</f>
        <v>431577.28</v>
      </c>
      <c r="D47" s="134">
        <v>1</v>
      </c>
      <c r="E47" s="122">
        <f t="shared" si="0"/>
        <v>431577.28</v>
      </c>
      <c r="F47" s="269">
        <f>E47*(1/13)</f>
        <v>33198.25230769231</v>
      </c>
      <c r="G47" s="269">
        <f>E47-F47</f>
        <v>398379.02769230772</v>
      </c>
      <c r="H47" s="122">
        <v>0</v>
      </c>
    </row>
    <row r="48" spans="1:8" ht="13" thickBot="1" x14ac:dyDescent="0.3">
      <c r="C48" s="128">
        <f>SUM(C9:C47)</f>
        <v>140856312.00503445</v>
      </c>
      <c r="D48" s="129" t="s">
        <v>163</v>
      </c>
      <c r="E48" s="128">
        <f>SUM(E9:E47)</f>
        <v>140518518.08738357</v>
      </c>
      <c r="F48" s="570">
        <f>SUM(F9:F47)</f>
        <v>10779739.175943127</v>
      </c>
      <c r="G48" s="570">
        <f>SUM(G9:G47)</f>
        <v>129356870.11131752</v>
      </c>
      <c r="H48" s="128">
        <f>SUM(H9:H47)</f>
        <v>381908.800122944</v>
      </c>
    </row>
    <row r="49" spans="6:6" ht="13" thickTop="1" x14ac:dyDescent="0.25"/>
    <row r="50" spans="6:6" x14ac:dyDescent="0.25">
      <c r="F50" s="498"/>
    </row>
    <row r="51" spans="6:6" x14ac:dyDescent="0.25">
      <c r="F51" s="498"/>
    </row>
    <row r="1543" spans="5:5" x14ac:dyDescent="0.25">
      <c r="E1543" s="432"/>
    </row>
  </sheetData>
  <mergeCells count="4">
    <mergeCell ref="A7:A8"/>
    <mergeCell ref="D7:E7"/>
    <mergeCell ref="F7:H7"/>
    <mergeCell ref="B7:B8"/>
  </mergeCells>
  <pageMargins left="0.5" right="0.5" top="1.25" bottom="0.5" header="0.75" footer="0.5"/>
  <pageSetup scale="48" orientation="landscape" r:id="rId1"/>
  <headerFooter>
    <oddHeader>&amp;C&amp;"Arial,Regular"&amp;10
GULF POWER COMPANY
ENVIRONMENTAL COST RECOVERY CLAUSE
CALCULATION OF THE PROJECTION AMOUNT&amp;R&amp;"Arial,Regular"&amp;8REVISED FORM: 42-3P-1 pg. 2</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N1544"/>
  <sheetViews>
    <sheetView showGridLines="0" showZeros="0" view="pageLayout" topLeftCell="A80" zoomScaleNormal="100" workbookViewId="0">
      <selection activeCell="J7" sqref="J7"/>
    </sheetView>
  </sheetViews>
  <sheetFormatPr defaultColWidth="9" defaultRowHeight="12.5" x14ac:dyDescent="0.25"/>
  <cols>
    <col min="1" max="1" width="49.08203125" style="443" bestFit="1" customWidth="1"/>
    <col min="2" max="14" width="11.5" style="443" customWidth="1"/>
    <col min="15" max="16384" width="9" style="443"/>
  </cols>
  <sheetData>
    <row r="1" spans="1:14" ht="13" thickBot="1" x14ac:dyDescent="0.3">
      <c r="A1" s="496"/>
      <c r="B1" s="496"/>
      <c r="C1" s="496"/>
      <c r="D1" s="496"/>
      <c r="E1" s="496"/>
      <c r="F1" s="496"/>
      <c r="G1" s="496"/>
      <c r="H1" s="496"/>
      <c r="I1" s="496"/>
      <c r="J1" s="496"/>
      <c r="K1" s="496"/>
      <c r="L1" s="496"/>
      <c r="M1" s="496"/>
      <c r="N1" s="496"/>
    </row>
    <row r="2" spans="1:14" ht="15" customHeight="1" x14ac:dyDescent="0.25">
      <c r="E2" s="125" t="s">
        <v>450</v>
      </c>
    </row>
    <row r="3" spans="1:14" ht="15" customHeight="1" x14ac:dyDescent="0.25">
      <c r="E3" s="125" t="s">
        <v>203</v>
      </c>
    </row>
    <row r="4" spans="1:14" ht="13" thickBot="1" x14ac:dyDescent="0.3">
      <c r="A4" s="496"/>
      <c r="B4" s="496"/>
      <c r="C4" s="496"/>
      <c r="D4" s="496"/>
      <c r="E4" s="496"/>
      <c r="F4" s="496"/>
      <c r="G4" s="496"/>
      <c r="H4" s="496"/>
      <c r="I4" s="496"/>
      <c r="J4" s="496"/>
      <c r="K4" s="496"/>
      <c r="L4" s="496"/>
      <c r="M4" s="496"/>
      <c r="N4" s="497"/>
    </row>
    <row r="5" spans="1:14" s="524" customFormat="1" ht="32.25" customHeight="1" thickBot="1" x14ac:dyDescent="0.3">
      <c r="A5" s="521" t="s">
        <v>204</v>
      </c>
      <c r="B5" s="521" t="s">
        <v>173</v>
      </c>
      <c r="C5" s="521" t="s">
        <v>174</v>
      </c>
      <c r="D5" s="521" t="s">
        <v>175</v>
      </c>
      <c r="E5" s="521" t="s">
        <v>176</v>
      </c>
      <c r="F5" s="521" t="s">
        <v>177</v>
      </c>
      <c r="G5" s="521" t="s">
        <v>178</v>
      </c>
      <c r="H5" s="521" t="s">
        <v>179</v>
      </c>
      <c r="I5" s="521" t="s">
        <v>180</v>
      </c>
      <c r="J5" s="521" t="s">
        <v>181</v>
      </c>
      <c r="K5" s="521" t="s">
        <v>182</v>
      </c>
      <c r="L5" s="521" t="s">
        <v>183</v>
      </c>
      <c r="M5" s="522" t="s">
        <v>184</v>
      </c>
      <c r="N5" s="523" t="s">
        <v>185</v>
      </c>
    </row>
    <row r="6" spans="1:14" x14ac:dyDescent="0.25">
      <c r="A6" s="511"/>
      <c r="B6" s="511"/>
      <c r="C6" s="511"/>
      <c r="D6" s="511"/>
      <c r="E6" s="511"/>
      <c r="F6" s="511"/>
      <c r="G6" s="511"/>
      <c r="H6" s="511"/>
      <c r="I6" s="511"/>
      <c r="J6" s="511"/>
      <c r="K6" s="511"/>
      <c r="L6" s="511"/>
      <c r="M6" s="511"/>
      <c r="N6" s="512"/>
    </row>
    <row r="7" spans="1:14" x14ac:dyDescent="0.25">
      <c r="A7" s="429" t="s">
        <v>205</v>
      </c>
      <c r="B7" s="513">
        <f>RAD_ECRC_42_3P_1_pg_1!C45</f>
        <v>11608807.02120805</v>
      </c>
      <c r="C7" s="513">
        <f>RAD_ECRC_42_3P_1_pg_1!D45</f>
        <v>11639391.226216199</v>
      </c>
      <c r="D7" s="513">
        <f>RAD_ECRC_42_3P_1_pg_1!E45</f>
        <v>11666662.681224348</v>
      </c>
      <c r="E7" s="513">
        <f>RAD_ECRC_42_3P_1_pg_1!F45</f>
        <v>11692237.376232497</v>
      </c>
      <c r="F7" s="513">
        <f>RAD_ECRC_42_3P_1_pg_1!G45</f>
        <v>11714088.451240644</v>
      </c>
      <c r="G7" s="513">
        <f>RAD_ECRC_42_3P_1_pg_1!H45</f>
        <v>11736671.046248792</v>
      </c>
      <c r="H7" s="513">
        <f>RAD_ECRC_42_3P_1_pg_1!I45</f>
        <v>11756649.871256942</v>
      </c>
      <c r="I7" s="513">
        <f>RAD_ECRC_42_3P_1_pg_1!J45</f>
        <v>11771349.62626509</v>
      </c>
      <c r="J7" s="513">
        <f>RAD_ECRC_42_3P_1_pg_1!K45</f>
        <v>11787548.701273238</v>
      </c>
      <c r="K7" s="513">
        <f>RAD_ECRC_42_3P_1_pg_1!L45</f>
        <v>11806788.486281386</v>
      </c>
      <c r="L7" s="513">
        <f>RAD_ECRC_42_3P_1_pg_1!M45</f>
        <v>11826902.901289536</v>
      </c>
      <c r="M7" s="513">
        <f>RAD_ECRC_42_3P_1_pg_1!N45</f>
        <v>11849214.646297682</v>
      </c>
      <c r="N7" s="513">
        <f>SUM(B7:M7)</f>
        <v>140856312.03503442</v>
      </c>
    </row>
    <row r="8" spans="1:14" x14ac:dyDescent="0.25">
      <c r="A8" s="429" t="s">
        <v>163</v>
      </c>
      <c r="B8" s="430">
        <v>0</v>
      </c>
      <c r="C8" s="430">
        <v>0</v>
      </c>
      <c r="D8" s="430">
        <v>0</v>
      </c>
      <c r="E8" s="430">
        <v>0</v>
      </c>
      <c r="F8" s="430">
        <v>0</v>
      </c>
      <c r="G8" s="430">
        <v>0</v>
      </c>
      <c r="H8" s="430">
        <v>0</v>
      </c>
      <c r="I8" s="430">
        <v>0</v>
      </c>
      <c r="J8" s="430">
        <v>0</v>
      </c>
      <c r="K8" s="430">
        <v>0</v>
      </c>
      <c r="L8" s="430">
        <v>0</v>
      </c>
      <c r="M8" s="430">
        <v>0</v>
      </c>
      <c r="N8" s="430"/>
    </row>
    <row r="9" spans="1:14" x14ac:dyDescent="0.25">
      <c r="A9" s="429" t="s">
        <v>591</v>
      </c>
      <c r="B9" s="514">
        <f>RAD_ECRC_42_3P_1_pg_1!C12+RAD_ECRC_42_3P_1_pg_1!C36</f>
        <v>18961.54</v>
      </c>
      <c r="C9" s="514">
        <f>RAD_ECRC_42_3P_1_pg_1!D12+RAD_ECRC_42_3P_1_pg_1!D36</f>
        <v>18891.759999999998</v>
      </c>
      <c r="D9" s="514">
        <f>RAD_ECRC_42_3P_1_pg_1!E12+RAD_ECRC_42_3P_1_pg_1!E36</f>
        <v>18825.57</v>
      </c>
      <c r="E9" s="514">
        <f>RAD_ECRC_42_3P_1_pg_1!F12+RAD_ECRC_42_3P_1_pg_1!F36</f>
        <v>18729.27</v>
      </c>
      <c r="F9" s="514">
        <f>RAD_ECRC_42_3P_1_pg_1!G12+RAD_ECRC_42_3P_1_pg_1!G36</f>
        <v>18689.599999999999</v>
      </c>
      <c r="G9" s="514">
        <f>RAD_ECRC_42_3P_1_pg_1!H12+RAD_ECRC_42_3P_1_pg_1!H36</f>
        <v>18653.52</v>
      </c>
      <c r="H9" s="514">
        <f>RAD_ECRC_42_3P_1_pg_1!I12+RAD_ECRC_42_3P_1_pg_1!I36</f>
        <v>18603.099999999999</v>
      </c>
      <c r="I9" s="514">
        <f>RAD_ECRC_42_3P_1_pg_1!J12+RAD_ECRC_42_3P_1_pg_1!J36</f>
        <v>18552.68</v>
      </c>
      <c r="J9" s="514">
        <f>RAD_ECRC_42_3P_1_pg_1!K12+RAD_ECRC_42_3P_1_pg_1!K36</f>
        <v>18502.25</v>
      </c>
      <c r="K9" s="514">
        <f>RAD_ECRC_42_3P_1_pg_1!L12+RAD_ECRC_42_3P_1_pg_1!L36</f>
        <v>18508.46</v>
      </c>
      <c r="L9" s="514">
        <f>RAD_ECRC_42_3P_1_pg_1!M12+RAD_ECRC_42_3P_1_pg_1!M36</f>
        <v>18472.38</v>
      </c>
      <c r="M9" s="514">
        <f>RAD_ECRC_42_3P_1_pg_1!N12+RAD_ECRC_42_3P_1_pg_1!N36</f>
        <v>18693.57</v>
      </c>
      <c r="N9" s="513">
        <f t="shared" ref="N9:N14" si="0">SUM(B9:M9)</f>
        <v>224083.69999999998</v>
      </c>
    </row>
    <row r="10" spans="1:14" x14ac:dyDescent="0.25">
      <c r="A10" s="515" t="s">
        <v>581</v>
      </c>
      <c r="B10" s="514">
        <f>RAD_ECRC_42_3P_1_pg_1!C6+RAD_ECRC_42_3P_1_pg_1!C7+RAD_ECRC_42_3P_1_pg_1!C8+RAD_ECRC_42_3P_1_pg_1!C9+RAD_ECRC_42_3P_1_pg_1!C10+RAD_ECRC_42_3P_1_pg_1!C13+RAD_ECRC_42_3P_1_pg_1!C15+RAD_ECRC_42_3P_1_pg_1!C16+RAD_ECRC_42_3P_1_pg_1!C17+RAD_ECRC_42_3P_1_pg_1!C18+RAD_ECRC_42_3P_1_pg_1!C19+RAD_ECRC_42_3P_1_pg_1!C20+RAD_ECRC_42_3P_1_pg_1!C23+RAD_ECRC_42_3P_1_pg_1!C25+RAD_ECRC_42_3P_1_pg_1!C26+RAD_ECRC_42_3P_1_pg_1!C29+RAD_ECRC_42_3P_1_pg_1!C30+RAD_ECRC_42_3P_1_pg_1!C31+RAD_ECRC_42_3P_1_pg_1!C32+RAD_ECRC_42_3P_1_pg_1!C34+RAD_ECRC_42_3P_1_pg_1!C37+RAD_ECRC_42_3P_1_pg_1!C38+RAD_ECRC_42_3P_1_pg_1!C40+RAD_ECRC_42_3P_1_pg_1!C43+RAD_ECRC_42_3P_1_pg_1!C44</f>
        <v>10491243.949999997</v>
      </c>
      <c r="C10" s="514">
        <f>RAD_ECRC_42_3P_1_pg_1!D6+RAD_ECRC_42_3P_1_pg_1!D7+RAD_ECRC_42_3P_1_pg_1!D8+RAD_ECRC_42_3P_1_pg_1!D9+RAD_ECRC_42_3P_1_pg_1!D10+RAD_ECRC_42_3P_1_pg_1!D13+RAD_ECRC_42_3P_1_pg_1!D15+RAD_ECRC_42_3P_1_pg_1!D16+RAD_ECRC_42_3P_1_pg_1!D17+RAD_ECRC_42_3P_1_pg_1!D18+RAD_ECRC_42_3P_1_pg_1!D19+RAD_ECRC_42_3P_1_pg_1!D20+RAD_ECRC_42_3P_1_pg_1!D23+RAD_ECRC_42_3P_1_pg_1!D25+RAD_ECRC_42_3P_1_pg_1!D26+RAD_ECRC_42_3P_1_pg_1!D29+RAD_ECRC_42_3P_1_pg_1!D30+RAD_ECRC_42_3P_1_pg_1!D31+RAD_ECRC_42_3P_1_pg_1!D32+RAD_ECRC_42_3P_1_pg_1!D34+RAD_ECRC_42_3P_1_pg_1!D37+RAD_ECRC_42_3P_1_pg_1!D38+RAD_ECRC_42_3P_1_pg_1!D40+RAD_ECRC_42_3P_1_pg_1!D43+RAD_ECRC_42_3P_1_pg_1!D44</f>
        <v>10511708.089999998</v>
      </c>
      <c r="D10" s="514">
        <f>RAD_ECRC_42_3P_1_pg_1!E6+RAD_ECRC_42_3P_1_pg_1!E7+RAD_ECRC_42_3P_1_pg_1!E8+RAD_ECRC_42_3P_1_pg_1!E9+RAD_ECRC_42_3P_1_pg_1!E10+RAD_ECRC_42_3P_1_pg_1!E13+RAD_ECRC_42_3P_1_pg_1!E15+RAD_ECRC_42_3P_1_pg_1!E16+RAD_ECRC_42_3P_1_pg_1!E17+RAD_ECRC_42_3P_1_pg_1!E18+RAD_ECRC_42_3P_1_pg_1!E19+RAD_ECRC_42_3P_1_pg_1!E20+RAD_ECRC_42_3P_1_pg_1!E23+RAD_ECRC_42_3P_1_pg_1!E25+RAD_ECRC_42_3P_1_pg_1!E26+RAD_ECRC_42_3P_1_pg_1!E29+RAD_ECRC_42_3P_1_pg_1!E30+RAD_ECRC_42_3P_1_pg_1!E31+RAD_ECRC_42_3P_1_pg_1!E32+RAD_ECRC_42_3P_1_pg_1!E34+RAD_ECRC_42_3P_1_pg_1!E37+RAD_ECRC_42_3P_1_pg_1!E38+RAD_ECRC_42_3P_1_pg_1!E40+RAD_ECRC_42_3P_1_pg_1!E43+RAD_ECRC_42_3P_1_pg_1!E44</f>
        <v>10537157.819999998</v>
      </c>
      <c r="E10" s="514">
        <f>RAD_ECRC_42_3P_1_pg_1!F6+RAD_ECRC_42_3P_1_pg_1!F7+RAD_ECRC_42_3P_1_pg_1!F8+RAD_ECRC_42_3P_1_pg_1!F9+RAD_ECRC_42_3P_1_pg_1!F10+RAD_ECRC_42_3P_1_pg_1!F13+RAD_ECRC_42_3P_1_pg_1!F15+RAD_ECRC_42_3P_1_pg_1!F16+RAD_ECRC_42_3P_1_pg_1!F17+RAD_ECRC_42_3P_1_pg_1!F18+RAD_ECRC_42_3P_1_pg_1!F19+RAD_ECRC_42_3P_1_pg_1!F20+RAD_ECRC_42_3P_1_pg_1!F23+RAD_ECRC_42_3P_1_pg_1!F25+RAD_ECRC_42_3P_1_pg_1!F26+RAD_ECRC_42_3P_1_pg_1!F29+RAD_ECRC_42_3P_1_pg_1!F30+RAD_ECRC_42_3P_1_pg_1!F31+RAD_ECRC_42_3P_1_pg_1!F32+RAD_ECRC_42_3P_1_pg_1!F34+RAD_ECRC_42_3P_1_pg_1!F37+RAD_ECRC_42_3P_1_pg_1!F38+RAD_ECRC_42_3P_1_pg_1!F40+RAD_ECRC_42_3P_1_pg_1!F43+RAD_ECRC_42_3P_1_pg_1!F44</f>
        <v>10559878.910000002</v>
      </c>
      <c r="F10" s="514">
        <f>RAD_ECRC_42_3P_1_pg_1!G6+RAD_ECRC_42_3P_1_pg_1!G7+RAD_ECRC_42_3P_1_pg_1!G8+RAD_ECRC_42_3P_1_pg_1!G9+RAD_ECRC_42_3P_1_pg_1!G10+RAD_ECRC_42_3P_1_pg_1!G13+RAD_ECRC_42_3P_1_pg_1!G15+RAD_ECRC_42_3P_1_pg_1!G16+RAD_ECRC_42_3P_1_pg_1!G17+RAD_ECRC_42_3P_1_pg_1!G18+RAD_ECRC_42_3P_1_pg_1!G19+RAD_ECRC_42_3P_1_pg_1!G20+RAD_ECRC_42_3P_1_pg_1!G23+RAD_ECRC_42_3P_1_pg_1!G25+RAD_ECRC_42_3P_1_pg_1!G26+RAD_ECRC_42_3P_1_pg_1!G29+RAD_ECRC_42_3P_1_pg_1!G30+RAD_ECRC_42_3P_1_pg_1!G31+RAD_ECRC_42_3P_1_pg_1!G32+RAD_ECRC_42_3P_1_pg_1!G34+RAD_ECRC_42_3P_1_pg_1!G37+RAD_ECRC_42_3P_1_pg_1!G38+RAD_ECRC_42_3P_1_pg_1!G40+RAD_ECRC_42_3P_1_pg_1!G43+RAD_ECRC_42_3P_1_pg_1!G44</f>
        <v>10577489.58</v>
      </c>
      <c r="G10" s="514">
        <f>RAD_ECRC_42_3P_1_pg_1!H6+RAD_ECRC_42_3P_1_pg_1!H7+RAD_ECRC_42_3P_1_pg_1!H8+RAD_ECRC_42_3P_1_pg_1!H9+RAD_ECRC_42_3P_1_pg_1!H10+RAD_ECRC_42_3P_1_pg_1!H13+RAD_ECRC_42_3P_1_pg_1!H15+RAD_ECRC_42_3P_1_pg_1!H16+RAD_ECRC_42_3P_1_pg_1!H17+RAD_ECRC_42_3P_1_pg_1!H18+RAD_ECRC_42_3P_1_pg_1!H19+RAD_ECRC_42_3P_1_pg_1!H20+RAD_ECRC_42_3P_1_pg_1!H23+RAD_ECRC_42_3P_1_pg_1!H25+RAD_ECRC_42_3P_1_pg_1!H26+RAD_ECRC_42_3P_1_pg_1!H29+RAD_ECRC_42_3P_1_pg_1!H30+RAD_ECRC_42_3P_1_pg_1!H31+RAD_ECRC_42_3P_1_pg_1!H32+RAD_ECRC_42_3P_1_pg_1!H34+RAD_ECRC_42_3P_1_pg_1!H37+RAD_ECRC_42_3P_1_pg_1!H38+RAD_ECRC_42_3P_1_pg_1!H40+RAD_ECRC_42_3P_1_pg_1!H43+RAD_ECRC_42_3P_1_pg_1!H44</f>
        <v>10593275.039999999</v>
      </c>
      <c r="H10" s="514">
        <f>RAD_ECRC_42_3P_1_pg_1!I6+RAD_ECRC_42_3P_1_pg_1!I7+RAD_ECRC_42_3P_1_pg_1!I8+RAD_ECRC_42_3P_1_pg_1!I9+RAD_ECRC_42_3P_1_pg_1!I10+RAD_ECRC_42_3P_1_pg_1!I13+RAD_ECRC_42_3P_1_pg_1!I15+RAD_ECRC_42_3P_1_pg_1!I16+RAD_ECRC_42_3P_1_pg_1!I17+RAD_ECRC_42_3P_1_pg_1!I18+RAD_ECRC_42_3P_1_pg_1!I19+RAD_ECRC_42_3P_1_pg_1!I20+RAD_ECRC_42_3P_1_pg_1!I23+RAD_ECRC_42_3P_1_pg_1!I25+RAD_ECRC_42_3P_1_pg_1!I26+RAD_ECRC_42_3P_1_pg_1!I29+RAD_ECRC_42_3P_1_pg_1!I30+RAD_ECRC_42_3P_1_pg_1!I31+RAD_ECRC_42_3P_1_pg_1!I32+RAD_ECRC_42_3P_1_pg_1!I34+RAD_ECRC_42_3P_1_pg_1!I37+RAD_ECRC_42_3P_1_pg_1!I38+RAD_ECRC_42_3P_1_pg_1!I40+RAD_ECRC_42_3P_1_pg_1!I43+RAD_ECRC_42_3P_1_pg_1!I44</f>
        <v>10603039.049999999</v>
      </c>
      <c r="I10" s="514">
        <f>RAD_ECRC_42_3P_1_pg_1!J6+RAD_ECRC_42_3P_1_pg_1!J7+RAD_ECRC_42_3P_1_pg_1!J8+RAD_ECRC_42_3P_1_pg_1!J9+RAD_ECRC_42_3P_1_pg_1!J10+RAD_ECRC_42_3P_1_pg_1!J13+RAD_ECRC_42_3P_1_pg_1!J15+RAD_ECRC_42_3P_1_pg_1!J16+RAD_ECRC_42_3P_1_pg_1!J17+RAD_ECRC_42_3P_1_pg_1!J18+RAD_ECRC_42_3P_1_pg_1!J19+RAD_ECRC_42_3P_1_pg_1!J20+RAD_ECRC_42_3P_1_pg_1!J23+RAD_ECRC_42_3P_1_pg_1!J25+RAD_ECRC_42_3P_1_pg_1!J26+RAD_ECRC_42_3P_1_pg_1!J29+RAD_ECRC_42_3P_1_pg_1!J30+RAD_ECRC_42_3P_1_pg_1!J31+RAD_ECRC_42_3P_1_pg_1!J32+RAD_ECRC_42_3P_1_pg_1!J34+RAD_ECRC_42_3P_1_pg_1!J37+RAD_ECRC_42_3P_1_pg_1!J38+RAD_ECRC_42_3P_1_pg_1!J40+RAD_ECRC_42_3P_1_pg_1!J43+RAD_ECRC_42_3P_1_pg_1!J44</f>
        <v>10606643.439999999</v>
      </c>
      <c r="J10" s="514">
        <f>RAD_ECRC_42_3P_1_pg_1!K6+RAD_ECRC_42_3P_1_pg_1!K7+RAD_ECRC_42_3P_1_pg_1!K8+RAD_ECRC_42_3P_1_pg_1!K9+RAD_ECRC_42_3P_1_pg_1!K10+RAD_ECRC_42_3P_1_pg_1!K13+RAD_ECRC_42_3P_1_pg_1!K15+RAD_ECRC_42_3P_1_pg_1!K16+RAD_ECRC_42_3P_1_pg_1!K17+RAD_ECRC_42_3P_1_pg_1!K18+RAD_ECRC_42_3P_1_pg_1!K19+RAD_ECRC_42_3P_1_pg_1!K20+RAD_ECRC_42_3P_1_pg_1!K23+RAD_ECRC_42_3P_1_pg_1!K25+RAD_ECRC_42_3P_1_pg_1!K26+RAD_ECRC_42_3P_1_pg_1!K29+RAD_ECRC_42_3P_1_pg_1!K30+RAD_ECRC_42_3P_1_pg_1!K31+RAD_ECRC_42_3P_1_pg_1!K32+RAD_ECRC_42_3P_1_pg_1!K34+RAD_ECRC_42_3P_1_pg_1!K37+RAD_ECRC_42_3P_1_pg_1!K38+RAD_ECRC_42_3P_1_pg_1!K40+RAD_ECRC_42_3P_1_pg_1!K43+RAD_ECRC_42_3P_1_pg_1!K44</f>
        <v>10611696.77</v>
      </c>
      <c r="K10" s="514">
        <f>RAD_ECRC_42_3P_1_pg_1!L6+RAD_ECRC_42_3P_1_pg_1!L7+RAD_ECRC_42_3P_1_pg_1!L8+RAD_ECRC_42_3P_1_pg_1!L9+RAD_ECRC_42_3P_1_pg_1!L10+RAD_ECRC_42_3P_1_pg_1!L13+RAD_ECRC_42_3P_1_pg_1!L15+RAD_ECRC_42_3P_1_pg_1!L16+RAD_ECRC_42_3P_1_pg_1!L17+RAD_ECRC_42_3P_1_pg_1!L18+RAD_ECRC_42_3P_1_pg_1!L19+RAD_ECRC_42_3P_1_pg_1!L20+RAD_ECRC_42_3P_1_pg_1!L23+RAD_ECRC_42_3P_1_pg_1!L25+RAD_ECRC_42_3P_1_pg_1!L26+RAD_ECRC_42_3P_1_pg_1!L29+RAD_ECRC_42_3P_1_pg_1!L30+RAD_ECRC_42_3P_1_pg_1!L31+RAD_ECRC_42_3P_1_pg_1!L32+RAD_ECRC_42_3P_1_pg_1!L34+RAD_ECRC_42_3P_1_pg_1!L37+RAD_ECRC_42_3P_1_pg_1!L38+RAD_ECRC_42_3P_1_pg_1!L40+RAD_ECRC_42_3P_1_pg_1!L43+RAD_ECRC_42_3P_1_pg_1!L44</f>
        <v>10618372.26</v>
      </c>
      <c r="L10" s="514">
        <f>RAD_ECRC_42_3P_1_pg_1!M6+RAD_ECRC_42_3P_1_pg_1!M7+RAD_ECRC_42_3P_1_pg_1!M8+RAD_ECRC_42_3P_1_pg_1!M9+RAD_ECRC_42_3P_1_pg_1!M10+RAD_ECRC_42_3P_1_pg_1!M13+RAD_ECRC_42_3P_1_pg_1!M15+RAD_ECRC_42_3P_1_pg_1!M16+RAD_ECRC_42_3P_1_pg_1!M17+RAD_ECRC_42_3P_1_pg_1!M18+RAD_ECRC_42_3P_1_pg_1!M19+RAD_ECRC_42_3P_1_pg_1!M20+RAD_ECRC_42_3P_1_pg_1!M23+RAD_ECRC_42_3P_1_pg_1!M25+RAD_ECRC_42_3P_1_pg_1!M26+RAD_ECRC_42_3P_1_pg_1!M29+RAD_ECRC_42_3P_1_pg_1!M30+RAD_ECRC_42_3P_1_pg_1!M31+RAD_ECRC_42_3P_1_pg_1!M32+RAD_ECRC_42_3P_1_pg_1!M34+RAD_ECRC_42_3P_1_pg_1!M37+RAD_ECRC_42_3P_1_pg_1!M38+RAD_ECRC_42_3P_1_pg_1!M40+RAD_ECRC_42_3P_1_pg_1!M43+RAD_ECRC_42_3P_1_pg_1!M44</f>
        <v>10624754.99</v>
      </c>
      <c r="M10" s="514">
        <f>RAD_ECRC_42_3P_1_pg_1!N6+RAD_ECRC_42_3P_1_pg_1!N7+RAD_ECRC_42_3P_1_pg_1!N8+RAD_ECRC_42_3P_1_pg_1!N9+RAD_ECRC_42_3P_1_pg_1!N10+RAD_ECRC_42_3P_1_pg_1!N13+RAD_ECRC_42_3P_1_pg_1!N15+RAD_ECRC_42_3P_1_pg_1!N16+RAD_ECRC_42_3P_1_pg_1!N17+RAD_ECRC_42_3P_1_pg_1!N18+RAD_ECRC_42_3P_1_pg_1!N19+RAD_ECRC_42_3P_1_pg_1!N20+RAD_ECRC_42_3P_1_pg_1!N23+RAD_ECRC_42_3P_1_pg_1!N25+RAD_ECRC_42_3P_1_pg_1!N26+RAD_ECRC_42_3P_1_pg_1!N29+RAD_ECRC_42_3P_1_pg_1!N30+RAD_ECRC_42_3P_1_pg_1!N31+RAD_ECRC_42_3P_1_pg_1!N32+RAD_ECRC_42_3P_1_pg_1!N34+RAD_ECRC_42_3P_1_pg_1!N37+RAD_ECRC_42_3P_1_pg_1!N38+RAD_ECRC_42_3P_1_pg_1!N40+RAD_ECRC_42_3P_1_pg_1!N43+RAD_ECRC_42_3P_1_pg_1!N44</f>
        <v>10634140.659999996</v>
      </c>
      <c r="N10" s="513">
        <f t="shared" si="0"/>
        <v>126969400.55999999</v>
      </c>
    </row>
    <row r="11" spans="1:14" x14ac:dyDescent="0.25">
      <c r="A11" s="515" t="s">
        <v>584</v>
      </c>
      <c r="B11" s="514">
        <f>RAD_ECRC_42_3P_1_pg_1!C14+RAD_ECRC_42_3P_1_pg_1!C21+RAD_ECRC_42_3P_1_pg_1!C22+RAD_ECRC_42_3P_1_pg_1!C24+RAD_ECRC_42_3P_1_pg_1!C28+RAD_ECRC_42_3P_1_pg_1!C33+RAD_ECRC_42_3P_1_pg_1!C39+RAD_ECRC_42_3P_1_pg_1!C41+RAD_ECRC_42_3P_1_pg_1!C42</f>
        <v>1063964.851208051</v>
      </c>
      <c r="C11" s="514">
        <f>RAD_ECRC_42_3P_1_pg_1!D14+RAD_ECRC_42_3P_1_pg_1!D21+RAD_ECRC_42_3P_1_pg_1!D22+RAD_ECRC_42_3P_1_pg_1!D24+RAD_ECRC_42_3P_1_pg_1!D28+RAD_ECRC_42_3P_1_pg_1!D33+RAD_ECRC_42_3P_1_pg_1!D39+RAD_ECRC_42_3P_1_pg_1!D41+RAD_ECRC_42_3P_1_pg_1!D42</f>
        <v>1074193.9862162</v>
      </c>
      <c r="D11" s="514">
        <f>RAD_ECRC_42_3P_1_pg_1!E14+RAD_ECRC_42_3P_1_pg_1!E21+RAD_ECRC_42_3P_1_pg_1!E22+RAD_ECRC_42_3P_1_pg_1!E24+RAD_ECRC_42_3P_1_pg_1!E28+RAD_ECRC_42_3P_1_pg_1!E33+RAD_ECRC_42_3P_1_pg_1!E39+RAD_ECRC_42_3P_1_pg_1!E41+RAD_ECRC_42_3P_1_pg_1!E42</f>
        <v>1076121.201224348</v>
      </c>
      <c r="E11" s="514">
        <f>RAD_ECRC_42_3P_1_pg_1!F14+RAD_ECRC_42_3P_1_pg_1!F21+RAD_ECRC_42_3P_1_pg_1!F22+RAD_ECRC_42_3P_1_pg_1!F24+RAD_ECRC_42_3P_1_pg_1!F28+RAD_ECRC_42_3P_1_pg_1!F33+RAD_ECRC_42_3P_1_pg_1!F39+RAD_ECRC_42_3P_1_pg_1!F41+RAD_ECRC_42_3P_1_pg_1!F42</f>
        <v>1079110.406232497</v>
      </c>
      <c r="F11" s="514">
        <f>RAD_ECRC_42_3P_1_pg_1!G14+RAD_ECRC_42_3P_1_pg_1!G21+RAD_ECRC_42_3P_1_pg_1!G22+RAD_ECRC_42_3P_1_pg_1!G24+RAD_ECRC_42_3P_1_pg_1!G28+RAD_ECRC_42_3P_1_pg_1!G33+RAD_ECRC_42_3P_1_pg_1!G39+RAD_ECRC_42_3P_1_pg_1!G41+RAD_ECRC_42_3P_1_pg_1!G42</f>
        <v>1083429.7812406449</v>
      </c>
      <c r="G11" s="514">
        <f>RAD_ECRC_42_3P_1_pg_1!H14+RAD_ECRC_42_3P_1_pg_1!H21+RAD_ECRC_42_3P_1_pg_1!H22+RAD_ECRC_42_3P_1_pg_1!H24+RAD_ECRC_42_3P_1_pg_1!H28+RAD_ECRC_42_3P_1_pg_1!H33+RAD_ECRC_42_3P_1_pg_1!H39+RAD_ECRC_42_3P_1_pg_1!H41+RAD_ECRC_42_3P_1_pg_1!H42</f>
        <v>1090302.2962487941</v>
      </c>
      <c r="H11" s="514">
        <f>RAD_ECRC_42_3P_1_pg_1!I14+RAD_ECRC_42_3P_1_pg_1!I21+RAD_ECRC_42_3P_1_pg_1!I22+RAD_ECRC_42_3P_1_pg_1!I24+RAD_ECRC_42_3P_1_pg_1!I28+RAD_ECRC_42_3P_1_pg_1!I33+RAD_ECRC_42_3P_1_pg_1!I39+RAD_ECRC_42_3P_1_pg_1!I41+RAD_ECRC_42_3P_1_pg_1!I42</f>
        <v>1100606.8312569421</v>
      </c>
      <c r="I11" s="514">
        <f>RAD_ECRC_42_3P_1_pg_1!J14+RAD_ECRC_42_3P_1_pg_1!J21+RAD_ECRC_42_3P_1_pg_1!J22+RAD_ECRC_42_3P_1_pg_1!J24+RAD_ECRC_42_3P_1_pg_1!J28+RAD_ECRC_42_3P_1_pg_1!J33+RAD_ECRC_42_3P_1_pg_1!J39+RAD_ECRC_42_3P_1_pg_1!J41+RAD_ECRC_42_3P_1_pg_1!J42</f>
        <v>1111791.9162650909</v>
      </c>
      <c r="J11" s="514">
        <f>RAD_ECRC_42_3P_1_pg_1!K14+RAD_ECRC_42_3P_1_pg_1!K21+RAD_ECRC_42_3P_1_pg_1!K22+RAD_ECRC_42_3P_1_pg_1!K24+RAD_ECRC_42_3P_1_pg_1!K28+RAD_ECRC_42_3P_1_pg_1!K33+RAD_ECRC_42_3P_1_pg_1!K39+RAD_ECRC_42_3P_1_pg_1!K41+RAD_ECRC_42_3P_1_pg_1!K42</f>
        <v>1123027.3812732389</v>
      </c>
      <c r="K11" s="514">
        <f>RAD_ECRC_42_3P_1_pg_1!L14+RAD_ECRC_42_3P_1_pg_1!L21+RAD_ECRC_42_3P_1_pg_1!L22+RAD_ECRC_42_3P_1_pg_1!L24+RAD_ECRC_42_3P_1_pg_1!L28+RAD_ECRC_42_3P_1_pg_1!L33+RAD_ECRC_42_3P_1_pg_1!L39+RAD_ECRC_42_3P_1_pg_1!L41+RAD_ECRC_42_3P_1_pg_1!L42</f>
        <v>1135624.766281388</v>
      </c>
      <c r="L11" s="514">
        <f>RAD_ECRC_42_3P_1_pg_1!M14+RAD_ECRC_42_3P_1_pg_1!M21+RAD_ECRC_42_3P_1_pg_1!M22+RAD_ECRC_42_3P_1_pg_1!M24+RAD_ECRC_42_3P_1_pg_1!M28+RAD_ECRC_42_3P_1_pg_1!M33+RAD_ECRC_42_3P_1_pg_1!M39+RAD_ECRC_42_3P_1_pg_1!M41+RAD_ECRC_42_3P_1_pg_1!M42</f>
        <v>1149431.8312895359</v>
      </c>
      <c r="M11" s="514">
        <f>RAD_ECRC_42_3P_1_pg_1!N14+RAD_ECRC_42_3P_1_pg_1!N21+RAD_ECRC_42_3P_1_pg_1!N22+RAD_ECRC_42_3P_1_pg_1!N24+RAD_ECRC_42_3P_1_pg_1!N28+RAD_ECRC_42_3P_1_pg_1!N33+RAD_ECRC_42_3P_1_pg_1!N39+RAD_ECRC_42_3P_1_pg_1!N41+RAD_ECRC_42_3P_1_pg_1!N42</f>
        <v>1161775.1262976851</v>
      </c>
      <c r="N11" s="513">
        <f t="shared" si="0"/>
        <v>13249380.375034418</v>
      </c>
    </row>
    <row r="12" spans="1:14" x14ac:dyDescent="0.25">
      <c r="A12" s="515" t="s">
        <v>582</v>
      </c>
      <c r="B12" s="514">
        <f>RAD_ECRC_42_3P_1_pg_1!C35</f>
        <v>1879.61</v>
      </c>
      <c r="C12" s="514">
        <f>RAD_ECRC_42_3P_1_pg_1!D35</f>
        <v>1872.7</v>
      </c>
      <c r="D12" s="514">
        <f>RAD_ECRC_42_3P_1_pg_1!E35</f>
        <v>1865.78</v>
      </c>
      <c r="E12" s="514">
        <f>RAD_ECRC_42_3P_1_pg_1!F35</f>
        <v>1858.86</v>
      </c>
      <c r="F12" s="514">
        <f>RAD_ECRC_42_3P_1_pg_1!G35</f>
        <v>1851.95</v>
      </c>
      <c r="G12" s="514">
        <f>RAD_ECRC_42_3P_1_pg_1!H35</f>
        <v>1845.03</v>
      </c>
      <c r="H12" s="514">
        <f>RAD_ECRC_42_3P_1_pg_1!I35</f>
        <v>1838.11</v>
      </c>
      <c r="I12" s="514">
        <f>RAD_ECRC_42_3P_1_pg_1!J35</f>
        <v>1831.19</v>
      </c>
      <c r="J12" s="514">
        <f>RAD_ECRC_42_3P_1_pg_1!K35</f>
        <v>1824.28</v>
      </c>
      <c r="K12" s="514">
        <f>RAD_ECRC_42_3P_1_pg_1!L35</f>
        <v>1817.36</v>
      </c>
      <c r="L12" s="514">
        <f>RAD_ECRC_42_3P_1_pg_1!M35</f>
        <v>1810.44</v>
      </c>
      <c r="M12" s="514">
        <f>RAD_ECRC_42_3P_1_pg_1!N35</f>
        <v>1803.53</v>
      </c>
      <c r="N12" s="513">
        <f t="shared" si="0"/>
        <v>22098.84</v>
      </c>
    </row>
    <row r="13" spans="1:14" x14ac:dyDescent="0.25">
      <c r="A13" s="515" t="s">
        <v>208</v>
      </c>
      <c r="B13" s="514">
        <f>RAD_ECRC_42_3P_1_pg_1!C27</f>
        <v>189.06</v>
      </c>
      <c r="C13" s="514">
        <f>RAD_ECRC_42_3P_1_pg_1!D27</f>
        <v>188.16</v>
      </c>
      <c r="D13" s="514">
        <f>RAD_ECRC_42_3P_1_pg_1!E27</f>
        <v>187.26</v>
      </c>
      <c r="E13" s="514">
        <f>RAD_ECRC_42_3P_1_pg_1!F27</f>
        <v>186.36</v>
      </c>
      <c r="F13" s="514">
        <f>RAD_ECRC_42_3P_1_pg_1!G27</f>
        <v>185.45</v>
      </c>
      <c r="G13" s="514">
        <f>RAD_ECRC_42_3P_1_pg_1!H27</f>
        <v>184.55</v>
      </c>
      <c r="H13" s="514">
        <f>RAD_ECRC_42_3P_1_pg_1!I27</f>
        <v>183.65</v>
      </c>
      <c r="I13" s="514">
        <f>RAD_ECRC_42_3P_1_pg_1!J27</f>
        <v>182.75</v>
      </c>
      <c r="J13" s="514">
        <f>RAD_ECRC_42_3P_1_pg_1!K27</f>
        <v>181.85</v>
      </c>
      <c r="K13" s="514">
        <f>RAD_ECRC_42_3P_1_pg_1!L27</f>
        <v>180.95</v>
      </c>
      <c r="L13" s="514">
        <f>RAD_ECRC_42_3P_1_pg_1!M27</f>
        <v>180.05</v>
      </c>
      <c r="M13" s="514">
        <f>RAD_ECRC_42_3P_1_pg_1!N27</f>
        <v>179.15</v>
      </c>
      <c r="N13" s="513">
        <f t="shared" si="0"/>
        <v>2209.2399999999998</v>
      </c>
    </row>
    <row r="14" spans="1:14" x14ac:dyDescent="0.25">
      <c r="A14" s="515" t="s">
        <v>585</v>
      </c>
      <c r="B14" s="514">
        <f>RAD_ECRC_42_3P_1_pg_1!C11</f>
        <v>32568.01</v>
      </c>
      <c r="C14" s="514">
        <f>RAD_ECRC_42_3P_1_pg_1!D11</f>
        <v>32536.53</v>
      </c>
      <c r="D14" s="514">
        <f>RAD_ECRC_42_3P_1_pg_1!E11</f>
        <v>32505.05</v>
      </c>
      <c r="E14" s="514">
        <f>RAD_ECRC_42_3P_1_pg_1!F11</f>
        <v>32473.57</v>
      </c>
      <c r="F14" s="514">
        <f>RAD_ECRC_42_3P_1_pg_1!G11</f>
        <v>32442.09</v>
      </c>
      <c r="G14" s="514">
        <f>RAD_ECRC_42_3P_1_pg_1!H11</f>
        <v>32410.61</v>
      </c>
      <c r="H14" s="514">
        <f>RAD_ECRC_42_3P_1_pg_1!I11</f>
        <v>32379.13</v>
      </c>
      <c r="I14" s="514">
        <f>RAD_ECRC_42_3P_1_pg_1!J11</f>
        <v>32347.65</v>
      </c>
      <c r="J14" s="514">
        <f>RAD_ECRC_42_3P_1_pg_1!K11</f>
        <v>32316.17</v>
      </c>
      <c r="K14" s="514">
        <f>RAD_ECRC_42_3P_1_pg_1!L11</f>
        <v>32284.69</v>
      </c>
      <c r="L14" s="514">
        <f>RAD_ECRC_42_3P_1_pg_1!M11</f>
        <v>32253.21</v>
      </c>
      <c r="M14" s="514">
        <f>RAD_ECRC_42_3P_1_pg_1!N11</f>
        <v>32622.61</v>
      </c>
      <c r="N14" s="513">
        <f t="shared" si="0"/>
        <v>389139.32</v>
      </c>
    </row>
    <row r="15" spans="1:14" x14ac:dyDescent="0.25">
      <c r="A15" s="429" t="s">
        <v>163</v>
      </c>
      <c r="B15" s="430">
        <v>0</v>
      </c>
      <c r="C15" s="430">
        <v>0</v>
      </c>
      <c r="D15" s="430">
        <v>0</v>
      </c>
      <c r="E15" s="430">
        <v>0</v>
      </c>
      <c r="F15" s="430">
        <v>0</v>
      </c>
      <c r="G15" s="430">
        <v>0</v>
      </c>
      <c r="H15" s="430">
        <v>0</v>
      </c>
      <c r="I15" s="430">
        <v>0</v>
      </c>
      <c r="J15" s="430">
        <v>0</v>
      </c>
      <c r="K15" s="430">
        <v>0</v>
      </c>
      <c r="L15" s="430">
        <v>0</v>
      </c>
      <c r="M15" s="430">
        <v>0</v>
      </c>
      <c r="N15" s="430"/>
    </row>
    <row r="16" spans="1:14" x14ac:dyDescent="0.25">
      <c r="A16" s="429" t="s">
        <v>405</v>
      </c>
      <c r="B16" s="516">
        <v>0.9723427</v>
      </c>
      <c r="C16" s="516">
        <v>0.9723427</v>
      </c>
      <c r="D16" s="516">
        <v>0.9723427</v>
      </c>
      <c r="E16" s="516">
        <v>0.9723427</v>
      </c>
      <c r="F16" s="516">
        <v>0.9723427</v>
      </c>
      <c r="G16" s="516">
        <v>0.9723427</v>
      </c>
      <c r="H16" s="516">
        <v>0.9723427</v>
      </c>
      <c r="I16" s="516">
        <v>0.9723427</v>
      </c>
      <c r="J16" s="516">
        <v>0.9723427</v>
      </c>
      <c r="K16" s="516">
        <v>0.9723427</v>
      </c>
      <c r="L16" s="516">
        <v>0.9723427</v>
      </c>
      <c r="M16" s="516">
        <v>0.9723427</v>
      </c>
      <c r="N16" s="517"/>
    </row>
    <row r="17" spans="1:14" x14ac:dyDescent="0.25">
      <c r="A17" s="515" t="s">
        <v>211</v>
      </c>
      <c r="B17" s="516">
        <v>1</v>
      </c>
      <c r="C17" s="516">
        <v>1</v>
      </c>
      <c r="D17" s="516">
        <v>1</v>
      </c>
      <c r="E17" s="516">
        <v>1</v>
      </c>
      <c r="F17" s="516">
        <v>1</v>
      </c>
      <c r="G17" s="516">
        <v>1</v>
      </c>
      <c r="H17" s="516">
        <v>1</v>
      </c>
      <c r="I17" s="516">
        <v>1</v>
      </c>
      <c r="J17" s="516">
        <v>1</v>
      </c>
      <c r="K17" s="516">
        <v>1</v>
      </c>
      <c r="L17" s="516">
        <v>1</v>
      </c>
      <c r="M17" s="516">
        <v>1</v>
      </c>
      <c r="N17" s="517"/>
    </row>
    <row r="18" spans="1:14" x14ac:dyDescent="0.25">
      <c r="A18" s="515" t="s">
        <v>212</v>
      </c>
      <c r="B18" s="516">
        <v>0.97592230000000002</v>
      </c>
      <c r="C18" s="516">
        <v>0.97592230000000002</v>
      </c>
      <c r="D18" s="516">
        <v>0.97592230000000002</v>
      </c>
      <c r="E18" s="516">
        <v>0.97592230000000002</v>
      </c>
      <c r="F18" s="516">
        <v>0.97592230000000002</v>
      </c>
      <c r="G18" s="516">
        <v>0.97592230000000002</v>
      </c>
      <c r="H18" s="516">
        <v>0.97592230000000002</v>
      </c>
      <c r="I18" s="516">
        <v>0.97592230000000002</v>
      </c>
      <c r="J18" s="516">
        <v>0.97592230000000002</v>
      </c>
      <c r="K18" s="516">
        <v>0.97592230000000002</v>
      </c>
      <c r="L18" s="516">
        <v>0.97592230000000002</v>
      </c>
      <c r="M18" s="516">
        <v>0.97592230000000002</v>
      </c>
      <c r="N18" s="517"/>
    </row>
    <row r="19" spans="1:14" x14ac:dyDescent="0.25">
      <c r="A19" s="515" t="s">
        <v>213</v>
      </c>
      <c r="B19" s="516">
        <v>0.76085999999999998</v>
      </c>
      <c r="C19" s="516">
        <v>0.76085999999999998</v>
      </c>
      <c r="D19" s="516">
        <v>0.76085999999999998</v>
      </c>
      <c r="E19" s="516">
        <v>0.76085999999999998</v>
      </c>
      <c r="F19" s="516">
        <v>0.76085999999999998</v>
      </c>
      <c r="G19" s="516">
        <v>0.76085999999999998</v>
      </c>
      <c r="H19" s="516">
        <v>0.76085999999999998</v>
      </c>
      <c r="I19" s="516">
        <v>0.76085999999999998</v>
      </c>
      <c r="J19" s="516">
        <v>0.76085999999999998</v>
      </c>
      <c r="K19" s="516">
        <v>0.76085999999999998</v>
      </c>
      <c r="L19" s="516">
        <v>0.76085999999999998</v>
      </c>
      <c r="M19" s="516">
        <v>0.76085999999999998</v>
      </c>
      <c r="N19" s="517"/>
    </row>
    <row r="20" spans="1:14" x14ac:dyDescent="0.25">
      <c r="A20" s="515" t="s">
        <v>214</v>
      </c>
      <c r="B20" s="516">
        <v>0.9698877422910962</v>
      </c>
      <c r="C20" s="516">
        <v>0.9698877422910962</v>
      </c>
      <c r="D20" s="516">
        <v>0.9698877422910962</v>
      </c>
      <c r="E20" s="516">
        <v>0.9698877422910962</v>
      </c>
      <c r="F20" s="516">
        <v>0.9698877422910962</v>
      </c>
      <c r="G20" s="516">
        <v>0.9698877422910962</v>
      </c>
      <c r="H20" s="516">
        <v>0.9698877422910962</v>
      </c>
      <c r="I20" s="516">
        <v>0.9698877422910962</v>
      </c>
      <c r="J20" s="516">
        <v>0.9698877422910962</v>
      </c>
      <c r="K20" s="516">
        <v>0.9698877422910962</v>
      </c>
      <c r="L20" s="516">
        <v>0.9698877422910962</v>
      </c>
      <c r="M20" s="516">
        <v>0.9698877422910962</v>
      </c>
      <c r="N20" s="517"/>
    </row>
    <row r="21" spans="1:14" x14ac:dyDescent="0.25">
      <c r="A21" s="515" t="s">
        <v>215</v>
      </c>
      <c r="B21" s="516">
        <v>0.98141920000000005</v>
      </c>
      <c r="C21" s="516">
        <v>0.98141920000000005</v>
      </c>
      <c r="D21" s="516">
        <v>0.98141920000000005</v>
      </c>
      <c r="E21" s="516">
        <v>0.98141920000000005</v>
      </c>
      <c r="F21" s="516">
        <v>0.98141920000000005</v>
      </c>
      <c r="G21" s="516">
        <v>0.98141920000000005</v>
      </c>
      <c r="H21" s="516">
        <v>0.98141920000000005</v>
      </c>
      <c r="I21" s="516">
        <v>0.98141920000000005</v>
      </c>
      <c r="J21" s="516">
        <v>0.98141920000000005</v>
      </c>
      <c r="K21" s="516">
        <v>0.98141920000000005</v>
      </c>
      <c r="L21" s="516">
        <v>0.98141920000000005</v>
      </c>
      <c r="M21" s="516">
        <v>0.98141920000000005</v>
      </c>
      <c r="N21" s="517"/>
    </row>
    <row r="22" spans="1:14" x14ac:dyDescent="0.25">
      <c r="A22" s="429" t="s">
        <v>163</v>
      </c>
      <c r="B22" s="430">
        <v>0</v>
      </c>
      <c r="C22" s="430">
        <v>0</v>
      </c>
      <c r="D22" s="430">
        <v>0</v>
      </c>
      <c r="E22" s="430">
        <v>0</v>
      </c>
      <c r="F22" s="430">
        <v>0</v>
      </c>
      <c r="G22" s="430">
        <v>0</v>
      </c>
      <c r="H22" s="430">
        <v>0</v>
      </c>
      <c r="I22" s="430">
        <v>0</v>
      </c>
      <c r="J22" s="430">
        <v>0</v>
      </c>
      <c r="K22" s="430">
        <v>0</v>
      </c>
      <c r="L22" s="430">
        <v>0</v>
      </c>
      <c r="M22" s="430">
        <v>0</v>
      </c>
      <c r="N22" s="430"/>
    </row>
    <row r="23" spans="1:14" x14ac:dyDescent="0.25">
      <c r="A23" s="429" t="s">
        <v>580</v>
      </c>
      <c r="B23" s="518">
        <f t="shared" ref="B23:M23" si="1">B9*B16</f>
        <v>18437.114999758</v>
      </c>
      <c r="C23" s="518">
        <f t="shared" si="1"/>
        <v>18369.264926151998</v>
      </c>
      <c r="D23" s="518">
        <f t="shared" si="1"/>
        <v>18304.905562839002</v>
      </c>
      <c r="E23" s="518">
        <f t="shared" si="1"/>
        <v>18211.268960829002</v>
      </c>
      <c r="F23" s="518">
        <f t="shared" si="1"/>
        <v>18172.69612592</v>
      </c>
      <c r="G23" s="518">
        <f t="shared" si="1"/>
        <v>18137.614001304002</v>
      </c>
      <c r="H23" s="518">
        <f t="shared" si="1"/>
        <v>18088.58848237</v>
      </c>
      <c r="I23" s="518">
        <f t="shared" si="1"/>
        <v>18039.562963436001</v>
      </c>
      <c r="J23" s="518">
        <f t="shared" si="1"/>
        <v>17990.527721074999</v>
      </c>
      <c r="K23" s="518">
        <f t="shared" si="1"/>
        <v>17996.565969241998</v>
      </c>
      <c r="L23" s="518">
        <f t="shared" si="1"/>
        <v>17961.483844626</v>
      </c>
      <c r="M23" s="518">
        <f t="shared" si="1"/>
        <v>18176.556326439</v>
      </c>
      <c r="N23" s="513">
        <f t="shared" ref="N23:N30" si="2">SUM(B23:M23)</f>
        <v>217886.14988398997</v>
      </c>
    </row>
    <row r="24" spans="1:14" x14ac:dyDescent="0.25">
      <c r="A24" s="515" t="s">
        <v>216</v>
      </c>
      <c r="B24" s="518">
        <f t="shared" ref="B24:M24" si="3">B10*B17</f>
        <v>10491243.949999997</v>
      </c>
      <c r="C24" s="518">
        <f t="shared" si="3"/>
        <v>10511708.089999998</v>
      </c>
      <c r="D24" s="518">
        <f t="shared" si="3"/>
        <v>10537157.819999998</v>
      </c>
      <c r="E24" s="518">
        <f t="shared" si="3"/>
        <v>10559878.910000002</v>
      </c>
      <c r="F24" s="518">
        <f t="shared" si="3"/>
        <v>10577489.58</v>
      </c>
      <c r="G24" s="518">
        <f t="shared" si="3"/>
        <v>10593275.039999999</v>
      </c>
      <c r="H24" s="518">
        <f t="shared" si="3"/>
        <v>10603039.049999999</v>
      </c>
      <c r="I24" s="518">
        <f t="shared" si="3"/>
        <v>10606643.439999999</v>
      </c>
      <c r="J24" s="518">
        <f t="shared" si="3"/>
        <v>10611696.77</v>
      </c>
      <c r="K24" s="518">
        <f t="shared" si="3"/>
        <v>10618372.26</v>
      </c>
      <c r="L24" s="518">
        <f t="shared" si="3"/>
        <v>10624754.99</v>
      </c>
      <c r="M24" s="518">
        <f t="shared" si="3"/>
        <v>10634140.659999996</v>
      </c>
      <c r="N24" s="513">
        <f t="shared" si="2"/>
        <v>126969400.55999999</v>
      </c>
    </row>
    <row r="25" spans="1:14" x14ac:dyDescent="0.25">
      <c r="A25" s="515" t="s">
        <v>217</v>
      </c>
      <c r="B25" s="518">
        <f t="shared" ref="B25:M25" si="4">B11*B18</f>
        <v>1038347.0247101189</v>
      </c>
      <c r="C25" s="518">
        <f t="shared" si="4"/>
        <v>1048329.8656742823</v>
      </c>
      <c r="D25" s="518">
        <f t="shared" si="4"/>
        <v>1050210.6777776286</v>
      </c>
      <c r="E25" s="518">
        <f t="shared" si="4"/>
        <v>1053127.9096043529</v>
      </c>
      <c r="F25" s="518">
        <f t="shared" si="4"/>
        <v>1057343.283996867</v>
      </c>
      <c r="G25" s="518">
        <f t="shared" si="4"/>
        <v>1064050.3246504045</v>
      </c>
      <c r="H25" s="518">
        <f t="shared" si="4"/>
        <v>1074106.750155987</v>
      </c>
      <c r="I25" s="518">
        <f t="shared" si="4"/>
        <v>1085022.524042835</v>
      </c>
      <c r="J25" s="518">
        <f t="shared" si="4"/>
        <v>1095987.4648951562</v>
      </c>
      <c r="K25" s="518">
        <f t="shared" si="4"/>
        <v>1108281.5338462947</v>
      </c>
      <c r="L25" s="518">
        <f t="shared" si="4"/>
        <v>1121756.1564852959</v>
      </c>
      <c r="M25" s="518">
        <f t="shared" si="4"/>
        <v>1133802.2533392273</v>
      </c>
      <c r="N25" s="513">
        <f t="shared" si="2"/>
        <v>12930365.76917845</v>
      </c>
    </row>
    <row r="26" spans="1:14" x14ac:dyDescent="0.25">
      <c r="A26" s="515" t="s">
        <v>218</v>
      </c>
      <c r="B26" s="518">
        <f t="shared" ref="B26:M26" si="5">B12*B19</f>
        <v>1430.1200646</v>
      </c>
      <c r="C26" s="518">
        <f t="shared" si="5"/>
        <v>1424.8625219999999</v>
      </c>
      <c r="D26" s="518">
        <f t="shared" si="5"/>
        <v>1419.5973707999999</v>
      </c>
      <c r="E26" s="518">
        <f t="shared" si="5"/>
        <v>1414.3322195999999</v>
      </c>
      <c r="F26" s="518">
        <f t="shared" si="5"/>
        <v>1409.0746770000001</v>
      </c>
      <c r="G26" s="518">
        <f t="shared" si="5"/>
        <v>1403.8095257999998</v>
      </c>
      <c r="H26" s="518">
        <f t="shared" si="5"/>
        <v>1398.5443745999999</v>
      </c>
      <c r="I26" s="518">
        <f t="shared" si="5"/>
        <v>1393.2792234000001</v>
      </c>
      <c r="J26" s="518">
        <f t="shared" si="5"/>
        <v>1388.0216808</v>
      </c>
      <c r="K26" s="518">
        <f t="shared" si="5"/>
        <v>1382.7565295999998</v>
      </c>
      <c r="L26" s="518">
        <f t="shared" si="5"/>
        <v>1377.4913784</v>
      </c>
      <c r="M26" s="518">
        <f t="shared" si="5"/>
        <v>1372.2338358</v>
      </c>
      <c r="N26" s="513">
        <f t="shared" si="2"/>
        <v>16814.1234024</v>
      </c>
    </row>
    <row r="27" spans="1:14" x14ac:dyDescent="0.25">
      <c r="A27" s="515" t="s">
        <v>219</v>
      </c>
      <c r="B27" s="518">
        <f t="shared" ref="B27:M27" si="6">B13*B20</f>
        <v>183.36697655755464</v>
      </c>
      <c r="C27" s="518">
        <f t="shared" si="6"/>
        <v>182.49407758949266</v>
      </c>
      <c r="D27" s="518">
        <f t="shared" si="6"/>
        <v>181.62117862143066</v>
      </c>
      <c r="E27" s="518">
        <f t="shared" si="6"/>
        <v>180.74827965336871</v>
      </c>
      <c r="F27" s="518">
        <f t="shared" si="6"/>
        <v>179.86568180788379</v>
      </c>
      <c r="G27" s="518">
        <f t="shared" si="6"/>
        <v>178.99278283982181</v>
      </c>
      <c r="H27" s="518">
        <f t="shared" si="6"/>
        <v>178.11988387175981</v>
      </c>
      <c r="I27" s="518">
        <f t="shared" si="6"/>
        <v>177.24698490369784</v>
      </c>
      <c r="J27" s="518">
        <f t="shared" si="6"/>
        <v>176.37408593563583</v>
      </c>
      <c r="K27" s="518">
        <f t="shared" si="6"/>
        <v>175.50118696757386</v>
      </c>
      <c r="L27" s="518">
        <f t="shared" si="6"/>
        <v>174.62828799951188</v>
      </c>
      <c r="M27" s="518">
        <f t="shared" si="6"/>
        <v>173.75538903144988</v>
      </c>
      <c r="N27" s="513">
        <f t="shared" si="2"/>
        <v>2142.7147957791817</v>
      </c>
    </row>
    <row r="28" spans="1:14" x14ac:dyDescent="0.25">
      <c r="A28" s="515" t="s">
        <v>220</v>
      </c>
      <c r="B28" s="518">
        <f t="shared" ref="B28:M28" si="7">B14*B21</f>
        <v>31962.870319792</v>
      </c>
      <c r="C28" s="518">
        <f t="shared" si="7"/>
        <v>31931.975243376</v>
      </c>
      <c r="D28" s="518">
        <f t="shared" si="7"/>
        <v>31901.08016696</v>
      </c>
      <c r="E28" s="518">
        <f t="shared" si="7"/>
        <v>31870.185090544001</v>
      </c>
      <c r="F28" s="518">
        <f t="shared" si="7"/>
        <v>31839.290014128001</v>
      </c>
      <c r="G28" s="518">
        <f t="shared" si="7"/>
        <v>31808.394937712001</v>
      </c>
      <c r="H28" s="518">
        <f t="shared" si="7"/>
        <v>31777.499861296001</v>
      </c>
      <c r="I28" s="518">
        <f t="shared" si="7"/>
        <v>31746.604784880004</v>
      </c>
      <c r="J28" s="518">
        <f t="shared" si="7"/>
        <v>31715.709708464001</v>
      </c>
      <c r="K28" s="518">
        <f t="shared" si="7"/>
        <v>31684.814632048001</v>
      </c>
      <c r="L28" s="518">
        <f t="shared" si="7"/>
        <v>31653.919555632001</v>
      </c>
      <c r="M28" s="518">
        <f t="shared" si="7"/>
        <v>32016.455808112001</v>
      </c>
      <c r="N28" s="513">
        <f t="shared" si="2"/>
        <v>381908.800122944</v>
      </c>
    </row>
    <row r="29" spans="1:14" ht="13" thickBot="1" x14ac:dyDescent="0.3">
      <c r="A29" s="429" t="s">
        <v>163</v>
      </c>
      <c r="B29" s="431"/>
      <c r="C29" s="431"/>
      <c r="D29" s="431"/>
      <c r="E29" s="431"/>
      <c r="F29" s="431"/>
      <c r="G29" s="431"/>
      <c r="H29" s="431"/>
      <c r="I29" s="431"/>
      <c r="J29" s="431"/>
      <c r="K29" s="431"/>
      <c r="L29" s="431"/>
      <c r="M29" s="431"/>
      <c r="N29" s="430"/>
    </row>
    <row r="30" spans="1:14" ht="13" thickBot="1" x14ac:dyDescent="0.3">
      <c r="A30" s="429" t="s">
        <v>589</v>
      </c>
      <c r="B30" s="519">
        <f t="shared" ref="B30:M30" si="8">SUM(B23:B28)</f>
        <v>11581604.447070822</v>
      </c>
      <c r="C30" s="519">
        <f t="shared" si="8"/>
        <v>11611946.552443398</v>
      </c>
      <c r="D30" s="519">
        <f t="shared" si="8"/>
        <v>11639175.702056848</v>
      </c>
      <c r="E30" s="519">
        <f t="shared" si="8"/>
        <v>11664683.354154984</v>
      </c>
      <c r="F30" s="519">
        <f t="shared" si="8"/>
        <v>11686433.790495723</v>
      </c>
      <c r="G30" s="519">
        <f t="shared" si="8"/>
        <v>11708854.175898062</v>
      </c>
      <c r="H30" s="519">
        <f t="shared" si="8"/>
        <v>11728588.552758126</v>
      </c>
      <c r="I30" s="519">
        <f t="shared" si="8"/>
        <v>11743022.657999452</v>
      </c>
      <c r="J30" s="519">
        <f t="shared" si="8"/>
        <v>11758954.868091431</v>
      </c>
      <c r="K30" s="519">
        <f t="shared" si="8"/>
        <v>11777893.432164151</v>
      </c>
      <c r="L30" s="519">
        <f t="shared" si="8"/>
        <v>11797678.669551954</v>
      </c>
      <c r="M30" s="519">
        <f t="shared" si="8"/>
        <v>11819681.914698606</v>
      </c>
      <c r="N30" s="520">
        <f t="shared" si="2"/>
        <v>140518518.11738357</v>
      </c>
    </row>
    <row r="31" spans="1:14" ht="13" thickTop="1" x14ac:dyDescent="0.25">
      <c r="A31" s="121" t="s">
        <v>163</v>
      </c>
      <c r="B31" s="499">
        <v>0</v>
      </c>
      <c r="C31" s="499">
        <v>0</v>
      </c>
      <c r="D31" s="499">
        <v>0</v>
      </c>
      <c r="E31" s="499">
        <v>0</v>
      </c>
      <c r="F31" s="499">
        <v>0</v>
      </c>
      <c r="G31" s="499">
        <v>0</v>
      </c>
      <c r="H31" s="499">
        <v>0</v>
      </c>
      <c r="I31" s="499">
        <v>0</v>
      </c>
      <c r="J31" s="499">
        <v>0</v>
      </c>
      <c r="K31" s="499">
        <v>0</v>
      </c>
      <c r="L31" s="499">
        <v>0</v>
      </c>
      <c r="M31" s="499">
        <v>0</v>
      </c>
    </row>
    <row r="1544" spans="5:5" x14ac:dyDescent="0.25">
      <c r="E1544" s="432"/>
    </row>
  </sheetData>
  <pageMargins left="0.5" right="0.5" top="1.25" bottom="0.5" header="0.75" footer="0.5"/>
  <pageSetup scale="48" orientation="landscape" r:id="rId1"/>
  <headerFooter>
    <oddHeader>&amp;C&amp;"Arial,Regular"&amp;10GULF POWER COMPANY
ENVIRONMENTAL COST RECOVERY CLAUSE
CALCULATION OF THE PROJECTION AMOUNT&amp;R&amp;"Arial,Regular"&amp;8 REVISED FORM: 42-3P-2</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9"/>
  <dimension ref="A1:U1608"/>
  <sheetViews>
    <sheetView showGridLines="0" defaultGridColor="0" view="pageLayout" colorId="8" zoomScaleNormal="80" zoomScaleSheetLayoutView="90" workbookViewId="0">
      <selection activeCell="J7" sqref="J7"/>
    </sheetView>
  </sheetViews>
  <sheetFormatPr defaultColWidth="11.58203125" defaultRowHeight="12.5" x14ac:dyDescent="0.25"/>
  <cols>
    <col min="1" max="1" width="11.58203125" style="1"/>
    <col min="2" max="2" width="3.08203125" style="1" customWidth="1"/>
    <col min="3" max="3" width="2.83203125" style="1" customWidth="1"/>
    <col min="4" max="4" width="32.08203125" style="1" customWidth="1"/>
    <col min="5" max="5" width="12.33203125" style="1" customWidth="1"/>
    <col min="6" max="7" width="12.33203125" style="1" bestFit="1" customWidth="1"/>
    <col min="8" max="9" width="12.83203125" style="1" bestFit="1" customWidth="1"/>
    <col min="10" max="10" width="12.33203125" style="1" bestFit="1" customWidth="1"/>
    <col min="11" max="11" width="15.5" style="1" customWidth="1"/>
    <col min="12" max="12" width="15.58203125" style="1" customWidth="1"/>
    <col min="13" max="16" width="12.33203125" style="1" bestFit="1" customWidth="1"/>
    <col min="17" max="17" width="12.25" style="1" customWidth="1"/>
    <col min="18" max="18" width="10.58203125" style="1" customWidth="1"/>
    <col min="19" max="19" width="3.25" style="1" bestFit="1" customWidth="1"/>
    <col min="20" max="20" width="3.25" style="1" customWidth="1"/>
    <col min="21" max="21" width="11.58203125" style="1"/>
    <col min="22" max="22" width="8.75" style="1" bestFit="1" customWidth="1"/>
    <col min="23" max="33" width="2.75" style="1" bestFit="1" customWidth="1"/>
    <col min="34" max="16384" width="11.58203125" style="1"/>
  </cols>
  <sheetData>
    <row r="1" spans="1:20" ht="13" x14ac:dyDescent="0.3">
      <c r="R1" s="2"/>
    </row>
    <row r="2" spans="1:20" x14ac:dyDescent="0.25">
      <c r="B2" s="13"/>
      <c r="C2" s="13"/>
      <c r="D2" s="13"/>
      <c r="E2" s="13"/>
      <c r="F2" s="13"/>
      <c r="G2" s="13"/>
      <c r="H2" s="13"/>
      <c r="I2" s="13"/>
      <c r="J2" s="13"/>
      <c r="K2" s="13"/>
      <c r="L2" s="13"/>
      <c r="M2" s="13"/>
      <c r="N2" s="13"/>
      <c r="O2" s="13"/>
      <c r="P2" s="13"/>
      <c r="Q2" s="13"/>
      <c r="R2" s="309"/>
      <c r="T2" s="4">
        <v>1</v>
      </c>
    </row>
    <row r="3" spans="1:20" ht="13" hidden="1" x14ac:dyDescent="0.3">
      <c r="B3" s="5" t="str">
        <f>Inputs!$A$3</f>
        <v>Gulf Power Company</v>
      </c>
      <c r="C3" s="6"/>
      <c r="D3" s="6"/>
      <c r="E3" s="6"/>
      <c r="F3" s="6"/>
      <c r="G3" s="6"/>
      <c r="H3" s="6"/>
      <c r="I3" s="6"/>
      <c r="J3" s="6"/>
      <c r="K3" s="6"/>
      <c r="L3" s="6"/>
      <c r="M3" s="6"/>
      <c r="N3" s="6"/>
      <c r="O3" s="6"/>
      <c r="P3" s="6"/>
      <c r="Q3" s="6"/>
      <c r="R3" s="6"/>
    </row>
    <row r="4" spans="1:20" hidden="1" x14ac:dyDescent="0.25">
      <c r="B4" s="7" t="str">
        <f>Inputs!$A$4</f>
        <v>Environmental Cost Recovery Clause (ECRC)</v>
      </c>
      <c r="C4" s="7"/>
      <c r="D4" s="7"/>
      <c r="E4" s="7"/>
      <c r="F4" s="7"/>
      <c r="G4" s="7"/>
      <c r="H4" s="7"/>
      <c r="I4" s="7"/>
      <c r="J4" s="7"/>
      <c r="K4" s="7"/>
      <c r="L4" s="7"/>
      <c r="M4" s="7"/>
      <c r="N4" s="7"/>
      <c r="O4" s="7"/>
      <c r="P4" s="7"/>
      <c r="Q4" s="7"/>
      <c r="R4" s="7"/>
    </row>
    <row r="5" spans="1:20" hidden="1" x14ac:dyDescent="0.25">
      <c r="B5" s="7" t="str">
        <f>Inputs!$A$5</f>
        <v>Calculation of the Projected Period Amount</v>
      </c>
      <c r="C5" s="7"/>
      <c r="D5" s="7"/>
      <c r="E5" s="7"/>
      <c r="F5" s="7"/>
      <c r="G5" s="7"/>
      <c r="H5" s="7"/>
      <c r="I5" s="7"/>
      <c r="J5" s="7"/>
      <c r="K5" s="7"/>
      <c r="L5" s="7"/>
      <c r="M5" s="7"/>
      <c r="N5" s="7"/>
      <c r="O5" s="7"/>
      <c r="P5" s="7"/>
      <c r="Q5" s="7"/>
      <c r="R5" s="7"/>
    </row>
    <row r="6" spans="1:20" s="574" customFormat="1" ht="14" x14ac:dyDescent="0.3">
      <c r="B6" s="575" t="str">
        <f>Inputs!$A$6</f>
        <v>JANUARY 2021 THROUGH DECEMBER 2021</v>
      </c>
      <c r="C6" s="575"/>
      <c r="D6" s="575"/>
      <c r="E6" s="575"/>
      <c r="F6" s="575"/>
      <c r="G6" s="575"/>
      <c r="H6" s="575"/>
      <c r="I6" s="575"/>
      <c r="J6" s="575"/>
      <c r="K6" s="575"/>
      <c r="L6" s="575"/>
      <c r="M6" s="575"/>
      <c r="N6" s="575"/>
      <c r="O6" s="575"/>
      <c r="P6" s="575"/>
      <c r="Q6" s="575"/>
      <c r="R6" s="575"/>
    </row>
    <row r="7" spans="1:20" s="574" customFormat="1" ht="14" hidden="1" x14ac:dyDescent="0.3">
      <c r="B7" s="576" t="str">
        <f>Inputs!$A$7</f>
        <v>Return on Capital Investments, Depreciation and Taxes</v>
      </c>
      <c r="C7" s="576"/>
      <c r="D7" s="576"/>
      <c r="E7" s="576"/>
      <c r="F7" s="576"/>
      <c r="G7" s="576"/>
      <c r="H7" s="576"/>
      <c r="I7" s="576"/>
      <c r="J7" s="576"/>
      <c r="K7" s="576"/>
      <c r="L7" s="576"/>
      <c r="M7" s="576"/>
      <c r="N7" s="576"/>
      <c r="O7" s="576"/>
      <c r="P7" s="576"/>
      <c r="Q7" s="576"/>
      <c r="R7" s="576"/>
    </row>
    <row r="8" spans="1:20" s="574" customFormat="1" ht="14" x14ac:dyDescent="0.3">
      <c r="B8" s="576" t="s">
        <v>661</v>
      </c>
      <c r="C8" s="576"/>
      <c r="D8" s="576"/>
      <c r="E8" s="576"/>
      <c r="F8" s="576"/>
      <c r="G8" s="576"/>
      <c r="H8" s="576"/>
      <c r="I8" s="576"/>
      <c r="J8" s="576"/>
      <c r="K8" s="576"/>
      <c r="L8" s="576"/>
      <c r="M8" s="576"/>
      <c r="N8" s="576"/>
      <c r="O8" s="576"/>
      <c r="P8" s="576"/>
      <c r="Q8" s="576"/>
      <c r="R8" s="576"/>
    </row>
    <row r="9" spans="1:20" hidden="1" x14ac:dyDescent="0.25">
      <c r="B9" s="9"/>
      <c r="C9" s="9"/>
      <c r="D9" s="9"/>
      <c r="E9" s="9"/>
      <c r="F9" s="9"/>
      <c r="G9" s="9"/>
      <c r="H9" s="9"/>
      <c r="I9" s="9"/>
      <c r="J9" s="9"/>
      <c r="K9" s="9"/>
      <c r="L9" s="9"/>
      <c r="M9" s="9"/>
      <c r="N9" s="9"/>
      <c r="O9" s="9"/>
      <c r="P9" s="9"/>
      <c r="Q9" s="9"/>
      <c r="R9" s="9"/>
    </row>
    <row r="10" spans="1:20" hidden="1" x14ac:dyDescent="0.25">
      <c r="B10" s="9">
        <f>'42-4P Capital Schedules'!$I$60</f>
        <v>0</v>
      </c>
      <c r="C10" s="9"/>
      <c r="D10" s="9"/>
      <c r="E10" s="9"/>
      <c r="F10" s="9"/>
      <c r="G10" s="9"/>
      <c r="H10" s="9"/>
      <c r="I10" s="9"/>
      <c r="J10" s="9"/>
      <c r="K10" s="9"/>
      <c r="L10" s="9"/>
      <c r="M10" s="9"/>
      <c r="N10" s="9"/>
      <c r="O10" s="9"/>
      <c r="P10" s="9"/>
      <c r="Q10" s="9"/>
      <c r="R10" s="9"/>
    </row>
    <row r="11" spans="1:20" ht="13" thickBot="1" x14ac:dyDescent="0.3">
      <c r="B11" s="10"/>
      <c r="C11" s="10"/>
      <c r="D11" s="11"/>
      <c r="E11" s="11"/>
      <c r="F11" s="11"/>
      <c r="G11" s="11"/>
      <c r="H11" s="11"/>
      <c r="I11" s="11"/>
      <c r="J11" s="11"/>
      <c r="K11" s="3"/>
      <c r="L11" s="3"/>
      <c r="M11" s="3"/>
      <c r="N11" s="3"/>
      <c r="O11" s="3"/>
      <c r="P11" s="3"/>
      <c r="Q11" s="3"/>
      <c r="R11" s="3"/>
    </row>
    <row r="12" spans="1:20" x14ac:dyDescent="0.25">
      <c r="B12" s="315"/>
      <c r="C12" s="316"/>
      <c r="D12" s="317"/>
      <c r="E12" s="15" t="s">
        <v>0</v>
      </c>
      <c r="F12" s="15" t="str">
        <f>Inputs!C$11</f>
        <v>Estimated</v>
      </c>
      <c r="G12" s="15" t="str">
        <f>Inputs!D$11</f>
        <v>Estimated</v>
      </c>
      <c r="H12" s="15" t="str">
        <f>Inputs!E$11</f>
        <v>Estimated</v>
      </c>
      <c r="I12" s="15" t="str">
        <f>Inputs!F$11</f>
        <v>Estimated</v>
      </c>
      <c r="J12" s="15" t="str">
        <f>Inputs!G$11</f>
        <v>Estimated</v>
      </c>
      <c r="K12" s="15" t="str">
        <f>Inputs!H$11</f>
        <v>Estimated</v>
      </c>
      <c r="L12" s="15" t="str">
        <f>Inputs!I$11</f>
        <v>Estimated</v>
      </c>
      <c r="M12" s="15" t="str">
        <f>Inputs!J$11</f>
        <v>Estimated</v>
      </c>
      <c r="N12" s="15" t="str">
        <f>Inputs!K$11</f>
        <v>Estimated</v>
      </c>
      <c r="O12" s="15" t="str">
        <f>Inputs!L$11</f>
        <v>Estimated</v>
      </c>
      <c r="P12" s="15" t="str">
        <f>Inputs!M$11</f>
        <v>Estimated</v>
      </c>
      <c r="Q12" s="15" t="str">
        <f>Inputs!N$11</f>
        <v>Estimated</v>
      </c>
      <c r="R12" s="314" t="s">
        <v>461</v>
      </c>
    </row>
    <row r="13" spans="1:20" ht="13" thickBot="1" x14ac:dyDescent="0.3">
      <c r="B13" s="310"/>
      <c r="C13" s="18"/>
      <c r="D13" s="20" t="s">
        <v>3</v>
      </c>
      <c r="E13" s="19" t="s">
        <v>4</v>
      </c>
      <c r="F13" s="19" t="str">
        <f>Inputs!C$12</f>
        <v>January</v>
      </c>
      <c r="G13" s="19" t="str">
        <f>Inputs!D$12</f>
        <v>February</v>
      </c>
      <c r="H13" s="19" t="str">
        <f>Inputs!E$12</f>
        <v xml:space="preserve">March </v>
      </c>
      <c r="I13" s="19" t="str">
        <f>Inputs!F$12</f>
        <v xml:space="preserve">April </v>
      </c>
      <c r="J13" s="19" t="str">
        <f>Inputs!G$12</f>
        <v>May</v>
      </c>
      <c r="K13" s="19" t="str">
        <f>Inputs!H$12</f>
        <v>June</v>
      </c>
      <c r="L13" s="19" t="str">
        <f>Inputs!I$12</f>
        <v>July</v>
      </c>
      <c r="M13" s="19" t="str">
        <f>Inputs!J$12</f>
        <v>August</v>
      </c>
      <c r="N13" s="19" t="str">
        <f>Inputs!K$12</f>
        <v>September</v>
      </c>
      <c r="O13" s="19" t="str">
        <f>Inputs!L$12</f>
        <v>October</v>
      </c>
      <c r="P13" s="19" t="str">
        <f>Inputs!M$12</f>
        <v>November</v>
      </c>
      <c r="Q13" s="19" t="str">
        <f>Inputs!N$12</f>
        <v>December</v>
      </c>
      <c r="R13" s="20" t="str">
        <f>Inputs!O$12</f>
        <v>Total</v>
      </c>
    </row>
    <row r="14" spans="1:20" x14ac:dyDescent="0.25">
      <c r="B14" s="115">
        <v>1</v>
      </c>
      <c r="C14" s="21" t="s">
        <v>5</v>
      </c>
      <c r="D14" s="115"/>
      <c r="F14" s="308">
        <v>1</v>
      </c>
      <c r="G14" s="308">
        <v>2</v>
      </c>
      <c r="H14" s="308">
        <v>3</v>
      </c>
      <c r="I14" s="308">
        <v>4</v>
      </c>
      <c r="J14" s="308">
        <v>5</v>
      </c>
      <c r="K14" s="308">
        <v>6</v>
      </c>
      <c r="L14" s="308">
        <v>7</v>
      </c>
      <c r="M14" s="308">
        <v>8</v>
      </c>
      <c r="N14" s="308">
        <v>9</v>
      </c>
      <c r="O14" s="308">
        <v>10</v>
      </c>
      <c r="P14" s="308">
        <v>11</v>
      </c>
      <c r="Q14" s="308">
        <v>12</v>
      </c>
      <c r="R14" s="308"/>
      <c r="S14" s="32"/>
    </row>
    <row r="15" spans="1:20" x14ac:dyDescent="0.25">
      <c r="A15" s="1">
        <v>1</v>
      </c>
      <c r="B15" s="115"/>
      <c r="C15" s="21" t="s">
        <v>6</v>
      </c>
      <c r="D15" s="21" t="s">
        <v>7</v>
      </c>
      <c r="F15" s="1">
        <v>0</v>
      </c>
      <c r="G15" s="1">
        <v>0</v>
      </c>
      <c r="H15" s="1">
        <v>0</v>
      </c>
      <c r="I15" s="1">
        <v>0</v>
      </c>
      <c r="J15" s="1">
        <v>0</v>
      </c>
      <c r="K15" s="1">
        <v>0</v>
      </c>
      <c r="L15" s="1">
        <v>0</v>
      </c>
      <c r="M15" s="1">
        <v>0</v>
      </c>
      <c r="N15" s="1">
        <v>0</v>
      </c>
      <c r="O15" s="1">
        <v>0</v>
      </c>
      <c r="P15" s="1">
        <v>0</v>
      </c>
      <c r="Q15" s="1">
        <v>0</v>
      </c>
      <c r="R15" s="1">
        <f>SUM(F15:Q15)</f>
        <v>0</v>
      </c>
    </row>
    <row r="16" spans="1:20" x14ac:dyDescent="0.25">
      <c r="A16" s="1">
        <v>6</v>
      </c>
      <c r="B16" s="115"/>
      <c r="C16" s="21" t="s">
        <v>8</v>
      </c>
      <c r="D16" s="21" t="s">
        <v>9</v>
      </c>
      <c r="F16" s="1">
        <v>0</v>
      </c>
      <c r="G16" s="1">
        <v>0</v>
      </c>
      <c r="H16" s="1">
        <v>0</v>
      </c>
      <c r="I16" s="1">
        <v>0</v>
      </c>
      <c r="J16" s="1">
        <v>0</v>
      </c>
      <c r="K16" s="1">
        <v>0</v>
      </c>
      <c r="L16" s="1">
        <v>0</v>
      </c>
      <c r="M16" s="1">
        <v>0</v>
      </c>
      <c r="N16" s="1">
        <v>0</v>
      </c>
      <c r="O16" s="1">
        <v>0</v>
      </c>
      <c r="P16" s="1">
        <v>0</v>
      </c>
      <c r="Q16" s="1">
        <v>0</v>
      </c>
      <c r="R16" s="1">
        <f>SUM(F16:Q16)</f>
        <v>0</v>
      </c>
    </row>
    <row r="17" spans="1:18" x14ac:dyDescent="0.25">
      <c r="A17" s="1">
        <v>4</v>
      </c>
      <c r="B17" s="115"/>
      <c r="C17" s="21" t="s">
        <v>10</v>
      </c>
      <c r="D17" s="21" t="s">
        <v>11</v>
      </c>
      <c r="F17" s="1">
        <v>0</v>
      </c>
      <c r="G17" s="1">
        <v>0</v>
      </c>
      <c r="H17" s="1">
        <v>0</v>
      </c>
      <c r="I17" s="1">
        <v>0</v>
      </c>
      <c r="J17" s="1">
        <v>0</v>
      </c>
      <c r="K17" s="1">
        <v>0</v>
      </c>
      <c r="L17" s="1">
        <v>0</v>
      </c>
      <c r="M17" s="1">
        <v>0</v>
      </c>
      <c r="N17" s="1">
        <v>0</v>
      </c>
      <c r="O17" s="1">
        <v>0</v>
      </c>
      <c r="P17" s="1">
        <v>0</v>
      </c>
      <c r="Q17" s="1">
        <v>0</v>
      </c>
      <c r="R17" s="1">
        <f>SUM(F17:Q17)</f>
        <v>0</v>
      </c>
    </row>
    <row r="18" spans="1:18" x14ac:dyDescent="0.25">
      <c r="B18" s="115"/>
      <c r="C18" s="21" t="s">
        <v>12</v>
      </c>
      <c r="D18" s="21" t="s">
        <v>13</v>
      </c>
      <c r="F18" s="1">
        <v>0</v>
      </c>
      <c r="G18" s="1">
        <v>0</v>
      </c>
      <c r="H18" s="1">
        <v>0</v>
      </c>
      <c r="I18" s="1">
        <v>0</v>
      </c>
      <c r="J18" s="1">
        <v>0</v>
      </c>
      <c r="K18" s="1">
        <v>0</v>
      </c>
      <c r="L18" s="1">
        <v>0</v>
      </c>
      <c r="M18" s="1">
        <v>0</v>
      </c>
      <c r="N18" s="1">
        <v>0</v>
      </c>
      <c r="O18" s="1">
        <v>0</v>
      </c>
      <c r="P18" s="1">
        <v>0</v>
      </c>
      <c r="Q18" s="1">
        <v>0</v>
      </c>
      <c r="R18" s="1">
        <f>SUM(F18:Q18)</f>
        <v>0</v>
      </c>
    </row>
    <row r="19" spans="1:18" x14ac:dyDescent="0.25">
      <c r="B19" s="115"/>
      <c r="C19" s="21" t="s">
        <v>14</v>
      </c>
      <c r="D19" s="21" t="s">
        <v>15</v>
      </c>
      <c r="F19" s="1">
        <v>0</v>
      </c>
      <c r="G19" s="1">
        <v>0</v>
      </c>
      <c r="H19" s="1">
        <v>0</v>
      </c>
      <c r="I19" s="1">
        <v>0</v>
      </c>
      <c r="J19" s="1">
        <v>0</v>
      </c>
      <c r="K19" s="1">
        <v>0</v>
      </c>
      <c r="L19" s="1">
        <v>0</v>
      </c>
      <c r="M19" s="1">
        <v>0</v>
      </c>
      <c r="N19" s="1">
        <v>0</v>
      </c>
      <c r="O19" s="1">
        <v>0</v>
      </c>
      <c r="P19" s="1">
        <v>0</v>
      </c>
      <c r="Q19" s="1">
        <v>0</v>
      </c>
      <c r="R19" s="1">
        <f>SUM(F19:Q19)</f>
        <v>0</v>
      </c>
    </row>
    <row r="20" spans="1:18" x14ac:dyDescent="0.25">
      <c r="B20" s="115">
        <v>2</v>
      </c>
      <c r="C20" s="21" t="s">
        <v>16</v>
      </c>
      <c r="D20" s="115"/>
      <c r="E20" s="1">
        <v>83953.9</v>
      </c>
      <c r="F20" s="1">
        <f>E20+F16-F17</f>
        <v>83953.9</v>
      </c>
      <c r="G20" s="1">
        <f t="shared" ref="G20:Q20" si="0">F20+G16-G17</f>
        <v>83953.9</v>
      </c>
      <c r="H20" s="1">
        <f t="shared" si="0"/>
        <v>83953.9</v>
      </c>
      <c r="I20" s="1">
        <f t="shared" si="0"/>
        <v>83953.9</v>
      </c>
      <c r="J20" s="1">
        <f t="shared" si="0"/>
        <v>83953.9</v>
      </c>
      <c r="K20" s="1">
        <f t="shared" si="0"/>
        <v>83953.9</v>
      </c>
      <c r="L20" s="1">
        <f t="shared" si="0"/>
        <v>83953.9</v>
      </c>
      <c r="M20" s="1">
        <f t="shared" si="0"/>
        <v>83953.9</v>
      </c>
      <c r="N20" s="1">
        <f t="shared" si="0"/>
        <v>83953.9</v>
      </c>
      <c r="O20" s="1">
        <f t="shared" si="0"/>
        <v>83953.9</v>
      </c>
      <c r="P20" s="1">
        <f t="shared" si="0"/>
        <v>83953.9</v>
      </c>
      <c r="Q20" s="1">
        <f t="shared" si="0"/>
        <v>83953.9</v>
      </c>
    </row>
    <row r="21" spans="1:18" x14ac:dyDescent="0.25">
      <c r="B21" s="115">
        <v>3</v>
      </c>
      <c r="C21" s="21" t="s">
        <v>459</v>
      </c>
      <c r="D21" s="115"/>
      <c r="E21" s="22">
        <v>-15991.216489024009</v>
      </c>
      <c r="F21" s="1">
        <f>E21-F32-F33-F34+F17+F18-F19</f>
        <v>-16990.66648902401</v>
      </c>
      <c r="G21" s="1">
        <f t="shared" ref="G21:Q21" si="1">F21-G32-G33-G34+G17+G18-G19</f>
        <v>-17990.116489024011</v>
      </c>
      <c r="H21" s="1">
        <f t="shared" si="1"/>
        <v>-18989.566489024011</v>
      </c>
      <c r="I21" s="1">
        <f t="shared" si="1"/>
        <v>-19989.016489024012</v>
      </c>
      <c r="J21" s="1">
        <f t="shared" si="1"/>
        <v>-20988.466489024013</v>
      </c>
      <c r="K21" s="1">
        <f t="shared" si="1"/>
        <v>-21987.916489024014</v>
      </c>
      <c r="L21" s="1">
        <f t="shared" si="1"/>
        <v>-22987.366489024014</v>
      </c>
      <c r="M21" s="1">
        <f t="shared" si="1"/>
        <v>-23986.816489024015</v>
      </c>
      <c r="N21" s="1">
        <f t="shared" si="1"/>
        <v>-24986.266489024016</v>
      </c>
      <c r="O21" s="1">
        <f t="shared" si="1"/>
        <v>-25985.716489024016</v>
      </c>
      <c r="P21" s="1">
        <f t="shared" si="1"/>
        <v>-26985.166489024017</v>
      </c>
      <c r="Q21" s="1">
        <f t="shared" si="1"/>
        <v>-27984.616489024018</v>
      </c>
    </row>
    <row r="22" spans="1:18" x14ac:dyDescent="0.25">
      <c r="B22" s="115">
        <v>4</v>
      </c>
      <c r="C22" s="21" t="s">
        <v>18</v>
      </c>
      <c r="D22" s="115"/>
      <c r="E22" s="23">
        <v>0</v>
      </c>
      <c r="F22" s="23">
        <f t="shared" ref="F22:Q22" si="2">E22+F15-F16</f>
        <v>0</v>
      </c>
      <c r="G22" s="23">
        <f t="shared" si="2"/>
        <v>0</v>
      </c>
      <c r="H22" s="23">
        <f t="shared" si="2"/>
        <v>0</v>
      </c>
      <c r="I22" s="23">
        <f t="shared" si="2"/>
        <v>0</v>
      </c>
      <c r="J22" s="23">
        <f t="shared" si="2"/>
        <v>0</v>
      </c>
      <c r="K22" s="23">
        <f t="shared" si="2"/>
        <v>0</v>
      </c>
      <c r="L22" s="23">
        <f t="shared" si="2"/>
        <v>0</v>
      </c>
      <c r="M22" s="23">
        <f t="shared" si="2"/>
        <v>0</v>
      </c>
      <c r="N22" s="23">
        <f t="shared" si="2"/>
        <v>0</v>
      </c>
      <c r="O22" s="23">
        <f t="shared" si="2"/>
        <v>0</v>
      </c>
      <c r="P22" s="23">
        <f t="shared" si="2"/>
        <v>0</v>
      </c>
      <c r="Q22" s="23">
        <f t="shared" si="2"/>
        <v>0</v>
      </c>
    </row>
    <row r="23" spans="1:18" x14ac:dyDescent="0.25">
      <c r="B23" s="115">
        <v>5</v>
      </c>
      <c r="C23" s="21" t="s">
        <v>460</v>
      </c>
      <c r="D23" s="115"/>
      <c r="E23" s="23">
        <f>ROUND(SUM(E20:E22),2)</f>
        <v>67962.679999999993</v>
      </c>
      <c r="F23" s="23">
        <f t="shared" ref="F23:Q23" si="3">SUM(F20:F22)</f>
        <v>66963.233510975988</v>
      </c>
      <c r="G23" s="23">
        <f t="shared" si="3"/>
        <v>65963.783510975976</v>
      </c>
      <c r="H23" s="23">
        <f t="shared" si="3"/>
        <v>64964.333510975979</v>
      </c>
      <c r="I23" s="23">
        <f t="shared" si="3"/>
        <v>63964.883510975982</v>
      </c>
      <c r="J23" s="23">
        <f t="shared" si="3"/>
        <v>62965.433510975985</v>
      </c>
      <c r="K23" s="23">
        <f t="shared" si="3"/>
        <v>61965.983510975981</v>
      </c>
      <c r="L23" s="23">
        <f t="shared" si="3"/>
        <v>60966.533510975976</v>
      </c>
      <c r="M23" s="23">
        <f t="shared" si="3"/>
        <v>59967.083510975979</v>
      </c>
      <c r="N23" s="23">
        <f t="shared" si="3"/>
        <v>58967.633510975982</v>
      </c>
      <c r="O23" s="23">
        <f t="shared" si="3"/>
        <v>57968.183510975978</v>
      </c>
      <c r="P23" s="23">
        <f t="shared" si="3"/>
        <v>56968.733510975973</v>
      </c>
      <c r="Q23" s="23">
        <f t="shared" si="3"/>
        <v>55969.283510975976</v>
      </c>
    </row>
    <row r="24" spans="1:18" x14ac:dyDescent="0.25">
      <c r="B24" s="115"/>
      <c r="C24" s="21"/>
    </row>
    <row r="25" spans="1:18" x14ac:dyDescent="0.25">
      <c r="B25" s="115">
        <v>6</v>
      </c>
      <c r="C25" s="21" t="s">
        <v>20</v>
      </c>
      <c r="D25" s="21"/>
      <c r="F25" s="1">
        <f>(E23+F23)/2</f>
        <v>67462.95675548799</v>
      </c>
      <c r="G25" s="1">
        <f t="shared" ref="G25:Q25" si="4">(F23+G23)/2</f>
        <v>66463.508510975982</v>
      </c>
      <c r="H25" s="1">
        <f t="shared" si="4"/>
        <v>65464.058510975978</v>
      </c>
      <c r="I25" s="1">
        <f t="shared" si="4"/>
        <v>64464.608510975981</v>
      </c>
      <c r="J25" s="1">
        <f t="shared" si="4"/>
        <v>63465.158510975984</v>
      </c>
      <c r="K25" s="1">
        <f t="shared" si="4"/>
        <v>62465.708510975979</v>
      </c>
      <c r="L25" s="1">
        <f t="shared" si="4"/>
        <v>61466.258510975982</v>
      </c>
      <c r="M25" s="1">
        <f t="shared" si="4"/>
        <v>60466.808510975978</v>
      </c>
      <c r="N25" s="1">
        <f t="shared" si="4"/>
        <v>59467.358510975981</v>
      </c>
      <c r="O25" s="1">
        <f t="shared" si="4"/>
        <v>58467.908510975976</v>
      </c>
      <c r="P25" s="1">
        <f t="shared" si="4"/>
        <v>57468.458510975979</v>
      </c>
      <c r="Q25" s="1">
        <f t="shared" si="4"/>
        <v>56469.008510975975</v>
      </c>
    </row>
    <row r="26" spans="1:18" x14ac:dyDescent="0.25">
      <c r="B26" s="24"/>
      <c r="C26" s="25"/>
    </row>
    <row r="27" spans="1:18" x14ac:dyDescent="0.25">
      <c r="B27" s="115">
        <v>7</v>
      </c>
      <c r="C27" s="21" t="s">
        <v>21</v>
      </c>
      <c r="F27" s="26"/>
      <c r="G27" s="26"/>
      <c r="H27" s="26"/>
      <c r="I27" s="26"/>
      <c r="J27" s="26"/>
      <c r="K27" s="26"/>
      <c r="L27" s="26"/>
      <c r="M27" s="26"/>
      <c r="N27" s="26"/>
      <c r="O27" s="26"/>
      <c r="P27" s="26"/>
      <c r="Q27" s="26"/>
    </row>
    <row r="28" spans="1:18" x14ac:dyDescent="0.25">
      <c r="B28" s="24"/>
      <c r="C28" s="21" t="s">
        <v>6</v>
      </c>
      <c r="D28" s="21" t="s">
        <v>454</v>
      </c>
      <c r="F28" s="1">
        <f>F25*Inputs!C$15</f>
        <v>336.70124299572529</v>
      </c>
      <c r="G28" s="1">
        <f>G25*Inputs!D$15</f>
        <v>331.71309123924726</v>
      </c>
      <c r="H28" s="1">
        <f>H25*Inputs!E$15</f>
        <v>326.72493072129447</v>
      </c>
      <c r="I28" s="1">
        <f>I25*Inputs!F$15</f>
        <v>321.73677020334179</v>
      </c>
      <c r="J28" s="1">
        <f>J25*Inputs!G$15</f>
        <v>316.74860968538906</v>
      </c>
      <c r="K28" s="1">
        <f>K25*Inputs!H$15</f>
        <v>311.76044916743632</v>
      </c>
      <c r="L28" s="1">
        <f>L25*Inputs!I$15</f>
        <v>306.77228864948358</v>
      </c>
      <c r="M28" s="1">
        <f>M25*Inputs!J$15</f>
        <v>301.78412813153085</v>
      </c>
      <c r="N28" s="1">
        <f>N25*Inputs!K$15</f>
        <v>296.79596761357811</v>
      </c>
      <c r="O28" s="1">
        <f>O25*Inputs!L$15</f>
        <v>291.80780709562538</v>
      </c>
      <c r="P28" s="1">
        <f>P25*Inputs!M$15</f>
        <v>286.81964657767264</v>
      </c>
      <c r="Q28" s="1">
        <f>Q25*Inputs!N$15</f>
        <v>281.83148605971991</v>
      </c>
      <c r="R28" s="1">
        <f>SUM(F28:Q28)</f>
        <v>3711.1964181400449</v>
      </c>
    </row>
    <row r="29" spans="1:18" x14ac:dyDescent="0.25">
      <c r="B29" s="24"/>
      <c r="C29" s="21" t="s">
        <v>8</v>
      </c>
      <c r="D29" s="21" t="s">
        <v>455</v>
      </c>
      <c r="F29" s="1">
        <f>F25*Inputs!C$14</f>
        <v>50.177908941370561</v>
      </c>
      <c r="G29" s="1">
        <f>G25*Inputs!D$14</f>
        <v>49.434534719180739</v>
      </c>
      <c r="H29" s="1">
        <f>H25*Inputs!E$14</f>
        <v>48.691159191285969</v>
      </c>
      <c r="I29" s="1">
        <f>I25*Inputs!F$14</f>
        <v>47.947783663391199</v>
      </c>
      <c r="J29" s="1">
        <f>J25*Inputs!G$14</f>
        <v>47.204408135496436</v>
      </c>
      <c r="K29" s="1">
        <f>K25*Inputs!H$14</f>
        <v>46.461032607601666</v>
      </c>
      <c r="L29" s="1">
        <f>L25*Inputs!I$14</f>
        <v>45.717657079706896</v>
      </c>
      <c r="M29" s="1">
        <f>M25*Inputs!J$14</f>
        <v>44.974281551812126</v>
      </c>
      <c r="N29" s="1">
        <f>N25*Inputs!K$14</f>
        <v>44.230906023917363</v>
      </c>
      <c r="O29" s="1">
        <f>O25*Inputs!L$14</f>
        <v>43.487530496022586</v>
      </c>
      <c r="P29" s="1">
        <f>P25*Inputs!M$14</f>
        <v>42.744154968127823</v>
      </c>
      <c r="Q29" s="1">
        <f>Q25*Inputs!N$14</f>
        <v>42.000779440233053</v>
      </c>
      <c r="R29" s="1">
        <f>SUM(F29:Q29)</f>
        <v>553.07213681814642</v>
      </c>
    </row>
    <row r="30" spans="1:18" x14ac:dyDescent="0.25">
      <c r="B30" s="24"/>
      <c r="C30" s="25"/>
      <c r="G30" s="26"/>
      <c r="H30" s="26"/>
      <c r="I30" s="26"/>
      <c r="J30" s="26"/>
      <c r="K30" s="26"/>
      <c r="L30" s="26"/>
      <c r="M30" s="26"/>
      <c r="N30" s="26"/>
      <c r="O30" s="26"/>
      <c r="P30" s="26"/>
      <c r="Q30" s="26"/>
    </row>
    <row r="31" spans="1:18" x14ac:dyDescent="0.25">
      <c r="B31" s="115">
        <v>8</v>
      </c>
      <c r="C31" s="21" t="s">
        <v>24</v>
      </c>
    </row>
    <row r="32" spans="1:18" x14ac:dyDescent="0.25">
      <c r="B32" s="24"/>
      <c r="C32" s="21" t="s">
        <v>6</v>
      </c>
      <c r="D32" s="21" t="s">
        <v>25</v>
      </c>
      <c r="E32" s="27"/>
      <c r="F32" s="1">
        <v>0</v>
      </c>
      <c r="G32" s="1">
        <v>0</v>
      </c>
      <c r="H32" s="1">
        <v>0</v>
      </c>
      <c r="I32" s="1">
        <v>0</v>
      </c>
      <c r="J32" s="1">
        <v>0</v>
      </c>
      <c r="K32" s="1">
        <v>0</v>
      </c>
      <c r="L32" s="1">
        <v>0</v>
      </c>
      <c r="M32" s="1">
        <v>0</v>
      </c>
      <c r="N32" s="1">
        <v>0</v>
      </c>
      <c r="O32" s="1">
        <v>0</v>
      </c>
      <c r="P32" s="1">
        <v>0</v>
      </c>
      <c r="Q32" s="1">
        <v>0</v>
      </c>
      <c r="R32" s="1">
        <f>SUM(F32:Q32)</f>
        <v>0</v>
      </c>
    </row>
    <row r="33" spans="1:18" x14ac:dyDescent="0.25">
      <c r="A33" s="1">
        <v>9</v>
      </c>
      <c r="B33" s="24"/>
      <c r="C33" s="21" t="s">
        <v>8</v>
      </c>
      <c r="D33" s="21" t="s">
        <v>26</v>
      </c>
      <c r="F33" s="1">
        <v>999.45</v>
      </c>
      <c r="G33" s="1">
        <v>999.45</v>
      </c>
      <c r="H33" s="1">
        <v>999.45</v>
      </c>
      <c r="I33" s="1">
        <v>999.45</v>
      </c>
      <c r="J33" s="1">
        <v>999.45</v>
      </c>
      <c r="K33" s="1">
        <v>999.45</v>
      </c>
      <c r="L33" s="1">
        <v>999.45</v>
      </c>
      <c r="M33" s="1">
        <v>999.45</v>
      </c>
      <c r="N33" s="1">
        <v>999.45</v>
      </c>
      <c r="O33" s="1">
        <v>999.45</v>
      </c>
      <c r="P33" s="1">
        <v>999.45</v>
      </c>
      <c r="Q33" s="1">
        <v>999.45</v>
      </c>
      <c r="R33" s="1">
        <f>SUM(F33:Q33)</f>
        <v>11993.400000000001</v>
      </c>
    </row>
    <row r="34" spans="1:18" x14ac:dyDescent="0.25">
      <c r="B34" s="24"/>
      <c r="C34" s="21" t="s">
        <v>10</v>
      </c>
      <c r="D34" s="21" t="s">
        <v>27</v>
      </c>
      <c r="F34" s="1">
        <v>0</v>
      </c>
      <c r="G34" s="1">
        <v>0</v>
      </c>
      <c r="H34" s="1">
        <v>0</v>
      </c>
      <c r="I34" s="1">
        <v>0</v>
      </c>
      <c r="J34" s="1">
        <v>0</v>
      </c>
      <c r="K34" s="1">
        <v>0</v>
      </c>
      <c r="L34" s="1">
        <v>0</v>
      </c>
      <c r="M34" s="1">
        <v>0</v>
      </c>
      <c r="N34" s="1">
        <v>0</v>
      </c>
      <c r="O34" s="1">
        <v>0</v>
      </c>
      <c r="P34" s="1">
        <v>0</v>
      </c>
      <c r="Q34" s="1">
        <v>0</v>
      </c>
      <c r="R34" s="1">
        <f>SUM(F34:Q34)</f>
        <v>0</v>
      </c>
    </row>
    <row r="35" spans="1:18" x14ac:dyDescent="0.25">
      <c r="B35" s="24"/>
      <c r="C35" s="21" t="s">
        <v>12</v>
      </c>
      <c r="D35" s="21" t="s">
        <v>28</v>
      </c>
      <c r="F35" s="1">
        <f>SUMIF(Inputs!$C$51:$S$51,$T$2,Inputs!$C$50:$S$50)+SUMIF(Inputs!$C$64:$O$64,$T$2,Inputs!$C$63:$O$63)</f>
        <v>0</v>
      </c>
      <c r="G35" s="1">
        <f>SUMIF(Inputs!$C$51:$S$51,$T$2,Inputs!$C$50:$S$50)+SUMIF(Inputs!$C$64:$O$64,$T$2,Inputs!$C$63:$O$63)</f>
        <v>0</v>
      </c>
      <c r="H35" s="1">
        <f>SUMIF(Inputs!$C$51:$S$51,$T$2,Inputs!$C$50:$S$50)+SUMIF(Inputs!$C$64:$O$64,$T$2,Inputs!$C$63:$O$63)</f>
        <v>0</v>
      </c>
      <c r="I35" s="1">
        <f>SUMIF(Inputs!$C$51:$S$51,$T$2,Inputs!$C$50:$S$50)+SUMIF(Inputs!$C$64:$O$64,$T$2,Inputs!$C$63:$O$63)</f>
        <v>0</v>
      </c>
      <c r="J35" s="1">
        <f>SUMIF(Inputs!$C$51:$S$51,$T$2,Inputs!$C$50:$S$50)+SUMIF(Inputs!$C$64:$O$64,$T$2,Inputs!$C$63:$O$63)</f>
        <v>0</v>
      </c>
      <c r="K35" s="1">
        <f>SUMIF(Inputs!$C$51:$S$51,$T$2,Inputs!$C$50:$S$50)+SUMIF(Inputs!$C$64:$O$64,$T$2,Inputs!$C$63:$O$63)</f>
        <v>0</v>
      </c>
      <c r="L35" s="1">
        <f>SUMIF(Inputs!$C$51:$S$51,$T$2,Inputs!$C$50:$S$50)+SUMIF(Inputs!$C$64:$O$64,$T$2,Inputs!$C$63:$O$63)</f>
        <v>0</v>
      </c>
      <c r="M35" s="1">
        <f>SUMIF(Inputs!$C$51:$S$51,$T$2,Inputs!$C$50:$S$50)+SUMIF(Inputs!$C$64:$O$64,$T$2,Inputs!$C$63:$O$63)</f>
        <v>0</v>
      </c>
      <c r="N35" s="1">
        <f>SUMIF(Inputs!$C$51:$S$51,$T$2,Inputs!$C$50:$S$50)+SUMIF(Inputs!$C$64:$O$64,$T$2,Inputs!$C$63:$O$63)</f>
        <v>0</v>
      </c>
      <c r="O35" s="1">
        <f>SUMIF(Inputs!$C$51:$S$51,$T$2,Inputs!$C$50:$S$50)+SUMIF(Inputs!$C$64:$O$64,$T$2,Inputs!$C$63:$O$63)</f>
        <v>0</v>
      </c>
      <c r="P35" s="1">
        <f>SUMIF(Inputs!$C$51:$S$51,$T$2,Inputs!$C$50:$S$50)+SUMIF(Inputs!$C$64:$O$64,$T$2,Inputs!$C$63:$O$63)</f>
        <v>0</v>
      </c>
      <c r="Q35" s="1">
        <f>SUMIF(Inputs!$C$51:$S$51,$T$2,Inputs!$C$50:$S$50)+SUMIF(Inputs!$C$64:$O$64,$T$2,Inputs!$C$63:$O$63)</f>
        <v>0</v>
      </c>
      <c r="R35" s="1">
        <f>SUM(F35:Q35)</f>
        <v>0</v>
      </c>
    </row>
    <row r="36" spans="1:18" x14ac:dyDescent="0.25">
      <c r="B36" s="24"/>
      <c r="C36" s="21" t="s">
        <v>14</v>
      </c>
      <c r="D36" s="21" t="s">
        <v>29</v>
      </c>
      <c r="F36" s="23">
        <v>0</v>
      </c>
      <c r="G36" s="23">
        <v>0</v>
      </c>
      <c r="H36" s="23">
        <v>0</v>
      </c>
      <c r="I36" s="23">
        <v>0</v>
      </c>
      <c r="J36" s="23">
        <v>0</v>
      </c>
      <c r="K36" s="23">
        <v>0</v>
      </c>
      <c r="L36" s="23">
        <v>0</v>
      </c>
      <c r="M36" s="23">
        <v>0</v>
      </c>
      <c r="N36" s="23">
        <v>0</v>
      </c>
      <c r="O36" s="23">
        <v>0</v>
      </c>
      <c r="P36" s="23">
        <v>0</v>
      </c>
      <c r="Q36" s="23">
        <v>0</v>
      </c>
      <c r="R36" s="23">
        <f>SUM(F36:Q36)</f>
        <v>0</v>
      </c>
    </row>
    <row r="37" spans="1:18" x14ac:dyDescent="0.25">
      <c r="B37" s="24"/>
      <c r="C37" s="25"/>
      <c r="D37" s="28"/>
      <c r="F37" s="28"/>
      <c r="G37" s="28"/>
      <c r="H37" s="28"/>
      <c r="I37" s="28"/>
      <c r="J37" s="28"/>
      <c r="K37" s="28"/>
      <c r="L37" s="28"/>
      <c r="M37" s="28"/>
      <c r="N37" s="28"/>
      <c r="O37" s="28"/>
      <c r="P37" s="28"/>
      <c r="Q37" s="28"/>
    </row>
    <row r="38" spans="1:18" ht="13" thickBot="1" x14ac:dyDescent="0.3">
      <c r="B38" s="115">
        <v>9</v>
      </c>
      <c r="C38" s="21" t="s">
        <v>457</v>
      </c>
      <c r="F38" s="29">
        <f>ROUND(SUM(F28:F36),2)</f>
        <v>1386.33</v>
      </c>
      <c r="G38" s="29">
        <f t="shared" ref="G38:Q38" si="5">ROUND(SUM(G28:G36),2)</f>
        <v>1380.6</v>
      </c>
      <c r="H38" s="29">
        <f t="shared" si="5"/>
        <v>1374.87</v>
      </c>
      <c r="I38" s="29">
        <f t="shared" si="5"/>
        <v>1369.13</v>
      </c>
      <c r="J38" s="29">
        <f t="shared" si="5"/>
        <v>1363.4</v>
      </c>
      <c r="K38" s="29">
        <f t="shared" si="5"/>
        <v>1357.67</v>
      </c>
      <c r="L38" s="29">
        <f t="shared" si="5"/>
        <v>1351.94</v>
      </c>
      <c r="M38" s="29">
        <f t="shared" si="5"/>
        <v>1346.21</v>
      </c>
      <c r="N38" s="29">
        <f t="shared" si="5"/>
        <v>1340.48</v>
      </c>
      <c r="O38" s="29">
        <f t="shared" si="5"/>
        <v>1334.75</v>
      </c>
      <c r="P38" s="29">
        <f t="shared" si="5"/>
        <v>1329.01</v>
      </c>
      <c r="Q38" s="29">
        <f t="shared" si="5"/>
        <v>1323.28</v>
      </c>
      <c r="R38" s="29">
        <f>ROUND(SUM(R28:R36),2)</f>
        <v>16257.67</v>
      </c>
    </row>
    <row r="39" spans="1:18" ht="13" thickTop="1" x14ac:dyDescent="0.25">
      <c r="B39" s="24"/>
      <c r="C39" s="25"/>
    </row>
    <row r="40" spans="1:18" x14ac:dyDescent="0.25">
      <c r="B40" s="30"/>
      <c r="C40" s="30" t="s">
        <v>33</v>
      </c>
    </row>
    <row r="41" spans="1:18" x14ac:dyDescent="0.25">
      <c r="C41" s="21" t="s">
        <v>34</v>
      </c>
      <c r="D41" s="21" t="s">
        <v>35</v>
      </c>
    </row>
    <row r="42" spans="1:18" x14ac:dyDescent="0.25">
      <c r="C42" s="21" t="s">
        <v>36</v>
      </c>
      <c r="D42" s="21" t="s">
        <v>37</v>
      </c>
    </row>
    <row r="43" spans="1:18" x14ac:dyDescent="0.25">
      <c r="C43" s="21" t="s">
        <v>38</v>
      </c>
      <c r="D43" s="21" t="s">
        <v>39</v>
      </c>
    </row>
    <row r="44" spans="1:18" x14ac:dyDescent="0.25">
      <c r="C44" s="21" t="s">
        <v>40</v>
      </c>
      <c r="D44" s="21" t="s">
        <v>456</v>
      </c>
    </row>
    <row r="45" spans="1:18" x14ac:dyDescent="0.25">
      <c r="C45" s="21" t="s">
        <v>42</v>
      </c>
      <c r="D45" s="31" t="s">
        <v>43</v>
      </c>
    </row>
    <row r="46" spans="1:18" x14ac:dyDescent="0.25">
      <c r="C46" s="21" t="s">
        <v>44</v>
      </c>
      <c r="D46" s="31" t="s">
        <v>45</v>
      </c>
      <c r="G46" s="32"/>
    </row>
    <row r="47" spans="1:18" x14ac:dyDescent="0.25">
      <c r="C47" s="21" t="s">
        <v>46</v>
      </c>
      <c r="D47" s="21" t="s">
        <v>47</v>
      </c>
    </row>
    <row r="48" spans="1:18" x14ac:dyDescent="0.25">
      <c r="C48" s="21" t="s">
        <v>48</v>
      </c>
      <c r="D48" s="21" t="s">
        <v>458</v>
      </c>
    </row>
    <row r="49" spans="1:20" x14ac:dyDescent="0.25">
      <c r="B49" s="21"/>
      <c r="C49" s="21"/>
    </row>
    <row r="50" spans="1:20" s="574" customFormat="1" ht="14" x14ac:dyDescent="0.3">
      <c r="B50" s="575" t="str">
        <f>Inputs!$A$6</f>
        <v>JANUARY 2021 THROUGH DECEMBER 2021</v>
      </c>
      <c r="C50" s="575"/>
      <c r="D50" s="575"/>
      <c r="E50" s="575"/>
      <c r="F50" s="575"/>
      <c r="G50" s="575"/>
      <c r="H50" s="575"/>
      <c r="I50" s="575"/>
      <c r="J50" s="575"/>
      <c r="K50" s="575"/>
      <c r="L50" s="575"/>
      <c r="M50" s="575"/>
      <c r="N50" s="575"/>
      <c r="O50" s="575"/>
      <c r="P50" s="575"/>
      <c r="Q50" s="575"/>
      <c r="R50" s="575"/>
      <c r="T50" s="574">
        <v>2</v>
      </c>
    </row>
    <row r="51" spans="1:20" s="574" customFormat="1" ht="14" hidden="1" x14ac:dyDescent="0.3">
      <c r="B51" s="576" t="str">
        <f>Inputs!$A$7</f>
        <v>Return on Capital Investments, Depreciation and Taxes</v>
      </c>
      <c r="C51" s="576"/>
      <c r="D51" s="576"/>
      <c r="E51" s="576"/>
      <c r="F51" s="576"/>
      <c r="G51" s="576"/>
      <c r="H51" s="576"/>
      <c r="I51" s="576"/>
      <c r="J51" s="576"/>
      <c r="K51" s="576"/>
      <c r="L51" s="576"/>
      <c r="M51" s="576"/>
      <c r="N51" s="576"/>
      <c r="O51" s="576"/>
      <c r="P51" s="576"/>
      <c r="Q51" s="576"/>
      <c r="R51" s="576"/>
    </row>
    <row r="52" spans="1:20" s="574" customFormat="1" ht="14" x14ac:dyDescent="0.3">
      <c r="B52" s="577"/>
      <c r="C52" s="576"/>
      <c r="D52" s="576"/>
      <c r="E52" s="576"/>
      <c r="F52" s="576"/>
      <c r="G52" s="576"/>
      <c r="H52" s="576"/>
      <c r="I52" s="576"/>
      <c r="J52" s="577" t="s">
        <v>649</v>
      </c>
      <c r="K52" s="576"/>
      <c r="L52" s="576"/>
      <c r="M52" s="576"/>
      <c r="N52" s="576"/>
      <c r="O52" s="576"/>
      <c r="P52" s="576"/>
      <c r="Q52" s="576"/>
      <c r="R52" s="576"/>
    </row>
    <row r="53" spans="1:20" hidden="1" x14ac:dyDescent="0.25">
      <c r="B53" s="9"/>
      <c r="C53" s="9"/>
      <c r="D53" s="9"/>
      <c r="E53" s="9"/>
      <c r="F53" s="9"/>
      <c r="G53" s="9"/>
      <c r="H53" s="9"/>
      <c r="I53" s="9"/>
      <c r="J53" s="9"/>
      <c r="K53" s="9"/>
      <c r="L53" s="9"/>
      <c r="M53" s="9"/>
      <c r="N53" s="9"/>
      <c r="O53" s="9"/>
      <c r="P53" s="9"/>
      <c r="Q53" s="9"/>
      <c r="R53" s="9"/>
    </row>
    <row r="54" spans="1:20" hidden="1" x14ac:dyDescent="0.25">
      <c r="B54" s="9">
        <f>'42-4P Capital Schedules'!$I$60</f>
        <v>0</v>
      </c>
      <c r="C54" s="9"/>
      <c r="D54" s="9"/>
      <c r="E54" s="9"/>
      <c r="F54" s="9"/>
      <c r="G54" s="9"/>
      <c r="H54" s="9"/>
      <c r="I54" s="9"/>
      <c r="J54" s="9"/>
      <c r="K54" s="9"/>
      <c r="L54" s="9"/>
      <c r="M54" s="9"/>
      <c r="N54" s="9"/>
      <c r="O54" s="9"/>
      <c r="P54" s="9"/>
      <c r="Q54" s="9"/>
      <c r="R54" s="9"/>
    </row>
    <row r="55" spans="1:20" ht="13" thickBot="1" x14ac:dyDescent="0.3">
      <c r="B55" s="10"/>
      <c r="C55" s="10"/>
      <c r="D55" s="11"/>
      <c r="E55" s="11"/>
      <c r="F55" s="11"/>
      <c r="G55" s="11"/>
      <c r="H55" s="11"/>
      <c r="I55" s="11"/>
      <c r="J55" s="11"/>
      <c r="K55" s="3"/>
      <c r="L55" s="3"/>
      <c r="M55" s="3"/>
      <c r="N55" s="3"/>
      <c r="O55" s="3"/>
      <c r="P55" s="3"/>
      <c r="Q55" s="3"/>
      <c r="R55" s="3"/>
    </row>
    <row r="56" spans="1:20" x14ac:dyDescent="0.25">
      <c r="B56" s="315"/>
      <c r="C56" s="316"/>
      <c r="D56" s="317"/>
      <c r="E56" s="15" t="s">
        <v>0</v>
      </c>
      <c r="F56" s="15" t="str">
        <f>Inputs!C$11</f>
        <v>Estimated</v>
      </c>
      <c r="G56" s="15" t="str">
        <f>Inputs!D$11</f>
        <v>Estimated</v>
      </c>
      <c r="H56" s="15" t="str">
        <f>Inputs!E$11</f>
        <v>Estimated</v>
      </c>
      <c r="I56" s="15" t="str">
        <f>Inputs!F$11</f>
        <v>Estimated</v>
      </c>
      <c r="J56" s="15" t="str">
        <f>Inputs!G$11</f>
        <v>Estimated</v>
      </c>
      <c r="K56" s="15" t="str">
        <f>Inputs!H$11</f>
        <v>Estimated</v>
      </c>
      <c r="L56" s="15" t="str">
        <f>Inputs!I$11</f>
        <v>Estimated</v>
      </c>
      <c r="M56" s="15" t="str">
        <f>Inputs!J$11</f>
        <v>Estimated</v>
      </c>
      <c r="N56" s="15" t="str">
        <f>Inputs!K$11</f>
        <v>Estimated</v>
      </c>
      <c r="O56" s="15" t="str">
        <f>Inputs!L$11</f>
        <v>Estimated</v>
      </c>
      <c r="P56" s="15" t="str">
        <f>Inputs!M$11</f>
        <v>Estimated</v>
      </c>
      <c r="Q56" s="15" t="str">
        <f>Inputs!N$11</f>
        <v>Estimated</v>
      </c>
      <c r="R56" s="314" t="s">
        <v>461</v>
      </c>
    </row>
    <row r="57" spans="1:20" ht="13" thickBot="1" x14ac:dyDescent="0.3">
      <c r="B57" s="310"/>
      <c r="C57" s="18"/>
      <c r="D57" s="20" t="s">
        <v>3</v>
      </c>
      <c r="E57" s="19" t="s">
        <v>4</v>
      </c>
      <c r="F57" s="19" t="str">
        <f>Inputs!C$12</f>
        <v>January</v>
      </c>
      <c r="G57" s="19" t="str">
        <f>Inputs!D$12</f>
        <v>February</v>
      </c>
      <c r="H57" s="19" t="str">
        <f>Inputs!E$12</f>
        <v xml:space="preserve">March </v>
      </c>
      <c r="I57" s="19" t="str">
        <f>Inputs!F$12</f>
        <v xml:space="preserve">April </v>
      </c>
      <c r="J57" s="19" t="str">
        <f>Inputs!G$12</f>
        <v>May</v>
      </c>
      <c r="K57" s="19" t="str">
        <f>Inputs!H$12</f>
        <v>June</v>
      </c>
      <c r="L57" s="19" t="str">
        <f>Inputs!I$12</f>
        <v>July</v>
      </c>
      <c r="M57" s="19" t="str">
        <f>Inputs!J$12</f>
        <v>August</v>
      </c>
      <c r="N57" s="19" t="str">
        <f>Inputs!K$12</f>
        <v>September</v>
      </c>
      <c r="O57" s="19" t="str">
        <f>Inputs!L$12</f>
        <v>October</v>
      </c>
      <c r="P57" s="19" t="str">
        <f>Inputs!M$12</f>
        <v>November</v>
      </c>
      <c r="Q57" s="19" t="str">
        <f>Inputs!N$12</f>
        <v>December</v>
      </c>
      <c r="R57" s="20" t="str">
        <f>Inputs!O$12</f>
        <v>Total</v>
      </c>
    </row>
    <row r="58" spans="1:20" x14ac:dyDescent="0.25">
      <c r="B58" s="115">
        <v>1</v>
      </c>
      <c r="C58" s="21" t="s">
        <v>5</v>
      </c>
      <c r="D58" s="115"/>
    </row>
    <row r="59" spans="1:20" x14ac:dyDescent="0.25">
      <c r="A59" s="1">
        <f>A15+16</f>
        <v>17</v>
      </c>
      <c r="B59" s="115"/>
      <c r="C59" s="21" t="s">
        <v>6</v>
      </c>
      <c r="D59" s="21" t="s">
        <v>7</v>
      </c>
      <c r="F59" s="1">
        <v>0</v>
      </c>
      <c r="G59" s="1">
        <v>0</v>
      </c>
      <c r="H59" s="1">
        <v>0</v>
      </c>
      <c r="I59" s="1">
        <v>0</v>
      </c>
      <c r="J59" s="1">
        <v>0</v>
      </c>
      <c r="K59" s="1">
        <v>0</v>
      </c>
      <c r="L59" s="1">
        <v>0</v>
      </c>
      <c r="M59" s="1">
        <v>0</v>
      </c>
      <c r="N59" s="1">
        <v>0</v>
      </c>
      <c r="O59" s="1">
        <v>0</v>
      </c>
      <c r="P59" s="1">
        <v>0</v>
      </c>
      <c r="Q59" s="1">
        <v>0</v>
      </c>
      <c r="R59" s="1">
        <f>SUM(F59:Q59)</f>
        <v>0</v>
      </c>
    </row>
    <row r="60" spans="1:20" x14ac:dyDescent="0.25">
      <c r="A60" s="1">
        <f>A16+16</f>
        <v>22</v>
      </c>
      <c r="B60" s="115"/>
      <c r="C60" s="21" t="s">
        <v>8</v>
      </c>
      <c r="D60" s="21" t="s">
        <v>9</v>
      </c>
      <c r="F60" s="1">
        <v>0</v>
      </c>
      <c r="G60" s="1">
        <v>0</v>
      </c>
      <c r="H60" s="1">
        <v>0</v>
      </c>
      <c r="I60" s="1">
        <v>0</v>
      </c>
      <c r="J60" s="1">
        <v>0</v>
      </c>
      <c r="K60" s="1">
        <v>0</v>
      </c>
      <c r="L60" s="1">
        <v>0</v>
      </c>
      <c r="M60" s="1">
        <v>0</v>
      </c>
      <c r="N60" s="1">
        <v>0</v>
      </c>
      <c r="O60" s="1">
        <v>0</v>
      </c>
      <c r="P60" s="1">
        <v>0</v>
      </c>
      <c r="Q60" s="1">
        <v>0</v>
      </c>
      <c r="R60" s="1">
        <f>SUM(F60:Q60)</f>
        <v>0</v>
      </c>
    </row>
    <row r="61" spans="1:20" x14ac:dyDescent="0.25">
      <c r="A61" s="1">
        <f>A17+16</f>
        <v>20</v>
      </c>
      <c r="B61" s="115"/>
      <c r="C61" s="21" t="s">
        <v>10</v>
      </c>
      <c r="D61" s="21" t="s">
        <v>11</v>
      </c>
      <c r="F61" s="1">
        <v>0</v>
      </c>
      <c r="G61" s="1">
        <v>0</v>
      </c>
      <c r="H61" s="1">
        <v>0</v>
      </c>
      <c r="I61" s="1">
        <v>0</v>
      </c>
      <c r="J61" s="1">
        <v>0</v>
      </c>
      <c r="K61" s="1">
        <v>0</v>
      </c>
      <c r="L61" s="1">
        <v>0</v>
      </c>
      <c r="M61" s="1">
        <v>0</v>
      </c>
      <c r="N61" s="1">
        <v>0</v>
      </c>
      <c r="O61" s="1">
        <v>0</v>
      </c>
      <c r="P61" s="1">
        <v>0</v>
      </c>
      <c r="Q61" s="1">
        <v>0</v>
      </c>
      <c r="R61" s="1">
        <f>SUM(F61:Q61)</f>
        <v>0</v>
      </c>
    </row>
    <row r="62" spans="1:20" x14ac:dyDescent="0.25">
      <c r="A62" s="1">
        <v>29</v>
      </c>
      <c r="B62" s="115"/>
      <c r="C62" s="21" t="s">
        <v>12</v>
      </c>
      <c r="D62" s="21" t="s">
        <v>13</v>
      </c>
      <c r="F62" s="1">
        <v>0</v>
      </c>
      <c r="G62" s="1">
        <v>0</v>
      </c>
      <c r="H62" s="1">
        <v>0</v>
      </c>
      <c r="I62" s="1">
        <v>0</v>
      </c>
      <c r="J62" s="1">
        <v>0</v>
      </c>
      <c r="K62" s="1">
        <v>0</v>
      </c>
      <c r="L62" s="1">
        <v>0</v>
      </c>
      <c r="M62" s="1">
        <v>0</v>
      </c>
      <c r="N62" s="1">
        <v>0</v>
      </c>
      <c r="O62" s="1">
        <v>0</v>
      </c>
      <c r="P62" s="1">
        <v>0</v>
      </c>
      <c r="Q62" s="1">
        <v>0</v>
      </c>
      <c r="R62" s="1">
        <f>SUM(F62:Q62)</f>
        <v>0</v>
      </c>
    </row>
    <row r="63" spans="1:20" x14ac:dyDescent="0.25">
      <c r="B63" s="115"/>
      <c r="C63" s="21" t="s">
        <v>14</v>
      </c>
      <c r="D63" s="21" t="s">
        <v>15</v>
      </c>
      <c r="F63" s="1">
        <v>0</v>
      </c>
      <c r="G63" s="1">
        <v>0</v>
      </c>
      <c r="H63" s="1">
        <v>0</v>
      </c>
      <c r="I63" s="1">
        <v>0</v>
      </c>
      <c r="J63" s="1">
        <v>0</v>
      </c>
      <c r="K63" s="1">
        <v>0</v>
      </c>
      <c r="L63" s="1">
        <v>0</v>
      </c>
      <c r="M63" s="1">
        <v>0</v>
      </c>
      <c r="N63" s="1">
        <v>0</v>
      </c>
      <c r="O63" s="1">
        <v>0</v>
      </c>
      <c r="P63" s="1">
        <v>0</v>
      </c>
      <c r="Q63" s="1">
        <v>0</v>
      </c>
      <c r="R63" s="1">
        <f>SUM(F63:Q63)</f>
        <v>0</v>
      </c>
    </row>
    <row r="64" spans="1:20" x14ac:dyDescent="0.25">
      <c r="B64" s="115">
        <v>2</v>
      </c>
      <c r="C64" s="21" t="s">
        <v>16</v>
      </c>
      <c r="D64" s="115"/>
      <c r="E64" s="1">
        <v>8538323.359999992</v>
      </c>
      <c r="F64" s="1">
        <f>E64+F59-F60</f>
        <v>8538323.359999992</v>
      </c>
      <c r="G64" s="1">
        <f t="shared" ref="G64:Q64" si="6">F64+G59-G60</f>
        <v>8538323.359999992</v>
      </c>
      <c r="H64" s="1">
        <f t="shared" si="6"/>
        <v>8538323.359999992</v>
      </c>
      <c r="I64" s="1">
        <f t="shared" si="6"/>
        <v>8538323.359999992</v>
      </c>
      <c r="J64" s="1">
        <f t="shared" si="6"/>
        <v>8538323.359999992</v>
      </c>
      <c r="K64" s="1">
        <f t="shared" si="6"/>
        <v>8538323.359999992</v>
      </c>
      <c r="L64" s="1">
        <f t="shared" si="6"/>
        <v>8538323.359999992</v>
      </c>
      <c r="M64" s="1">
        <f t="shared" si="6"/>
        <v>8538323.359999992</v>
      </c>
      <c r="N64" s="1">
        <f t="shared" si="6"/>
        <v>8538323.359999992</v>
      </c>
      <c r="O64" s="1">
        <f t="shared" si="6"/>
        <v>8538323.359999992</v>
      </c>
      <c r="P64" s="1">
        <f t="shared" si="6"/>
        <v>8538323.359999992</v>
      </c>
      <c r="Q64" s="1">
        <f t="shared" si="6"/>
        <v>8538323.359999992</v>
      </c>
    </row>
    <row r="65" spans="2:18" x14ac:dyDescent="0.25">
      <c r="B65" s="115">
        <v>3</v>
      </c>
      <c r="C65" s="21" t="s">
        <v>459</v>
      </c>
      <c r="D65" s="115"/>
      <c r="E65" s="22">
        <v>3139883.0509217605</v>
      </c>
      <c r="F65" s="1">
        <f>E65-F77-F78-F79+F60+F61-F62</f>
        <v>3111421.9733397048</v>
      </c>
      <c r="G65" s="1">
        <f t="shared" ref="G65:Q65" si="7">F65-G77-G78-G79+G60+G61-G62</f>
        <v>3082960.8957576491</v>
      </c>
      <c r="H65" s="1">
        <f t="shared" si="7"/>
        <v>3054499.8181755934</v>
      </c>
      <c r="I65" s="1">
        <f t="shared" si="7"/>
        <v>3026038.7405935377</v>
      </c>
      <c r="J65" s="1">
        <f t="shared" si="7"/>
        <v>2997577.663011482</v>
      </c>
      <c r="K65" s="1">
        <f t="shared" si="7"/>
        <v>2969116.5854294263</v>
      </c>
      <c r="L65" s="1">
        <f t="shared" si="7"/>
        <v>2940655.5078473706</v>
      </c>
      <c r="M65" s="1">
        <f t="shared" si="7"/>
        <v>2912194.4302653149</v>
      </c>
      <c r="N65" s="1">
        <f t="shared" si="7"/>
        <v>2883733.3526832592</v>
      </c>
      <c r="O65" s="1">
        <f t="shared" si="7"/>
        <v>2855272.2751012035</v>
      </c>
      <c r="P65" s="1">
        <f t="shared" si="7"/>
        <v>2826811.1975191478</v>
      </c>
      <c r="Q65" s="1">
        <f t="shared" si="7"/>
        <v>2798350.1199370921</v>
      </c>
    </row>
    <row r="66" spans="2:18" x14ac:dyDescent="0.25">
      <c r="B66" s="115" t="s">
        <v>624</v>
      </c>
      <c r="C66" s="21" t="s">
        <v>625</v>
      </c>
      <c r="D66" s="115"/>
      <c r="E66" s="22">
        <v>21928144.594516665</v>
      </c>
      <c r="F66" s="1">
        <f>E66</f>
        <v>21928144.594516665</v>
      </c>
      <c r="G66" s="1">
        <f t="shared" ref="G66:Q66" si="8">F66</f>
        <v>21928144.594516665</v>
      </c>
      <c r="H66" s="1">
        <f t="shared" si="8"/>
        <v>21928144.594516665</v>
      </c>
      <c r="I66" s="1">
        <f t="shared" si="8"/>
        <v>21928144.594516665</v>
      </c>
      <c r="J66" s="1">
        <f t="shared" si="8"/>
        <v>21928144.594516665</v>
      </c>
      <c r="K66" s="1">
        <f t="shared" si="8"/>
        <v>21928144.594516665</v>
      </c>
      <c r="L66" s="1">
        <f t="shared" si="8"/>
        <v>21928144.594516665</v>
      </c>
      <c r="M66" s="1">
        <f t="shared" si="8"/>
        <v>21928144.594516665</v>
      </c>
      <c r="N66" s="1">
        <f t="shared" si="8"/>
        <v>21928144.594516665</v>
      </c>
      <c r="O66" s="1">
        <f t="shared" si="8"/>
        <v>21928144.594516665</v>
      </c>
      <c r="P66" s="1">
        <f t="shared" si="8"/>
        <v>21928144.594516665</v>
      </c>
      <c r="Q66" s="1">
        <f t="shared" si="8"/>
        <v>21928144.594516665</v>
      </c>
    </row>
    <row r="67" spans="2:18" x14ac:dyDescent="0.25">
      <c r="B67" s="115">
        <v>4</v>
      </c>
      <c r="C67" s="21" t="s">
        <v>18</v>
      </c>
      <c r="D67" s="115"/>
      <c r="E67" s="23">
        <v>0</v>
      </c>
      <c r="F67" s="23">
        <f t="shared" ref="F67" si="9">E67+F58-F59</f>
        <v>0</v>
      </c>
      <c r="G67" s="23">
        <f t="shared" ref="G67" si="10">F67+G58-G59</f>
        <v>0</v>
      </c>
      <c r="H67" s="23">
        <f t="shared" ref="H67" si="11">G67+H58-H59</f>
        <v>0</v>
      </c>
      <c r="I67" s="23">
        <f t="shared" ref="I67" si="12">H67+I58-I59</f>
        <v>0</v>
      </c>
      <c r="J67" s="23">
        <f t="shared" ref="J67" si="13">I67+J58-J59</f>
        <v>0</v>
      </c>
      <c r="K67" s="23">
        <f t="shared" ref="K67" si="14">J67+K58-K59</f>
        <v>0</v>
      </c>
      <c r="L67" s="23">
        <f t="shared" ref="L67" si="15">K67+L58-L59</f>
        <v>0</v>
      </c>
      <c r="M67" s="23">
        <f t="shared" ref="M67" si="16">L67+M58-M59</f>
        <v>0</v>
      </c>
      <c r="N67" s="23">
        <f t="shared" ref="N67" si="17">M67+N58-N59</f>
        <v>0</v>
      </c>
      <c r="O67" s="23">
        <f t="shared" ref="O67" si="18">N67+O58-O59</f>
        <v>0</v>
      </c>
      <c r="P67" s="23">
        <f t="shared" ref="P67" si="19">O67+P58-P59</f>
        <v>0</v>
      </c>
      <c r="Q67" s="23">
        <f t="shared" ref="Q67" si="20">P67+Q58-Q59</f>
        <v>0</v>
      </c>
    </row>
    <row r="68" spans="2:18" x14ac:dyDescent="0.25">
      <c r="B68" s="115">
        <v>5</v>
      </c>
      <c r="C68" s="21" t="s">
        <v>460</v>
      </c>
      <c r="D68" s="115"/>
      <c r="E68" s="23">
        <f>ROUND(SUM(E64:E67),2)</f>
        <v>33606351.009999998</v>
      </c>
      <c r="F68" s="23">
        <f>SUM(F64:F67)</f>
        <v>33577889.927856363</v>
      </c>
      <c r="G68" s="23">
        <f t="shared" ref="G68:Q68" si="21">SUM(G64:G67)</f>
        <v>33549428.850274306</v>
      </c>
      <c r="H68" s="23">
        <f t="shared" si="21"/>
        <v>33520967.772692248</v>
      </c>
      <c r="I68" s="23">
        <f t="shared" si="21"/>
        <v>33492506.695110194</v>
      </c>
      <c r="J68" s="23">
        <f t="shared" si="21"/>
        <v>33464045.617528141</v>
      </c>
      <c r="K68" s="23">
        <f t="shared" si="21"/>
        <v>33435584.539946083</v>
      </c>
      <c r="L68" s="23">
        <f t="shared" si="21"/>
        <v>33407123.462364025</v>
      </c>
      <c r="M68" s="23">
        <f t="shared" si="21"/>
        <v>33378662.384781972</v>
      </c>
      <c r="N68" s="23">
        <f t="shared" si="21"/>
        <v>33350201.307199918</v>
      </c>
      <c r="O68" s="23">
        <f t="shared" si="21"/>
        <v>33321740.22961786</v>
      </c>
      <c r="P68" s="23">
        <f t="shared" si="21"/>
        <v>33293279.152035803</v>
      </c>
      <c r="Q68" s="23">
        <f t="shared" si="21"/>
        <v>33264818.074453749</v>
      </c>
    </row>
    <row r="69" spans="2:18" x14ac:dyDescent="0.25">
      <c r="B69" s="115"/>
      <c r="C69" s="21"/>
    </row>
    <row r="70" spans="2:18" x14ac:dyDescent="0.25">
      <c r="B70" s="115">
        <v>6</v>
      </c>
      <c r="C70" s="21" t="s">
        <v>20</v>
      </c>
      <c r="D70" s="21"/>
      <c r="F70" s="1">
        <f t="shared" ref="F70:Q70" si="22">(E68+F68)/2</f>
        <v>33592120.468928181</v>
      </c>
      <c r="G70" s="1">
        <f t="shared" si="22"/>
        <v>33563659.389065333</v>
      </c>
      <c r="H70" s="1">
        <f t="shared" si="22"/>
        <v>33535198.311483279</v>
      </c>
      <c r="I70" s="1">
        <f t="shared" si="22"/>
        <v>33506737.233901221</v>
      </c>
      <c r="J70" s="1">
        <f t="shared" si="22"/>
        <v>33478276.156319167</v>
      </c>
      <c r="K70" s="1">
        <f t="shared" si="22"/>
        <v>33449815.07873711</v>
      </c>
      <c r="L70" s="1">
        <f t="shared" si="22"/>
        <v>33421354.001155056</v>
      </c>
      <c r="M70" s="1">
        <f t="shared" si="22"/>
        <v>33392892.923572998</v>
      </c>
      <c r="N70" s="1">
        <f t="shared" si="22"/>
        <v>33364431.845990945</v>
      </c>
      <c r="O70" s="1">
        <f t="shared" si="22"/>
        <v>33335970.768408887</v>
      </c>
      <c r="P70" s="1">
        <f t="shared" si="22"/>
        <v>33307509.690826833</v>
      </c>
      <c r="Q70" s="1">
        <f t="shared" si="22"/>
        <v>33279048.613244776</v>
      </c>
    </row>
    <row r="71" spans="2:18" x14ac:dyDescent="0.25">
      <c r="B71" s="24"/>
      <c r="C71" s="25"/>
    </row>
    <row r="72" spans="2:18" x14ac:dyDescent="0.25">
      <c r="B72" s="115">
        <v>7</v>
      </c>
      <c r="C72" s="21" t="s">
        <v>21</v>
      </c>
      <c r="F72" s="26"/>
      <c r="G72" s="26"/>
      <c r="H72" s="26"/>
      <c r="I72" s="26"/>
      <c r="J72" s="26"/>
      <c r="K72" s="26"/>
      <c r="L72" s="26"/>
      <c r="M72" s="26"/>
      <c r="N72" s="26"/>
      <c r="O72" s="26"/>
      <c r="P72" s="26"/>
      <c r="Q72" s="26"/>
    </row>
    <row r="73" spans="2:18" x14ac:dyDescent="0.25">
      <c r="B73" s="24"/>
      <c r="C73" s="21" t="s">
        <v>6</v>
      </c>
      <c r="D73" s="21" t="s">
        <v>454</v>
      </c>
      <c r="F73" s="1">
        <f>F70*Inputs!C$15</f>
        <v>167655.09934205745</v>
      </c>
      <c r="G73" s="1">
        <f>G70*Inputs!D$15</f>
        <v>167513.05278157903</v>
      </c>
      <c r="H73" s="1">
        <f>H70*Inputs!E$15</f>
        <v>167371.00623248384</v>
      </c>
      <c r="I73" s="1">
        <f>I70*Inputs!F$15</f>
        <v>167228.95968338862</v>
      </c>
      <c r="J73" s="1">
        <f>J70*Inputs!G$15</f>
        <v>167086.91313429343</v>
      </c>
      <c r="K73" s="1">
        <f>K70*Inputs!H$15</f>
        <v>166944.86658519821</v>
      </c>
      <c r="L73" s="1">
        <f>L70*Inputs!I$15</f>
        <v>166802.82003610302</v>
      </c>
      <c r="M73" s="1">
        <f>M70*Inputs!J$15</f>
        <v>166660.7734870078</v>
      </c>
      <c r="N73" s="1">
        <f>N70*Inputs!K$15</f>
        <v>166518.72693791261</v>
      </c>
      <c r="O73" s="1">
        <f>O70*Inputs!L$15</f>
        <v>166376.68038881739</v>
      </c>
      <c r="P73" s="1">
        <f>P70*Inputs!M$15</f>
        <v>166234.6338397222</v>
      </c>
      <c r="Q73" s="1">
        <f>Q70*Inputs!N$15</f>
        <v>166092.58729062701</v>
      </c>
      <c r="R73" s="1">
        <f>SUM(F73:Q73)</f>
        <v>2002486.1197391904</v>
      </c>
    </row>
    <row r="74" spans="2:18" x14ac:dyDescent="0.25">
      <c r="B74" s="24"/>
      <c r="C74" s="21" t="s">
        <v>8</v>
      </c>
      <c r="D74" s="21" t="s">
        <v>455</v>
      </c>
      <c r="F74" s="1">
        <f>F70*Inputs!C$14</f>
        <v>24985.302202905732</v>
      </c>
      <c r="G74" s="1">
        <f>G70*Inputs!D$14</f>
        <v>24964.13328973599</v>
      </c>
      <c r="H74" s="1">
        <f>H70*Inputs!E$14</f>
        <v>24942.964378262666</v>
      </c>
      <c r="I74" s="1">
        <f>I70*Inputs!F$14</f>
        <v>24921.795466789339</v>
      </c>
      <c r="J74" s="1">
        <f>J70*Inputs!G$14</f>
        <v>24900.626555316016</v>
      </c>
      <c r="K74" s="1">
        <f>K70*Inputs!H$14</f>
        <v>24879.457643842688</v>
      </c>
      <c r="L74" s="1">
        <f>L70*Inputs!I$14</f>
        <v>24858.288732369365</v>
      </c>
      <c r="M74" s="1">
        <f>M70*Inputs!J$14</f>
        <v>24837.119820896041</v>
      </c>
      <c r="N74" s="1">
        <f>N70*Inputs!K$14</f>
        <v>24815.950909422718</v>
      </c>
      <c r="O74" s="1">
        <f>O70*Inputs!L$14</f>
        <v>24794.781997949391</v>
      </c>
      <c r="P74" s="1">
        <f>P70*Inputs!M$14</f>
        <v>24773.613086476067</v>
      </c>
      <c r="Q74" s="1">
        <f>Q70*Inputs!N$14</f>
        <v>24752.44417500274</v>
      </c>
      <c r="R74" s="1">
        <f>SUM(F74:Q74)</f>
        <v>298426.47825896874</v>
      </c>
    </row>
    <row r="75" spans="2:18" x14ac:dyDescent="0.25">
      <c r="B75" s="24"/>
      <c r="C75" s="25"/>
      <c r="G75" s="26"/>
      <c r="H75" s="26"/>
      <c r="I75" s="26"/>
      <c r="J75" s="26"/>
      <c r="K75" s="26"/>
      <c r="L75" s="26"/>
      <c r="M75" s="26"/>
      <c r="N75" s="26"/>
      <c r="O75" s="26"/>
      <c r="P75" s="26"/>
      <c r="Q75" s="26"/>
    </row>
    <row r="76" spans="2:18" x14ac:dyDescent="0.25">
      <c r="B76" s="115">
        <v>8</v>
      </c>
      <c r="C76" s="21" t="s">
        <v>24</v>
      </c>
    </row>
    <row r="77" spans="2:18" x14ac:dyDescent="0.25">
      <c r="B77" s="24"/>
      <c r="C77" s="21" t="s">
        <v>6</v>
      </c>
      <c r="D77" s="21" t="s">
        <v>25</v>
      </c>
      <c r="E77" s="27"/>
      <c r="F77" s="1">
        <v>28461.077582055863</v>
      </c>
      <c r="G77" s="1">
        <f>F77</f>
        <v>28461.077582055863</v>
      </c>
      <c r="H77" s="1">
        <f t="shared" ref="H77:Q77" si="23">G77</f>
        <v>28461.077582055863</v>
      </c>
      <c r="I77" s="1">
        <f t="shared" si="23"/>
        <v>28461.077582055863</v>
      </c>
      <c r="J77" s="1">
        <f t="shared" si="23"/>
        <v>28461.077582055863</v>
      </c>
      <c r="K77" s="1">
        <f t="shared" si="23"/>
        <v>28461.077582055863</v>
      </c>
      <c r="L77" s="1">
        <f t="shared" si="23"/>
        <v>28461.077582055863</v>
      </c>
      <c r="M77" s="1">
        <f t="shared" si="23"/>
        <v>28461.077582055863</v>
      </c>
      <c r="N77" s="1">
        <f t="shared" si="23"/>
        <v>28461.077582055863</v>
      </c>
      <c r="O77" s="1">
        <f t="shared" si="23"/>
        <v>28461.077582055863</v>
      </c>
      <c r="P77" s="1">
        <f t="shared" si="23"/>
        <v>28461.077582055863</v>
      </c>
      <c r="Q77" s="1">
        <f t="shared" si="23"/>
        <v>28461.077582055863</v>
      </c>
      <c r="R77" s="1">
        <f>SUM(F77:Q77)</f>
        <v>341532.93098467047</v>
      </c>
    </row>
    <row r="78" spans="2:18" x14ac:dyDescent="0.25">
      <c r="B78" s="24"/>
      <c r="C78" s="21" t="s">
        <v>8</v>
      </c>
      <c r="D78" s="21" t="s">
        <v>26</v>
      </c>
      <c r="F78" s="1">
        <v>0</v>
      </c>
      <c r="G78" s="1">
        <v>0</v>
      </c>
      <c r="H78" s="1">
        <v>0</v>
      </c>
      <c r="I78" s="1">
        <v>0</v>
      </c>
      <c r="J78" s="1">
        <v>0</v>
      </c>
      <c r="K78" s="1">
        <v>0</v>
      </c>
      <c r="L78" s="1">
        <v>0</v>
      </c>
      <c r="M78" s="1">
        <v>0</v>
      </c>
      <c r="N78" s="1">
        <v>0</v>
      </c>
      <c r="O78" s="1">
        <v>0</v>
      </c>
      <c r="P78" s="1">
        <v>0</v>
      </c>
      <c r="Q78" s="1">
        <v>0</v>
      </c>
      <c r="R78" s="1">
        <f>SUM(F78:Q78)</f>
        <v>0</v>
      </c>
    </row>
    <row r="79" spans="2:18" x14ac:dyDescent="0.25">
      <c r="B79" s="24"/>
      <c r="C79" s="21" t="s">
        <v>10</v>
      </c>
      <c r="D79" s="21" t="s">
        <v>27</v>
      </c>
      <c r="F79" s="1">
        <v>0</v>
      </c>
      <c r="G79" s="1">
        <v>0</v>
      </c>
      <c r="H79" s="1">
        <v>0</v>
      </c>
      <c r="I79" s="1">
        <v>0</v>
      </c>
      <c r="J79" s="1">
        <v>0</v>
      </c>
      <c r="K79" s="1">
        <v>0</v>
      </c>
      <c r="L79" s="1">
        <v>0</v>
      </c>
      <c r="M79" s="1">
        <v>0</v>
      </c>
      <c r="N79" s="1">
        <v>0</v>
      </c>
      <c r="O79" s="1">
        <v>0</v>
      </c>
      <c r="P79" s="1">
        <v>0</v>
      </c>
      <c r="Q79" s="1">
        <v>0</v>
      </c>
      <c r="R79" s="1">
        <f>SUM(F79:Q79)</f>
        <v>0</v>
      </c>
    </row>
    <row r="80" spans="2:18" x14ac:dyDescent="0.25">
      <c r="B80" s="24"/>
      <c r="C80" s="21" t="s">
        <v>12</v>
      </c>
      <c r="D80" s="21" t="s">
        <v>28</v>
      </c>
      <c r="F80" s="1">
        <f>SUMIF(Inputs!$C$51:$S$51,$T$50,Inputs!$C$50:$S$50)+SUMIF(Inputs!$C$64:$O$64,$T$50,Inputs!$C$63:$O$63)</f>
        <v>0</v>
      </c>
      <c r="G80" s="1">
        <f>SUMIF(Inputs!$C$51:$S$51,$T$50,Inputs!$C$50:$S$50)+SUMIF(Inputs!$C$64:$O$64,$T$50,Inputs!$C$63:$O$63)</f>
        <v>0</v>
      </c>
      <c r="H80" s="1">
        <f>SUMIF(Inputs!$C$51:$S$51,$T$50,Inputs!$C$50:$S$50)+SUMIF(Inputs!$C$64:$O$64,$T$50,Inputs!$C$63:$O$63)</f>
        <v>0</v>
      </c>
      <c r="I80" s="1">
        <f>SUMIF(Inputs!$C$51:$S$51,$T$50,Inputs!$C$50:$S$50)+SUMIF(Inputs!$C$64:$O$64,$T$50,Inputs!$C$63:$O$63)</f>
        <v>0</v>
      </c>
      <c r="J80" s="1">
        <f>SUMIF(Inputs!$C$51:$S$51,$T$50,Inputs!$C$50:$S$50)+SUMIF(Inputs!$C$64:$O$64,$T$50,Inputs!$C$63:$O$63)</f>
        <v>0</v>
      </c>
      <c r="K80" s="1">
        <f>SUMIF(Inputs!$C$51:$S$51,$T$50,Inputs!$C$50:$S$50)+SUMIF(Inputs!$C$64:$O$64,$T$50,Inputs!$C$63:$O$63)</f>
        <v>0</v>
      </c>
      <c r="L80" s="1">
        <f>SUMIF(Inputs!$C$51:$S$51,$T$50,Inputs!$C$50:$S$50)+SUMIF(Inputs!$C$64:$O$64,$T$50,Inputs!$C$63:$O$63)</f>
        <v>0</v>
      </c>
      <c r="M80" s="1">
        <f>SUMIF(Inputs!$C$51:$S$51,$T$50,Inputs!$C$50:$S$50)+SUMIF(Inputs!$C$64:$O$64,$T$50,Inputs!$C$63:$O$63)</f>
        <v>0</v>
      </c>
      <c r="N80" s="1">
        <f>SUMIF(Inputs!$C$51:$S$51,$T$50,Inputs!$C$50:$S$50)+SUMIF(Inputs!$C$64:$O$64,$T$50,Inputs!$C$63:$O$63)</f>
        <v>0</v>
      </c>
      <c r="O80" s="1">
        <f>SUMIF(Inputs!$C$51:$S$51,$T$50,Inputs!$C$50:$S$50)+SUMIF(Inputs!$C$64:$O$64,$T$50,Inputs!$C$63:$O$63)</f>
        <v>0</v>
      </c>
      <c r="P80" s="1">
        <f>SUMIF(Inputs!$C$51:$S$51,$T$50,Inputs!$C$50:$S$50)+SUMIF(Inputs!$C$64:$O$64,$T$50,Inputs!$C$63:$O$63)</f>
        <v>0</v>
      </c>
      <c r="Q80" s="1">
        <f>SUMIF(Inputs!$C$51:$S$51,$T$50,Inputs!$C$50:$S$50)+SUMIF(Inputs!$C$64:$O$64,$T$50,Inputs!$C$63:$O$63)</f>
        <v>0</v>
      </c>
      <c r="R80" s="1">
        <f>SUM(F80:Q80)</f>
        <v>0</v>
      </c>
    </row>
    <row r="81" spans="2:21" x14ac:dyDescent="0.25">
      <c r="B81" s="24"/>
      <c r="C81" s="21" t="s">
        <v>14</v>
      </c>
      <c r="D81" s="21" t="s">
        <v>29</v>
      </c>
      <c r="F81" s="23">
        <v>0</v>
      </c>
      <c r="G81" s="23">
        <v>0</v>
      </c>
      <c r="H81" s="23">
        <v>0</v>
      </c>
      <c r="I81" s="23">
        <v>0</v>
      </c>
      <c r="J81" s="23">
        <v>0</v>
      </c>
      <c r="K81" s="23">
        <v>0</v>
      </c>
      <c r="L81" s="23">
        <v>0</v>
      </c>
      <c r="M81" s="23">
        <v>0</v>
      </c>
      <c r="N81" s="23">
        <v>0</v>
      </c>
      <c r="O81" s="23">
        <v>0</v>
      </c>
      <c r="P81" s="23">
        <v>0</v>
      </c>
      <c r="Q81" s="23">
        <v>0</v>
      </c>
      <c r="R81" s="23">
        <f>SUM(F81:Q81)</f>
        <v>0</v>
      </c>
    </row>
    <row r="82" spans="2:21" x14ac:dyDescent="0.25">
      <c r="B82" s="24"/>
      <c r="C82" s="25"/>
      <c r="D82" s="28"/>
      <c r="F82" s="28"/>
      <c r="G82" s="28"/>
      <c r="H82" s="28"/>
      <c r="I82" s="28"/>
      <c r="J82" s="28"/>
      <c r="K82" s="28"/>
      <c r="L82" s="28"/>
      <c r="M82" s="28"/>
      <c r="N82" s="28"/>
      <c r="O82" s="28"/>
      <c r="P82" s="28"/>
      <c r="Q82" s="28"/>
    </row>
    <row r="83" spans="2:21" ht="13" thickBot="1" x14ac:dyDescent="0.3">
      <c r="B83" s="115">
        <v>9</v>
      </c>
      <c r="C83" s="21" t="s">
        <v>457</v>
      </c>
      <c r="F83" s="29">
        <f>ROUND(SUM(F73:F81),2)</f>
        <v>221101.48</v>
      </c>
      <c r="G83" s="29">
        <f t="shared" ref="G83:Q83" si="24">ROUND(SUM(G73:G81),2)</f>
        <v>220938.26</v>
      </c>
      <c r="H83" s="29">
        <f t="shared" si="24"/>
        <v>220775.05</v>
      </c>
      <c r="I83" s="29">
        <f t="shared" si="24"/>
        <v>220611.83</v>
      </c>
      <c r="J83" s="29">
        <f t="shared" si="24"/>
        <v>220448.62</v>
      </c>
      <c r="K83" s="29">
        <f t="shared" si="24"/>
        <v>220285.4</v>
      </c>
      <c r="L83" s="29">
        <f t="shared" si="24"/>
        <v>220122.19</v>
      </c>
      <c r="M83" s="29">
        <f t="shared" si="24"/>
        <v>219958.97</v>
      </c>
      <c r="N83" s="29">
        <f t="shared" si="24"/>
        <v>219795.76</v>
      </c>
      <c r="O83" s="29">
        <f t="shared" si="24"/>
        <v>219632.54</v>
      </c>
      <c r="P83" s="29">
        <f t="shared" si="24"/>
        <v>219469.32</v>
      </c>
      <c r="Q83" s="29">
        <f t="shared" si="24"/>
        <v>219306.11</v>
      </c>
      <c r="R83" s="29">
        <f>ROUND(SUM(R73:R81),2)</f>
        <v>2642445.5299999998</v>
      </c>
    </row>
    <row r="84" spans="2:21" ht="13" thickTop="1" x14ac:dyDescent="0.25">
      <c r="B84" s="24"/>
      <c r="C84" s="25"/>
    </row>
    <row r="85" spans="2:21" x14ac:dyDescent="0.25">
      <c r="B85" s="30"/>
      <c r="C85" s="30" t="s">
        <v>33</v>
      </c>
    </row>
    <row r="86" spans="2:21" x14ac:dyDescent="0.25">
      <c r="C86" s="21" t="s">
        <v>34</v>
      </c>
      <c r="D86" s="21" t="s">
        <v>35</v>
      </c>
    </row>
    <row r="87" spans="2:21" x14ac:dyDescent="0.25">
      <c r="C87" s="21" t="s">
        <v>36</v>
      </c>
      <c r="D87" s="21" t="s">
        <v>37</v>
      </c>
    </row>
    <row r="88" spans="2:21" x14ac:dyDescent="0.25">
      <c r="C88" s="21" t="s">
        <v>38</v>
      </c>
      <c r="D88" s="21" t="s">
        <v>39</v>
      </c>
    </row>
    <row r="89" spans="2:21" x14ac:dyDescent="0.25">
      <c r="C89" s="21" t="s">
        <v>40</v>
      </c>
      <c r="D89" s="21" t="s">
        <v>456</v>
      </c>
    </row>
    <row r="90" spans="2:21" x14ac:dyDescent="0.25">
      <c r="C90" s="21" t="s">
        <v>42</v>
      </c>
      <c r="D90" s="31" t="s">
        <v>43</v>
      </c>
    </row>
    <row r="91" spans="2:21" x14ac:dyDescent="0.25">
      <c r="C91" s="21" t="s">
        <v>44</v>
      </c>
      <c r="D91" s="31" t="s">
        <v>45</v>
      </c>
      <c r="G91" s="32"/>
    </row>
    <row r="92" spans="2:21" x14ac:dyDescent="0.25">
      <c r="C92" s="21" t="s">
        <v>46</v>
      </c>
      <c r="D92" s="21" t="s">
        <v>47</v>
      </c>
    </row>
    <row r="93" spans="2:21" x14ac:dyDescent="0.25">
      <c r="C93" s="21" t="s">
        <v>48</v>
      </c>
      <c r="D93" s="21" t="s">
        <v>458</v>
      </c>
    </row>
    <row r="94" spans="2:21" x14ac:dyDescent="0.25">
      <c r="B94" s="21"/>
      <c r="C94" s="21"/>
    </row>
    <row r="95" spans="2:21" s="574" customFormat="1" ht="14" x14ac:dyDescent="0.3">
      <c r="B95" s="575" t="str">
        <f>Inputs!$A$6</f>
        <v>JANUARY 2021 THROUGH DECEMBER 2021</v>
      </c>
      <c r="C95" s="575"/>
      <c r="D95" s="575"/>
      <c r="E95" s="575"/>
      <c r="F95" s="575"/>
      <c r="G95" s="575"/>
      <c r="H95" s="575"/>
      <c r="I95" s="575"/>
      <c r="J95" s="575"/>
      <c r="K95" s="575"/>
      <c r="L95" s="575"/>
      <c r="M95" s="575"/>
      <c r="N95" s="575"/>
      <c r="O95" s="575"/>
      <c r="P95" s="575"/>
      <c r="Q95" s="575"/>
      <c r="R95" s="575"/>
      <c r="T95" s="574">
        <v>3</v>
      </c>
      <c r="U95" s="578"/>
    </row>
    <row r="96" spans="2:21" s="574" customFormat="1" ht="14" x14ac:dyDescent="0.3">
      <c r="B96" s="576" t="s">
        <v>662</v>
      </c>
      <c r="C96" s="576"/>
      <c r="D96" s="576"/>
      <c r="E96" s="576"/>
      <c r="F96" s="576"/>
      <c r="G96" s="576"/>
      <c r="H96" s="576"/>
      <c r="I96" s="576"/>
      <c r="J96" s="576"/>
      <c r="K96" s="576"/>
      <c r="L96" s="576"/>
      <c r="M96" s="576"/>
      <c r="N96" s="576"/>
      <c r="O96" s="576"/>
      <c r="P96" s="576"/>
      <c r="Q96" s="576"/>
      <c r="R96" s="576"/>
      <c r="U96" s="578"/>
    </row>
    <row r="97" spans="1:21" x14ac:dyDescent="0.25">
      <c r="B97" s="9"/>
      <c r="C97" s="9"/>
      <c r="D97" s="9"/>
      <c r="E97" s="9"/>
      <c r="F97" s="9"/>
      <c r="G97" s="9"/>
      <c r="H97" s="9"/>
      <c r="I97" s="9"/>
      <c r="J97" s="9"/>
      <c r="K97" s="9"/>
      <c r="L97" s="9"/>
      <c r="M97" s="9"/>
      <c r="N97" s="9"/>
      <c r="O97" s="9"/>
      <c r="P97" s="9"/>
      <c r="Q97" s="9"/>
      <c r="R97" s="9"/>
      <c r="U97" s="13"/>
    </row>
    <row r="98" spans="1:21" x14ac:dyDescent="0.25">
      <c r="B98" s="9"/>
      <c r="C98" s="9"/>
      <c r="D98" s="9"/>
      <c r="E98" s="9"/>
      <c r="F98" s="9"/>
      <c r="G98" s="9"/>
      <c r="H98" s="9"/>
      <c r="I98" s="9"/>
      <c r="J98" s="9"/>
      <c r="K98" s="9"/>
      <c r="L98" s="9"/>
      <c r="M98" s="9"/>
      <c r="N98" s="9"/>
      <c r="O98" s="9"/>
      <c r="P98" s="9"/>
      <c r="Q98" s="9"/>
      <c r="R98" s="9"/>
      <c r="U98" s="13"/>
    </row>
    <row r="99" spans="1:21" ht="13" thickBot="1" x14ac:dyDescent="0.3">
      <c r="B99" s="10"/>
      <c r="C99" s="10"/>
      <c r="D99" s="11"/>
      <c r="E99" s="11"/>
      <c r="F99" s="11"/>
      <c r="G99" s="11"/>
      <c r="H99" s="11"/>
      <c r="I99" s="11"/>
      <c r="J99" s="11"/>
      <c r="K99" s="3"/>
      <c r="L99" s="3"/>
      <c r="M99" s="3"/>
      <c r="N99" s="3"/>
      <c r="O99" s="3"/>
      <c r="P99" s="3"/>
      <c r="Q99" s="3"/>
      <c r="R99" s="3"/>
      <c r="U99" s="13"/>
    </row>
    <row r="100" spans="1:21" x14ac:dyDescent="0.25">
      <c r="B100" s="315"/>
      <c r="C100" s="316"/>
      <c r="D100" s="317"/>
      <c r="E100" s="15" t="s">
        <v>0</v>
      </c>
      <c r="F100" s="15" t="str">
        <f>Inputs!C$11</f>
        <v>Estimated</v>
      </c>
      <c r="G100" s="15" t="str">
        <f>Inputs!D$11</f>
        <v>Estimated</v>
      </c>
      <c r="H100" s="15" t="str">
        <f>Inputs!E$11</f>
        <v>Estimated</v>
      </c>
      <c r="I100" s="15" t="str">
        <f>Inputs!F$11</f>
        <v>Estimated</v>
      </c>
      <c r="J100" s="15" t="str">
        <f>Inputs!G$11</f>
        <v>Estimated</v>
      </c>
      <c r="K100" s="15" t="str">
        <f>Inputs!H$11</f>
        <v>Estimated</v>
      </c>
      <c r="L100" s="15" t="str">
        <f>Inputs!I$11</f>
        <v>Estimated</v>
      </c>
      <c r="M100" s="15" t="str">
        <f>Inputs!J$11</f>
        <v>Estimated</v>
      </c>
      <c r="N100" s="15" t="str">
        <f>Inputs!K$11</f>
        <v>Estimated</v>
      </c>
      <c r="O100" s="15" t="str">
        <f>Inputs!L$11</f>
        <v>Estimated</v>
      </c>
      <c r="P100" s="15" t="str">
        <f>Inputs!M$11</f>
        <v>Estimated</v>
      </c>
      <c r="Q100" s="15" t="str">
        <f>Inputs!N$11</f>
        <v>Estimated</v>
      </c>
      <c r="R100" s="314" t="s">
        <v>461</v>
      </c>
      <c r="U100" s="13"/>
    </row>
    <row r="101" spans="1:21" ht="13" thickBot="1" x14ac:dyDescent="0.3">
      <c r="B101" s="310"/>
      <c r="C101" s="18"/>
      <c r="D101" s="20" t="s">
        <v>3</v>
      </c>
      <c r="E101" s="19" t="s">
        <v>4</v>
      </c>
      <c r="F101" s="19" t="str">
        <f>Inputs!C$12</f>
        <v>January</v>
      </c>
      <c r="G101" s="19" t="str">
        <f>Inputs!D$12</f>
        <v>February</v>
      </c>
      <c r="H101" s="19" t="str">
        <f>Inputs!E$12</f>
        <v xml:space="preserve">March </v>
      </c>
      <c r="I101" s="19" t="str">
        <f>Inputs!F$12</f>
        <v xml:space="preserve">April </v>
      </c>
      <c r="J101" s="19" t="str">
        <f>Inputs!G$12</f>
        <v>May</v>
      </c>
      <c r="K101" s="19" t="str">
        <f>Inputs!H$12</f>
        <v>June</v>
      </c>
      <c r="L101" s="19" t="str">
        <f>Inputs!I$12</f>
        <v>July</v>
      </c>
      <c r="M101" s="19" t="str">
        <f>Inputs!J$12</f>
        <v>August</v>
      </c>
      <c r="N101" s="19" t="str">
        <f>Inputs!K$12</f>
        <v>September</v>
      </c>
      <c r="O101" s="19" t="str">
        <f>Inputs!L$12</f>
        <v>October</v>
      </c>
      <c r="P101" s="19" t="str">
        <f>Inputs!M$12</f>
        <v>November</v>
      </c>
      <c r="Q101" s="19" t="str">
        <f>Inputs!N$12</f>
        <v>December</v>
      </c>
      <c r="R101" s="20" t="str">
        <f>Inputs!O$12</f>
        <v>Total</v>
      </c>
      <c r="U101" s="13"/>
    </row>
    <row r="102" spans="1:21" x14ac:dyDescent="0.25">
      <c r="B102" s="115">
        <v>1</v>
      </c>
      <c r="C102" s="21" t="s">
        <v>5</v>
      </c>
      <c r="D102" s="115"/>
      <c r="U102" s="13"/>
    </row>
    <row r="103" spans="1:21" x14ac:dyDescent="0.25">
      <c r="A103" s="1">
        <f>A59+16</f>
        <v>33</v>
      </c>
      <c r="B103" s="115"/>
      <c r="C103" s="21" t="s">
        <v>6</v>
      </c>
      <c r="D103" s="21" t="s">
        <v>7</v>
      </c>
      <c r="F103" s="1">
        <v>0</v>
      </c>
      <c r="G103" s="1">
        <v>0</v>
      </c>
      <c r="H103" s="1">
        <v>0</v>
      </c>
      <c r="I103" s="1">
        <v>0</v>
      </c>
      <c r="J103" s="1">
        <v>0</v>
      </c>
      <c r="K103" s="1">
        <v>0</v>
      </c>
      <c r="L103" s="1">
        <v>0</v>
      </c>
      <c r="M103" s="1">
        <v>0</v>
      </c>
      <c r="N103" s="1">
        <v>0</v>
      </c>
      <c r="O103" s="1">
        <v>0</v>
      </c>
      <c r="P103" s="1">
        <v>0</v>
      </c>
      <c r="Q103" s="1">
        <v>0</v>
      </c>
      <c r="R103" s="1">
        <f>SUM(F103:Q103)</f>
        <v>0</v>
      </c>
      <c r="U103" s="13"/>
    </row>
    <row r="104" spans="1:21" x14ac:dyDescent="0.25">
      <c r="A104" s="1">
        <f>A60+16</f>
        <v>38</v>
      </c>
      <c r="B104" s="115"/>
      <c r="C104" s="21" t="s">
        <v>8</v>
      </c>
      <c r="D104" s="21" t="s">
        <v>9</v>
      </c>
      <c r="F104" s="1">
        <v>0</v>
      </c>
      <c r="G104" s="1">
        <v>0</v>
      </c>
      <c r="H104" s="1">
        <v>0</v>
      </c>
      <c r="I104" s="1">
        <v>0</v>
      </c>
      <c r="J104" s="1">
        <v>0</v>
      </c>
      <c r="K104" s="1">
        <v>0</v>
      </c>
      <c r="L104" s="1">
        <v>0</v>
      </c>
      <c r="M104" s="1">
        <v>0</v>
      </c>
      <c r="N104" s="1">
        <v>0</v>
      </c>
      <c r="O104" s="1">
        <v>0</v>
      </c>
      <c r="P104" s="1">
        <v>0</v>
      </c>
      <c r="Q104" s="1">
        <v>0</v>
      </c>
      <c r="R104" s="1">
        <f>SUM(F104:Q104)</f>
        <v>0</v>
      </c>
      <c r="U104" s="13"/>
    </row>
    <row r="105" spans="1:21" x14ac:dyDescent="0.25">
      <c r="A105" s="1">
        <f>A61+16</f>
        <v>36</v>
      </c>
      <c r="B105" s="115"/>
      <c r="C105" s="21" t="s">
        <v>10</v>
      </c>
      <c r="D105" s="21" t="s">
        <v>11</v>
      </c>
      <c r="F105" s="1">
        <v>0</v>
      </c>
      <c r="G105" s="1">
        <v>0</v>
      </c>
      <c r="H105" s="1">
        <v>0</v>
      </c>
      <c r="I105" s="1">
        <v>0</v>
      </c>
      <c r="J105" s="1">
        <v>0</v>
      </c>
      <c r="K105" s="1">
        <v>0</v>
      </c>
      <c r="L105" s="1">
        <v>0</v>
      </c>
      <c r="M105" s="1">
        <v>0</v>
      </c>
      <c r="N105" s="1">
        <v>0</v>
      </c>
      <c r="O105" s="1">
        <v>0</v>
      </c>
      <c r="P105" s="1">
        <v>0</v>
      </c>
      <c r="Q105" s="1">
        <v>0</v>
      </c>
      <c r="R105" s="1">
        <f>SUM(F105:Q105)</f>
        <v>0</v>
      </c>
      <c r="U105" s="13"/>
    </row>
    <row r="106" spans="1:21" x14ac:dyDescent="0.25">
      <c r="A106" s="1">
        <f>A62+16</f>
        <v>45</v>
      </c>
      <c r="B106" s="115"/>
      <c r="C106" s="21" t="s">
        <v>12</v>
      </c>
      <c r="D106" s="21" t="s">
        <v>13</v>
      </c>
      <c r="F106" s="1">
        <v>0</v>
      </c>
      <c r="G106" s="1">
        <v>0</v>
      </c>
      <c r="H106" s="1">
        <v>0</v>
      </c>
      <c r="I106" s="1">
        <v>0</v>
      </c>
      <c r="J106" s="1">
        <v>0</v>
      </c>
      <c r="K106" s="1">
        <v>0</v>
      </c>
      <c r="L106" s="1">
        <v>0</v>
      </c>
      <c r="M106" s="1">
        <v>0</v>
      </c>
      <c r="N106" s="1">
        <v>0</v>
      </c>
      <c r="O106" s="1">
        <v>0</v>
      </c>
      <c r="P106" s="1">
        <v>0</v>
      </c>
      <c r="Q106" s="1">
        <v>0</v>
      </c>
      <c r="R106" s="1">
        <f>SUM(F106:Q106)</f>
        <v>0</v>
      </c>
      <c r="U106" s="13"/>
    </row>
    <row r="107" spans="1:21" x14ac:dyDescent="0.25">
      <c r="A107" s="1">
        <f>A150-16</f>
        <v>43</v>
      </c>
      <c r="B107" s="115"/>
      <c r="C107" s="21" t="s">
        <v>14</v>
      </c>
      <c r="D107" s="21" t="s">
        <v>15</v>
      </c>
      <c r="F107" s="1">
        <v>0</v>
      </c>
      <c r="G107" s="1">
        <v>0</v>
      </c>
      <c r="H107" s="1">
        <v>0</v>
      </c>
      <c r="I107" s="1">
        <v>0</v>
      </c>
      <c r="J107" s="1">
        <v>0</v>
      </c>
      <c r="K107" s="1">
        <v>0</v>
      </c>
      <c r="L107" s="1">
        <v>0</v>
      </c>
      <c r="M107" s="1">
        <v>0</v>
      </c>
      <c r="N107" s="1">
        <v>0</v>
      </c>
      <c r="O107" s="1">
        <v>0</v>
      </c>
      <c r="P107" s="1">
        <v>0</v>
      </c>
      <c r="Q107" s="1">
        <v>0</v>
      </c>
      <c r="R107" s="1">
        <f>SUM(F107:Q107)</f>
        <v>0</v>
      </c>
      <c r="U107" s="13"/>
    </row>
    <row r="108" spans="1:21" x14ac:dyDescent="0.25">
      <c r="B108" s="115">
        <v>2</v>
      </c>
      <c r="C108" s="21" t="s">
        <v>16</v>
      </c>
      <c r="D108" s="115"/>
      <c r="E108" s="1">
        <v>0</v>
      </c>
      <c r="F108" s="1">
        <f t="shared" ref="F108:Q108" si="25">E108+F104-F105</f>
        <v>0</v>
      </c>
      <c r="G108" s="1">
        <f t="shared" si="25"/>
        <v>0</v>
      </c>
      <c r="H108" s="1">
        <f t="shared" si="25"/>
        <v>0</v>
      </c>
      <c r="I108" s="1">
        <f t="shared" si="25"/>
        <v>0</v>
      </c>
      <c r="J108" s="1">
        <f t="shared" si="25"/>
        <v>0</v>
      </c>
      <c r="K108" s="1">
        <f t="shared" si="25"/>
        <v>0</v>
      </c>
      <c r="L108" s="1">
        <f t="shared" si="25"/>
        <v>0</v>
      </c>
      <c r="M108" s="1">
        <f t="shared" si="25"/>
        <v>0</v>
      </c>
      <c r="N108" s="1">
        <f t="shared" si="25"/>
        <v>0</v>
      </c>
      <c r="O108" s="1">
        <f t="shared" si="25"/>
        <v>0</v>
      </c>
      <c r="P108" s="1">
        <f t="shared" si="25"/>
        <v>0</v>
      </c>
      <c r="Q108" s="1">
        <f t="shared" si="25"/>
        <v>0</v>
      </c>
      <c r="U108" s="13"/>
    </row>
    <row r="109" spans="1:21" x14ac:dyDescent="0.25">
      <c r="B109" s="115">
        <v>3</v>
      </c>
      <c r="C109" s="21" t="s">
        <v>459</v>
      </c>
      <c r="D109" s="115"/>
      <c r="E109" s="22">
        <v>1499322.21</v>
      </c>
      <c r="F109" s="1">
        <f t="shared" ref="F109:Q109" si="26">E109-F120-F121-F122+F105+F106-F107</f>
        <v>1499322.21</v>
      </c>
      <c r="G109" s="1">
        <f t="shared" si="26"/>
        <v>1499322.21</v>
      </c>
      <c r="H109" s="1">
        <f t="shared" si="26"/>
        <v>1499322.21</v>
      </c>
      <c r="I109" s="1">
        <f t="shared" si="26"/>
        <v>1499322.21</v>
      </c>
      <c r="J109" s="1">
        <f t="shared" si="26"/>
        <v>1499322.21</v>
      </c>
      <c r="K109" s="1">
        <f t="shared" si="26"/>
        <v>1499322.21</v>
      </c>
      <c r="L109" s="1">
        <f t="shared" si="26"/>
        <v>1499322.21</v>
      </c>
      <c r="M109" s="1">
        <f t="shared" si="26"/>
        <v>1499322.21</v>
      </c>
      <c r="N109" s="1">
        <f t="shared" si="26"/>
        <v>1499322.21</v>
      </c>
      <c r="O109" s="1">
        <f t="shared" si="26"/>
        <v>1499322.21</v>
      </c>
      <c r="P109" s="1">
        <f t="shared" si="26"/>
        <v>1499322.21</v>
      </c>
      <c r="Q109" s="1">
        <f t="shared" si="26"/>
        <v>1499322.21</v>
      </c>
      <c r="U109" s="13"/>
    </row>
    <row r="110" spans="1:21" x14ac:dyDescent="0.25">
      <c r="B110" s="115">
        <v>4</v>
      </c>
      <c r="C110" s="21" t="s">
        <v>18</v>
      </c>
      <c r="D110" s="115"/>
      <c r="E110" s="23">
        <v>0</v>
      </c>
      <c r="F110" s="23">
        <f t="shared" ref="F110:Q110" si="27">E110+F103-F104</f>
        <v>0</v>
      </c>
      <c r="G110" s="23">
        <f t="shared" si="27"/>
        <v>0</v>
      </c>
      <c r="H110" s="23">
        <f t="shared" si="27"/>
        <v>0</v>
      </c>
      <c r="I110" s="23">
        <f t="shared" si="27"/>
        <v>0</v>
      </c>
      <c r="J110" s="23">
        <f t="shared" si="27"/>
        <v>0</v>
      </c>
      <c r="K110" s="23">
        <f t="shared" si="27"/>
        <v>0</v>
      </c>
      <c r="L110" s="23">
        <f t="shared" si="27"/>
        <v>0</v>
      </c>
      <c r="M110" s="23">
        <f t="shared" si="27"/>
        <v>0</v>
      </c>
      <c r="N110" s="23">
        <f t="shared" si="27"/>
        <v>0</v>
      </c>
      <c r="O110" s="23">
        <f t="shared" si="27"/>
        <v>0</v>
      </c>
      <c r="P110" s="23">
        <f t="shared" si="27"/>
        <v>0</v>
      </c>
      <c r="Q110" s="23">
        <f t="shared" si="27"/>
        <v>0</v>
      </c>
      <c r="U110" s="13"/>
    </row>
    <row r="111" spans="1:21" x14ac:dyDescent="0.25">
      <c r="B111" s="115">
        <v>5</v>
      </c>
      <c r="C111" s="21" t="s">
        <v>460</v>
      </c>
      <c r="D111" s="115"/>
      <c r="E111" s="23">
        <f>ROUND(SUM(E108:E110),2)</f>
        <v>1499322.21</v>
      </c>
      <c r="F111" s="23">
        <f t="shared" ref="F111:Q111" si="28">SUM(F108:F110)</f>
        <v>1499322.21</v>
      </c>
      <c r="G111" s="23">
        <f t="shared" si="28"/>
        <v>1499322.21</v>
      </c>
      <c r="H111" s="23">
        <f t="shared" si="28"/>
        <v>1499322.21</v>
      </c>
      <c r="I111" s="23">
        <f t="shared" si="28"/>
        <v>1499322.21</v>
      </c>
      <c r="J111" s="23">
        <f t="shared" si="28"/>
        <v>1499322.21</v>
      </c>
      <c r="K111" s="23">
        <f t="shared" si="28"/>
        <v>1499322.21</v>
      </c>
      <c r="L111" s="23">
        <f t="shared" si="28"/>
        <v>1499322.21</v>
      </c>
      <c r="M111" s="23">
        <f t="shared" si="28"/>
        <v>1499322.21</v>
      </c>
      <c r="N111" s="23">
        <f t="shared" si="28"/>
        <v>1499322.21</v>
      </c>
      <c r="O111" s="23">
        <f t="shared" si="28"/>
        <v>1499322.21</v>
      </c>
      <c r="P111" s="23">
        <f t="shared" si="28"/>
        <v>1499322.21</v>
      </c>
      <c r="Q111" s="23">
        <f t="shared" si="28"/>
        <v>1499322.21</v>
      </c>
      <c r="U111" s="13"/>
    </row>
    <row r="112" spans="1:21" x14ac:dyDescent="0.25">
      <c r="B112" s="115"/>
      <c r="C112" s="21"/>
      <c r="U112" s="13"/>
    </row>
    <row r="113" spans="1:21" x14ac:dyDescent="0.25">
      <c r="B113" s="115">
        <v>6</v>
      </c>
      <c r="C113" s="21" t="s">
        <v>20</v>
      </c>
      <c r="D113" s="21"/>
      <c r="F113" s="1">
        <f t="shared" ref="F113:Q113" si="29">(E111+F111)/2</f>
        <v>1499322.21</v>
      </c>
      <c r="G113" s="1">
        <f t="shared" si="29"/>
        <v>1499322.21</v>
      </c>
      <c r="H113" s="1">
        <f t="shared" si="29"/>
        <v>1499322.21</v>
      </c>
      <c r="I113" s="1">
        <f t="shared" si="29"/>
        <v>1499322.21</v>
      </c>
      <c r="J113" s="1">
        <f t="shared" si="29"/>
        <v>1499322.21</v>
      </c>
      <c r="K113" s="1">
        <f t="shared" si="29"/>
        <v>1499322.21</v>
      </c>
      <c r="L113" s="1">
        <f t="shared" si="29"/>
        <v>1499322.21</v>
      </c>
      <c r="M113" s="1">
        <f t="shared" si="29"/>
        <v>1499322.21</v>
      </c>
      <c r="N113" s="1">
        <f t="shared" si="29"/>
        <v>1499322.21</v>
      </c>
      <c r="O113" s="1">
        <f t="shared" si="29"/>
        <v>1499322.21</v>
      </c>
      <c r="P113" s="1">
        <f t="shared" si="29"/>
        <v>1499322.21</v>
      </c>
      <c r="Q113" s="1">
        <f t="shared" si="29"/>
        <v>1499322.21</v>
      </c>
      <c r="U113" s="13"/>
    </row>
    <row r="114" spans="1:21" x14ac:dyDescent="0.25">
      <c r="B114" s="24"/>
      <c r="C114" s="25"/>
      <c r="G114" s="1" t="s">
        <v>161</v>
      </c>
      <c r="U114" s="13"/>
    </row>
    <row r="115" spans="1:21" x14ac:dyDescent="0.25">
      <c r="B115" s="115">
        <v>7</v>
      </c>
      <c r="C115" s="21" t="s">
        <v>21</v>
      </c>
      <c r="F115" s="26"/>
      <c r="G115" s="26"/>
      <c r="H115" s="26"/>
      <c r="I115" s="26"/>
      <c r="J115" s="26"/>
      <c r="K115" s="26"/>
      <c r="L115" s="26"/>
      <c r="M115" s="26"/>
      <c r="N115" s="26"/>
      <c r="O115" s="26"/>
      <c r="P115" s="26"/>
      <c r="Q115" s="26"/>
      <c r="U115" s="13"/>
    </row>
    <row r="116" spans="1:21" x14ac:dyDescent="0.25">
      <c r="B116" s="24"/>
      <c r="C116" s="21" t="s">
        <v>6</v>
      </c>
      <c r="D116" s="21" t="s">
        <v>454</v>
      </c>
      <c r="F116" s="1">
        <f>F113*Inputs!C$15</f>
        <v>7482.9754881301042</v>
      </c>
      <c r="G116" s="1">
        <f>G113*Inputs!D$15</f>
        <v>7482.9754881301042</v>
      </c>
      <c r="H116" s="1">
        <f>H113*Inputs!E$15</f>
        <v>7482.9754881301042</v>
      </c>
      <c r="I116" s="1">
        <f>I113*Inputs!F$15</f>
        <v>7482.9754881301042</v>
      </c>
      <c r="J116" s="1">
        <f>J113*Inputs!G$15</f>
        <v>7482.9754881301042</v>
      </c>
      <c r="K116" s="1">
        <f>K113*Inputs!H$15</f>
        <v>7482.9754881301042</v>
      </c>
      <c r="L116" s="1">
        <f>L113*Inputs!I$15</f>
        <v>7482.9754881301042</v>
      </c>
      <c r="M116" s="1">
        <f>M113*Inputs!J$15</f>
        <v>7482.9754881301042</v>
      </c>
      <c r="N116" s="1">
        <f>N113*Inputs!K$15</f>
        <v>7482.9754881301042</v>
      </c>
      <c r="O116" s="1">
        <f>O113*Inputs!L$15</f>
        <v>7482.9754881301042</v>
      </c>
      <c r="P116" s="1">
        <f>P113*Inputs!M$15</f>
        <v>7482.9754881301042</v>
      </c>
      <c r="Q116" s="1">
        <f>Q113*Inputs!N$15</f>
        <v>7482.9754881301042</v>
      </c>
      <c r="R116" s="1">
        <f>SUM(F116:Q116)</f>
        <v>89795.705857561246</v>
      </c>
      <c r="U116" s="13"/>
    </row>
    <row r="117" spans="1:21" x14ac:dyDescent="0.25">
      <c r="B117" s="24"/>
      <c r="C117" s="21" t="s">
        <v>8</v>
      </c>
      <c r="D117" s="21" t="s">
        <v>455</v>
      </c>
      <c r="F117" s="1">
        <f>F113*Inputs!C$14</f>
        <v>1115.1727843745064</v>
      </c>
      <c r="G117" s="1">
        <f>G113*Inputs!D$14</f>
        <v>1115.1727843745064</v>
      </c>
      <c r="H117" s="1">
        <f>H113*Inputs!E$14</f>
        <v>1115.1727843745064</v>
      </c>
      <c r="I117" s="1">
        <f>I113*Inputs!F$14</f>
        <v>1115.1727843745064</v>
      </c>
      <c r="J117" s="1">
        <f>J113*Inputs!G$14</f>
        <v>1115.1727843745064</v>
      </c>
      <c r="K117" s="1">
        <f>K113*Inputs!H$14</f>
        <v>1115.1727843745064</v>
      </c>
      <c r="L117" s="1">
        <f>L113*Inputs!I$14</f>
        <v>1115.1727843745064</v>
      </c>
      <c r="M117" s="1">
        <f>M113*Inputs!J$14</f>
        <v>1115.1727843745064</v>
      </c>
      <c r="N117" s="1">
        <f>N113*Inputs!K$14</f>
        <v>1115.1727843745064</v>
      </c>
      <c r="O117" s="1">
        <f>O113*Inputs!L$14</f>
        <v>1115.1727843745064</v>
      </c>
      <c r="P117" s="1">
        <f>P113*Inputs!M$14</f>
        <v>1115.1727843745064</v>
      </c>
      <c r="Q117" s="1">
        <f>Q113*Inputs!N$14</f>
        <v>1115.1727843745064</v>
      </c>
      <c r="R117" s="1">
        <f>SUM(F117:Q117)</f>
        <v>13382.073412494077</v>
      </c>
      <c r="U117" s="13"/>
    </row>
    <row r="118" spans="1:21" x14ac:dyDescent="0.25">
      <c r="B118" s="24"/>
      <c r="C118" s="25"/>
      <c r="G118" s="26"/>
      <c r="H118" s="26"/>
      <c r="I118" s="26"/>
      <c r="J118" s="26"/>
      <c r="K118" s="26"/>
      <c r="L118" s="26"/>
      <c r="M118" s="26"/>
      <c r="N118" s="26"/>
      <c r="O118" s="26"/>
      <c r="P118" s="26"/>
      <c r="Q118" s="26"/>
      <c r="U118" s="13"/>
    </row>
    <row r="119" spans="1:21" x14ac:dyDescent="0.25">
      <c r="B119" s="115">
        <v>8</v>
      </c>
      <c r="C119" s="21" t="s">
        <v>24</v>
      </c>
      <c r="U119" s="13"/>
    </row>
    <row r="120" spans="1:21" x14ac:dyDescent="0.25">
      <c r="B120" s="24"/>
      <c r="C120" s="21" t="s">
        <v>6</v>
      </c>
      <c r="D120" s="21" t="s">
        <v>25</v>
      </c>
      <c r="E120" s="27"/>
      <c r="F120" s="1">
        <v>0</v>
      </c>
      <c r="G120" s="1">
        <v>0</v>
      </c>
      <c r="H120" s="1">
        <v>0</v>
      </c>
      <c r="I120" s="1">
        <v>0</v>
      </c>
      <c r="J120" s="1">
        <v>0</v>
      </c>
      <c r="K120" s="1">
        <v>0</v>
      </c>
      <c r="L120" s="1">
        <v>0</v>
      </c>
      <c r="M120" s="1">
        <v>0</v>
      </c>
      <c r="N120" s="1">
        <v>0</v>
      </c>
      <c r="O120" s="1">
        <v>0</v>
      </c>
      <c r="P120" s="1">
        <v>0</v>
      </c>
      <c r="Q120" s="1">
        <v>0</v>
      </c>
      <c r="R120" s="1">
        <f>SUM(F120:Q120)</f>
        <v>0</v>
      </c>
      <c r="U120" s="13"/>
    </row>
    <row r="121" spans="1:21" x14ac:dyDescent="0.25">
      <c r="A121" s="1">
        <f>A78+19</f>
        <v>19</v>
      </c>
      <c r="B121" s="24"/>
      <c r="C121" s="21" t="s">
        <v>8</v>
      </c>
      <c r="D121" s="21" t="s">
        <v>26</v>
      </c>
      <c r="F121" s="1">
        <v>0</v>
      </c>
      <c r="G121" s="1">
        <v>0</v>
      </c>
      <c r="H121" s="1">
        <v>0</v>
      </c>
      <c r="I121" s="1">
        <v>0</v>
      </c>
      <c r="J121" s="1">
        <v>0</v>
      </c>
      <c r="K121" s="1">
        <v>0</v>
      </c>
      <c r="L121" s="1">
        <v>0</v>
      </c>
      <c r="M121" s="1">
        <v>0</v>
      </c>
      <c r="N121" s="1">
        <v>0</v>
      </c>
      <c r="O121" s="1">
        <v>0</v>
      </c>
      <c r="P121" s="1">
        <v>0</v>
      </c>
      <c r="Q121" s="1">
        <v>0</v>
      </c>
      <c r="R121" s="1">
        <f>SUM(F121:Q121)</f>
        <v>0</v>
      </c>
      <c r="U121" s="13"/>
    </row>
    <row r="122" spans="1:21" x14ac:dyDescent="0.25">
      <c r="B122" s="24"/>
      <c r="C122" s="21" t="s">
        <v>10</v>
      </c>
      <c r="D122" s="21" t="s">
        <v>27</v>
      </c>
      <c r="F122" s="1">
        <v>0</v>
      </c>
      <c r="G122" s="1">
        <v>0</v>
      </c>
      <c r="H122" s="1">
        <v>0</v>
      </c>
      <c r="I122" s="1">
        <v>0</v>
      </c>
      <c r="J122" s="1">
        <v>0</v>
      </c>
      <c r="K122" s="1">
        <v>0</v>
      </c>
      <c r="L122" s="1">
        <v>0</v>
      </c>
      <c r="M122" s="1">
        <v>0</v>
      </c>
      <c r="N122" s="1">
        <v>0</v>
      </c>
      <c r="O122" s="1">
        <v>0</v>
      </c>
      <c r="P122" s="1">
        <v>0</v>
      </c>
      <c r="Q122" s="1">
        <v>0</v>
      </c>
      <c r="R122" s="1">
        <f>SUM(F122:Q122)</f>
        <v>0</v>
      </c>
      <c r="U122" s="13"/>
    </row>
    <row r="123" spans="1:21" x14ac:dyDescent="0.25">
      <c r="B123" s="24"/>
      <c r="C123" s="21" t="s">
        <v>12</v>
      </c>
      <c r="D123" s="21" t="s">
        <v>28</v>
      </c>
      <c r="F123" s="1">
        <f>SUMIF(Inputs!$C$51:$S$51,$T$95,Inputs!$C$50:$S$50)+SUMIF(Inputs!$C$64:$O$64,$T$95,Inputs!$C$63:$O$63)</f>
        <v>0</v>
      </c>
      <c r="G123" s="1">
        <f>SUMIF(Inputs!$C$51:$S$51,$T$95,Inputs!$C$50:$S$50)+SUMIF(Inputs!$C$64:$O$64,$T$95,Inputs!$C$63:$O$63)</f>
        <v>0</v>
      </c>
      <c r="H123" s="1">
        <f>SUMIF(Inputs!$C$51:$S$51,$T$95,Inputs!$C$50:$S$50)+SUMIF(Inputs!$C$64:$O$64,$T$95,Inputs!$C$63:$O$63)</f>
        <v>0</v>
      </c>
      <c r="I123" s="1">
        <f>SUMIF(Inputs!$C$51:$S$51,$T$95,Inputs!$C$50:$S$50)+SUMIF(Inputs!$C$64:$O$64,$T$95,Inputs!$C$63:$O$63)</f>
        <v>0</v>
      </c>
      <c r="J123" s="1">
        <f>SUMIF(Inputs!$C$51:$S$51,$T$95,Inputs!$C$50:$S$50)+SUMIF(Inputs!$C$64:$O$64,$T$95,Inputs!$C$63:$O$63)</f>
        <v>0</v>
      </c>
      <c r="K123" s="1">
        <f>SUMIF(Inputs!$C$51:$S$51,$T$95,Inputs!$C$50:$S$50)+SUMIF(Inputs!$C$64:$O$64,$T$95,Inputs!$C$63:$O$63)</f>
        <v>0</v>
      </c>
      <c r="L123" s="1">
        <f>SUMIF(Inputs!$C$51:$S$51,$T$95,Inputs!$C$50:$S$50)+SUMIF(Inputs!$C$64:$O$64,$T$95,Inputs!$C$63:$O$63)</f>
        <v>0</v>
      </c>
      <c r="M123" s="1">
        <f>SUMIF(Inputs!$C$51:$S$51,$T$95,Inputs!$C$50:$S$50)+SUMIF(Inputs!$C$64:$O$64,$T$95,Inputs!$C$63:$O$63)</f>
        <v>0</v>
      </c>
      <c r="N123" s="1">
        <f>SUMIF(Inputs!$C$51:$S$51,$T$95,Inputs!$C$50:$S$50)+SUMIF(Inputs!$C$64:$O$64,$T$95,Inputs!$C$63:$O$63)</f>
        <v>0</v>
      </c>
      <c r="O123" s="1">
        <f>SUMIF(Inputs!$C$51:$S$51,$T$95,Inputs!$C$50:$S$50)+SUMIF(Inputs!$C$64:$O$64,$T$95,Inputs!$C$63:$O$63)</f>
        <v>0</v>
      </c>
      <c r="P123" s="1">
        <f>SUMIF(Inputs!$C$51:$S$51,$T$95,Inputs!$C$50:$S$50)+SUMIF(Inputs!$C$64:$O$64,$T$95,Inputs!$C$63:$O$63)</f>
        <v>0</v>
      </c>
      <c r="Q123" s="1">
        <f>SUMIF(Inputs!$C$51:$S$51,$T$95,Inputs!$C$50:$S$50)+SUMIF(Inputs!$C$64:$O$64,$T$95,Inputs!$C$63:$O$63)</f>
        <v>0</v>
      </c>
      <c r="R123" s="1">
        <f>SUM(F123:Q123)</f>
        <v>0</v>
      </c>
      <c r="U123" s="13"/>
    </row>
    <row r="124" spans="1:21" x14ac:dyDescent="0.25">
      <c r="B124" s="24"/>
      <c r="C124" s="21" t="s">
        <v>14</v>
      </c>
      <c r="D124" s="21" t="s">
        <v>29</v>
      </c>
      <c r="F124" s="23">
        <v>0</v>
      </c>
      <c r="G124" s="23">
        <v>0</v>
      </c>
      <c r="H124" s="23">
        <v>0</v>
      </c>
      <c r="I124" s="23">
        <v>0</v>
      </c>
      <c r="J124" s="23">
        <v>0</v>
      </c>
      <c r="K124" s="23">
        <v>0</v>
      </c>
      <c r="L124" s="23">
        <v>0</v>
      </c>
      <c r="M124" s="23">
        <v>0</v>
      </c>
      <c r="N124" s="23">
        <v>0</v>
      </c>
      <c r="O124" s="23">
        <v>0</v>
      </c>
      <c r="P124" s="23">
        <v>0</v>
      </c>
      <c r="Q124" s="23">
        <v>0</v>
      </c>
      <c r="R124" s="23">
        <f>SUM(F124:Q124)</f>
        <v>0</v>
      </c>
      <c r="U124" s="13"/>
    </row>
    <row r="125" spans="1:21" x14ac:dyDescent="0.25">
      <c r="B125" s="24"/>
      <c r="C125" s="25"/>
      <c r="D125" s="28"/>
      <c r="F125" s="28"/>
      <c r="G125" s="28"/>
      <c r="H125" s="28"/>
      <c r="I125" s="28"/>
      <c r="J125" s="28"/>
      <c r="K125" s="28"/>
      <c r="L125" s="28"/>
      <c r="M125" s="28"/>
      <c r="N125" s="28"/>
      <c r="O125" s="28"/>
      <c r="P125" s="28"/>
      <c r="Q125" s="28"/>
      <c r="U125" s="13"/>
    </row>
    <row r="126" spans="1:21" ht="13" thickBot="1" x14ac:dyDescent="0.3">
      <c r="B126" s="115">
        <v>9</v>
      </c>
      <c r="C126" s="21" t="s">
        <v>457</v>
      </c>
      <c r="F126" s="29">
        <f>ROUND(SUM(F116:F124),2)</f>
        <v>8598.15</v>
      </c>
      <c r="G126" s="29">
        <f t="shared" ref="G126:Q126" si="30">ROUND(SUM(G116:G124),2)</f>
        <v>8598.15</v>
      </c>
      <c r="H126" s="29">
        <f t="shared" si="30"/>
        <v>8598.15</v>
      </c>
      <c r="I126" s="29">
        <f t="shared" si="30"/>
        <v>8598.15</v>
      </c>
      <c r="J126" s="29">
        <f t="shared" si="30"/>
        <v>8598.15</v>
      </c>
      <c r="K126" s="29">
        <f t="shared" si="30"/>
        <v>8598.15</v>
      </c>
      <c r="L126" s="29">
        <f t="shared" si="30"/>
        <v>8598.15</v>
      </c>
      <c r="M126" s="29">
        <f t="shared" si="30"/>
        <v>8598.15</v>
      </c>
      <c r="N126" s="29">
        <f t="shared" si="30"/>
        <v>8598.15</v>
      </c>
      <c r="O126" s="29">
        <f t="shared" si="30"/>
        <v>8598.15</v>
      </c>
      <c r="P126" s="29">
        <f t="shared" si="30"/>
        <v>8598.15</v>
      </c>
      <c r="Q126" s="29">
        <f t="shared" si="30"/>
        <v>8598.15</v>
      </c>
      <c r="R126" s="29">
        <f>ROUND(SUM(R116:R124),2)</f>
        <v>103177.78</v>
      </c>
      <c r="U126" s="13"/>
    </row>
    <row r="127" spans="1:21" ht="13" thickTop="1" x14ac:dyDescent="0.25">
      <c r="B127" s="24"/>
      <c r="C127" s="25"/>
      <c r="U127" s="13"/>
    </row>
    <row r="128" spans="1:21" x14ac:dyDescent="0.25">
      <c r="B128" s="30"/>
      <c r="C128" s="30" t="s">
        <v>33</v>
      </c>
      <c r="U128" s="13"/>
    </row>
    <row r="129" spans="2:21" x14ac:dyDescent="0.25">
      <c r="C129" s="21" t="s">
        <v>34</v>
      </c>
      <c r="D129" s="21" t="s">
        <v>35</v>
      </c>
      <c r="U129" s="13"/>
    </row>
    <row r="130" spans="2:21" x14ac:dyDescent="0.25">
      <c r="C130" s="21" t="s">
        <v>36</v>
      </c>
      <c r="D130" s="21" t="s">
        <v>37</v>
      </c>
      <c r="U130" s="13"/>
    </row>
    <row r="131" spans="2:21" x14ac:dyDescent="0.25">
      <c r="C131" s="21" t="s">
        <v>38</v>
      </c>
      <c r="D131" s="21" t="s">
        <v>39</v>
      </c>
      <c r="U131" s="13"/>
    </row>
    <row r="132" spans="2:21" x14ac:dyDescent="0.25">
      <c r="C132" s="21" t="s">
        <v>40</v>
      </c>
      <c r="D132" s="21" t="s">
        <v>456</v>
      </c>
      <c r="U132" s="13"/>
    </row>
    <row r="133" spans="2:21" x14ac:dyDescent="0.25">
      <c r="C133" s="21" t="s">
        <v>42</v>
      </c>
      <c r="D133" s="31" t="s">
        <v>43</v>
      </c>
      <c r="U133" s="13"/>
    </row>
    <row r="134" spans="2:21" x14ac:dyDescent="0.25">
      <c r="C134" s="21" t="s">
        <v>44</v>
      </c>
      <c r="D134" s="31" t="s">
        <v>45</v>
      </c>
      <c r="G134" s="32"/>
      <c r="U134" s="13"/>
    </row>
    <row r="135" spans="2:21" x14ac:dyDescent="0.25">
      <c r="C135" s="21" t="s">
        <v>46</v>
      </c>
      <c r="D135" s="21" t="s">
        <v>47</v>
      </c>
      <c r="U135" s="13"/>
    </row>
    <row r="136" spans="2:21" x14ac:dyDescent="0.25">
      <c r="C136" s="21" t="s">
        <v>48</v>
      </c>
      <c r="D136" s="21" t="s">
        <v>458</v>
      </c>
      <c r="U136" s="13"/>
    </row>
    <row r="137" spans="2:21" x14ac:dyDescent="0.25">
      <c r="B137" s="21"/>
      <c r="C137" s="21"/>
      <c r="U137" s="13"/>
    </row>
    <row r="138" spans="2:21" s="574" customFormat="1" ht="14" x14ac:dyDescent="0.3">
      <c r="B138" s="575" t="str">
        <f>Inputs!$A$6</f>
        <v>JANUARY 2021 THROUGH DECEMBER 2021</v>
      </c>
      <c r="C138" s="575"/>
      <c r="D138" s="575"/>
      <c r="E138" s="575"/>
      <c r="F138" s="575"/>
      <c r="G138" s="575"/>
      <c r="H138" s="575"/>
      <c r="I138" s="575"/>
      <c r="J138" s="575"/>
      <c r="K138" s="575"/>
      <c r="L138" s="575"/>
      <c r="M138" s="575"/>
      <c r="N138" s="575"/>
      <c r="O138" s="575"/>
      <c r="P138" s="575"/>
      <c r="Q138" s="575"/>
      <c r="R138" s="575"/>
      <c r="T138" s="574">
        <v>4</v>
      </c>
      <c r="U138" s="578"/>
    </row>
    <row r="139" spans="2:21" s="574" customFormat="1" ht="14" x14ac:dyDescent="0.3">
      <c r="B139" s="576" t="s">
        <v>663</v>
      </c>
      <c r="C139" s="576"/>
      <c r="D139" s="576"/>
      <c r="E139" s="576"/>
      <c r="F139" s="576"/>
      <c r="G139" s="576"/>
      <c r="H139" s="576"/>
      <c r="I139" s="576"/>
      <c r="J139" s="576"/>
      <c r="K139" s="576"/>
      <c r="L139" s="576"/>
      <c r="M139" s="576"/>
      <c r="N139" s="576"/>
      <c r="O139" s="576"/>
      <c r="P139" s="576"/>
      <c r="Q139" s="576"/>
      <c r="R139" s="576"/>
      <c r="U139" s="578"/>
    </row>
    <row r="140" spans="2:21" x14ac:dyDescent="0.25">
      <c r="B140" s="9"/>
      <c r="C140" s="9"/>
      <c r="D140" s="9"/>
      <c r="E140" s="9"/>
      <c r="F140" s="9"/>
      <c r="G140" s="9"/>
      <c r="H140" s="9"/>
      <c r="I140" s="9"/>
      <c r="J140" s="9"/>
      <c r="K140" s="9"/>
      <c r="L140" s="9"/>
      <c r="M140" s="9"/>
      <c r="N140" s="9"/>
      <c r="O140" s="9"/>
      <c r="P140" s="9"/>
      <c r="Q140" s="9"/>
      <c r="R140" s="9"/>
      <c r="U140" s="13"/>
    </row>
    <row r="141" spans="2:21" x14ac:dyDescent="0.25">
      <c r="B141" s="9"/>
      <c r="C141" s="9"/>
      <c r="D141" s="9"/>
      <c r="E141" s="9"/>
      <c r="F141" s="9"/>
      <c r="G141" s="9"/>
      <c r="H141" s="9"/>
      <c r="I141" s="9"/>
      <c r="J141" s="9"/>
      <c r="K141" s="9"/>
      <c r="L141" s="9"/>
      <c r="M141" s="9"/>
      <c r="N141" s="9"/>
      <c r="O141" s="9"/>
      <c r="P141" s="9"/>
      <c r="Q141" s="9"/>
      <c r="R141" s="9"/>
      <c r="U141" s="13"/>
    </row>
    <row r="142" spans="2:21" ht="13" thickBot="1" x14ac:dyDescent="0.3">
      <c r="B142" s="10"/>
      <c r="C142" s="10"/>
      <c r="D142" s="11"/>
      <c r="E142" s="11"/>
      <c r="F142" s="11"/>
      <c r="G142" s="11"/>
      <c r="H142" s="11"/>
      <c r="I142" s="11"/>
      <c r="J142" s="11"/>
      <c r="K142" s="3"/>
      <c r="L142" s="3"/>
      <c r="M142" s="3"/>
      <c r="N142" s="3"/>
      <c r="O142" s="3"/>
      <c r="P142" s="3"/>
      <c r="Q142" s="3"/>
      <c r="R142" s="3"/>
    </row>
    <row r="143" spans="2:21" x14ac:dyDescent="0.25">
      <c r="B143" s="315"/>
      <c r="C143" s="316"/>
      <c r="D143" s="317"/>
      <c r="E143" s="15" t="s">
        <v>0</v>
      </c>
      <c r="F143" s="15" t="str">
        <f>Inputs!C$11</f>
        <v>Estimated</v>
      </c>
      <c r="G143" s="15" t="str">
        <f>Inputs!D$11</f>
        <v>Estimated</v>
      </c>
      <c r="H143" s="15" t="str">
        <f>Inputs!E$11</f>
        <v>Estimated</v>
      </c>
      <c r="I143" s="15" t="str">
        <f>Inputs!F$11</f>
        <v>Estimated</v>
      </c>
      <c r="J143" s="15" t="str">
        <f>Inputs!G$11</f>
        <v>Estimated</v>
      </c>
      <c r="K143" s="15" t="str">
        <f>Inputs!H$11</f>
        <v>Estimated</v>
      </c>
      <c r="L143" s="15" t="str">
        <f>Inputs!I$11</f>
        <v>Estimated</v>
      </c>
      <c r="M143" s="15" t="str">
        <f>Inputs!J$11</f>
        <v>Estimated</v>
      </c>
      <c r="N143" s="15" t="str">
        <f>Inputs!K$11</f>
        <v>Estimated</v>
      </c>
      <c r="O143" s="15" t="str">
        <f>Inputs!L$11</f>
        <v>Estimated</v>
      </c>
      <c r="P143" s="15" t="str">
        <f>Inputs!M$11</f>
        <v>Estimated</v>
      </c>
      <c r="Q143" s="15" t="str">
        <f>Inputs!N$11</f>
        <v>Estimated</v>
      </c>
      <c r="R143" s="314" t="s">
        <v>461</v>
      </c>
    </row>
    <row r="144" spans="2:21" ht="13" thickBot="1" x14ac:dyDescent="0.3">
      <c r="B144" s="310"/>
      <c r="C144" s="18"/>
      <c r="D144" s="20" t="s">
        <v>3</v>
      </c>
      <c r="E144" s="19" t="s">
        <v>4</v>
      </c>
      <c r="F144" s="19" t="str">
        <f>Inputs!C$12</f>
        <v>January</v>
      </c>
      <c r="G144" s="19" t="str">
        <f>Inputs!D$12</f>
        <v>February</v>
      </c>
      <c r="H144" s="19" t="str">
        <f>Inputs!E$12</f>
        <v xml:space="preserve">March </v>
      </c>
      <c r="I144" s="19" t="str">
        <f>Inputs!F$12</f>
        <v xml:space="preserve">April </v>
      </c>
      <c r="J144" s="19" t="str">
        <f>Inputs!G$12</f>
        <v>May</v>
      </c>
      <c r="K144" s="19" t="str">
        <f>Inputs!H$12</f>
        <v>June</v>
      </c>
      <c r="L144" s="19" t="str">
        <f>Inputs!I$12</f>
        <v>July</v>
      </c>
      <c r="M144" s="19" t="str">
        <f>Inputs!J$12</f>
        <v>August</v>
      </c>
      <c r="N144" s="19" t="str">
        <f>Inputs!K$12</f>
        <v>September</v>
      </c>
      <c r="O144" s="19" t="str">
        <f>Inputs!L$12</f>
        <v>October</v>
      </c>
      <c r="P144" s="19" t="str">
        <f>Inputs!M$12</f>
        <v>November</v>
      </c>
      <c r="Q144" s="19" t="str">
        <f>Inputs!N$12</f>
        <v>December</v>
      </c>
      <c r="R144" s="20" t="str">
        <f>Inputs!O$12</f>
        <v>Total</v>
      </c>
    </row>
    <row r="145" spans="1:18" x14ac:dyDescent="0.25">
      <c r="B145" s="115">
        <v>1</v>
      </c>
      <c r="C145" s="21" t="s">
        <v>5</v>
      </c>
      <c r="D145" s="115"/>
    </row>
    <row r="146" spans="1:18" x14ac:dyDescent="0.25">
      <c r="A146" s="1">
        <f>A103+16</f>
        <v>49</v>
      </c>
      <c r="B146" s="115"/>
      <c r="C146" s="21" t="s">
        <v>6</v>
      </c>
      <c r="D146" s="21" t="s">
        <v>7</v>
      </c>
      <c r="F146" s="1">
        <v>0</v>
      </c>
      <c r="G146" s="1">
        <v>0</v>
      </c>
      <c r="H146" s="1">
        <v>0</v>
      </c>
      <c r="I146" s="1">
        <v>0</v>
      </c>
      <c r="J146" s="1">
        <v>0</v>
      </c>
      <c r="K146" s="1">
        <v>0</v>
      </c>
      <c r="L146" s="1">
        <v>0</v>
      </c>
      <c r="M146" s="1">
        <v>0</v>
      </c>
      <c r="N146" s="1">
        <v>0</v>
      </c>
      <c r="O146" s="1">
        <v>0</v>
      </c>
      <c r="P146" s="1">
        <v>0</v>
      </c>
      <c r="Q146" s="1">
        <v>0</v>
      </c>
      <c r="R146" s="1">
        <f>SUM(F146:Q146)</f>
        <v>0</v>
      </c>
    </row>
    <row r="147" spans="1:18" x14ac:dyDescent="0.25">
      <c r="A147" s="1">
        <f>A104+16</f>
        <v>54</v>
      </c>
      <c r="B147" s="115"/>
      <c r="C147" s="21" t="s">
        <v>8</v>
      </c>
      <c r="D147" s="21" t="s">
        <v>9</v>
      </c>
      <c r="F147" s="1">
        <v>0</v>
      </c>
      <c r="G147" s="1">
        <v>0</v>
      </c>
      <c r="H147" s="1">
        <v>0</v>
      </c>
      <c r="I147" s="1">
        <v>0</v>
      </c>
      <c r="J147" s="1">
        <v>0</v>
      </c>
      <c r="K147" s="1">
        <v>0</v>
      </c>
      <c r="L147" s="1">
        <v>0</v>
      </c>
      <c r="M147" s="1">
        <v>0</v>
      </c>
      <c r="N147" s="1">
        <v>0</v>
      </c>
      <c r="O147" s="1">
        <v>0</v>
      </c>
      <c r="P147" s="1">
        <v>0</v>
      </c>
      <c r="Q147" s="1">
        <v>0</v>
      </c>
      <c r="R147" s="1">
        <f>SUM(F147:Q147)</f>
        <v>0</v>
      </c>
    </row>
    <row r="148" spans="1:18" x14ac:dyDescent="0.25">
      <c r="A148" s="1">
        <f>A105+16</f>
        <v>52</v>
      </c>
      <c r="B148" s="115"/>
      <c r="C148" s="21" t="s">
        <v>10</v>
      </c>
      <c r="D148" s="21" t="s">
        <v>11</v>
      </c>
      <c r="F148" s="1">
        <v>0</v>
      </c>
      <c r="G148" s="1">
        <v>0</v>
      </c>
      <c r="H148" s="1">
        <v>0</v>
      </c>
      <c r="I148" s="1">
        <v>0</v>
      </c>
      <c r="J148" s="1">
        <v>0</v>
      </c>
      <c r="K148" s="1">
        <v>0</v>
      </c>
      <c r="L148" s="1">
        <v>0</v>
      </c>
      <c r="M148" s="1">
        <v>0</v>
      </c>
      <c r="N148" s="1">
        <v>0</v>
      </c>
      <c r="O148" s="1">
        <v>0</v>
      </c>
      <c r="P148" s="1">
        <v>0</v>
      </c>
      <c r="Q148" s="1">
        <v>0</v>
      </c>
      <c r="R148" s="1">
        <f>SUM(F148:Q148)</f>
        <v>0</v>
      </c>
    </row>
    <row r="149" spans="1:18" x14ac:dyDescent="0.25">
      <c r="A149" s="1">
        <f>A106+16</f>
        <v>61</v>
      </c>
      <c r="B149" s="115"/>
      <c r="C149" s="21" t="s">
        <v>12</v>
      </c>
      <c r="D149" s="21" t="s">
        <v>13</v>
      </c>
      <c r="F149" s="1">
        <v>0</v>
      </c>
      <c r="G149" s="1">
        <v>0</v>
      </c>
      <c r="H149" s="1">
        <v>0</v>
      </c>
      <c r="I149" s="1">
        <v>0</v>
      </c>
      <c r="J149" s="1">
        <v>0</v>
      </c>
      <c r="K149" s="1">
        <v>0</v>
      </c>
      <c r="L149" s="1">
        <v>0</v>
      </c>
      <c r="M149" s="1">
        <v>0</v>
      </c>
      <c r="N149" s="1">
        <v>0</v>
      </c>
      <c r="O149" s="1">
        <v>0</v>
      </c>
      <c r="P149" s="1">
        <v>0</v>
      </c>
      <c r="Q149" s="1">
        <v>0</v>
      </c>
      <c r="R149" s="1">
        <f>SUM(F149:Q149)</f>
        <v>0</v>
      </c>
    </row>
    <row r="150" spans="1:18" x14ac:dyDescent="0.25">
      <c r="A150" s="1">
        <f>A193-16</f>
        <v>59</v>
      </c>
      <c r="B150" s="115"/>
      <c r="C150" s="21" t="s">
        <v>14</v>
      </c>
      <c r="D150" s="21" t="s">
        <v>15</v>
      </c>
      <c r="F150" s="1">
        <v>0</v>
      </c>
      <c r="G150" s="1">
        <v>0</v>
      </c>
      <c r="H150" s="1">
        <v>0</v>
      </c>
      <c r="I150" s="1">
        <v>0</v>
      </c>
      <c r="J150" s="1">
        <v>0</v>
      </c>
      <c r="K150" s="1">
        <v>0</v>
      </c>
      <c r="L150" s="1">
        <v>0</v>
      </c>
      <c r="M150" s="1">
        <v>0</v>
      </c>
      <c r="N150" s="1">
        <v>0</v>
      </c>
      <c r="O150" s="1">
        <v>0</v>
      </c>
      <c r="P150" s="1">
        <v>0</v>
      </c>
      <c r="Q150" s="1">
        <v>0</v>
      </c>
      <c r="R150" s="1">
        <f>SUM(F150:Q150)</f>
        <v>0</v>
      </c>
    </row>
    <row r="151" spans="1:18" x14ac:dyDescent="0.25">
      <c r="B151" s="115">
        <v>2</v>
      </c>
      <c r="C151" s="21" t="s">
        <v>16</v>
      </c>
      <c r="D151" s="115"/>
      <c r="E151" s="1">
        <v>13527931.620000003</v>
      </c>
      <c r="F151" s="1">
        <f t="shared" ref="F151:Q151" si="31">E151+F147-F148</f>
        <v>13527931.620000003</v>
      </c>
      <c r="G151" s="1">
        <f t="shared" si="31"/>
        <v>13527931.620000003</v>
      </c>
      <c r="H151" s="1">
        <f t="shared" si="31"/>
        <v>13527931.620000003</v>
      </c>
      <c r="I151" s="1">
        <f t="shared" si="31"/>
        <v>13527931.620000003</v>
      </c>
      <c r="J151" s="1">
        <f t="shared" si="31"/>
        <v>13527931.620000003</v>
      </c>
      <c r="K151" s="1">
        <f t="shared" si="31"/>
        <v>13527931.620000003</v>
      </c>
      <c r="L151" s="1">
        <f t="shared" si="31"/>
        <v>13527931.620000003</v>
      </c>
      <c r="M151" s="1">
        <f t="shared" si="31"/>
        <v>13527931.620000003</v>
      </c>
      <c r="N151" s="1">
        <f t="shared" si="31"/>
        <v>13527931.620000003</v>
      </c>
      <c r="O151" s="1">
        <f t="shared" si="31"/>
        <v>13527931.620000003</v>
      </c>
      <c r="P151" s="1">
        <f t="shared" si="31"/>
        <v>13527931.620000003</v>
      </c>
      <c r="Q151" s="1">
        <f t="shared" si="31"/>
        <v>13527931.620000003</v>
      </c>
    </row>
    <row r="152" spans="1:18" x14ac:dyDescent="0.25">
      <c r="B152" s="115">
        <v>3</v>
      </c>
      <c r="C152" s="21" t="s">
        <v>459</v>
      </c>
      <c r="D152" s="115"/>
      <c r="E152" s="22">
        <v>3115359.0461564129</v>
      </c>
      <c r="F152" s="1">
        <f t="shared" ref="F152:Q152" si="32">E152-F163-F164-F165+F148+F149-F150</f>
        <v>3069033.7161564128</v>
      </c>
      <c r="G152" s="1">
        <f t="shared" si="32"/>
        <v>3022708.3861564128</v>
      </c>
      <c r="H152" s="1">
        <f t="shared" si="32"/>
        <v>2976383.0561564127</v>
      </c>
      <c r="I152" s="1">
        <f t="shared" si="32"/>
        <v>2930057.7261564126</v>
      </c>
      <c r="J152" s="1">
        <f t="shared" si="32"/>
        <v>2883732.3961564125</v>
      </c>
      <c r="K152" s="1">
        <f t="shared" si="32"/>
        <v>2837407.0661564125</v>
      </c>
      <c r="L152" s="1">
        <f t="shared" si="32"/>
        <v>2791081.7361564124</v>
      </c>
      <c r="M152" s="1">
        <f t="shared" si="32"/>
        <v>2744756.4061564123</v>
      </c>
      <c r="N152" s="1">
        <f t="shared" si="32"/>
        <v>2698431.0761564123</v>
      </c>
      <c r="O152" s="1">
        <f t="shared" si="32"/>
        <v>2652105.7461564122</v>
      </c>
      <c r="P152" s="1">
        <f t="shared" si="32"/>
        <v>2605780.4161564121</v>
      </c>
      <c r="Q152" s="1">
        <f t="shared" si="32"/>
        <v>2559455.086156412</v>
      </c>
    </row>
    <row r="153" spans="1:18" x14ac:dyDescent="0.25">
      <c r="B153" s="115">
        <v>4</v>
      </c>
      <c r="C153" s="21" t="s">
        <v>18</v>
      </c>
      <c r="D153" s="115"/>
      <c r="E153" s="23">
        <v>-1.1652900866465643E-12</v>
      </c>
      <c r="F153" s="23">
        <f t="shared" ref="F153:Q153" si="33">E153+F146-F147</f>
        <v>-1.1652900866465643E-12</v>
      </c>
      <c r="G153" s="23">
        <f t="shared" si="33"/>
        <v>-1.1652900866465643E-12</v>
      </c>
      <c r="H153" s="23">
        <f t="shared" si="33"/>
        <v>-1.1652900866465643E-12</v>
      </c>
      <c r="I153" s="23">
        <f t="shared" si="33"/>
        <v>-1.1652900866465643E-12</v>
      </c>
      <c r="J153" s="23">
        <f t="shared" si="33"/>
        <v>-1.1652900866465643E-12</v>
      </c>
      <c r="K153" s="23">
        <f t="shared" si="33"/>
        <v>-1.1652900866465643E-12</v>
      </c>
      <c r="L153" s="23">
        <f t="shared" si="33"/>
        <v>-1.1652900866465643E-12</v>
      </c>
      <c r="M153" s="23">
        <f t="shared" si="33"/>
        <v>-1.1652900866465643E-12</v>
      </c>
      <c r="N153" s="23">
        <f t="shared" si="33"/>
        <v>-1.1652900866465643E-12</v>
      </c>
      <c r="O153" s="23">
        <f t="shared" si="33"/>
        <v>-1.1652900866465643E-12</v>
      </c>
      <c r="P153" s="23">
        <f t="shared" si="33"/>
        <v>-1.1652900866465643E-12</v>
      </c>
      <c r="Q153" s="23">
        <f t="shared" si="33"/>
        <v>-1.1652900866465643E-12</v>
      </c>
    </row>
    <row r="154" spans="1:18" x14ac:dyDescent="0.25">
      <c r="B154" s="115">
        <v>5</v>
      </c>
      <c r="C154" s="21" t="s">
        <v>460</v>
      </c>
      <c r="D154" s="115"/>
      <c r="E154" s="23">
        <f>ROUND(SUM(E151:E153),2)</f>
        <v>16643290.67</v>
      </c>
      <c r="F154" s="23">
        <f t="shared" ref="F154:Q154" si="34">SUM(F151:F153)</f>
        <v>16596965.336156417</v>
      </c>
      <c r="G154" s="23">
        <f t="shared" si="34"/>
        <v>16550640.006156415</v>
      </c>
      <c r="H154" s="23">
        <f t="shared" si="34"/>
        <v>16504314.676156417</v>
      </c>
      <c r="I154" s="23">
        <f t="shared" si="34"/>
        <v>16457989.346156415</v>
      </c>
      <c r="J154" s="23">
        <f t="shared" si="34"/>
        <v>16411664.016156416</v>
      </c>
      <c r="K154" s="23">
        <f t="shared" si="34"/>
        <v>16365338.686156414</v>
      </c>
      <c r="L154" s="23">
        <f t="shared" si="34"/>
        <v>16319013.356156416</v>
      </c>
      <c r="M154" s="23">
        <f t="shared" si="34"/>
        <v>16272688.026156414</v>
      </c>
      <c r="N154" s="23">
        <f t="shared" si="34"/>
        <v>16226362.696156416</v>
      </c>
      <c r="O154" s="23">
        <f t="shared" si="34"/>
        <v>16180037.366156414</v>
      </c>
      <c r="P154" s="23">
        <f t="shared" si="34"/>
        <v>16133712.036156416</v>
      </c>
      <c r="Q154" s="23">
        <f t="shared" si="34"/>
        <v>16087386.706156414</v>
      </c>
    </row>
    <row r="155" spans="1:18" x14ac:dyDescent="0.25">
      <c r="B155" s="115"/>
      <c r="C155" s="21"/>
    </row>
    <row r="156" spans="1:18" x14ac:dyDescent="0.25">
      <c r="B156" s="115">
        <v>6</v>
      </c>
      <c r="C156" s="21" t="s">
        <v>20</v>
      </c>
      <c r="D156" s="21"/>
      <c r="F156" s="1">
        <f t="shared" ref="F156:Q156" si="35">(E154+F154)/2</f>
        <v>16620128.003078207</v>
      </c>
      <c r="G156" s="1">
        <f t="shared" si="35"/>
        <v>16573802.671156416</v>
      </c>
      <c r="H156" s="1">
        <f t="shared" si="35"/>
        <v>16527477.341156416</v>
      </c>
      <c r="I156" s="1">
        <f t="shared" si="35"/>
        <v>16481152.011156416</v>
      </c>
      <c r="J156" s="1">
        <f t="shared" si="35"/>
        <v>16434826.681156415</v>
      </c>
      <c r="K156" s="1">
        <f t="shared" si="35"/>
        <v>16388501.351156415</v>
      </c>
      <c r="L156" s="1">
        <f t="shared" si="35"/>
        <v>16342176.021156415</v>
      </c>
      <c r="M156" s="1">
        <f t="shared" si="35"/>
        <v>16295850.691156415</v>
      </c>
      <c r="N156" s="1">
        <f t="shared" si="35"/>
        <v>16249525.361156415</v>
      </c>
      <c r="O156" s="1">
        <f t="shared" si="35"/>
        <v>16203200.031156415</v>
      </c>
      <c r="P156" s="1">
        <f t="shared" si="35"/>
        <v>16156874.701156415</v>
      </c>
      <c r="Q156" s="1">
        <f t="shared" si="35"/>
        <v>16110549.371156415</v>
      </c>
    </row>
    <row r="157" spans="1:18" x14ac:dyDescent="0.25">
      <c r="B157" s="24"/>
      <c r="C157" s="25"/>
      <c r="G157" s="1" t="s">
        <v>161</v>
      </c>
    </row>
    <row r="158" spans="1:18" x14ac:dyDescent="0.25">
      <c r="B158" s="115">
        <v>7</v>
      </c>
      <c r="C158" s="21" t="s">
        <v>21</v>
      </c>
      <c r="F158" s="26"/>
      <c r="G158" s="26"/>
      <c r="H158" s="26"/>
      <c r="I158" s="26"/>
      <c r="J158" s="26"/>
      <c r="K158" s="26"/>
      <c r="L158" s="26"/>
      <c r="M158" s="26"/>
      <c r="N158" s="26"/>
      <c r="O158" s="26"/>
      <c r="P158" s="26"/>
      <c r="Q158" s="26"/>
    </row>
    <row r="159" spans="1:18" x14ac:dyDescent="0.25">
      <c r="B159" s="24"/>
      <c r="C159" s="21" t="s">
        <v>6</v>
      </c>
      <c r="D159" s="21" t="s">
        <v>454</v>
      </c>
      <c r="F159" s="1">
        <f>F156*Inputs!C$15</f>
        <v>82949.488526965099</v>
      </c>
      <c r="G159" s="1">
        <f>G156*Inputs!D$15</f>
        <v>82718.283172346724</v>
      </c>
      <c r="H159" s="1">
        <f>H156*Inputs!E$15</f>
        <v>82487.077827319823</v>
      </c>
      <c r="I159" s="1">
        <f>I156*Inputs!F$15</f>
        <v>82255.872482292936</v>
      </c>
      <c r="J159" s="1">
        <f>J156*Inputs!G$15</f>
        <v>82024.667137266035</v>
      </c>
      <c r="K159" s="1">
        <f>K156*Inputs!H$15</f>
        <v>81793.461792239134</v>
      </c>
      <c r="L159" s="1">
        <f>L156*Inputs!I$15</f>
        <v>81562.256447212247</v>
      </c>
      <c r="M159" s="1">
        <f>M156*Inputs!J$15</f>
        <v>81331.051102185345</v>
      </c>
      <c r="N159" s="1">
        <f>N156*Inputs!K$15</f>
        <v>81099.845757158444</v>
      </c>
      <c r="O159" s="1">
        <f>O156*Inputs!L$15</f>
        <v>80868.640412131557</v>
      </c>
      <c r="P159" s="1">
        <f>P156*Inputs!M$15</f>
        <v>80637.435067104656</v>
      </c>
      <c r="Q159" s="1">
        <f>Q156*Inputs!N$15</f>
        <v>80406.229722077755</v>
      </c>
      <c r="R159" s="1">
        <f>SUM(F159:Q159)</f>
        <v>980134.30944629968</v>
      </c>
    </row>
    <row r="160" spans="1:18" x14ac:dyDescent="0.25">
      <c r="B160" s="24"/>
      <c r="C160" s="21" t="s">
        <v>8</v>
      </c>
      <c r="D160" s="21" t="s">
        <v>455</v>
      </c>
      <c r="F160" s="1">
        <f>F156*Inputs!C$14</f>
        <v>12361.795415445376</v>
      </c>
      <c r="G160" s="1">
        <f>G156*Inputs!D$14</f>
        <v>12327.339346535215</v>
      </c>
      <c r="H160" s="1">
        <f>H156*Inputs!E$14</f>
        <v>12292.883279054451</v>
      </c>
      <c r="I160" s="1">
        <f>I156*Inputs!F$14</f>
        <v>12258.427211573686</v>
      </c>
      <c r="J160" s="1">
        <f>J156*Inputs!G$14</f>
        <v>12223.971144092922</v>
      </c>
      <c r="K160" s="1">
        <f>K156*Inputs!H$14</f>
        <v>12189.515076612159</v>
      </c>
      <c r="L160" s="1">
        <f>L156*Inputs!I$14</f>
        <v>12155.059009131395</v>
      </c>
      <c r="M160" s="1">
        <f>M156*Inputs!J$14</f>
        <v>12120.602941650632</v>
      </c>
      <c r="N160" s="1">
        <f>N156*Inputs!K$14</f>
        <v>12086.146874169868</v>
      </c>
      <c r="O160" s="1">
        <f>O156*Inputs!L$14</f>
        <v>12051.690806689105</v>
      </c>
      <c r="P160" s="1">
        <f>P156*Inputs!M$14</f>
        <v>12017.234739208339</v>
      </c>
      <c r="Q160" s="1">
        <f>Q156*Inputs!N$14</f>
        <v>11982.778671727576</v>
      </c>
      <c r="R160" s="1">
        <f>SUM(F160:Q160)</f>
        <v>146067.4445158907</v>
      </c>
    </row>
    <row r="161" spans="1:18" x14ac:dyDescent="0.25">
      <c r="B161" s="24"/>
      <c r="C161" s="25"/>
      <c r="G161" s="26"/>
      <c r="H161" s="26"/>
      <c r="I161" s="26"/>
      <c r="J161" s="26"/>
      <c r="K161" s="26"/>
      <c r="L161" s="26"/>
      <c r="M161" s="26"/>
      <c r="N161" s="26"/>
      <c r="O161" s="26"/>
      <c r="P161" s="26"/>
      <c r="Q161" s="26"/>
    </row>
    <row r="162" spans="1:18" x14ac:dyDescent="0.25">
      <c r="B162" s="115">
        <v>8</v>
      </c>
      <c r="C162" s="21" t="s">
        <v>24</v>
      </c>
    </row>
    <row r="163" spans="1:18" x14ac:dyDescent="0.25">
      <c r="A163" s="1">
        <v>57</v>
      </c>
      <c r="B163" s="24"/>
      <c r="C163" s="21" t="s">
        <v>6</v>
      </c>
      <c r="D163" s="21" t="s">
        <v>25</v>
      </c>
      <c r="E163" s="27"/>
      <c r="F163" s="1">
        <v>44613.911579690102</v>
      </c>
      <c r="G163" s="1">
        <f>F163</f>
        <v>44613.911579690102</v>
      </c>
      <c r="H163" s="1">
        <f t="shared" ref="H163:Q163" si="36">G163</f>
        <v>44613.911579690102</v>
      </c>
      <c r="I163" s="1">
        <f t="shared" si="36"/>
        <v>44613.911579690102</v>
      </c>
      <c r="J163" s="1">
        <f t="shared" si="36"/>
        <v>44613.911579690102</v>
      </c>
      <c r="K163" s="1">
        <f t="shared" si="36"/>
        <v>44613.911579690102</v>
      </c>
      <c r="L163" s="1">
        <f t="shared" si="36"/>
        <v>44613.911579690102</v>
      </c>
      <c r="M163" s="1">
        <f t="shared" si="36"/>
        <v>44613.911579690102</v>
      </c>
      <c r="N163" s="1">
        <f t="shared" si="36"/>
        <v>44613.911579690102</v>
      </c>
      <c r="O163" s="1">
        <f t="shared" si="36"/>
        <v>44613.911579690102</v>
      </c>
      <c r="P163" s="1">
        <f t="shared" si="36"/>
        <v>44613.911579690102</v>
      </c>
      <c r="Q163" s="1">
        <f t="shared" si="36"/>
        <v>44613.911579690102</v>
      </c>
      <c r="R163" s="1">
        <f>SUM(F163:Q163)</f>
        <v>535366.93895628129</v>
      </c>
    </row>
    <row r="164" spans="1:18" x14ac:dyDescent="0.25">
      <c r="B164" s="24"/>
      <c r="C164" s="21" t="s">
        <v>8</v>
      </c>
      <c r="D164" s="21" t="s">
        <v>26</v>
      </c>
      <c r="F164" s="1">
        <v>1711.4184203099001</v>
      </c>
      <c r="G164" s="1">
        <f>F164</f>
        <v>1711.4184203099001</v>
      </c>
      <c r="H164" s="1">
        <f t="shared" ref="H164:Q164" si="37">G164</f>
        <v>1711.4184203099001</v>
      </c>
      <c r="I164" s="1">
        <f t="shared" si="37"/>
        <v>1711.4184203099001</v>
      </c>
      <c r="J164" s="1">
        <f t="shared" si="37"/>
        <v>1711.4184203099001</v>
      </c>
      <c r="K164" s="1">
        <f t="shared" si="37"/>
        <v>1711.4184203099001</v>
      </c>
      <c r="L164" s="1">
        <f t="shared" si="37"/>
        <v>1711.4184203099001</v>
      </c>
      <c r="M164" s="1">
        <f t="shared" si="37"/>
        <v>1711.4184203099001</v>
      </c>
      <c r="N164" s="1">
        <f t="shared" si="37"/>
        <v>1711.4184203099001</v>
      </c>
      <c r="O164" s="1">
        <f t="shared" si="37"/>
        <v>1711.4184203099001</v>
      </c>
      <c r="P164" s="1">
        <f t="shared" si="37"/>
        <v>1711.4184203099001</v>
      </c>
      <c r="Q164" s="1">
        <f t="shared" si="37"/>
        <v>1711.4184203099001</v>
      </c>
      <c r="R164" s="1">
        <f>SUM(F164:Q164)</f>
        <v>20537.021043718796</v>
      </c>
    </row>
    <row r="165" spans="1:18" x14ac:dyDescent="0.25">
      <c r="B165" s="24"/>
      <c r="C165" s="21" t="s">
        <v>10</v>
      </c>
      <c r="D165" s="21" t="s">
        <v>27</v>
      </c>
      <c r="F165" s="1">
        <v>0</v>
      </c>
      <c r="G165" s="1">
        <v>0</v>
      </c>
      <c r="H165" s="1">
        <v>0</v>
      </c>
      <c r="I165" s="1">
        <v>0</v>
      </c>
      <c r="J165" s="1">
        <v>0</v>
      </c>
      <c r="K165" s="1">
        <v>0</v>
      </c>
      <c r="L165" s="1">
        <v>0</v>
      </c>
      <c r="M165" s="1">
        <v>0</v>
      </c>
      <c r="N165" s="1">
        <v>0</v>
      </c>
      <c r="O165" s="1">
        <v>0</v>
      </c>
      <c r="P165" s="1">
        <v>0</v>
      </c>
      <c r="Q165" s="1">
        <v>0</v>
      </c>
      <c r="R165" s="1">
        <f>SUM(F165:Q165)</f>
        <v>0</v>
      </c>
    </row>
    <row r="166" spans="1:18" x14ac:dyDescent="0.25">
      <c r="B166" s="24"/>
      <c r="C166" s="21" t="s">
        <v>12</v>
      </c>
      <c r="D166" s="21" t="s">
        <v>28</v>
      </c>
      <c r="F166" s="1">
        <f>SUMIF(Inputs!$C$51:$S$51,$T$138,Inputs!$C$50:$S$50)+SUMIF(Inputs!$C$64:$O$64,$T$138,Inputs!$C$63:$O$63)</f>
        <v>0</v>
      </c>
      <c r="G166" s="1">
        <f>SUMIF(Inputs!$C$51:$S$51,$T$138,Inputs!$C$50:$S$50)+SUMIF(Inputs!$C$64:$O$64,$T$138,Inputs!$C$63:$O$63)</f>
        <v>0</v>
      </c>
      <c r="H166" s="1">
        <f>SUMIF(Inputs!$C$51:$S$51,$T$138,Inputs!$C$50:$S$50)+SUMIF(Inputs!$C$64:$O$64,$T$138,Inputs!$C$63:$O$63)</f>
        <v>0</v>
      </c>
      <c r="I166" s="1">
        <f>SUMIF(Inputs!$C$51:$S$51,$T$138,Inputs!$C$50:$S$50)+SUMIF(Inputs!$C$64:$O$64,$T$138,Inputs!$C$63:$O$63)</f>
        <v>0</v>
      </c>
      <c r="J166" s="1">
        <f>SUMIF(Inputs!$C$51:$S$51,$T$138,Inputs!$C$50:$S$50)+SUMIF(Inputs!$C$64:$O$64,$T$138,Inputs!$C$63:$O$63)</f>
        <v>0</v>
      </c>
      <c r="K166" s="1">
        <f>SUMIF(Inputs!$C$51:$S$51,$T$138,Inputs!$C$50:$S$50)+SUMIF(Inputs!$C$64:$O$64,$T$138,Inputs!$C$63:$O$63)</f>
        <v>0</v>
      </c>
      <c r="L166" s="1">
        <f>SUMIF(Inputs!$C$51:$S$51,$T$138,Inputs!$C$50:$S$50)+SUMIF(Inputs!$C$64:$O$64,$T$138,Inputs!$C$63:$O$63)</f>
        <v>0</v>
      </c>
      <c r="M166" s="1">
        <f>SUMIF(Inputs!$C$51:$S$51,$T$138,Inputs!$C$50:$S$50)+SUMIF(Inputs!$C$64:$O$64,$T$138,Inputs!$C$63:$O$63)</f>
        <v>0</v>
      </c>
      <c r="N166" s="1">
        <f>SUMIF(Inputs!$C$51:$S$51,$T$138,Inputs!$C$50:$S$50)+SUMIF(Inputs!$C$64:$O$64,$T$138,Inputs!$C$63:$O$63)</f>
        <v>0</v>
      </c>
      <c r="O166" s="1">
        <f>SUMIF(Inputs!$C$51:$S$51,$T$138,Inputs!$C$50:$S$50)+SUMIF(Inputs!$C$64:$O$64,$T$138,Inputs!$C$63:$O$63)</f>
        <v>0</v>
      </c>
      <c r="P166" s="1">
        <f>SUMIF(Inputs!$C$51:$S$51,$T$138,Inputs!$C$50:$S$50)+SUMIF(Inputs!$C$64:$O$64,$T$138,Inputs!$C$63:$O$63)</f>
        <v>0</v>
      </c>
      <c r="Q166" s="1">
        <f>SUMIF(Inputs!$C$51:$S$51,$T$138,Inputs!$C$50:$S$50)+SUMIF(Inputs!$C$64:$O$64,$T$138,Inputs!$C$63:$O$63)</f>
        <v>0</v>
      </c>
      <c r="R166" s="1">
        <f>SUM(F166:Q166)</f>
        <v>0</v>
      </c>
    </row>
    <row r="167" spans="1:18" x14ac:dyDescent="0.25">
      <c r="B167" s="24"/>
      <c r="C167" s="21" t="s">
        <v>14</v>
      </c>
      <c r="D167" s="21" t="s">
        <v>29</v>
      </c>
      <c r="F167" s="23">
        <v>0</v>
      </c>
      <c r="G167" s="23">
        <v>0</v>
      </c>
      <c r="H167" s="23">
        <v>0</v>
      </c>
      <c r="I167" s="23">
        <v>0</v>
      </c>
      <c r="J167" s="23">
        <v>0</v>
      </c>
      <c r="K167" s="23">
        <v>0</v>
      </c>
      <c r="L167" s="23">
        <v>0</v>
      </c>
      <c r="M167" s="23">
        <v>0</v>
      </c>
      <c r="N167" s="23">
        <v>0</v>
      </c>
      <c r="O167" s="23">
        <v>0</v>
      </c>
      <c r="P167" s="23">
        <v>0</v>
      </c>
      <c r="Q167" s="23">
        <v>0</v>
      </c>
      <c r="R167" s="23">
        <f>SUM(F167:Q167)</f>
        <v>0</v>
      </c>
    </row>
    <row r="168" spans="1:18" x14ac:dyDescent="0.25">
      <c r="B168" s="24"/>
      <c r="C168" s="25"/>
      <c r="D168" s="28"/>
      <c r="F168" s="28"/>
      <c r="G168" s="28"/>
      <c r="H168" s="28"/>
      <c r="I168" s="28"/>
      <c r="J168" s="28"/>
      <c r="K168" s="28"/>
      <c r="L168" s="28"/>
      <c r="M168" s="28"/>
      <c r="N168" s="28"/>
      <c r="O168" s="28"/>
      <c r="P168" s="28"/>
      <c r="Q168" s="28"/>
    </row>
    <row r="169" spans="1:18" ht="13" thickBot="1" x14ac:dyDescent="0.3">
      <c r="B169" s="115">
        <v>9</v>
      </c>
      <c r="C169" s="21" t="s">
        <v>457</v>
      </c>
      <c r="F169" s="29">
        <f>ROUND(SUM(F159:F167),2)</f>
        <v>141636.60999999999</v>
      </c>
      <c r="G169" s="29">
        <f t="shared" ref="G169:Q169" si="38">ROUND(SUM(G159:G167),2)</f>
        <v>141370.95000000001</v>
      </c>
      <c r="H169" s="29">
        <f t="shared" si="38"/>
        <v>141105.29</v>
      </c>
      <c r="I169" s="29">
        <f t="shared" si="38"/>
        <v>140839.63</v>
      </c>
      <c r="J169" s="29">
        <f t="shared" si="38"/>
        <v>140573.97</v>
      </c>
      <c r="K169" s="29">
        <f t="shared" si="38"/>
        <v>140308.31</v>
      </c>
      <c r="L169" s="29">
        <f t="shared" si="38"/>
        <v>140042.65</v>
      </c>
      <c r="M169" s="29">
        <f t="shared" si="38"/>
        <v>139776.98000000001</v>
      </c>
      <c r="N169" s="29">
        <f t="shared" si="38"/>
        <v>139511.32</v>
      </c>
      <c r="O169" s="29">
        <f t="shared" si="38"/>
        <v>139245.66</v>
      </c>
      <c r="P169" s="29">
        <f t="shared" si="38"/>
        <v>138980</v>
      </c>
      <c r="Q169" s="29">
        <f t="shared" si="38"/>
        <v>138714.34</v>
      </c>
      <c r="R169" s="29">
        <f>ROUND(SUM(R159:R167),2)</f>
        <v>1682105.71</v>
      </c>
    </row>
    <row r="170" spans="1:18" ht="13" thickTop="1" x14ac:dyDescent="0.25">
      <c r="B170" s="24"/>
      <c r="C170" s="25"/>
    </row>
    <row r="171" spans="1:18" x14ac:dyDescent="0.25">
      <c r="B171" s="30"/>
      <c r="C171" s="30" t="s">
        <v>33</v>
      </c>
    </row>
    <row r="172" spans="1:18" x14ac:dyDescent="0.25">
      <c r="C172" s="21" t="s">
        <v>34</v>
      </c>
      <c r="D172" s="21" t="s">
        <v>35</v>
      </c>
    </row>
    <row r="173" spans="1:18" x14ac:dyDescent="0.25">
      <c r="C173" s="21" t="s">
        <v>36</v>
      </c>
      <c r="D173" s="21" t="s">
        <v>37</v>
      </c>
    </row>
    <row r="174" spans="1:18" x14ac:dyDescent="0.25">
      <c r="C174" s="21" t="s">
        <v>38</v>
      </c>
      <c r="D174" s="21" t="s">
        <v>39</v>
      </c>
    </row>
    <row r="175" spans="1:18" x14ac:dyDescent="0.25">
      <c r="C175" s="21" t="s">
        <v>40</v>
      </c>
      <c r="D175" s="21" t="s">
        <v>456</v>
      </c>
    </row>
    <row r="176" spans="1:18" x14ac:dyDescent="0.25">
      <c r="C176" s="21" t="s">
        <v>42</v>
      </c>
      <c r="D176" s="31" t="s">
        <v>43</v>
      </c>
    </row>
    <row r="177" spans="1:20" x14ac:dyDescent="0.25">
      <c r="C177" s="21" t="s">
        <v>44</v>
      </c>
      <c r="D177" s="31" t="s">
        <v>45</v>
      </c>
      <c r="G177" s="32"/>
    </row>
    <row r="178" spans="1:20" x14ac:dyDescent="0.25">
      <c r="C178" s="21" t="s">
        <v>46</v>
      </c>
      <c r="D178" s="21" t="s">
        <v>47</v>
      </c>
    </row>
    <row r="179" spans="1:20" x14ac:dyDescent="0.25">
      <c r="C179" s="21" t="s">
        <v>48</v>
      </c>
      <c r="D179" s="21" t="s">
        <v>458</v>
      </c>
    </row>
    <row r="180" spans="1:20" x14ac:dyDescent="0.25">
      <c r="B180" s="21"/>
      <c r="C180" s="21"/>
    </row>
    <row r="181" spans="1:20" s="574" customFormat="1" ht="14" x14ac:dyDescent="0.3">
      <c r="B181" s="575" t="str">
        <f>Inputs!$A$6</f>
        <v>JANUARY 2021 THROUGH DECEMBER 2021</v>
      </c>
      <c r="C181" s="575"/>
      <c r="D181" s="575"/>
      <c r="E181" s="575"/>
      <c r="F181" s="575"/>
      <c r="G181" s="575"/>
      <c r="H181" s="575"/>
      <c r="I181" s="575"/>
      <c r="J181" s="575"/>
      <c r="K181" s="575"/>
      <c r="L181" s="575"/>
      <c r="M181" s="575"/>
      <c r="N181" s="575"/>
      <c r="O181" s="575"/>
      <c r="P181" s="575"/>
      <c r="Q181" s="575"/>
      <c r="R181" s="575"/>
      <c r="T181" s="574">
        <v>5</v>
      </c>
    </row>
    <row r="182" spans="1:20" s="574" customFormat="1" ht="14" x14ac:dyDescent="0.3">
      <c r="B182" s="576" t="s">
        <v>664</v>
      </c>
      <c r="C182" s="576"/>
      <c r="D182" s="576"/>
      <c r="E182" s="576"/>
      <c r="F182" s="576"/>
      <c r="G182" s="576"/>
      <c r="H182" s="576"/>
      <c r="I182" s="576"/>
      <c r="J182" s="576"/>
      <c r="K182" s="576"/>
      <c r="L182" s="576"/>
      <c r="M182" s="576"/>
      <c r="N182" s="576"/>
      <c r="O182" s="576"/>
      <c r="P182" s="576"/>
      <c r="Q182" s="576"/>
      <c r="R182" s="576"/>
    </row>
    <row r="183" spans="1:20" x14ac:dyDescent="0.25">
      <c r="B183" s="9"/>
      <c r="C183" s="9"/>
      <c r="D183" s="9"/>
      <c r="E183" s="9"/>
      <c r="F183" s="9"/>
      <c r="G183" s="9"/>
      <c r="H183" s="9"/>
      <c r="I183" s="9"/>
      <c r="J183" s="9"/>
      <c r="K183" s="9"/>
      <c r="L183" s="9"/>
      <c r="M183" s="9"/>
      <c r="N183" s="9"/>
      <c r="O183" s="9"/>
      <c r="P183" s="9"/>
      <c r="Q183" s="9"/>
      <c r="R183" s="9"/>
    </row>
    <row r="184" spans="1:20" x14ac:dyDescent="0.25">
      <c r="B184" s="9"/>
      <c r="C184" s="9"/>
      <c r="D184" s="9"/>
      <c r="E184" s="9"/>
      <c r="F184" s="9"/>
      <c r="G184" s="9"/>
      <c r="H184" s="9"/>
      <c r="I184" s="9"/>
      <c r="J184" s="9"/>
      <c r="K184" s="9"/>
      <c r="L184" s="9"/>
      <c r="M184" s="9"/>
      <c r="N184" s="9"/>
      <c r="O184" s="9"/>
      <c r="P184" s="9"/>
      <c r="Q184" s="9"/>
      <c r="R184" s="9"/>
    </row>
    <row r="185" spans="1:20" ht="13" thickBot="1" x14ac:dyDescent="0.3">
      <c r="B185" s="10"/>
      <c r="C185" s="10"/>
      <c r="D185" s="11"/>
      <c r="E185" s="11"/>
      <c r="F185" s="11"/>
      <c r="G185" s="11"/>
      <c r="H185" s="11"/>
      <c r="I185" s="11"/>
      <c r="J185" s="11"/>
      <c r="K185" s="3"/>
      <c r="L185" s="3"/>
      <c r="M185" s="3"/>
      <c r="N185" s="3"/>
      <c r="O185" s="3"/>
      <c r="P185" s="3"/>
      <c r="Q185" s="3"/>
      <c r="R185" s="3"/>
    </row>
    <row r="186" spans="1:20" x14ac:dyDescent="0.25">
      <c r="B186" s="315"/>
      <c r="C186" s="316"/>
      <c r="D186" s="317"/>
      <c r="E186" s="15" t="s">
        <v>0</v>
      </c>
      <c r="F186" s="15" t="str">
        <f>Inputs!C$11</f>
        <v>Estimated</v>
      </c>
      <c r="G186" s="15" t="str">
        <f>Inputs!D$11</f>
        <v>Estimated</v>
      </c>
      <c r="H186" s="15" t="str">
        <f>Inputs!E$11</f>
        <v>Estimated</v>
      </c>
      <c r="I186" s="15" t="str">
        <f>Inputs!F$11</f>
        <v>Estimated</v>
      </c>
      <c r="J186" s="15" t="str">
        <f>Inputs!G$11</f>
        <v>Estimated</v>
      </c>
      <c r="K186" s="15" t="str">
        <f>Inputs!H$11</f>
        <v>Estimated</v>
      </c>
      <c r="L186" s="15" t="str">
        <f>Inputs!I$11</f>
        <v>Estimated</v>
      </c>
      <c r="M186" s="15" t="str">
        <f>Inputs!J$11</f>
        <v>Estimated</v>
      </c>
      <c r="N186" s="15" t="str">
        <f>Inputs!K$11</f>
        <v>Estimated</v>
      </c>
      <c r="O186" s="15" t="str">
        <f>Inputs!L$11</f>
        <v>Estimated</v>
      </c>
      <c r="P186" s="15" t="str">
        <f>Inputs!M$11</f>
        <v>Estimated</v>
      </c>
      <c r="Q186" s="15" t="str">
        <f>Inputs!N$11</f>
        <v>Estimated</v>
      </c>
      <c r="R186" s="314" t="s">
        <v>461</v>
      </c>
    </row>
    <row r="187" spans="1:20" ht="13" thickBot="1" x14ac:dyDescent="0.3">
      <c r="B187" s="310"/>
      <c r="C187" s="18"/>
      <c r="D187" s="20" t="s">
        <v>3</v>
      </c>
      <c r="E187" s="19" t="s">
        <v>4</v>
      </c>
      <c r="F187" s="19" t="str">
        <f>Inputs!C$12</f>
        <v>January</v>
      </c>
      <c r="G187" s="19" t="str">
        <f>Inputs!D$12</f>
        <v>February</v>
      </c>
      <c r="H187" s="19" t="str">
        <f>Inputs!E$12</f>
        <v xml:space="preserve">March </v>
      </c>
      <c r="I187" s="19" t="str">
        <f>Inputs!F$12</f>
        <v xml:space="preserve">April </v>
      </c>
      <c r="J187" s="19" t="str">
        <f>Inputs!G$12</f>
        <v>May</v>
      </c>
      <c r="K187" s="19" t="str">
        <f>Inputs!H$12</f>
        <v>June</v>
      </c>
      <c r="L187" s="19" t="str">
        <f>Inputs!I$12</f>
        <v>July</v>
      </c>
      <c r="M187" s="19" t="str">
        <f>Inputs!J$12</f>
        <v>August</v>
      </c>
      <c r="N187" s="19" t="str">
        <f>Inputs!K$12</f>
        <v>September</v>
      </c>
      <c r="O187" s="19" t="str">
        <f>Inputs!L$12</f>
        <v>October</v>
      </c>
      <c r="P187" s="19" t="str">
        <f>Inputs!M$12</f>
        <v>November</v>
      </c>
      <c r="Q187" s="19" t="str">
        <f>Inputs!N$12</f>
        <v>December</v>
      </c>
      <c r="R187" s="20" t="str">
        <f>Inputs!O$12</f>
        <v>Total</v>
      </c>
    </row>
    <row r="188" spans="1:20" x14ac:dyDescent="0.25">
      <c r="B188" s="115">
        <v>1</v>
      </c>
      <c r="C188" s="21" t="s">
        <v>5</v>
      </c>
      <c r="D188" s="115"/>
    </row>
    <row r="189" spans="1:20" x14ac:dyDescent="0.25">
      <c r="A189" s="1">
        <f>A146+16</f>
        <v>65</v>
      </c>
      <c r="B189" s="115"/>
      <c r="C189" s="21" t="s">
        <v>6</v>
      </c>
      <c r="D189" s="21" t="s">
        <v>7</v>
      </c>
      <c r="F189" s="1">
        <v>0</v>
      </c>
      <c r="G189" s="1">
        <v>0</v>
      </c>
      <c r="H189" s="1">
        <v>0</v>
      </c>
      <c r="I189" s="1">
        <v>0</v>
      </c>
      <c r="J189" s="1">
        <v>0</v>
      </c>
      <c r="K189" s="1">
        <v>0</v>
      </c>
      <c r="L189" s="1">
        <v>0</v>
      </c>
      <c r="M189" s="1">
        <v>0</v>
      </c>
      <c r="N189" s="1">
        <v>0</v>
      </c>
      <c r="O189" s="1">
        <v>0</v>
      </c>
      <c r="P189" s="1">
        <v>0</v>
      </c>
      <c r="Q189" s="1">
        <v>0</v>
      </c>
      <c r="R189" s="1">
        <f>SUM(F189:Q189)</f>
        <v>0</v>
      </c>
    </row>
    <row r="190" spans="1:20" x14ac:dyDescent="0.25">
      <c r="A190" s="1">
        <f>A147+16</f>
        <v>70</v>
      </c>
      <c r="B190" s="115"/>
      <c r="C190" s="21" t="s">
        <v>8</v>
      </c>
      <c r="D190" s="21" t="s">
        <v>9</v>
      </c>
      <c r="F190" s="1">
        <v>0</v>
      </c>
      <c r="G190" s="1">
        <v>0</v>
      </c>
      <c r="H190" s="1">
        <v>0</v>
      </c>
      <c r="I190" s="1">
        <v>0</v>
      </c>
      <c r="J190" s="1">
        <v>0</v>
      </c>
      <c r="K190" s="1">
        <v>0</v>
      </c>
      <c r="L190" s="1">
        <v>0</v>
      </c>
      <c r="M190" s="1">
        <v>0</v>
      </c>
      <c r="N190" s="1">
        <v>0</v>
      </c>
      <c r="O190" s="1">
        <v>0</v>
      </c>
      <c r="P190" s="1">
        <v>0</v>
      </c>
      <c r="Q190" s="1">
        <v>0</v>
      </c>
      <c r="R190" s="1">
        <f>SUM(F190:Q190)</f>
        <v>0</v>
      </c>
    </row>
    <row r="191" spans="1:20" x14ac:dyDescent="0.25">
      <c r="A191" s="1">
        <f>A148+16</f>
        <v>68</v>
      </c>
      <c r="B191" s="115"/>
      <c r="C191" s="21" t="s">
        <v>10</v>
      </c>
      <c r="D191" s="21" t="s">
        <v>11</v>
      </c>
      <c r="F191" s="1">
        <v>0</v>
      </c>
      <c r="G191" s="1">
        <v>0</v>
      </c>
      <c r="H191" s="1">
        <v>0</v>
      </c>
      <c r="I191" s="1">
        <v>0</v>
      </c>
      <c r="J191" s="1">
        <v>0</v>
      </c>
      <c r="K191" s="1">
        <v>0</v>
      </c>
      <c r="L191" s="1">
        <v>0</v>
      </c>
      <c r="M191" s="1">
        <v>0</v>
      </c>
      <c r="N191" s="1">
        <v>0</v>
      </c>
      <c r="O191" s="1">
        <v>0</v>
      </c>
      <c r="P191" s="1">
        <v>0</v>
      </c>
      <c r="Q191" s="1">
        <v>0</v>
      </c>
      <c r="R191" s="1">
        <f>SUM(F191:Q191)</f>
        <v>0</v>
      </c>
    </row>
    <row r="192" spans="1:20" x14ac:dyDescent="0.25">
      <c r="A192" s="1">
        <f>A149+16</f>
        <v>77</v>
      </c>
      <c r="B192" s="115"/>
      <c r="C192" s="21" t="s">
        <v>12</v>
      </c>
      <c r="D192" s="21" t="s">
        <v>13</v>
      </c>
      <c r="F192" s="1">
        <v>0</v>
      </c>
      <c r="G192" s="1">
        <v>0</v>
      </c>
      <c r="H192" s="1">
        <v>0</v>
      </c>
      <c r="I192" s="1">
        <v>0</v>
      </c>
      <c r="J192" s="1">
        <v>0</v>
      </c>
      <c r="K192" s="1">
        <v>0</v>
      </c>
      <c r="L192" s="1">
        <v>0</v>
      </c>
      <c r="M192" s="1">
        <v>0</v>
      </c>
      <c r="N192" s="1">
        <v>0</v>
      </c>
      <c r="O192" s="1">
        <v>0</v>
      </c>
      <c r="P192" s="1">
        <v>0</v>
      </c>
      <c r="Q192" s="1">
        <v>0</v>
      </c>
      <c r="R192" s="1">
        <f>SUM(F192:Q192)</f>
        <v>0</v>
      </c>
    </row>
    <row r="193" spans="1:18" x14ac:dyDescent="0.25">
      <c r="A193" s="1">
        <f>A236-16</f>
        <v>75</v>
      </c>
      <c r="B193" s="115"/>
      <c r="C193" s="21" t="s">
        <v>14</v>
      </c>
      <c r="D193" s="21" t="s">
        <v>15</v>
      </c>
      <c r="F193" s="1">
        <v>0</v>
      </c>
      <c r="G193" s="1">
        <v>0</v>
      </c>
      <c r="H193" s="1">
        <v>0</v>
      </c>
      <c r="I193" s="1">
        <v>0</v>
      </c>
      <c r="J193" s="1">
        <v>0</v>
      </c>
      <c r="K193" s="1">
        <v>0</v>
      </c>
      <c r="L193" s="1">
        <v>0</v>
      </c>
      <c r="M193" s="1">
        <v>0</v>
      </c>
      <c r="N193" s="1">
        <v>0</v>
      </c>
      <c r="O193" s="1">
        <v>0</v>
      </c>
      <c r="P193" s="1">
        <v>0</v>
      </c>
      <c r="Q193" s="1">
        <v>0</v>
      </c>
      <c r="R193" s="1">
        <f>SUM(F193:Q193)</f>
        <v>0</v>
      </c>
    </row>
    <row r="194" spans="1:18" x14ac:dyDescent="0.25">
      <c r="B194" s="115">
        <v>2</v>
      </c>
      <c r="C194" s="21" t="s">
        <v>16</v>
      </c>
      <c r="D194" s="115"/>
      <c r="E194" s="1">
        <v>4712782.9400000004</v>
      </c>
      <c r="F194" s="1">
        <f t="shared" ref="F194:Q194" si="39">E194+F190-F191</f>
        <v>4712782.9400000004</v>
      </c>
      <c r="G194" s="1">
        <f t="shared" si="39"/>
        <v>4712782.9400000004</v>
      </c>
      <c r="H194" s="1">
        <f t="shared" si="39"/>
        <v>4712782.9400000004</v>
      </c>
      <c r="I194" s="1">
        <f t="shared" si="39"/>
        <v>4712782.9400000004</v>
      </c>
      <c r="J194" s="1">
        <f t="shared" si="39"/>
        <v>4712782.9400000004</v>
      </c>
      <c r="K194" s="1">
        <f t="shared" si="39"/>
        <v>4712782.9400000004</v>
      </c>
      <c r="L194" s="1">
        <f t="shared" si="39"/>
        <v>4712782.9400000004</v>
      </c>
      <c r="M194" s="1">
        <f t="shared" si="39"/>
        <v>4712782.9400000004</v>
      </c>
      <c r="N194" s="1">
        <f t="shared" si="39"/>
        <v>4712782.9400000004</v>
      </c>
      <c r="O194" s="1">
        <f t="shared" si="39"/>
        <v>4712782.9400000004</v>
      </c>
      <c r="P194" s="1">
        <f t="shared" si="39"/>
        <v>4712782.9400000004</v>
      </c>
      <c r="Q194" s="1">
        <f t="shared" si="39"/>
        <v>4712782.9400000004</v>
      </c>
    </row>
    <row r="195" spans="1:18" x14ac:dyDescent="0.25">
      <c r="B195" s="115">
        <v>3</v>
      </c>
      <c r="C195" s="21" t="s">
        <v>459</v>
      </c>
      <c r="D195" s="115"/>
      <c r="E195" s="22">
        <v>83961.326578776177</v>
      </c>
      <c r="F195" s="1">
        <f t="shared" ref="F195:Q195" si="40">E195-F206-F207-F208+F191+F192-F193</f>
        <v>68744.716578776177</v>
      </c>
      <c r="G195" s="1">
        <f t="shared" si="40"/>
        <v>53528.106578776176</v>
      </c>
      <c r="H195" s="1">
        <f t="shared" si="40"/>
        <v>38311.496578776176</v>
      </c>
      <c r="I195" s="1">
        <f t="shared" si="40"/>
        <v>23094.886578776175</v>
      </c>
      <c r="J195" s="1">
        <f t="shared" si="40"/>
        <v>7878.2765787761764</v>
      </c>
      <c r="K195" s="1">
        <f t="shared" si="40"/>
        <v>-7338.3334212238224</v>
      </c>
      <c r="L195" s="1">
        <f t="shared" si="40"/>
        <v>-22554.943421223819</v>
      </c>
      <c r="M195" s="1">
        <f t="shared" si="40"/>
        <v>-37771.55342122382</v>
      </c>
      <c r="N195" s="1">
        <f t="shared" si="40"/>
        <v>-52988.16342122382</v>
      </c>
      <c r="O195" s="1">
        <f t="shared" si="40"/>
        <v>-68204.773421223814</v>
      </c>
      <c r="P195" s="1">
        <f t="shared" si="40"/>
        <v>-83421.383421223814</v>
      </c>
      <c r="Q195" s="1">
        <f t="shared" si="40"/>
        <v>-98637.993421223815</v>
      </c>
    </row>
    <row r="196" spans="1:18" x14ac:dyDescent="0.25">
      <c r="B196" s="115">
        <v>4</v>
      </c>
      <c r="C196" s="21" t="s">
        <v>18</v>
      </c>
      <c r="D196" s="115"/>
      <c r="E196" s="23">
        <v>2.7755575615628914E-17</v>
      </c>
      <c r="F196" s="23">
        <f t="shared" ref="F196:Q196" si="41">E196+F189-F190</f>
        <v>2.7755575615628914E-17</v>
      </c>
      <c r="G196" s="23">
        <f t="shared" si="41"/>
        <v>2.7755575615628914E-17</v>
      </c>
      <c r="H196" s="23">
        <f t="shared" si="41"/>
        <v>2.7755575615628914E-17</v>
      </c>
      <c r="I196" s="23">
        <f t="shared" si="41"/>
        <v>2.7755575615628914E-17</v>
      </c>
      <c r="J196" s="23">
        <f t="shared" si="41"/>
        <v>2.7755575615628914E-17</v>
      </c>
      <c r="K196" s="23">
        <f t="shared" si="41"/>
        <v>2.7755575615628914E-17</v>
      </c>
      <c r="L196" s="23">
        <f t="shared" si="41"/>
        <v>2.7755575615628914E-17</v>
      </c>
      <c r="M196" s="23">
        <f t="shared" si="41"/>
        <v>2.7755575615628914E-17</v>
      </c>
      <c r="N196" s="23">
        <f t="shared" si="41"/>
        <v>2.7755575615628914E-17</v>
      </c>
      <c r="O196" s="23">
        <f t="shared" si="41"/>
        <v>2.7755575615628914E-17</v>
      </c>
      <c r="P196" s="23">
        <f t="shared" si="41"/>
        <v>2.7755575615628914E-17</v>
      </c>
      <c r="Q196" s="23">
        <f t="shared" si="41"/>
        <v>2.7755575615628914E-17</v>
      </c>
    </row>
    <row r="197" spans="1:18" x14ac:dyDescent="0.25">
      <c r="B197" s="115">
        <v>5</v>
      </c>
      <c r="C197" s="21" t="s">
        <v>460</v>
      </c>
      <c r="D197" s="115"/>
      <c r="E197" s="23">
        <f>ROUND(SUM(E194:E196),2)</f>
        <v>4796744.2699999996</v>
      </c>
      <c r="F197" s="23">
        <f t="shared" ref="F197:Q197" si="42">SUM(F194:F196)</f>
        <v>4781527.6565787764</v>
      </c>
      <c r="G197" s="23">
        <f t="shared" si="42"/>
        <v>4766311.046578777</v>
      </c>
      <c r="H197" s="23">
        <f t="shared" si="42"/>
        <v>4751094.4365787767</v>
      </c>
      <c r="I197" s="23">
        <f t="shared" si="42"/>
        <v>4735877.8265787764</v>
      </c>
      <c r="J197" s="23">
        <f t="shared" si="42"/>
        <v>4720661.2165787769</v>
      </c>
      <c r="K197" s="23">
        <f t="shared" si="42"/>
        <v>4705444.6065787766</v>
      </c>
      <c r="L197" s="23">
        <f t="shared" si="42"/>
        <v>4690227.9965787763</v>
      </c>
      <c r="M197" s="23">
        <f t="shared" si="42"/>
        <v>4675011.3865787769</v>
      </c>
      <c r="N197" s="23">
        <f t="shared" si="42"/>
        <v>4659794.7765787765</v>
      </c>
      <c r="O197" s="23">
        <f t="shared" si="42"/>
        <v>4644578.1665787762</v>
      </c>
      <c r="P197" s="23">
        <f t="shared" si="42"/>
        <v>4629361.5565787768</v>
      </c>
      <c r="Q197" s="23">
        <f t="shared" si="42"/>
        <v>4614144.9465787765</v>
      </c>
    </row>
    <row r="198" spans="1:18" x14ac:dyDescent="0.25">
      <c r="B198" s="115"/>
      <c r="C198" s="21"/>
    </row>
    <row r="199" spans="1:18" x14ac:dyDescent="0.25">
      <c r="B199" s="115">
        <v>6</v>
      </c>
      <c r="C199" s="21" t="s">
        <v>20</v>
      </c>
      <c r="D199" s="21"/>
      <c r="F199" s="1">
        <f t="shared" ref="F199:Q199" si="43">(E197+F197)/2</f>
        <v>4789135.9632893875</v>
      </c>
      <c r="G199" s="1">
        <f t="shared" si="43"/>
        <v>4773919.3515787767</v>
      </c>
      <c r="H199" s="1">
        <f t="shared" si="43"/>
        <v>4758702.7415787764</v>
      </c>
      <c r="I199" s="1">
        <f t="shared" si="43"/>
        <v>4743486.131578777</v>
      </c>
      <c r="J199" s="1">
        <f t="shared" si="43"/>
        <v>4728269.5215787767</v>
      </c>
      <c r="K199" s="1">
        <f t="shared" si="43"/>
        <v>4713052.9115787763</v>
      </c>
      <c r="L199" s="1">
        <f t="shared" si="43"/>
        <v>4697836.3015787769</v>
      </c>
      <c r="M199" s="1">
        <f t="shared" si="43"/>
        <v>4682619.6915787766</v>
      </c>
      <c r="N199" s="1">
        <f t="shared" si="43"/>
        <v>4667403.0815787762</v>
      </c>
      <c r="O199" s="1">
        <f t="shared" si="43"/>
        <v>4652186.4715787768</v>
      </c>
      <c r="P199" s="1">
        <f t="shared" si="43"/>
        <v>4636969.8615787765</v>
      </c>
      <c r="Q199" s="1">
        <f t="shared" si="43"/>
        <v>4621753.2515787762</v>
      </c>
    </row>
    <row r="200" spans="1:18" x14ac:dyDescent="0.25">
      <c r="B200" s="24"/>
      <c r="C200" s="25"/>
    </row>
    <row r="201" spans="1:18" x14ac:dyDescent="0.25">
      <c r="B201" s="115">
        <v>7</v>
      </c>
      <c r="C201" s="21" t="s">
        <v>21</v>
      </c>
      <c r="F201" s="26"/>
      <c r="G201" s="26"/>
      <c r="H201" s="26"/>
      <c r="I201" s="26"/>
      <c r="J201" s="26"/>
      <c r="K201" s="26"/>
      <c r="L201" s="26"/>
      <c r="M201" s="26"/>
      <c r="N201" s="26"/>
      <c r="O201" s="26"/>
      <c r="P201" s="26"/>
      <c r="Q201" s="26"/>
    </row>
    <row r="202" spans="1:18" x14ac:dyDescent="0.25">
      <c r="B202" s="24"/>
      <c r="C202" s="21" t="s">
        <v>6</v>
      </c>
      <c r="D202" s="21" t="s">
        <v>454</v>
      </c>
      <c r="F202" s="1">
        <f>F199*Inputs!C$15</f>
        <v>23902.125095990436</v>
      </c>
      <c r="G202" s="1">
        <f>G199*Inputs!D$15</f>
        <v>23826.180424669321</v>
      </c>
      <c r="H202" s="1">
        <f>H199*Inputs!E$15</f>
        <v>23750.235761885706</v>
      </c>
      <c r="I202" s="1">
        <f>I199*Inputs!F$15</f>
        <v>23674.291099102091</v>
      </c>
      <c r="J202" s="1">
        <f>J199*Inputs!G$15</f>
        <v>23598.346436318476</v>
      </c>
      <c r="K202" s="1">
        <f>K199*Inputs!H$15</f>
        <v>23522.401773534857</v>
      </c>
      <c r="L202" s="1">
        <f>L199*Inputs!I$15</f>
        <v>23446.457110751246</v>
      </c>
      <c r="M202" s="1">
        <f>M199*Inputs!J$15</f>
        <v>23370.512447967627</v>
      </c>
      <c r="N202" s="1">
        <f>N199*Inputs!K$15</f>
        <v>23294.567785184008</v>
      </c>
      <c r="O202" s="1">
        <f>O199*Inputs!L$15</f>
        <v>23218.623122400397</v>
      </c>
      <c r="P202" s="1">
        <f>P199*Inputs!M$15</f>
        <v>23142.678459616778</v>
      </c>
      <c r="Q202" s="1">
        <f>Q199*Inputs!N$15</f>
        <v>23066.733796833163</v>
      </c>
      <c r="R202" s="1">
        <f>SUM(F202:Q202)</f>
        <v>281813.15331425413</v>
      </c>
    </row>
    <row r="203" spans="1:18" x14ac:dyDescent="0.25">
      <c r="B203" s="24"/>
      <c r="C203" s="21" t="s">
        <v>8</v>
      </c>
      <c r="D203" s="21" t="s">
        <v>455</v>
      </c>
      <c r="F203" s="1">
        <f>F199*Inputs!C$14</f>
        <v>3562.0856219621469</v>
      </c>
      <c r="G203" s="1">
        <f>G199*Inputs!D$14</f>
        <v>3550.7677403641228</v>
      </c>
      <c r="H203" s="1">
        <f>H199*Inputs!E$14</f>
        <v>3539.449860038425</v>
      </c>
      <c r="I203" s="1">
        <f>I199*Inputs!F$14</f>
        <v>3528.1319797127271</v>
      </c>
      <c r="J203" s="1">
        <f>J199*Inputs!G$14</f>
        <v>3516.8140993870293</v>
      </c>
      <c r="K203" s="1">
        <f>K199*Inputs!H$14</f>
        <v>3505.496219061331</v>
      </c>
      <c r="L203" s="1">
        <f>L199*Inputs!I$14</f>
        <v>3494.1783387356336</v>
      </c>
      <c r="M203" s="1">
        <f>M199*Inputs!J$14</f>
        <v>3482.8604584099353</v>
      </c>
      <c r="N203" s="1">
        <f>N199*Inputs!K$14</f>
        <v>3471.542578084237</v>
      </c>
      <c r="O203" s="1">
        <f>O199*Inputs!L$14</f>
        <v>3460.2246977585396</v>
      </c>
      <c r="P203" s="1">
        <f>P199*Inputs!M$14</f>
        <v>3448.9068174328413</v>
      </c>
      <c r="Q203" s="1">
        <f>Q199*Inputs!N$14</f>
        <v>3437.588937107143</v>
      </c>
      <c r="R203" s="1">
        <f>SUM(F203:Q203)</f>
        <v>41998.047348054111</v>
      </c>
    </row>
    <row r="204" spans="1:18" x14ac:dyDescent="0.25">
      <c r="B204" s="24"/>
      <c r="C204" s="25"/>
      <c r="G204" s="26"/>
      <c r="H204" s="26"/>
      <c r="I204" s="26"/>
      <c r="J204" s="26"/>
      <c r="K204" s="26"/>
      <c r="L204" s="26"/>
      <c r="M204" s="26"/>
      <c r="N204" s="26"/>
      <c r="O204" s="26"/>
      <c r="P204" s="26"/>
      <c r="Q204" s="26"/>
    </row>
    <row r="205" spans="1:18" x14ac:dyDescent="0.25">
      <c r="B205" s="115">
        <v>8</v>
      </c>
      <c r="C205" s="21" t="s">
        <v>24</v>
      </c>
    </row>
    <row r="206" spans="1:18" x14ac:dyDescent="0.25">
      <c r="A206" s="1">
        <v>73</v>
      </c>
      <c r="B206" s="24"/>
      <c r="C206" s="21" t="s">
        <v>6</v>
      </c>
      <c r="D206" s="21" t="s">
        <v>25</v>
      </c>
      <c r="E206" s="27"/>
      <c r="F206" s="1">
        <v>15216.609999999999</v>
      </c>
      <c r="G206" s="1">
        <v>15216.609999999999</v>
      </c>
      <c r="H206" s="1">
        <v>15216.609999999999</v>
      </c>
      <c r="I206" s="1">
        <v>15216.609999999999</v>
      </c>
      <c r="J206" s="1">
        <v>15216.609999999999</v>
      </c>
      <c r="K206" s="1">
        <v>15216.609999999999</v>
      </c>
      <c r="L206" s="1">
        <v>15216.609999999999</v>
      </c>
      <c r="M206" s="1">
        <v>15216.609999999999</v>
      </c>
      <c r="N206" s="1">
        <v>15216.609999999999</v>
      </c>
      <c r="O206" s="1">
        <v>15216.609999999999</v>
      </c>
      <c r="P206" s="1">
        <v>15216.609999999999</v>
      </c>
      <c r="Q206" s="1">
        <v>15216.609999999999</v>
      </c>
      <c r="R206" s="1">
        <f>SUM(F206:Q206)</f>
        <v>182599.31999999995</v>
      </c>
    </row>
    <row r="207" spans="1:18" x14ac:dyDescent="0.25">
      <c r="B207" s="24"/>
      <c r="C207" s="21" t="s">
        <v>8</v>
      </c>
      <c r="D207" s="21" t="s">
        <v>26</v>
      </c>
      <c r="F207" s="1">
        <v>0</v>
      </c>
      <c r="G207" s="1">
        <v>0</v>
      </c>
      <c r="H207" s="1">
        <v>0</v>
      </c>
      <c r="I207" s="1">
        <v>0</v>
      </c>
      <c r="J207" s="1">
        <v>0</v>
      </c>
      <c r="K207" s="1">
        <v>0</v>
      </c>
      <c r="L207" s="1">
        <v>0</v>
      </c>
      <c r="M207" s="1">
        <v>0</v>
      </c>
      <c r="N207" s="1">
        <v>0</v>
      </c>
      <c r="O207" s="1">
        <v>0</v>
      </c>
      <c r="P207" s="1">
        <v>0</v>
      </c>
      <c r="Q207" s="1">
        <v>0</v>
      </c>
      <c r="R207" s="1">
        <f>SUM(F207:Q207)</f>
        <v>0</v>
      </c>
    </row>
    <row r="208" spans="1:18" x14ac:dyDescent="0.25">
      <c r="B208" s="24"/>
      <c r="C208" s="21" t="s">
        <v>10</v>
      </c>
      <c r="D208" s="21" t="s">
        <v>27</v>
      </c>
      <c r="F208" s="1">
        <v>0</v>
      </c>
      <c r="G208" s="1">
        <v>0</v>
      </c>
      <c r="H208" s="1">
        <v>0</v>
      </c>
      <c r="I208" s="1">
        <v>0</v>
      </c>
      <c r="J208" s="1">
        <v>0</v>
      </c>
      <c r="K208" s="1">
        <v>0</v>
      </c>
      <c r="L208" s="1">
        <v>0</v>
      </c>
      <c r="M208" s="1">
        <v>0</v>
      </c>
      <c r="N208" s="1">
        <v>0</v>
      </c>
      <c r="O208" s="1">
        <v>0</v>
      </c>
      <c r="P208" s="1">
        <v>0</v>
      </c>
      <c r="Q208" s="1">
        <v>0</v>
      </c>
      <c r="R208" s="1">
        <f>SUM(F208:Q208)</f>
        <v>0</v>
      </c>
    </row>
    <row r="209" spans="2:21" x14ac:dyDescent="0.25">
      <c r="B209" s="24"/>
      <c r="C209" s="21" t="s">
        <v>12</v>
      </c>
      <c r="D209" s="21" t="s">
        <v>28</v>
      </c>
      <c r="F209" s="1">
        <f>SUMIF(Inputs!$C$51:$S$51,$T$181,Inputs!$C$50:$S$50)+SUMIF(Inputs!$C$64:$O$64,$T$181,Inputs!$C$63:$O$63)</f>
        <v>871.62927374894957</v>
      </c>
      <c r="G209" s="1">
        <f>SUMIF(Inputs!$C$51:$S$51,$T$181,Inputs!$C$50:$S$50)+SUMIF(Inputs!$C$64:$O$64,$T$181,Inputs!$C$63:$O$63)</f>
        <v>871.62927374894957</v>
      </c>
      <c r="H209" s="1">
        <f>SUMIF(Inputs!$C$51:$S$51,$T$181,Inputs!$C$50:$S$50)+SUMIF(Inputs!$C$64:$O$64,$T$181,Inputs!$C$63:$O$63)</f>
        <v>871.62927374894957</v>
      </c>
      <c r="I209" s="1">
        <f>SUMIF(Inputs!$C$51:$S$51,$T$181,Inputs!$C$50:$S$50)+SUMIF(Inputs!$C$64:$O$64,$T$181,Inputs!$C$63:$O$63)</f>
        <v>871.62927374894957</v>
      </c>
      <c r="J209" s="1">
        <f>SUMIF(Inputs!$C$51:$S$51,$T$181,Inputs!$C$50:$S$50)+SUMIF(Inputs!$C$64:$O$64,$T$181,Inputs!$C$63:$O$63)</f>
        <v>871.62927374894957</v>
      </c>
      <c r="K209" s="1">
        <f>SUMIF(Inputs!$C$51:$S$51,$T$181,Inputs!$C$50:$S$50)+SUMIF(Inputs!$C$64:$O$64,$T$181,Inputs!$C$63:$O$63)</f>
        <v>871.62927374894957</v>
      </c>
      <c r="L209" s="1">
        <f>SUMIF(Inputs!$C$51:$S$51,$T$181,Inputs!$C$50:$S$50)+SUMIF(Inputs!$C$64:$O$64,$T$181,Inputs!$C$63:$O$63)</f>
        <v>871.62927374894957</v>
      </c>
      <c r="M209" s="1">
        <f>SUMIF(Inputs!$C$51:$S$51,$T$181,Inputs!$C$50:$S$50)+SUMIF(Inputs!$C$64:$O$64,$T$181,Inputs!$C$63:$O$63)</f>
        <v>871.62927374894957</v>
      </c>
      <c r="N209" s="1">
        <f>SUMIF(Inputs!$C$51:$S$51,$T$181,Inputs!$C$50:$S$50)+SUMIF(Inputs!$C$64:$O$64,$T$181,Inputs!$C$63:$O$63)</f>
        <v>871.62927374894957</v>
      </c>
      <c r="O209" s="1">
        <f>SUMIF(Inputs!$C$51:$S$51,$T$181,Inputs!$C$50:$S$50)+SUMIF(Inputs!$C$64:$O$64,$T$181,Inputs!$C$63:$O$63)</f>
        <v>871.62927374894957</v>
      </c>
      <c r="P209" s="1">
        <f>SUMIF(Inputs!$C$51:$S$51,$T$181,Inputs!$C$50:$S$50)+SUMIF(Inputs!$C$64:$O$64,$T$181,Inputs!$C$63:$O$63)</f>
        <v>871.62927374894957</v>
      </c>
      <c r="Q209" s="1">
        <f>SUMIF(Inputs!$C$51:$S$51,$T$181,Inputs!$C$50:$S$50)+SUMIF(Inputs!$C$64:$O$64,$T$181,Inputs!$C$63:$O$63)</f>
        <v>871.62927374894957</v>
      </c>
      <c r="R209" s="1">
        <f>SUM(F209:Q209)</f>
        <v>10459.551284987394</v>
      </c>
    </row>
    <row r="210" spans="2:21" x14ac:dyDescent="0.25">
      <c r="B210" s="24"/>
      <c r="C210" s="21" t="s">
        <v>14</v>
      </c>
      <c r="D210" s="21" t="s">
        <v>29</v>
      </c>
      <c r="F210" s="23">
        <v>0</v>
      </c>
      <c r="G210" s="23">
        <v>0</v>
      </c>
      <c r="H210" s="23">
        <v>0</v>
      </c>
      <c r="I210" s="23">
        <v>0</v>
      </c>
      <c r="J210" s="23">
        <v>0</v>
      </c>
      <c r="K210" s="23">
        <v>0</v>
      </c>
      <c r="L210" s="23">
        <v>0</v>
      </c>
      <c r="M210" s="23">
        <v>0</v>
      </c>
      <c r="N210" s="23">
        <v>0</v>
      </c>
      <c r="O210" s="23">
        <v>0</v>
      </c>
      <c r="P210" s="23">
        <v>0</v>
      </c>
      <c r="Q210" s="23">
        <v>0</v>
      </c>
      <c r="R210" s="23">
        <f>SUM(F210:Q210)</f>
        <v>0</v>
      </c>
    </row>
    <row r="211" spans="2:21" x14ac:dyDescent="0.25">
      <c r="B211" s="24"/>
      <c r="C211" s="25"/>
      <c r="D211" s="28"/>
      <c r="F211" s="28"/>
      <c r="G211" s="28"/>
      <c r="H211" s="28"/>
      <c r="I211" s="28"/>
      <c r="J211" s="28"/>
      <c r="K211" s="28"/>
      <c r="L211" s="28"/>
      <c r="M211" s="28"/>
      <c r="N211" s="28"/>
      <c r="O211" s="28"/>
      <c r="P211" s="28"/>
      <c r="Q211" s="28"/>
    </row>
    <row r="212" spans="2:21" ht="13" thickBot="1" x14ac:dyDescent="0.3">
      <c r="B212" s="115">
        <v>9</v>
      </c>
      <c r="C212" s="21" t="s">
        <v>457</v>
      </c>
      <c r="F212" s="29">
        <f>ROUND(SUM(F202:F210),2)</f>
        <v>43552.45</v>
      </c>
      <c r="G212" s="29">
        <f t="shared" ref="G212:Q212" si="44">ROUND(SUM(G202:G210),2)</f>
        <v>43465.19</v>
      </c>
      <c r="H212" s="29">
        <f t="shared" si="44"/>
        <v>43377.919999999998</v>
      </c>
      <c r="I212" s="29">
        <f t="shared" si="44"/>
        <v>43290.66</v>
      </c>
      <c r="J212" s="29">
        <f t="shared" si="44"/>
        <v>43203.4</v>
      </c>
      <c r="K212" s="29">
        <f t="shared" si="44"/>
        <v>43116.14</v>
      </c>
      <c r="L212" s="29">
        <f t="shared" si="44"/>
        <v>43028.87</v>
      </c>
      <c r="M212" s="29">
        <f t="shared" si="44"/>
        <v>42941.61</v>
      </c>
      <c r="N212" s="29">
        <f t="shared" si="44"/>
        <v>42854.35</v>
      </c>
      <c r="O212" s="29">
        <f t="shared" si="44"/>
        <v>42767.09</v>
      </c>
      <c r="P212" s="29">
        <f t="shared" si="44"/>
        <v>42679.82</v>
      </c>
      <c r="Q212" s="29">
        <f t="shared" si="44"/>
        <v>42592.56</v>
      </c>
      <c r="R212" s="29">
        <f>ROUND(SUM(R202:R210),2)</f>
        <v>516870.07</v>
      </c>
    </row>
    <row r="213" spans="2:21" ht="13" thickTop="1" x14ac:dyDescent="0.25">
      <c r="B213" s="24"/>
      <c r="C213" s="25"/>
    </row>
    <row r="214" spans="2:21" x14ac:dyDescent="0.25">
      <c r="B214" s="30"/>
      <c r="C214" s="30" t="s">
        <v>33</v>
      </c>
    </row>
    <row r="215" spans="2:21" x14ac:dyDescent="0.25">
      <c r="C215" s="21" t="s">
        <v>34</v>
      </c>
      <c r="D215" s="21" t="s">
        <v>35</v>
      </c>
    </row>
    <row r="216" spans="2:21" x14ac:dyDescent="0.25">
      <c r="C216" s="21" t="s">
        <v>36</v>
      </c>
      <c r="D216" s="21" t="s">
        <v>37</v>
      </c>
    </row>
    <row r="217" spans="2:21" x14ac:dyDescent="0.25">
      <c r="C217" s="21" t="s">
        <v>38</v>
      </c>
      <c r="D217" s="21" t="s">
        <v>39</v>
      </c>
    </row>
    <row r="218" spans="2:21" x14ac:dyDescent="0.25">
      <c r="C218" s="21" t="s">
        <v>40</v>
      </c>
      <c r="D218" s="21" t="s">
        <v>456</v>
      </c>
    </row>
    <row r="219" spans="2:21" x14ac:dyDescent="0.25">
      <c r="C219" s="21" t="s">
        <v>42</v>
      </c>
      <c r="D219" s="31" t="s">
        <v>43</v>
      </c>
    </row>
    <row r="220" spans="2:21" x14ac:dyDescent="0.25">
      <c r="C220" s="21" t="s">
        <v>44</v>
      </c>
      <c r="D220" s="31" t="s">
        <v>45</v>
      </c>
      <c r="G220" s="32"/>
    </row>
    <row r="221" spans="2:21" x14ac:dyDescent="0.25">
      <c r="C221" s="21" t="s">
        <v>46</v>
      </c>
      <c r="D221" s="21" t="s">
        <v>47</v>
      </c>
    </row>
    <row r="222" spans="2:21" x14ac:dyDescent="0.25">
      <c r="C222" s="21" t="s">
        <v>48</v>
      </c>
      <c r="D222" s="21" t="s">
        <v>458</v>
      </c>
    </row>
    <row r="223" spans="2:21" x14ac:dyDescent="0.25">
      <c r="B223" s="21"/>
      <c r="C223" s="21"/>
    </row>
    <row r="224" spans="2:21" s="574" customFormat="1" ht="14" x14ac:dyDescent="0.3">
      <c r="B224" s="575" t="str">
        <f>Inputs!$A$6</f>
        <v>JANUARY 2021 THROUGH DECEMBER 2021</v>
      </c>
      <c r="C224" s="575"/>
      <c r="D224" s="575"/>
      <c r="E224" s="575"/>
      <c r="F224" s="575"/>
      <c r="G224" s="575"/>
      <c r="H224" s="575"/>
      <c r="I224" s="575"/>
      <c r="J224" s="575"/>
      <c r="K224" s="575"/>
      <c r="L224" s="575"/>
      <c r="M224" s="575"/>
      <c r="N224" s="575"/>
      <c r="O224" s="575"/>
      <c r="P224" s="575"/>
      <c r="Q224" s="575"/>
      <c r="R224" s="575"/>
      <c r="T224" s="574">
        <v>6</v>
      </c>
      <c r="U224" s="574" t="s">
        <v>165</v>
      </c>
    </row>
    <row r="225" spans="1:18" s="574" customFormat="1" ht="14" x14ac:dyDescent="0.3">
      <c r="B225" s="579"/>
      <c r="C225" s="576"/>
      <c r="D225" s="576"/>
      <c r="E225" s="576"/>
      <c r="F225" s="576"/>
      <c r="G225" s="576"/>
      <c r="H225" s="576"/>
      <c r="I225" s="576"/>
      <c r="J225" s="579" t="s">
        <v>656</v>
      </c>
      <c r="K225" s="576"/>
      <c r="L225" s="576"/>
      <c r="M225" s="576"/>
      <c r="N225" s="576"/>
      <c r="O225" s="576"/>
      <c r="P225" s="576"/>
      <c r="Q225" s="576"/>
      <c r="R225" s="576"/>
    </row>
    <row r="226" spans="1:18" x14ac:dyDescent="0.25">
      <c r="B226" s="9"/>
      <c r="C226" s="9"/>
      <c r="D226" s="9"/>
      <c r="E226" s="9"/>
      <c r="F226" s="9"/>
      <c r="G226" s="9"/>
      <c r="H226" s="9"/>
      <c r="I226" s="9"/>
      <c r="J226" s="9"/>
      <c r="K226" s="9"/>
      <c r="L226" s="9"/>
      <c r="M226" s="9"/>
      <c r="N226" s="9"/>
      <c r="O226" s="9"/>
      <c r="P226" s="9"/>
      <c r="Q226" s="9"/>
      <c r="R226" s="9"/>
    </row>
    <row r="227" spans="1:18" x14ac:dyDescent="0.25">
      <c r="B227" s="9"/>
      <c r="C227" s="9"/>
      <c r="D227" s="9"/>
      <c r="E227" s="9"/>
      <c r="F227" s="9"/>
      <c r="G227" s="9"/>
      <c r="H227" s="9"/>
      <c r="I227" s="9"/>
      <c r="J227" s="9"/>
      <c r="K227" s="9"/>
      <c r="L227" s="9"/>
      <c r="M227" s="9"/>
      <c r="N227" s="9"/>
      <c r="O227" s="9"/>
      <c r="P227" s="9"/>
      <c r="Q227" s="9"/>
      <c r="R227" s="9"/>
    </row>
    <row r="228" spans="1:18" ht="13" thickBot="1" x14ac:dyDescent="0.3">
      <c r="B228" s="10"/>
      <c r="C228" s="10"/>
      <c r="D228" s="11"/>
      <c r="E228" s="11"/>
      <c r="F228" s="11"/>
      <c r="G228" s="11"/>
      <c r="H228" s="11"/>
      <c r="I228" s="11"/>
      <c r="J228" s="11"/>
      <c r="K228" s="3"/>
      <c r="L228" s="3"/>
      <c r="M228" s="3"/>
      <c r="N228" s="3"/>
      <c r="O228" s="3"/>
      <c r="P228" s="3"/>
      <c r="Q228" s="3"/>
      <c r="R228" s="3"/>
    </row>
    <row r="229" spans="1:18" x14ac:dyDescent="0.25">
      <c r="B229" s="315"/>
      <c r="C229" s="316"/>
      <c r="D229" s="317"/>
      <c r="E229" s="15" t="s">
        <v>0</v>
      </c>
      <c r="F229" s="15" t="str">
        <f>Inputs!C$11</f>
        <v>Estimated</v>
      </c>
      <c r="G229" s="15" t="str">
        <f>Inputs!D$11</f>
        <v>Estimated</v>
      </c>
      <c r="H229" s="15" t="str">
        <f>Inputs!E$11</f>
        <v>Estimated</v>
      </c>
      <c r="I229" s="15" t="str">
        <f>Inputs!F$11</f>
        <v>Estimated</v>
      </c>
      <c r="J229" s="15" t="str">
        <f>Inputs!G$11</f>
        <v>Estimated</v>
      </c>
      <c r="K229" s="15" t="str">
        <f>Inputs!H$11</f>
        <v>Estimated</v>
      </c>
      <c r="L229" s="15" t="str">
        <f>Inputs!I$11</f>
        <v>Estimated</v>
      </c>
      <c r="M229" s="15" t="str">
        <f>Inputs!J$11</f>
        <v>Estimated</v>
      </c>
      <c r="N229" s="15" t="str">
        <f>Inputs!K$11</f>
        <v>Estimated</v>
      </c>
      <c r="O229" s="15" t="str">
        <f>Inputs!L$11</f>
        <v>Estimated</v>
      </c>
      <c r="P229" s="15" t="str">
        <f>Inputs!M$11</f>
        <v>Estimated</v>
      </c>
      <c r="Q229" s="15" t="str">
        <f>Inputs!N$11</f>
        <v>Estimated</v>
      </c>
      <c r="R229" s="314" t="s">
        <v>461</v>
      </c>
    </row>
    <row r="230" spans="1:18" ht="13" thickBot="1" x14ac:dyDescent="0.3">
      <c r="B230" s="310"/>
      <c r="C230" s="18"/>
      <c r="D230" s="20" t="s">
        <v>3</v>
      </c>
      <c r="E230" s="19" t="s">
        <v>4</v>
      </c>
      <c r="F230" s="19" t="str">
        <f>Inputs!C$12</f>
        <v>January</v>
      </c>
      <c r="G230" s="19" t="str">
        <f>Inputs!D$12</f>
        <v>February</v>
      </c>
      <c r="H230" s="19" t="str">
        <f>Inputs!E$12</f>
        <v xml:space="preserve">March </v>
      </c>
      <c r="I230" s="19" t="str">
        <f>Inputs!F$12</f>
        <v xml:space="preserve">April </v>
      </c>
      <c r="J230" s="19" t="str">
        <f>Inputs!G$12</f>
        <v>May</v>
      </c>
      <c r="K230" s="19" t="str">
        <f>Inputs!H$12</f>
        <v>June</v>
      </c>
      <c r="L230" s="19" t="str">
        <f>Inputs!I$12</f>
        <v>July</v>
      </c>
      <c r="M230" s="19" t="str">
        <f>Inputs!J$12</f>
        <v>August</v>
      </c>
      <c r="N230" s="19" t="str">
        <f>Inputs!K$12</f>
        <v>September</v>
      </c>
      <c r="O230" s="19" t="str">
        <f>Inputs!L$12</f>
        <v>October</v>
      </c>
      <c r="P230" s="19" t="str">
        <f>Inputs!M$12</f>
        <v>November</v>
      </c>
      <c r="Q230" s="19" t="str">
        <f>Inputs!N$12</f>
        <v>December</v>
      </c>
      <c r="R230" s="20" t="str">
        <f>Inputs!O$12</f>
        <v>Total</v>
      </c>
    </row>
    <row r="231" spans="1:18" x14ac:dyDescent="0.25">
      <c r="B231" s="115">
        <v>1</v>
      </c>
      <c r="C231" s="21" t="s">
        <v>5</v>
      </c>
      <c r="D231" s="115"/>
    </row>
    <row r="232" spans="1:18" x14ac:dyDescent="0.25">
      <c r="A232" s="1">
        <f>A189+16</f>
        <v>81</v>
      </c>
      <c r="B232" s="115"/>
      <c r="C232" s="21" t="s">
        <v>6</v>
      </c>
      <c r="D232" s="21" t="s">
        <v>7</v>
      </c>
      <c r="F232" s="1">
        <v>0</v>
      </c>
      <c r="G232" s="1">
        <v>0</v>
      </c>
      <c r="H232" s="1">
        <v>0</v>
      </c>
      <c r="I232" s="1">
        <v>0</v>
      </c>
      <c r="J232" s="1">
        <v>0</v>
      </c>
      <c r="K232" s="1">
        <v>0</v>
      </c>
      <c r="L232" s="1">
        <v>0</v>
      </c>
      <c r="M232" s="1">
        <v>0</v>
      </c>
      <c r="N232" s="1">
        <v>0</v>
      </c>
      <c r="O232" s="1">
        <v>0</v>
      </c>
      <c r="P232" s="1">
        <v>0</v>
      </c>
      <c r="Q232" s="1">
        <v>0</v>
      </c>
      <c r="R232" s="1">
        <f>SUM(F232:Q232)</f>
        <v>0</v>
      </c>
    </row>
    <row r="233" spans="1:18" x14ac:dyDescent="0.25">
      <c r="A233" s="1">
        <f>A190+16</f>
        <v>86</v>
      </c>
      <c r="B233" s="115"/>
      <c r="C233" s="21" t="s">
        <v>8</v>
      </c>
      <c r="D233" s="21" t="s">
        <v>9</v>
      </c>
      <c r="F233" s="1">
        <v>0</v>
      </c>
      <c r="G233" s="1">
        <v>0</v>
      </c>
      <c r="H233" s="1">
        <v>0</v>
      </c>
      <c r="I233" s="1">
        <v>0</v>
      </c>
      <c r="J233" s="1">
        <v>0</v>
      </c>
      <c r="K233" s="1">
        <v>0</v>
      </c>
      <c r="L233" s="1">
        <v>0</v>
      </c>
      <c r="M233" s="1">
        <v>0</v>
      </c>
      <c r="N233" s="1">
        <v>0</v>
      </c>
      <c r="O233" s="1">
        <v>0</v>
      </c>
      <c r="P233" s="1">
        <v>0</v>
      </c>
      <c r="Q233" s="1">
        <v>307629.7</v>
      </c>
      <c r="R233" s="1">
        <f>SUM(F233:Q233)</f>
        <v>307629.7</v>
      </c>
    </row>
    <row r="234" spans="1:18" x14ac:dyDescent="0.25">
      <c r="A234" s="1">
        <f>A191+16</f>
        <v>84</v>
      </c>
      <c r="B234" s="115"/>
      <c r="C234" s="21" t="s">
        <v>10</v>
      </c>
      <c r="D234" s="21" t="s">
        <v>11</v>
      </c>
      <c r="F234" s="1">
        <v>0</v>
      </c>
      <c r="G234" s="1">
        <v>0</v>
      </c>
      <c r="H234" s="1">
        <v>0</v>
      </c>
      <c r="I234" s="1">
        <v>0</v>
      </c>
      <c r="J234" s="1">
        <v>0</v>
      </c>
      <c r="K234" s="1">
        <v>0</v>
      </c>
      <c r="L234" s="1">
        <v>0</v>
      </c>
      <c r="M234" s="1">
        <v>0</v>
      </c>
      <c r="N234" s="1">
        <v>0</v>
      </c>
      <c r="O234" s="1">
        <v>0</v>
      </c>
      <c r="P234" s="1">
        <v>0</v>
      </c>
      <c r="Q234" s="1">
        <v>0</v>
      </c>
      <c r="R234" s="1">
        <f>SUM(F234:Q234)</f>
        <v>0</v>
      </c>
    </row>
    <row r="235" spans="1:18" x14ac:dyDescent="0.25">
      <c r="A235" s="1">
        <f>A192+16</f>
        <v>93</v>
      </c>
      <c r="B235" s="115"/>
      <c r="C235" s="21" t="s">
        <v>12</v>
      </c>
      <c r="D235" s="21" t="s">
        <v>13</v>
      </c>
      <c r="F235" s="1">
        <v>0</v>
      </c>
      <c r="G235" s="1">
        <v>0</v>
      </c>
      <c r="H235" s="1">
        <v>0</v>
      </c>
      <c r="I235" s="1">
        <v>0</v>
      </c>
      <c r="J235" s="1">
        <v>0</v>
      </c>
      <c r="K235" s="1">
        <v>0</v>
      </c>
      <c r="L235" s="1">
        <v>0</v>
      </c>
      <c r="M235" s="1">
        <v>0</v>
      </c>
      <c r="N235" s="1">
        <v>0</v>
      </c>
      <c r="O235" s="1">
        <v>0</v>
      </c>
      <c r="P235" s="1">
        <v>0</v>
      </c>
      <c r="Q235" s="1">
        <v>0</v>
      </c>
      <c r="R235" s="1">
        <f>SUM(F235:Q235)</f>
        <v>0</v>
      </c>
    </row>
    <row r="236" spans="1:18" x14ac:dyDescent="0.25">
      <c r="A236" s="1">
        <f>A279-16</f>
        <v>91</v>
      </c>
      <c r="B236" s="115"/>
      <c r="C236" s="21" t="s">
        <v>14</v>
      </c>
      <c r="D236" s="21" t="s">
        <v>15</v>
      </c>
      <c r="F236" s="1">
        <v>0</v>
      </c>
      <c r="G236" s="1">
        <v>0</v>
      </c>
      <c r="H236" s="1">
        <v>0</v>
      </c>
      <c r="I236" s="1">
        <v>0</v>
      </c>
      <c r="J236" s="1">
        <v>0</v>
      </c>
      <c r="K236" s="1">
        <v>0</v>
      </c>
      <c r="L236" s="1">
        <v>0</v>
      </c>
      <c r="M236" s="1">
        <v>0</v>
      </c>
      <c r="N236" s="1">
        <v>0</v>
      </c>
      <c r="O236" s="1">
        <v>0</v>
      </c>
      <c r="P236" s="1">
        <v>0</v>
      </c>
      <c r="Q236" s="1">
        <v>0</v>
      </c>
      <c r="R236" s="1">
        <f>SUM(F236:Q236)</f>
        <v>0</v>
      </c>
    </row>
    <row r="237" spans="1:18" x14ac:dyDescent="0.25">
      <c r="B237" s="115">
        <v>2</v>
      </c>
      <c r="C237" s="21" t="s">
        <v>16</v>
      </c>
      <c r="D237" s="115"/>
      <c r="E237" s="1">
        <v>3383667.32</v>
      </c>
      <c r="F237" s="1">
        <f t="shared" ref="F237:Q237" si="45">E237+F233-F234</f>
        <v>3383667.32</v>
      </c>
      <c r="G237" s="1">
        <f t="shared" si="45"/>
        <v>3383667.32</v>
      </c>
      <c r="H237" s="1">
        <f t="shared" si="45"/>
        <v>3383667.32</v>
      </c>
      <c r="I237" s="1">
        <f t="shared" si="45"/>
        <v>3383667.32</v>
      </c>
      <c r="J237" s="1">
        <f t="shared" si="45"/>
        <v>3383667.32</v>
      </c>
      <c r="K237" s="1">
        <f t="shared" si="45"/>
        <v>3383667.32</v>
      </c>
      <c r="L237" s="1">
        <f t="shared" si="45"/>
        <v>3383667.32</v>
      </c>
      <c r="M237" s="1">
        <f t="shared" si="45"/>
        <v>3383667.32</v>
      </c>
      <c r="N237" s="1">
        <f t="shared" si="45"/>
        <v>3383667.32</v>
      </c>
      <c r="O237" s="1">
        <f t="shared" si="45"/>
        <v>3383667.32</v>
      </c>
      <c r="P237" s="1">
        <f t="shared" si="45"/>
        <v>3383667.32</v>
      </c>
      <c r="Q237" s="1">
        <f t="shared" si="45"/>
        <v>3691297.02</v>
      </c>
    </row>
    <row r="238" spans="1:18" x14ac:dyDescent="0.25">
      <c r="B238" s="115">
        <v>3</v>
      </c>
      <c r="C238" s="21" t="s">
        <v>459</v>
      </c>
      <c r="D238" s="115"/>
      <c r="E238" s="22">
        <v>1033339.3952294538</v>
      </c>
      <c r="F238" s="1">
        <f t="shared" ref="F238:Q238" si="46">E238-F249-F250-F251+F234+F235-F236</f>
        <v>1027849.9752294538</v>
      </c>
      <c r="G238" s="1">
        <f t="shared" si="46"/>
        <v>1022360.5552294537</v>
      </c>
      <c r="H238" s="1">
        <f t="shared" si="46"/>
        <v>1016871.1352294537</v>
      </c>
      <c r="I238" s="1">
        <f t="shared" si="46"/>
        <v>1011381.7152294536</v>
      </c>
      <c r="J238" s="1">
        <f t="shared" si="46"/>
        <v>1005892.2952294536</v>
      </c>
      <c r="K238" s="1">
        <f t="shared" si="46"/>
        <v>1000402.8752294536</v>
      </c>
      <c r="L238" s="1">
        <f t="shared" si="46"/>
        <v>994913.45522945351</v>
      </c>
      <c r="M238" s="1">
        <f t="shared" si="46"/>
        <v>989424.03522945347</v>
      </c>
      <c r="N238" s="1">
        <f t="shared" si="46"/>
        <v>983934.61522945343</v>
      </c>
      <c r="O238" s="1">
        <f t="shared" si="46"/>
        <v>978445.19522945338</v>
      </c>
      <c r="P238" s="1">
        <f t="shared" si="46"/>
        <v>972955.77522945334</v>
      </c>
      <c r="Q238" s="1">
        <f t="shared" si="46"/>
        <v>967064.31522945338</v>
      </c>
    </row>
    <row r="239" spans="1:18" x14ac:dyDescent="0.25">
      <c r="B239" s="115">
        <v>4</v>
      </c>
      <c r="C239" s="21" t="s">
        <v>18</v>
      </c>
      <c r="D239" s="115"/>
      <c r="E239" s="23">
        <v>307630.18000000005</v>
      </c>
      <c r="F239" s="23">
        <f t="shared" ref="F239:Q239" si="47">E239+F232-F233</f>
        <v>307630.18000000005</v>
      </c>
      <c r="G239" s="23">
        <f t="shared" si="47"/>
        <v>307630.18000000005</v>
      </c>
      <c r="H239" s="23">
        <f t="shared" si="47"/>
        <v>307630.18000000005</v>
      </c>
      <c r="I239" s="23">
        <f t="shared" si="47"/>
        <v>307630.18000000005</v>
      </c>
      <c r="J239" s="23">
        <f t="shared" si="47"/>
        <v>307630.18000000005</v>
      </c>
      <c r="K239" s="23">
        <f t="shared" si="47"/>
        <v>307630.18000000005</v>
      </c>
      <c r="L239" s="23">
        <f t="shared" si="47"/>
        <v>307630.18000000005</v>
      </c>
      <c r="M239" s="23">
        <f t="shared" si="47"/>
        <v>307630.18000000005</v>
      </c>
      <c r="N239" s="23">
        <f t="shared" si="47"/>
        <v>307630.18000000005</v>
      </c>
      <c r="O239" s="23">
        <f t="shared" si="47"/>
        <v>307630.18000000005</v>
      </c>
      <c r="P239" s="23">
        <f t="shared" si="47"/>
        <v>307630.18000000005</v>
      </c>
      <c r="Q239" s="23">
        <f t="shared" si="47"/>
        <v>0.48000000003958121</v>
      </c>
    </row>
    <row r="240" spans="1:18" x14ac:dyDescent="0.25">
      <c r="B240" s="115">
        <v>5</v>
      </c>
      <c r="C240" s="21" t="s">
        <v>460</v>
      </c>
      <c r="D240" s="115"/>
      <c r="E240" s="23">
        <f>ROUND(SUM(E237:E239),2)</f>
        <v>4724636.9000000004</v>
      </c>
      <c r="F240" s="23">
        <f t="shared" ref="F240:Q240" si="48">SUM(F237:F239)</f>
        <v>4719147.4752294533</v>
      </c>
      <c r="G240" s="23">
        <f t="shared" si="48"/>
        <v>4713658.0552294534</v>
      </c>
      <c r="H240" s="23">
        <f t="shared" si="48"/>
        <v>4708168.6352294534</v>
      </c>
      <c r="I240" s="23">
        <f t="shared" si="48"/>
        <v>4702679.2152294535</v>
      </c>
      <c r="J240" s="23">
        <f t="shared" si="48"/>
        <v>4697189.7952294536</v>
      </c>
      <c r="K240" s="23">
        <f t="shared" si="48"/>
        <v>4691700.3752294527</v>
      </c>
      <c r="L240" s="23">
        <f t="shared" si="48"/>
        <v>4686210.9552294528</v>
      </c>
      <c r="M240" s="23">
        <f t="shared" si="48"/>
        <v>4680721.5352294529</v>
      </c>
      <c r="N240" s="23">
        <f t="shared" si="48"/>
        <v>4675232.115229453</v>
      </c>
      <c r="O240" s="23">
        <f t="shared" si="48"/>
        <v>4669742.695229453</v>
      </c>
      <c r="P240" s="23">
        <f t="shared" si="48"/>
        <v>4664253.2752294531</v>
      </c>
      <c r="Q240" s="23">
        <f t="shared" si="48"/>
        <v>4658361.8152294541</v>
      </c>
    </row>
    <row r="241" spans="1:18" x14ac:dyDescent="0.25">
      <c r="B241" s="115"/>
      <c r="C241" s="21"/>
    </row>
    <row r="242" spans="1:18" x14ac:dyDescent="0.25">
      <c r="B242" s="115">
        <v>6</v>
      </c>
      <c r="C242" s="21" t="s">
        <v>20</v>
      </c>
      <c r="D242" s="21"/>
      <c r="F242" s="1">
        <f t="shared" ref="F242:Q242" si="49">(E240+F240)/2</f>
        <v>4721892.1876147268</v>
      </c>
      <c r="G242" s="1">
        <f t="shared" si="49"/>
        <v>4716402.7652294533</v>
      </c>
      <c r="H242" s="1">
        <f t="shared" si="49"/>
        <v>4710913.3452294534</v>
      </c>
      <c r="I242" s="1">
        <f t="shared" si="49"/>
        <v>4705423.9252294535</v>
      </c>
      <c r="J242" s="1">
        <f t="shared" si="49"/>
        <v>4699934.5052294536</v>
      </c>
      <c r="K242" s="1">
        <f t="shared" si="49"/>
        <v>4694445.0852294527</v>
      </c>
      <c r="L242" s="1">
        <f t="shared" si="49"/>
        <v>4688955.6652294528</v>
      </c>
      <c r="M242" s="1">
        <f t="shared" si="49"/>
        <v>4683466.2452294528</v>
      </c>
      <c r="N242" s="1">
        <f t="shared" si="49"/>
        <v>4677976.8252294529</v>
      </c>
      <c r="O242" s="1">
        <f t="shared" si="49"/>
        <v>4672487.405229453</v>
      </c>
      <c r="P242" s="1">
        <f t="shared" si="49"/>
        <v>4666997.9852294531</v>
      </c>
      <c r="Q242" s="1">
        <f t="shared" si="49"/>
        <v>4661307.5452294536</v>
      </c>
    </row>
    <row r="243" spans="1:18" x14ac:dyDescent="0.25">
      <c r="B243" s="24"/>
      <c r="C243" s="25"/>
    </row>
    <row r="244" spans="1:18" x14ac:dyDescent="0.25">
      <c r="B244" s="115">
        <v>7</v>
      </c>
      <c r="C244" s="21" t="s">
        <v>21</v>
      </c>
      <c r="F244" s="26"/>
      <c r="G244" s="26"/>
      <c r="H244" s="26"/>
      <c r="I244" s="26"/>
      <c r="J244" s="26"/>
      <c r="K244" s="26"/>
      <c r="L244" s="26"/>
      <c r="M244" s="26"/>
      <c r="N244" s="26"/>
      <c r="O244" s="26"/>
      <c r="P244" s="26"/>
      <c r="Q244" s="26"/>
    </row>
    <row r="245" spans="1:18" x14ac:dyDescent="0.25">
      <c r="B245" s="24"/>
      <c r="C245" s="21" t="s">
        <v>6</v>
      </c>
      <c r="D245" s="21" t="s">
        <v>454</v>
      </c>
      <c r="F245" s="1">
        <f>F242*Inputs!C$15</f>
        <v>23566.517765060009</v>
      </c>
      <c r="G245" s="1">
        <f>G242*Inputs!D$15</f>
        <v>23539.120576597768</v>
      </c>
      <c r="H245" s="1">
        <f>H242*Inputs!E$15</f>
        <v>23511.723400040202</v>
      </c>
      <c r="I245" s="1">
        <f>I242*Inputs!F$15</f>
        <v>23484.326223482636</v>
      </c>
      <c r="J245" s="1">
        <f>J242*Inputs!G$15</f>
        <v>23456.92904692507</v>
      </c>
      <c r="K245" s="1">
        <f>K242*Inputs!H$15</f>
        <v>23429.531870367497</v>
      </c>
      <c r="L245" s="1">
        <f>L242*Inputs!I$15</f>
        <v>23402.13469380993</v>
      </c>
      <c r="M245" s="1">
        <f>M242*Inputs!J$15</f>
        <v>23374.737517252364</v>
      </c>
      <c r="N245" s="1">
        <f>N242*Inputs!K$15</f>
        <v>23347.340340694798</v>
      </c>
      <c r="O245" s="1">
        <f>O242*Inputs!L$15</f>
        <v>23319.943164137232</v>
      </c>
      <c r="P245" s="1">
        <f>P242*Inputs!M$15</f>
        <v>23292.545987579666</v>
      </c>
      <c r="Q245" s="1">
        <f>Q242*Inputs!N$15</f>
        <v>23264.14553919528</v>
      </c>
      <c r="R245" s="1">
        <f>SUM(F245:Q245)</f>
        <v>280988.99612514244</v>
      </c>
    </row>
    <row r="246" spans="1:18" x14ac:dyDescent="0.25">
      <c r="B246" s="24"/>
      <c r="C246" s="21" t="s">
        <v>8</v>
      </c>
      <c r="D246" s="21" t="s">
        <v>455</v>
      </c>
      <c r="F246" s="1">
        <f>F242*Inputs!C$14</f>
        <v>3512.0707365353737</v>
      </c>
      <c r="G246" s="1">
        <f>G242*Inputs!D$14</f>
        <v>3507.9877886505474</v>
      </c>
      <c r="H246" s="1">
        <f>H242*Inputs!E$14</f>
        <v>3503.9048425398501</v>
      </c>
      <c r="I246" s="1">
        <f>I242*Inputs!F$14</f>
        <v>3499.8218964291532</v>
      </c>
      <c r="J246" s="1">
        <f>J242*Inputs!G$14</f>
        <v>3495.7389503184563</v>
      </c>
      <c r="K246" s="1">
        <f>K242*Inputs!H$14</f>
        <v>3491.656004207759</v>
      </c>
      <c r="L246" s="1">
        <f>L242*Inputs!I$14</f>
        <v>3487.5730580970617</v>
      </c>
      <c r="M246" s="1">
        <f>M242*Inputs!J$14</f>
        <v>3483.4901119863648</v>
      </c>
      <c r="N246" s="1">
        <f>N242*Inputs!K$14</f>
        <v>3479.4071658756679</v>
      </c>
      <c r="O246" s="1">
        <f>O242*Inputs!L$14</f>
        <v>3475.3242197649711</v>
      </c>
      <c r="P246" s="1">
        <f>P242*Inputs!M$14</f>
        <v>3471.2412736542742</v>
      </c>
      <c r="Q246" s="1">
        <f>Q242*Inputs!N$14</f>
        <v>3467.0088119613902</v>
      </c>
      <c r="R246" s="1">
        <f>SUM(F246:Q246)</f>
        <v>41875.22486002087</v>
      </c>
    </row>
    <row r="247" spans="1:18" x14ac:dyDescent="0.25">
      <c r="B247" s="24"/>
      <c r="C247" s="25"/>
      <c r="G247" s="26"/>
      <c r="H247" s="26"/>
      <c r="I247" s="26"/>
      <c r="J247" s="26"/>
      <c r="K247" s="26"/>
      <c r="L247" s="26"/>
      <c r="M247" s="26"/>
      <c r="N247" s="26"/>
      <c r="O247" s="26"/>
      <c r="P247" s="26"/>
      <c r="Q247" s="26"/>
    </row>
    <row r="248" spans="1:18" x14ac:dyDescent="0.25">
      <c r="B248" s="115">
        <v>8</v>
      </c>
      <c r="C248" s="21" t="s">
        <v>24</v>
      </c>
    </row>
    <row r="249" spans="1:18" x14ac:dyDescent="0.25">
      <c r="A249" s="1">
        <f>A206+16</f>
        <v>89</v>
      </c>
      <c r="B249" s="24"/>
      <c r="C249" s="21" t="s">
        <v>6</v>
      </c>
      <c r="D249" s="21" t="s">
        <v>25</v>
      </c>
      <c r="E249" s="27"/>
      <c r="F249" s="1">
        <v>5489.42</v>
      </c>
      <c r="G249" s="1">
        <v>5489.42</v>
      </c>
      <c r="H249" s="1">
        <v>5489.42</v>
      </c>
      <c r="I249" s="1">
        <v>5489.42</v>
      </c>
      <c r="J249" s="1">
        <v>5489.42</v>
      </c>
      <c r="K249" s="1">
        <v>5489.42</v>
      </c>
      <c r="L249" s="1">
        <v>5489.42</v>
      </c>
      <c r="M249" s="1">
        <v>5489.42</v>
      </c>
      <c r="N249" s="1">
        <v>5489.42</v>
      </c>
      <c r="O249" s="1">
        <v>5489.42</v>
      </c>
      <c r="P249" s="1">
        <v>5489.42</v>
      </c>
      <c r="Q249" s="1">
        <v>5891.46</v>
      </c>
      <c r="R249" s="1">
        <f>SUM(F249:Q249)</f>
        <v>66275.079999999987</v>
      </c>
    </row>
    <row r="250" spans="1:18" x14ac:dyDescent="0.25">
      <c r="A250" s="1">
        <v>0</v>
      </c>
      <c r="B250" s="24"/>
      <c r="C250" s="21" t="s">
        <v>8</v>
      </c>
      <c r="D250" s="21" t="s">
        <v>26</v>
      </c>
      <c r="F250" s="1">
        <v>0</v>
      </c>
      <c r="G250" s="1">
        <v>0</v>
      </c>
      <c r="H250" s="1">
        <v>0</v>
      </c>
      <c r="I250" s="1">
        <v>0</v>
      </c>
      <c r="J250" s="1">
        <v>0</v>
      </c>
      <c r="K250" s="1">
        <v>0</v>
      </c>
      <c r="L250" s="1">
        <v>0</v>
      </c>
      <c r="M250" s="1">
        <v>0</v>
      </c>
      <c r="N250" s="1">
        <v>0</v>
      </c>
      <c r="O250" s="1">
        <v>0</v>
      </c>
      <c r="P250" s="1">
        <v>0</v>
      </c>
      <c r="Q250" s="1">
        <v>0</v>
      </c>
      <c r="R250" s="1">
        <f>SUM(F250:Q250)</f>
        <v>0</v>
      </c>
    </row>
    <row r="251" spans="1:18" x14ac:dyDescent="0.25">
      <c r="B251" s="24"/>
      <c r="C251" s="21" t="s">
        <v>10</v>
      </c>
      <c r="D251" s="21" t="s">
        <v>27</v>
      </c>
      <c r="F251" s="1">
        <v>0</v>
      </c>
      <c r="G251" s="1">
        <v>0</v>
      </c>
      <c r="H251" s="1">
        <v>0</v>
      </c>
      <c r="I251" s="1">
        <v>0</v>
      </c>
      <c r="J251" s="1">
        <v>0</v>
      </c>
      <c r="K251" s="1">
        <v>0</v>
      </c>
      <c r="L251" s="1">
        <v>0</v>
      </c>
      <c r="M251" s="1">
        <v>0</v>
      </c>
      <c r="N251" s="1">
        <v>0</v>
      </c>
      <c r="O251" s="1">
        <v>0</v>
      </c>
      <c r="P251" s="1">
        <v>0</v>
      </c>
      <c r="Q251" s="1">
        <v>0</v>
      </c>
      <c r="R251" s="1">
        <f>SUM(F251:Q251)</f>
        <v>0</v>
      </c>
    </row>
    <row r="252" spans="1:18" x14ac:dyDescent="0.25">
      <c r="B252" s="24"/>
      <c r="C252" s="21" t="s">
        <v>12</v>
      </c>
      <c r="D252" s="21" t="s">
        <v>28</v>
      </c>
      <c r="F252" s="1">
        <f>SUMIF(Inputs!$C$51:$S$51,$T$224,Inputs!$C$50:$S$50)+SUMIF(Inputs!$C$64:$O$64,$T$224,Inputs!$C$63:$O$63)</f>
        <v>0</v>
      </c>
      <c r="G252" s="1">
        <f>SUMIF(Inputs!$C$51:$S$51,$T$224,Inputs!$C$50:$S$50)+SUMIF(Inputs!$C$64:$O$64,$T$224,Inputs!$C$63:$O$63)</f>
        <v>0</v>
      </c>
      <c r="H252" s="1">
        <f>SUMIF(Inputs!$C$51:$S$51,$T$224,Inputs!$C$50:$S$50)+SUMIF(Inputs!$C$64:$O$64,$T$224,Inputs!$C$63:$O$63)</f>
        <v>0</v>
      </c>
      <c r="I252" s="1">
        <f>SUMIF(Inputs!$C$51:$S$51,$T$224,Inputs!$C$50:$S$50)+SUMIF(Inputs!$C$64:$O$64,$T$224,Inputs!$C$63:$O$63)</f>
        <v>0</v>
      </c>
      <c r="J252" s="1">
        <f>SUMIF(Inputs!$C$51:$S$51,$T$224,Inputs!$C$50:$S$50)+SUMIF(Inputs!$C$64:$O$64,$T$224,Inputs!$C$63:$O$63)</f>
        <v>0</v>
      </c>
      <c r="K252" s="1">
        <f>SUMIF(Inputs!$C$51:$S$51,$T$224,Inputs!$C$50:$S$50)+SUMIF(Inputs!$C$64:$O$64,$T$224,Inputs!$C$63:$O$63)</f>
        <v>0</v>
      </c>
      <c r="L252" s="1">
        <f>SUMIF(Inputs!$C$51:$S$51,$T$224,Inputs!$C$50:$S$50)+SUMIF(Inputs!$C$64:$O$64,$T$224,Inputs!$C$63:$O$63)</f>
        <v>0</v>
      </c>
      <c r="M252" s="1">
        <f>SUMIF(Inputs!$C$51:$S$51,$T$224,Inputs!$C$50:$S$50)+SUMIF(Inputs!$C$64:$O$64,$T$224,Inputs!$C$63:$O$63)</f>
        <v>0</v>
      </c>
      <c r="N252" s="1">
        <f>SUMIF(Inputs!$C$51:$S$51,$T$224,Inputs!$C$50:$S$50)+SUMIF(Inputs!$C$64:$O$64,$T$224,Inputs!$C$63:$O$63)</f>
        <v>0</v>
      </c>
      <c r="O252" s="1">
        <f>SUMIF(Inputs!$C$51:$S$51,$T$224,Inputs!$C$50:$S$50)+SUMIF(Inputs!$C$64:$O$64,$T$224,Inputs!$C$63:$O$63)</f>
        <v>0</v>
      </c>
      <c r="P252" s="1">
        <f>SUMIF(Inputs!$C$51:$S$51,$T$224,Inputs!$C$50:$S$50)+SUMIF(Inputs!$C$64:$O$64,$T$224,Inputs!$C$63:$O$63)</f>
        <v>0</v>
      </c>
      <c r="Q252" s="1">
        <f>SUMIF(Inputs!$C$51:$S$51,$T$224,Inputs!$C$50:$S$50)+SUMIF(Inputs!$C$64:$O$64,$T$224,Inputs!$C$63:$O$63)</f>
        <v>0</v>
      </c>
      <c r="R252" s="1">
        <f>SUM(F252:Q252)</f>
        <v>0</v>
      </c>
    </row>
    <row r="253" spans="1:18" x14ac:dyDescent="0.25">
      <c r="B253" s="24"/>
      <c r="C253" s="21" t="s">
        <v>14</v>
      </c>
      <c r="D253" s="21" t="s">
        <v>29</v>
      </c>
      <c r="F253" s="23">
        <v>0</v>
      </c>
      <c r="G253" s="23">
        <v>0</v>
      </c>
      <c r="H253" s="23">
        <v>0</v>
      </c>
      <c r="I253" s="23">
        <v>0</v>
      </c>
      <c r="J253" s="23">
        <v>0</v>
      </c>
      <c r="K253" s="23">
        <v>0</v>
      </c>
      <c r="L253" s="23">
        <v>0</v>
      </c>
      <c r="M253" s="23">
        <v>0</v>
      </c>
      <c r="N253" s="23">
        <v>0</v>
      </c>
      <c r="O253" s="23">
        <v>0</v>
      </c>
      <c r="P253" s="23">
        <v>0</v>
      </c>
      <c r="Q253" s="23">
        <v>0</v>
      </c>
      <c r="R253" s="23">
        <f>SUM(F253:Q253)</f>
        <v>0</v>
      </c>
    </row>
    <row r="254" spans="1:18" x14ac:dyDescent="0.25">
      <c r="B254" s="24"/>
      <c r="C254" s="25"/>
      <c r="D254" s="28"/>
      <c r="F254" s="28"/>
      <c r="G254" s="28"/>
      <c r="H254" s="28"/>
      <c r="I254" s="28"/>
      <c r="J254" s="28"/>
      <c r="K254" s="28"/>
      <c r="L254" s="28"/>
      <c r="M254" s="28"/>
      <c r="N254" s="28"/>
      <c r="O254" s="28"/>
      <c r="P254" s="28"/>
      <c r="Q254" s="28"/>
    </row>
    <row r="255" spans="1:18" ht="13" thickBot="1" x14ac:dyDescent="0.3">
      <c r="B255" s="115">
        <v>9</v>
      </c>
      <c r="C255" s="21" t="s">
        <v>457</v>
      </c>
      <c r="F255" s="29">
        <f>ROUND(SUM(F245:F253),2)</f>
        <v>32568.01</v>
      </c>
      <c r="G255" s="29">
        <f t="shared" ref="G255:Q255" si="50">ROUND(SUM(G245:G253),2)</f>
        <v>32536.53</v>
      </c>
      <c r="H255" s="29">
        <f t="shared" si="50"/>
        <v>32505.05</v>
      </c>
      <c r="I255" s="29">
        <f t="shared" si="50"/>
        <v>32473.57</v>
      </c>
      <c r="J255" s="29">
        <f t="shared" si="50"/>
        <v>32442.09</v>
      </c>
      <c r="K255" s="29">
        <f t="shared" si="50"/>
        <v>32410.61</v>
      </c>
      <c r="L255" s="29">
        <f t="shared" si="50"/>
        <v>32379.13</v>
      </c>
      <c r="M255" s="29">
        <f t="shared" si="50"/>
        <v>32347.65</v>
      </c>
      <c r="N255" s="29">
        <f t="shared" si="50"/>
        <v>32316.17</v>
      </c>
      <c r="O255" s="29">
        <f t="shared" si="50"/>
        <v>32284.69</v>
      </c>
      <c r="P255" s="29">
        <f t="shared" si="50"/>
        <v>32253.21</v>
      </c>
      <c r="Q255" s="29">
        <f t="shared" si="50"/>
        <v>32622.61</v>
      </c>
      <c r="R255" s="29">
        <f>ROUND(SUM(R245:R253),2)</f>
        <v>389139.3</v>
      </c>
    </row>
    <row r="256" spans="1:18" ht="13" thickTop="1" x14ac:dyDescent="0.25">
      <c r="B256" s="24"/>
      <c r="C256" s="25"/>
    </row>
    <row r="257" spans="2:21" x14ac:dyDescent="0.25">
      <c r="B257" s="30"/>
      <c r="C257" s="30" t="s">
        <v>33</v>
      </c>
    </row>
    <row r="258" spans="2:21" x14ac:dyDescent="0.25">
      <c r="C258" s="21" t="s">
        <v>34</v>
      </c>
      <c r="D258" s="21" t="s">
        <v>35</v>
      </c>
    </row>
    <row r="259" spans="2:21" x14ac:dyDescent="0.25">
      <c r="C259" s="21" t="s">
        <v>36</v>
      </c>
      <c r="D259" s="21" t="s">
        <v>37</v>
      </c>
    </row>
    <row r="260" spans="2:21" x14ac:dyDescent="0.25">
      <c r="C260" s="21" t="s">
        <v>38</v>
      </c>
      <c r="D260" s="21" t="s">
        <v>39</v>
      </c>
    </row>
    <row r="261" spans="2:21" x14ac:dyDescent="0.25">
      <c r="C261" s="21" t="s">
        <v>40</v>
      </c>
      <c r="D261" s="21" t="s">
        <v>456</v>
      </c>
    </row>
    <row r="262" spans="2:21" x14ac:dyDescent="0.25">
      <c r="C262" s="21" t="s">
        <v>42</v>
      </c>
      <c r="D262" s="31" t="s">
        <v>43</v>
      </c>
    </row>
    <row r="263" spans="2:21" x14ac:dyDescent="0.25">
      <c r="C263" s="21" t="s">
        <v>44</v>
      </c>
      <c r="D263" s="31" t="s">
        <v>45</v>
      </c>
      <c r="G263" s="32"/>
    </row>
    <row r="264" spans="2:21" x14ac:dyDescent="0.25">
      <c r="C264" s="21" t="s">
        <v>46</v>
      </c>
      <c r="D264" s="21" t="s">
        <v>47</v>
      </c>
    </row>
    <row r="265" spans="2:21" x14ac:dyDescent="0.25">
      <c r="C265" s="21" t="s">
        <v>48</v>
      </c>
      <c r="D265" s="21" t="s">
        <v>458</v>
      </c>
    </row>
    <row r="266" spans="2:21" x14ac:dyDescent="0.25">
      <c r="B266" s="21"/>
      <c r="C266" s="21"/>
    </row>
    <row r="267" spans="2:21" s="574" customFormat="1" ht="14" x14ac:dyDescent="0.3">
      <c r="B267" s="575" t="str">
        <f>Inputs!$A$6</f>
        <v>JANUARY 2021 THROUGH DECEMBER 2021</v>
      </c>
      <c r="C267" s="575"/>
      <c r="D267" s="575"/>
      <c r="E267" s="575"/>
      <c r="F267" s="575"/>
      <c r="G267" s="575"/>
      <c r="H267" s="575"/>
      <c r="I267" s="575"/>
      <c r="J267" s="575"/>
      <c r="K267" s="575"/>
      <c r="L267" s="575"/>
      <c r="M267" s="575"/>
      <c r="N267" s="575"/>
      <c r="O267" s="575"/>
      <c r="P267" s="575"/>
      <c r="Q267" s="575"/>
      <c r="R267" s="575"/>
      <c r="T267" s="574">
        <v>6</v>
      </c>
      <c r="U267" s="574" t="s">
        <v>166</v>
      </c>
    </row>
    <row r="268" spans="2:21" s="574" customFormat="1" ht="14" x14ac:dyDescent="0.3">
      <c r="B268" s="579"/>
      <c r="C268" s="576"/>
      <c r="D268" s="576"/>
      <c r="E268" s="576"/>
      <c r="F268" s="576"/>
      <c r="G268" s="576"/>
      <c r="H268" s="576"/>
      <c r="I268" s="576"/>
      <c r="J268" s="579" t="s">
        <v>657</v>
      </c>
      <c r="K268" s="576"/>
      <c r="L268" s="576"/>
      <c r="M268" s="576"/>
      <c r="N268" s="576"/>
      <c r="O268" s="576"/>
      <c r="P268" s="576"/>
      <c r="Q268" s="576"/>
      <c r="R268" s="576"/>
    </row>
    <row r="269" spans="2:21" x14ac:dyDescent="0.25">
      <c r="B269" s="9"/>
      <c r="C269" s="9"/>
      <c r="D269" s="9"/>
      <c r="E269" s="9"/>
      <c r="F269" s="9"/>
      <c r="G269" s="9"/>
      <c r="H269" s="9"/>
      <c r="I269" s="9"/>
      <c r="J269" s="9"/>
      <c r="K269" s="9"/>
      <c r="L269" s="9"/>
      <c r="M269" s="9"/>
      <c r="N269" s="9"/>
      <c r="O269" s="9"/>
      <c r="P269" s="9"/>
      <c r="Q269" s="9"/>
      <c r="R269" s="9"/>
    </row>
    <row r="270" spans="2:21" x14ac:dyDescent="0.25">
      <c r="B270" s="9"/>
      <c r="C270" s="9"/>
      <c r="D270" s="9"/>
      <c r="E270" s="9"/>
      <c r="F270" s="9"/>
      <c r="G270" s="9"/>
      <c r="H270" s="9"/>
      <c r="I270" s="9"/>
      <c r="J270" s="9"/>
      <c r="K270" s="9"/>
      <c r="L270" s="9"/>
      <c r="M270" s="9"/>
      <c r="N270" s="9"/>
      <c r="O270" s="9"/>
      <c r="P270" s="9"/>
      <c r="Q270" s="9"/>
      <c r="R270" s="9"/>
    </row>
    <row r="271" spans="2:21" ht="13" thickBot="1" x14ac:dyDescent="0.3">
      <c r="B271" s="10"/>
      <c r="C271" s="10"/>
      <c r="D271" s="11"/>
      <c r="E271" s="11"/>
      <c r="F271" s="11"/>
      <c r="G271" s="11"/>
      <c r="H271" s="11"/>
      <c r="I271" s="11"/>
      <c r="J271" s="11"/>
      <c r="K271" s="3"/>
      <c r="L271" s="3"/>
      <c r="M271" s="3"/>
      <c r="N271" s="3"/>
      <c r="O271" s="3"/>
      <c r="P271" s="3"/>
      <c r="Q271" s="3"/>
      <c r="R271" s="3"/>
    </row>
    <row r="272" spans="2:21" x14ac:dyDescent="0.25">
      <c r="B272" s="315"/>
      <c r="C272" s="316"/>
      <c r="D272" s="317"/>
      <c r="E272" s="15" t="s">
        <v>0</v>
      </c>
      <c r="F272" s="15" t="str">
        <f>Inputs!C$11</f>
        <v>Estimated</v>
      </c>
      <c r="G272" s="15" t="str">
        <f>Inputs!D$11</f>
        <v>Estimated</v>
      </c>
      <c r="H272" s="15" t="str">
        <f>Inputs!E$11</f>
        <v>Estimated</v>
      </c>
      <c r="I272" s="15" t="str">
        <f>Inputs!F$11</f>
        <v>Estimated</v>
      </c>
      <c r="J272" s="15" t="str">
        <f>Inputs!G$11</f>
        <v>Estimated</v>
      </c>
      <c r="K272" s="15" t="str">
        <f>Inputs!H$11</f>
        <v>Estimated</v>
      </c>
      <c r="L272" s="15" t="str">
        <f>Inputs!I$11</f>
        <v>Estimated</v>
      </c>
      <c r="M272" s="15" t="str">
        <f>Inputs!J$11</f>
        <v>Estimated</v>
      </c>
      <c r="N272" s="15" t="str">
        <f>Inputs!K$11</f>
        <v>Estimated</v>
      </c>
      <c r="O272" s="15" t="str">
        <f>Inputs!L$11</f>
        <v>Estimated</v>
      </c>
      <c r="P272" s="15" t="str">
        <f>Inputs!M$11</f>
        <v>Estimated</v>
      </c>
      <c r="Q272" s="15" t="str">
        <f>Inputs!N$11</f>
        <v>Estimated</v>
      </c>
      <c r="R272" s="314" t="s">
        <v>461</v>
      </c>
    </row>
    <row r="273" spans="1:18" ht="13" thickBot="1" x14ac:dyDescent="0.3">
      <c r="B273" s="310"/>
      <c r="C273" s="18"/>
      <c r="D273" s="20" t="s">
        <v>3</v>
      </c>
      <c r="E273" s="19" t="s">
        <v>4</v>
      </c>
      <c r="F273" s="19" t="str">
        <f>Inputs!C$12</f>
        <v>January</v>
      </c>
      <c r="G273" s="19" t="str">
        <f>Inputs!D$12</f>
        <v>February</v>
      </c>
      <c r="H273" s="19" t="str">
        <f>Inputs!E$12</f>
        <v xml:space="preserve">March </v>
      </c>
      <c r="I273" s="19" t="str">
        <f>Inputs!F$12</f>
        <v xml:space="preserve">April </v>
      </c>
      <c r="J273" s="19" t="str">
        <f>Inputs!G$12</f>
        <v>May</v>
      </c>
      <c r="K273" s="19" t="str">
        <f>Inputs!H$12</f>
        <v>June</v>
      </c>
      <c r="L273" s="19" t="str">
        <f>Inputs!I$12</f>
        <v>July</v>
      </c>
      <c r="M273" s="19" t="str">
        <f>Inputs!J$12</f>
        <v>August</v>
      </c>
      <c r="N273" s="19" t="str">
        <f>Inputs!K$12</f>
        <v>September</v>
      </c>
      <c r="O273" s="19" t="str">
        <f>Inputs!L$12</f>
        <v>October</v>
      </c>
      <c r="P273" s="19" t="str">
        <f>Inputs!M$12</f>
        <v>November</v>
      </c>
      <c r="Q273" s="19" t="str">
        <f>Inputs!N$12</f>
        <v>December</v>
      </c>
      <c r="R273" s="20" t="str">
        <f>Inputs!O$12</f>
        <v>Total</v>
      </c>
    </row>
    <row r="274" spans="1:18" x14ac:dyDescent="0.25">
      <c r="B274" s="115">
        <v>1</v>
      </c>
      <c r="C274" s="21" t="s">
        <v>5</v>
      </c>
      <c r="D274" s="115"/>
    </row>
    <row r="275" spans="1:18" x14ac:dyDescent="0.25">
      <c r="A275" s="1">
        <f>A232+16</f>
        <v>97</v>
      </c>
      <c r="B275" s="115"/>
      <c r="C275" s="21" t="s">
        <v>6</v>
      </c>
      <c r="D275" s="21" t="s">
        <v>7</v>
      </c>
      <c r="F275" s="1">
        <v>0</v>
      </c>
      <c r="G275" s="1">
        <v>10500</v>
      </c>
      <c r="H275" s="1">
        <v>1250</v>
      </c>
      <c r="I275" s="1">
        <v>0</v>
      </c>
      <c r="J275" s="1">
        <v>21000</v>
      </c>
      <c r="K275" s="1">
        <v>1250</v>
      </c>
      <c r="L275" s="1">
        <v>16000</v>
      </c>
      <c r="M275" s="1">
        <v>1250</v>
      </c>
      <c r="N275" s="1">
        <v>16000</v>
      </c>
      <c r="O275" s="1">
        <v>21000</v>
      </c>
      <c r="P275" s="1">
        <v>1250</v>
      </c>
      <c r="Q275" s="1">
        <v>0</v>
      </c>
      <c r="R275" s="1">
        <f>SUM(F275:Q275)</f>
        <v>89500</v>
      </c>
    </row>
    <row r="276" spans="1:18" x14ac:dyDescent="0.25">
      <c r="A276" s="1">
        <f>A233+16</f>
        <v>102</v>
      </c>
      <c r="B276" s="115"/>
      <c r="C276" s="21" t="s">
        <v>8</v>
      </c>
      <c r="D276" s="21" t="s">
        <v>9</v>
      </c>
      <c r="F276" s="1">
        <v>0</v>
      </c>
      <c r="G276" s="1">
        <v>0</v>
      </c>
      <c r="H276" s="1">
        <v>0</v>
      </c>
      <c r="I276" s="1">
        <v>0</v>
      </c>
      <c r="J276" s="1">
        <v>0</v>
      </c>
      <c r="K276" s="1">
        <v>0</v>
      </c>
      <c r="L276" s="1">
        <v>0</v>
      </c>
      <c r="M276" s="1">
        <v>0</v>
      </c>
      <c r="N276" s="1">
        <v>0</v>
      </c>
      <c r="O276" s="1">
        <v>0</v>
      </c>
      <c r="P276" s="1">
        <v>0</v>
      </c>
      <c r="Q276" s="1">
        <v>250130</v>
      </c>
      <c r="R276" s="1">
        <f>SUM(F276:Q276)</f>
        <v>250130</v>
      </c>
    </row>
    <row r="277" spans="1:18" x14ac:dyDescent="0.25">
      <c r="A277" s="1">
        <f>A234+16</f>
        <v>100</v>
      </c>
      <c r="B277" s="115"/>
      <c r="C277" s="21" t="s">
        <v>10</v>
      </c>
      <c r="D277" s="21" t="s">
        <v>11</v>
      </c>
      <c r="F277" s="1">
        <v>0</v>
      </c>
      <c r="G277" s="1">
        <v>0</v>
      </c>
      <c r="H277" s="1">
        <v>0</v>
      </c>
      <c r="I277" s="1">
        <v>0</v>
      </c>
      <c r="J277" s="1">
        <v>0</v>
      </c>
      <c r="K277" s="1">
        <v>0</v>
      </c>
      <c r="L277" s="1">
        <v>0</v>
      </c>
      <c r="M277" s="1">
        <v>0</v>
      </c>
      <c r="N277" s="1">
        <v>0</v>
      </c>
      <c r="O277" s="1">
        <v>0</v>
      </c>
      <c r="P277" s="1">
        <v>0</v>
      </c>
      <c r="Q277" s="1">
        <v>0</v>
      </c>
      <c r="R277" s="1">
        <f>SUM(F277:Q277)</f>
        <v>0</v>
      </c>
    </row>
    <row r="278" spans="1:18" x14ac:dyDescent="0.25">
      <c r="A278" s="1">
        <f>A235+16</f>
        <v>109</v>
      </c>
      <c r="B278" s="115"/>
      <c r="C278" s="21" t="s">
        <v>12</v>
      </c>
      <c r="D278" s="21" t="s">
        <v>13</v>
      </c>
      <c r="F278" s="1">
        <v>0</v>
      </c>
      <c r="G278" s="1">
        <v>0</v>
      </c>
      <c r="H278" s="1">
        <v>0</v>
      </c>
      <c r="I278" s="1">
        <v>0</v>
      </c>
      <c r="J278" s="1">
        <v>0</v>
      </c>
      <c r="K278" s="1">
        <v>0</v>
      </c>
      <c r="L278" s="1">
        <v>0</v>
      </c>
      <c r="M278" s="1">
        <v>0</v>
      </c>
      <c r="N278" s="1">
        <v>0</v>
      </c>
      <c r="O278" s="1">
        <v>0</v>
      </c>
      <c r="P278" s="1">
        <v>0</v>
      </c>
      <c r="Q278" s="1">
        <v>0</v>
      </c>
      <c r="R278" s="1">
        <f>SUM(F278:Q278)</f>
        <v>0</v>
      </c>
    </row>
    <row r="279" spans="1:18" x14ac:dyDescent="0.25">
      <c r="A279" s="1">
        <f>A322-16</f>
        <v>107</v>
      </c>
      <c r="B279" s="115"/>
      <c r="C279" s="21" t="s">
        <v>14</v>
      </c>
      <c r="D279" s="21" t="s">
        <v>15</v>
      </c>
      <c r="F279" s="1">
        <v>0</v>
      </c>
      <c r="G279" s="1">
        <v>0</v>
      </c>
      <c r="H279" s="1">
        <v>0</v>
      </c>
      <c r="I279" s="1">
        <v>0</v>
      </c>
      <c r="J279" s="1">
        <v>0</v>
      </c>
      <c r="K279" s="1">
        <v>0</v>
      </c>
      <c r="L279" s="1">
        <v>0</v>
      </c>
      <c r="M279" s="1">
        <v>0</v>
      </c>
      <c r="N279" s="1">
        <v>0</v>
      </c>
      <c r="O279" s="1">
        <v>0</v>
      </c>
      <c r="P279" s="1">
        <v>0</v>
      </c>
      <c r="Q279" s="1">
        <v>0</v>
      </c>
      <c r="R279" s="1">
        <f>SUM(F279:Q279)</f>
        <v>0</v>
      </c>
    </row>
    <row r="280" spans="1:18" x14ac:dyDescent="0.25">
      <c r="B280" s="115">
        <v>2</v>
      </c>
      <c r="C280" s="21" t="s">
        <v>16</v>
      </c>
      <c r="D280" s="115"/>
      <c r="E280" s="1">
        <v>339155.88</v>
      </c>
      <c r="F280" s="1">
        <f t="shared" ref="F280:Q280" si="51">E280+F276-F277</f>
        <v>339155.88</v>
      </c>
      <c r="G280" s="1">
        <f t="shared" si="51"/>
        <v>339155.88</v>
      </c>
      <c r="H280" s="1">
        <f t="shared" si="51"/>
        <v>339155.88</v>
      </c>
      <c r="I280" s="1">
        <f t="shared" si="51"/>
        <v>339155.88</v>
      </c>
      <c r="J280" s="1">
        <f t="shared" si="51"/>
        <v>339155.88</v>
      </c>
      <c r="K280" s="1">
        <f t="shared" si="51"/>
        <v>339155.88</v>
      </c>
      <c r="L280" s="1">
        <f t="shared" si="51"/>
        <v>339155.88</v>
      </c>
      <c r="M280" s="1">
        <f t="shared" si="51"/>
        <v>339155.88</v>
      </c>
      <c r="N280" s="1">
        <f t="shared" si="51"/>
        <v>339155.88</v>
      </c>
      <c r="O280" s="1">
        <f t="shared" si="51"/>
        <v>339155.88</v>
      </c>
      <c r="P280" s="1">
        <f t="shared" si="51"/>
        <v>339155.88</v>
      </c>
      <c r="Q280" s="1">
        <f t="shared" si="51"/>
        <v>589285.88</v>
      </c>
    </row>
    <row r="281" spans="1:18" x14ac:dyDescent="0.25">
      <c r="B281" s="115">
        <v>3</v>
      </c>
      <c r="C281" s="21" t="s">
        <v>459</v>
      </c>
      <c r="D281" s="115"/>
      <c r="E281" s="22">
        <v>-50529.434002610382</v>
      </c>
      <c r="F281" s="1">
        <f t="shared" ref="F281:Q281" si="52">E281-F292-F293-F294+F277+F278-F279</f>
        <v>-53673.974002610383</v>
      </c>
      <c r="G281" s="1">
        <f t="shared" si="52"/>
        <v>-56818.514002610384</v>
      </c>
      <c r="H281" s="1">
        <f t="shared" si="52"/>
        <v>-59963.054002610384</v>
      </c>
      <c r="I281" s="1">
        <f t="shared" si="52"/>
        <v>-63107.594002610385</v>
      </c>
      <c r="J281" s="1">
        <f t="shared" si="52"/>
        <v>-66252.134002610386</v>
      </c>
      <c r="K281" s="1">
        <f t="shared" si="52"/>
        <v>-69396.67400261038</v>
      </c>
      <c r="L281" s="1">
        <f t="shared" si="52"/>
        <v>-72541.214002610373</v>
      </c>
      <c r="M281" s="1">
        <f t="shared" si="52"/>
        <v>-75685.754002610367</v>
      </c>
      <c r="N281" s="1">
        <f t="shared" si="52"/>
        <v>-78830.294002610361</v>
      </c>
      <c r="O281" s="1">
        <f t="shared" si="52"/>
        <v>-81974.834002610354</v>
      </c>
      <c r="P281" s="1">
        <f t="shared" si="52"/>
        <v>-85119.374002610348</v>
      </c>
      <c r="Q281" s="1">
        <f t="shared" si="52"/>
        <v>-88582.31400261035</v>
      </c>
    </row>
    <row r="282" spans="1:18" x14ac:dyDescent="0.25">
      <c r="B282" s="115">
        <v>4</v>
      </c>
      <c r="C282" s="21" t="s">
        <v>18</v>
      </c>
      <c r="D282" s="115"/>
      <c r="E282" s="23">
        <v>160629.52000000002</v>
      </c>
      <c r="F282" s="23">
        <f t="shared" ref="F282:Q282" si="53">E282+F275-F276</f>
        <v>160629.52000000002</v>
      </c>
      <c r="G282" s="23">
        <f t="shared" si="53"/>
        <v>171129.52000000002</v>
      </c>
      <c r="H282" s="23">
        <f t="shared" si="53"/>
        <v>172379.52000000002</v>
      </c>
      <c r="I282" s="23">
        <f t="shared" si="53"/>
        <v>172379.52000000002</v>
      </c>
      <c r="J282" s="23">
        <f t="shared" si="53"/>
        <v>193379.52000000002</v>
      </c>
      <c r="K282" s="23">
        <f t="shared" si="53"/>
        <v>194629.52000000002</v>
      </c>
      <c r="L282" s="23">
        <f t="shared" si="53"/>
        <v>210629.52000000002</v>
      </c>
      <c r="M282" s="23">
        <f t="shared" si="53"/>
        <v>211879.52000000002</v>
      </c>
      <c r="N282" s="23">
        <f t="shared" si="53"/>
        <v>227879.52000000002</v>
      </c>
      <c r="O282" s="23">
        <f t="shared" si="53"/>
        <v>248879.52000000002</v>
      </c>
      <c r="P282" s="23">
        <f t="shared" si="53"/>
        <v>250129.52000000002</v>
      </c>
      <c r="Q282" s="23">
        <f t="shared" si="53"/>
        <v>-0.47999999998137355</v>
      </c>
    </row>
    <row r="283" spans="1:18" x14ac:dyDescent="0.25">
      <c r="B283" s="115">
        <v>5</v>
      </c>
      <c r="C283" s="21" t="s">
        <v>460</v>
      </c>
      <c r="D283" s="115"/>
      <c r="E283" s="23">
        <f>ROUND(SUM(E280:E282),2)</f>
        <v>449255.97</v>
      </c>
      <c r="F283" s="23">
        <f t="shared" ref="F283:Q283" si="54">SUM(F280:F282)</f>
        <v>446111.42599738966</v>
      </c>
      <c r="G283" s="23">
        <f t="shared" si="54"/>
        <v>453466.88599738962</v>
      </c>
      <c r="H283" s="23">
        <f t="shared" si="54"/>
        <v>451572.34599738964</v>
      </c>
      <c r="I283" s="23">
        <f t="shared" si="54"/>
        <v>448427.80599738966</v>
      </c>
      <c r="J283" s="23">
        <f t="shared" si="54"/>
        <v>466283.26599738962</v>
      </c>
      <c r="K283" s="23">
        <f t="shared" si="54"/>
        <v>464388.72599738964</v>
      </c>
      <c r="L283" s="23">
        <f t="shared" si="54"/>
        <v>477244.18599738966</v>
      </c>
      <c r="M283" s="23">
        <f t="shared" si="54"/>
        <v>475349.64599738969</v>
      </c>
      <c r="N283" s="23">
        <f t="shared" si="54"/>
        <v>488205.10599738965</v>
      </c>
      <c r="O283" s="23">
        <f t="shared" si="54"/>
        <v>506060.56599738967</v>
      </c>
      <c r="P283" s="23">
        <f t="shared" si="54"/>
        <v>504166.02599738969</v>
      </c>
      <c r="Q283" s="23">
        <f t="shared" si="54"/>
        <v>500703.08599738969</v>
      </c>
    </row>
    <row r="284" spans="1:18" x14ac:dyDescent="0.25">
      <c r="B284" s="115"/>
      <c r="C284" s="21"/>
    </row>
    <row r="285" spans="1:18" x14ac:dyDescent="0.25">
      <c r="B285" s="115">
        <v>6</v>
      </c>
      <c r="C285" s="21" t="s">
        <v>20</v>
      </c>
      <c r="D285" s="21"/>
      <c r="F285" s="1">
        <f t="shared" ref="F285:Q285" si="55">(E283+F283)/2</f>
        <v>447683.69799869484</v>
      </c>
      <c r="G285" s="1">
        <f t="shared" si="55"/>
        <v>449789.15599738964</v>
      </c>
      <c r="H285" s="1">
        <f t="shared" si="55"/>
        <v>452519.61599738966</v>
      </c>
      <c r="I285" s="1">
        <f t="shared" si="55"/>
        <v>450000.07599738962</v>
      </c>
      <c r="J285" s="1">
        <f t="shared" si="55"/>
        <v>457355.53599738964</v>
      </c>
      <c r="K285" s="1">
        <f t="shared" si="55"/>
        <v>465335.99599738966</v>
      </c>
      <c r="L285" s="1">
        <f t="shared" si="55"/>
        <v>470816.45599738962</v>
      </c>
      <c r="M285" s="1">
        <f t="shared" si="55"/>
        <v>476296.9159973897</v>
      </c>
      <c r="N285" s="1">
        <f t="shared" si="55"/>
        <v>481777.37599738967</v>
      </c>
      <c r="O285" s="1">
        <f t="shared" si="55"/>
        <v>497132.83599738963</v>
      </c>
      <c r="P285" s="1">
        <f t="shared" si="55"/>
        <v>505113.29599738971</v>
      </c>
      <c r="Q285" s="1">
        <f t="shared" si="55"/>
        <v>502434.55599738972</v>
      </c>
    </row>
    <row r="286" spans="1:18" x14ac:dyDescent="0.25">
      <c r="B286" s="24"/>
      <c r="C286" s="25"/>
      <c r="G286" s="1" t="s">
        <v>161</v>
      </c>
    </row>
    <row r="287" spans="1:18" x14ac:dyDescent="0.25">
      <c r="B287" s="115">
        <v>7</v>
      </c>
      <c r="C287" s="21" t="s">
        <v>21</v>
      </c>
      <c r="F287" s="26"/>
      <c r="G287" s="26"/>
      <c r="H287" s="26"/>
      <c r="I287" s="26"/>
      <c r="J287" s="26"/>
      <c r="K287" s="26"/>
      <c r="L287" s="26"/>
      <c r="M287" s="26"/>
      <c r="N287" s="26"/>
      <c r="O287" s="26"/>
      <c r="P287" s="26"/>
      <c r="Q287" s="26"/>
    </row>
    <row r="288" spans="1:18" x14ac:dyDescent="0.25">
      <c r="B288" s="24"/>
      <c r="C288" s="21" t="s">
        <v>6</v>
      </c>
      <c r="D288" s="21" t="s">
        <v>454</v>
      </c>
      <c r="F288" s="1">
        <f>F285*Inputs!C$15</f>
        <v>2234.3470377589306</v>
      </c>
      <c r="G288" s="1">
        <f>G285*Inputs!D$15</f>
        <v>2244.8551796982947</v>
      </c>
      <c r="H288" s="1">
        <f>H285*Inputs!E$15</f>
        <v>2258.4826475734753</v>
      </c>
      <c r="I288" s="1">
        <f>I285*Inputs!F$15</f>
        <v>2245.9078614897262</v>
      </c>
      <c r="J288" s="1">
        <f>J285*Inputs!G$15</f>
        <v>2282.6182673763446</v>
      </c>
      <c r="K288" s="1">
        <f>K285*Inputs!H$15</f>
        <v>2322.4479892104546</v>
      </c>
      <c r="L288" s="1">
        <f>L285*Inputs!I$15</f>
        <v>2349.8004472545981</v>
      </c>
      <c r="M288" s="1">
        <f>M285*Inputs!J$15</f>
        <v>2377.1529052987416</v>
      </c>
      <c r="N288" s="1">
        <f>N285*Inputs!K$15</f>
        <v>2404.5053633428852</v>
      </c>
      <c r="O288" s="1">
        <f>O285*Inputs!L$15</f>
        <v>2481.1430133573954</v>
      </c>
      <c r="P288" s="1">
        <f>P285*Inputs!M$15</f>
        <v>2520.9727351915058</v>
      </c>
      <c r="Q288" s="1">
        <f>Q285*Inputs!N$15</f>
        <v>2507.603396949612</v>
      </c>
      <c r="R288" s="1">
        <f>SUM(F288:Q288)</f>
        <v>28229.836844501966</v>
      </c>
    </row>
    <row r="289" spans="1:18" x14ac:dyDescent="0.25">
      <c r="B289" s="24"/>
      <c r="C289" s="21" t="s">
        <v>8</v>
      </c>
      <c r="D289" s="21" t="s">
        <v>455</v>
      </c>
      <c r="F289" s="1">
        <f>F285*Inputs!C$14</f>
        <v>332.98024446411705</v>
      </c>
      <c r="G289" s="1">
        <f>G285*Inputs!D$14</f>
        <v>334.54625171934742</v>
      </c>
      <c r="H289" s="1">
        <f>H285*Inputs!E$14</f>
        <v>336.57712584401156</v>
      </c>
      <c r="I289" s="1">
        <f>I285*Inputs!F$14</f>
        <v>334.70313076916835</v>
      </c>
      <c r="J289" s="1">
        <f>J285*Inputs!G$14</f>
        <v>340.17400871244604</v>
      </c>
      <c r="K289" s="1">
        <f>K285*Inputs!H$14</f>
        <v>346.10975203661741</v>
      </c>
      <c r="L289" s="1">
        <f>L285*Inputs!I$14</f>
        <v>350.18603383721387</v>
      </c>
      <c r="M289" s="1">
        <f>M285*Inputs!J$14</f>
        <v>354.26231563781045</v>
      </c>
      <c r="N289" s="1">
        <f>N285*Inputs!K$14</f>
        <v>358.33859743840691</v>
      </c>
      <c r="O289" s="1">
        <f>O285*Inputs!L$14</f>
        <v>369.75975225712415</v>
      </c>
      <c r="P289" s="1">
        <f>P285*Inputs!M$14</f>
        <v>375.69549558129557</v>
      </c>
      <c r="Q289" s="1">
        <f>Q285*Inputs!N$14</f>
        <v>373.70308999663121</v>
      </c>
      <c r="R289" s="1">
        <f>SUM(F289:Q289)</f>
        <v>4207.0357982941896</v>
      </c>
    </row>
    <row r="290" spans="1:18" x14ac:dyDescent="0.25">
      <c r="B290" s="24"/>
      <c r="C290" s="25"/>
      <c r="G290" s="26"/>
      <c r="H290" s="26"/>
      <c r="I290" s="26"/>
      <c r="J290" s="26"/>
      <c r="K290" s="26"/>
      <c r="L290" s="26"/>
      <c r="M290" s="26"/>
      <c r="N290" s="26"/>
      <c r="O290" s="26"/>
      <c r="P290" s="26"/>
      <c r="Q290" s="26"/>
    </row>
    <row r="291" spans="1:18" x14ac:dyDescent="0.25">
      <c r="B291" s="115">
        <v>8</v>
      </c>
      <c r="C291" s="21" t="s">
        <v>24</v>
      </c>
    </row>
    <row r="292" spans="1:18" x14ac:dyDescent="0.25">
      <c r="A292" s="1">
        <v>105</v>
      </c>
      <c r="B292" s="24"/>
      <c r="C292" s="21" t="s">
        <v>6</v>
      </c>
      <c r="D292" s="21" t="s">
        <v>25</v>
      </c>
      <c r="E292" s="27"/>
      <c r="F292" s="1">
        <v>3144.54</v>
      </c>
      <c r="G292" s="1">
        <v>3144.54</v>
      </c>
      <c r="H292" s="1">
        <v>3144.54</v>
      </c>
      <c r="I292" s="1">
        <v>3144.54</v>
      </c>
      <c r="J292" s="1">
        <v>3144.54</v>
      </c>
      <c r="K292" s="1">
        <v>3144.54</v>
      </c>
      <c r="L292" s="1">
        <v>3144.54</v>
      </c>
      <c r="M292" s="1">
        <v>3144.54</v>
      </c>
      <c r="N292" s="1">
        <v>3144.54</v>
      </c>
      <c r="O292" s="1">
        <v>3144.54</v>
      </c>
      <c r="P292" s="1">
        <v>3144.54</v>
      </c>
      <c r="Q292" s="1">
        <v>3462.94</v>
      </c>
      <c r="R292" s="1">
        <f>SUM(F292:Q292)</f>
        <v>38052.880000000005</v>
      </c>
    </row>
    <row r="293" spans="1:18" x14ac:dyDescent="0.25">
      <c r="A293" s="1">
        <v>0</v>
      </c>
      <c r="B293" s="24"/>
      <c r="C293" s="21" t="s">
        <v>8</v>
      </c>
      <c r="D293" s="21" t="s">
        <v>26</v>
      </c>
      <c r="F293" s="1">
        <v>0</v>
      </c>
      <c r="G293" s="1">
        <v>0</v>
      </c>
      <c r="H293" s="1">
        <v>0</v>
      </c>
      <c r="I293" s="1">
        <v>0</v>
      </c>
      <c r="J293" s="1">
        <v>0</v>
      </c>
      <c r="K293" s="1">
        <v>0</v>
      </c>
      <c r="L293" s="1">
        <v>0</v>
      </c>
      <c r="M293" s="1">
        <v>0</v>
      </c>
      <c r="N293" s="1">
        <v>0</v>
      </c>
      <c r="O293" s="1">
        <v>0</v>
      </c>
      <c r="P293" s="1">
        <v>0</v>
      </c>
      <c r="Q293" s="1">
        <v>0</v>
      </c>
      <c r="R293" s="1">
        <f>SUM(F293:Q293)</f>
        <v>0</v>
      </c>
    </row>
    <row r="294" spans="1:18" x14ac:dyDescent="0.25">
      <c r="B294" s="24"/>
      <c r="C294" s="21" t="s">
        <v>10</v>
      </c>
      <c r="D294" s="21" t="s">
        <v>27</v>
      </c>
      <c r="F294" s="1">
        <v>0</v>
      </c>
      <c r="G294" s="1">
        <v>0</v>
      </c>
      <c r="H294" s="1">
        <v>0</v>
      </c>
      <c r="I294" s="1">
        <v>0</v>
      </c>
      <c r="J294" s="1">
        <v>0</v>
      </c>
      <c r="K294" s="1">
        <v>0</v>
      </c>
      <c r="L294" s="1">
        <v>0</v>
      </c>
      <c r="M294" s="1">
        <v>0</v>
      </c>
      <c r="N294" s="1">
        <v>0</v>
      </c>
      <c r="O294" s="1">
        <v>0</v>
      </c>
      <c r="P294" s="1">
        <v>0</v>
      </c>
      <c r="Q294" s="1">
        <v>0</v>
      </c>
      <c r="R294" s="1">
        <f>SUM(F294:Q294)</f>
        <v>0</v>
      </c>
    </row>
    <row r="295" spans="1:18" x14ac:dyDescent="0.25">
      <c r="B295" s="24"/>
      <c r="C295" s="21" t="s">
        <v>12</v>
      </c>
      <c r="D295" s="21" t="s">
        <v>28</v>
      </c>
      <c r="F295" s="1">
        <f>SUMIF(Inputs!$C$51:$S$51,$T$267,Inputs!$C$50:$S$50)+SUMIF(Inputs!$C$64:$O$64,$T$267,Inputs!$C$63:$O$63)</f>
        <v>0</v>
      </c>
      <c r="G295" s="1">
        <f>SUMIF(Inputs!$C$51:$S$51,$T$267,Inputs!$C$50:$S$50)+SUMIF(Inputs!$C$64:$O$64,$T$267,Inputs!$C$63:$O$63)</f>
        <v>0</v>
      </c>
      <c r="H295" s="1">
        <f>SUMIF(Inputs!$C$51:$S$51,$T$267,Inputs!$C$50:$S$50)+SUMIF(Inputs!$C$64:$O$64,$T$267,Inputs!$C$63:$O$63)</f>
        <v>0</v>
      </c>
      <c r="I295" s="1">
        <f>SUMIF(Inputs!$C$51:$S$51,$T$267,Inputs!$C$50:$S$50)+SUMIF(Inputs!$C$64:$O$64,$T$267,Inputs!$C$63:$O$63)</f>
        <v>0</v>
      </c>
      <c r="J295" s="1">
        <f>SUMIF(Inputs!$C$51:$S$51,$T$267,Inputs!$C$50:$S$50)+SUMIF(Inputs!$C$64:$O$64,$T$267,Inputs!$C$63:$O$63)</f>
        <v>0</v>
      </c>
      <c r="K295" s="1">
        <f>SUMIF(Inputs!$C$51:$S$51,$T$267,Inputs!$C$50:$S$50)+SUMIF(Inputs!$C$64:$O$64,$T$267,Inputs!$C$63:$O$63)</f>
        <v>0</v>
      </c>
      <c r="L295" s="1">
        <f>SUMIF(Inputs!$C$51:$S$51,$T$267,Inputs!$C$50:$S$50)+SUMIF(Inputs!$C$64:$O$64,$T$267,Inputs!$C$63:$O$63)</f>
        <v>0</v>
      </c>
      <c r="M295" s="1">
        <f>SUMIF(Inputs!$C$51:$S$51,$T$267,Inputs!$C$50:$S$50)+SUMIF(Inputs!$C$64:$O$64,$T$267,Inputs!$C$63:$O$63)</f>
        <v>0</v>
      </c>
      <c r="N295" s="1">
        <f>SUMIF(Inputs!$C$51:$S$51,$T$267,Inputs!$C$50:$S$50)+SUMIF(Inputs!$C$64:$O$64,$T$267,Inputs!$C$63:$O$63)</f>
        <v>0</v>
      </c>
      <c r="O295" s="1">
        <f>SUMIF(Inputs!$C$51:$S$51,$T$267,Inputs!$C$50:$S$50)+SUMIF(Inputs!$C$64:$O$64,$T$267,Inputs!$C$63:$O$63)</f>
        <v>0</v>
      </c>
      <c r="P295" s="1">
        <f>SUMIF(Inputs!$C$51:$S$51,$T$267,Inputs!$C$50:$S$50)+SUMIF(Inputs!$C$64:$O$64,$T$267,Inputs!$C$63:$O$63)</f>
        <v>0</v>
      </c>
      <c r="Q295" s="1">
        <f>SUMIF(Inputs!$C$51:$S$51,$T$267,Inputs!$C$50:$S$50)+SUMIF(Inputs!$C$64:$O$64,$T$267,Inputs!$C$63:$O$63)</f>
        <v>0</v>
      </c>
      <c r="R295" s="1">
        <f>SUM(F295:Q295)</f>
        <v>0</v>
      </c>
    </row>
    <row r="296" spans="1:18" x14ac:dyDescent="0.25">
      <c r="B296" s="24"/>
      <c r="C296" s="21" t="s">
        <v>14</v>
      </c>
      <c r="D296" s="21" t="s">
        <v>29</v>
      </c>
      <c r="F296" s="23">
        <v>0</v>
      </c>
      <c r="G296" s="23">
        <v>0</v>
      </c>
      <c r="H296" s="23">
        <v>0</v>
      </c>
      <c r="I296" s="23">
        <v>0</v>
      </c>
      <c r="J296" s="23">
        <v>0</v>
      </c>
      <c r="K296" s="23">
        <v>0</v>
      </c>
      <c r="L296" s="23">
        <v>0</v>
      </c>
      <c r="M296" s="23">
        <v>0</v>
      </c>
      <c r="N296" s="23">
        <v>0</v>
      </c>
      <c r="O296" s="23">
        <v>0</v>
      </c>
      <c r="P296" s="23">
        <v>0</v>
      </c>
      <c r="Q296" s="23">
        <v>0</v>
      </c>
      <c r="R296" s="23">
        <f>SUM(F296:Q296)</f>
        <v>0</v>
      </c>
    </row>
    <row r="297" spans="1:18" x14ac:dyDescent="0.25">
      <c r="B297" s="24"/>
      <c r="C297" s="25"/>
      <c r="D297" s="28"/>
      <c r="F297" s="28"/>
      <c r="G297" s="28"/>
      <c r="H297" s="28"/>
      <c r="I297" s="28"/>
      <c r="J297" s="28"/>
      <c r="K297" s="28"/>
      <c r="L297" s="28"/>
      <c r="M297" s="28"/>
      <c r="N297" s="28"/>
      <c r="O297" s="28"/>
      <c r="P297" s="28"/>
      <c r="Q297" s="28"/>
    </row>
    <row r="298" spans="1:18" ht="13" thickBot="1" x14ac:dyDescent="0.3">
      <c r="B298" s="115">
        <v>9</v>
      </c>
      <c r="C298" s="21" t="s">
        <v>457</v>
      </c>
      <c r="F298" s="29">
        <f>ROUND(SUM(F288:F296),2)</f>
        <v>5711.87</v>
      </c>
      <c r="G298" s="29">
        <f t="shared" ref="G298:Q298" si="56">ROUND(SUM(G288:G296),2)</f>
        <v>5723.94</v>
      </c>
      <c r="H298" s="29">
        <f t="shared" si="56"/>
        <v>5739.6</v>
      </c>
      <c r="I298" s="29">
        <f t="shared" si="56"/>
        <v>5725.15</v>
      </c>
      <c r="J298" s="29">
        <f t="shared" si="56"/>
        <v>5767.33</v>
      </c>
      <c r="K298" s="29">
        <f t="shared" si="56"/>
        <v>5813.1</v>
      </c>
      <c r="L298" s="29">
        <f t="shared" si="56"/>
        <v>5844.53</v>
      </c>
      <c r="M298" s="29">
        <f t="shared" si="56"/>
        <v>5875.96</v>
      </c>
      <c r="N298" s="29">
        <f t="shared" si="56"/>
        <v>5907.38</v>
      </c>
      <c r="O298" s="29">
        <f t="shared" si="56"/>
        <v>5995.44</v>
      </c>
      <c r="P298" s="29">
        <f t="shared" si="56"/>
        <v>6041.21</v>
      </c>
      <c r="Q298" s="29">
        <f t="shared" si="56"/>
        <v>6344.25</v>
      </c>
      <c r="R298" s="29">
        <f>ROUND(SUM(R288:R296),2)</f>
        <v>70489.75</v>
      </c>
    </row>
    <row r="299" spans="1:18" ht="13" thickTop="1" x14ac:dyDescent="0.25">
      <c r="B299" s="24"/>
      <c r="C299" s="25"/>
    </row>
    <row r="300" spans="1:18" x14ac:dyDescent="0.25">
      <c r="B300" s="30"/>
      <c r="C300" s="30" t="s">
        <v>33</v>
      </c>
    </row>
    <row r="301" spans="1:18" x14ac:dyDescent="0.25">
      <c r="C301" s="21" t="s">
        <v>34</v>
      </c>
      <c r="D301" s="21" t="s">
        <v>35</v>
      </c>
    </row>
    <row r="302" spans="1:18" x14ac:dyDescent="0.25">
      <c r="C302" s="21" t="s">
        <v>36</v>
      </c>
      <c r="D302" s="21" t="s">
        <v>37</v>
      </c>
    </row>
    <row r="303" spans="1:18" x14ac:dyDescent="0.25">
      <c r="C303" s="21" t="s">
        <v>38</v>
      </c>
      <c r="D303" s="21" t="s">
        <v>39</v>
      </c>
    </row>
    <row r="304" spans="1:18" x14ac:dyDescent="0.25">
      <c r="C304" s="21" t="s">
        <v>40</v>
      </c>
      <c r="D304" s="21" t="s">
        <v>456</v>
      </c>
    </row>
    <row r="305" spans="1:21" x14ac:dyDescent="0.25">
      <c r="C305" s="21" t="s">
        <v>42</v>
      </c>
      <c r="D305" s="31" t="s">
        <v>43</v>
      </c>
    </row>
    <row r="306" spans="1:21" x14ac:dyDescent="0.25">
      <c r="C306" s="21" t="s">
        <v>44</v>
      </c>
      <c r="D306" s="31" t="s">
        <v>45</v>
      </c>
      <c r="G306" s="32"/>
    </row>
    <row r="307" spans="1:21" x14ac:dyDescent="0.25">
      <c r="C307" s="21" t="s">
        <v>46</v>
      </c>
      <c r="D307" s="21" t="s">
        <v>47</v>
      </c>
    </row>
    <row r="308" spans="1:21" x14ac:dyDescent="0.25">
      <c r="C308" s="21" t="s">
        <v>48</v>
      </c>
      <c r="D308" s="21" t="s">
        <v>458</v>
      </c>
    </row>
    <row r="309" spans="1:21" x14ac:dyDescent="0.25">
      <c r="B309" s="21"/>
      <c r="C309" s="21"/>
    </row>
    <row r="310" spans="1:21" s="574" customFormat="1" ht="14" x14ac:dyDescent="0.3">
      <c r="B310" s="575" t="str">
        <f>Inputs!$A$6</f>
        <v>JANUARY 2021 THROUGH DECEMBER 2021</v>
      </c>
      <c r="C310" s="575"/>
      <c r="D310" s="575"/>
      <c r="E310" s="575"/>
      <c r="F310" s="575"/>
      <c r="G310" s="575"/>
      <c r="H310" s="575"/>
      <c r="I310" s="575"/>
      <c r="J310" s="575"/>
      <c r="K310" s="575"/>
      <c r="L310" s="575"/>
      <c r="M310" s="575"/>
      <c r="N310" s="575"/>
      <c r="O310" s="575"/>
      <c r="P310" s="575"/>
      <c r="Q310" s="575"/>
      <c r="R310" s="575"/>
      <c r="T310" s="574">
        <v>7</v>
      </c>
      <c r="U310" s="574" t="s">
        <v>167</v>
      </c>
    </row>
    <row r="311" spans="1:21" s="574" customFormat="1" ht="14" x14ac:dyDescent="0.3">
      <c r="B311" s="576" t="s">
        <v>665</v>
      </c>
      <c r="C311" s="576"/>
      <c r="D311" s="576"/>
      <c r="E311" s="576"/>
      <c r="F311" s="576"/>
      <c r="G311" s="576"/>
      <c r="H311" s="576"/>
      <c r="I311" s="576"/>
      <c r="J311" s="576"/>
      <c r="K311" s="576"/>
      <c r="L311" s="576"/>
      <c r="M311" s="576"/>
      <c r="N311" s="576"/>
      <c r="O311" s="576"/>
      <c r="P311" s="576"/>
      <c r="Q311" s="576"/>
      <c r="R311" s="576"/>
    </row>
    <row r="312" spans="1:21" x14ac:dyDescent="0.25">
      <c r="B312" s="9"/>
      <c r="C312" s="9"/>
      <c r="D312" s="9"/>
      <c r="E312" s="9"/>
      <c r="F312" s="9"/>
      <c r="G312" s="9"/>
      <c r="H312" s="9"/>
      <c r="I312" s="9"/>
      <c r="J312" s="9"/>
      <c r="K312" s="9"/>
      <c r="L312" s="9"/>
      <c r="M312" s="9"/>
      <c r="N312" s="9"/>
      <c r="O312" s="9"/>
      <c r="P312" s="9"/>
      <c r="Q312" s="9"/>
      <c r="R312" s="9"/>
    </row>
    <row r="313" spans="1:21" x14ac:dyDescent="0.25">
      <c r="B313" s="9"/>
      <c r="C313" s="9"/>
      <c r="D313" s="9"/>
      <c r="E313" s="9"/>
      <c r="F313" s="9"/>
      <c r="G313" s="9"/>
      <c r="H313" s="9"/>
      <c r="I313" s="9"/>
      <c r="J313" s="9"/>
      <c r="K313" s="9"/>
      <c r="L313" s="9"/>
      <c r="M313" s="9"/>
      <c r="N313" s="9"/>
      <c r="O313" s="9"/>
      <c r="P313" s="9"/>
      <c r="Q313" s="9"/>
      <c r="R313" s="9"/>
    </row>
    <row r="314" spans="1:21" ht="13" thickBot="1" x14ac:dyDescent="0.3">
      <c r="B314" s="10"/>
      <c r="C314" s="10"/>
      <c r="D314" s="11"/>
      <c r="E314" s="11"/>
      <c r="F314" s="11"/>
      <c r="G314" s="11"/>
      <c r="H314" s="11"/>
      <c r="I314" s="11"/>
      <c r="J314" s="11"/>
      <c r="K314" s="3"/>
      <c r="L314" s="3"/>
      <c r="M314" s="3"/>
      <c r="N314" s="3"/>
      <c r="O314" s="3"/>
      <c r="P314" s="3"/>
      <c r="Q314" s="3"/>
      <c r="R314" s="3"/>
    </row>
    <row r="315" spans="1:21" x14ac:dyDescent="0.25">
      <c r="B315" s="315"/>
      <c r="C315" s="316"/>
      <c r="D315" s="317"/>
      <c r="E315" s="15" t="s">
        <v>0</v>
      </c>
      <c r="F315" s="15" t="str">
        <f>Inputs!C$11</f>
        <v>Estimated</v>
      </c>
      <c r="G315" s="15" t="str">
        <f>Inputs!D$11</f>
        <v>Estimated</v>
      </c>
      <c r="H315" s="15" t="str">
        <f>Inputs!E$11</f>
        <v>Estimated</v>
      </c>
      <c r="I315" s="15" t="str">
        <f>Inputs!F$11</f>
        <v>Estimated</v>
      </c>
      <c r="J315" s="15" t="str">
        <f>Inputs!G$11</f>
        <v>Estimated</v>
      </c>
      <c r="K315" s="15" t="str">
        <f>Inputs!H$11</f>
        <v>Estimated</v>
      </c>
      <c r="L315" s="15" t="str">
        <f>Inputs!I$11</f>
        <v>Estimated</v>
      </c>
      <c r="M315" s="15" t="str">
        <f>Inputs!J$11</f>
        <v>Estimated</v>
      </c>
      <c r="N315" s="15" t="str">
        <f>Inputs!K$11</f>
        <v>Estimated</v>
      </c>
      <c r="O315" s="15" t="str">
        <f>Inputs!L$11</f>
        <v>Estimated</v>
      </c>
      <c r="P315" s="15" t="str">
        <f>Inputs!M$11</f>
        <v>Estimated</v>
      </c>
      <c r="Q315" s="15" t="str">
        <f>Inputs!N$11</f>
        <v>Estimated</v>
      </c>
      <c r="R315" s="314" t="s">
        <v>461</v>
      </c>
    </row>
    <row r="316" spans="1:21" ht="13" thickBot="1" x14ac:dyDescent="0.3">
      <c r="B316" s="310"/>
      <c r="C316" s="18"/>
      <c r="D316" s="20" t="s">
        <v>3</v>
      </c>
      <c r="E316" s="19" t="s">
        <v>4</v>
      </c>
      <c r="F316" s="19" t="str">
        <f>Inputs!C$12</f>
        <v>January</v>
      </c>
      <c r="G316" s="19" t="str">
        <f>Inputs!D$12</f>
        <v>February</v>
      </c>
      <c r="H316" s="19" t="str">
        <f>Inputs!E$12</f>
        <v xml:space="preserve">March </v>
      </c>
      <c r="I316" s="19" t="str">
        <f>Inputs!F$12</f>
        <v xml:space="preserve">April </v>
      </c>
      <c r="J316" s="19" t="str">
        <f>Inputs!G$12</f>
        <v>May</v>
      </c>
      <c r="K316" s="19" t="str">
        <f>Inputs!H$12</f>
        <v>June</v>
      </c>
      <c r="L316" s="19" t="str">
        <f>Inputs!I$12</f>
        <v>July</v>
      </c>
      <c r="M316" s="19" t="str">
        <f>Inputs!J$12</f>
        <v>August</v>
      </c>
      <c r="N316" s="19" t="str">
        <f>Inputs!K$12</f>
        <v>September</v>
      </c>
      <c r="O316" s="19" t="str">
        <f>Inputs!L$12</f>
        <v>October</v>
      </c>
      <c r="P316" s="19" t="str">
        <f>Inputs!M$12</f>
        <v>November</v>
      </c>
      <c r="Q316" s="19" t="str">
        <f>Inputs!N$12</f>
        <v>December</v>
      </c>
      <c r="R316" s="20" t="str">
        <f>Inputs!O$12</f>
        <v>Total</v>
      </c>
    </row>
    <row r="317" spans="1:21" x14ac:dyDescent="0.25">
      <c r="B317" s="115">
        <v>1</v>
      </c>
      <c r="C317" s="21" t="s">
        <v>5</v>
      </c>
      <c r="D317" s="115"/>
    </row>
    <row r="318" spans="1:21" x14ac:dyDescent="0.25">
      <c r="A318" s="1">
        <f>A275+16</f>
        <v>113</v>
      </c>
      <c r="B318" s="115"/>
      <c r="C318" s="21" t="s">
        <v>6</v>
      </c>
      <c r="D318" s="21" t="s">
        <v>7</v>
      </c>
      <c r="F318" s="1">
        <v>0</v>
      </c>
      <c r="G318" s="1">
        <v>0</v>
      </c>
      <c r="H318" s="1">
        <v>0</v>
      </c>
      <c r="I318" s="1">
        <v>0</v>
      </c>
      <c r="J318" s="1">
        <v>0</v>
      </c>
      <c r="K318" s="1">
        <v>0</v>
      </c>
      <c r="L318" s="1">
        <v>0</v>
      </c>
      <c r="M318" s="1">
        <v>0</v>
      </c>
      <c r="N318" s="1">
        <v>0</v>
      </c>
      <c r="O318" s="1">
        <v>0</v>
      </c>
      <c r="P318" s="1">
        <v>0</v>
      </c>
      <c r="Q318" s="1">
        <v>0</v>
      </c>
      <c r="R318" s="1">
        <f>SUM(F318:Q318)</f>
        <v>0</v>
      </c>
    </row>
    <row r="319" spans="1:21" x14ac:dyDescent="0.25">
      <c r="A319" s="1">
        <f>A276+16</f>
        <v>118</v>
      </c>
      <c r="B319" s="115"/>
      <c r="C319" s="21" t="s">
        <v>8</v>
      </c>
      <c r="D319" s="21" t="s">
        <v>9</v>
      </c>
      <c r="F319" s="1">
        <v>0</v>
      </c>
      <c r="G319" s="1">
        <v>0</v>
      </c>
      <c r="H319" s="1">
        <v>0</v>
      </c>
      <c r="I319" s="1">
        <v>0</v>
      </c>
      <c r="J319" s="1">
        <v>0</v>
      </c>
      <c r="K319" s="1">
        <v>0</v>
      </c>
      <c r="L319" s="1">
        <v>0</v>
      </c>
      <c r="M319" s="1">
        <v>0</v>
      </c>
      <c r="N319" s="1">
        <v>0</v>
      </c>
      <c r="O319" s="1">
        <v>0</v>
      </c>
      <c r="P319" s="1">
        <v>0</v>
      </c>
      <c r="Q319" s="1">
        <v>0</v>
      </c>
      <c r="R319" s="1">
        <f>SUM(F319:Q319)</f>
        <v>0</v>
      </c>
    </row>
    <row r="320" spans="1:21" x14ac:dyDescent="0.25">
      <c r="A320" s="1">
        <f>A277+16</f>
        <v>116</v>
      </c>
      <c r="B320" s="115"/>
      <c r="C320" s="21" t="s">
        <v>10</v>
      </c>
      <c r="D320" s="21" t="s">
        <v>11</v>
      </c>
      <c r="F320" s="1">
        <v>0</v>
      </c>
      <c r="G320" s="1">
        <v>0</v>
      </c>
      <c r="H320" s="1">
        <v>0</v>
      </c>
      <c r="I320" s="1">
        <v>0</v>
      </c>
      <c r="J320" s="1">
        <v>0</v>
      </c>
      <c r="K320" s="1">
        <v>0</v>
      </c>
      <c r="L320" s="1">
        <v>0</v>
      </c>
      <c r="M320" s="1">
        <v>0</v>
      </c>
      <c r="N320" s="1">
        <v>0</v>
      </c>
      <c r="O320" s="1">
        <v>0</v>
      </c>
      <c r="P320" s="1">
        <v>0</v>
      </c>
      <c r="Q320" s="1">
        <v>0</v>
      </c>
      <c r="R320" s="1">
        <f>SUM(F320:Q320)</f>
        <v>0</v>
      </c>
    </row>
    <row r="321" spans="1:18" x14ac:dyDescent="0.25">
      <c r="A321" s="1">
        <f>A278+16</f>
        <v>125</v>
      </c>
      <c r="B321" s="115"/>
      <c r="C321" s="21" t="s">
        <v>12</v>
      </c>
      <c r="D321" s="21" t="s">
        <v>13</v>
      </c>
      <c r="F321" s="1">
        <v>0</v>
      </c>
      <c r="G321" s="1">
        <v>0</v>
      </c>
      <c r="H321" s="1">
        <v>0</v>
      </c>
      <c r="I321" s="1">
        <v>0</v>
      </c>
      <c r="J321" s="1">
        <v>0</v>
      </c>
      <c r="K321" s="1">
        <v>0</v>
      </c>
      <c r="L321" s="1">
        <v>0</v>
      </c>
      <c r="M321" s="1">
        <v>0</v>
      </c>
      <c r="N321" s="1">
        <v>0</v>
      </c>
      <c r="O321" s="1">
        <v>0</v>
      </c>
      <c r="P321" s="1">
        <v>0</v>
      </c>
      <c r="Q321" s="1">
        <v>0</v>
      </c>
      <c r="R321" s="1">
        <f>SUM(F321:Q321)</f>
        <v>0</v>
      </c>
    </row>
    <row r="322" spans="1:18" x14ac:dyDescent="0.25">
      <c r="A322" s="1">
        <f>A365-16</f>
        <v>123</v>
      </c>
      <c r="B322" s="115"/>
      <c r="C322" s="21" t="s">
        <v>14</v>
      </c>
      <c r="D322" s="21" t="s">
        <v>15</v>
      </c>
      <c r="F322" s="1">
        <v>0</v>
      </c>
      <c r="G322" s="1">
        <v>0</v>
      </c>
      <c r="H322" s="1">
        <v>0</v>
      </c>
      <c r="I322" s="1">
        <v>0</v>
      </c>
      <c r="J322" s="1">
        <v>0</v>
      </c>
      <c r="K322" s="1">
        <v>0</v>
      </c>
      <c r="L322" s="1">
        <v>0</v>
      </c>
      <c r="M322" s="1">
        <v>0</v>
      </c>
      <c r="N322" s="1">
        <v>0</v>
      </c>
      <c r="O322" s="1">
        <v>0</v>
      </c>
      <c r="P322" s="1">
        <v>0</v>
      </c>
      <c r="Q322" s="1">
        <v>0</v>
      </c>
      <c r="R322" s="1">
        <f>SUM(F322:Q322)</f>
        <v>0</v>
      </c>
    </row>
    <row r="323" spans="1:18" x14ac:dyDescent="0.25">
      <c r="B323" s="115">
        <v>2</v>
      </c>
      <c r="C323" s="21" t="s">
        <v>16</v>
      </c>
      <c r="D323" s="115"/>
      <c r="E323" s="1">
        <v>149949.59</v>
      </c>
      <c r="F323" s="1">
        <f t="shared" ref="F323:Q323" si="57">E323+F319-F320</f>
        <v>149949.59</v>
      </c>
      <c r="G323" s="1">
        <f t="shared" si="57"/>
        <v>149949.59</v>
      </c>
      <c r="H323" s="1">
        <f t="shared" si="57"/>
        <v>149949.59</v>
      </c>
      <c r="I323" s="1">
        <f t="shared" si="57"/>
        <v>149949.59</v>
      </c>
      <c r="J323" s="1">
        <f t="shared" si="57"/>
        <v>149949.59</v>
      </c>
      <c r="K323" s="1">
        <f t="shared" si="57"/>
        <v>149949.59</v>
      </c>
      <c r="L323" s="1">
        <f t="shared" si="57"/>
        <v>149949.59</v>
      </c>
      <c r="M323" s="1">
        <f t="shared" si="57"/>
        <v>149949.59</v>
      </c>
      <c r="N323" s="1">
        <f t="shared" si="57"/>
        <v>149949.59</v>
      </c>
      <c r="O323" s="1">
        <f t="shared" si="57"/>
        <v>149949.59</v>
      </c>
      <c r="P323" s="1">
        <f t="shared" si="57"/>
        <v>149949.59</v>
      </c>
      <c r="Q323" s="1">
        <f t="shared" si="57"/>
        <v>149949.59</v>
      </c>
    </row>
    <row r="324" spans="1:18" x14ac:dyDescent="0.25">
      <c r="B324" s="115">
        <v>3</v>
      </c>
      <c r="C324" s="21" t="s">
        <v>459</v>
      </c>
      <c r="D324" s="115"/>
      <c r="E324" s="22">
        <v>-104668.32039333673</v>
      </c>
      <c r="F324" s="1">
        <f t="shared" ref="F324:Q324" si="58">E324-F335-F336-F337+F320+F321-F322</f>
        <v>-105168.15039333673</v>
      </c>
      <c r="G324" s="1">
        <f t="shared" si="58"/>
        <v>-105667.98039333674</v>
      </c>
      <c r="H324" s="1">
        <f t="shared" si="58"/>
        <v>-106167.81039333674</v>
      </c>
      <c r="I324" s="1">
        <f t="shared" si="58"/>
        <v>-106667.64039333674</v>
      </c>
      <c r="J324" s="1">
        <f t="shared" si="58"/>
        <v>-107167.47039333674</v>
      </c>
      <c r="K324" s="1">
        <f t="shared" si="58"/>
        <v>-107667.30039333674</v>
      </c>
      <c r="L324" s="1">
        <f t="shared" si="58"/>
        <v>-108167.13039333675</v>
      </c>
      <c r="M324" s="1">
        <f t="shared" si="58"/>
        <v>-108666.96039333675</v>
      </c>
      <c r="N324" s="1">
        <f t="shared" si="58"/>
        <v>-109166.79039333675</v>
      </c>
      <c r="O324" s="1">
        <f t="shared" si="58"/>
        <v>-109666.62039333675</v>
      </c>
      <c r="P324" s="1">
        <f t="shared" si="58"/>
        <v>-110166.45039333675</v>
      </c>
      <c r="Q324" s="1">
        <f t="shared" si="58"/>
        <v>-110666.28039333675</v>
      </c>
    </row>
    <row r="325" spans="1:18" x14ac:dyDescent="0.25">
      <c r="B325" s="115">
        <v>4</v>
      </c>
      <c r="C325" s="21" t="s">
        <v>18</v>
      </c>
      <c r="D325" s="115"/>
      <c r="E325" s="23">
        <v>0</v>
      </c>
      <c r="F325" s="23">
        <f t="shared" ref="F325:Q325" si="59">E325+F318-F319</f>
        <v>0</v>
      </c>
      <c r="G325" s="23">
        <f t="shared" si="59"/>
        <v>0</v>
      </c>
      <c r="H325" s="23">
        <f t="shared" si="59"/>
        <v>0</v>
      </c>
      <c r="I325" s="23">
        <f t="shared" si="59"/>
        <v>0</v>
      </c>
      <c r="J325" s="23">
        <f t="shared" si="59"/>
        <v>0</v>
      </c>
      <c r="K325" s="23">
        <f t="shared" si="59"/>
        <v>0</v>
      </c>
      <c r="L325" s="23">
        <f t="shared" si="59"/>
        <v>0</v>
      </c>
      <c r="M325" s="23">
        <f t="shared" si="59"/>
        <v>0</v>
      </c>
      <c r="N325" s="23">
        <f t="shared" si="59"/>
        <v>0</v>
      </c>
      <c r="O325" s="23">
        <f t="shared" si="59"/>
        <v>0</v>
      </c>
      <c r="P325" s="23">
        <f t="shared" si="59"/>
        <v>0</v>
      </c>
      <c r="Q325" s="23">
        <f t="shared" si="59"/>
        <v>0</v>
      </c>
    </row>
    <row r="326" spans="1:18" x14ac:dyDescent="0.25">
      <c r="B326" s="115">
        <v>5</v>
      </c>
      <c r="C326" s="21" t="s">
        <v>460</v>
      </c>
      <c r="D326" s="115"/>
      <c r="E326" s="23">
        <f>ROUND(SUM(E323:E325),2)</f>
        <v>45281.27</v>
      </c>
      <c r="F326" s="23">
        <f t="shared" ref="F326:Q326" si="60">SUM(F323:F325)</f>
        <v>44781.439606663262</v>
      </c>
      <c r="G326" s="23">
        <f t="shared" si="60"/>
        <v>44281.60960666326</v>
      </c>
      <c r="H326" s="23">
        <f t="shared" si="60"/>
        <v>43781.779606663258</v>
      </c>
      <c r="I326" s="23">
        <f t="shared" si="60"/>
        <v>43281.949606663256</v>
      </c>
      <c r="J326" s="23">
        <f t="shared" si="60"/>
        <v>42782.119606663255</v>
      </c>
      <c r="K326" s="23">
        <f t="shared" si="60"/>
        <v>42282.289606663253</v>
      </c>
      <c r="L326" s="23">
        <f t="shared" si="60"/>
        <v>41782.459606663251</v>
      </c>
      <c r="M326" s="23">
        <f t="shared" si="60"/>
        <v>41282.629606663249</v>
      </c>
      <c r="N326" s="23">
        <f t="shared" si="60"/>
        <v>40782.799606663248</v>
      </c>
      <c r="O326" s="23">
        <f t="shared" si="60"/>
        <v>40282.969606663246</v>
      </c>
      <c r="P326" s="23">
        <f t="shared" si="60"/>
        <v>39783.139606663244</v>
      </c>
      <c r="Q326" s="23">
        <f t="shared" si="60"/>
        <v>39283.309606663242</v>
      </c>
    </row>
    <row r="327" spans="1:18" x14ac:dyDescent="0.25">
      <c r="B327" s="115"/>
      <c r="C327" s="21"/>
    </row>
    <row r="328" spans="1:18" x14ac:dyDescent="0.25">
      <c r="B328" s="115">
        <v>6</v>
      </c>
      <c r="C328" s="21" t="s">
        <v>20</v>
      </c>
      <c r="D328" s="21"/>
      <c r="F328" s="1">
        <f t="shared" ref="F328:Q328" si="61">(E326+F326)/2</f>
        <v>45031.354803331633</v>
      </c>
      <c r="G328" s="1">
        <f t="shared" si="61"/>
        <v>44531.524606663261</v>
      </c>
      <c r="H328" s="1">
        <f t="shared" si="61"/>
        <v>44031.694606663259</v>
      </c>
      <c r="I328" s="1">
        <f t="shared" si="61"/>
        <v>43531.864606663257</v>
      </c>
      <c r="J328" s="1">
        <f t="shared" si="61"/>
        <v>43032.034606663256</v>
      </c>
      <c r="K328" s="1">
        <f t="shared" si="61"/>
        <v>42532.204606663254</v>
      </c>
      <c r="L328" s="1">
        <f t="shared" si="61"/>
        <v>42032.374606663252</v>
      </c>
      <c r="M328" s="1">
        <f t="shared" si="61"/>
        <v>41532.54460666325</v>
      </c>
      <c r="N328" s="1">
        <f t="shared" si="61"/>
        <v>41032.714606663249</v>
      </c>
      <c r="O328" s="1">
        <f t="shared" si="61"/>
        <v>40532.884606663247</v>
      </c>
      <c r="P328" s="1">
        <f t="shared" si="61"/>
        <v>40033.054606663245</v>
      </c>
      <c r="Q328" s="1">
        <f t="shared" si="61"/>
        <v>39533.224606663243</v>
      </c>
    </row>
    <row r="329" spans="1:18" x14ac:dyDescent="0.25">
      <c r="B329" s="24"/>
      <c r="C329" s="25"/>
      <c r="G329" s="1" t="s">
        <v>161</v>
      </c>
    </row>
    <row r="330" spans="1:18" x14ac:dyDescent="0.25">
      <c r="B330" s="115">
        <v>7</v>
      </c>
      <c r="C330" s="21" t="s">
        <v>21</v>
      </c>
      <c r="F330" s="26"/>
      <c r="G330" s="26"/>
      <c r="H330" s="26"/>
      <c r="I330" s="26"/>
      <c r="J330" s="26"/>
      <c r="K330" s="26"/>
      <c r="L330" s="26"/>
      <c r="M330" s="26"/>
      <c r="N330" s="26"/>
      <c r="O330" s="26"/>
      <c r="P330" s="26"/>
      <c r="Q330" s="26"/>
    </row>
    <row r="331" spans="1:18" x14ac:dyDescent="0.25">
      <c r="B331" s="24"/>
      <c r="C331" s="21" t="s">
        <v>6</v>
      </c>
      <c r="D331" s="21" t="s">
        <v>454</v>
      </c>
      <c r="F331" s="1">
        <f>F328*Inputs!C$15</f>
        <v>224.74723708029404</v>
      </c>
      <c r="G331" s="1">
        <f>G328*Inputs!D$15</f>
        <v>222.25263179468524</v>
      </c>
      <c r="H331" s="1">
        <f>H328*Inputs!E$15</f>
        <v>219.7580274906297</v>
      </c>
      <c r="I331" s="1">
        <f>I328*Inputs!F$15</f>
        <v>217.26342318657413</v>
      </c>
      <c r="J331" s="1">
        <f>J328*Inputs!G$15</f>
        <v>214.76881888251859</v>
      </c>
      <c r="K331" s="1">
        <f>K328*Inputs!H$15</f>
        <v>212.27421457846305</v>
      </c>
      <c r="L331" s="1">
        <f>L328*Inputs!I$15</f>
        <v>209.77961027440747</v>
      </c>
      <c r="M331" s="1">
        <f>M328*Inputs!J$15</f>
        <v>207.28500597035193</v>
      </c>
      <c r="N331" s="1">
        <f>N328*Inputs!K$15</f>
        <v>204.79040166629639</v>
      </c>
      <c r="O331" s="1">
        <f>O328*Inputs!L$15</f>
        <v>202.29579736224082</v>
      </c>
      <c r="P331" s="1">
        <f>P328*Inputs!M$15</f>
        <v>199.80119305818528</v>
      </c>
      <c r="Q331" s="1">
        <f>Q328*Inputs!N$15</f>
        <v>197.30658875412973</v>
      </c>
      <c r="R331" s="1">
        <f>SUM(F331:Q331)</f>
        <v>2532.3229500987763</v>
      </c>
    </row>
    <row r="332" spans="1:18" x14ac:dyDescent="0.25">
      <c r="B332" s="24"/>
      <c r="C332" s="21" t="s">
        <v>8</v>
      </c>
      <c r="D332" s="21" t="s">
        <v>455</v>
      </c>
      <c r="F332" s="1">
        <f>F328*Inputs!C$14</f>
        <v>33.493628644497733</v>
      </c>
      <c r="G332" s="1">
        <f>G328*Inputs!D$14</f>
        <v>33.12186263688745</v>
      </c>
      <c r="H332" s="1">
        <f>H328*Inputs!E$14</f>
        <v>32.750096775556074</v>
      </c>
      <c r="I332" s="1">
        <f>I328*Inputs!F$14</f>
        <v>32.378330914224698</v>
      </c>
      <c r="J332" s="1">
        <f>J328*Inputs!G$14</f>
        <v>32.006565052893322</v>
      </c>
      <c r="K332" s="1">
        <f>K328*Inputs!H$14</f>
        <v>31.634799191561946</v>
      </c>
      <c r="L332" s="1">
        <f>L328*Inputs!I$14</f>
        <v>31.263033330230574</v>
      </c>
      <c r="M332" s="1">
        <f>M328*Inputs!J$14</f>
        <v>30.891267468899198</v>
      </c>
      <c r="N332" s="1">
        <f>N328*Inputs!K$14</f>
        <v>30.519501607567822</v>
      </c>
      <c r="O332" s="1">
        <f>O328*Inputs!L$14</f>
        <v>30.147735746236446</v>
      </c>
      <c r="P332" s="1">
        <f>P328*Inputs!M$14</f>
        <v>29.77596988490507</v>
      </c>
      <c r="Q332" s="1">
        <f>Q328*Inputs!N$14</f>
        <v>29.404204023573694</v>
      </c>
      <c r="R332" s="1">
        <f>SUM(F332:Q332)</f>
        <v>377.38699527703398</v>
      </c>
    </row>
    <row r="333" spans="1:18" x14ac:dyDescent="0.25">
      <c r="B333" s="24"/>
      <c r="C333" s="25"/>
      <c r="G333" s="26"/>
      <c r="H333" s="26"/>
      <c r="I333" s="26"/>
      <c r="J333" s="26"/>
      <c r="K333" s="26"/>
      <c r="L333" s="26"/>
      <c r="M333" s="26"/>
      <c r="N333" s="26"/>
      <c r="O333" s="26"/>
      <c r="P333" s="26"/>
      <c r="Q333" s="26"/>
    </row>
    <row r="334" spans="1:18" x14ac:dyDescent="0.25">
      <c r="B334" s="115">
        <v>8</v>
      </c>
      <c r="C334" s="21" t="s">
        <v>24</v>
      </c>
    </row>
    <row r="335" spans="1:18" x14ac:dyDescent="0.25">
      <c r="A335" s="1">
        <f>A292+16</f>
        <v>121</v>
      </c>
      <c r="B335" s="24"/>
      <c r="C335" s="21" t="s">
        <v>6</v>
      </c>
      <c r="D335" s="21" t="s">
        <v>25</v>
      </c>
      <c r="E335" s="27"/>
      <c r="F335" s="1">
        <v>499.83</v>
      </c>
      <c r="G335" s="1">
        <v>499.83</v>
      </c>
      <c r="H335" s="1">
        <v>499.83</v>
      </c>
      <c r="I335" s="1">
        <v>499.83</v>
      </c>
      <c r="J335" s="1">
        <v>499.83</v>
      </c>
      <c r="K335" s="1">
        <v>499.83</v>
      </c>
      <c r="L335" s="1">
        <v>499.83</v>
      </c>
      <c r="M335" s="1">
        <v>499.83</v>
      </c>
      <c r="N335" s="1">
        <v>499.83</v>
      </c>
      <c r="O335" s="1">
        <v>499.83</v>
      </c>
      <c r="P335" s="1">
        <v>499.83</v>
      </c>
      <c r="Q335" s="1">
        <v>499.83</v>
      </c>
      <c r="R335" s="1">
        <f>SUM(F335:Q335)</f>
        <v>5997.96</v>
      </c>
    </row>
    <row r="336" spans="1:18" x14ac:dyDescent="0.25">
      <c r="B336" s="24"/>
      <c r="C336" s="21" t="s">
        <v>8</v>
      </c>
      <c r="D336" s="21" t="s">
        <v>26</v>
      </c>
      <c r="F336" s="1">
        <v>0</v>
      </c>
      <c r="G336" s="1">
        <v>0</v>
      </c>
      <c r="H336" s="1">
        <v>0</v>
      </c>
      <c r="I336" s="1">
        <v>0</v>
      </c>
      <c r="J336" s="1">
        <v>0</v>
      </c>
      <c r="K336" s="1">
        <v>0</v>
      </c>
      <c r="L336" s="1">
        <v>0</v>
      </c>
      <c r="M336" s="1">
        <v>0</v>
      </c>
      <c r="N336" s="1">
        <v>0</v>
      </c>
      <c r="O336" s="1">
        <v>0</v>
      </c>
      <c r="P336" s="1">
        <v>0</v>
      </c>
      <c r="Q336" s="1">
        <v>0</v>
      </c>
      <c r="R336" s="1">
        <f>SUM(F336:Q336)</f>
        <v>0</v>
      </c>
    </row>
    <row r="337" spans="2:18" x14ac:dyDescent="0.25">
      <c r="B337" s="24"/>
      <c r="C337" s="21" t="s">
        <v>10</v>
      </c>
      <c r="D337" s="21" t="s">
        <v>27</v>
      </c>
      <c r="F337" s="1">
        <v>0</v>
      </c>
      <c r="G337" s="1">
        <v>0</v>
      </c>
      <c r="H337" s="1">
        <v>0</v>
      </c>
      <c r="I337" s="1">
        <v>0</v>
      </c>
      <c r="J337" s="1">
        <v>0</v>
      </c>
      <c r="K337" s="1">
        <v>0</v>
      </c>
      <c r="L337" s="1">
        <v>0</v>
      </c>
      <c r="M337" s="1">
        <v>0</v>
      </c>
      <c r="N337" s="1">
        <v>0</v>
      </c>
      <c r="O337" s="1">
        <v>0</v>
      </c>
      <c r="P337" s="1">
        <v>0</v>
      </c>
      <c r="Q337" s="1">
        <v>0</v>
      </c>
      <c r="R337" s="1">
        <f>SUM(F337:Q337)</f>
        <v>0</v>
      </c>
    </row>
    <row r="338" spans="2:18" x14ac:dyDescent="0.25">
      <c r="B338" s="24"/>
      <c r="C338" s="21" t="s">
        <v>12</v>
      </c>
      <c r="D338" s="21" t="s">
        <v>28</v>
      </c>
      <c r="F338" s="1">
        <v>0</v>
      </c>
      <c r="G338" s="1">
        <v>0</v>
      </c>
      <c r="H338" s="1">
        <v>0</v>
      </c>
      <c r="I338" s="1">
        <v>0</v>
      </c>
      <c r="J338" s="1">
        <v>0</v>
      </c>
      <c r="K338" s="1">
        <v>0</v>
      </c>
      <c r="L338" s="1">
        <v>0</v>
      </c>
      <c r="M338" s="1">
        <v>0</v>
      </c>
      <c r="N338" s="1">
        <v>0</v>
      </c>
      <c r="O338" s="1">
        <v>0</v>
      </c>
      <c r="P338" s="1">
        <v>0</v>
      </c>
      <c r="Q338" s="1">
        <v>0</v>
      </c>
      <c r="R338" s="1">
        <f>SUM(F338:Q338)</f>
        <v>0</v>
      </c>
    </row>
    <row r="339" spans="2:18" x14ac:dyDescent="0.25">
      <c r="B339" s="24"/>
      <c r="C339" s="21" t="s">
        <v>14</v>
      </c>
      <c r="D339" s="21" t="s">
        <v>29</v>
      </c>
      <c r="F339" s="23">
        <v>0</v>
      </c>
      <c r="G339" s="23">
        <v>0</v>
      </c>
      <c r="H339" s="23">
        <v>0</v>
      </c>
      <c r="I339" s="23">
        <v>0</v>
      </c>
      <c r="J339" s="23">
        <v>0</v>
      </c>
      <c r="K339" s="23">
        <v>0</v>
      </c>
      <c r="L339" s="23">
        <v>0</v>
      </c>
      <c r="M339" s="23">
        <v>0</v>
      </c>
      <c r="N339" s="23">
        <v>0</v>
      </c>
      <c r="O339" s="23">
        <v>0</v>
      </c>
      <c r="P339" s="23">
        <v>0</v>
      </c>
      <c r="Q339" s="23">
        <v>0</v>
      </c>
      <c r="R339" s="23">
        <f>SUM(F339:Q339)</f>
        <v>0</v>
      </c>
    </row>
    <row r="340" spans="2:18" x14ac:dyDescent="0.25">
      <c r="B340" s="24"/>
      <c r="C340" s="25"/>
      <c r="D340" s="28"/>
      <c r="F340" s="28"/>
      <c r="G340" s="28"/>
      <c r="H340" s="28"/>
      <c r="I340" s="28"/>
      <c r="J340" s="28"/>
      <c r="K340" s="28"/>
      <c r="L340" s="28"/>
      <c r="M340" s="28"/>
      <c r="N340" s="28"/>
      <c r="O340" s="28"/>
      <c r="P340" s="28"/>
      <c r="Q340" s="28"/>
    </row>
    <row r="341" spans="2:18" ht="13" thickBot="1" x14ac:dyDescent="0.3">
      <c r="B341" s="115">
        <v>9</v>
      </c>
      <c r="C341" s="21" t="s">
        <v>457</v>
      </c>
      <c r="F341" s="29">
        <f>ROUND(SUM(F331:F339),2)</f>
        <v>758.07</v>
      </c>
      <c r="G341" s="29">
        <f t="shared" ref="G341:Q341" si="62">ROUND(SUM(G331:G339),2)</f>
        <v>755.2</v>
      </c>
      <c r="H341" s="29">
        <f t="shared" si="62"/>
        <v>752.34</v>
      </c>
      <c r="I341" s="29">
        <f t="shared" si="62"/>
        <v>749.47</v>
      </c>
      <c r="J341" s="29">
        <f t="shared" si="62"/>
        <v>746.61</v>
      </c>
      <c r="K341" s="29">
        <f t="shared" si="62"/>
        <v>743.74</v>
      </c>
      <c r="L341" s="29">
        <f t="shared" si="62"/>
        <v>740.87</v>
      </c>
      <c r="M341" s="29">
        <f t="shared" si="62"/>
        <v>738.01</v>
      </c>
      <c r="N341" s="29">
        <f t="shared" si="62"/>
        <v>735.14</v>
      </c>
      <c r="O341" s="29">
        <f t="shared" si="62"/>
        <v>732.27</v>
      </c>
      <c r="P341" s="29">
        <f t="shared" si="62"/>
        <v>729.41</v>
      </c>
      <c r="Q341" s="29">
        <f t="shared" si="62"/>
        <v>726.54</v>
      </c>
      <c r="R341" s="29">
        <f>ROUND(SUM(R331:R339),2)</f>
        <v>8907.67</v>
      </c>
    </row>
    <row r="342" spans="2:18" ht="13" thickTop="1" x14ac:dyDescent="0.25">
      <c r="B342" s="24"/>
      <c r="C342" s="25"/>
    </row>
    <row r="343" spans="2:18" x14ac:dyDescent="0.25">
      <c r="B343" s="30"/>
      <c r="C343" s="30" t="s">
        <v>33</v>
      </c>
    </row>
    <row r="344" spans="2:18" x14ac:dyDescent="0.25">
      <c r="C344" s="21" t="s">
        <v>34</v>
      </c>
      <c r="D344" s="21" t="s">
        <v>35</v>
      </c>
    </row>
    <row r="345" spans="2:18" x14ac:dyDescent="0.25">
      <c r="C345" s="21" t="s">
        <v>36</v>
      </c>
      <c r="D345" s="21" t="s">
        <v>37</v>
      </c>
    </row>
    <row r="346" spans="2:18" x14ac:dyDescent="0.25">
      <c r="C346" s="21" t="s">
        <v>38</v>
      </c>
      <c r="D346" s="21" t="s">
        <v>39</v>
      </c>
    </row>
    <row r="347" spans="2:18" x14ac:dyDescent="0.25">
      <c r="C347" s="21" t="s">
        <v>40</v>
      </c>
      <c r="D347" s="21" t="s">
        <v>456</v>
      </c>
    </row>
    <row r="348" spans="2:18" x14ac:dyDescent="0.25">
      <c r="C348" s="21" t="s">
        <v>42</v>
      </c>
      <c r="D348" s="31" t="s">
        <v>43</v>
      </c>
    </row>
    <row r="349" spans="2:18" x14ac:dyDescent="0.25">
      <c r="C349" s="21" t="s">
        <v>44</v>
      </c>
      <c r="D349" s="31" t="s">
        <v>45</v>
      </c>
      <c r="G349" s="32"/>
    </row>
    <row r="350" spans="2:18" x14ac:dyDescent="0.25">
      <c r="C350" s="21" t="s">
        <v>46</v>
      </c>
      <c r="D350" s="21" t="s">
        <v>47</v>
      </c>
    </row>
    <row r="351" spans="2:18" x14ac:dyDescent="0.25">
      <c r="C351" s="21" t="s">
        <v>48</v>
      </c>
      <c r="D351" s="21" t="s">
        <v>458</v>
      </c>
    </row>
    <row r="352" spans="2:18" x14ac:dyDescent="0.25">
      <c r="B352" s="21"/>
      <c r="C352" s="21"/>
    </row>
    <row r="353" spans="1:21" s="574" customFormat="1" ht="14" x14ac:dyDescent="0.3">
      <c r="B353" s="575" t="str">
        <f>Inputs!$A$6</f>
        <v>JANUARY 2021 THROUGH DECEMBER 2021</v>
      </c>
      <c r="C353" s="575"/>
      <c r="D353" s="575"/>
      <c r="E353" s="575"/>
      <c r="F353" s="575"/>
      <c r="G353" s="575"/>
      <c r="H353" s="575"/>
      <c r="I353" s="575"/>
      <c r="J353" s="575"/>
      <c r="K353" s="575"/>
      <c r="L353" s="575"/>
      <c r="M353" s="575"/>
      <c r="N353" s="575"/>
      <c r="O353" s="575"/>
      <c r="P353" s="575"/>
      <c r="Q353" s="575"/>
      <c r="R353" s="575"/>
      <c r="T353" s="574">
        <v>7</v>
      </c>
      <c r="U353" s="574" t="s">
        <v>168</v>
      </c>
    </row>
    <row r="354" spans="1:21" s="574" customFormat="1" ht="14" x14ac:dyDescent="0.3">
      <c r="B354" s="579"/>
      <c r="C354" s="576"/>
      <c r="D354" s="576"/>
      <c r="E354" s="576"/>
      <c r="F354" s="576"/>
      <c r="G354" s="576"/>
      <c r="H354" s="576"/>
      <c r="I354" s="576"/>
      <c r="J354" s="579" t="s">
        <v>658</v>
      </c>
      <c r="K354" s="576"/>
      <c r="L354" s="576"/>
      <c r="M354" s="576"/>
      <c r="N354" s="576"/>
      <c r="O354" s="576"/>
      <c r="P354" s="576"/>
      <c r="Q354" s="576"/>
      <c r="R354" s="576"/>
    </row>
    <row r="355" spans="1:21" x14ac:dyDescent="0.25">
      <c r="B355" s="9"/>
      <c r="C355" s="9"/>
      <c r="D355" s="9"/>
      <c r="E355" s="9"/>
      <c r="F355" s="9"/>
      <c r="G355" s="9"/>
      <c r="H355" s="9"/>
      <c r="I355" s="9"/>
      <c r="J355" s="9"/>
      <c r="K355" s="9"/>
      <c r="L355" s="9"/>
      <c r="M355" s="9"/>
      <c r="N355" s="9"/>
      <c r="O355" s="9"/>
      <c r="P355" s="9"/>
      <c r="Q355" s="9"/>
      <c r="R355" s="9"/>
    </row>
    <row r="356" spans="1:21" x14ac:dyDescent="0.25">
      <c r="B356" s="9"/>
      <c r="C356" s="9"/>
      <c r="D356" s="9"/>
      <c r="E356" s="9"/>
      <c r="F356" s="9"/>
      <c r="G356" s="9"/>
      <c r="H356" s="9"/>
      <c r="I356" s="9"/>
      <c r="J356" s="9"/>
      <c r="K356" s="9"/>
      <c r="L356" s="9"/>
      <c r="M356" s="9"/>
      <c r="N356" s="9"/>
      <c r="O356" s="9"/>
      <c r="P356" s="9"/>
      <c r="Q356" s="9"/>
      <c r="R356" s="9"/>
    </row>
    <row r="357" spans="1:21" ht="13" thickBot="1" x14ac:dyDescent="0.3">
      <c r="B357" s="10"/>
      <c r="C357" s="10"/>
      <c r="D357" s="11"/>
      <c r="E357" s="11"/>
      <c r="F357" s="11"/>
      <c r="G357" s="11"/>
      <c r="H357" s="11"/>
      <c r="I357" s="11"/>
      <c r="J357" s="11"/>
      <c r="K357" s="3"/>
      <c r="L357" s="3"/>
      <c r="M357" s="3"/>
      <c r="N357" s="3"/>
      <c r="O357" s="3"/>
      <c r="P357" s="3"/>
      <c r="Q357" s="3"/>
      <c r="R357" s="3"/>
    </row>
    <row r="358" spans="1:21" x14ac:dyDescent="0.25">
      <c r="B358" s="315"/>
      <c r="C358" s="316"/>
      <c r="D358" s="317"/>
      <c r="E358" s="15" t="s">
        <v>0</v>
      </c>
      <c r="F358" s="15" t="str">
        <f>Inputs!C$11</f>
        <v>Estimated</v>
      </c>
      <c r="G358" s="15" t="str">
        <f>Inputs!D$11</f>
        <v>Estimated</v>
      </c>
      <c r="H358" s="15" t="str">
        <f>Inputs!E$11</f>
        <v>Estimated</v>
      </c>
      <c r="I358" s="15" t="str">
        <f>Inputs!F$11</f>
        <v>Estimated</v>
      </c>
      <c r="J358" s="15" t="str">
        <f>Inputs!G$11</f>
        <v>Estimated</v>
      </c>
      <c r="K358" s="15" t="str">
        <f>Inputs!H$11</f>
        <v>Estimated</v>
      </c>
      <c r="L358" s="15" t="str">
        <f>Inputs!I$11</f>
        <v>Estimated</v>
      </c>
      <c r="M358" s="15" t="str">
        <f>Inputs!J$11</f>
        <v>Estimated</v>
      </c>
      <c r="N358" s="15" t="str">
        <f>Inputs!K$11</f>
        <v>Estimated</v>
      </c>
      <c r="O358" s="15" t="str">
        <f>Inputs!L$11</f>
        <v>Estimated</v>
      </c>
      <c r="P358" s="15" t="str">
        <f>Inputs!M$11</f>
        <v>Estimated</v>
      </c>
      <c r="Q358" s="15" t="str">
        <f>Inputs!N$11</f>
        <v>Estimated</v>
      </c>
      <c r="R358" s="314" t="s">
        <v>461</v>
      </c>
    </row>
    <row r="359" spans="1:21" ht="13" thickBot="1" x14ac:dyDescent="0.3">
      <c r="B359" s="310"/>
      <c r="C359" s="18"/>
      <c r="D359" s="20" t="s">
        <v>3</v>
      </c>
      <c r="E359" s="19" t="s">
        <v>4</v>
      </c>
      <c r="F359" s="19" t="str">
        <f>Inputs!C$12</f>
        <v>January</v>
      </c>
      <c r="G359" s="19" t="str">
        <f>Inputs!D$12</f>
        <v>February</v>
      </c>
      <c r="H359" s="19" t="str">
        <f>Inputs!E$12</f>
        <v xml:space="preserve">March </v>
      </c>
      <c r="I359" s="19" t="str">
        <f>Inputs!F$12</f>
        <v xml:space="preserve">April </v>
      </c>
      <c r="J359" s="19" t="str">
        <f>Inputs!G$12</f>
        <v>May</v>
      </c>
      <c r="K359" s="19" t="str">
        <f>Inputs!H$12</f>
        <v>June</v>
      </c>
      <c r="L359" s="19" t="str">
        <f>Inputs!I$12</f>
        <v>July</v>
      </c>
      <c r="M359" s="19" t="str">
        <f>Inputs!J$12</f>
        <v>August</v>
      </c>
      <c r="N359" s="19" t="str">
        <f>Inputs!K$12</f>
        <v>September</v>
      </c>
      <c r="O359" s="19" t="str">
        <f>Inputs!L$12</f>
        <v>October</v>
      </c>
      <c r="P359" s="19" t="str">
        <f>Inputs!M$12</f>
        <v>November</v>
      </c>
      <c r="Q359" s="19" t="str">
        <f>Inputs!N$12</f>
        <v>December</v>
      </c>
      <c r="R359" s="20" t="str">
        <f>Inputs!O$12</f>
        <v>Total</v>
      </c>
    </row>
    <row r="360" spans="1:21" x14ac:dyDescent="0.25">
      <c r="B360" s="115">
        <v>1</v>
      </c>
      <c r="C360" s="21" t="s">
        <v>5</v>
      </c>
      <c r="D360" s="115"/>
    </row>
    <row r="361" spans="1:21" x14ac:dyDescent="0.25">
      <c r="A361" s="1">
        <f>A318+16</f>
        <v>129</v>
      </c>
      <c r="B361" s="115"/>
      <c r="C361" s="21" t="s">
        <v>6</v>
      </c>
      <c r="D361" s="21" t="s">
        <v>7</v>
      </c>
      <c r="F361" s="1">
        <v>0</v>
      </c>
      <c r="G361" s="1">
        <v>0</v>
      </c>
      <c r="H361" s="1">
        <v>0</v>
      </c>
      <c r="I361" s="1">
        <v>0</v>
      </c>
      <c r="J361" s="1">
        <v>0</v>
      </c>
      <c r="K361" s="1">
        <v>0</v>
      </c>
      <c r="L361" s="1">
        <v>0</v>
      </c>
      <c r="M361" s="1">
        <v>0</v>
      </c>
      <c r="N361" s="1">
        <v>0</v>
      </c>
      <c r="O361" s="1">
        <v>0</v>
      </c>
      <c r="P361" s="1">
        <v>0</v>
      </c>
      <c r="Q361" s="1">
        <v>0</v>
      </c>
      <c r="R361" s="1">
        <f>SUM(F361:Q361)</f>
        <v>0</v>
      </c>
    </row>
    <row r="362" spans="1:21" x14ac:dyDescent="0.25">
      <c r="A362" s="1">
        <f>A319+16</f>
        <v>134</v>
      </c>
      <c r="B362" s="115"/>
      <c r="C362" s="21" t="s">
        <v>8</v>
      </c>
      <c r="D362" s="21" t="s">
        <v>9</v>
      </c>
      <c r="F362" s="1">
        <v>0</v>
      </c>
      <c r="G362" s="1">
        <v>0</v>
      </c>
      <c r="H362" s="1">
        <v>0</v>
      </c>
      <c r="I362" s="1">
        <v>0</v>
      </c>
      <c r="J362" s="1">
        <v>0</v>
      </c>
      <c r="K362" s="1">
        <v>0</v>
      </c>
      <c r="L362" s="1">
        <v>0</v>
      </c>
      <c r="M362" s="1">
        <v>0</v>
      </c>
      <c r="N362" s="1">
        <v>0</v>
      </c>
      <c r="O362" s="1">
        <v>0</v>
      </c>
      <c r="P362" s="1">
        <v>0</v>
      </c>
      <c r="Q362" s="1">
        <v>0</v>
      </c>
      <c r="R362" s="1">
        <f>SUM(F362:Q362)</f>
        <v>0</v>
      </c>
    </row>
    <row r="363" spans="1:21" x14ac:dyDescent="0.25">
      <c r="A363" s="1">
        <f>A320+16</f>
        <v>132</v>
      </c>
      <c r="B363" s="115"/>
      <c r="C363" s="21" t="s">
        <v>10</v>
      </c>
      <c r="D363" s="21" t="s">
        <v>11</v>
      </c>
      <c r="F363" s="1">
        <v>0</v>
      </c>
      <c r="G363" s="1">
        <v>0</v>
      </c>
      <c r="H363" s="1">
        <v>0</v>
      </c>
      <c r="I363" s="1">
        <v>0</v>
      </c>
      <c r="J363" s="1">
        <v>0</v>
      </c>
      <c r="K363" s="1">
        <v>0</v>
      </c>
      <c r="L363" s="1">
        <v>0</v>
      </c>
      <c r="M363" s="1">
        <v>0</v>
      </c>
      <c r="N363" s="1">
        <v>0</v>
      </c>
      <c r="O363" s="1">
        <v>0</v>
      </c>
      <c r="P363" s="1">
        <v>0</v>
      </c>
      <c r="Q363" s="1">
        <v>0</v>
      </c>
      <c r="R363" s="1">
        <f>SUM(F363:Q363)</f>
        <v>0</v>
      </c>
    </row>
    <row r="364" spans="1:21" x14ac:dyDescent="0.25">
      <c r="A364" s="1">
        <f>A321+16</f>
        <v>141</v>
      </c>
      <c r="B364" s="115"/>
      <c r="C364" s="21" t="s">
        <v>12</v>
      </c>
      <c r="D364" s="21" t="s">
        <v>13</v>
      </c>
      <c r="F364" s="1">
        <v>0</v>
      </c>
      <c r="G364" s="1">
        <v>0</v>
      </c>
      <c r="H364" s="1">
        <v>0</v>
      </c>
      <c r="I364" s="1">
        <v>0</v>
      </c>
      <c r="J364" s="1">
        <v>0</v>
      </c>
      <c r="K364" s="1">
        <v>0</v>
      </c>
      <c r="L364" s="1">
        <v>0</v>
      </c>
      <c r="M364" s="1">
        <v>0</v>
      </c>
      <c r="N364" s="1">
        <v>0</v>
      </c>
      <c r="O364" s="1">
        <v>0</v>
      </c>
      <c r="P364" s="1">
        <v>0</v>
      </c>
      <c r="Q364" s="1">
        <v>0</v>
      </c>
      <c r="R364" s="1">
        <f>SUM(F364:Q364)</f>
        <v>0</v>
      </c>
    </row>
    <row r="365" spans="1:21" x14ac:dyDescent="0.25">
      <c r="A365" s="1">
        <f>A408-16</f>
        <v>139</v>
      </c>
      <c r="B365" s="115"/>
      <c r="C365" s="21" t="s">
        <v>14</v>
      </c>
      <c r="D365" s="21" t="s">
        <v>15</v>
      </c>
      <c r="F365" s="1">
        <v>0</v>
      </c>
      <c r="G365" s="1">
        <v>0</v>
      </c>
      <c r="H365" s="1">
        <v>0</v>
      </c>
      <c r="I365" s="1">
        <v>0</v>
      </c>
      <c r="J365" s="1">
        <v>0</v>
      </c>
      <c r="K365" s="1">
        <v>0</v>
      </c>
      <c r="L365" s="1">
        <v>0</v>
      </c>
      <c r="M365" s="1">
        <v>0</v>
      </c>
      <c r="N365" s="1">
        <v>0</v>
      </c>
      <c r="O365" s="1">
        <v>0</v>
      </c>
      <c r="P365" s="1">
        <v>0</v>
      </c>
      <c r="Q365" s="1">
        <v>0</v>
      </c>
      <c r="R365" s="1">
        <f>SUM(F365:Q365)</f>
        <v>0</v>
      </c>
    </row>
    <row r="366" spans="1:21" x14ac:dyDescent="0.25">
      <c r="B366" s="115">
        <v>2</v>
      </c>
      <c r="C366" s="21" t="s">
        <v>16</v>
      </c>
      <c r="D366" s="115"/>
      <c r="E366" s="1">
        <v>0</v>
      </c>
      <c r="F366" s="1">
        <f t="shared" ref="F366:Q366" si="63">E366+F362-F363</f>
        <v>0</v>
      </c>
      <c r="G366" s="1">
        <f t="shared" si="63"/>
        <v>0</v>
      </c>
      <c r="H366" s="1">
        <f t="shared" si="63"/>
        <v>0</v>
      </c>
      <c r="I366" s="1">
        <f t="shared" si="63"/>
        <v>0</v>
      </c>
      <c r="J366" s="1">
        <f t="shared" si="63"/>
        <v>0</v>
      </c>
      <c r="K366" s="1">
        <f t="shared" si="63"/>
        <v>0</v>
      </c>
      <c r="L366" s="1">
        <f t="shared" si="63"/>
        <v>0</v>
      </c>
      <c r="M366" s="1">
        <f t="shared" si="63"/>
        <v>0</v>
      </c>
      <c r="N366" s="1">
        <f t="shared" si="63"/>
        <v>0</v>
      </c>
      <c r="O366" s="1">
        <f t="shared" si="63"/>
        <v>0</v>
      </c>
      <c r="P366" s="1">
        <f t="shared" si="63"/>
        <v>0</v>
      </c>
      <c r="Q366" s="1">
        <f t="shared" si="63"/>
        <v>0</v>
      </c>
    </row>
    <row r="367" spans="1:21" x14ac:dyDescent="0.25">
      <c r="B367" s="115">
        <v>3</v>
      </c>
      <c r="C367" s="21" t="s">
        <v>459</v>
      </c>
      <c r="D367" s="115"/>
      <c r="E367" s="22">
        <v>47811.14</v>
      </c>
      <c r="F367" s="1">
        <f t="shared" ref="F367:Q367" si="64">E367-F378-F379-F380+F363+F364-F365</f>
        <v>47811.14</v>
      </c>
      <c r="G367" s="1">
        <f t="shared" si="64"/>
        <v>47811.14</v>
      </c>
      <c r="H367" s="1">
        <f t="shared" si="64"/>
        <v>47811.14</v>
      </c>
      <c r="I367" s="1">
        <f t="shared" si="64"/>
        <v>47811.14</v>
      </c>
      <c r="J367" s="1">
        <f t="shared" si="64"/>
        <v>47811.14</v>
      </c>
      <c r="K367" s="1">
        <f t="shared" si="64"/>
        <v>47811.14</v>
      </c>
      <c r="L367" s="1">
        <f t="shared" si="64"/>
        <v>47811.14</v>
      </c>
      <c r="M367" s="1">
        <f t="shared" si="64"/>
        <v>47811.14</v>
      </c>
      <c r="N367" s="1">
        <f t="shared" si="64"/>
        <v>47811.14</v>
      </c>
      <c r="O367" s="1">
        <f t="shared" si="64"/>
        <v>47811.14</v>
      </c>
      <c r="P367" s="1">
        <f t="shared" si="64"/>
        <v>47811.14</v>
      </c>
      <c r="Q367" s="1">
        <f t="shared" si="64"/>
        <v>47811.14</v>
      </c>
    </row>
    <row r="368" spans="1:21" x14ac:dyDescent="0.25">
      <c r="B368" s="115">
        <v>4</v>
      </c>
      <c r="C368" s="21" t="s">
        <v>18</v>
      </c>
      <c r="D368" s="115"/>
      <c r="E368" s="23">
        <v>0</v>
      </c>
      <c r="F368" s="23">
        <f t="shared" ref="F368:Q368" si="65">E368+F361-F362</f>
        <v>0</v>
      </c>
      <c r="G368" s="23">
        <f t="shared" si="65"/>
        <v>0</v>
      </c>
      <c r="H368" s="23">
        <f t="shared" si="65"/>
        <v>0</v>
      </c>
      <c r="I368" s="23">
        <f t="shared" si="65"/>
        <v>0</v>
      </c>
      <c r="J368" s="23">
        <f t="shared" si="65"/>
        <v>0</v>
      </c>
      <c r="K368" s="23">
        <f t="shared" si="65"/>
        <v>0</v>
      </c>
      <c r="L368" s="23">
        <f t="shared" si="65"/>
        <v>0</v>
      </c>
      <c r="M368" s="23">
        <f t="shared" si="65"/>
        <v>0</v>
      </c>
      <c r="N368" s="23">
        <f t="shared" si="65"/>
        <v>0</v>
      </c>
      <c r="O368" s="23">
        <f t="shared" si="65"/>
        <v>0</v>
      </c>
      <c r="P368" s="23">
        <f t="shared" si="65"/>
        <v>0</v>
      </c>
      <c r="Q368" s="23">
        <f t="shared" si="65"/>
        <v>0</v>
      </c>
    </row>
    <row r="369" spans="1:18" x14ac:dyDescent="0.25">
      <c r="B369" s="115">
        <v>5</v>
      </c>
      <c r="C369" s="21" t="s">
        <v>460</v>
      </c>
      <c r="D369" s="115"/>
      <c r="E369" s="23">
        <f>ROUND(SUM(E366:E368),2)</f>
        <v>47811.14</v>
      </c>
      <c r="F369" s="23">
        <f t="shared" ref="F369:Q369" si="66">SUM(F366:F368)</f>
        <v>47811.14</v>
      </c>
      <c r="G369" s="23">
        <f t="shared" si="66"/>
        <v>47811.14</v>
      </c>
      <c r="H369" s="23">
        <f t="shared" si="66"/>
        <v>47811.14</v>
      </c>
      <c r="I369" s="23">
        <f t="shared" si="66"/>
        <v>47811.14</v>
      </c>
      <c r="J369" s="23">
        <f t="shared" si="66"/>
        <v>47811.14</v>
      </c>
      <c r="K369" s="23">
        <f t="shared" si="66"/>
        <v>47811.14</v>
      </c>
      <c r="L369" s="23">
        <f t="shared" si="66"/>
        <v>47811.14</v>
      </c>
      <c r="M369" s="23">
        <f t="shared" si="66"/>
        <v>47811.14</v>
      </c>
      <c r="N369" s="23">
        <f t="shared" si="66"/>
        <v>47811.14</v>
      </c>
      <c r="O369" s="23">
        <f t="shared" si="66"/>
        <v>47811.14</v>
      </c>
      <c r="P369" s="23">
        <f t="shared" si="66"/>
        <v>47811.14</v>
      </c>
      <c r="Q369" s="23">
        <f t="shared" si="66"/>
        <v>47811.14</v>
      </c>
    </row>
    <row r="370" spans="1:18" x14ac:dyDescent="0.25">
      <c r="B370" s="115"/>
      <c r="C370" s="21"/>
    </row>
    <row r="371" spans="1:18" x14ac:dyDescent="0.25">
      <c r="B371" s="115">
        <v>6</v>
      </c>
      <c r="C371" s="21" t="s">
        <v>20</v>
      </c>
      <c r="D371" s="21"/>
      <c r="F371" s="1">
        <f t="shared" ref="F371:Q371" si="67">(E369+F369)/2</f>
        <v>47811.14</v>
      </c>
      <c r="G371" s="1">
        <f t="shared" si="67"/>
        <v>47811.14</v>
      </c>
      <c r="H371" s="1">
        <f t="shared" si="67"/>
        <v>47811.14</v>
      </c>
      <c r="I371" s="1">
        <f t="shared" si="67"/>
        <v>47811.14</v>
      </c>
      <c r="J371" s="1">
        <f t="shared" si="67"/>
        <v>47811.14</v>
      </c>
      <c r="K371" s="1">
        <f t="shared" si="67"/>
        <v>47811.14</v>
      </c>
      <c r="L371" s="1">
        <f t="shared" si="67"/>
        <v>47811.14</v>
      </c>
      <c r="M371" s="1">
        <f t="shared" si="67"/>
        <v>47811.14</v>
      </c>
      <c r="N371" s="1">
        <f t="shared" si="67"/>
        <v>47811.14</v>
      </c>
      <c r="O371" s="1">
        <f t="shared" si="67"/>
        <v>47811.14</v>
      </c>
      <c r="P371" s="1">
        <f t="shared" si="67"/>
        <v>47811.14</v>
      </c>
      <c r="Q371" s="1">
        <f t="shared" si="67"/>
        <v>47811.14</v>
      </c>
    </row>
    <row r="372" spans="1:18" x14ac:dyDescent="0.25">
      <c r="B372" s="24"/>
      <c r="C372" s="25"/>
      <c r="G372" s="1" t="s">
        <v>161</v>
      </c>
    </row>
    <row r="373" spans="1:18" x14ac:dyDescent="0.25">
      <c r="B373" s="115">
        <v>7</v>
      </c>
      <c r="C373" s="21" t="s">
        <v>21</v>
      </c>
      <c r="F373" s="26"/>
      <c r="G373" s="26"/>
      <c r="H373" s="26"/>
      <c r="I373" s="26"/>
      <c r="J373" s="26"/>
      <c r="K373" s="26"/>
      <c r="L373" s="26"/>
      <c r="M373" s="26"/>
      <c r="N373" s="26"/>
      <c r="O373" s="26"/>
      <c r="P373" s="26"/>
      <c r="Q373" s="26"/>
    </row>
    <row r="374" spans="1:18" x14ac:dyDescent="0.25">
      <c r="B374" s="24"/>
      <c r="C374" s="21" t="s">
        <v>6</v>
      </c>
      <c r="D374" s="21" t="s">
        <v>454</v>
      </c>
      <c r="F374" s="1">
        <f>F371*Inputs!C$15</f>
        <v>238.62088235160388</v>
      </c>
      <c r="G374" s="1">
        <f>G371*Inputs!D$15</f>
        <v>238.62088235160388</v>
      </c>
      <c r="H374" s="1">
        <f>H371*Inputs!E$15</f>
        <v>238.62088235160388</v>
      </c>
      <c r="I374" s="1">
        <f>I371*Inputs!F$15</f>
        <v>238.62088235160388</v>
      </c>
      <c r="J374" s="1">
        <f>J371*Inputs!G$15</f>
        <v>238.62088235160388</v>
      </c>
      <c r="K374" s="1">
        <f>K371*Inputs!H$15</f>
        <v>238.62088235160388</v>
      </c>
      <c r="L374" s="1">
        <f>L371*Inputs!I$15</f>
        <v>238.62088235160388</v>
      </c>
      <c r="M374" s="1">
        <f>M371*Inputs!J$15</f>
        <v>238.62088235160388</v>
      </c>
      <c r="N374" s="1">
        <f>N371*Inputs!K$15</f>
        <v>238.62088235160388</v>
      </c>
      <c r="O374" s="1">
        <f>O371*Inputs!L$15</f>
        <v>238.62088235160388</v>
      </c>
      <c r="P374" s="1">
        <f>P371*Inputs!M$15</f>
        <v>238.62088235160388</v>
      </c>
      <c r="Q374" s="1">
        <f>Q371*Inputs!N$15</f>
        <v>238.62088235160388</v>
      </c>
      <c r="R374" s="1">
        <f>SUM(F374:Q374)</f>
        <v>2863.4505882192475</v>
      </c>
    </row>
    <row r="375" spans="1:18" x14ac:dyDescent="0.25">
      <c r="B375" s="24"/>
      <c r="C375" s="21" t="s">
        <v>8</v>
      </c>
      <c r="D375" s="21" t="s">
        <v>455</v>
      </c>
      <c r="F375" s="1">
        <f>F371*Inputs!C$14</f>
        <v>35.56119009130088</v>
      </c>
      <c r="G375" s="1">
        <f>G371*Inputs!D$14</f>
        <v>35.56119009130088</v>
      </c>
      <c r="H375" s="1">
        <f>H371*Inputs!E$14</f>
        <v>35.56119009130088</v>
      </c>
      <c r="I375" s="1">
        <f>I371*Inputs!F$14</f>
        <v>35.56119009130088</v>
      </c>
      <c r="J375" s="1">
        <f>J371*Inputs!G$14</f>
        <v>35.56119009130088</v>
      </c>
      <c r="K375" s="1">
        <f>K371*Inputs!H$14</f>
        <v>35.56119009130088</v>
      </c>
      <c r="L375" s="1">
        <f>L371*Inputs!I$14</f>
        <v>35.56119009130088</v>
      </c>
      <c r="M375" s="1">
        <f>M371*Inputs!J$14</f>
        <v>35.56119009130088</v>
      </c>
      <c r="N375" s="1">
        <f>N371*Inputs!K$14</f>
        <v>35.56119009130088</v>
      </c>
      <c r="O375" s="1">
        <f>O371*Inputs!L$14</f>
        <v>35.56119009130088</v>
      </c>
      <c r="P375" s="1">
        <f>P371*Inputs!M$14</f>
        <v>35.56119009130088</v>
      </c>
      <c r="Q375" s="1">
        <f>Q371*Inputs!N$14</f>
        <v>35.56119009130088</v>
      </c>
      <c r="R375" s="1">
        <f>SUM(F375:Q375)</f>
        <v>426.73428109561058</v>
      </c>
    </row>
    <row r="376" spans="1:18" x14ac:dyDescent="0.25">
      <c r="B376" s="24"/>
      <c r="C376" s="25"/>
      <c r="G376" s="26"/>
      <c r="H376" s="26"/>
      <c r="I376" s="26"/>
      <c r="J376" s="26"/>
      <c r="K376" s="26"/>
      <c r="L376" s="26"/>
      <c r="M376" s="26"/>
      <c r="N376" s="26"/>
      <c r="O376" s="26"/>
      <c r="P376" s="26"/>
      <c r="Q376" s="26"/>
    </row>
    <row r="377" spans="1:18" x14ac:dyDescent="0.25">
      <c r="B377" s="115">
        <v>8</v>
      </c>
      <c r="C377" s="21" t="s">
        <v>24</v>
      </c>
    </row>
    <row r="378" spans="1:18" x14ac:dyDescent="0.25">
      <c r="B378" s="24"/>
      <c r="C378" s="21" t="s">
        <v>6</v>
      </c>
      <c r="D378" s="21" t="s">
        <v>25</v>
      </c>
      <c r="E378" s="27"/>
      <c r="F378" s="1">
        <v>0</v>
      </c>
      <c r="G378" s="1">
        <v>0</v>
      </c>
      <c r="H378" s="1">
        <v>0</v>
      </c>
      <c r="I378" s="1">
        <v>0</v>
      </c>
      <c r="J378" s="1">
        <v>0</v>
      </c>
      <c r="K378" s="1">
        <v>0</v>
      </c>
      <c r="L378" s="1">
        <v>0</v>
      </c>
      <c r="M378" s="1">
        <v>0</v>
      </c>
      <c r="N378" s="1">
        <v>0</v>
      </c>
      <c r="O378" s="1">
        <v>0</v>
      </c>
      <c r="P378" s="1">
        <v>0</v>
      </c>
      <c r="Q378" s="1">
        <v>0</v>
      </c>
      <c r="R378" s="1">
        <f>SUM(F378:Q378)</f>
        <v>0</v>
      </c>
    </row>
    <row r="379" spans="1:18" x14ac:dyDescent="0.25">
      <c r="A379" s="1">
        <f>A335+16</f>
        <v>137</v>
      </c>
      <c r="B379" s="24"/>
      <c r="C379" s="21" t="s">
        <v>8</v>
      </c>
      <c r="D379" s="21" t="s">
        <v>26</v>
      </c>
      <c r="F379" s="1">
        <v>0</v>
      </c>
      <c r="G379" s="1">
        <v>0</v>
      </c>
      <c r="H379" s="1">
        <v>0</v>
      </c>
      <c r="I379" s="1">
        <v>0</v>
      </c>
      <c r="J379" s="1">
        <v>0</v>
      </c>
      <c r="K379" s="1">
        <v>0</v>
      </c>
      <c r="L379" s="1">
        <v>0</v>
      </c>
      <c r="M379" s="1">
        <v>0</v>
      </c>
      <c r="N379" s="1">
        <v>0</v>
      </c>
      <c r="O379" s="1">
        <v>0</v>
      </c>
      <c r="P379" s="1">
        <v>0</v>
      </c>
      <c r="Q379" s="1">
        <v>0</v>
      </c>
      <c r="R379" s="1">
        <f>SUM(F379:Q379)</f>
        <v>0</v>
      </c>
    </row>
    <row r="380" spans="1:18" x14ac:dyDescent="0.25">
      <c r="B380" s="24"/>
      <c r="C380" s="21" t="s">
        <v>10</v>
      </c>
      <c r="D380" s="21" t="s">
        <v>27</v>
      </c>
      <c r="F380" s="1">
        <v>0</v>
      </c>
      <c r="G380" s="1">
        <v>0</v>
      </c>
      <c r="H380" s="1">
        <v>0</v>
      </c>
      <c r="I380" s="1">
        <v>0</v>
      </c>
      <c r="J380" s="1">
        <v>0</v>
      </c>
      <c r="K380" s="1">
        <v>0</v>
      </c>
      <c r="L380" s="1">
        <v>0</v>
      </c>
      <c r="M380" s="1">
        <v>0</v>
      </c>
      <c r="N380" s="1">
        <v>0</v>
      </c>
      <c r="O380" s="1">
        <v>0</v>
      </c>
      <c r="P380" s="1">
        <v>0</v>
      </c>
      <c r="Q380" s="1">
        <v>0</v>
      </c>
      <c r="R380" s="1">
        <f>SUM(F380:Q380)</f>
        <v>0</v>
      </c>
    </row>
    <row r="381" spans="1:18" x14ac:dyDescent="0.25">
      <c r="B381" s="24"/>
      <c r="C381" s="21" t="s">
        <v>12</v>
      </c>
      <c r="D381" s="21" t="s">
        <v>28</v>
      </c>
      <c r="F381" s="1">
        <v>0</v>
      </c>
      <c r="G381" s="1">
        <v>0</v>
      </c>
      <c r="H381" s="1">
        <v>0</v>
      </c>
      <c r="I381" s="1">
        <v>0</v>
      </c>
      <c r="J381" s="1">
        <v>0</v>
      </c>
      <c r="K381" s="1">
        <v>0</v>
      </c>
      <c r="L381" s="1">
        <v>0</v>
      </c>
      <c r="M381" s="1">
        <v>0</v>
      </c>
      <c r="N381" s="1">
        <v>0</v>
      </c>
      <c r="O381" s="1">
        <v>0</v>
      </c>
      <c r="P381" s="1">
        <v>0</v>
      </c>
      <c r="Q381" s="1">
        <v>0</v>
      </c>
      <c r="R381" s="1">
        <f>SUM(F381:Q381)</f>
        <v>0</v>
      </c>
    </row>
    <row r="382" spans="1:18" x14ac:dyDescent="0.25">
      <c r="B382" s="24"/>
      <c r="C382" s="21" t="s">
        <v>14</v>
      </c>
      <c r="D382" s="21" t="s">
        <v>29</v>
      </c>
      <c r="F382" s="23">
        <v>0</v>
      </c>
      <c r="G382" s="23">
        <v>0</v>
      </c>
      <c r="H382" s="23">
        <v>0</v>
      </c>
      <c r="I382" s="23">
        <v>0</v>
      </c>
      <c r="J382" s="23">
        <v>0</v>
      </c>
      <c r="K382" s="23">
        <v>0</v>
      </c>
      <c r="L382" s="23">
        <v>0</v>
      </c>
      <c r="M382" s="23">
        <v>0</v>
      </c>
      <c r="N382" s="23">
        <v>0</v>
      </c>
      <c r="O382" s="23">
        <v>0</v>
      </c>
      <c r="P382" s="23">
        <v>0</v>
      </c>
      <c r="Q382" s="23">
        <v>0</v>
      </c>
      <c r="R382" s="23">
        <f>SUM(F382:Q382)</f>
        <v>0</v>
      </c>
    </row>
    <row r="383" spans="1:18" x14ac:dyDescent="0.25">
      <c r="B383" s="24"/>
      <c r="C383" s="25"/>
      <c r="D383" s="28"/>
      <c r="F383" s="28"/>
      <c r="G383" s="28"/>
      <c r="H383" s="28"/>
      <c r="I383" s="28"/>
      <c r="J383" s="28"/>
      <c r="K383" s="28"/>
      <c r="L383" s="28"/>
      <c r="M383" s="28"/>
      <c r="N383" s="28"/>
      <c r="O383" s="28"/>
      <c r="P383" s="28"/>
      <c r="Q383" s="28"/>
    </row>
    <row r="384" spans="1:18" ht="13" thickBot="1" x14ac:dyDescent="0.3">
      <c r="B384" s="115">
        <v>9</v>
      </c>
      <c r="C384" s="21" t="s">
        <v>457</v>
      </c>
      <c r="F384" s="29">
        <f>ROUND(SUM(F374:F382),2)</f>
        <v>274.18</v>
      </c>
      <c r="G384" s="29">
        <f t="shared" ref="G384:Q384" si="68">ROUND(SUM(G374:G382),2)</f>
        <v>274.18</v>
      </c>
      <c r="H384" s="29">
        <f t="shared" si="68"/>
        <v>274.18</v>
      </c>
      <c r="I384" s="29">
        <f t="shared" si="68"/>
        <v>274.18</v>
      </c>
      <c r="J384" s="29">
        <f t="shared" si="68"/>
        <v>274.18</v>
      </c>
      <c r="K384" s="29">
        <f t="shared" si="68"/>
        <v>274.18</v>
      </c>
      <c r="L384" s="29">
        <f t="shared" si="68"/>
        <v>274.18</v>
      </c>
      <c r="M384" s="29">
        <f t="shared" si="68"/>
        <v>274.18</v>
      </c>
      <c r="N384" s="29">
        <f t="shared" si="68"/>
        <v>274.18</v>
      </c>
      <c r="O384" s="29">
        <f t="shared" si="68"/>
        <v>274.18</v>
      </c>
      <c r="P384" s="29">
        <f t="shared" si="68"/>
        <v>274.18</v>
      </c>
      <c r="Q384" s="29">
        <f t="shared" si="68"/>
        <v>274.18</v>
      </c>
      <c r="R384" s="29">
        <f>ROUND(SUM(R374:R382),2)</f>
        <v>3290.18</v>
      </c>
    </row>
    <row r="385" spans="2:20" ht="13" thickTop="1" x14ac:dyDescent="0.25">
      <c r="B385" s="24"/>
      <c r="C385" s="25"/>
    </row>
    <row r="386" spans="2:20" x14ac:dyDescent="0.25">
      <c r="B386" s="30"/>
      <c r="C386" s="30" t="s">
        <v>33</v>
      </c>
    </row>
    <row r="387" spans="2:20" x14ac:dyDescent="0.25">
      <c r="C387" s="21" t="s">
        <v>34</v>
      </c>
      <c r="D387" s="21" t="s">
        <v>35</v>
      </c>
    </row>
    <row r="388" spans="2:20" x14ac:dyDescent="0.25">
      <c r="C388" s="21" t="s">
        <v>36</v>
      </c>
      <c r="D388" s="21" t="s">
        <v>37</v>
      </c>
    </row>
    <row r="389" spans="2:20" x14ac:dyDescent="0.25">
      <c r="C389" s="21" t="s">
        <v>38</v>
      </c>
      <c r="D389" s="21" t="s">
        <v>39</v>
      </c>
    </row>
    <row r="390" spans="2:20" x14ac:dyDescent="0.25">
      <c r="C390" s="21" t="s">
        <v>40</v>
      </c>
      <c r="D390" s="21" t="s">
        <v>456</v>
      </c>
    </row>
    <row r="391" spans="2:20" x14ac:dyDescent="0.25">
      <c r="C391" s="21" t="s">
        <v>42</v>
      </c>
      <c r="D391" s="31" t="s">
        <v>43</v>
      </c>
    </row>
    <row r="392" spans="2:20" x14ac:dyDescent="0.25">
      <c r="C392" s="21" t="s">
        <v>44</v>
      </c>
      <c r="D392" s="31" t="s">
        <v>45</v>
      </c>
      <c r="G392" s="32"/>
    </row>
    <row r="393" spans="2:20" x14ac:dyDescent="0.25">
      <c r="C393" s="21" t="s">
        <v>46</v>
      </c>
      <c r="D393" s="21" t="s">
        <v>47</v>
      </c>
    </row>
    <row r="394" spans="2:20" x14ac:dyDescent="0.25">
      <c r="C394" s="21" t="s">
        <v>48</v>
      </c>
      <c r="D394" s="21" t="s">
        <v>458</v>
      </c>
    </row>
    <row r="395" spans="2:20" x14ac:dyDescent="0.25">
      <c r="B395" s="21"/>
      <c r="C395" s="21"/>
    </row>
    <row r="396" spans="2:20" s="574" customFormat="1" ht="14" x14ac:dyDescent="0.3">
      <c r="B396" s="575" t="str">
        <f>Inputs!$A$6</f>
        <v>JANUARY 2021 THROUGH DECEMBER 2021</v>
      </c>
      <c r="C396" s="575"/>
      <c r="D396" s="575"/>
      <c r="E396" s="575"/>
      <c r="F396" s="575"/>
      <c r="G396" s="575"/>
      <c r="H396" s="575"/>
      <c r="I396" s="575"/>
      <c r="J396" s="575"/>
      <c r="K396" s="575"/>
      <c r="L396" s="575"/>
      <c r="M396" s="575"/>
      <c r="N396" s="575"/>
      <c r="O396" s="575"/>
      <c r="P396" s="575"/>
      <c r="Q396" s="575"/>
      <c r="R396" s="575"/>
      <c r="T396" s="574">
        <v>8</v>
      </c>
    </row>
    <row r="397" spans="2:20" s="574" customFormat="1" ht="14" x14ac:dyDescent="0.3">
      <c r="B397" s="576" t="s">
        <v>666</v>
      </c>
      <c r="C397" s="576"/>
      <c r="D397" s="576"/>
      <c r="E397" s="576"/>
      <c r="F397" s="576"/>
      <c r="G397" s="576"/>
      <c r="H397" s="576"/>
      <c r="I397" s="576"/>
      <c r="J397" s="576"/>
      <c r="K397" s="576"/>
      <c r="L397" s="576"/>
      <c r="M397" s="576"/>
      <c r="N397" s="576"/>
      <c r="O397" s="576"/>
      <c r="P397" s="576"/>
      <c r="Q397" s="576"/>
      <c r="R397" s="576"/>
    </row>
    <row r="398" spans="2:20" x14ac:dyDescent="0.25">
      <c r="B398" s="9"/>
      <c r="C398" s="9"/>
      <c r="D398" s="9"/>
      <c r="E398" s="9"/>
      <c r="F398" s="9"/>
      <c r="G398" s="9"/>
      <c r="H398" s="9"/>
      <c r="I398" s="9"/>
      <c r="J398" s="9"/>
      <c r="K398" s="9"/>
      <c r="L398" s="9"/>
      <c r="M398" s="9"/>
      <c r="N398" s="9"/>
      <c r="O398" s="9"/>
      <c r="P398" s="9"/>
      <c r="Q398" s="9"/>
      <c r="R398" s="9"/>
    </row>
    <row r="399" spans="2:20" x14ac:dyDescent="0.25">
      <c r="B399" s="9"/>
      <c r="C399" s="9"/>
      <c r="D399" s="9"/>
      <c r="E399" s="9"/>
      <c r="F399" s="9"/>
      <c r="G399" s="9"/>
      <c r="H399" s="9"/>
      <c r="I399" s="9"/>
      <c r="J399" s="9"/>
      <c r="K399" s="9"/>
      <c r="L399" s="9"/>
      <c r="M399" s="9"/>
      <c r="N399" s="9"/>
      <c r="O399" s="9"/>
      <c r="P399" s="9"/>
      <c r="Q399" s="9"/>
      <c r="R399" s="9"/>
    </row>
    <row r="400" spans="2:20" ht="13" thickBot="1" x14ac:dyDescent="0.3">
      <c r="B400" s="10"/>
      <c r="C400" s="10"/>
      <c r="D400" s="11"/>
      <c r="E400" s="11"/>
      <c r="F400" s="11"/>
      <c r="G400" s="11"/>
      <c r="H400" s="11"/>
      <c r="I400" s="11"/>
      <c r="J400" s="11"/>
      <c r="K400" s="3"/>
      <c r="L400" s="3"/>
      <c r="M400" s="3"/>
      <c r="N400" s="3"/>
      <c r="O400" s="3"/>
      <c r="P400" s="3"/>
      <c r="Q400" s="3"/>
      <c r="R400" s="3"/>
    </row>
    <row r="401" spans="1:18" x14ac:dyDescent="0.25">
      <c r="B401" s="315"/>
      <c r="C401" s="316"/>
      <c r="D401" s="317"/>
      <c r="E401" s="15" t="s">
        <v>0</v>
      </c>
      <c r="F401" s="15" t="str">
        <f>Inputs!C$11</f>
        <v>Estimated</v>
      </c>
      <c r="G401" s="15" t="str">
        <f>Inputs!D$11</f>
        <v>Estimated</v>
      </c>
      <c r="H401" s="15" t="str">
        <f>Inputs!E$11</f>
        <v>Estimated</v>
      </c>
      <c r="I401" s="15" t="str">
        <f>Inputs!F$11</f>
        <v>Estimated</v>
      </c>
      <c r="J401" s="15" t="str">
        <f>Inputs!G$11</f>
        <v>Estimated</v>
      </c>
      <c r="K401" s="15" t="str">
        <f>Inputs!H$11</f>
        <v>Estimated</v>
      </c>
      <c r="L401" s="15" t="str">
        <f>Inputs!I$11</f>
        <v>Estimated</v>
      </c>
      <c r="M401" s="15" t="str">
        <f>Inputs!J$11</f>
        <v>Estimated</v>
      </c>
      <c r="N401" s="15" t="str">
        <f>Inputs!K$11</f>
        <v>Estimated</v>
      </c>
      <c r="O401" s="15" t="str">
        <f>Inputs!L$11</f>
        <v>Estimated</v>
      </c>
      <c r="P401" s="15" t="str">
        <f>Inputs!M$11</f>
        <v>Estimated</v>
      </c>
      <c r="Q401" s="15" t="str">
        <f>Inputs!N$11</f>
        <v>Estimated</v>
      </c>
      <c r="R401" s="314" t="s">
        <v>461</v>
      </c>
    </row>
    <row r="402" spans="1:18" ht="13" thickBot="1" x14ac:dyDescent="0.3">
      <c r="B402" s="310"/>
      <c r="C402" s="18"/>
      <c r="D402" s="20" t="s">
        <v>3</v>
      </c>
      <c r="E402" s="19" t="s">
        <v>4</v>
      </c>
      <c r="F402" s="19" t="str">
        <f>Inputs!C$12</f>
        <v>January</v>
      </c>
      <c r="G402" s="19" t="str">
        <f>Inputs!D$12</f>
        <v>February</v>
      </c>
      <c r="H402" s="19" t="str">
        <f>Inputs!E$12</f>
        <v xml:space="preserve">March </v>
      </c>
      <c r="I402" s="19" t="str">
        <f>Inputs!F$12</f>
        <v xml:space="preserve">April </v>
      </c>
      <c r="J402" s="19" t="str">
        <f>Inputs!G$12</f>
        <v>May</v>
      </c>
      <c r="K402" s="19" t="str">
        <f>Inputs!H$12</f>
        <v>June</v>
      </c>
      <c r="L402" s="19" t="str">
        <f>Inputs!I$12</f>
        <v>July</v>
      </c>
      <c r="M402" s="19" t="str">
        <f>Inputs!J$12</f>
        <v>August</v>
      </c>
      <c r="N402" s="19" t="str">
        <f>Inputs!K$12</f>
        <v>September</v>
      </c>
      <c r="O402" s="19" t="str">
        <f>Inputs!L$12</f>
        <v>October</v>
      </c>
      <c r="P402" s="19" t="str">
        <f>Inputs!M$12</f>
        <v>November</v>
      </c>
      <c r="Q402" s="19" t="str">
        <f>Inputs!N$12</f>
        <v>December</v>
      </c>
      <c r="R402" s="20" t="str">
        <f>Inputs!O$12</f>
        <v>Total</v>
      </c>
    </row>
    <row r="403" spans="1:18" x14ac:dyDescent="0.25">
      <c r="B403" s="115">
        <v>1</v>
      </c>
      <c r="C403" s="21" t="s">
        <v>5</v>
      </c>
      <c r="D403" s="115"/>
    </row>
    <row r="404" spans="1:18" x14ac:dyDescent="0.25">
      <c r="A404" s="1">
        <f>A361+16</f>
        <v>145</v>
      </c>
      <c r="B404" s="115"/>
      <c r="C404" s="21" t="s">
        <v>6</v>
      </c>
      <c r="D404" s="21" t="s">
        <v>7</v>
      </c>
      <c r="F404" s="1">
        <v>0</v>
      </c>
      <c r="G404" s="1">
        <v>0</v>
      </c>
      <c r="H404" s="1">
        <v>0</v>
      </c>
      <c r="I404" s="1">
        <v>0</v>
      </c>
      <c r="J404" s="1">
        <v>0</v>
      </c>
      <c r="K404" s="1">
        <v>0</v>
      </c>
      <c r="L404" s="1">
        <v>0</v>
      </c>
      <c r="M404" s="1">
        <v>0</v>
      </c>
      <c r="N404" s="1">
        <v>0</v>
      </c>
      <c r="O404" s="1">
        <v>0</v>
      </c>
      <c r="P404" s="1">
        <v>0</v>
      </c>
      <c r="Q404" s="1">
        <v>0</v>
      </c>
      <c r="R404" s="1">
        <f>SUM(F404:Q404)</f>
        <v>0</v>
      </c>
    </row>
    <row r="405" spans="1:18" x14ac:dyDescent="0.25">
      <c r="A405" s="1">
        <f>A362+16</f>
        <v>150</v>
      </c>
      <c r="B405" s="115"/>
      <c r="C405" s="21" t="s">
        <v>8</v>
      </c>
      <c r="D405" s="21" t="s">
        <v>9</v>
      </c>
      <c r="F405" s="1">
        <v>0</v>
      </c>
      <c r="G405" s="1">
        <v>0</v>
      </c>
      <c r="H405" s="1">
        <v>0</v>
      </c>
      <c r="I405" s="1">
        <v>0</v>
      </c>
      <c r="J405" s="1">
        <v>0</v>
      </c>
      <c r="K405" s="1">
        <v>0</v>
      </c>
      <c r="L405" s="1">
        <v>0</v>
      </c>
      <c r="M405" s="1">
        <v>0</v>
      </c>
      <c r="N405" s="1">
        <v>0</v>
      </c>
      <c r="O405" s="1">
        <v>0</v>
      </c>
      <c r="P405" s="1">
        <v>0</v>
      </c>
      <c r="Q405" s="1">
        <v>0</v>
      </c>
      <c r="R405" s="1">
        <f>SUM(F405:Q405)</f>
        <v>0</v>
      </c>
    </row>
    <row r="406" spans="1:18" x14ac:dyDescent="0.25">
      <c r="A406" s="1">
        <f>A363+16</f>
        <v>148</v>
      </c>
      <c r="B406" s="115"/>
      <c r="C406" s="21" t="s">
        <v>10</v>
      </c>
      <c r="D406" s="21" t="s">
        <v>11</v>
      </c>
      <c r="F406" s="1">
        <v>0</v>
      </c>
      <c r="G406" s="1">
        <v>0</v>
      </c>
      <c r="H406" s="1">
        <v>0</v>
      </c>
      <c r="I406" s="1">
        <v>0</v>
      </c>
      <c r="J406" s="1">
        <v>0</v>
      </c>
      <c r="K406" s="1">
        <v>0</v>
      </c>
      <c r="L406" s="1">
        <v>0</v>
      </c>
      <c r="M406" s="1">
        <v>0</v>
      </c>
      <c r="N406" s="1">
        <v>0</v>
      </c>
      <c r="O406" s="1">
        <v>0</v>
      </c>
      <c r="P406" s="1">
        <v>0</v>
      </c>
      <c r="Q406" s="1">
        <v>0</v>
      </c>
      <c r="R406" s="1">
        <f>SUM(F406:Q406)</f>
        <v>0</v>
      </c>
    </row>
    <row r="407" spans="1:18" x14ac:dyDescent="0.25">
      <c r="A407" s="1">
        <f>A364+16</f>
        <v>157</v>
      </c>
      <c r="B407" s="115"/>
      <c r="C407" s="21" t="s">
        <v>12</v>
      </c>
      <c r="D407" s="21" t="s">
        <v>13</v>
      </c>
      <c r="F407" s="1">
        <v>0</v>
      </c>
      <c r="G407" s="1">
        <v>0</v>
      </c>
      <c r="H407" s="1">
        <v>0</v>
      </c>
      <c r="I407" s="1">
        <v>0</v>
      </c>
      <c r="J407" s="1">
        <v>0</v>
      </c>
      <c r="K407" s="1">
        <v>0</v>
      </c>
      <c r="L407" s="1">
        <v>0</v>
      </c>
      <c r="M407" s="1">
        <v>0</v>
      </c>
      <c r="N407" s="1">
        <v>0</v>
      </c>
      <c r="O407" s="1">
        <v>0</v>
      </c>
      <c r="P407" s="1">
        <v>0</v>
      </c>
      <c r="Q407" s="1">
        <v>0</v>
      </c>
      <c r="R407" s="1">
        <f>SUM(F407:Q407)</f>
        <v>0</v>
      </c>
    </row>
    <row r="408" spans="1:18" x14ac:dyDescent="0.25">
      <c r="A408" s="1">
        <f>A451-16</f>
        <v>155</v>
      </c>
      <c r="B408" s="115"/>
      <c r="C408" s="21" t="s">
        <v>14</v>
      </c>
      <c r="D408" s="21" t="s">
        <v>15</v>
      </c>
      <c r="F408" s="1">
        <v>0</v>
      </c>
      <c r="G408" s="1">
        <v>0</v>
      </c>
      <c r="H408" s="1">
        <v>0</v>
      </c>
      <c r="I408" s="1">
        <v>0</v>
      </c>
      <c r="J408" s="1">
        <v>0</v>
      </c>
      <c r="K408" s="1">
        <v>0</v>
      </c>
      <c r="L408" s="1">
        <v>0</v>
      </c>
      <c r="M408" s="1">
        <v>0</v>
      </c>
      <c r="N408" s="1">
        <v>0</v>
      </c>
      <c r="O408" s="1">
        <v>0</v>
      </c>
      <c r="P408" s="1">
        <v>0</v>
      </c>
      <c r="Q408" s="1">
        <v>0</v>
      </c>
      <c r="R408" s="1">
        <f>SUM(F408:Q408)</f>
        <v>0</v>
      </c>
    </row>
    <row r="409" spans="1:18" x14ac:dyDescent="0.25">
      <c r="B409" s="115">
        <v>2</v>
      </c>
      <c r="C409" s="21" t="s">
        <v>16</v>
      </c>
      <c r="D409" s="115"/>
      <c r="E409" s="1">
        <v>0</v>
      </c>
      <c r="F409" s="1">
        <f t="shared" ref="F409:Q409" si="69">E409+F405-F406</f>
        <v>0</v>
      </c>
      <c r="G409" s="1">
        <f t="shared" si="69"/>
        <v>0</v>
      </c>
      <c r="H409" s="1">
        <f t="shared" si="69"/>
        <v>0</v>
      </c>
      <c r="I409" s="1">
        <f t="shared" si="69"/>
        <v>0</v>
      </c>
      <c r="J409" s="1">
        <f t="shared" si="69"/>
        <v>0</v>
      </c>
      <c r="K409" s="1">
        <f t="shared" si="69"/>
        <v>0</v>
      </c>
      <c r="L409" s="1">
        <f t="shared" si="69"/>
        <v>0</v>
      </c>
      <c r="M409" s="1">
        <f t="shared" si="69"/>
        <v>0</v>
      </c>
      <c r="N409" s="1">
        <f t="shared" si="69"/>
        <v>0</v>
      </c>
      <c r="O409" s="1">
        <f t="shared" si="69"/>
        <v>0</v>
      </c>
      <c r="P409" s="1">
        <f t="shared" si="69"/>
        <v>0</v>
      </c>
      <c r="Q409" s="1">
        <f t="shared" si="69"/>
        <v>0</v>
      </c>
    </row>
    <row r="410" spans="1:18" x14ac:dyDescent="0.25">
      <c r="B410" s="115">
        <v>3</v>
      </c>
      <c r="C410" s="21" t="s">
        <v>459</v>
      </c>
      <c r="D410" s="115"/>
      <c r="E410" s="22">
        <v>531926.02</v>
      </c>
      <c r="F410" s="1">
        <f t="shared" ref="F410:Q410" si="70">E410-F421-F422-F423+F406+F407-F408</f>
        <v>531926.02</v>
      </c>
      <c r="G410" s="1">
        <f t="shared" si="70"/>
        <v>531926.02</v>
      </c>
      <c r="H410" s="1">
        <f t="shared" si="70"/>
        <v>531926.02</v>
      </c>
      <c r="I410" s="1">
        <f t="shared" si="70"/>
        <v>531926.02</v>
      </c>
      <c r="J410" s="1">
        <f t="shared" si="70"/>
        <v>531926.02</v>
      </c>
      <c r="K410" s="1">
        <f t="shared" si="70"/>
        <v>531926.02</v>
      </c>
      <c r="L410" s="1">
        <f t="shared" si="70"/>
        <v>531926.02</v>
      </c>
      <c r="M410" s="1">
        <f t="shared" si="70"/>
        <v>531926.02</v>
      </c>
      <c r="N410" s="1">
        <f t="shared" si="70"/>
        <v>531926.02</v>
      </c>
      <c r="O410" s="1">
        <f t="shared" si="70"/>
        <v>531926.02</v>
      </c>
      <c r="P410" s="1">
        <f t="shared" si="70"/>
        <v>531926.02</v>
      </c>
      <c r="Q410" s="1">
        <f t="shared" si="70"/>
        <v>531926.02</v>
      </c>
    </row>
    <row r="411" spans="1:18" x14ac:dyDescent="0.25">
      <c r="B411" s="115">
        <v>4</v>
      </c>
      <c r="C411" s="21" t="s">
        <v>18</v>
      </c>
      <c r="D411" s="115"/>
      <c r="E411" s="23">
        <v>0</v>
      </c>
      <c r="F411" s="23">
        <f t="shared" ref="F411:Q411" si="71">E411+F404-F405</f>
        <v>0</v>
      </c>
      <c r="G411" s="23">
        <f t="shared" si="71"/>
        <v>0</v>
      </c>
      <c r="H411" s="23">
        <f t="shared" si="71"/>
        <v>0</v>
      </c>
      <c r="I411" s="23">
        <f t="shared" si="71"/>
        <v>0</v>
      </c>
      <c r="J411" s="23">
        <f t="shared" si="71"/>
        <v>0</v>
      </c>
      <c r="K411" s="23">
        <f t="shared" si="71"/>
        <v>0</v>
      </c>
      <c r="L411" s="23">
        <f t="shared" si="71"/>
        <v>0</v>
      </c>
      <c r="M411" s="23">
        <f t="shared" si="71"/>
        <v>0</v>
      </c>
      <c r="N411" s="23">
        <f t="shared" si="71"/>
        <v>0</v>
      </c>
      <c r="O411" s="23">
        <f t="shared" si="71"/>
        <v>0</v>
      </c>
      <c r="P411" s="23">
        <f t="shared" si="71"/>
        <v>0</v>
      </c>
      <c r="Q411" s="23">
        <f t="shared" si="71"/>
        <v>0</v>
      </c>
    </row>
    <row r="412" spans="1:18" x14ac:dyDescent="0.25">
      <c r="B412" s="115">
        <v>5</v>
      </c>
      <c r="C412" s="21" t="s">
        <v>460</v>
      </c>
      <c r="D412" s="115"/>
      <c r="E412" s="23">
        <f>ROUND(SUM(E409:E411),2)</f>
        <v>531926.02</v>
      </c>
      <c r="F412" s="23">
        <f t="shared" ref="F412:Q412" si="72">SUM(F409:F411)</f>
        <v>531926.02</v>
      </c>
      <c r="G412" s="23">
        <f t="shared" si="72"/>
        <v>531926.02</v>
      </c>
      <c r="H412" s="23">
        <f t="shared" si="72"/>
        <v>531926.02</v>
      </c>
      <c r="I412" s="23">
        <f t="shared" si="72"/>
        <v>531926.02</v>
      </c>
      <c r="J412" s="23">
        <f t="shared" si="72"/>
        <v>531926.02</v>
      </c>
      <c r="K412" s="23">
        <f t="shared" si="72"/>
        <v>531926.02</v>
      </c>
      <c r="L412" s="23">
        <f t="shared" si="72"/>
        <v>531926.02</v>
      </c>
      <c r="M412" s="23">
        <f t="shared" si="72"/>
        <v>531926.02</v>
      </c>
      <c r="N412" s="23">
        <f t="shared" si="72"/>
        <v>531926.02</v>
      </c>
      <c r="O412" s="23">
        <f t="shared" si="72"/>
        <v>531926.02</v>
      </c>
      <c r="P412" s="23">
        <f t="shared" si="72"/>
        <v>531926.02</v>
      </c>
      <c r="Q412" s="23">
        <f t="shared" si="72"/>
        <v>531926.02</v>
      </c>
    </row>
    <row r="413" spans="1:18" x14ac:dyDescent="0.25">
      <c r="B413" s="115"/>
      <c r="C413" s="21"/>
    </row>
    <row r="414" spans="1:18" x14ac:dyDescent="0.25">
      <c r="B414" s="115">
        <v>6</v>
      </c>
      <c r="C414" s="21" t="s">
        <v>20</v>
      </c>
      <c r="D414" s="21"/>
      <c r="F414" s="1">
        <f t="shared" ref="F414:Q414" si="73">(E412+F412)/2</f>
        <v>531926.02</v>
      </c>
      <c r="G414" s="1">
        <f t="shared" si="73"/>
        <v>531926.02</v>
      </c>
      <c r="H414" s="1">
        <f t="shared" si="73"/>
        <v>531926.02</v>
      </c>
      <c r="I414" s="1">
        <f t="shared" si="73"/>
        <v>531926.02</v>
      </c>
      <c r="J414" s="1">
        <f t="shared" si="73"/>
        <v>531926.02</v>
      </c>
      <c r="K414" s="1">
        <f t="shared" si="73"/>
        <v>531926.02</v>
      </c>
      <c r="L414" s="1">
        <f t="shared" si="73"/>
        <v>531926.02</v>
      </c>
      <c r="M414" s="1">
        <f t="shared" si="73"/>
        <v>531926.02</v>
      </c>
      <c r="N414" s="1">
        <f t="shared" si="73"/>
        <v>531926.02</v>
      </c>
      <c r="O414" s="1">
        <f t="shared" si="73"/>
        <v>531926.02</v>
      </c>
      <c r="P414" s="1">
        <f t="shared" si="73"/>
        <v>531926.02</v>
      </c>
      <c r="Q414" s="1">
        <f t="shared" si="73"/>
        <v>531926.02</v>
      </c>
    </row>
    <row r="415" spans="1:18" x14ac:dyDescent="0.25">
      <c r="B415" s="24"/>
      <c r="C415" s="25"/>
      <c r="G415" s="1" t="s">
        <v>161</v>
      </c>
    </row>
    <row r="416" spans="1:18" x14ac:dyDescent="0.25">
      <c r="B416" s="115">
        <v>7</v>
      </c>
      <c r="C416" s="21" t="s">
        <v>21</v>
      </c>
      <c r="F416" s="26"/>
      <c r="G416" s="26"/>
      <c r="H416" s="26"/>
      <c r="I416" s="26"/>
      <c r="J416" s="26"/>
      <c r="K416" s="26"/>
      <c r="L416" s="26"/>
      <c r="M416" s="26"/>
      <c r="N416" s="26"/>
      <c r="O416" s="26"/>
      <c r="P416" s="26"/>
      <c r="Q416" s="26"/>
    </row>
    <row r="417" spans="1:18" x14ac:dyDescent="0.25">
      <c r="B417" s="24"/>
      <c r="C417" s="21" t="s">
        <v>6</v>
      </c>
      <c r="D417" s="21" t="s">
        <v>454</v>
      </c>
      <c r="F417" s="1">
        <f>F414*Inputs!C$15</f>
        <v>2654.7925073147576</v>
      </c>
      <c r="G417" s="1">
        <f>G414*Inputs!D$15</f>
        <v>2654.7925073147576</v>
      </c>
      <c r="H417" s="1">
        <f>H414*Inputs!E$15</f>
        <v>2654.7925073147576</v>
      </c>
      <c r="I417" s="1">
        <f>I414*Inputs!F$15</f>
        <v>2654.7925073147576</v>
      </c>
      <c r="J417" s="1">
        <f>J414*Inputs!G$15</f>
        <v>2654.7925073147576</v>
      </c>
      <c r="K417" s="1">
        <f>K414*Inputs!H$15</f>
        <v>2654.7925073147576</v>
      </c>
      <c r="L417" s="1">
        <f>L414*Inputs!I$15</f>
        <v>2654.7925073147576</v>
      </c>
      <c r="M417" s="1">
        <f>M414*Inputs!J$15</f>
        <v>2654.7925073147576</v>
      </c>
      <c r="N417" s="1">
        <f>N414*Inputs!K$15</f>
        <v>2654.7925073147576</v>
      </c>
      <c r="O417" s="1">
        <f>O414*Inputs!L$15</f>
        <v>2654.7925073147576</v>
      </c>
      <c r="P417" s="1">
        <f>P414*Inputs!M$15</f>
        <v>2654.7925073147576</v>
      </c>
      <c r="Q417" s="1">
        <f>Q414*Inputs!N$15</f>
        <v>2654.7925073147576</v>
      </c>
      <c r="R417" s="1">
        <f>SUM(F417:Q417)</f>
        <v>31857.510087777086</v>
      </c>
    </row>
    <row r="418" spans="1:18" x14ac:dyDescent="0.25">
      <c r="B418" s="24"/>
      <c r="C418" s="21" t="s">
        <v>8</v>
      </c>
      <c r="D418" s="21" t="s">
        <v>455</v>
      </c>
      <c r="F418" s="1">
        <f>F414*Inputs!C$14</f>
        <v>395.6383870313303</v>
      </c>
      <c r="G418" s="1">
        <f>G414*Inputs!D$14</f>
        <v>395.6383870313303</v>
      </c>
      <c r="H418" s="1">
        <f>H414*Inputs!E$14</f>
        <v>395.6383870313303</v>
      </c>
      <c r="I418" s="1">
        <f>I414*Inputs!F$14</f>
        <v>395.6383870313303</v>
      </c>
      <c r="J418" s="1">
        <f>J414*Inputs!G$14</f>
        <v>395.6383870313303</v>
      </c>
      <c r="K418" s="1">
        <f>K414*Inputs!H$14</f>
        <v>395.6383870313303</v>
      </c>
      <c r="L418" s="1">
        <f>L414*Inputs!I$14</f>
        <v>395.6383870313303</v>
      </c>
      <c r="M418" s="1">
        <f>M414*Inputs!J$14</f>
        <v>395.6383870313303</v>
      </c>
      <c r="N418" s="1">
        <f>N414*Inputs!K$14</f>
        <v>395.6383870313303</v>
      </c>
      <c r="O418" s="1">
        <f>O414*Inputs!L$14</f>
        <v>395.6383870313303</v>
      </c>
      <c r="P418" s="1">
        <f>P414*Inputs!M$14</f>
        <v>395.6383870313303</v>
      </c>
      <c r="Q418" s="1">
        <f>Q414*Inputs!N$14</f>
        <v>395.6383870313303</v>
      </c>
      <c r="R418" s="1">
        <f>SUM(F418:Q418)</f>
        <v>4747.6606443759638</v>
      </c>
    </row>
    <row r="419" spans="1:18" x14ac:dyDescent="0.25">
      <c r="B419" s="24"/>
      <c r="C419" s="25"/>
      <c r="G419" s="26"/>
      <c r="H419" s="26"/>
      <c r="I419" s="26"/>
      <c r="J419" s="26"/>
      <c r="K419" s="26"/>
      <c r="L419" s="26"/>
      <c r="M419" s="26"/>
      <c r="N419" s="26"/>
      <c r="O419" s="26"/>
      <c r="P419" s="26"/>
      <c r="Q419" s="26"/>
    </row>
    <row r="420" spans="1:18" x14ac:dyDescent="0.25">
      <c r="B420" s="115">
        <v>8</v>
      </c>
      <c r="C420" s="21" t="s">
        <v>24</v>
      </c>
    </row>
    <row r="421" spans="1:18" x14ac:dyDescent="0.25">
      <c r="B421" s="24"/>
      <c r="C421" s="21" t="s">
        <v>6</v>
      </c>
      <c r="D421" s="21" t="s">
        <v>25</v>
      </c>
      <c r="E421" s="27"/>
      <c r="F421" s="1">
        <v>0</v>
      </c>
      <c r="G421" s="1">
        <v>0</v>
      </c>
      <c r="H421" s="1">
        <v>0</v>
      </c>
      <c r="I421" s="1">
        <v>0</v>
      </c>
      <c r="J421" s="1">
        <v>0</v>
      </c>
      <c r="K421" s="1">
        <v>0</v>
      </c>
      <c r="L421" s="1">
        <v>0</v>
      </c>
      <c r="M421" s="1">
        <v>0</v>
      </c>
      <c r="N421" s="1">
        <v>0</v>
      </c>
      <c r="O421" s="1">
        <v>0</v>
      </c>
      <c r="P421" s="1">
        <v>0</v>
      </c>
      <c r="Q421" s="1">
        <v>0</v>
      </c>
      <c r="R421" s="1">
        <f>SUM(F421:Q421)</f>
        <v>0</v>
      </c>
    </row>
    <row r="422" spans="1:18" x14ac:dyDescent="0.25">
      <c r="A422" s="1">
        <f>A379+16</f>
        <v>153</v>
      </c>
      <c r="B422" s="24"/>
      <c r="C422" s="21" t="s">
        <v>8</v>
      </c>
      <c r="D422" s="21" t="s">
        <v>26</v>
      </c>
      <c r="F422" s="1">
        <v>0</v>
      </c>
      <c r="G422" s="1">
        <v>0</v>
      </c>
      <c r="H422" s="1">
        <v>0</v>
      </c>
      <c r="I422" s="1">
        <v>0</v>
      </c>
      <c r="J422" s="1">
        <v>0</v>
      </c>
      <c r="K422" s="1">
        <v>0</v>
      </c>
      <c r="L422" s="1">
        <v>0</v>
      </c>
      <c r="M422" s="1">
        <v>0</v>
      </c>
      <c r="N422" s="1">
        <v>0</v>
      </c>
      <c r="O422" s="1">
        <v>0</v>
      </c>
      <c r="P422" s="1">
        <v>0</v>
      </c>
      <c r="Q422" s="1">
        <v>0</v>
      </c>
      <c r="R422" s="1">
        <f>SUM(F422:Q422)</f>
        <v>0</v>
      </c>
    </row>
    <row r="423" spans="1:18" x14ac:dyDescent="0.25">
      <c r="B423" s="24"/>
      <c r="C423" s="21" t="s">
        <v>10</v>
      </c>
      <c r="D423" s="21" t="s">
        <v>27</v>
      </c>
      <c r="F423" s="1">
        <v>0</v>
      </c>
      <c r="G423" s="1">
        <v>0</v>
      </c>
      <c r="H423" s="1">
        <v>0</v>
      </c>
      <c r="I423" s="1">
        <v>0</v>
      </c>
      <c r="J423" s="1">
        <v>0</v>
      </c>
      <c r="K423" s="1">
        <v>0</v>
      </c>
      <c r="L423" s="1">
        <v>0</v>
      </c>
      <c r="M423" s="1">
        <v>0</v>
      </c>
      <c r="N423" s="1">
        <v>0</v>
      </c>
      <c r="O423" s="1">
        <v>0</v>
      </c>
      <c r="P423" s="1">
        <v>0</v>
      </c>
      <c r="Q423" s="1">
        <v>0</v>
      </c>
      <c r="R423" s="1">
        <f>SUM(F423:Q423)</f>
        <v>0</v>
      </c>
    </row>
    <row r="424" spans="1:18" x14ac:dyDescent="0.25">
      <c r="B424" s="24"/>
      <c r="C424" s="21" t="s">
        <v>12</v>
      </c>
      <c r="D424" s="21" t="s">
        <v>28</v>
      </c>
      <c r="F424" s="1">
        <v>0</v>
      </c>
      <c r="G424" s="1">
        <v>0</v>
      </c>
      <c r="H424" s="1">
        <v>0</v>
      </c>
      <c r="I424" s="1">
        <v>0</v>
      </c>
      <c r="J424" s="1">
        <v>0</v>
      </c>
      <c r="K424" s="1">
        <v>0</v>
      </c>
      <c r="L424" s="1">
        <v>0</v>
      </c>
      <c r="M424" s="1">
        <v>0</v>
      </c>
      <c r="N424" s="1">
        <v>0</v>
      </c>
      <c r="O424" s="1">
        <v>0</v>
      </c>
      <c r="P424" s="1">
        <v>0</v>
      </c>
      <c r="Q424" s="1">
        <v>0</v>
      </c>
      <c r="R424" s="1">
        <f>SUM(F424:Q424)</f>
        <v>0</v>
      </c>
    </row>
    <row r="425" spans="1:18" x14ac:dyDescent="0.25">
      <c r="B425" s="24"/>
      <c r="C425" s="21" t="s">
        <v>14</v>
      </c>
      <c r="D425" s="21" t="s">
        <v>29</v>
      </c>
      <c r="F425" s="23">
        <v>0</v>
      </c>
      <c r="G425" s="23">
        <v>0</v>
      </c>
      <c r="H425" s="23">
        <v>0</v>
      </c>
      <c r="I425" s="23">
        <v>0</v>
      </c>
      <c r="J425" s="23">
        <v>0</v>
      </c>
      <c r="K425" s="23">
        <v>0</v>
      </c>
      <c r="L425" s="23">
        <v>0</v>
      </c>
      <c r="M425" s="23">
        <v>0</v>
      </c>
      <c r="N425" s="23">
        <v>0</v>
      </c>
      <c r="O425" s="23">
        <v>0</v>
      </c>
      <c r="P425" s="23">
        <v>0</v>
      </c>
      <c r="Q425" s="23">
        <v>0</v>
      </c>
      <c r="R425" s="23">
        <f>SUM(F425:Q425)</f>
        <v>0</v>
      </c>
    </row>
    <row r="426" spans="1:18" x14ac:dyDescent="0.25">
      <c r="B426" s="24"/>
      <c r="C426" s="25"/>
      <c r="D426" s="28"/>
      <c r="F426" s="28"/>
      <c r="G426" s="28"/>
      <c r="H426" s="28"/>
      <c r="I426" s="28"/>
      <c r="J426" s="28"/>
      <c r="K426" s="28"/>
      <c r="L426" s="28"/>
      <c r="M426" s="28"/>
      <c r="N426" s="28"/>
      <c r="O426" s="28"/>
      <c r="P426" s="28"/>
      <c r="Q426" s="28"/>
    </row>
    <row r="427" spans="1:18" ht="13" thickBot="1" x14ac:dyDescent="0.3">
      <c r="B427" s="115">
        <v>9</v>
      </c>
      <c r="C427" s="21" t="s">
        <v>457</v>
      </c>
      <c r="F427" s="29">
        <f>ROUND(SUM(F417:F425),2)</f>
        <v>3050.43</v>
      </c>
      <c r="G427" s="29">
        <f t="shared" ref="G427:Q427" si="74">ROUND(SUM(G417:G425),2)</f>
        <v>3050.43</v>
      </c>
      <c r="H427" s="29">
        <f t="shared" si="74"/>
        <v>3050.43</v>
      </c>
      <c r="I427" s="29">
        <f t="shared" si="74"/>
        <v>3050.43</v>
      </c>
      <c r="J427" s="29">
        <f t="shared" si="74"/>
        <v>3050.43</v>
      </c>
      <c r="K427" s="29">
        <f t="shared" si="74"/>
        <v>3050.43</v>
      </c>
      <c r="L427" s="29">
        <f t="shared" si="74"/>
        <v>3050.43</v>
      </c>
      <c r="M427" s="29">
        <f t="shared" si="74"/>
        <v>3050.43</v>
      </c>
      <c r="N427" s="29">
        <f t="shared" si="74"/>
        <v>3050.43</v>
      </c>
      <c r="O427" s="29">
        <f t="shared" si="74"/>
        <v>3050.43</v>
      </c>
      <c r="P427" s="29">
        <f t="shared" si="74"/>
        <v>3050.43</v>
      </c>
      <c r="Q427" s="29">
        <f t="shared" si="74"/>
        <v>3050.43</v>
      </c>
      <c r="R427" s="29">
        <f>ROUND(SUM(R417:R425),2)</f>
        <v>36605.17</v>
      </c>
    </row>
    <row r="428" spans="1:18" ht="13" thickTop="1" x14ac:dyDescent="0.25">
      <c r="B428" s="24"/>
      <c r="C428" s="25"/>
    </row>
    <row r="429" spans="1:18" x14ac:dyDescent="0.25">
      <c r="B429" s="30"/>
      <c r="C429" s="30" t="s">
        <v>33</v>
      </c>
    </row>
    <row r="430" spans="1:18" x14ac:dyDescent="0.25">
      <c r="C430" s="21" t="s">
        <v>34</v>
      </c>
      <c r="D430" s="21" t="s">
        <v>35</v>
      </c>
    </row>
    <row r="431" spans="1:18" x14ac:dyDescent="0.25">
      <c r="C431" s="21" t="s">
        <v>36</v>
      </c>
      <c r="D431" s="21" t="s">
        <v>37</v>
      </c>
    </row>
    <row r="432" spans="1:18" x14ac:dyDescent="0.25">
      <c r="C432" s="21" t="s">
        <v>38</v>
      </c>
      <c r="D432" s="21" t="s">
        <v>39</v>
      </c>
    </row>
    <row r="433" spans="1:20" x14ac:dyDescent="0.25">
      <c r="C433" s="21" t="s">
        <v>40</v>
      </c>
      <c r="D433" s="21" t="s">
        <v>456</v>
      </c>
    </row>
    <row r="434" spans="1:20" x14ac:dyDescent="0.25">
      <c r="C434" s="21" t="s">
        <v>42</v>
      </c>
      <c r="D434" s="31" t="s">
        <v>43</v>
      </c>
    </row>
    <row r="435" spans="1:20" x14ac:dyDescent="0.25">
      <c r="C435" s="21" t="s">
        <v>44</v>
      </c>
      <c r="D435" s="31" t="s">
        <v>45</v>
      </c>
      <c r="G435" s="32"/>
    </row>
    <row r="436" spans="1:20" x14ac:dyDescent="0.25">
      <c r="C436" s="21" t="s">
        <v>46</v>
      </c>
      <c r="D436" s="21" t="s">
        <v>47</v>
      </c>
    </row>
    <row r="437" spans="1:20" x14ac:dyDescent="0.25">
      <c r="C437" s="21" t="s">
        <v>48</v>
      </c>
      <c r="D437" s="21" t="s">
        <v>458</v>
      </c>
    </row>
    <row r="438" spans="1:20" x14ac:dyDescent="0.25">
      <c r="B438" s="21"/>
      <c r="C438" s="21"/>
    </row>
    <row r="439" spans="1:20" s="574" customFormat="1" ht="14" x14ac:dyDescent="0.3">
      <c r="B439" s="575" t="str">
        <f>Inputs!$A$6</f>
        <v>JANUARY 2021 THROUGH DECEMBER 2021</v>
      </c>
      <c r="C439" s="575"/>
      <c r="D439" s="575"/>
      <c r="E439" s="575"/>
      <c r="F439" s="575"/>
      <c r="G439" s="575"/>
      <c r="H439" s="575"/>
      <c r="I439" s="575"/>
      <c r="J439" s="575"/>
      <c r="K439" s="575"/>
      <c r="L439" s="575"/>
      <c r="M439" s="575"/>
      <c r="N439" s="575"/>
      <c r="O439" s="575"/>
      <c r="P439" s="575"/>
      <c r="Q439" s="575"/>
      <c r="R439" s="575"/>
      <c r="T439" s="574">
        <v>9</v>
      </c>
    </row>
    <row r="440" spans="1:20" s="574" customFormat="1" ht="14" x14ac:dyDescent="0.3">
      <c r="B440" s="576" t="s">
        <v>667</v>
      </c>
      <c r="C440" s="576"/>
      <c r="D440" s="576"/>
      <c r="E440" s="576"/>
      <c r="F440" s="576"/>
      <c r="G440" s="576"/>
      <c r="H440" s="576"/>
      <c r="I440" s="576"/>
      <c r="J440" s="576"/>
      <c r="K440" s="576"/>
      <c r="L440" s="576"/>
      <c r="M440" s="576"/>
      <c r="N440" s="576"/>
      <c r="O440" s="576"/>
      <c r="P440" s="576"/>
      <c r="Q440" s="576"/>
      <c r="R440" s="576"/>
    </row>
    <row r="441" spans="1:20" x14ac:dyDescent="0.25">
      <c r="B441" s="9"/>
      <c r="C441" s="9"/>
      <c r="D441" s="9"/>
      <c r="E441" s="9"/>
      <c r="F441" s="9"/>
      <c r="G441" s="9"/>
      <c r="H441" s="9"/>
      <c r="I441" s="9"/>
      <c r="J441" s="9"/>
      <c r="K441" s="9"/>
      <c r="L441" s="9"/>
      <c r="M441" s="9"/>
      <c r="N441" s="9"/>
      <c r="O441" s="9"/>
      <c r="P441" s="9"/>
      <c r="Q441" s="9"/>
      <c r="R441" s="9"/>
    </row>
    <row r="442" spans="1:20" x14ac:dyDescent="0.25">
      <c r="B442" s="9"/>
      <c r="C442" s="9"/>
      <c r="D442" s="9"/>
      <c r="E442" s="9"/>
      <c r="F442" s="9"/>
      <c r="G442" s="9"/>
      <c r="H442" s="9"/>
      <c r="I442" s="9"/>
      <c r="J442" s="9"/>
      <c r="K442" s="9"/>
      <c r="L442" s="9"/>
      <c r="M442" s="9"/>
      <c r="N442" s="9"/>
      <c r="O442" s="9"/>
      <c r="P442" s="9"/>
      <c r="Q442" s="9"/>
      <c r="R442" s="9"/>
    </row>
    <row r="443" spans="1:20" ht="13" thickBot="1" x14ac:dyDescent="0.3">
      <c r="B443" s="10"/>
      <c r="C443" s="10"/>
      <c r="D443" s="11"/>
      <c r="E443" s="11"/>
      <c r="F443" s="11"/>
      <c r="G443" s="11"/>
      <c r="H443" s="11"/>
      <c r="I443" s="11"/>
      <c r="J443" s="11"/>
      <c r="K443" s="3"/>
      <c r="L443" s="3"/>
      <c r="M443" s="3"/>
      <c r="N443" s="3"/>
      <c r="O443" s="3"/>
      <c r="P443" s="3"/>
      <c r="Q443" s="3"/>
      <c r="R443" s="3"/>
    </row>
    <row r="444" spans="1:20" x14ac:dyDescent="0.25">
      <c r="B444" s="315"/>
      <c r="C444" s="316"/>
      <c r="D444" s="317"/>
      <c r="E444" s="15" t="s">
        <v>0</v>
      </c>
      <c r="F444" s="15" t="str">
        <f>Inputs!C$11</f>
        <v>Estimated</v>
      </c>
      <c r="G444" s="15" t="str">
        <f>Inputs!D$11</f>
        <v>Estimated</v>
      </c>
      <c r="H444" s="15" t="str">
        <f>Inputs!E$11</f>
        <v>Estimated</v>
      </c>
      <c r="I444" s="15" t="str">
        <f>Inputs!F$11</f>
        <v>Estimated</v>
      </c>
      <c r="J444" s="15" t="str">
        <f>Inputs!G$11</f>
        <v>Estimated</v>
      </c>
      <c r="K444" s="15" t="str">
        <f>Inputs!H$11</f>
        <v>Estimated</v>
      </c>
      <c r="L444" s="15" t="str">
        <f>Inputs!I$11</f>
        <v>Estimated</v>
      </c>
      <c r="M444" s="15" t="str">
        <f>Inputs!J$11</f>
        <v>Estimated</v>
      </c>
      <c r="N444" s="15" t="str">
        <f>Inputs!K$11</f>
        <v>Estimated</v>
      </c>
      <c r="O444" s="15" t="str">
        <f>Inputs!L$11</f>
        <v>Estimated</v>
      </c>
      <c r="P444" s="15" t="str">
        <f>Inputs!M$11</f>
        <v>Estimated</v>
      </c>
      <c r="Q444" s="15" t="str">
        <f>Inputs!N$11</f>
        <v>Estimated</v>
      </c>
      <c r="R444" s="314" t="s">
        <v>461</v>
      </c>
    </row>
    <row r="445" spans="1:20" ht="13" thickBot="1" x14ac:dyDescent="0.3">
      <c r="B445" s="310"/>
      <c r="C445" s="18"/>
      <c r="D445" s="20" t="s">
        <v>3</v>
      </c>
      <c r="E445" s="19" t="s">
        <v>4</v>
      </c>
      <c r="F445" s="19" t="str">
        <f>Inputs!C$12</f>
        <v>January</v>
      </c>
      <c r="G445" s="19" t="str">
        <f>Inputs!D$12</f>
        <v>February</v>
      </c>
      <c r="H445" s="19" t="str">
        <f>Inputs!E$12</f>
        <v xml:space="preserve">March </v>
      </c>
      <c r="I445" s="19" t="str">
        <f>Inputs!F$12</f>
        <v xml:space="preserve">April </v>
      </c>
      <c r="J445" s="19" t="str">
        <f>Inputs!G$12</f>
        <v>May</v>
      </c>
      <c r="K445" s="19" t="str">
        <f>Inputs!H$12</f>
        <v>June</v>
      </c>
      <c r="L445" s="19" t="str">
        <f>Inputs!I$12</f>
        <v>July</v>
      </c>
      <c r="M445" s="19" t="str">
        <f>Inputs!J$12</f>
        <v>August</v>
      </c>
      <c r="N445" s="19" t="str">
        <f>Inputs!K$12</f>
        <v>September</v>
      </c>
      <c r="O445" s="19" t="str">
        <f>Inputs!L$12</f>
        <v>October</v>
      </c>
      <c r="P445" s="19" t="str">
        <f>Inputs!M$12</f>
        <v>November</v>
      </c>
      <c r="Q445" s="19" t="str">
        <f>Inputs!N$12</f>
        <v>December</v>
      </c>
      <c r="R445" s="20" t="str">
        <f>Inputs!O$12</f>
        <v>Total</v>
      </c>
    </row>
    <row r="446" spans="1:20" x14ac:dyDescent="0.25">
      <c r="B446" s="115">
        <v>1</v>
      </c>
      <c r="C446" s="21" t="s">
        <v>5</v>
      </c>
      <c r="D446" s="115"/>
    </row>
    <row r="447" spans="1:20" x14ac:dyDescent="0.25">
      <c r="A447" s="1">
        <f>A404+16</f>
        <v>161</v>
      </c>
      <c r="B447" s="115"/>
      <c r="C447" s="21" t="s">
        <v>6</v>
      </c>
      <c r="D447" s="21" t="s">
        <v>7</v>
      </c>
      <c r="F447" s="1">
        <v>0</v>
      </c>
      <c r="G447" s="1">
        <v>0</v>
      </c>
      <c r="H447" s="1">
        <v>0</v>
      </c>
      <c r="I447" s="1">
        <v>0</v>
      </c>
      <c r="J447" s="1">
        <v>0</v>
      </c>
      <c r="K447" s="1">
        <v>0</v>
      </c>
      <c r="L447" s="1">
        <v>0</v>
      </c>
      <c r="M447" s="1">
        <v>0</v>
      </c>
      <c r="N447" s="1">
        <v>0</v>
      </c>
      <c r="O447" s="1">
        <v>0</v>
      </c>
      <c r="P447" s="1">
        <v>0</v>
      </c>
      <c r="Q447" s="1">
        <v>0</v>
      </c>
      <c r="R447" s="1">
        <f>SUM(F447:Q447)</f>
        <v>0</v>
      </c>
    </row>
    <row r="448" spans="1:20" x14ac:dyDescent="0.25">
      <c r="A448" s="1">
        <f>A405+16</f>
        <v>166</v>
      </c>
      <c r="B448" s="115"/>
      <c r="C448" s="21" t="s">
        <v>8</v>
      </c>
      <c r="D448" s="21" t="s">
        <v>9</v>
      </c>
      <c r="F448" s="1">
        <v>0</v>
      </c>
      <c r="G448" s="1">
        <v>0</v>
      </c>
      <c r="H448" s="1">
        <v>0</v>
      </c>
      <c r="I448" s="1">
        <v>0</v>
      </c>
      <c r="J448" s="1">
        <v>0</v>
      </c>
      <c r="K448" s="1">
        <v>0</v>
      </c>
      <c r="L448" s="1">
        <v>0</v>
      </c>
      <c r="M448" s="1">
        <v>0</v>
      </c>
      <c r="N448" s="1">
        <v>0</v>
      </c>
      <c r="O448" s="1">
        <v>0</v>
      </c>
      <c r="P448" s="1">
        <v>0</v>
      </c>
      <c r="Q448" s="1">
        <v>0</v>
      </c>
      <c r="R448" s="1">
        <f>SUM(F448:Q448)</f>
        <v>0</v>
      </c>
    </row>
    <row r="449" spans="1:18" x14ac:dyDescent="0.25">
      <c r="A449" s="1">
        <f>A406+16</f>
        <v>164</v>
      </c>
      <c r="B449" s="115"/>
      <c r="C449" s="21" t="s">
        <v>10</v>
      </c>
      <c r="D449" s="21" t="s">
        <v>11</v>
      </c>
      <c r="F449" s="1">
        <v>0</v>
      </c>
      <c r="G449" s="1">
        <v>0</v>
      </c>
      <c r="H449" s="1">
        <v>0</v>
      </c>
      <c r="I449" s="1">
        <v>0</v>
      </c>
      <c r="J449" s="1">
        <v>0</v>
      </c>
      <c r="K449" s="1">
        <v>0</v>
      </c>
      <c r="L449" s="1">
        <v>0</v>
      </c>
      <c r="M449" s="1">
        <v>0</v>
      </c>
      <c r="N449" s="1">
        <v>0</v>
      </c>
      <c r="O449" s="1">
        <v>0</v>
      </c>
      <c r="P449" s="1">
        <v>0</v>
      </c>
      <c r="Q449" s="1">
        <v>0</v>
      </c>
      <c r="R449" s="1">
        <f>SUM(F449:Q449)</f>
        <v>0</v>
      </c>
    </row>
    <row r="450" spans="1:18" x14ac:dyDescent="0.25">
      <c r="A450" s="1">
        <f>A407+16</f>
        <v>173</v>
      </c>
      <c r="B450" s="115"/>
      <c r="C450" s="21" t="s">
        <v>12</v>
      </c>
      <c r="D450" s="21" t="s">
        <v>13</v>
      </c>
      <c r="F450" s="1">
        <v>0</v>
      </c>
      <c r="G450" s="1">
        <v>0</v>
      </c>
      <c r="H450" s="1">
        <v>0</v>
      </c>
      <c r="I450" s="1">
        <v>0</v>
      </c>
      <c r="J450" s="1">
        <v>0</v>
      </c>
      <c r="K450" s="1">
        <v>0</v>
      </c>
      <c r="L450" s="1">
        <v>0</v>
      </c>
      <c r="M450" s="1">
        <v>0</v>
      </c>
      <c r="N450" s="1">
        <v>0</v>
      </c>
      <c r="O450" s="1">
        <v>0</v>
      </c>
      <c r="P450" s="1">
        <v>0</v>
      </c>
      <c r="Q450" s="1">
        <v>0</v>
      </c>
      <c r="R450" s="1">
        <f>SUM(F450:Q450)</f>
        <v>0</v>
      </c>
    </row>
    <row r="451" spans="1:18" x14ac:dyDescent="0.25">
      <c r="A451" s="1">
        <f>A494-16</f>
        <v>171</v>
      </c>
      <c r="B451" s="115"/>
      <c r="C451" s="21" t="s">
        <v>14</v>
      </c>
      <c r="D451" s="21" t="s">
        <v>15</v>
      </c>
      <c r="F451" s="1">
        <v>0</v>
      </c>
      <c r="G451" s="1">
        <v>0</v>
      </c>
      <c r="H451" s="1">
        <v>0</v>
      </c>
      <c r="I451" s="1">
        <v>0</v>
      </c>
      <c r="J451" s="1">
        <v>0</v>
      </c>
      <c r="K451" s="1">
        <v>0</v>
      </c>
      <c r="L451" s="1">
        <v>0</v>
      </c>
      <c r="M451" s="1">
        <v>0</v>
      </c>
      <c r="N451" s="1">
        <v>0</v>
      </c>
      <c r="O451" s="1">
        <v>0</v>
      </c>
      <c r="P451" s="1">
        <v>0</v>
      </c>
      <c r="Q451" s="1">
        <v>0</v>
      </c>
      <c r="R451" s="1">
        <f>SUM(F451:Q451)</f>
        <v>0</v>
      </c>
    </row>
    <row r="452" spans="1:18" x14ac:dyDescent="0.25">
      <c r="B452" s="115">
        <v>2</v>
      </c>
      <c r="C452" s="21" t="s">
        <v>16</v>
      </c>
      <c r="D452" s="115"/>
      <c r="E452" s="1">
        <v>380697.06</v>
      </c>
      <c r="F452" s="1">
        <f t="shared" ref="F452:Q452" si="75">E452+F448-F449</f>
        <v>380697.06</v>
      </c>
      <c r="G452" s="1">
        <f t="shared" si="75"/>
        <v>380697.06</v>
      </c>
      <c r="H452" s="1">
        <f t="shared" si="75"/>
        <v>380697.06</v>
      </c>
      <c r="I452" s="1">
        <f t="shared" si="75"/>
        <v>380697.06</v>
      </c>
      <c r="J452" s="1">
        <f t="shared" si="75"/>
        <v>380697.06</v>
      </c>
      <c r="K452" s="1">
        <f t="shared" si="75"/>
        <v>380697.06</v>
      </c>
      <c r="L452" s="1">
        <f t="shared" si="75"/>
        <v>380697.06</v>
      </c>
      <c r="M452" s="1">
        <f t="shared" si="75"/>
        <v>380697.06</v>
      </c>
      <c r="N452" s="1">
        <f t="shared" si="75"/>
        <v>380697.06</v>
      </c>
      <c r="O452" s="1">
        <f t="shared" si="75"/>
        <v>380697.06</v>
      </c>
      <c r="P452" s="1">
        <f t="shared" si="75"/>
        <v>380697.06</v>
      </c>
      <c r="Q452" s="1">
        <f t="shared" si="75"/>
        <v>380697.06</v>
      </c>
    </row>
    <row r="453" spans="1:18" x14ac:dyDescent="0.25">
      <c r="B453" s="115">
        <v>3</v>
      </c>
      <c r="C453" s="21" t="s">
        <v>459</v>
      </c>
      <c r="D453" s="115"/>
      <c r="E453" s="22">
        <v>-274096.94335461996</v>
      </c>
      <c r="F453" s="1">
        <f t="shared" ref="F453:Q453" si="76">E453-F464-F465-F466+F449+F450-F451</f>
        <v>-275365.94335461996</v>
      </c>
      <c r="G453" s="1">
        <f t="shared" si="76"/>
        <v>-276634.94335461996</v>
      </c>
      <c r="H453" s="1">
        <f t="shared" si="76"/>
        <v>-277903.94335461996</v>
      </c>
      <c r="I453" s="1">
        <f t="shared" si="76"/>
        <v>-279172.94335461996</v>
      </c>
      <c r="J453" s="1">
        <f t="shared" si="76"/>
        <v>-280441.94335461996</v>
      </c>
      <c r="K453" s="1">
        <f t="shared" si="76"/>
        <v>-281710.94335461996</v>
      </c>
      <c r="L453" s="1">
        <f t="shared" si="76"/>
        <v>-282979.94335461996</v>
      </c>
      <c r="M453" s="1">
        <f t="shared" si="76"/>
        <v>-284248.94335461996</v>
      </c>
      <c r="N453" s="1">
        <f t="shared" si="76"/>
        <v>-285517.94335461996</v>
      </c>
      <c r="O453" s="1">
        <f t="shared" si="76"/>
        <v>-286786.94335461996</v>
      </c>
      <c r="P453" s="1">
        <f t="shared" si="76"/>
        <v>-288055.94335461996</v>
      </c>
      <c r="Q453" s="1">
        <f t="shared" si="76"/>
        <v>-289324.94335461996</v>
      </c>
    </row>
    <row r="454" spans="1:18" x14ac:dyDescent="0.25">
      <c r="B454" s="115">
        <v>4</v>
      </c>
      <c r="C454" s="21" t="s">
        <v>18</v>
      </c>
      <c r="D454" s="115"/>
      <c r="E454" s="23">
        <v>0</v>
      </c>
      <c r="F454" s="23">
        <f t="shared" ref="F454:Q454" si="77">E454+F447-F448</f>
        <v>0</v>
      </c>
      <c r="G454" s="23">
        <f t="shared" si="77"/>
        <v>0</v>
      </c>
      <c r="H454" s="23">
        <f t="shared" si="77"/>
        <v>0</v>
      </c>
      <c r="I454" s="23">
        <f t="shared" si="77"/>
        <v>0</v>
      </c>
      <c r="J454" s="23">
        <f t="shared" si="77"/>
        <v>0</v>
      </c>
      <c r="K454" s="23">
        <f t="shared" si="77"/>
        <v>0</v>
      </c>
      <c r="L454" s="23">
        <f t="shared" si="77"/>
        <v>0</v>
      </c>
      <c r="M454" s="23">
        <f t="shared" si="77"/>
        <v>0</v>
      </c>
      <c r="N454" s="23">
        <f t="shared" si="77"/>
        <v>0</v>
      </c>
      <c r="O454" s="23">
        <f t="shared" si="77"/>
        <v>0</v>
      </c>
      <c r="P454" s="23">
        <f t="shared" si="77"/>
        <v>0</v>
      </c>
      <c r="Q454" s="23">
        <f t="shared" si="77"/>
        <v>0</v>
      </c>
    </row>
    <row r="455" spans="1:18" x14ac:dyDescent="0.25">
      <c r="B455" s="115">
        <v>5</v>
      </c>
      <c r="C455" s="21" t="s">
        <v>460</v>
      </c>
      <c r="D455" s="115"/>
      <c r="E455" s="23">
        <f>ROUND(SUM(E452:E454),2)</f>
        <v>106600.12</v>
      </c>
      <c r="F455" s="23">
        <f t="shared" ref="F455:Q455" si="78">SUM(F452:F454)</f>
        <v>105331.11664538004</v>
      </c>
      <c r="G455" s="23">
        <f t="shared" si="78"/>
        <v>104062.11664538004</v>
      </c>
      <c r="H455" s="23">
        <f t="shared" si="78"/>
        <v>102793.11664538004</v>
      </c>
      <c r="I455" s="23">
        <f t="shared" si="78"/>
        <v>101524.11664538004</v>
      </c>
      <c r="J455" s="23">
        <f t="shared" si="78"/>
        <v>100255.11664538004</v>
      </c>
      <c r="K455" s="23">
        <f t="shared" si="78"/>
        <v>98986.11664538004</v>
      </c>
      <c r="L455" s="23">
        <f t="shared" si="78"/>
        <v>97717.11664538004</v>
      </c>
      <c r="M455" s="23">
        <f t="shared" si="78"/>
        <v>96448.11664538004</v>
      </c>
      <c r="N455" s="23">
        <f t="shared" si="78"/>
        <v>95179.11664538004</v>
      </c>
      <c r="O455" s="23">
        <f t="shared" si="78"/>
        <v>93910.11664538004</v>
      </c>
      <c r="P455" s="23">
        <f t="shared" si="78"/>
        <v>92641.11664538004</v>
      </c>
      <c r="Q455" s="23">
        <f t="shared" si="78"/>
        <v>91372.11664538004</v>
      </c>
    </row>
    <row r="456" spans="1:18" x14ac:dyDescent="0.25">
      <c r="B456" s="115"/>
      <c r="C456" s="21"/>
    </row>
    <row r="457" spans="1:18" x14ac:dyDescent="0.25">
      <c r="B457" s="115">
        <v>6</v>
      </c>
      <c r="C457" s="21" t="s">
        <v>20</v>
      </c>
      <c r="D457" s="21"/>
      <c r="F457" s="1">
        <f t="shared" ref="F457:Q457" si="79">(E455+F455)/2</f>
        <v>105965.61832269002</v>
      </c>
      <c r="G457" s="1">
        <f t="shared" si="79"/>
        <v>104696.61664538004</v>
      </c>
      <c r="H457" s="1">
        <f t="shared" si="79"/>
        <v>103427.61664538004</v>
      </c>
      <c r="I457" s="1">
        <f t="shared" si="79"/>
        <v>102158.61664538004</v>
      </c>
      <c r="J457" s="1">
        <f t="shared" si="79"/>
        <v>100889.61664538004</v>
      </c>
      <c r="K457" s="1">
        <f t="shared" si="79"/>
        <v>99620.61664538004</v>
      </c>
      <c r="L457" s="1">
        <f t="shared" si="79"/>
        <v>98351.61664538004</v>
      </c>
      <c r="M457" s="1">
        <f t="shared" si="79"/>
        <v>97082.61664538004</v>
      </c>
      <c r="N457" s="1">
        <f t="shared" si="79"/>
        <v>95813.61664538004</v>
      </c>
      <c r="O457" s="1">
        <f t="shared" si="79"/>
        <v>94544.61664538004</v>
      </c>
      <c r="P457" s="1">
        <f t="shared" si="79"/>
        <v>93275.61664538004</v>
      </c>
      <c r="Q457" s="1">
        <f t="shared" si="79"/>
        <v>92006.61664538004</v>
      </c>
    </row>
    <row r="458" spans="1:18" x14ac:dyDescent="0.25">
      <c r="B458" s="24"/>
      <c r="C458" s="25"/>
      <c r="G458" s="1" t="s">
        <v>161</v>
      </c>
    </row>
    <row r="459" spans="1:18" x14ac:dyDescent="0.25">
      <c r="B459" s="115">
        <v>7</v>
      </c>
      <c r="C459" s="21" t="s">
        <v>21</v>
      </c>
      <c r="F459" s="26"/>
      <c r="G459" s="26"/>
      <c r="H459" s="26"/>
      <c r="I459" s="26"/>
      <c r="J459" s="26"/>
      <c r="K459" s="26"/>
      <c r="L459" s="26"/>
      <c r="M459" s="26"/>
      <c r="N459" s="26"/>
      <c r="O459" s="26"/>
      <c r="P459" s="26"/>
      <c r="Q459" s="26"/>
    </row>
    <row r="460" spans="1:18" x14ac:dyDescent="0.25">
      <c r="B460" s="24"/>
      <c r="C460" s="21" t="s">
        <v>6</v>
      </c>
      <c r="D460" s="21" t="s">
        <v>454</v>
      </c>
      <c r="F460" s="1">
        <f>F457*Inputs!C$15</f>
        <v>528.86438899163613</v>
      </c>
      <c r="G460" s="1">
        <f>G457*Inputs!D$15</f>
        <v>522.53092152055365</v>
      </c>
      <c r="H460" s="1">
        <f>H457*Inputs!E$15</f>
        <v>516.19746242076678</v>
      </c>
      <c r="I460" s="1">
        <f>I457*Inputs!F$15</f>
        <v>509.86400332097986</v>
      </c>
      <c r="J460" s="1">
        <f>J457*Inputs!G$15</f>
        <v>503.53054422119294</v>
      </c>
      <c r="K460" s="1">
        <f>K457*Inputs!H$15</f>
        <v>497.19708512140608</v>
      </c>
      <c r="L460" s="1">
        <f>L457*Inputs!I$15</f>
        <v>490.86362602161915</v>
      </c>
      <c r="M460" s="1">
        <f>M457*Inputs!J$15</f>
        <v>484.53016692183229</v>
      </c>
      <c r="N460" s="1">
        <f>N457*Inputs!K$15</f>
        <v>478.19670782204537</v>
      </c>
      <c r="O460" s="1">
        <f>O457*Inputs!L$15</f>
        <v>471.86324872225845</v>
      </c>
      <c r="P460" s="1">
        <f>P457*Inputs!M$15</f>
        <v>465.52978962247158</v>
      </c>
      <c r="Q460" s="1">
        <f>Q457*Inputs!N$15</f>
        <v>459.19633052268466</v>
      </c>
      <c r="R460" s="1">
        <f>SUM(F460:Q460)</f>
        <v>5928.3642752294472</v>
      </c>
    </row>
    <row r="461" spans="1:18" x14ac:dyDescent="0.25">
      <c r="B461" s="24"/>
      <c r="C461" s="21" t="s">
        <v>8</v>
      </c>
      <c r="D461" s="21" t="s">
        <v>455</v>
      </c>
      <c r="F461" s="1">
        <f>F457*Inputs!C$14</f>
        <v>78.815596037145639</v>
      </c>
      <c r="G461" s="1">
        <f>G457*Inputs!D$14</f>
        <v>77.871732120221679</v>
      </c>
      <c r="H461" s="1">
        <f>H457*Inputs!E$14</f>
        <v>76.92786945085507</v>
      </c>
      <c r="I461" s="1">
        <f>I457*Inputs!F$14</f>
        <v>75.984006781488461</v>
      </c>
      <c r="J461" s="1">
        <f>J457*Inputs!G$14</f>
        <v>75.040144112121851</v>
      </c>
      <c r="K461" s="1">
        <f>K457*Inputs!H$14</f>
        <v>74.096281442755242</v>
      </c>
      <c r="L461" s="1">
        <f>L457*Inputs!I$14</f>
        <v>73.152418773388618</v>
      </c>
      <c r="M461" s="1">
        <f>M457*Inputs!J$14</f>
        <v>72.208556104022009</v>
      </c>
      <c r="N461" s="1">
        <f>N457*Inputs!K$14</f>
        <v>71.264693434655399</v>
      </c>
      <c r="O461" s="1">
        <f>O457*Inputs!L$14</f>
        <v>70.32083076528879</v>
      </c>
      <c r="P461" s="1">
        <f>P457*Inputs!M$14</f>
        <v>69.376968095922166</v>
      </c>
      <c r="Q461" s="1">
        <f>Q457*Inputs!N$14</f>
        <v>68.433105426555557</v>
      </c>
      <c r="R461" s="1">
        <f>SUM(F461:Q461)</f>
        <v>883.49220254442059</v>
      </c>
    </row>
    <row r="462" spans="1:18" x14ac:dyDescent="0.25">
      <c r="B462" s="24"/>
      <c r="C462" s="25"/>
      <c r="G462" s="26"/>
      <c r="H462" s="26"/>
      <c r="I462" s="26"/>
      <c r="J462" s="26"/>
      <c r="K462" s="26"/>
      <c r="L462" s="26"/>
      <c r="M462" s="26"/>
      <c r="N462" s="26"/>
      <c r="O462" s="26"/>
      <c r="P462" s="26"/>
      <c r="Q462" s="26"/>
    </row>
    <row r="463" spans="1:18" x14ac:dyDescent="0.25">
      <c r="B463" s="115">
        <v>8</v>
      </c>
      <c r="C463" s="21" t="s">
        <v>24</v>
      </c>
    </row>
    <row r="464" spans="1:18" x14ac:dyDescent="0.25">
      <c r="A464" s="1">
        <f>A422+16</f>
        <v>169</v>
      </c>
      <c r="B464" s="24"/>
      <c r="C464" s="21" t="s">
        <v>6</v>
      </c>
      <c r="D464" s="21" t="s">
        <v>25</v>
      </c>
      <c r="E464" s="27"/>
      <c r="F464" s="1">
        <v>1269</v>
      </c>
      <c r="G464" s="1">
        <v>1269</v>
      </c>
      <c r="H464" s="1">
        <v>1269</v>
      </c>
      <c r="I464" s="1">
        <v>1269</v>
      </c>
      <c r="J464" s="1">
        <v>1269</v>
      </c>
      <c r="K464" s="1">
        <v>1269</v>
      </c>
      <c r="L464" s="1">
        <v>1269</v>
      </c>
      <c r="M464" s="1">
        <v>1269</v>
      </c>
      <c r="N464" s="1">
        <v>1269</v>
      </c>
      <c r="O464" s="1">
        <v>1269</v>
      </c>
      <c r="P464" s="1">
        <v>1269</v>
      </c>
      <c r="Q464" s="1">
        <v>1269</v>
      </c>
      <c r="R464" s="1">
        <f>SUM(F464:Q464)</f>
        <v>15228</v>
      </c>
    </row>
    <row r="465" spans="2:18" x14ac:dyDescent="0.25">
      <c r="B465" s="24"/>
      <c r="C465" s="21" t="s">
        <v>8</v>
      </c>
      <c r="D465" s="21" t="s">
        <v>26</v>
      </c>
      <c r="F465" s="1">
        <v>0</v>
      </c>
      <c r="G465" s="1">
        <v>0</v>
      </c>
      <c r="H465" s="1">
        <v>0</v>
      </c>
      <c r="I465" s="1">
        <v>0</v>
      </c>
      <c r="J465" s="1">
        <v>0</v>
      </c>
      <c r="K465" s="1">
        <v>0</v>
      </c>
      <c r="L465" s="1">
        <v>0</v>
      </c>
      <c r="M465" s="1">
        <v>0</v>
      </c>
      <c r="N465" s="1">
        <v>0</v>
      </c>
      <c r="O465" s="1">
        <v>0</v>
      </c>
      <c r="P465" s="1">
        <v>0</v>
      </c>
      <c r="Q465" s="1">
        <v>0</v>
      </c>
      <c r="R465" s="1">
        <f>SUM(F465:Q465)</f>
        <v>0</v>
      </c>
    </row>
    <row r="466" spans="2:18" x14ac:dyDescent="0.25">
      <c r="B466" s="24"/>
      <c r="C466" s="21" t="s">
        <v>10</v>
      </c>
      <c r="D466" s="21" t="s">
        <v>27</v>
      </c>
      <c r="F466" s="1">
        <v>0</v>
      </c>
      <c r="G466" s="1">
        <v>0</v>
      </c>
      <c r="H466" s="1">
        <v>0</v>
      </c>
      <c r="I466" s="1">
        <v>0</v>
      </c>
      <c r="J466" s="1">
        <v>0</v>
      </c>
      <c r="K466" s="1">
        <v>0</v>
      </c>
      <c r="L466" s="1">
        <v>0</v>
      </c>
      <c r="M466" s="1">
        <v>0</v>
      </c>
      <c r="N466" s="1">
        <v>0</v>
      </c>
      <c r="O466" s="1">
        <v>0</v>
      </c>
      <c r="P466" s="1">
        <v>0</v>
      </c>
      <c r="Q466" s="1">
        <v>0</v>
      </c>
      <c r="R466" s="1">
        <f>SUM(F466:Q466)</f>
        <v>0</v>
      </c>
    </row>
    <row r="467" spans="2:18" x14ac:dyDescent="0.25">
      <c r="B467" s="24"/>
      <c r="C467" s="21" t="s">
        <v>12</v>
      </c>
      <c r="D467" s="21" t="s">
        <v>28</v>
      </c>
      <c r="F467" s="1">
        <v>0</v>
      </c>
      <c r="G467" s="1">
        <v>0</v>
      </c>
      <c r="H467" s="1">
        <v>0</v>
      </c>
      <c r="I467" s="1">
        <v>0</v>
      </c>
      <c r="J467" s="1">
        <v>0</v>
      </c>
      <c r="K467" s="1">
        <v>0</v>
      </c>
      <c r="L467" s="1">
        <v>0</v>
      </c>
      <c r="M467" s="1">
        <v>0</v>
      </c>
      <c r="N467" s="1">
        <v>0</v>
      </c>
      <c r="O467" s="1">
        <v>0</v>
      </c>
      <c r="P467" s="1">
        <v>0</v>
      </c>
      <c r="Q467" s="1">
        <v>0</v>
      </c>
      <c r="R467" s="1">
        <f>SUM(F467:Q467)</f>
        <v>0</v>
      </c>
    </row>
    <row r="468" spans="2:18" x14ac:dyDescent="0.25">
      <c r="B468" s="24"/>
      <c r="C468" s="21" t="s">
        <v>14</v>
      </c>
      <c r="D468" s="21" t="s">
        <v>29</v>
      </c>
      <c r="F468" s="23">
        <v>0</v>
      </c>
      <c r="G468" s="23">
        <v>0</v>
      </c>
      <c r="H468" s="23">
        <v>0</v>
      </c>
      <c r="I468" s="23">
        <v>0</v>
      </c>
      <c r="J468" s="23">
        <v>0</v>
      </c>
      <c r="K468" s="23">
        <v>0</v>
      </c>
      <c r="L468" s="23">
        <v>0</v>
      </c>
      <c r="M468" s="23">
        <v>0</v>
      </c>
      <c r="N468" s="23">
        <v>0</v>
      </c>
      <c r="O468" s="23">
        <v>0</v>
      </c>
      <c r="P468" s="23">
        <v>0</v>
      </c>
      <c r="Q468" s="23">
        <v>0</v>
      </c>
      <c r="R468" s="23">
        <f>SUM(F468:Q468)</f>
        <v>0</v>
      </c>
    </row>
    <row r="469" spans="2:18" x14ac:dyDescent="0.25">
      <c r="B469" s="24"/>
      <c r="C469" s="25"/>
      <c r="D469" s="28"/>
      <c r="F469" s="28"/>
      <c r="G469" s="28"/>
      <c r="H469" s="28"/>
      <c r="I469" s="28"/>
      <c r="J469" s="28"/>
      <c r="K469" s="28"/>
      <c r="L469" s="28"/>
      <c r="M469" s="28"/>
      <c r="N469" s="28"/>
      <c r="O469" s="28"/>
      <c r="P469" s="28"/>
      <c r="Q469" s="28"/>
    </row>
    <row r="470" spans="2:18" ht="13" thickBot="1" x14ac:dyDescent="0.3">
      <c r="B470" s="115">
        <v>9</v>
      </c>
      <c r="C470" s="21" t="s">
        <v>457</v>
      </c>
      <c r="F470" s="29">
        <f>ROUND(SUM(F460:F468),2)</f>
        <v>1876.68</v>
      </c>
      <c r="G470" s="29">
        <f t="shared" ref="G470:Q470" si="80">ROUND(SUM(G460:G468),2)</f>
        <v>1869.4</v>
      </c>
      <c r="H470" s="29">
        <f t="shared" si="80"/>
        <v>1862.13</v>
      </c>
      <c r="I470" s="29">
        <f t="shared" si="80"/>
        <v>1854.85</v>
      </c>
      <c r="J470" s="29">
        <f t="shared" si="80"/>
        <v>1847.57</v>
      </c>
      <c r="K470" s="29">
        <f t="shared" si="80"/>
        <v>1840.29</v>
      </c>
      <c r="L470" s="29">
        <f t="shared" si="80"/>
        <v>1833.02</v>
      </c>
      <c r="M470" s="29">
        <f t="shared" si="80"/>
        <v>1825.74</v>
      </c>
      <c r="N470" s="29">
        <f t="shared" si="80"/>
        <v>1818.46</v>
      </c>
      <c r="O470" s="29">
        <f t="shared" si="80"/>
        <v>1811.18</v>
      </c>
      <c r="P470" s="29">
        <f t="shared" si="80"/>
        <v>1803.91</v>
      </c>
      <c r="Q470" s="29">
        <f t="shared" si="80"/>
        <v>1796.63</v>
      </c>
      <c r="R470" s="29">
        <f>ROUND(SUM(R460:R468),2)</f>
        <v>22039.86</v>
      </c>
    </row>
    <row r="471" spans="2:18" ht="13" thickTop="1" x14ac:dyDescent="0.25">
      <c r="B471" s="24"/>
      <c r="C471" s="25"/>
    </row>
    <row r="472" spans="2:18" x14ac:dyDescent="0.25">
      <c r="B472" s="30"/>
      <c r="C472" s="30" t="s">
        <v>33</v>
      </c>
    </row>
    <row r="473" spans="2:18" x14ac:dyDescent="0.25">
      <c r="C473" s="21" t="s">
        <v>34</v>
      </c>
      <c r="D473" s="21" t="s">
        <v>35</v>
      </c>
    </row>
    <row r="474" spans="2:18" x14ac:dyDescent="0.25">
      <c r="C474" s="21" t="s">
        <v>36</v>
      </c>
      <c r="D474" s="21" t="s">
        <v>37</v>
      </c>
    </row>
    <row r="475" spans="2:18" x14ac:dyDescent="0.25">
      <c r="C475" s="21" t="s">
        <v>38</v>
      </c>
      <c r="D475" s="21" t="s">
        <v>39</v>
      </c>
    </row>
    <row r="476" spans="2:18" x14ac:dyDescent="0.25">
      <c r="C476" s="21" t="s">
        <v>40</v>
      </c>
      <c r="D476" s="21" t="s">
        <v>456</v>
      </c>
    </row>
    <row r="477" spans="2:18" x14ac:dyDescent="0.25">
      <c r="C477" s="21" t="s">
        <v>42</v>
      </c>
      <c r="D477" s="31" t="s">
        <v>43</v>
      </c>
    </row>
    <row r="478" spans="2:18" x14ac:dyDescent="0.25">
      <c r="C478" s="21" t="s">
        <v>44</v>
      </c>
      <c r="D478" s="31" t="s">
        <v>45</v>
      </c>
      <c r="G478" s="32"/>
    </row>
    <row r="479" spans="2:18" x14ac:dyDescent="0.25">
      <c r="C479" s="21" t="s">
        <v>46</v>
      </c>
      <c r="D479" s="21" t="s">
        <v>47</v>
      </c>
    </row>
    <row r="480" spans="2:18" x14ac:dyDescent="0.25">
      <c r="C480" s="21" t="s">
        <v>48</v>
      </c>
      <c r="D480" s="21" t="s">
        <v>458</v>
      </c>
    </row>
    <row r="481" spans="1:20" x14ac:dyDescent="0.25">
      <c r="B481" s="21"/>
      <c r="C481" s="21"/>
    </row>
    <row r="482" spans="1:20" ht="13" x14ac:dyDescent="0.3">
      <c r="B482" s="8" t="str">
        <f>Inputs!$A$6</f>
        <v>JANUARY 2021 THROUGH DECEMBER 2021</v>
      </c>
      <c r="C482" s="8"/>
      <c r="D482" s="8"/>
      <c r="E482" s="8"/>
      <c r="F482" s="8"/>
      <c r="G482" s="8"/>
      <c r="H482" s="8"/>
      <c r="I482" s="8"/>
      <c r="J482" s="8"/>
      <c r="K482" s="8"/>
      <c r="L482" s="8"/>
      <c r="M482" s="8"/>
      <c r="N482" s="8"/>
      <c r="O482" s="8"/>
      <c r="P482" s="8"/>
      <c r="Q482" s="8"/>
      <c r="R482" s="8"/>
      <c r="T482" s="1">
        <v>10</v>
      </c>
    </row>
    <row r="483" spans="1:20" x14ac:dyDescent="0.25">
      <c r="B483" s="9" t="s">
        <v>668</v>
      </c>
      <c r="C483" s="9"/>
      <c r="D483" s="9"/>
      <c r="E483" s="9"/>
      <c r="F483" s="9"/>
      <c r="G483" s="9"/>
      <c r="H483" s="9"/>
      <c r="I483" s="9"/>
      <c r="J483" s="9"/>
      <c r="K483" s="9"/>
      <c r="L483" s="9"/>
      <c r="M483" s="9"/>
      <c r="N483" s="9"/>
      <c r="O483" s="9"/>
      <c r="P483" s="9"/>
      <c r="Q483" s="9"/>
      <c r="R483" s="9"/>
    </row>
    <row r="484" spans="1:20" x14ac:dyDescent="0.25">
      <c r="B484" s="9"/>
      <c r="C484" s="9"/>
      <c r="D484" s="9"/>
      <c r="E484" s="9"/>
      <c r="F484" s="9"/>
      <c r="G484" s="9"/>
      <c r="H484" s="9"/>
      <c r="I484" s="9"/>
      <c r="J484" s="9"/>
      <c r="K484" s="9"/>
      <c r="L484" s="9"/>
      <c r="M484" s="9"/>
      <c r="N484" s="9"/>
      <c r="O484" s="9"/>
      <c r="P484" s="9"/>
      <c r="Q484" s="9"/>
      <c r="R484" s="9"/>
    </row>
    <row r="485" spans="1:20" x14ac:dyDescent="0.25">
      <c r="B485" s="9"/>
      <c r="C485" s="9"/>
      <c r="D485" s="9"/>
      <c r="E485" s="9"/>
      <c r="F485" s="9"/>
      <c r="G485" s="9"/>
      <c r="H485" s="9"/>
      <c r="I485" s="9"/>
      <c r="J485" s="9"/>
      <c r="K485" s="9"/>
      <c r="L485" s="9"/>
      <c r="M485" s="9"/>
      <c r="N485" s="9"/>
      <c r="O485" s="9"/>
      <c r="P485" s="9"/>
      <c r="Q485" s="9"/>
      <c r="R485" s="9"/>
    </row>
    <row r="486" spans="1:20" ht="13" thickBot="1" x14ac:dyDescent="0.3">
      <c r="B486" s="10"/>
      <c r="C486" s="10"/>
      <c r="D486" s="11"/>
      <c r="E486" s="11"/>
      <c r="F486" s="11"/>
      <c r="G486" s="11"/>
      <c r="H486" s="11"/>
      <c r="I486" s="11"/>
      <c r="J486" s="11"/>
      <c r="K486" s="3"/>
      <c r="L486" s="3"/>
      <c r="M486" s="3"/>
      <c r="N486" s="3"/>
      <c r="O486" s="3"/>
      <c r="P486" s="3"/>
      <c r="Q486" s="3"/>
      <c r="R486" s="3"/>
    </row>
    <row r="487" spans="1:20" x14ac:dyDescent="0.25">
      <c r="B487" s="315"/>
      <c r="C487" s="316"/>
      <c r="D487" s="317"/>
      <c r="E487" s="15" t="s">
        <v>0</v>
      </c>
      <c r="F487" s="15" t="str">
        <f>Inputs!C$11</f>
        <v>Estimated</v>
      </c>
      <c r="G487" s="15" t="str">
        <f>Inputs!D$11</f>
        <v>Estimated</v>
      </c>
      <c r="H487" s="15" t="str">
        <f>Inputs!E$11</f>
        <v>Estimated</v>
      </c>
      <c r="I487" s="15" t="str">
        <f>Inputs!F$11</f>
        <v>Estimated</v>
      </c>
      <c r="J487" s="15" t="str">
        <f>Inputs!G$11</f>
        <v>Estimated</v>
      </c>
      <c r="K487" s="15" t="str">
        <f>Inputs!H$11</f>
        <v>Estimated</v>
      </c>
      <c r="L487" s="15" t="str">
        <f>Inputs!I$11</f>
        <v>Estimated</v>
      </c>
      <c r="M487" s="15" t="str">
        <f>Inputs!J$11</f>
        <v>Estimated</v>
      </c>
      <c r="N487" s="15" t="str">
        <f>Inputs!K$11</f>
        <v>Estimated</v>
      </c>
      <c r="O487" s="15" t="str">
        <f>Inputs!L$11</f>
        <v>Estimated</v>
      </c>
      <c r="P487" s="15" t="str">
        <f>Inputs!M$11</f>
        <v>Estimated</v>
      </c>
      <c r="Q487" s="15" t="str">
        <f>Inputs!N$11</f>
        <v>Estimated</v>
      </c>
      <c r="R487" s="314" t="s">
        <v>461</v>
      </c>
    </row>
    <row r="488" spans="1:20" ht="13" thickBot="1" x14ac:dyDescent="0.3">
      <c r="B488" s="310"/>
      <c r="C488" s="18"/>
      <c r="D488" s="20" t="s">
        <v>3</v>
      </c>
      <c r="E488" s="19" t="s">
        <v>4</v>
      </c>
      <c r="F488" s="19" t="str">
        <f>Inputs!C$12</f>
        <v>January</v>
      </c>
      <c r="G488" s="19" t="str">
        <f>Inputs!D$12</f>
        <v>February</v>
      </c>
      <c r="H488" s="19" t="str">
        <f>Inputs!E$12</f>
        <v xml:space="preserve">March </v>
      </c>
      <c r="I488" s="19" t="str">
        <f>Inputs!F$12</f>
        <v xml:space="preserve">April </v>
      </c>
      <c r="J488" s="19" t="str">
        <f>Inputs!G$12</f>
        <v>May</v>
      </c>
      <c r="K488" s="19" t="str">
        <f>Inputs!H$12</f>
        <v>June</v>
      </c>
      <c r="L488" s="19" t="str">
        <f>Inputs!I$12</f>
        <v>July</v>
      </c>
      <c r="M488" s="19" t="str">
        <f>Inputs!J$12</f>
        <v>August</v>
      </c>
      <c r="N488" s="19" t="str">
        <f>Inputs!K$12</f>
        <v>September</v>
      </c>
      <c r="O488" s="19" t="str">
        <f>Inputs!L$12</f>
        <v>October</v>
      </c>
      <c r="P488" s="19" t="str">
        <f>Inputs!M$12</f>
        <v>November</v>
      </c>
      <c r="Q488" s="19" t="str">
        <f>Inputs!N$12</f>
        <v>December</v>
      </c>
      <c r="R488" s="20" t="str">
        <f>Inputs!O$12</f>
        <v>Total</v>
      </c>
    </row>
    <row r="489" spans="1:20" x14ac:dyDescent="0.25">
      <c r="B489" s="115">
        <v>1</v>
      </c>
      <c r="C489" s="21" t="s">
        <v>5</v>
      </c>
      <c r="D489" s="115"/>
    </row>
    <row r="490" spans="1:20" x14ac:dyDescent="0.25">
      <c r="A490" s="1">
        <f>A447+16</f>
        <v>177</v>
      </c>
      <c r="B490" s="115"/>
      <c r="C490" s="21" t="s">
        <v>6</v>
      </c>
      <c r="D490" s="21" t="s">
        <v>7</v>
      </c>
      <c r="F490" s="1">
        <v>0</v>
      </c>
      <c r="G490" s="1">
        <v>0</v>
      </c>
      <c r="H490" s="1">
        <v>0</v>
      </c>
      <c r="I490" s="1">
        <v>0</v>
      </c>
      <c r="J490" s="1">
        <v>0</v>
      </c>
      <c r="K490" s="1">
        <v>0</v>
      </c>
      <c r="L490" s="1">
        <v>0</v>
      </c>
      <c r="M490" s="1">
        <v>0</v>
      </c>
      <c r="N490" s="1">
        <v>0</v>
      </c>
      <c r="O490" s="1">
        <v>0</v>
      </c>
      <c r="P490" s="1">
        <v>0</v>
      </c>
      <c r="Q490" s="1">
        <v>0</v>
      </c>
      <c r="R490" s="1">
        <f>SUM(F490:Q490)</f>
        <v>0</v>
      </c>
    </row>
    <row r="491" spans="1:20" x14ac:dyDescent="0.25">
      <c r="A491" s="1">
        <f>A448+16</f>
        <v>182</v>
      </c>
      <c r="B491" s="115"/>
      <c r="C491" s="21" t="s">
        <v>8</v>
      </c>
      <c r="D491" s="21" t="s">
        <v>9</v>
      </c>
      <c r="F491" s="1">
        <v>0</v>
      </c>
      <c r="G491" s="1">
        <v>0</v>
      </c>
      <c r="H491" s="1">
        <v>0</v>
      </c>
      <c r="I491" s="1">
        <v>0</v>
      </c>
      <c r="J491" s="1">
        <v>0</v>
      </c>
      <c r="K491" s="1">
        <v>0</v>
      </c>
      <c r="L491" s="1">
        <v>0</v>
      </c>
      <c r="M491" s="1">
        <v>0</v>
      </c>
      <c r="N491" s="1">
        <v>0</v>
      </c>
      <c r="O491" s="1">
        <v>0</v>
      </c>
      <c r="P491" s="1">
        <v>0</v>
      </c>
      <c r="Q491" s="1">
        <v>0</v>
      </c>
      <c r="R491" s="1">
        <f>SUM(F491:Q491)</f>
        <v>0</v>
      </c>
    </row>
    <row r="492" spans="1:20" x14ac:dyDescent="0.25">
      <c r="A492" s="1">
        <f>A449+16</f>
        <v>180</v>
      </c>
      <c r="B492" s="115"/>
      <c r="C492" s="21" t="s">
        <v>10</v>
      </c>
      <c r="D492" s="21" t="s">
        <v>11</v>
      </c>
      <c r="F492" s="1">
        <v>0</v>
      </c>
      <c r="G492" s="1">
        <v>0</v>
      </c>
      <c r="H492" s="1">
        <v>0</v>
      </c>
      <c r="I492" s="1">
        <v>0</v>
      </c>
      <c r="J492" s="1">
        <v>0</v>
      </c>
      <c r="K492" s="1">
        <v>0</v>
      </c>
      <c r="L492" s="1">
        <v>0</v>
      </c>
      <c r="M492" s="1">
        <v>0</v>
      </c>
      <c r="N492" s="1">
        <v>0</v>
      </c>
      <c r="O492" s="1">
        <v>0</v>
      </c>
      <c r="P492" s="1">
        <v>0</v>
      </c>
      <c r="Q492" s="1">
        <v>0</v>
      </c>
      <c r="R492" s="1">
        <f>SUM(F492:Q492)</f>
        <v>0</v>
      </c>
    </row>
    <row r="493" spans="1:20" x14ac:dyDescent="0.25">
      <c r="A493" s="1">
        <f>A450+16</f>
        <v>189</v>
      </c>
      <c r="B493" s="115"/>
      <c r="C493" s="21" t="s">
        <v>12</v>
      </c>
      <c r="D493" s="21" t="s">
        <v>13</v>
      </c>
      <c r="F493" s="1">
        <v>0</v>
      </c>
      <c r="G493" s="1">
        <v>0</v>
      </c>
      <c r="H493" s="1">
        <v>0</v>
      </c>
      <c r="I493" s="1">
        <v>0</v>
      </c>
      <c r="J493" s="1">
        <v>0</v>
      </c>
      <c r="K493" s="1">
        <v>0</v>
      </c>
      <c r="L493" s="1">
        <v>0</v>
      </c>
      <c r="M493" s="1">
        <v>0</v>
      </c>
      <c r="N493" s="1">
        <v>0</v>
      </c>
      <c r="O493" s="1">
        <v>0</v>
      </c>
      <c r="P493" s="1">
        <v>0</v>
      </c>
      <c r="Q493" s="1">
        <v>0</v>
      </c>
      <c r="R493" s="1">
        <f>SUM(F493:Q493)</f>
        <v>0</v>
      </c>
    </row>
    <row r="494" spans="1:20" x14ac:dyDescent="0.25">
      <c r="A494" s="1">
        <f>A537-16</f>
        <v>187</v>
      </c>
      <c r="B494" s="115"/>
      <c r="C494" s="21" t="s">
        <v>14</v>
      </c>
      <c r="D494" s="21" t="s">
        <v>15</v>
      </c>
      <c r="F494" s="1">
        <v>0</v>
      </c>
      <c r="G494" s="1">
        <v>0</v>
      </c>
      <c r="H494" s="1">
        <v>0</v>
      </c>
      <c r="I494" s="1">
        <v>0</v>
      </c>
      <c r="J494" s="1">
        <v>0</v>
      </c>
      <c r="K494" s="1">
        <v>0</v>
      </c>
      <c r="L494" s="1">
        <v>0</v>
      </c>
      <c r="M494" s="1">
        <v>0</v>
      </c>
      <c r="N494" s="1">
        <v>0</v>
      </c>
      <c r="O494" s="1">
        <v>0</v>
      </c>
      <c r="P494" s="1">
        <v>0</v>
      </c>
      <c r="Q494" s="1">
        <v>0</v>
      </c>
      <c r="R494" s="1">
        <f>SUM(F494:Q494)</f>
        <v>0</v>
      </c>
    </row>
    <row r="495" spans="1:20" x14ac:dyDescent="0.25">
      <c r="B495" s="115">
        <v>2</v>
      </c>
      <c r="C495" s="21" t="s">
        <v>16</v>
      </c>
      <c r="D495" s="115"/>
      <c r="E495" s="1">
        <v>20967.64</v>
      </c>
      <c r="F495" s="1">
        <f t="shared" ref="F495:Q495" si="81">E495+F491-F492</f>
        <v>20967.64</v>
      </c>
      <c r="G495" s="1">
        <f t="shared" si="81"/>
        <v>20967.64</v>
      </c>
      <c r="H495" s="1">
        <f t="shared" si="81"/>
        <v>20967.64</v>
      </c>
      <c r="I495" s="1">
        <f t="shared" si="81"/>
        <v>20967.64</v>
      </c>
      <c r="J495" s="1">
        <f t="shared" si="81"/>
        <v>20967.64</v>
      </c>
      <c r="K495" s="1">
        <f t="shared" si="81"/>
        <v>20967.64</v>
      </c>
      <c r="L495" s="1">
        <f t="shared" si="81"/>
        <v>20967.64</v>
      </c>
      <c r="M495" s="1">
        <f t="shared" si="81"/>
        <v>20967.64</v>
      </c>
      <c r="N495" s="1">
        <f t="shared" si="81"/>
        <v>20967.64</v>
      </c>
      <c r="O495" s="1">
        <f t="shared" si="81"/>
        <v>20967.64</v>
      </c>
      <c r="P495" s="1">
        <f t="shared" si="81"/>
        <v>20967.64</v>
      </c>
      <c r="Q495" s="1">
        <f t="shared" si="81"/>
        <v>20967.64</v>
      </c>
    </row>
    <row r="496" spans="1:20" x14ac:dyDescent="0.25">
      <c r="B496" s="115">
        <v>3</v>
      </c>
      <c r="C496" s="21" t="s">
        <v>459</v>
      </c>
      <c r="D496" s="115"/>
      <c r="E496" s="22">
        <v>-17118.906713768833</v>
      </c>
      <c r="F496" s="1">
        <f t="shared" ref="F496:Q496" si="82">E496-F507-F508-F509+F492+F493-F494</f>
        <v>-17188.796713768832</v>
      </c>
      <c r="G496" s="1">
        <f t="shared" si="82"/>
        <v>-17258.686713768831</v>
      </c>
      <c r="H496" s="1">
        <f t="shared" si="82"/>
        <v>-17328.576713768831</v>
      </c>
      <c r="I496" s="1">
        <f t="shared" si="82"/>
        <v>-17398.46671376883</v>
      </c>
      <c r="J496" s="1">
        <f t="shared" si="82"/>
        <v>-17468.35671376883</v>
      </c>
      <c r="K496" s="1">
        <f t="shared" si="82"/>
        <v>-17538.246713768829</v>
      </c>
      <c r="L496" s="1">
        <f t="shared" si="82"/>
        <v>-17608.136713768828</v>
      </c>
      <c r="M496" s="1">
        <f t="shared" si="82"/>
        <v>-17678.026713768828</v>
      </c>
      <c r="N496" s="1">
        <f t="shared" si="82"/>
        <v>-17747.916713768827</v>
      </c>
      <c r="O496" s="1">
        <f t="shared" si="82"/>
        <v>-17817.806713768827</v>
      </c>
      <c r="P496" s="1">
        <f t="shared" si="82"/>
        <v>-17887.696713768826</v>
      </c>
      <c r="Q496" s="1">
        <f t="shared" si="82"/>
        <v>-17957.586713768826</v>
      </c>
    </row>
    <row r="497" spans="1:18" x14ac:dyDescent="0.25">
      <c r="B497" s="115">
        <v>4</v>
      </c>
      <c r="C497" s="21" t="s">
        <v>18</v>
      </c>
      <c r="D497" s="115"/>
      <c r="E497" s="23">
        <v>0</v>
      </c>
      <c r="F497" s="23">
        <f t="shared" ref="F497:Q497" si="83">E497+F490-F491</f>
        <v>0</v>
      </c>
      <c r="G497" s="23">
        <f t="shared" si="83"/>
        <v>0</v>
      </c>
      <c r="H497" s="23">
        <f t="shared" si="83"/>
        <v>0</v>
      </c>
      <c r="I497" s="23">
        <f t="shared" si="83"/>
        <v>0</v>
      </c>
      <c r="J497" s="23">
        <f t="shared" si="83"/>
        <v>0</v>
      </c>
      <c r="K497" s="23">
        <f t="shared" si="83"/>
        <v>0</v>
      </c>
      <c r="L497" s="23">
        <f t="shared" si="83"/>
        <v>0</v>
      </c>
      <c r="M497" s="23">
        <f t="shared" si="83"/>
        <v>0</v>
      </c>
      <c r="N497" s="23">
        <f t="shared" si="83"/>
        <v>0</v>
      </c>
      <c r="O497" s="23">
        <f t="shared" si="83"/>
        <v>0</v>
      </c>
      <c r="P497" s="23">
        <f t="shared" si="83"/>
        <v>0</v>
      </c>
      <c r="Q497" s="23">
        <f t="shared" si="83"/>
        <v>0</v>
      </c>
    </row>
    <row r="498" spans="1:18" x14ac:dyDescent="0.25">
      <c r="B498" s="115">
        <v>5</v>
      </c>
      <c r="C498" s="21" t="s">
        <v>460</v>
      </c>
      <c r="D498" s="115"/>
      <c r="E498" s="23">
        <f>ROUND(SUM(E495:E497),2)</f>
        <v>3848.73</v>
      </c>
      <c r="F498" s="23">
        <f t="shared" ref="F498:Q498" si="84">SUM(F495:F497)</f>
        <v>3778.8432862311674</v>
      </c>
      <c r="G498" s="23">
        <f t="shared" si="84"/>
        <v>3708.953286231168</v>
      </c>
      <c r="H498" s="23">
        <f t="shared" si="84"/>
        <v>3639.0632862311686</v>
      </c>
      <c r="I498" s="23">
        <f t="shared" si="84"/>
        <v>3569.1732862311692</v>
      </c>
      <c r="J498" s="23">
        <f t="shared" si="84"/>
        <v>3499.2832862311698</v>
      </c>
      <c r="K498" s="23">
        <f t="shared" si="84"/>
        <v>3429.3932862311704</v>
      </c>
      <c r="L498" s="23">
        <f t="shared" si="84"/>
        <v>3359.5032862311709</v>
      </c>
      <c r="M498" s="23">
        <f t="shared" si="84"/>
        <v>3289.6132862311715</v>
      </c>
      <c r="N498" s="23">
        <f t="shared" si="84"/>
        <v>3219.7232862311721</v>
      </c>
      <c r="O498" s="23">
        <f t="shared" si="84"/>
        <v>3149.8332862311727</v>
      </c>
      <c r="P498" s="23">
        <f t="shared" si="84"/>
        <v>3079.9432862311733</v>
      </c>
      <c r="Q498" s="23">
        <f t="shared" si="84"/>
        <v>3010.0532862311738</v>
      </c>
    </row>
    <row r="499" spans="1:18" x14ac:dyDescent="0.25">
      <c r="B499" s="115"/>
      <c r="C499" s="21"/>
    </row>
    <row r="500" spans="1:18" x14ac:dyDescent="0.25">
      <c r="B500" s="115">
        <v>6</v>
      </c>
      <c r="C500" s="21" t="s">
        <v>20</v>
      </c>
      <c r="D500" s="21"/>
      <c r="F500" s="1">
        <f t="shared" ref="F500:Q500" si="85">(E498+F498)/2</f>
        <v>3813.7866431155835</v>
      </c>
      <c r="G500" s="1">
        <f t="shared" si="85"/>
        <v>3743.8982862311677</v>
      </c>
      <c r="H500" s="1">
        <f t="shared" si="85"/>
        <v>3674.0082862311683</v>
      </c>
      <c r="I500" s="1">
        <f t="shared" si="85"/>
        <v>3604.1182862311689</v>
      </c>
      <c r="J500" s="1">
        <f t="shared" si="85"/>
        <v>3534.2282862311695</v>
      </c>
      <c r="K500" s="1">
        <f t="shared" si="85"/>
        <v>3464.3382862311701</v>
      </c>
      <c r="L500" s="1">
        <f t="shared" si="85"/>
        <v>3394.4482862311706</v>
      </c>
      <c r="M500" s="1">
        <f t="shared" si="85"/>
        <v>3324.5582862311712</v>
      </c>
      <c r="N500" s="1">
        <f t="shared" si="85"/>
        <v>3254.6682862311718</v>
      </c>
      <c r="O500" s="1">
        <f t="shared" si="85"/>
        <v>3184.7782862311724</v>
      </c>
      <c r="P500" s="1">
        <f t="shared" si="85"/>
        <v>3114.888286231173</v>
      </c>
      <c r="Q500" s="1">
        <f t="shared" si="85"/>
        <v>3044.9982862311736</v>
      </c>
    </row>
    <row r="501" spans="1:18" x14ac:dyDescent="0.25">
      <c r="B501" s="24"/>
      <c r="C501" s="25"/>
      <c r="G501" s="1" t="s">
        <v>161</v>
      </c>
    </row>
    <row r="502" spans="1:18" x14ac:dyDescent="0.25">
      <c r="B502" s="115">
        <v>7</v>
      </c>
      <c r="C502" s="21" t="s">
        <v>21</v>
      </c>
      <c r="F502" s="26"/>
      <c r="G502" s="26"/>
      <c r="H502" s="26"/>
      <c r="I502" s="26"/>
      <c r="J502" s="26"/>
      <c r="K502" s="26"/>
      <c r="L502" s="26"/>
      <c r="M502" s="26"/>
      <c r="N502" s="26"/>
      <c r="O502" s="26"/>
      <c r="P502" s="26"/>
      <c r="Q502" s="26"/>
    </row>
    <row r="503" spans="1:18" x14ac:dyDescent="0.25">
      <c r="B503" s="24"/>
      <c r="C503" s="21" t="s">
        <v>6</v>
      </c>
      <c r="D503" s="21" t="s">
        <v>454</v>
      </c>
      <c r="F503" s="1">
        <f>F500*Inputs!C$15</f>
        <v>19.034248793921289</v>
      </c>
      <c r="G503" s="1">
        <f>G500*Inputs!D$15</f>
        <v>18.685442608043626</v>
      </c>
      <c r="H503" s="1">
        <f>H500*Inputs!E$15</f>
        <v>18.336628221531331</v>
      </c>
      <c r="I503" s="1">
        <f>I500*Inputs!F$15</f>
        <v>17.987813835019036</v>
      </c>
      <c r="J503" s="1">
        <f>J500*Inputs!G$15</f>
        <v>17.638999448506741</v>
      </c>
      <c r="K503" s="1">
        <f>K500*Inputs!H$15</f>
        <v>17.290185061994446</v>
      </c>
      <c r="L503" s="1">
        <f>L500*Inputs!I$15</f>
        <v>16.941370675482148</v>
      </c>
      <c r="M503" s="1">
        <f>M500*Inputs!J$15</f>
        <v>16.592556288969853</v>
      </c>
      <c r="N503" s="1">
        <f>N500*Inputs!K$15</f>
        <v>16.243741902457558</v>
      </c>
      <c r="O503" s="1">
        <f>O500*Inputs!L$15</f>
        <v>15.894927515945264</v>
      </c>
      <c r="P503" s="1">
        <f>P500*Inputs!M$15</f>
        <v>15.546113129432969</v>
      </c>
      <c r="Q503" s="1">
        <f>Q500*Inputs!N$15</f>
        <v>15.197298742920673</v>
      </c>
      <c r="R503" s="1">
        <f>SUM(F503:Q503)</f>
        <v>205.38932622422493</v>
      </c>
    </row>
    <row r="504" spans="1:18" x14ac:dyDescent="0.25">
      <c r="B504" s="24"/>
      <c r="C504" s="21" t="s">
        <v>8</v>
      </c>
      <c r="D504" s="21" t="s">
        <v>455</v>
      </c>
      <c r="F504" s="1">
        <f>F500*Inputs!C$14</f>
        <v>2.8366358087989023</v>
      </c>
      <c r="G504" s="1">
        <f>G500*Inputs!D$14</f>
        <v>2.7846539245699256</v>
      </c>
      <c r="H504" s="1">
        <f>H500*Inputs!E$14</f>
        <v>2.7326708182168669</v>
      </c>
      <c r="I504" s="1">
        <f>I500*Inputs!F$14</f>
        <v>2.6806877118638077</v>
      </c>
      <c r="J504" s="1">
        <f>J500*Inputs!G$14</f>
        <v>2.6287046055107486</v>
      </c>
      <c r="K504" s="1">
        <f>K500*Inputs!H$14</f>
        <v>2.5767214991576894</v>
      </c>
      <c r="L504" s="1">
        <f>L500*Inputs!I$14</f>
        <v>2.5247383928046303</v>
      </c>
      <c r="M504" s="1">
        <f>M500*Inputs!J$14</f>
        <v>2.4727552864515712</v>
      </c>
      <c r="N504" s="1">
        <f>N500*Inputs!K$14</f>
        <v>2.420772180098512</v>
      </c>
      <c r="O504" s="1">
        <f>O500*Inputs!L$14</f>
        <v>2.3687890737454529</v>
      </c>
      <c r="P504" s="1">
        <f>P500*Inputs!M$14</f>
        <v>2.3168059673923938</v>
      </c>
      <c r="Q504" s="1">
        <f>Q500*Inputs!N$14</f>
        <v>2.2648228610393346</v>
      </c>
      <c r="R504" s="1">
        <f>SUM(F504:Q504)</f>
        <v>30.608758129649836</v>
      </c>
    </row>
    <row r="505" spans="1:18" x14ac:dyDescent="0.25">
      <c r="B505" s="24"/>
      <c r="C505" s="25"/>
      <c r="G505" s="26"/>
      <c r="H505" s="26"/>
      <c r="I505" s="26"/>
      <c r="J505" s="26"/>
      <c r="K505" s="26"/>
      <c r="L505" s="26"/>
      <c r="M505" s="26"/>
      <c r="N505" s="26"/>
      <c r="O505" s="26"/>
      <c r="P505" s="26"/>
      <c r="Q505" s="26"/>
    </row>
    <row r="506" spans="1:18" x14ac:dyDescent="0.25">
      <c r="B506" s="115">
        <v>8</v>
      </c>
      <c r="C506" s="21" t="s">
        <v>24</v>
      </c>
    </row>
    <row r="507" spans="1:18" x14ac:dyDescent="0.25">
      <c r="A507" s="1">
        <f>A464+16</f>
        <v>185</v>
      </c>
      <c r="B507" s="24"/>
      <c r="C507" s="21" t="s">
        <v>6</v>
      </c>
      <c r="D507" s="21" t="s">
        <v>25</v>
      </c>
      <c r="E507" s="27"/>
      <c r="F507" s="1">
        <v>69.89</v>
      </c>
      <c r="G507" s="1">
        <v>69.89</v>
      </c>
      <c r="H507" s="1">
        <v>69.89</v>
      </c>
      <c r="I507" s="1">
        <v>69.89</v>
      </c>
      <c r="J507" s="1">
        <v>69.89</v>
      </c>
      <c r="K507" s="1">
        <v>69.89</v>
      </c>
      <c r="L507" s="1">
        <v>69.89</v>
      </c>
      <c r="M507" s="1">
        <v>69.89</v>
      </c>
      <c r="N507" s="1">
        <v>69.89</v>
      </c>
      <c r="O507" s="1">
        <v>69.89</v>
      </c>
      <c r="P507" s="1">
        <v>69.89</v>
      </c>
      <c r="Q507" s="1">
        <v>69.89</v>
      </c>
      <c r="R507" s="1">
        <f>SUM(F507:Q507)</f>
        <v>838.68</v>
      </c>
    </row>
    <row r="508" spans="1:18" x14ac:dyDescent="0.25">
      <c r="B508" s="24"/>
      <c r="C508" s="21" t="s">
        <v>8</v>
      </c>
      <c r="D508" s="21" t="s">
        <v>26</v>
      </c>
      <c r="F508" s="1">
        <v>0</v>
      </c>
      <c r="G508" s="1">
        <v>0</v>
      </c>
      <c r="H508" s="1">
        <v>0</v>
      </c>
      <c r="I508" s="1">
        <v>0</v>
      </c>
      <c r="J508" s="1">
        <v>0</v>
      </c>
      <c r="K508" s="1">
        <v>0</v>
      </c>
      <c r="L508" s="1">
        <v>0</v>
      </c>
      <c r="M508" s="1">
        <v>0</v>
      </c>
      <c r="N508" s="1">
        <v>0</v>
      </c>
      <c r="O508" s="1">
        <v>0</v>
      </c>
      <c r="P508" s="1">
        <v>0</v>
      </c>
      <c r="Q508" s="1">
        <v>0</v>
      </c>
      <c r="R508" s="1">
        <f>SUM(F508:Q508)</f>
        <v>0</v>
      </c>
    </row>
    <row r="509" spans="1:18" x14ac:dyDescent="0.25">
      <c r="B509" s="24"/>
      <c r="C509" s="21" t="s">
        <v>10</v>
      </c>
      <c r="D509" s="21" t="s">
        <v>27</v>
      </c>
      <c r="F509" s="1">
        <v>0</v>
      </c>
      <c r="G509" s="1">
        <v>0</v>
      </c>
      <c r="H509" s="1">
        <v>0</v>
      </c>
      <c r="I509" s="1">
        <v>0</v>
      </c>
      <c r="J509" s="1">
        <v>0</v>
      </c>
      <c r="K509" s="1">
        <v>0</v>
      </c>
      <c r="L509" s="1">
        <v>0</v>
      </c>
      <c r="M509" s="1">
        <v>0</v>
      </c>
      <c r="N509" s="1">
        <v>0</v>
      </c>
      <c r="O509" s="1">
        <v>0</v>
      </c>
      <c r="P509" s="1">
        <v>0</v>
      </c>
      <c r="Q509" s="1">
        <v>0</v>
      </c>
      <c r="R509" s="1">
        <f>SUM(F509:Q509)</f>
        <v>0</v>
      </c>
    </row>
    <row r="510" spans="1:18" x14ac:dyDescent="0.25">
      <c r="B510" s="24"/>
      <c r="C510" s="21" t="s">
        <v>12</v>
      </c>
      <c r="D510" s="21" t="s">
        <v>28</v>
      </c>
      <c r="F510" s="1">
        <v>0</v>
      </c>
      <c r="G510" s="1">
        <v>0</v>
      </c>
      <c r="H510" s="1">
        <v>0</v>
      </c>
      <c r="I510" s="1">
        <v>0</v>
      </c>
      <c r="J510" s="1">
        <v>0</v>
      </c>
      <c r="K510" s="1">
        <v>0</v>
      </c>
      <c r="L510" s="1">
        <v>0</v>
      </c>
      <c r="M510" s="1">
        <v>0</v>
      </c>
      <c r="N510" s="1">
        <v>0</v>
      </c>
      <c r="O510" s="1">
        <v>0</v>
      </c>
      <c r="P510" s="1">
        <v>0</v>
      </c>
      <c r="Q510" s="1">
        <v>0</v>
      </c>
      <c r="R510" s="1">
        <f>SUM(F510:Q510)</f>
        <v>0</v>
      </c>
    </row>
    <row r="511" spans="1:18" x14ac:dyDescent="0.25">
      <c r="B511" s="24"/>
      <c r="C511" s="21" t="s">
        <v>14</v>
      </c>
      <c r="D511" s="21" t="s">
        <v>29</v>
      </c>
      <c r="F511" s="23">
        <v>0</v>
      </c>
      <c r="G511" s="23">
        <v>0</v>
      </c>
      <c r="H511" s="23">
        <v>0</v>
      </c>
      <c r="I511" s="23">
        <v>0</v>
      </c>
      <c r="J511" s="23">
        <v>0</v>
      </c>
      <c r="K511" s="23">
        <v>0</v>
      </c>
      <c r="L511" s="23">
        <v>0</v>
      </c>
      <c r="M511" s="23">
        <v>0</v>
      </c>
      <c r="N511" s="23">
        <v>0</v>
      </c>
      <c r="O511" s="23">
        <v>0</v>
      </c>
      <c r="P511" s="23">
        <v>0</v>
      </c>
      <c r="Q511" s="23">
        <v>0</v>
      </c>
      <c r="R511" s="23">
        <f>SUM(F511:Q511)</f>
        <v>0</v>
      </c>
    </row>
    <row r="512" spans="1:18" x14ac:dyDescent="0.25">
      <c r="B512" s="24"/>
      <c r="C512" s="25"/>
      <c r="D512" s="28"/>
      <c r="F512" s="28"/>
      <c r="G512" s="28"/>
      <c r="H512" s="28"/>
      <c r="I512" s="28"/>
      <c r="J512" s="28"/>
      <c r="K512" s="28"/>
      <c r="L512" s="28"/>
      <c r="M512" s="28"/>
      <c r="N512" s="28"/>
      <c r="O512" s="28"/>
      <c r="P512" s="28"/>
      <c r="Q512" s="28"/>
    </row>
    <row r="513" spans="2:20" ht="13" thickBot="1" x14ac:dyDescent="0.3">
      <c r="B513" s="115">
        <v>9</v>
      </c>
      <c r="C513" s="21" t="s">
        <v>457</v>
      </c>
      <c r="F513" s="29">
        <f>ROUND(SUM(F503:F511),2)</f>
        <v>91.76</v>
      </c>
      <c r="G513" s="29">
        <f t="shared" ref="G513:Q513" si="86">ROUND(SUM(G503:G511),2)</f>
        <v>91.36</v>
      </c>
      <c r="H513" s="29">
        <f t="shared" si="86"/>
        <v>90.96</v>
      </c>
      <c r="I513" s="29">
        <f t="shared" si="86"/>
        <v>90.56</v>
      </c>
      <c r="J513" s="29">
        <f t="shared" si="86"/>
        <v>90.16</v>
      </c>
      <c r="K513" s="29">
        <f t="shared" si="86"/>
        <v>89.76</v>
      </c>
      <c r="L513" s="29">
        <f t="shared" si="86"/>
        <v>89.36</v>
      </c>
      <c r="M513" s="29">
        <f t="shared" si="86"/>
        <v>88.96</v>
      </c>
      <c r="N513" s="29">
        <f t="shared" si="86"/>
        <v>88.55</v>
      </c>
      <c r="O513" s="29">
        <f t="shared" si="86"/>
        <v>88.15</v>
      </c>
      <c r="P513" s="29">
        <f t="shared" si="86"/>
        <v>87.75</v>
      </c>
      <c r="Q513" s="29">
        <f t="shared" si="86"/>
        <v>87.35</v>
      </c>
      <c r="R513" s="29">
        <f>ROUND(SUM(R503:R511),2)</f>
        <v>1074.68</v>
      </c>
    </row>
    <row r="514" spans="2:20" ht="13" thickTop="1" x14ac:dyDescent="0.25">
      <c r="B514" s="24"/>
      <c r="C514" s="25"/>
    </row>
    <row r="515" spans="2:20" x14ac:dyDescent="0.25">
      <c r="B515" s="30"/>
      <c r="C515" s="30" t="s">
        <v>33</v>
      </c>
    </row>
    <row r="516" spans="2:20" x14ac:dyDescent="0.25">
      <c r="C516" s="21" t="s">
        <v>34</v>
      </c>
      <c r="D516" s="21" t="s">
        <v>35</v>
      </c>
    </row>
    <row r="517" spans="2:20" x14ac:dyDescent="0.25">
      <c r="C517" s="21" t="s">
        <v>36</v>
      </c>
      <c r="D517" s="21" t="s">
        <v>37</v>
      </c>
    </row>
    <row r="518" spans="2:20" x14ac:dyDescent="0.25">
      <c r="C518" s="21" t="s">
        <v>38</v>
      </c>
      <c r="D518" s="21" t="s">
        <v>39</v>
      </c>
    </row>
    <row r="519" spans="2:20" x14ac:dyDescent="0.25">
      <c r="C519" s="21" t="s">
        <v>40</v>
      </c>
      <c r="D519" s="21" t="s">
        <v>456</v>
      </c>
    </row>
    <row r="520" spans="2:20" x14ac:dyDescent="0.25">
      <c r="C520" s="21" t="s">
        <v>42</v>
      </c>
      <c r="D520" s="31" t="s">
        <v>43</v>
      </c>
    </row>
    <row r="521" spans="2:20" x14ac:dyDescent="0.25">
      <c r="C521" s="21" t="s">
        <v>44</v>
      </c>
      <c r="D521" s="31" t="s">
        <v>45</v>
      </c>
      <c r="G521" s="32"/>
    </row>
    <row r="522" spans="2:20" x14ac:dyDescent="0.25">
      <c r="C522" s="21" t="s">
        <v>46</v>
      </c>
      <c r="D522" s="21" t="s">
        <v>47</v>
      </c>
    </row>
    <row r="523" spans="2:20" x14ac:dyDescent="0.25">
      <c r="C523" s="21" t="s">
        <v>48</v>
      </c>
      <c r="D523" s="21" t="s">
        <v>458</v>
      </c>
    </row>
    <row r="524" spans="2:20" x14ac:dyDescent="0.25">
      <c r="B524" s="21"/>
      <c r="C524" s="21"/>
    </row>
    <row r="525" spans="2:20" s="574" customFormat="1" ht="14" x14ac:dyDescent="0.3">
      <c r="B525" s="575" t="str">
        <f>Inputs!$A$6</f>
        <v>JANUARY 2021 THROUGH DECEMBER 2021</v>
      </c>
      <c r="C525" s="575"/>
      <c r="D525" s="575"/>
      <c r="E525" s="575"/>
      <c r="F525" s="575"/>
      <c r="G525" s="575"/>
      <c r="H525" s="575"/>
      <c r="I525" s="575"/>
      <c r="J525" s="575"/>
      <c r="K525" s="575"/>
      <c r="L525" s="575"/>
      <c r="M525" s="575"/>
      <c r="N525" s="575"/>
      <c r="O525" s="575"/>
      <c r="P525" s="575"/>
      <c r="Q525" s="575"/>
      <c r="R525" s="575"/>
      <c r="T525" s="574">
        <v>11</v>
      </c>
    </row>
    <row r="526" spans="2:20" s="574" customFormat="1" ht="14" x14ac:dyDescent="0.3">
      <c r="B526" s="577"/>
      <c r="C526" s="576"/>
      <c r="D526" s="576"/>
      <c r="E526" s="576"/>
      <c r="F526" s="576"/>
      <c r="G526" s="576"/>
      <c r="H526" s="576"/>
      <c r="I526" s="576"/>
      <c r="J526" s="577" t="s">
        <v>626</v>
      </c>
      <c r="K526" s="576"/>
      <c r="L526" s="576"/>
      <c r="M526" s="576"/>
      <c r="N526" s="576"/>
      <c r="O526" s="576"/>
      <c r="P526" s="576"/>
      <c r="Q526" s="576"/>
      <c r="R526" s="576"/>
    </row>
    <row r="527" spans="2:20" x14ac:dyDescent="0.25">
      <c r="B527" s="9"/>
      <c r="C527" s="9"/>
      <c r="D527" s="9"/>
      <c r="E527" s="9"/>
      <c r="F527" s="9"/>
      <c r="G527" s="9"/>
      <c r="H527" s="9"/>
      <c r="I527" s="9"/>
      <c r="J527" s="9"/>
      <c r="K527" s="9"/>
      <c r="L527" s="9"/>
      <c r="M527" s="9"/>
      <c r="N527" s="9"/>
      <c r="O527" s="9"/>
      <c r="P527" s="9"/>
      <c r="Q527" s="9"/>
      <c r="R527" s="9"/>
    </row>
    <row r="528" spans="2:20" x14ac:dyDescent="0.25">
      <c r="B528" s="9"/>
      <c r="C528" s="9"/>
      <c r="D528" s="9"/>
      <c r="E528" s="9"/>
      <c r="F528" s="9"/>
      <c r="G528" s="9"/>
      <c r="H528" s="9"/>
      <c r="I528" s="9"/>
      <c r="J528" s="9"/>
      <c r="K528" s="9"/>
      <c r="L528" s="9"/>
      <c r="M528" s="9"/>
      <c r="N528" s="9"/>
      <c r="O528" s="9"/>
      <c r="P528" s="9"/>
      <c r="Q528" s="9"/>
      <c r="R528" s="9"/>
    </row>
    <row r="529" spans="1:18" ht="13" thickBot="1" x14ac:dyDescent="0.3">
      <c r="B529" s="10"/>
      <c r="C529" s="10"/>
      <c r="D529" s="11"/>
      <c r="E529" s="11"/>
      <c r="F529" s="11"/>
      <c r="G529" s="11"/>
      <c r="H529" s="11"/>
      <c r="I529" s="11"/>
      <c r="J529" s="11"/>
      <c r="K529" s="3"/>
      <c r="L529" s="3"/>
      <c r="M529" s="3"/>
      <c r="N529" s="3"/>
      <c r="O529" s="3"/>
      <c r="P529" s="3"/>
      <c r="Q529" s="3"/>
      <c r="R529" s="3"/>
    </row>
    <row r="530" spans="1:18" x14ac:dyDescent="0.25">
      <c r="B530" s="315"/>
      <c r="C530" s="316"/>
      <c r="D530" s="317"/>
      <c r="E530" s="15" t="s">
        <v>0</v>
      </c>
      <c r="F530" s="15" t="str">
        <f>Inputs!C$11</f>
        <v>Estimated</v>
      </c>
      <c r="G530" s="15" t="str">
        <f>Inputs!D$11</f>
        <v>Estimated</v>
      </c>
      <c r="H530" s="15" t="str">
        <f>Inputs!E$11</f>
        <v>Estimated</v>
      </c>
      <c r="I530" s="15" t="str">
        <f>Inputs!F$11</f>
        <v>Estimated</v>
      </c>
      <c r="J530" s="15" t="str">
        <f>Inputs!G$11</f>
        <v>Estimated</v>
      </c>
      <c r="K530" s="15" t="str">
        <f>Inputs!H$11</f>
        <v>Estimated</v>
      </c>
      <c r="L530" s="15" t="str">
        <f>Inputs!I$11</f>
        <v>Estimated</v>
      </c>
      <c r="M530" s="15" t="str">
        <f>Inputs!J$11</f>
        <v>Estimated</v>
      </c>
      <c r="N530" s="15" t="str">
        <f>Inputs!K$11</f>
        <v>Estimated</v>
      </c>
      <c r="O530" s="15" t="str">
        <f>Inputs!L$11</f>
        <v>Estimated</v>
      </c>
      <c r="P530" s="15" t="str">
        <f>Inputs!M$11</f>
        <v>Estimated</v>
      </c>
      <c r="Q530" s="15" t="str">
        <f>Inputs!N$11</f>
        <v>Estimated</v>
      </c>
      <c r="R530" s="314" t="s">
        <v>461</v>
      </c>
    </row>
    <row r="531" spans="1:18" ht="13" thickBot="1" x14ac:dyDescent="0.3">
      <c r="B531" s="310"/>
      <c r="C531" s="18"/>
      <c r="D531" s="20" t="s">
        <v>3</v>
      </c>
      <c r="E531" s="19" t="s">
        <v>4</v>
      </c>
      <c r="F531" s="19" t="str">
        <f>Inputs!C$12</f>
        <v>January</v>
      </c>
      <c r="G531" s="19" t="str">
        <f>Inputs!D$12</f>
        <v>February</v>
      </c>
      <c r="H531" s="19" t="str">
        <f>Inputs!E$12</f>
        <v xml:space="preserve">March </v>
      </c>
      <c r="I531" s="19" t="str">
        <f>Inputs!F$12</f>
        <v xml:space="preserve">April </v>
      </c>
      <c r="J531" s="19" t="str">
        <f>Inputs!G$12</f>
        <v>May</v>
      </c>
      <c r="K531" s="19" t="str">
        <f>Inputs!H$12</f>
        <v>June</v>
      </c>
      <c r="L531" s="19" t="str">
        <f>Inputs!I$12</f>
        <v>July</v>
      </c>
      <c r="M531" s="19" t="str">
        <f>Inputs!J$12</f>
        <v>August</v>
      </c>
      <c r="N531" s="19" t="str">
        <f>Inputs!K$12</f>
        <v>September</v>
      </c>
      <c r="O531" s="19" t="str">
        <f>Inputs!L$12</f>
        <v>October</v>
      </c>
      <c r="P531" s="19" t="str">
        <f>Inputs!M$12</f>
        <v>November</v>
      </c>
      <c r="Q531" s="19" t="str">
        <f>Inputs!N$12</f>
        <v>December</v>
      </c>
      <c r="R531" s="20" t="str">
        <f>Inputs!O$12</f>
        <v>Total</v>
      </c>
    </row>
    <row r="532" spans="1:18" x14ac:dyDescent="0.25">
      <c r="B532" s="115">
        <v>1</v>
      </c>
      <c r="C532" s="21" t="s">
        <v>5</v>
      </c>
      <c r="D532" s="115"/>
    </row>
    <row r="533" spans="1:18" x14ac:dyDescent="0.25">
      <c r="A533" s="1">
        <f>A490+16</f>
        <v>193</v>
      </c>
      <c r="B533" s="115"/>
      <c r="C533" s="21" t="s">
        <v>6</v>
      </c>
      <c r="D533" s="21" t="s">
        <v>7</v>
      </c>
      <c r="F533" s="1">
        <v>0</v>
      </c>
      <c r="G533" s="1">
        <v>0</v>
      </c>
      <c r="H533" s="1">
        <v>0</v>
      </c>
      <c r="I533" s="1">
        <v>0</v>
      </c>
      <c r="J533" s="1">
        <v>0</v>
      </c>
      <c r="K533" s="1">
        <v>0</v>
      </c>
      <c r="L533" s="1">
        <v>0</v>
      </c>
      <c r="M533" s="1">
        <v>0</v>
      </c>
      <c r="N533" s="1">
        <v>0</v>
      </c>
      <c r="O533" s="1">
        <v>0</v>
      </c>
      <c r="P533" s="1">
        <v>0</v>
      </c>
      <c r="Q533" s="1">
        <v>0</v>
      </c>
      <c r="R533" s="1">
        <f>SUM(F533:Q533)</f>
        <v>0</v>
      </c>
    </row>
    <row r="534" spans="1:18" x14ac:dyDescent="0.25">
      <c r="A534" s="1">
        <f>A491+16</f>
        <v>198</v>
      </c>
      <c r="B534" s="115"/>
      <c r="C534" s="21" t="s">
        <v>8</v>
      </c>
      <c r="D534" s="21" t="s">
        <v>9</v>
      </c>
      <c r="F534" s="1">
        <v>0</v>
      </c>
      <c r="G534" s="1">
        <v>0</v>
      </c>
      <c r="H534" s="1">
        <v>0</v>
      </c>
      <c r="I534" s="1">
        <v>0</v>
      </c>
      <c r="J534" s="1">
        <v>0</v>
      </c>
      <c r="K534" s="1">
        <v>0</v>
      </c>
      <c r="L534" s="1">
        <v>0</v>
      </c>
      <c r="M534" s="1">
        <v>0</v>
      </c>
      <c r="N534" s="1">
        <v>0</v>
      </c>
      <c r="O534" s="1">
        <v>0</v>
      </c>
      <c r="P534" s="1">
        <v>0</v>
      </c>
      <c r="Q534" s="1">
        <v>0</v>
      </c>
      <c r="R534" s="1">
        <f>SUM(F534:Q534)</f>
        <v>0</v>
      </c>
    </row>
    <row r="535" spans="1:18" x14ac:dyDescent="0.25">
      <c r="A535" s="1">
        <f>A492+16</f>
        <v>196</v>
      </c>
      <c r="B535" s="115"/>
      <c r="C535" s="21" t="s">
        <v>10</v>
      </c>
      <c r="D535" s="21" t="s">
        <v>11</v>
      </c>
      <c r="F535" s="1">
        <v>0</v>
      </c>
      <c r="G535" s="1">
        <v>0</v>
      </c>
      <c r="H535" s="1">
        <v>0</v>
      </c>
      <c r="I535" s="1">
        <v>0</v>
      </c>
      <c r="J535" s="1">
        <v>0</v>
      </c>
      <c r="K535" s="1">
        <v>0</v>
      </c>
      <c r="L535" s="1">
        <v>0</v>
      </c>
      <c r="M535" s="1">
        <v>0</v>
      </c>
      <c r="N535" s="1">
        <v>0</v>
      </c>
      <c r="O535" s="1">
        <v>0</v>
      </c>
      <c r="P535" s="1">
        <v>0</v>
      </c>
      <c r="Q535" s="1">
        <v>0</v>
      </c>
      <c r="R535" s="1">
        <f>SUM(F535:Q535)</f>
        <v>0</v>
      </c>
    </row>
    <row r="536" spans="1:18" x14ac:dyDescent="0.25">
      <c r="A536" s="1">
        <f>A493+16</f>
        <v>205</v>
      </c>
      <c r="B536" s="115"/>
      <c r="C536" s="21" t="s">
        <v>12</v>
      </c>
      <c r="D536" s="21" t="s">
        <v>13</v>
      </c>
      <c r="F536" s="1">
        <v>0</v>
      </c>
      <c r="G536" s="1">
        <v>0</v>
      </c>
      <c r="H536" s="1">
        <v>0</v>
      </c>
      <c r="I536" s="1">
        <v>0</v>
      </c>
      <c r="J536" s="1">
        <v>0</v>
      </c>
      <c r="K536" s="1">
        <v>0</v>
      </c>
      <c r="L536" s="1">
        <v>0</v>
      </c>
      <c r="M536" s="1">
        <v>0</v>
      </c>
      <c r="N536" s="1">
        <v>0</v>
      </c>
      <c r="O536" s="1">
        <v>0</v>
      </c>
      <c r="P536" s="1">
        <v>0</v>
      </c>
      <c r="Q536" s="1">
        <v>0</v>
      </c>
      <c r="R536" s="1">
        <f>SUM(F536:Q536)</f>
        <v>0</v>
      </c>
    </row>
    <row r="537" spans="1:18" x14ac:dyDescent="0.25">
      <c r="A537" s="1">
        <f>A581-16</f>
        <v>203</v>
      </c>
      <c r="B537" s="115"/>
      <c r="C537" s="21" t="s">
        <v>14</v>
      </c>
      <c r="D537" s="21" t="s">
        <v>15</v>
      </c>
      <c r="F537" s="1">
        <v>0</v>
      </c>
      <c r="G537" s="1">
        <v>0</v>
      </c>
      <c r="H537" s="1">
        <v>0</v>
      </c>
      <c r="I537" s="1">
        <v>0</v>
      </c>
      <c r="J537" s="1">
        <v>0</v>
      </c>
      <c r="K537" s="1">
        <v>0</v>
      </c>
      <c r="L537" s="1">
        <v>0</v>
      </c>
      <c r="M537" s="1">
        <v>0</v>
      </c>
      <c r="N537" s="1">
        <v>0</v>
      </c>
      <c r="O537" s="1">
        <v>0</v>
      </c>
      <c r="P537" s="1">
        <v>0</v>
      </c>
      <c r="Q537" s="1">
        <v>0</v>
      </c>
      <c r="R537" s="1">
        <f>SUM(F537:Q537)</f>
        <v>0</v>
      </c>
    </row>
    <row r="538" spans="1:18" x14ac:dyDescent="0.25">
      <c r="B538" s="115">
        <v>2</v>
      </c>
      <c r="C538" s="21" t="s">
        <v>16</v>
      </c>
      <c r="D538" s="115"/>
      <c r="E538" s="1">
        <v>50747.519999999997</v>
      </c>
      <c r="F538" s="1">
        <f t="shared" ref="F538:Q538" si="87">E538+F534-F535</f>
        <v>50747.519999999997</v>
      </c>
      <c r="G538" s="1">
        <f t="shared" si="87"/>
        <v>50747.519999999997</v>
      </c>
      <c r="H538" s="1">
        <f t="shared" si="87"/>
        <v>50747.519999999997</v>
      </c>
      <c r="I538" s="1">
        <f t="shared" si="87"/>
        <v>50747.519999999997</v>
      </c>
      <c r="J538" s="1">
        <f t="shared" si="87"/>
        <v>50747.519999999997</v>
      </c>
      <c r="K538" s="1">
        <f t="shared" si="87"/>
        <v>50747.519999999997</v>
      </c>
      <c r="L538" s="1">
        <f t="shared" si="87"/>
        <v>50747.519999999997</v>
      </c>
      <c r="M538" s="1">
        <f t="shared" si="87"/>
        <v>50747.519999999997</v>
      </c>
      <c r="N538" s="1">
        <f t="shared" si="87"/>
        <v>50747.519999999997</v>
      </c>
      <c r="O538" s="1">
        <f t="shared" si="87"/>
        <v>50747.519999999997</v>
      </c>
      <c r="P538" s="1">
        <f t="shared" si="87"/>
        <v>50747.519999999997</v>
      </c>
      <c r="Q538" s="1">
        <f t="shared" si="87"/>
        <v>50747.519999999997</v>
      </c>
    </row>
    <row r="539" spans="1:18" x14ac:dyDescent="0.25">
      <c r="B539" s="115">
        <v>3</v>
      </c>
      <c r="C539" s="21" t="s">
        <v>459</v>
      </c>
      <c r="D539" s="115"/>
      <c r="E539" s="22">
        <v>-46097.107670197795</v>
      </c>
      <c r="F539" s="1">
        <f t="shared" ref="F539:Q539" si="88">E539-F551-F552-F553+F535+F536-F537</f>
        <v>-46266.266068506207</v>
      </c>
      <c r="G539" s="1">
        <f t="shared" si="88"/>
        <v>-46435.42446681462</v>
      </c>
      <c r="H539" s="1">
        <f t="shared" si="88"/>
        <v>-46604.582865123033</v>
      </c>
      <c r="I539" s="1">
        <f t="shared" si="88"/>
        <v>-46773.741263431446</v>
      </c>
      <c r="J539" s="1">
        <f t="shared" si="88"/>
        <v>-46942.899661739859</v>
      </c>
      <c r="K539" s="1">
        <f t="shared" si="88"/>
        <v>-47112.058060048272</v>
      </c>
      <c r="L539" s="1">
        <f t="shared" si="88"/>
        <v>-47281.216458356685</v>
      </c>
      <c r="M539" s="1">
        <f t="shared" si="88"/>
        <v>-47450.374856665097</v>
      </c>
      <c r="N539" s="1">
        <f t="shared" si="88"/>
        <v>-47619.53325497351</v>
      </c>
      <c r="O539" s="1">
        <f t="shared" si="88"/>
        <v>-47788.691653281923</v>
      </c>
      <c r="P539" s="1">
        <f t="shared" si="88"/>
        <v>-47957.850051590336</v>
      </c>
      <c r="Q539" s="1">
        <f t="shared" si="88"/>
        <v>-48127.008449898749</v>
      </c>
    </row>
    <row r="540" spans="1:18" x14ac:dyDescent="0.25">
      <c r="B540" s="115" t="s">
        <v>624</v>
      </c>
      <c r="C540" s="21" t="s">
        <v>625</v>
      </c>
      <c r="D540" s="115"/>
      <c r="E540" s="22">
        <v>5073.2607666666736</v>
      </c>
      <c r="F540" s="22">
        <f>E540</f>
        <v>5073.2607666666736</v>
      </c>
      <c r="G540" s="22">
        <f t="shared" ref="G540:Q540" si="89">F540</f>
        <v>5073.2607666666736</v>
      </c>
      <c r="H540" s="22">
        <f t="shared" si="89"/>
        <v>5073.2607666666736</v>
      </c>
      <c r="I540" s="22">
        <f t="shared" si="89"/>
        <v>5073.2607666666736</v>
      </c>
      <c r="J540" s="22">
        <f t="shared" si="89"/>
        <v>5073.2607666666736</v>
      </c>
      <c r="K540" s="22">
        <f t="shared" si="89"/>
        <v>5073.2607666666736</v>
      </c>
      <c r="L540" s="22">
        <f t="shared" si="89"/>
        <v>5073.2607666666736</v>
      </c>
      <c r="M540" s="22">
        <f t="shared" si="89"/>
        <v>5073.2607666666736</v>
      </c>
      <c r="N540" s="22">
        <f t="shared" si="89"/>
        <v>5073.2607666666736</v>
      </c>
      <c r="O540" s="22">
        <f t="shared" si="89"/>
        <v>5073.2607666666736</v>
      </c>
      <c r="P540" s="22">
        <f t="shared" si="89"/>
        <v>5073.2607666666736</v>
      </c>
      <c r="Q540" s="22">
        <f t="shared" si="89"/>
        <v>5073.2607666666736</v>
      </c>
    </row>
    <row r="541" spans="1:18" x14ac:dyDescent="0.25">
      <c r="B541" s="115">
        <v>4</v>
      </c>
      <c r="C541" s="21" t="s">
        <v>18</v>
      </c>
      <c r="D541" s="115"/>
      <c r="E541" s="23">
        <v>0</v>
      </c>
      <c r="F541" s="23">
        <f t="shared" ref="F541:Q541" si="90">E541+F533-F534</f>
        <v>0</v>
      </c>
      <c r="G541" s="23">
        <f t="shared" si="90"/>
        <v>0</v>
      </c>
      <c r="H541" s="23">
        <f t="shared" si="90"/>
        <v>0</v>
      </c>
      <c r="I541" s="23">
        <f t="shared" si="90"/>
        <v>0</v>
      </c>
      <c r="J541" s="23">
        <f t="shared" si="90"/>
        <v>0</v>
      </c>
      <c r="K541" s="23">
        <f t="shared" si="90"/>
        <v>0</v>
      </c>
      <c r="L541" s="23">
        <f t="shared" si="90"/>
        <v>0</v>
      </c>
      <c r="M541" s="23">
        <f t="shared" si="90"/>
        <v>0</v>
      </c>
      <c r="N541" s="23">
        <f t="shared" si="90"/>
        <v>0</v>
      </c>
      <c r="O541" s="23">
        <f t="shared" si="90"/>
        <v>0</v>
      </c>
      <c r="P541" s="23">
        <f t="shared" si="90"/>
        <v>0</v>
      </c>
      <c r="Q541" s="23">
        <f t="shared" si="90"/>
        <v>0</v>
      </c>
    </row>
    <row r="542" spans="1:18" x14ac:dyDescent="0.25">
      <c r="B542" s="115">
        <v>5</v>
      </c>
      <c r="C542" s="21" t="s">
        <v>460</v>
      </c>
      <c r="D542" s="115"/>
      <c r="E542" s="23">
        <f>ROUND(SUM(E538:E541),2)</f>
        <v>9723.67</v>
      </c>
      <c r="F542" s="23">
        <f t="shared" ref="F542:Q542" si="91">SUM(F538:F541)</f>
        <v>9554.514698160463</v>
      </c>
      <c r="G542" s="23">
        <f t="shared" si="91"/>
        <v>9385.3562998520501</v>
      </c>
      <c r="H542" s="23">
        <f t="shared" si="91"/>
        <v>9216.1979015436373</v>
      </c>
      <c r="I542" s="23">
        <f t="shared" si="91"/>
        <v>9047.0395032352244</v>
      </c>
      <c r="J542" s="23">
        <f t="shared" si="91"/>
        <v>8877.8811049268115</v>
      </c>
      <c r="K542" s="23">
        <f t="shared" si="91"/>
        <v>8708.7227066183987</v>
      </c>
      <c r="L542" s="23">
        <f t="shared" si="91"/>
        <v>8539.5643083099858</v>
      </c>
      <c r="M542" s="23">
        <f t="shared" si="91"/>
        <v>8370.4059100015729</v>
      </c>
      <c r="N542" s="23">
        <f t="shared" si="91"/>
        <v>8201.24751169316</v>
      </c>
      <c r="O542" s="23">
        <f t="shared" si="91"/>
        <v>8032.0891133847472</v>
      </c>
      <c r="P542" s="23">
        <f t="shared" si="91"/>
        <v>7862.9307150763343</v>
      </c>
      <c r="Q542" s="23">
        <f t="shared" si="91"/>
        <v>7693.7723167679214</v>
      </c>
    </row>
    <row r="543" spans="1:18" x14ac:dyDescent="0.25">
      <c r="B543" s="115"/>
      <c r="C543" s="21"/>
    </row>
    <row r="544" spans="1:18" x14ac:dyDescent="0.25">
      <c r="B544" s="115">
        <v>6</v>
      </c>
      <c r="C544" s="21" t="s">
        <v>20</v>
      </c>
      <c r="D544" s="21"/>
      <c r="F544" s="1">
        <f t="shared" ref="F544:Q544" si="92">(E542+F542)/2</f>
        <v>9639.0923490802306</v>
      </c>
      <c r="G544" s="1">
        <f t="shared" si="92"/>
        <v>9469.9354990062566</v>
      </c>
      <c r="H544" s="1">
        <f t="shared" si="92"/>
        <v>9300.7771006978437</v>
      </c>
      <c r="I544" s="1">
        <f t="shared" si="92"/>
        <v>9131.6187023894308</v>
      </c>
      <c r="J544" s="1">
        <f t="shared" si="92"/>
        <v>8962.460304081018</v>
      </c>
      <c r="K544" s="1">
        <f t="shared" si="92"/>
        <v>8793.3019057726051</v>
      </c>
      <c r="L544" s="1">
        <f t="shared" si="92"/>
        <v>8624.1435074641922</v>
      </c>
      <c r="M544" s="1">
        <f t="shared" si="92"/>
        <v>8454.9851091557794</v>
      </c>
      <c r="N544" s="1">
        <f t="shared" si="92"/>
        <v>8285.8267108473665</v>
      </c>
      <c r="O544" s="1">
        <f t="shared" si="92"/>
        <v>8116.6683125389536</v>
      </c>
      <c r="P544" s="1">
        <f t="shared" si="92"/>
        <v>7947.5099142305407</v>
      </c>
      <c r="Q544" s="1">
        <f t="shared" si="92"/>
        <v>7778.3515159221279</v>
      </c>
    </row>
    <row r="545" spans="1:18" x14ac:dyDescent="0.25">
      <c r="B545" s="24"/>
      <c r="C545" s="25"/>
      <c r="G545" s="1" t="s">
        <v>161</v>
      </c>
    </row>
    <row r="546" spans="1:18" x14ac:dyDescent="0.25">
      <c r="B546" s="115">
        <v>7</v>
      </c>
      <c r="C546" s="21" t="s">
        <v>21</v>
      </c>
      <c r="F546" s="26"/>
      <c r="G546" s="26"/>
      <c r="H546" s="26"/>
      <c r="I546" s="26"/>
      <c r="J546" s="26"/>
      <c r="K546" s="26"/>
      <c r="L546" s="26"/>
      <c r="M546" s="26"/>
      <c r="N546" s="26"/>
      <c r="O546" s="26"/>
      <c r="P546" s="26"/>
      <c r="Q546" s="26"/>
    </row>
    <row r="547" spans="1:18" x14ac:dyDescent="0.25">
      <c r="B547" s="24"/>
      <c r="C547" s="21" t="s">
        <v>6</v>
      </c>
      <c r="D547" s="21" t="s">
        <v>454</v>
      </c>
      <c r="F547" s="1">
        <f>F544*Inputs!C$15</f>
        <v>48.107799174128012</v>
      </c>
      <c r="G547" s="1">
        <f>G544*Inputs!D$15</f>
        <v>47.263553318026915</v>
      </c>
      <c r="H547" s="1">
        <f>H544*Inputs!E$15</f>
        <v>46.419299734834006</v>
      </c>
      <c r="I547" s="1">
        <f>I544*Inputs!F$15</f>
        <v>45.575046151641104</v>
      </c>
      <c r="J547" s="1">
        <f>J544*Inputs!G$15</f>
        <v>44.730792568448202</v>
      </c>
      <c r="K547" s="1">
        <f>K544*Inputs!H$15</f>
        <v>43.886538985255299</v>
      </c>
      <c r="L547" s="1">
        <f>L544*Inputs!I$15</f>
        <v>43.042285402062397</v>
      </c>
      <c r="M547" s="1">
        <f>M544*Inputs!J$15</f>
        <v>42.198031818869495</v>
      </c>
      <c r="N547" s="1">
        <f>N544*Inputs!K$15</f>
        <v>41.353778235676593</v>
      </c>
      <c r="O547" s="1">
        <f>O544*Inputs!L$15</f>
        <v>40.509524652483684</v>
      </c>
      <c r="P547" s="1">
        <f>P544*Inputs!M$15</f>
        <v>39.665271069290782</v>
      </c>
      <c r="Q547" s="1">
        <f>Q544*Inputs!N$15</f>
        <v>38.82101748609788</v>
      </c>
      <c r="R547" s="1">
        <f>SUM(F547:Q547)</f>
        <v>521.57293859681442</v>
      </c>
    </row>
    <row r="548" spans="1:18" x14ac:dyDescent="0.25">
      <c r="B548" s="24"/>
      <c r="C548" s="21" t="s">
        <v>8</v>
      </c>
      <c r="D548" s="21" t="s">
        <v>455</v>
      </c>
      <c r="F548" s="1">
        <f>F544*Inputs!C$14</f>
        <v>7.169408538119904</v>
      </c>
      <c r="G548" s="1">
        <f>G544*Inputs!D$14</f>
        <v>7.0435922764552314</v>
      </c>
      <c r="H548" s="1">
        <f>H544*Inputs!E$14</f>
        <v>6.9177748632376117</v>
      </c>
      <c r="I548" s="1">
        <f>I544*Inputs!F$14</f>
        <v>6.791957450019992</v>
      </c>
      <c r="J548" s="1">
        <f>J544*Inputs!G$14</f>
        <v>6.6661400368023731</v>
      </c>
      <c r="K548" s="1">
        <f>K544*Inputs!H$14</f>
        <v>6.5403226235847534</v>
      </c>
      <c r="L548" s="1">
        <f>L544*Inputs!I$14</f>
        <v>6.4145052103671336</v>
      </c>
      <c r="M548" s="1">
        <f>M544*Inputs!J$14</f>
        <v>6.2886877971495139</v>
      </c>
      <c r="N548" s="1">
        <f>N544*Inputs!K$14</f>
        <v>6.1628703839318941</v>
      </c>
      <c r="O548" s="1">
        <f>O544*Inputs!L$14</f>
        <v>6.0370529707142753</v>
      </c>
      <c r="P548" s="1">
        <f>P544*Inputs!M$14</f>
        <v>5.9112355574966555</v>
      </c>
      <c r="Q548" s="1">
        <f>Q544*Inputs!N$14</f>
        <v>5.7854181442790358</v>
      </c>
      <c r="R548" s="1">
        <f>SUM(F548:Q548)</f>
        <v>77.728965852158368</v>
      </c>
    </row>
    <row r="549" spans="1:18" x14ac:dyDescent="0.25">
      <c r="B549" s="24"/>
      <c r="C549" s="25"/>
      <c r="G549" s="26"/>
      <c r="H549" s="26"/>
      <c r="I549" s="26"/>
      <c r="J549" s="26"/>
      <c r="K549" s="26"/>
      <c r="L549" s="26"/>
      <c r="M549" s="26"/>
      <c r="N549" s="26"/>
      <c r="O549" s="26"/>
      <c r="P549" s="26"/>
      <c r="Q549" s="26"/>
    </row>
    <row r="550" spans="1:18" x14ac:dyDescent="0.25">
      <c r="B550" s="115">
        <v>8</v>
      </c>
      <c r="C550" s="21" t="s">
        <v>24</v>
      </c>
    </row>
    <row r="551" spans="1:18" x14ac:dyDescent="0.25">
      <c r="A551" s="1">
        <f>A507+16</f>
        <v>201</v>
      </c>
      <c r="B551" s="24"/>
      <c r="C551" s="21" t="s">
        <v>6</v>
      </c>
      <c r="D551" s="21" t="s">
        <v>25</v>
      </c>
      <c r="E551" s="27"/>
      <c r="F551" s="1">
        <v>169.15839830841597</v>
      </c>
      <c r="G551" s="1">
        <f>F551</f>
        <v>169.15839830841597</v>
      </c>
      <c r="H551" s="1">
        <f t="shared" ref="H551:Q551" si="93">G551</f>
        <v>169.15839830841597</v>
      </c>
      <c r="I551" s="1">
        <f t="shared" si="93"/>
        <v>169.15839830841597</v>
      </c>
      <c r="J551" s="1">
        <f t="shared" si="93"/>
        <v>169.15839830841597</v>
      </c>
      <c r="K551" s="1">
        <f t="shared" si="93"/>
        <v>169.15839830841597</v>
      </c>
      <c r="L551" s="1">
        <f t="shared" si="93"/>
        <v>169.15839830841597</v>
      </c>
      <c r="M551" s="1">
        <f t="shared" si="93"/>
        <v>169.15839830841597</v>
      </c>
      <c r="N551" s="1">
        <f t="shared" si="93"/>
        <v>169.15839830841597</v>
      </c>
      <c r="O551" s="1">
        <f t="shared" si="93"/>
        <v>169.15839830841597</v>
      </c>
      <c r="P551" s="1">
        <f t="shared" si="93"/>
        <v>169.15839830841597</v>
      </c>
      <c r="Q551" s="1">
        <f t="shared" si="93"/>
        <v>169.15839830841597</v>
      </c>
      <c r="R551" s="1">
        <f>SUM(F551:Q551)</f>
        <v>2029.900779700992</v>
      </c>
    </row>
    <row r="552" spans="1:18" x14ac:dyDescent="0.25">
      <c r="A552" s="1">
        <v>0</v>
      </c>
      <c r="B552" s="24"/>
      <c r="C552" s="21" t="s">
        <v>8</v>
      </c>
      <c r="D552" s="21" t="s">
        <v>26</v>
      </c>
      <c r="F552" s="1">
        <v>0</v>
      </c>
      <c r="G552" s="1">
        <v>0</v>
      </c>
      <c r="H552" s="1">
        <v>0</v>
      </c>
      <c r="I552" s="1">
        <v>0</v>
      </c>
      <c r="J552" s="1">
        <v>0</v>
      </c>
      <c r="K552" s="1">
        <v>0</v>
      </c>
      <c r="L552" s="1">
        <v>0</v>
      </c>
      <c r="M552" s="1">
        <v>0</v>
      </c>
      <c r="N552" s="1">
        <v>0</v>
      </c>
      <c r="O552" s="1">
        <v>0</v>
      </c>
      <c r="P552" s="1">
        <v>0</v>
      </c>
      <c r="Q552" s="1">
        <v>0</v>
      </c>
      <c r="R552" s="1">
        <f>SUM(F552:Q552)</f>
        <v>0</v>
      </c>
    </row>
    <row r="553" spans="1:18" x14ac:dyDescent="0.25">
      <c r="B553" s="24"/>
      <c r="C553" s="21" t="s">
        <v>10</v>
      </c>
      <c r="D553" s="21" t="s">
        <v>27</v>
      </c>
      <c r="F553" s="1">
        <v>0</v>
      </c>
      <c r="G553" s="1">
        <v>0</v>
      </c>
      <c r="H553" s="1">
        <v>0</v>
      </c>
      <c r="I553" s="1">
        <v>0</v>
      </c>
      <c r="J553" s="1">
        <v>0</v>
      </c>
      <c r="K553" s="1">
        <v>0</v>
      </c>
      <c r="L553" s="1">
        <v>0</v>
      </c>
      <c r="M553" s="1">
        <v>0</v>
      </c>
      <c r="N553" s="1">
        <v>0</v>
      </c>
      <c r="O553" s="1">
        <v>0</v>
      </c>
      <c r="P553" s="1">
        <v>0</v>
      </c>
      <c r="Q553" s="1">
        <v>0</v>
      </c>
      <c r="R553" s="1">
        <f>SUM(F553:Q553)</f>
        <v>0</v>
      </c>
    </row>
    <row r="554" spans="1:18" x14ac:dyDescent="0.25">
      <c r="B554" s="24"/>
      <c r="C554" s="21" t="s">
        <v>12</v>
      </c>
      <c r="D554" s="21" t="s">
        <v>28</v>
      </c>
      <c r="F554" s="1">
        <v>0</v>
      </c>
      <c r="G554" s="1">
        <v>0</v>
      </c>
      <c r="H554" s="1">
        <v>0</v>
      </c>
      <c r="I554" s="1">
        <v>0</v>
      </c>
      <c r="J554" s="1">
        <v>0</v>
      </c>
      <c r="K554" s="1">
        <v>0</v>
      </c>
      <c r="L554" s="1">
        <v>0</v>
      </c>
      <c r="M554" s="1">
        <v>0</v>
      </c>
      <c r="N554" s="1">
        <v>0</v>
      </c>
      <c r="O554" s="1">
        <v>0</v>
      </c>
      <c r="P554" s="1">
        <v>0</v>
      </c>
      <c r="Q554" s="1">
        <v>0</v>
      </c>
      <c r="R554" s="1">
        <f>SUM(F554:Q554)</f>
        <v>0</v>
      </c>
    </row>
    <row r="555" spans="1:18" x14ac:dyDescent="0.25">
      <c r="B555" s="24"/>
      <c r="C555" s="21" t="s">
        <v>14</v>
      </c>
      <c r="D555" s="21" t="s">
        <v>29</v>
      </c>
      <c r="F555" s="23">
        <v>0</v>
      </c>
      <c r="G555" s="23">
        <v>0</v>
      </c>
      <c r="H555" s="23">
        <v>0</v>
      </c>
      <c r="I555" s="23">
        <v>0</v>
      </c>
      <c r="J555" s="23">
        <v>0</v>
      </c>
      <c r="K555" s="23">
        <v>0</v>
      </c>
      <c r="L555" s="23">
        <v>0</v>
      </c>
      <c r="M555" s="23">
        <v>0</v>
      </c>
      <c r="N555" s="23">
        <v>0</v>
      </c>
      <c r="O555" s="23">
        <v>0</v>
      </c>
      <c r="P555" s="23">
        <v>0</v>
      </c>
      <c r="Q555" s="23">
        <v>0</v>
      </c>
      <c r="R555" s="23">
        <f>SUM(F555:Q555)</f>
        <v>0</v>
      </c>
    </row>
    <row r="556" spans="1:18" x14ac:dyDescent="0.25">
      <c r="B556" s="24"/>
      <c r="C556" s="25"/>
      <c r="D556" s="28"/>
      <c r="F556" s="28"/>
      <c r="G556" s="28"/>
      <c r="H556" s="28"/>
      <c r="I556" s="28"/>
      <c r="J556" s="28"/>
      <c r="K556" s="28"/>
      <c r="L556" s="28"/>
      <c r="M556" s="28"/>
      <c r="N556" s="28"/>
      <c r="O556" s="28"/>
      <c r="P556" s="28"/>
      <c r="Q556" s="28"/>
    </row>
    <row r="557" spans="1:18" ht="13" thickBot="1" x14ac:dyDescent="0.3">
      <c r="B557" s="115">
        <v>9</v>
      </c>
      <c r="C557" s="21" t="s">
        <v>457</v>
      </c>
      <c r="F557" s="29">
        <f>ROUND(SUM(F547:F555),2)</f>
        <v>224.44</v>
      </c>
      <c r="G557" s="29">
        <f t="shared" ref="G557:Q557" si="94">ROUND(SUM(G547:G555),2)</f>
        <v>223.47</v>
      </c>
      <c r="H557" s="29">
        <f t="shared" si="94"/>
        <v>222.5</v>
      </c>
      <c r="I557" s="29">
        <f t="shared" si="94"/>
        <v>221.53</v>
      </c>
      <c r="J557" s="29">
        <f t="shared" si="94"/>
        <v>220.56</v>
      </c>
      <c r="K557" s="29">
        <f t="shared" si="94"/>
        <v>219.59</v>
      </c>
      <c r="L557" s="29">
        <f t="shared" si="94"/>
        <v>218.62</v>
      </c>
      <c r="M557" s="29">
        <f t="shared" si="94"/>
        <v>217.65</v>
      </c>
      <c r="N557" s="29">
        <f t="shared" si="94"/>
        <v>216.68</v>
      </c>
      <c r="O557" s="29">
        <f t="shared" si="94"/>
        <v>215.7</v>
      </c>
      <c r="P557" s="29">
        <f t="shared" si="94"/>
        <v>214.73</v>
      </c>
      <c r="Q557" s="29">
        <f t="shared" si="94"/>
        <v>213.76</v>
      </c>
      <c r="R557" s="29">
        <f>ROUND(SUM(R547:R555),2)</f>
        <v>2629.2</v>
      </c>
    </row>
    <row r="558" spans="1:18" ht="13" thickTop="1" x14ac:dyDescent="0.25">
      <c r="B558" s="24"/>
      <c r="C558" s="25"/>
    </row>
    <row r="559" spans="1:18" x14ac:dyDescent="0.25">
      <c r="B559" s="30"/>
      <c r="C559" s="30" t="s">
        <v>33</v>
      </c>
    </row>
    <row r="560" spans="1:18" x14ac:dyDescent="0.25">
      <c r="C560" s="21" t="s">
        <v>34</v>
      </c>
      <c r="D560" s="21" t="s">
        <v>35</v>
      </c>
    </row>
    <row r="561" spans="2:20" x14ac:dyDescent="0.25">
      <c r="C561" s="21" t="s">
        <v>36</v>
      </c>
      <c r="D561" s="21" t="s">
        <v>37</v>
      </c>
    </row>
    <row r="562" spans="2:20" x14ac:dyDescent="0.25">
      <c r="C562" s="21" t="s">
        <v>38</v>
      </c>
      <c r="D562" s="21" t="s">
        <v>39</v>
      </c>
    </row>
    <row r="563" spans="2:20" x14ac:dyDescent="0.25">
      <c r="C563" s="21" t="s">
        <v>40</v>
      </c>
      <c r="D563" s="21" t="s">
        <v>456</v>
      </c>
    </row>
    <row r="564" spans="2:20" x14ac:dyDescent="0.25">
      <c r="C564" s="21" t="s">
        <v>42</v>
      </c>
      <c r="D564" s="31" t="s">
        <v>43</v>
      </c>
    </row>
    <row r="565" spans="2:20" x14ac:dyDescent="0.25">
      <c r="C565" s="21" t="s">
        <v>44</v>
      </c>
      <c r="D565" s="31" t="s">
        <v>45</v>
      </c>
      <c r="G565" s="32"/>
    </row>
    <row r="566" spans="2:20" x14ac:dyDescent="0.25">
      <c r="C566" s="21" t="s">
        <v>46</v>
      </c>
      <c r="D566" s="21" t="s">
        <v>47</v>
      </c>
    </row>
    <row r="567" spans="2:20" x14ac:dyDescent="0.25">
      <c r="C567" s="21" t="s">
        <v>48</v>
      </c>
      <c r="D567" s="21" t="s">
        <v>458</v>
      </c>
    </row>
    <row r="568" spans="2:20" x14ac:dyDescent="0.25">
      <c r="B568" s="21"/>
      <c r="C568" s="21"/>
    </row>
    <row r="569" spans="2:20" ht="13" x14ac:dyDescent="0.3">
      <c r="B569" s="8" t="str">
        <f>Inputs!$A$6</f>
        <v>JANUARY 2021 THROUGH DECEMBER 2021</v>
      </c>
      <c r="C569" s="8"/>
      <c r="D569" s="8"/>
      <c r="E569" s="8"/>
      <c r="F569" s="8"/>
      <c r="G569" s="8"/>
      <c r="H569" s="8"/>
      <c r="I569" s="8"/>
      <c r="J569" s="8"/>
      <c r="K569" s="8"/>
      <c r="L569" s="8"/>
      <c r="M569" s="8"/>
      <c r="N569" s="8"/>
      <c r="O569" s="8"/>
      <c r="P569" s="8"/>
      <c r="Q569" s="8"/>
      <c r="R569" s="8"/>
      <c r="T569" s="1">
        <v>12</v>
      </c>
    </row>
    <row r="570" spans="2:20" x14ac:dyDescent="0.25">
      <c r="B570" s="9" t="s">
        <v>669</v>
      </c>
      <c r="C570" s="9"/>
      <c r="D570" s="9"/>
      <c r="E570" s="9"/>
      <c r="F570" s="9"/>
      <c r="G570" s="9"/>
      <c r="H570" s="9"/>
      <c r="I570" s="9"/>
      <c r="J570" s="9"/>
      <c r="K570" s="9"/>
      <c r="L570" s="9"/>
      <c r="M570" s="9"/>
      <c r="N570" s="9"/>
      <c r="O570" s="9"/>
      <c r="P570" s="9"/>
      <c r="Q570" s="9"/>
      <c r="R570" s="9"/>
    </row>
    <row r="571" spans="2:20" x14ac:dyDescent="0.25">
      <c r="B571" s="9"/>
      <c r="C571" s="9"/>
      <c r="D571" s="9"/>
      <c r="E571" s="9"/>
      <c r="F571" s="9"/>
      <c r="G571" s="9"/>
      <c r="H571" s="9"/>
      <c r="I571" s="9"/>
      <c r="J571" s="9"/>
      <c r="K571" s="9"/>
      <c r="L571" s="9"/>
      <c r="M571" s="9"/>
      <c r="N571" s="9"/>
      <c r="O571" s="9"/>
      <c r="P571" s="9"/>
      <c r="Q571" s="9"/>
      <c r="R571" s="9"/>
    </row>
    <row r="572" spans="2:20" x14ac:dyDescent="0.25">
      <c r="B572" s="9"/>
      <c r="C572" s="9"/>
      <c r="D572" s="9"/>
      <c r="E572" s="9"/>
      <c r="F572" s="9"/>
      <c r="G572" s="9"/>
      <c r="H572" s="9"/>
      <c r="I572" s="9"/>
      <c r="J572" s="9"/>
      <c r="K572" s="9"/>
      <c r="L572" s="9"/>
      <c r="M572" s="9"/>
      <c r="N572" s="9"/>
      <c r="O572" s="9"/>
      <c r="P572" s="9"/>
      <c r="Q572" s="9"/>
      <c r="R572" s="9"/>
    </row>
    <row r="573" spans="2:20" ht="13" thickBot="1" x14ac:dyDescent="0.3">
      <c r="B573" s="10"/>
      <c r="C573" s="10"/>
      <c r="D573" s="11"/>
      <c r="E573" s="11"/>
      <c r="F573" s="11"/>
      <c r="G573" s="11"/>
      <c r="H573" s="11"/>
      <c r="I573" s="11"/>
      <c r="J573" s="11"/>
      <c r="K573" s="3"/>
      <c r="L573" s="3"/>
      <c r="M573" s="3"/>
      <c r="N573" s="3"/>
      <c r="O573" s="3"/>
      <c r="P573" s="3"/>
      <c r="Q573" s="3"/>
      <c r="R573" s="3"/>
    </row>
    <row r="574" spans="2:20" x14ac:dyDescent="0.25">
      <c r="B574" s="315"/>
      <c r="C574" s="316"/>
      <c r="D574" s="317"/>
      <c r="E574" s="15" t="s">
        <v>0</v>
      </c>
      <c r="F574" s="15" t="str">
        <f>Inputs!C$11</f>
        <v>Estimated</v>
      </c>
      <c r="G574" s="15" t="str">
        <f>Inputs!D$11</f>
        <v>Estimated</v>
      </c>
      <c r="H574" s="15" t="str">
        <f>Inputs!E$11</f>
        <v>Estimated</v>
      </c>
      <c r="I574" s="15" t="str">
        <f>Inputs!F$11</f>
        <v>Estimated</v>
      </c>
      <c r="J574" s="15" t="str">
        <f>Inputs!G$11</f>
        <v>Estimated</v>
      </c>
      <c r="K574" s="15" t="str">
        <f>Inputs!H$11</f>
        <v>Estimated</v>
      </c>
      <c r="L574" s="15" t="str">
        <f>Inputs!I$11</f>
        <v>Estimated</v>
      </c>
      <c r="M574" s="15" t="str">
        <f>Inputs!J$11</f>
        <v>Estimated</v>
      </c>
      <c r="N574" s="15" t="str">
        <f>Inputs!K$11</f>
        <v>Estimated</v>
      </c>
      <c r="O574" s="15" t="str">
        <f>Inputs!L$11</f>
        <v>Estimated</v>
      </c>
      <c r="P574" s="15" t="str">
        <f>Inputs!M$11</f>
        <v>Estimated</v>
      </c>
      <c r="Q574" s="15" t="str">
        <f>Inputs!N$11</f>
        <v>Estimated</v>
      </c>
      <c r="R574" s="314" t="s">
        <v>461</v>
      </c>
    </row>
    <row r="575" spans="2:20" ht="13" thickBot="1" x14ac:dyDescent="0.3">
      <c r="B575" s="310"/>
      <c r="C575" s="18"/>
      <c r="D575" s="20" t="s">
        <v>3</v>
      </c>
      <c r="E575" s="19" t="s">
        <v>4</v>
      </c>
      <c r="F575" s="19" t="str">
        <f>Inputs!C$12</f>
        <v>January</v>
      </c>
      <c r="G575" s="19" t="str">
        <f>Inputs!D$12</f>
        <v>February</v>
      </c>
      <c r="H575" s="19" t="str">
        <f>Inputs!E$12</f>
        <v xml:space="preserve">March </v>
      </c>
      <c r="I575" s="19" t="str">
        <f>Inputs!F$12</f>
        <v xml:space="preserve">April </v>
      </c>
      <c r="J575" s="19" t="str">
        <f>Inputs!G$12</f>
        <v>May</v>
      </c>
      <c r="K575" s="19" t="str">
        <f>Inputs!H$12</f>
        <v>June</v>
      </c>
      <c r="L575" s="19" t="str">
        <f>Inputs!I$12</f>
        <v>July</v>
      </c>
      <c r="M575" s="19" t="str">
        <f>Inputs!J$12</f>
        <v>August</v>
      </c>
      <c r="N575" s="19" t="str">
        <f>Inputs!K$12</f>
        <v>September</v>
      </c>
      <c r="O575" s="19" t="str">
        <f>Inputs!L$12</f>
        <v>October</v>
      </c>
      <c r="P575" s="19" t="str">
        <f>Inputs!M$12</f>
        <v>November</v>
      </c>
      <c r="Q575" s="19" t="str">
        <f>Inputs!N$12</f>
        <v>December</v>
      </c>
      <c r="R575" s="20" t="str">
        <f>Inputs!O$12</f>
        <v>Total</v>
      </c>
    </row>
    <row r="576" spans="2:20" x14ac:dyDescent="0.25">
      <c r="B576" s="115">
        <v>1</v>
      </c>
      <c r="C576" s="21" t="s">
        <v>5</v>
      </c>
      <c r="D576" s="115"/>
    </row>
    <row r="577" spans="1:18" x14ac:dyDescent="0.25">
      <c r="A577" s="1">
        <f>A533+16</f>
        <v>209</v>
      </c>
      <c r="B577" s="115"/>
      <c r="C577" s="21" t="s">
        <v>6</v>
      </c>
      <c r="D577" s="21" t="s">
        <v>7</v>
      </c>
      <c r="F577" s="1">
        <v>0</v>
      </c>
      <c r="G577" s="1">
        <v>0</v>
      </c>
      <c r="H577" s="1">
        <v>0</v>
      </c>
      <c r="I577" s="1">
        <v>0</v>
      </c>
      <c r="J577" s="1">
        <v>0</v>
      </c>
      <c r="K577" s="1">
        <v>0</v>
      </c>
      <c r="L577" s="1">
        <v>0</v>
      </c>
      <c r="M577" s="1">
        <v>0</v>
      </c>
      <c r="N577" s="1">
        <v>0</v>
      </c>
      <c r="O577" s="1">
        <v>0</v>
      </c>
      <c r="P577" s="1">
        <v>0</v>
      </c>
      <c r="Q577" s="1">
        <v>0</v>
      </c>
      <c r="R577" s="1">
        <f>SUM(F577:Q577)</f>
        <v>0</v>
      </c>
    </row>
    <row r="578" spans="1:18" x14ac:dyDescent="0.25">
      <c r="A578" s="1">
        <f>A534+16</f>
        <v>214</v>
      </c>
      <c r="B578" s="115"/>
      <c r="C578" s="21" t="s">
        <v>8</v>
      </c>
      <c r="D578" s="21" t="s">
        <v>9</v>
      </c>
      <c r="F578" s="1">
        <v>0</v>
      </c>
      <c r="G578" s="1">
        <v>0</v>
      </c>
      <c r="H578" s="1">
        <v>0</v>
      </c>
      <c r="I578" s="1">
        <v>0</v>
      </c>
      <c r="J578" s="1">
        <v>0</v>
      </c>
      <c r="K578" s="1">
        <v>0</v>
      </c>
      <c r="L578" s="1">
        <v>0</v>
      </c>
      <c r="M578" s="1">
        <v>0</v>
      </c>
      <c r="N578" s="1">
        <v>0</v>
      </c>
      <c r="O578" s="1">
        <v>0</v>
      </c>
      <c r="P578" s="1">
        <v>0</v>
      </c>
      <c r="Q578" s="1">
        <v>0</v>
      </c>
      <c r="R578" s="1">
        <f>SUM(F578:Q578)</f>
        <v>0</v>
      </c>
    </row>
    <row r="579" spans="1:18" x14ac:dyDescent="0.25">
      <c r="A579" s="1">
        <f>A535+16</f>
        <v>212</v>
      </c>
      <c r="B579" s="115"/>
      <c r="C579" s="21" t="s">
        <v>10</v>
      </c>
      <c r="D579" s="21" t="s">
        <v>11</v>
      </c>
      <c r="F579" s="1">
        <v>0</v>
      </c>
      <c r="G579" s="1">
        <v>0</v>
      </c>
      <c r="H579" s="1">
        <v>0</v>
      </c>
      <c r="I579" s="1">
        <v>0</v>
      </c>
      <c r="J579" s="1">
        <v>0</v>
      </c>
      <c r="K579" s="1">
        <v>0</v>
      </c>
      <c r="L579" s="1">
        <v>0</v>
      </c>
      <c r="M579" s="1">
        <v>0</v>
      </c>
      <c r="N579" s="1">
        <v>0</v>
      </c>
      <c r="O579" s="1">
        <v>0</v>
      </c>
      <c r="P579" s="1">
        <v>0</v>
      </c>
      <c r="Q579" s="1">
        <v>0</v>
      </c>
      <c r="R579" s="1">
        <f>SUM(F579:Q579)</f>
        <v>0</v>
      </c>
    </row>
    <row r="580" spans="1:18" x14ac:dyDescent="0.25">
      <c r="A580" s="1">
        <f>A536+16</f>
        <v>221</v>
      </c>
      <c r="B580" s="115"/>
      <c r="C580" s="21" t="s">
        <v>12</v>
      </c>
      <c r="D580" s="21" t="s">
        <v>13</v>
      </c>
      <c r="F580" s="1">
        <v>0</v>
      </c>
      <c r="G580" s="1">
        <v>0</v>
      </c>
      <c r="H580" s="1">
        <v>0</v>
      </c>
      <c r="I580" s="1">
        <v>0</v>
      </c>
      <c r="J580" s="1">
        <v>0</v>
      </c>
      <c r="K580" s="1">
        <v>0</v>
      </c>
      <c r="L580" s="1">
        <v>0</v>
      </c>
      <c r="M580" s="1">
        <v>0</v>
      </c>
      <c r="N580" s="1">
        <v>0</v>
      </c>
      <c r="O580" s="1">
        <v>0</v>
      </c>
      <c r="P580" s="1">
        <v>0</v>
      </c>
      <c r="Q580" s="1">
        <v>0</v>
      </c>
      <c r="R580" s="1">
        <f>SUM(F580:Q580)</f>
        <v>0</v>
      </c>
    </row>
    <row r="581" spans="1:18" x14ac:dyDescent="0.25">
      <c r="A581" s="1">
        <f>A624-16</f>
        <v>219</v>
      </c>
      <c r="B581" s="115"/>
      <c r="C581" s="21" t="s">
        <v>14</v>
      </c>
      <c r="D581" s="21" t="s">
        <v>15</v>
      </c>
      <c r="F581" s="1">
        <v>0</v>
      </c>
      <c r="G581" s="1">
        <v>0</v>
      </c>
      <c r="H581" s="1">
        <v>0</v>
      </c>
      <c r="I581" s="1">
        <v>0</v>
      </c>
      <c r="J581" s="1">
        <v>0</v>
      </c>
      <c r="K581" s="1">
        <v>0</v>
      </c>
      <c r="L581" s="1">
        <v>0</v>
      </c>
      <c r="M581" s="1">
        <v>0</v>
      </c>
      <c r="N581" s="1">
        <v>0</v>
      </c>
      <c r="O581" s="1">
        <v>0</v>
      </c>
      <c r="P581" s="1">
        <v>0</v>
      </c>
      <c r="Q581" s="1">
        <v>0</v>
      </c>
      <c r="R581" s="1">
        <f>SUM(F581:Q581)</f>
        <v>0</v>
      </c>
    </row>
    <row r="582" spans="1:18" x14ac:dyDescent="0.25">
      <c r="B582" s="115">
        <v>2</v>
      </c>
      <c r="C582" s="21" t="s">
        <v>16</v>
      </c>
      <c r="D582" s="115"/>
      <c r="E582" s="1">
        <v>59542.78</v>
      </c>
      <c r="F582" s="1">
        <f t="shared" ref="F582:Q582" si="95">E582+F578-F579</f>
        <v>59542.78</v>
      </c>
      <c r="G582" s="1">
        <f t="shared" si="95"/>
        <v>59542.78</v>
      </c>
      <c r="H582" s="1">
        <f t="shared" si="95"/>
        <v>59542.78</v>
      </c>
      <c r="I582" s="1">
        <f t="shared" si="95"/>
        <v>59542.78</v>
      </c>
      <c r="J582" s="1">
        <f t="shared" si="95"/>
        <v>59542.78</v>
      </c>
      <c r="K582" s="1">
        <f t="shared" si="95"/>
        <v>59542.78</v>
      </c>
      <c r="L582" s="1">
        <f t="shared" si="95"/>
        <v>59542.78</v>
      </c>
      <c r="M582" s="1">
        <f t="shared" si="95"/>
        <v>59542.78</v>
      </c>
      <c r="N582" s="1">
        <f t="shared" si="95"/>
        <v>59542.78</v>
      </c>
      <c r="O582" s="1">
        <f t="shared" si="95"/>
        <v>59542.78</v>
      </c>
      <c r="P582" s="1">
        <f t="shared" si="95"/>
        <v>59542.78</v>
      </c>
      <c r="Q582" s="1">
        <f t="shared" si="95"/>
        <v>59542.78</v>
      </c>
    </row>
    <row r="583" spans="1:18" x14ac:dyDescent="0.25">
      <c r="B583" s="115">
        <v>3</v>
      </c>
      <c r="C583" s="21" t="s">
        <v>459</v>
      </c>
      <c r="D583" s="115"/>
      <c r="E583" s="22">
        <v>-54404.863602697224</v>
      </c>
      <c r="F583" s="1">
        <f t="shared" ref="F583:Q583" si="96">E583-F594-F595-F596+F579+F580-F581</f>
        <v>-54603.343602697227</v>
      </c>
      <c r="G583" s="1">
        <f t="shared" si="96"/>
        <v>-54801.82360269723</v>
      </c>
      <c r="H583" s="1">
        <f t="shared" si="96"/>
        <v>-55000.303602697233</v>
      </c>
      <c r="I583" s="1">
        <f t="shared" si="96"/>
        <v>-55198.783602697236</v>
      </c>
      <c r="J583" s="1">
        <f t="shared" si="96"/>
        <v>-55397.26360269724</v>
      </c>
      <c r="K583" s="1">
        <f t="shared" si="96"/>
        <v>-55595.743602697243</v>
      </c>
      <c r="L583" s="1">
        <f t="shared" si="96"/>
        <v>-55794.223602697246</v>
      </c>
      <c r="M583" s="1">
        <f t="shared" si="96"/>
        <v>-55992.703602697249</v>
      </c>
      <c r="N583" s="1">
        <f t="shared" si="96"/>
        <v>-56191.183602697252</v>
      </c>
      <c r="O583" s="1">
        <f t="shared" si="96"/>
        <v>-56389.663602697256</v>
      </c>
      <c r="P583" s="1">
        <f t="shared" si="96"/>
        <v>-56588.143602697259</v>
      </c>
      <c r="Q583" s="1">
        <f t="shared" si="96"/>
        <v>-56786.623602697262</v>
      </c>
    </row>
    <row r="584" spans="1:18" x14ac:dyDescent="0.25">
      <c r="B584" s="115">
        <v>4</v>
      </c>
      <c r="C584" s="21" t="s">
        <v>18</v>
      </c>
      <c r="D584" s="115"/>
      <c r="E584" s="23">
        <v>0</v>
      </c>
      <c r="F584" s="23">
        <f t="shared" ref="F584:Q584" si="97">E584+F577-F578</f>
        <v>0</v>
      </c>
      <c r="G584" s="23">
        <f t="shared" si="97"/>
        <v>0</v>
      </c>
      <c r="H584" s="23">
        <f t="shared" si="97"/>
        <v>0</v>
      </c>
      <c r="I584" s="23">
        <f t="shared" si="97"/>
        <v>0</v>
      </c>
      <c r="J584" s="23">
        <f t="shared" si="97"/>
        <v>0</v>
      </c>
      <c r="K584" s="23">
        <f t="shared" si="97"/>
        <v>0</v>
      </c>
      <c r="L584" s="23">
        <f t="shared" si="97"/>
        <v>0</v>
      </c>
      <c r="M584" s="23">
        <f t="shared" si="97"/>
        <v>0</v>
      </c>
      <c r="N584" s="23">
        <f t="shared" si="97"/>
        <v>0</v>
      </c>
      <c r="O584" s="23">
        <f t="shared" si="97"/>
        <v>0</v>
      </c>
      <c r="P584" s="23">
        <f t="shared" si="97"/>
        <v>0</v>
      </c>
      <c r="Q584" s="23">
        <f t="shared" si="97"/>
        <v>0</v>
      </c>
    </row>
    <row r="585" spans="1:18" x14ac:dyDescent="0.25">
      <c r="B585" s="115">
        <v>5</v>
      </c>
      <c r="C585" s="21" t="s">
        <v>460</v>
      </c>
      <c r="D585" s="115"/>
      <c r="E585" s="23">
        <f>ROUND(SUM(E582:E584),2)</f>
        <v>5137.92</v>
      </c>
      <c r="F585" s="23">
        <f t="shared" ref="F585:Q585" si="98">SUM(F582:F584)</f>
        <v>4939.4363973027721</v>
      </c>
      <c r="G585" s="23">
        <f t="shared" si="98"/>
        <v>4740.9563973027689</v>
      </c>
      <c r="H585" s="23">
        <f t="shared" si="98"/>
        <v>4542.4763973027657</v>
      </c>
      <c r="I585" s="23">
        <f t="shared" si="98"/>
        <v>4343.9963973027625</v>
      </c>
      <c r="J585" s="23">
        <f t="shared" si="98"/>
        <v>4145.5163973027593</v>
      </c>
      <c r="K585" s="23">
        <f t="shared" si="98"/>
        <v>3947.0363973027561</v>
      </c>
      <c r="L585" s="23">
        <f t="shared" si="98"/>
        <v>3748.5563973027529</v>
      </c>
      <c r="M585" s="23">
        <f t="shared" si="98"/>
        <v>3550.0763973027497</v>
      </c>
      <c r="N585" s="23">
        <f t="shared" si="98"/>
        <v>3351.5963973027465</v>
      </c>
      <c r="O585" s="23">
        <f t="shared" si="98"/>
        <v>3153.1163973027433</v>
      </c>
      <c r="P585" s="23">
        <f t="shared" si="98"/>
        <v>2954.6363973027401</v>
      </c>
      <c r="Q585" s="23">
        <f t="shared" si="98"/>
        <v>2756.1563973027369</v>
      </c>
    </row>
    <row r="586" spans="1:18" x14ac:dyDescent="0.25">
      <c r="B586" s="115"/>
      <c r="C586" s="21"/>
    </row>
    <row r="587" spans="1:18" x14ac:dyDescent="0.25">
      <c r="B587" s="115">
        <v>6</v>
      </c>
      <c r="C587" s="21" t="s">
        <v>20</v>
      </c>
      <c r="D587" s="21"/>
      <c r="F587" s="1">
        <f t="shared" ref="F587:Q587" si="99">(E585+F585)/2</f>
        <v>5038.6781986513861</v>
      </c>
      <c r="G587" s="1">
        <f t="shared" si="99"/>
        <v>4840.1963973027705</v>
      </c>
      <c r="H587" s="1">
        <f t="shared" si="99"/>
        <v>4641.7163973027673</v>
      </c>
      <c r="I587" s="1">
        <f t="shared" si="99"/>
        <v>4443.2363973027641</v>
      </c>
      <c r="J587" s="1">
        <f t="shared" si="99"/>
        <v>4244.7563973027609</v>
      </c>
      <c r="K587" s="1">
        <f t="shared" si="99"/>
        <v>4046.2763973027577</v>
      </c>
      <c r="L587" s="1">
        <f t="shared" si="99"/>
        <v>3847.7963973027545</v>
      </c>
      <c r="M587" s="1">
        <f t="shared" si="99"/>
        <v>3649.3163973027513</v>
      </c>
      <c r="N587" s="1">
        <f t="shared" si="99"/>
        <v>3450.8363973027481</v>
      </c>
      <c r="O587" s="1">
        <f t="shared" si="99"/>
        <v>3252.3563973027449</v>
      </c>
      <c r="P587" s="1">
        <f t="shared" si="99"/>
        <v>3053.8763973027417</v>
      </c>
      <c r="Q587" s="1">
        <f t="shared" si="99"/>
        <v>2855.3963973027385</v>
      </c>
    </row>
    <row r="588" spans="1:18" x14ac:dyDescent="0.25">
      <c r="B588" s="24"/>
      <c r="C588" s="25"/>
      <c r="G588" s="1" t="s">
        <v>161</v>
      </c>
    </row>
    <row r="589" spans="1:18" x14ac:dyDescent="0.25">
      <c r="B589" s="115">
        <v>7</v>
      </c>
      <c r="C589" s="21" t="s">
        <v>21</v>
      </c>
      <c r="F589" s="26"/>
      <c r="G589" s="26"/>
      <c r="H589" s="26"/>
      <c r="I589" s="26"/>
      <c r="J589" s="26"/>
      <c r="K589" s="26"/>
      <c r="L589" s="26"/>
      <c r="M589" s="26"/>
      <c r="N589" s="26"/>
      <c r="O589" s="26"/>
      <c r="P589" s="26"/>
      <c r="Q589" s="26"/>
    </row>
    <row r="590" spans="1:18" x14ac:dyDescent="0.25">
      <c r="B590" s="24"/>
      <c r="C590" s="21" t="s">
        <v>6</v>
      </c>
      <c r="D590" s="21" t="s">
        <v>454</v>
      </c>
      <c r="F590" s="1">
        <f>F587*Inputs!C$15</f>
        <v>25.14756681493024</v>
      </c>
      <c r="G590" s="1">
        <f>G587*Inputs!D$15</f>
        <v>24.156962897756493</v>
      </c>
      <c r="H590" s="1">
        <f>H587*Inputs!E$15</f>
        <v>23.166367970943472</v>
      </c>
      <c r="I590" s="1">
        <f>I587*Inputs!F$15</f>
        <v>22.175773044130452</v>
      </c>
      <c r="J590" s="1">
        <f>J587*Inputs!G$15</f>
        <v>21.185178117317431</v>
      </c>
      <c r="K590" s="1">
        <f>K587*Inputs!H$15</f>
        <v>20.19458319050441</v>
      </c>
      <c r="L590" s="1">
        <f>L587*Inputs!I$15</f>
        <v>19.203988263691389</v>
      </c>
      <c r="M590" s="1">
        <f>M587*Inputs!J$15</f>
        <v>18.213393336878365</v>
      </c>
      <c r="N590" s="1">
        <f>N587*Inputs!K$15</f>
        <v>17.222798410065344</v>
      </c>
      <c r="O590" s="1">
        <f>O587*Inputs!L$15</f>
        <v>16.232203483252324</v>
      </c>
      <c r="P590" s="1">
        <f>P587*Inputs!M$15</f>
        <v>15.241608556439303</v>
      </c>
      <c r="Q590" s="1">
        <f>Q587*Inputs!N$15</f>
        <v>14.251013629626282</v>
      </c>
      <c r="R590" s="1">
        <f>SUM(F590:Q590)</f>
        <v>236.39143771553552</v>
      </c>
    </row>
    <row r="591" spans="1:18" x14ac:dyDescent="0.25">
      <c r="B591" s="24"/>
      <c r="C591" s="21" t="s">
        <v>8</v>
      </c>
      <c r="D591" s="21" t="s">
        <v>455</v>
      </c>
      <c r="F591" s="1">
        <f>F587*Inputs!C$14</f>
        <v>3.7476912960271487</v>
      </c>
      <c r="G591" s="1">
        <f>G587*Inputs!D$14</f>
        <v>3.6000635869321149</v>
      </c>
      <c r="H591" s="1">
        <f>H587*Inputs!E$14</f>
        <v>3.4524372176524549</v>
      </c>
      <c r="I591" s="1">
        <f>I587*Inputs!F$14</f>
        <v>3.3048108483727954</v>
      </c>
      <c r="J591" s="1">
        <f>J587*Inputs!G$14</f>
        <v>3.1571844790931354</v>
      </c>
      <c r="K591" s="1">
        <f>K587*Inputs!H$14</f>
        <v>3.0095581098134758</v>
      </c>
      <c r="L591" s="1">
        <f>L587*Inputs!I$14</f>
        <v>2.8619317405338158</v>
      </c>
      <c r="M591" s="1">
        <f>M587*Inputs!J$14</f>
        <v>2.7143053712541563</v>
      </c>
      <c r="N591" s="1">
        <f>N587*Inputs!K$14</f>
        <v>2.5666790019744963</v>
      </c>
      <c r="O591" s="1">
        <f>O587*Inputs!L$14</f>
        <v>2.4190526326948367</v>
      </c>
      <c r="P591" s="1">
        <f>P587*Inputs!M$14</f>
        <v>2.2714262634151767</v>
      </c>
      <c r="Q591" s="1">
        <f>Q587*Inputs!N$14</f>
        <v>2.1237998941355172</v>
      </c>
      <c r="R591" s="1">
        <f>SUM(F591:Q591)</f>
        <v>35.22894044189912</v>
      </c>
    </row>
    <row r="592" spans="1:18" x14ac:dyDescent="0.25">
      <c r="B592" s="24"/>
      <c r="C592" s="25"/>
      <c r="G592" s="26"/>
      <c r="H592" s="26"/>
      <c r="I592" s="26"/>
      <c r="J592" s="26"/>
      <c r="K592" s="26"/>
      <c r="L592" s="26"/>
      <c r="M592" s="26"/>
      <c r="N592" s="26"/>
      <c r="O592" s="26"/>
      <c r="P592" s="26"/>
      <c r="Q592" s="26"/>
    </row>
    <row r="593" spans="1:18" x14ac:dyDescent="0.25">
      <c r="B593" s="115">
        <v>8</v>
      </c>
      <c r="C593" s="21" t="s">
        <v>24</v>
      </c>
    </row>
    <row r="594" spans="1:18" x14ac:dyDescent="0.25">
      <c r="A594" s="1">
        <f>A551+16</f>
        <v>217</v>
      </c>
      <c r="B594" s="24"/>
      <c r="C594" s="21" t="s">
        <v>6</v>
      </c>
      <c r="D594" s="21" t="s">
        <v>25</v>
      </c>
      <c r="E594" s="27"/>
      <c r="F594" s="1">
        <v>198.48</v>
      </c>
      <c r="G594" s="1">
        <v>198.48</v>
      </c>
      <c r="H594" s="1">
        <v>198.48</v>
      </c>
      <c r="I594" s="1">
        <v>198.48</v>
      </c>
      <c r="J594" s="1">
        <v>198.48</v>
      </c>
      <c r="K594" s="1">
        <v>198.48</v>
      </c>
      <c r="L594" s="1">
        <v>198.48</v>
      </c>
      <c r="M594" s="1">
        <v>198.48</v>
      </c>
      <c r="N594" s="1">
        <v>198.48</v>
      </c>
      <c r="O594" s="1">
        <v>198.48</v>
      </c>
      <c r="P594" s="1">
        <v>198.48</v>
      </c>
      <c r="Q594" s="1">
        <v>198.48</v>
      </c>
      <c r="R594" s="1">
        <f>SUM(F594:Q594)</f>
        <v>2381.7599999999998</v>
      </c>
    </row>
    <row r="595" spans="1:18" x14ac:dyDescent="0.25">
      <c r="A595" s="1">
        <v>0</v>
      </c>
      <c r="B595" s="24"/>
      <c r="C595" s="21" t="s">
        <v>8</v>
      </c>
      <c r="D595" s="21" t="s">
        <v>26</v>
      </c>
      <c r="F595" s="1">
        <v>0</v>
      </c>
      <c r="G595" s="1">
        <v>0</v>
      </c>
      <c r="H595" s="1">
        <v>0</v>
      </c>
      <c r="I595" s="1">
        <v>0</v>
      </c>
      <c r="J595" s="1">
        <v>0</v>
      </c>
      <c r="K595" s="1">
        <v>0</v>
      </c>
      <c r="L595" s="1">
        <v>0</v>
      </c>
      <c r="M595" s="1">
        <v>0</v>
      </c>
      <c r="N595" s="1">
        <v>0</v>
      </c>
      <c r="O595" s="1">
        <v>0</v>
      </c>
      <c r="P595" s="1">
        <v>0</v>
      </c>
      <c r="Q595" s="1">
        <v>0</v>
      </c>
      <c r="R595" s="1">
        <f>SUM(F595:Q595)</f>
        <v>0</v>
      </c>
    </row>
    <row r="596" spans="1:18" x14ac:dyDescent="0.25">
      <c r="B596" s="24"/>
      <c r="C596" s="21" t="s">
        <v>10</v>
      </c>
      <c r="D596" s="21" t="s">
        <v>27</v>
      </c>
      <c r="F596" s="1">
        <v>0</v>
      </c>
      <c r="G596" s="1">
        <v>0</v>
      </c>
      <c r="H596" s="1">
        <v>0</v>
      </c>
      <c r="I596" s="1">
        <v>0</v>
      </c>
      <c r="J596" s="1">
        <v>0</v>
      </c>
      <c r="K596" s="1">
        <v>0</v>
      </c>
      <c r="L596" s="1">
        <v>0</v>
      </c>
      <c r="M596" s="1">
        <v>0</v>
      </c>
      <c r="N596" s="1">
        <v>0</v>
      </c>
      <c r="O596" s="1">
        <v>0</v>
      </c>
      <c r="P596" s="1">
        <v>0</v>
      </c>
      <c r="Q596" s="1">
        <v>0</v>
      </c>
      <c r="R596" s="1">
        <f>SUM(F596:Q596)</f>
        <v>0</v>
      </c>
    </row>
    <row r="597" spans="1:18" x14ac:dyDescent="0.25">
      <c r="B597" s="24"/>
      <c r="C597" s="21" t="s">
        <v>12</v>
      </c>
      <c r="D597" s="21" t="s">
        <v>28</v>
      </c>
      <c r="F597" s="1">
        <v>0</v>
      </c>
      <c r="G597" s="1">
        <v>0</v>
      </c>
      <c r="H597" s="1">
        <v>0</v>
      </c>
      <c r="I597" s="1">
        <v>0</v>
      </c>
      <c r="J597" s="1">
        <v>0</v>
      </c>
      <c r="K597" s="1">
        <v>0</v>
      </c>
      <c r="L597" s="1">
        <v>0</v>
      </c>
      <c r="M597" s="1">
        <v>0</v>
      </c>
      <c r="N597" s="1">
        <v>0</v>
      </c>
      <c r="O597" s="1">
        <v>0</v>
      </c>
      <c r="P597" s="1">
        <v>0</v>
      </c>
      <c r="Q597" s="1">
        <v>0</v>
      </c>
      <c r="R597" s="1">
        <f>SUM(F597:Q597)</f>
        <v>0</v>
      </c>
    </row>
    <row r="598" spans="1:18" x14ac:dyDescent="0.25">
      <c r="B598" s="24"/>
      <c r="C598" s="21" t="s">
        <v>14</v>
      </c>
      <c r="D598" s="21" t="s">
        <v>29</v>
      </c>
      <c r="F598" s="23">
        <v>0</v>
      </c>
      <c r="G598" s="23">
        <v>0</v>
      </c>
      <c r="H598" s="23">
        <v>0</v>
      </c>
      <c r="I598" s="23">
        <v>0</v>
      </c>
      <c r="J598" s="23">
        <v>0</v>
      </c>
      <c r="K598" s="23">
        <v>0</v>
      </c>
      <c r="L598" s="23">
        <v>0</v>
      </c>
      <c r="M598" s="23">
        <v>0</v>
      </c>
      <c r="N598" s="23">
        <v>0</v>
      </c>
      <c r="O598" s="23">
        <v>0</v>
      </c>
      <c r="P598" s="23">
        <v>0</v>
      </c>
      <c r="Q598" s="23">
        <v>0</v>
      </c>
      <c r="R598" s="23">
        <f>SUM(F598:Q598)</f>
        <v>0</v>
      </c>
    </row>
    <row r="599" spans="1:18" x14ac:dyDescent="0.25">
      <c r="B599" s="24"/>
      <c r="C599" s="25"/>
      <c r="D599" s="28"/>
      <c r="F599" s="28"/>
      <c r="G599" s="28"/>
      <c r="H599" s="28"/>
      <c r="I599" s="28"/>
      <c r="J599" s="28"/>
      <c r="K599" s="28"/>
      <c r="L599" s="28"/>
      <c r="M599" s="28"/>
      <c r="N599" s="28"/>
      <c r="O599" s="28"/>
      <c r="P599" s="28"/>
      <c r="Q599" s="28"/>
    </row>
    <row r="600" spans="1:18" ht="13" thickBot="1" x14ac:dyDescent="0.3">
      <c r="B600" s="115">
        <v>9</v>
      </c>
      <c r="C600" s="21" t="s">
        <v>457</v>
      </c>
      <c r="F600" s="29">
        <f>ROUND(SUM(F590:F598),2)</f>
        <v>227.38</v>
      </c>
      <c r="G600" s="29">
        <f t="shared" ref="G600:Q600" si="100">ROUND(SUM(G590:G598),2)</f>
        <v>226.24</v>
      </c>
      <c r="H600" s="29">
        <f t="shared" si="100"/>
        <v>225.1</v>
      </c>
      <c r="I600" s="29">
        <f t="shared" si="100"/>
        <v>223.96</v>
      </c>
      <c r="J600" s="29">
        <f t="shared" si="100"/>
        <v>222.82</v>
      </c>
      <c r="K600" s="29">
        <f t="shared" si="100"/>
        <v>221.68</v>
      </c>
      <c r="L600" s="29">
        <f t="shared" si="100"/>
        <v>220.55</v>
      </c>
      <c r="M600" s="29">
        <f t="shared" si="100"/>
        <v>219.41</v>
      </c>
      <c r="N600" s="29">
        <f t="shared" si="100"/>
        <v>218.27</v>
      </c>
      <c r="O600" s="29">
        <f t="shared" si="100"/>
        <v>217.13</v>
      </c>
      <c r="P600" s="29">
        <f t="shared" si="100"/>
        <v>215.99</v>
      </c>
      <c r="Q600" s="29">
        <f t="shared" si="100"/>
        <v>214.85</v>
      </c>
      <c r="R600" s="29">
        <f>ROUND(SUM(R590:R598),2)</f>
        <v>2653.38</v>
      </c>
    </row>
    <row r="601" spans="1:18" ht="13" thickTop="1" x14ac:dyDescent="0.25">
      <c r="B601" s="24"/>
      <c r="C601" s="25"/>
    </row>
    <row r="602" spans="1:18" x14ac:dyDescent="0.25">
      <c r="B602" s="30"/>
      <c r="C602" s="30" t="s">
        <v>33</v>
      </c>
    </row>
    <row r="603" spans="1:18" x14ac:dyDescent="0.25">
      <c r="C603" s="21" t="s">
        <v>34</v>
      </c>
      <c r="D603" s="21" t="s">
        <v>35</v>
      </c>
    </row>
    <row r="604" spans="1:18" x14ac:dyDescent="0.25">
      <c r="C604" s="21" t="s">
        <v>36</v>
      </c>
      <c r="D604" s="21" t="s">
        <v>37</v>
      </c>
    </row>
    <row r="605" spans="1:18" x14ac:dyDescent="0.25">
      <c r="C605" s="21" t="s">
        <v>38</v>
      </c>
      <c r="D605" s="21" t="s">
        <v>39</v>
      </c>
    </row>
    <row r="606" spans="1:18" x14ac:dyDescent="0.25">
      <c r="C606" s="21" t="s">
        <v>40</v>
      </c>
      <c r="D606" s="21" t="s">
        <v>456</v>
      </c>
    </row>
    <row r="607" spans="1:18" x14ac:dyDescent="0.25">
      <c r="C607" s="21" t="s">
        <v>42</v>
      </c>
      <c r="D607" s="31" t="s">
        <v>43</v>
      </c>
    </row>
    <row r="608" spans="1:18" x14ac:dyDescent="0.25">
      <c r="C608" s="21" t="s">
        <v>44</v>
      </c>
      <c r="D608" s="31" t="s">
        <v>45</v>
      </c>
      <c r="G608" s="32"/>
    </row>
    <row r="609" spans="1:20" x14ac:dyDescent="0.25">
      <c r="C609" s="21" t="s">
        <v>46</v>
      </c>
      <c r="D609" s="21" t="s">
        <v>47</v>
      </c>
    </row>
    <row r="610" spans="1:20" x14ac:dyDescent="0.25">
      <c r="C610" s="21" t="s">
        <v>48</v>
      </c>
      <c r="D610" s="21" t="s">
        <v>458</v>
      </c>
    </row>
    <row r="611" spans="1:20" x14ac:dyDescent="0.25">
      <c r="B611" s="21"/>
      <c r="C611" s="21"/>
    </row>
    <row r="612" spans="1:20" s="574" customFormat="1" ht="14" x14ac:dyDescent="0.3">
      <c r="B612" s="575" t="str">
        <f>Inputs!$A$6</f>
        <v>JANUARY 2021 THROUGH DECEMBER 2021</v>
      </c>
      <c r="C612" s="575"/>
      <c r="D612" s="575"/>
      <c r="E612" s="575"/>
      <c r="F612" s="575"/>
      <c r="G612" s="575"/>
      <c r="H612" s="575"/>
      <c r="I612" s="575"/>
      <c r="J612" s="575"/>
      <c r="K612" s="575"/>
      <c r="L612" s="575"/>
      <c r="M612" s="575"/>
      <c r="N612" s="575"/>
      <c r="O612" s="575"/>
      <c r="P612" s="575"/>
      <c r="Q612" s="575"/>
      <c r="R612" s="575"/>
      <c r="T612" s="574">
        <v>13</v>
      </c>
    </row>
    <row r="613" spans="1:20" s="574" customFormat="1" ht="14" x14ac:dyDescent="0.3">
      <c r="B613" s="577"/>
      <c r="C613" s="576"/>
      <c r="D613" s="576"/>
      <c r="E613" s="576"/>
      <c r="F613" s="576"/>
      <c r="G613" s="576"/>
      <c r="H613" s="576"/>
      <c r="I613" s="576"/>
      <c r="J613" s="577" t="s">
        <v>627</v>
      </c>
      <c r="K613" s="576"/>
      <c r="L613" s="576"/>
      <c r="M613" s="576"/>
      <c r="N613" s="576"/>
      <c r="O613" s="576"/>
      <c r="P613" s="576"/>
      <c r="Q613" s="576"/>
      <c r="R613" s="576"/>
    </row>
    <row r="614" spans="1:20" x14ac:dyDescent="0.25">
      <c r="B614" s="9"/>
      <c r="C614" s="9"/>
      <c r="D614" s="9"/>
      <c r="E614" s="9"/>
      <c r="F614" s="9"/>
      <c r="G614" s="9"/>
      <c r="H614" s="9"/>
      <c r="I614" s="9"/>
      <c r="J614" s="9"/>
      <c r="K614" s="9"/>
      <c r="L614" s="9"/>
      <c r="M614" s="9"/>
      <c r="N614" s="9"/>
      <c r="O614" s="9"/>
      <c r="P614" s="9"/>
      <c r="Q614" s="9"/>
      <c r="R614" s="9"/>
    </row>
    <row r="615" spans="1:20" x14ac:dyDescent="0.25">
      <c r="B615" s="9"/>
      <c r="C615" s="9"/>
      <c r="D615" s="9"/>
      <c r="E615" s="9"/>
      <c r="F615" s="9"/>
      <c r="G615" s="9"/>
      <c r="H615" s="9"/>
      <c r="I615" s="9"/>
      <c r="J615" s="9"/>
      <c r="K615" s="9"/>
      <c r="L615" s="9"/>
      <c r="M615" s="9"/>
      <c r="N615" s="9"/>
      <c r="O615" s="9"/>
      <c r="P615" s="9"/>
      <c r="Q615" s="9"/>
      <c r="R615" s="9"/>
    </row>
    <row r="616" spans="1:20" ht="13" thickBot="1" x14ac:dyDescent="0.3">
      <c r="B616" s="10"/>
      <c r="C616" s="10"/>
      <c r="D616" s="11"/>
      <c r="E616" s="11"/>
      <c r="F616" s="11"/>
      <c r="G616" s="11"/>
      <c r="H616" s="11"/>
      <c r="I616" s="11"/>
      <c r="J616" s="11"/>
      <c r="K616" s="3"/>
      <c r="L616" s="3"/>
      <c r="M616" s="3"/>
      <c r="N616" s="3"/>
      <c r="O616" s="3"/>
      <c r="P616" s="3"/>
      <c r="Q616" s="3"/>
      <c r="R616" s="3"/>
    </row>
    <row r="617" spans="1:20" x14ac:dyDescent="0.25">
      <c r="B617" s="315"/>
      <c r="C617" s="316"/>
      <c r="D617" s="317"/>
      <c r="E617" s="15" t="s">
        <v>0</v>
      </c>
      <c r="F617" s="15" t="str">
        <f>Inputs!C$11</f>
        <v>Estimated</v>
      </c>
      <c r="G617" s="15" t="str">
        <f>Inputs!D$11</f>
        <v>Estimated</v>
      </c>
      <c r="H617" s="15" t="str">
        <f>Inputs!E$11</f>
        <v>Estimated</v>
      </c>
      <c r="I617" s="15" t="str">
        <f>Inputs!F$11</f>
        <v>Estimated</v>
      </c>
      <c r="J617" s="15" t="str">
        <f>Inputs!G$11</f>
        <v>Estimated</v>
      </c>
      <c r="K617" s="15" t="str">
        <f>Inputs!H$11</f>
        <v>Estimated</v>
      </c>
      <c r="L617" s="15" t="str">
        <f>Inputs!I$11</f>
        <v>Estimated</v>
      </c>
      <c r="M617" s="15" t="str">
        <f>Inputs!J$11</f>
        <v>Estimated</v>
      </c>
      <c r="N617" s="15" t="str">
        <f>Inputs!K$11</f>
        <v>Estimated</v>
      </c>
      <c r="O617" s="15" t="str">
        <f>Inputs!L$11</f>
        <v>Estimated</v>
      </c>
      <c r="P617" s="15" t="str">
        <f>Inputs!M$11</f>
        <v>Estimated</v>
      </c>
      <c r="Q617" s="15" t="str">
        <f>Inputs!N$11</f>
        <v>Estimated</v>
      </c>
      <c r="R617" s="314" t="s">
        <v>461</v>
      </c>
    </row>
    <row r="618" spans="1:20" ht="13" thickBot="1" x14ac:dyDescent="0.3">
      <c r="B618" s="310"/>
      <c r="C618" s="18"/>
      <c r="D618" s="20" t="s">
        <v>3</v>
      </c>
      <c r="E618" s="19" t="s">
        <v>4</v>
      </c>
      <c r="F618" s="19" t="str">
        <f>Inputs!C$12</f>
        <v>January</v>
      </c>
      <c r="G618" s="19" t="str">
        <f>Inputs!D$12</f>
        <v>February</v>
      </c>
      <c r="H618" s="19" t="str">
        <f>Inputs!E$12</f>
        <v xml:space="preserve">March </v>
      </c>
      <c r="I618" s="19" t="str">
        <f>Inputs!F$12</f>
        <v xml:space="preserve">April </v>
      </c>
      <c r="J618" s="19" t="str">
        <f>Inputs!G$12</f>
        <v>May</v>
      </c>
      <c r="K618" s="19" t="str">
        <f>Inputs!H$12</f>
        <v>June</v>
      </c>
      <c r="L618" s="19" t="str">
        <f>Inputs!I$12</f>
        <v>July</v>
      </c>
      <c r="M618" s="19" t="str">
        <f>Inputs!J$12</f>
        <v>August</v>
      </c>
      <c r="N618" s="19" t="str">
        <f>Inputs!K$12</f>
        <v>September</v>
      </c>
      <c r="O618" s="19" t="str">
        <f>Inputs!L$12</f>
        <v>October</v>
      </c>
      <c r="P618" s="19" t="str">
        <f>Inputs!M$12</f>
        <v>November</v>
      </c>
      <c r="Q618" s="19" t="str">
        <f>Inputs!N$12</f>
        <v>December</v>
      </c>
      <c r="R618" s="20" t="str">
        <f>Inputs!O$12</f>
        <v>Total</v>
      </c>
    </row>
    <row r="619" spans="1:20" x14ac:dyDescent="0.25">
      <c r="B619" s="115">
        <v>1</v>
      </c>
      <c r="C619" s="21" t="s">
        <v>5</v>
      </c>
      <c r="D619" s="115"/>
    </row>
    <row r="620" spans="1:20" x14ac:dyDescent="0.25">
      <c r="A620" s="1">
        <f>A577+16</f>
        <v>225</v>
      </c>
      <c r="B620" s="115"/>
      <c r="C620" s="21" t="s">
        <v>6</v>
      </c>
      <c r="D620" s="21" t="s">
        <v>7</v>
      </c>
      <c r="F620" s="1">
        <v>0</v>
      </c>
      <c r="G620" s="1">
        <v>0</v>
      </c>
      <c r="H620" s="1">
        <v>0</v>
      </c>
      <c r="I620" s="1">
        <v>0</v>
      </c>
      <c r="J620" s="1">
        <v>0</v>
      </c>
      <c r="K620" s="1">
        <v>0</v>
      </c>
      <c r="L620" s="1">
        <v>0</v>
      </c>
      <c r="M620" s="1">
        <v>0</v>
      </c>
      <c r="N620" s="1">
        <v>0</v>
      </c>
      <c r="O620" s="1">
        <v>0</v>
      </c>
      <c r="P620" s="1">
        <v>0</v>
      </c>
      <c r="Q620" s="1">
        <v>0</v>
      </c>
      <c r="R620" s="1">
        <f>SUM(F620:Q620)</f>
        <v>0</v>
      </c>
    </row>
    <row r="621" spans="1:20" x14ac:dyDescent="0.25">
      <c r="A621" s="1">
        <f>A578+16</f>
        <v>230</v>
      </c>
      <c r="B621" s="115"/>
      <c r="C621" s="21" t="s">
        <v>8</v>
      </c>
      <c r="D621" s="21" t="s">
        <v>9</v>
      </c>
      <c r="F621" s="1">
        <v>0</v>
      </c>
      <c r="G621" s="1">
        <v>0</v>
      </c>
      <c r="H621" s="1">
        <v>0</v>
      </c>
      <c r="I621" s="1">
        <v>0</v>
      </c>
      <c r="J621" s="1">
        <v>0</v>
      </c>
      <c r="K621" s="1">
        <v>0</v>
      </c>
      <c r="L621" s="1">
        <v>0</v>
      </c>
      <c r="M621" s="1">
        <v>0</v>
      </c>
      <c r="N621" s="1">
        <v>0</v>
      </c>
      <c r="O621" s="1">
        <v>0</v>
      </c>
      <c r="P621" s="1">
        <v>0</v>
      </c>
      <c r="Q621" s="1">
        <v>0</v>
      </c>
      <c r="R621" s="1">
        <f>SUM(F621:Q621)</f>
        <v>0</v>
      </c>
    </row>
    <row r="622" spans="1:20" x14ac:dyDescent="0.25">
      <c r="A622" s="1">
        <f>A579+16</f>
        <v>228</v>
      </c>
      <c r="B622" s="115"/>
      <c r="C622" s="21" t="s">
        <v>10</v>
      </c>
      <c r="D622" s="21" t="s">
        <v>11</v>
      </c>
      <c r="F622" s="1">
        <v>0</v>
      </c>
      <c r="G622" s="1">
        <v>0</v>
      </c>
      <c r="H622" s="1">
        <v>0</v>
      </c>
      <c r="I622" s="1">
        <v>0</v>
      </c>
      <c r="J622" s="1">
        <v>0</v>
      </c>
      <c r="K622" s="1">
        <v>0</v>
      </c>
      <c r="L622" s="1">
        <v>0</v>
      </c>
      <c r="M622" s="1">
        <v>0</v>
      </c>
      <c r="N622" s="1">
        <v>0</v>
      </c>
      <c r="O622" s="1">
        <v>0</v>
      </c>
      <c r="P622" s="1">
        <v>0</v>
      </c>
      <c r="Q622" s="1">
        <v>0</v>
      </c>
      <c r="R622" s="1">
        <f>SUM(F622:Q622)</f>
        <v>0</v>
      </c>
    </row>
    <row r="623" spans="1:20" x14ac:dyDescent="0.25">
      <c r="A623" s="1">
        <f>A580+16</f>
        <v>237</v>
      </c>
      <c r="B623" s="115"/>
      <c r="C623" s="21" t="s">
        <v>12</v>
      </c>
      <c r="D623" s="21" t="s">
        <v>13</v>
      </c>
      <c r="F623" s="1">
        <v>0</v>
      </c>
      <c r="G623" s="1">
        <v>0</v>
      </c>
      <c r="H623" s="1">
        <v>0</v>
      </c>
      <c r="I623" s="1">
        <v>0</v>
      </c>
      <c r="J623" s="1">
        <v>0</v>
      </c>
      <c r="K623" s="1">
        <v>0</v>
      </c>
      <c r="L623" s="1">
        <v>0</v>
      </c>
      <c r="M623" s="1">
        <v>0</v>
      </c>
      <c r="N623" s="1">
        <v>0</v>
      </c>
      <c r="O623" s="1">
        <v>0</v>
      </c>
      <c r="P623" s="1">
        <v>0</v>
      </c>
      <c r="Q623" s="1">
        <v>0</v>
      </c>
      <c r="R623" s="1">
        <f>SUM(F623:Q623)</f>
        <v>0</v>
      </c>
    </row>
    <row r="624" spans="1:20" x14ac:dyDescent="0.25">
      <c r="A624" s="1">
        <f>A668-16</f>
        <v>235</v>
      </c>
      <c r="B624" s="115"/>
      <c r="C624" s="21" t="s">
        <v>14</v>
      </c>
      <c r="D624" s="21" t="s">
        <v>15</v>
      </c>
      <c r="F624" s="1">
        <v>0</v>
      </c>
      <c r="G624" s="1">
        <v>0</v>
      </c>
      <c r="H624" s="1">
        <v>0</v>
      </c>
      <c r="I624" s="1">
        <v>0</v>
      </c>
      <c r="J624" s="1">
        <v>0</v>
      </c>
      <c r="K624" s="1">
        <v>0</v>
      </c>
      <c r="L624" s="1">
        <v>0</v>
      </c>
      <c r="M624" s="1">
        <v>0</v>
      </c>
      <c r="N624" s="1">
        <v>0</v>
      </c>
      <c r="O624" s="1">
        <v>0</v>
      </c>
      <c r="P624" s="1">
        <v>0</v>
      </c>
      <c r="Q624" s="1">
        <v>0</v>
      </c>
      <c r="R624" s="1">
        <f>SUM(F624:Q624)</f>
        <v>0</v>
      </c>
    </row>
    <row r="625" spans="1:18" x14ac:dyDescent="0.25">
      <c r="B625" s="115">
        <v>2</v>
      </c>
      <c r="C625" s="21" t="s">
        <v>16</v>
      </c>
      <c r="D625" s="115"/>
      <c r="E625" s="1">
        <v>0</v>
      </c>
      <c r="F625" s="1">
        <f t="shared" ref="F625:Q625" si="101">E625+F621-F622</f>
        <v>0</v>
      </c>
      <c r="G625" s="1">
        <f t="shared" si="101"/>
        <v>0</v>
      </c>
      <c r="H625" s="1">
        <f t="shared" si="101"/>
        <v>0</v>
      </c>
      <c r="I625" s="1">
        <f t="shared" si="101"/>
        <v>0</v>
      </c>
      <c r="J625" s="1">
        <f t="shared" si="101"/>
        <v>0</v>
      </c>
      <c r="K625" s="1">
        <f t="shared" si="101"/>
        <v>0</v>
      </c>
      <c r="L625" s="1">
        <f t="shared" si="101"/>
        <v>0</v>
      </c>
      <c r="M625" s="1">
        <f t="shared" si="101"/>
        <v>0</v>
      </c>
      <c r="N625" s="1">
        <f t="shared" si="101"/>
        <v>0</v>
      </c>
      <c r="O625" s="1">
        <f t="shared" si="101"/>
        <v>0</v>
      </c>
      <c r="P625" s="1">
        <f t="shared" si="101"/>
        <v>0</v>
      </c>
      <c r="Q625" s="1">
        <f t="shared" si="101"/>
        <v>0</v>
      </c>
    </row>
    <row r="626" spans="1:18" x14ac:dyDescent="0.25">
      <c r="B626" s="115">
        <v>3</v>
      </c>
      <c r="C626" s="21" t="s">
        <v>459</v>
      </c>
      <c r="D626" s="115"/>
      <c r="E626" s="22">
        <v>0</v>
      </c>
      <c r="F626" s="1">
        <f t="shared" ref="F626:Q626" si="102">E626-F638-F639-F640+F622+F623-F624</f>
        <v>0</v>
      </c>
      <c r="G626" s="1">
        <f t="shared" si="102"/>
        <v>0</v>
      </c>
      <c r="H626" s="1">
        <f t="shared" si="102"/>
        <v>0</v>
      </c>
      <c r="I626" s="1">
        <f t="shared" si="102"/>
        <v>0</v>
      </c>
      <c r="J626" s="1">
        <f t="shared" si="102"/>
        <v>0</v>
      </c>
      <c r="K626" s="1">
        <f t="shared" si="102"/>
        <v>0</v>
      </c>
      <c r="L626" s="1">
        <f t="shared" si="102"/>
        <v>0</v>
      </c>
      <c r="M626" s="1">
        <f t="shared" si="102"/>
        <v>0</v>
      </c>
      <c r="N626" s="1">
        <f t="shared" si="102"/>
        <v>0</v>
      </c>
      <c r="O626" s="1">
        <f t="shared" si="102"/>
        <v>0</v>
      </c>
      <c r="P626" s="1">
        <f t="shared" si="102"/>
        <v>0</v>
      </c>
      <c r="Q626" s="1">
        <f t="shared" si="102"/>
        <v>0</v>
      </c>
    </row>
    <row r="627" spans="1:18" x14ac:dyDescent="0.25">
      <c r="B627" s="115" t="s">
        <v>624</v>
      </c>
      <c r="C627" s="21" t="s">
        <v>625</v>
      </c>
      <c r="D627" s="115"/>
      <c r="E627" s="13">
        <v>134738.16043333334</v>
      </c>
      <c r="F627" s="22">
        <f>E627</f>
        <v>134738.16043333334</v>
      </c>
      <c r="G627" s="22">
        <f t="shared" ref="G627:Q627" si="103">F627</f>
        <v>134738.16043333334</v>
      </c>
      <c r="H627" s="22">
        <f t="shared" si="103"/>
        <v>134738.16043333334</v>
      </c>
      <c r="I627" s="22">
        <f t="shared" si="103"/>
        <v>134738.16043333334</v>
      </c>
      <c r="J627" s="22">
        <f t="shared" si="103"/>
        <v>134738.16043333334</v>
      </c>
      <c r="K627" s="22">
        <f t="shared" si="103"/>
        <v>134738.16043333334</v>
      </c>
      <c r="L627" s="22">
        <f t="shared" si="103"/>
        <v>134738.16043333334</v>
      </c>
      <c r="M627" s="22">
        <f t="shared" si="103"/>
        <v>134738.16043333334</v>
      </c>
      <c r="N627" s="22">
        <f t="shared" si="103"/>
        <v>134738.16043333334</v>
      </c>
      <c r="O627" s="22">
        <f t="shared" si="103"/>
        <v>134738.16043333334</v>
      </c>
      <c r="P627" s="22">
        <f t="shared" si="103"/>
        <v>134738.16043333334</v>
      </c>
      <c r="Q627" s="22">
        <f t="shared" si="103"/>
        <v>134738.16043333334</v>
      </c>
    </row>
    <row r="628" spans="1:18" x14ac:dyDescent="0.25">
      <c r="B628" s="115">
        <v>4</v>
      </c>
      <c r="C628" s="21" t="s">
        <v>18</v>
      </c>
      <c r="D628" s="115"/>
      <c r="E628" s="23">
        <v>0</v>
      </c>
      <c r="F628" s="23">
        <f t="shared" ref="F628:Q628" si="104">E628+F620-F621</f>
        <v>0</v>
      </c>
      <c r="G628" s="23">
        <f t="shared" si="104"/>
        <v>0</v>
      </c>
      <c r="H628" s="23">
        <f t="shared" si="104"/>
        <v>0</v>
      </c>
      <c r="I628" s="23">
        <f t="shared" si="104"/>
        <v>0</v>
      </c>
      <c r="J628" s="23">
        <f t="shared" si="104"/>
        <v>0</v>
      </c>
      <c r="K628" s="23">
        <f t="shared" si="104"/>
        <v>0</v>
      </c>
      <c r="L628" s="23">
        <f t="shared" si="104"/>
        <v>0</v>
      </c>
      <c r="M628" s="23">
        <f t="shared" si="104"/>
        <v>0</v>
      </c>
      <c r="N628" s="23">
        <f t="shared" si="104"/>
        <v>0</v>
      </c>
      <c r="O628" s="23">
        <f t="shared" si="104"/>
        <v>0</v>
      </c>
      <c r="P628" s="23">
        <f t="shared" si="104"/>
        <v>0</v>
      </c>
      <c r="Q628" s="23">
        <f t="shared" si="104"/>
        <v>0</v>
      </c>
    </row>
    <row r="629" spans="1:18" x14ac:dyDescent="0.25">
      <c r="B629" s="115">
        <v>5</v>
      </c>
      <c r="C629" s="21" t="s">
        <v>460</v>
      </c>
      <c r="D629" s="115"/>
      <c r="E629" s="23">
        <f>ROUND(SUM(E625:E628),2)</f>
        <v>134738.16</v>
      </c>
      <c r="F629" s="23">
        <f t="shared" ref="F629:Q629" si="105">SUM(F625:F628)</f>
        <v>134738.16043333334</v>
      </c>
      <c r="G629" s="23">
        <f t="shared" si="105"/>
        <v>134738.16043333334</v>
      </c>
      <c r="H629" s="23">
        <f t="shared" si="105"/>
        <v>134738.16043333334</v>
      </c>
      <c r="I629" s="23">
        <f t="shared" si="105"/>
        <v>134738.16043333334</v>
      </c>
      <c r="J629" s="23">
        <f t="shared" si="105"/>
        <v>134738.16043333334</v>
      </c>
      <c r="K629" s="23">
        <f t="shared" si="105"/>
        <v>134738.16043333334</v>
      </c>
      <c r="L629" s="23">
        <f t="shared" si="105"/>
        <v>134738.16043333334</v>
      </c>
      <c r="M629" s="23">
        <f t="shared" si="105"/>
        <v>134738.16043333334</v>
      </c>
      <c r="N629" s="23">
        <f t="shared" si="105"/>
        <v>134738.16043333334</v>
      </c>
      <c r="O629" s="23">
        <f t="shared" si="105"/>
        <v>134738.16043333334</v>
      </c>
      <c r="P629" s="23">
        <f t="shared" si="105"/>
        <v>134738.16043333334</v>
      </c>
      <c r="Q629" s="23">
        <f t="shared" si="105"/>
        <v>134738.16043333334</v>
      </c>
    </row>
    <row r="630" spans="1:18" x14ac:dyDescent="0.25">
      <c r="B630" s="115"/>
      <c r="C630" s="21"/>
    </row>
    <row r="631" spans="1:18" x14ac:dyDescent="0.25">
      <c r="B631" s="115">
        <v>6</v>
      </c>
      <c r="C631" s="21" t="s">
        <v>20</v>
      </c>
      <c r="D631" s="21"/>
      <c r="F631" s="1">
        <f t="shared" ref="F631:Q631" si="106">(E629+F629)/2</f>
        <v>134738.16021666667</v>
      </c>
      <c r="G631" s="1">
        <f t="shared" si="106"/>
        <v>134738.16043333334</v>
      </c>
      <c r="H631" s="1">
        <f t="shared" si="106"/>
        <v>134738.16043333334</v>
      </c>
      <c r="I631" s="1">
        <f t="shared" si="106"/>
        <v>134738.16043333334</v>
      </c>
      <c r="J631" s="1">
        <f t="shared" si="106"/>
        <v>134738.16043333334</v>
      </c>
      <c r="K631" s="1">
        <f t="shared" si="106"/>
        <v>134738.16043333334</v>
      </c>
      <c r="L631" s="1">
        <f t="shared" si="106"/>
        <v>134738.16043333334</v>
      </c>
      <c r="M631" s="1">
        <f t="shared" si="106"/>
        <v>134738.16043333334</v>
      </c>
      <c r="N631" s="1">
        <f t="shared" si="106"/>
        <v>134738.16043333334</v>
      </c>
      <c r="O631" s="1">
        <f t="shared" si="106"/>
        <v>134738.16043333334</v>
      </c>
      <c r="P631" s="1">
        <f t="shared" si="106"/>
        <v>134738.16043333334</v>
      </c>
      <c r="Q631" s="1">
        <f t="shared" si="106"/>
        <v>134738.16043333334</v>
      </c>
    </row>
    <row r="632" spans="1:18" x14ac:dyDescent="0.25">
      <c r="B632" s="24"/>
      <c r="C632" s="25"/>
      <c r="G632" s="1" t="s">
        <v>161</v>
      </c>
    </row>
    <row r="633" spans="1:18" x14ac:dyDescent="0.25">
      <c r="B633" s="115">
        <v>7</v>
      </c>
      <c r="C633" s="21" t="s">
        <v>21</v>
      </c>
      <c r="F633" s="26"/>
      <c r="G633" s="26"/>
      <c r="H633" s="26"/>
      <c r="I633" s="26"/>
      <c r="J633" s="26"/>
      <c r="K633" s="26"/>
      <c r="L633" s="26"/>
      <c r="M633" s="26"/>
      <c r="N633" s="26"/>
      <c r="O633" s="26"/>
      <c r="P633" s="26"/>
      <c r="Q633" s="26"/>
    </row>
    <row r="634" spans="1:18" x14ac:dyDescent="0.25">
      <c r="B634" s="24"/>
      <c r="C634" s="21" t="s">
        <v>6</v>
      </c>
      <c r="D634" s="21" t="s">
        <v>454</v>
      </c>
      <c r="F634" s="1">
        <f>F631*Inputs!C$15</f>
        <v>672.46542703923762</v>
      </c>
      <c r="G634" s="1">
        <f>G631*Inputs!D$15</f>
        <v>672.46542812060045</v>
      </c>
      <c r="H634" s="1">
        <f>H631*Inputs!E$15</f>
        <v>672.46542812060045</v>
      </c>
      <c r="I634" s="1">
        <f>I631*Inputs!F$15</f>
        <v>672.46542812060045</v>
      </c>
      <c r="J634" s="1">
        <f>J631*Inputs!G$15</f>
        <v>672.46542812060045</v>
      </c>
      <c r="K634" s="1">
        <f>K631*Inputs!H$15</f>
        <v>672.46542812060045</v>
      </c>
      <c r="L634" s="1">
        <f>L631*Inputs!I$15</f>
        <v>672.46542812060045</v>
      </c>
      <c r="M634" s="1">
        <f>M631*Inputs!J$15</f>
        <v>672.46542812060045</v>
      </c>
      <c r="N634" s="1">
        <f>N631*Inputs!K$15</f>
        <v>672.46542812060045</v>
      </c>
      <c r="O634" s="1">
        <f>O631*Inputs!L$15</f>
        <v>672.46542812060045</v>
      </c>
      <c r="P634" s="1">
        <f>P631*Inputs!M$15</f>
        <v>672.46542812060045</v>
      </c>
      <c r="Q634" s="1">
        <f>Q631*Inputs!N$15</f>
        <v>672.46542812060045</v>
      </c>
      <c r="R634" s="1">
        <f>SUM(F634:Q634)</f>
        <v>8069.5851363658421</v>
      </c>
    </row>
    <row r="635" spans="1:18" x14ac:dyDescent="0.25">
      <c r="B635" s="24"/>
      <c r="C635" s="21" t="s">
        <v>8</v>
      </c>
      <c r="D635" s="21" t="s">
        <v>455</v>
      </c>
      <c r="F635" s="1">
        <f>F631*Inputs!C$14</f>
        <v>100.21616987206407</v>
      </c>
      <c r="G635" s="1">
        <f>G631*Inputs!D$14</f>
        <v>100.21617003321741</v>
      </c>
      <c r="H635" s="1">
        <f>H631*Inputs!E$14</f>
        <v>100.21617003321741</v>
      </c>
      <c r="I635" s="1">
        <f>I631*Inputs!F$14</f>
        <v>100.21617003321741</v>
      </c>
      <c r="J635" s="1">
        <f>J631*Inputs!G$14</f>
        <v>100.21617003321741</v>
      </c>
      <c r="K635" s="1">
        <f>K631*Inputs!H$14</f>
        <v>100.21617003321741</v>
      </c>
      <c r="L635" s="1">
        <f>L631*Inputs!I$14</f>
        <v>100.21617003321741</v>
      </c>
      <c r="M635" s="1">
        <f>M631*Inputs!J$14</f>
        <v>100.21617003321741</v>
      </c>
      <c r="N635" s="1">
        <f>N631*Inputs!K$14</f>
        <v>100.21617003321741</v>
      </c>
      <c r="O635" s="1">
        <f>O631*Inputs!L$14</f>
        <v>100.21617003321741</v>
      </c>
      <c r="P635" s="1">
        <f>P631*Inputs!M$14</f>
        <v>100.21617003321741</v>
      </c>
      <c r="Q635" s="1">
        <f>Q631*Inputs!N$14</f>
        <v>100.21617003321741</v>
      </c>
      <c r="R635" s="1">
        <f>SUM(F635:Q635)</f>
        <v>1202.5940402374556</v>
      </c>
    </row>
    <row r="636" spans="1:18" x14ac:dyDescent="0.25">
      <c r="B636" s="24"/>
      <c r="C636" s="25"/>
      <c r="G636" s="26"/>
      <c r="H636" s="26"/>
      <c r="I636" s="26"/>
      <c r="J636" s="26"/>
      <c r="K636" s="26"/>
      <c r="L636" s="26"/>
      <c r="M636" s="26"/>
      <c r="N636" s="26"/>
      <c r="O636" s="26"/>
      <c r="P636" s="26"/>
      <c r="Q636" s="26"/>
    </row>
    <row r="637" spans="1:18" x14ac:dyDescent="0.25">
      <c r="B637" s="115">
        <v>8</v>
      </c>
      <c r="C637" s="21" t="s">
        <v>24</v>
      </c>
    </row>
    <row r="638" spans="1:18" x14ac:dyDescent="0.25">
      <c r="A638" s="1">
        <f>A594+16</f>
        <v>233</v>
      </c>
      <c r="B638" s="24"/>
      <c r="C638" s="21" t="s">
        <v>6</v>
      </c>
      <c r="D638" s="21" t="s">
        <v>25</v>
      </c>
      <c r="E638" s="27"/>
      <c r="F638" s="1">
        <v>0</v>
      </c>
      <c r="G638" s="1">
        <v>0</v>
      </c>
      <c r="H638" s="1">
        <v>0</v>
      </c>
      <c r="I638" s="1">
        <v>0</v>
      </c>
      <c r="J638" s="1">
        <v>0</v>
      </c>
      <c r="K638" s="1">
        <v>0</v>
      </c>
      <c r="L638" s="1">
        <v>0</v>
      </c>
      <c r="M638" s="1">
        <v>0</v>
      </c>
      <c r="N638" s="1">
        <v>0</v>
      </c>
      <c r="O638" s="1">
        <v>0</v>
      </c>
      <c r="P638" s="1">
        <v>0</v>
      </c>
      <c r="Q638" s="1">
        <v>0</v>
      </c>
      <c r="R638" s="1">
        <f>SUM(F638:Q638)</f>
        <v>0</v>
      </c>
    </row>
    <row r="639" spans="1:18" x14ac:dyDescent="0.25">
      <c r="A639" s="1">
        <v>0</v>
      </c>
      <c r="B639" s="24"/>
      <c r="C639" s="21" t="s">
        <v>8</v>
      </c>
      <c r="D639" s="21" t="s">
        <v>26</v>
      </c>
      <c r="F639" s="1">
        <v>0</v>
      </c>
      <c r="G639" s="1">
        <v>0</v>
      </c>
      <c r="H639" s="1">
        <v>0</v>
      </c>
      <c r="I639" s="1">
        <v>0</v>
      </c>
      <c r="J639" s="1">
        <v>0</v>
      </c>
      <c r="K639" s="1">
        <v>0</v>
      </c>
      <c r="L639" s="1">
        <v>0</v>
      </c>
      <c r="M639" s="1">
        <v>0</v>
      </c>
      <c r="N639" s="1">
        <v>0</v>
      </c>
      <c r="O639" s="1">
        <v>0</v>
      </c>
      <c r="P639" s="1">
        <v>0</v>
      </c>
      <c r="Q639" s="1">
        <v>0</v>
      </c>
      <c r="R639" s="1">
        <f>SUM(F639:Q639)</f>
        <v>0</v>
      </c>
    </row>
    <row r="640" spans="1:18" x14ac:dyDescent="0.25">
      <c r="B640" s="24"/>
      <c r="C640" s="21" t="s">
        <v>10</v>
      </c>
      <c r="D640" s="21" t="s">
        <v>27</v>
      </c>
      <c r="F640" s="1">
        <v>0</v>
      </c>
      <c r="G640" s="1">
        <v>0</v>
      </c>
      <c r="H640" s="1">
        <v>0</v>
      </c>
      <c r="I640" s="1">
        <v>0</v>
      </c>
      <c r="J640" s="1">
        <v>0</v>
      </c>
      <c r="K640" s="1">
        <v>0</v>
      </c>
      <c r="L640" s="1">
        <v>0</v>
      </c>
      <c r="M640" s="1">
        <v>0</v>
      </c>
      <c r="N640" s="1">
        <v>0</v>
      </c>
      <c r="O640" s="1">
        <v>0</v>
      </c>
      <c r="P640" s="1">
        <v>0</v>
      </c>
      <c r="Q640" s="1">
        <v>0</v>
      </c>
      <c r="R640" s="1">
        <f>SUM(F640:Q640)</f>
        <v>0</v>
      </c>
    </row>
    <row r="641" spans="2:20" x14ac:dyDescent="0.25">
      <c r="B641" s="24"/>
      <c r="C641" s="21" t="s">
        <v>12</v>
      </c>
      <c r="D641" s="21" t="s">
        <v>28</v>
      </c>
      <c r="F641" s="1">
        <v>0</v>
      </c>
      <c r="G641" s="1">
        <v>0</v>
      </c>
      <c r="H641" s="1">
        <v>0</v>
      </c>
      <c r="I641" s="1">
        <v>0</v>
      </c>
      <c r="J641" s="1">
        <v>0</v>
      </c>
      <c r="K641" s="1">
        <v>0</v>
      </c>
      <c r="L641" s="1">
        <v>0</v>
      </c>
      <c r="M641" s="1">
        <v>0</v>
      </c>
      <c r="N641" s="1">
        <v>0</v>
      </c>
      <c r="O641" s="1">
        <v>0</v>
      </c>
      <c r="P641" s="1">
        <v>0</v>
      </c>
      <c r="Q641" s="1">
        <v>0</v>
      </c>
      <c r="R641" s="1">
        <f>SUM(F641:Q641)</f>
        <v>0</v>
      </c>
    </row>
    <row r="642" spans="2:20" x14ac:dyDescent="0.25">
      <c r="B642" s="24"/>
      <c r="C642" s="21" t="s">
        <v>14</v>
      </c>
      <c r="D642" s="21" t="s">
        <v>29</v>
      </c>
      <c r="F642" s="23">
        <v>0</v>
      </c>
      <c r="G642" s="23">
        <v>0</v>
      </c>
      <c r="H642" s="23">
        <v>0</v>
      </c>
      <c r="I642" s="23">
        <v>0</v>
      </c>
      <c r="J642" s="23">
        <v>0</v>
      </c>
      <c r="K642" s="23">
        <v>0</v>
      </c>
      <c r="L642" s="23">
        <v>0</v>
      </c>
      <c r="M642" s="23">
        <v>0</v>
      </c>
      <c r="N642" s="23">
        <v>0</v>
      </c>
      <c r="O642" s="23">
        <v>0</v>
      </c>
      <c r="P642" s="23">
        <v>0</v>
      </c>
      <c r="Q642" s="23">
        <v>0</v>
      </c>
      <c r="R642" s="23">
        <f>SUM(F642:Q642)</f>
        <v>0</v>
      </c>
    </row>
    <row r="643" spans="2:20" x14ac:dyDescent="0.25">
      <c r="B643" s="24"/>
      <c r="C643" s="25"/>
      <c r="D643" s="28"/>
      <c r="F643" s="28"/>
      <c r="G643" s="28"/>
      <c r="H643" s="28"/>
      <c r="I643" s="28"/>
      <c r="J643" s="28"/>
      <c r="K643" s="28"/>
      <c r="L643" s="28"/>
      <c r="M643" s="28"/>
      <c r="N643" s="28"/>
      <c r="O643" s="28"/>
      <c r="P643" s="28"/>
      <c r="Q643" s="28"/>
    </row>
    <row r="644" spans="2:20" ht="13" thickBot="1" x14ac:dyDescent="0.3">
      <c r="B644" s="115">
        <v>9</v>
      </c>
      <c r="C644" s="21" t="s">
        <v>457</v>
      </c>
      <c r="F644" s="29">
        <f>ROUND(SUM(F634:F642),2)</f>
        <v>772.68</v>
      </c>
      <c r="G644" s="29">
        <f t="shared" ref="G644:Q644" si="107">ROUND(SUM(G634:G642),2)</f>
        <v>772.68</v>
      </c>
      <c r="H644" s="29">
        <f t="shared" si="107"/>
        <v>772.68</v>
      </c>
      <c r="I644" s="29">
        <f t="shared" si="107"/>
        <v>772.68</v>
      </c>
      <c r="J644" s="29">
        <f t="shared" si="107"/>
        <v>772.68</v>
      </c>
      <c r="K644" s="29">
        <f t="shared" si="107"/>
        <v>772.68</v>
      </c>
      <c r="L644" s="29">
        <f t="shared" si="107"/>
        <v>772.68</v>
      </c>
      <c r="M644" s="29">
        <f t="shared" si="107"/>
        <v>772.68</v>
      </c>
      <c r="N644" s="29">
        <f t="shared" si="107"/>
        <v>772.68</v>
      </c>
      <c r="O644" s="29">
        <f t="shared" si="107"/>
        <v>772.68</v>
      </c>
      <c r="P644" s="29">
        <f t="shared" si="107"/>
        <v>772.68</v>
      </c>
      <c r="Q644" s="29">
        <f t="shared" si="107"/>
        <v>772.68</v>
      </c>
      <c r="R644" s="29">
        <f>ROUND(SUM(R634:R642),2)</f>
        <v>9272.18</v>
      </c>
    </row>
    <row r="645" spans="2:20" ht="13" thickTop="1" x14ac:dyDescent="0.25">
      <c r="B645" s="24"/>
      <c r="C645" s="25"/>
    </row>
    <row r="646" spans="2:20" x14ac:dyDescent="0.25">
      <c r="B646" s="30"/>
      <c r="C646" s="30" t="s">
        <v>33</v>
      </c>
    </row>
    <row r="647" spans="2:20" x14ac:dyDescent="0.25">
      <c r="C647" s="21" t="s">
        <v>34</v>
      </c>
      <c r="D647" s="21" t="s">
        <v>35</v>
      </c>
    </row>
    <row r="648" spans="2:20" x14ac:dyDescent="0.25">
      <c r="C648" s="21" t="s">
        <v>36</v>
      </c>
      <c r="D648" s="21" t="s">
        <v>37</v>
      </c>
    </row>
    <row r="649" spans="2:20" x14ac:dyDescent="0.25">
      <c r="C649" s="21" t="s">
        <v>38</v>
      </c>
      <c r="D649" s="21" t="s">
        <v>39</v>
      </c>
    </row>
    <row r="650" spans="2:20" x14ac:dyDescent="0.25">
      <c r="C650" s="21" t="s">
        <v>40</v>
      </c>
      <c r="D650" s="21" t="s">
        <v>456</v>
      </c>
    </row>
    <row r="651" spans="2:20" x14ac:dyDescent="0.25">
      <c r="C651" s="21" t="s">
        <v>42</v>
      </c>
      <c r="D651" s="31" t="s">
        <v>43</v>
      </c>
    </row>
    <row r="652" spans="2:20" x14ac:dyDescent="0.25">
      <c r="C652" s="21" t="s">
        <v>44</v>
      </c>
      <c r="D652" s="31" t="s">
        <v>45</v>
      </c>
      <c r="G652" s="32"/>
    </row>
    <row r="653" spans="2:20" x14ac:dyDescent="0.25">
      <c r="C653" s="21" t="s">
        <v>46</v>
      </c>
      <c r="D653" s="21" t="s">
        <v>47</v>
      </c>
    </row>
    <row r="654" spans="2:20" x14ac:dyDescent="0.25">
      <c r="C654" s="21" t="s">
        <v>48</v>
      </c>
      <c r="D654" s="21" t="s">
        <v>458</v>
      </c>
    </row>
    <row r="655" spans="2:20" x14ac:dyDescent="0.25">
      <c r="B655" s="21"/>
      <c r="C655" s="21"/>
    </row>
    <row r="656" spans="2:20" s="574" customFormat="1" ht="14" x14ac:dyDescent="0.3">
      <c r="B656" s="575" t="str">
        <f>Inputs!$A$6</f>
        <v>JANUARY 2021 THROUGH DECEMBER 2021</v>
      </c>
      <c r="C656" s="575"/>
      <c r="D656" s="575"/>
      <c r="E656" s="575"/>
      <c r="F656" s="575"/>
      <c r="G656" s="575"/>
      <c r="H656" s="575"/>
      <c r="I656" s="575"/>
      <c r="J656" s="575"/>
      <c r="K656" s="575"/>
      <c r="L656" s="575"/>
      <c r="M656" s="575"/>
      <c r="N656" s="575"/>
      <c r="O656" s="575"/>
      <c r="P656" s="575"/>
      <c r="Q656" s="575"/>
      <c r="R656" s="575"/>
      <c r="T656" s="574">
        <v>14</v>
      </c>
    </row>
    <row r="657" spans="1:18" s="574" customFormat="1" ht="14" x14ac:dyDescent="0.3">
      <c r="B657" s="576" t="s">
        <v>670</v>
      </c>
      <c r="C657" s="576"/>
      <c r="D657" s="576"/>
      <c r="E657" s="576"/>
      <c r="F657" s="576"/>
      <c r="G657" s="576"/>
      <c r="H657" s="576"/>
      <c r="I657" s="576"/>
      <c r="J657" s="576"/>
      <c r="K657" s="576"/>
      <c r="L657" s="576"/>
      <c r="M657" s="576"/>
      <c r="N657" s="576"/>
      <c r="O657" s="576"/>
      <c r="P657" s="576"/>
      <c r="Q657" s="576"/>
      <c r="R657" s="576"/>
    </row>
    <row r="658" spans="1:18" x14ac:dyDescent="0.25">
      <c r="B658" s="9"/>
      <c r="C658" s="9"/>
      <c r="D658" s="9"/>
      <c r="E658" s="9"/>
      <c r="F658" s="9"/>
      <c r="G658" s="9"/>
      <c r="H658" s="9"/>
      <c r="I658" s="9"/>
      <c r="J658" s="9"/>
      <c r="K658" s="9"/>
      <c r="L658" s="9"/>
      <c r="M658" s="9"/>
      <c r="N658" s="9"/>
      <c r="O658" s="9"/>
      <c r="P658" s="9"/>
      <c r="Q658" s="9"/>
      <c r="R658" s="9"/>
    </row>
    <row r="659" spans="1:18" x14ac:dyDescent="0.25">
      <c r="B659" s="9"/>
      <c r="C659" s="9"/>
      <c r="D659" s="9"/>
      <c r="E659" s="9"/>
      <c r="F659" s="9"/>
      <c r="G659" s="9"/>
      <c r="H659" s="9"/>
      <c r="I659" s="9"/>
      <c r="J659" s="9"/>
      <c r="K659" s="9"/>
      <c r="L659" s="9"/>
      <c r="M659" s="9"/>
      <c r="N659" s="9"/>
      <c r="O659" s="9"/>
      <c r="P659" s="9"/>
      <c r="Q659" s="9"/>
      <c r="R659" s="9"/>
    </row>
    <row r="660" spans="1:18" ht="13" thickBot="1" x14ac:dyDescent="0.3">
      <c r="B660" s="10"/>
      <c r="C660" s="10"/>
      <c r="D660" s="11"/>
      <c r="E660" s="11"/>
      <c r="F660" s="11"/>
      <c r="G660" s="11"/>
      <c r="H660" s="11"/>
      <c r="I660" s="11"/>
      <c r="J660" s="11"/>
      <c r="K660" s="3"/>
      <c r="L660" s="3"/>
      <c r="M660" s="3"/>
      <c r="N660" s="3"/>
      <c r="O660" s="3"/>
      <c r="P660" s="3"/>
      <c r="Q660" s="3"/>
      <c r="R660" s="3"/>
    </row>
    <row r="661" spans="1:18" x14ac:dyDescent="0.25">
      <c r="B661" s="315"/>
      <c r="C661" s="316"/>
      <c r="D661" s="317"/>
      <c r="E661" s="15" t="s">
        <v>0</v>
      </c>
      <c r="F661" s="15" t="str">
        <f>Inputs!C$11</f>
        <v>Estimated</v>
      </c>
      <c r="G661" s="15" t="str">
        <f>Inputs!D$11</f>
        <v>Estimated</v>
      </c>
      <c r="H661" s="15" t="str">
        <f>Inputs!E$11</f>
        <v>Estimated</v>
      </c>
      <c r="I661" s="15" t="str">
        <f>Inputs!F$11</f>
        <v>Estimated</v>
      </c>
      <c r="J661" s="15" t="str">
        <f>Inputs!G$11</f>
        <v>Estimated</v>
      </c>
      <c r="K661" s="15" t="str">
        <f>Inputs!H$11</f>
        <v>Estimated</v>
      </c>
      <c r="L661" s="15" t="str">
        <f>Inputs!I$11</f>
        <v>Estimated</v>
      </c>
      <c r="M661" s="15" t="str">
        <f>Inputs!J$11</f>
        <v>Estimated</v>
      </c>
      <c r="N661" s="15" t="str">
        <f>Inputs!K$11</f>
        <v>Estimated</v>
      </c>
      <c r="O661" s="15" t="str">
        <f>Inputs!L$11</f>
        <v>Estimated</v>
      </c>
      <c r="P661" s="15" t="str">
        <f>Inputs!M$11</f>
        <v>Estimated</v>
      </c>
      <c r="Q661" s="15" t="str">
        <f>Inputs!N$11</f>
        <v>Estimated</v>
      </c>
      <c r="R661" s="314" t="s">
        <v>461</v>
      </c>
    </row>
    <row r="662" spans="1:18" ht="13" thickBot="1" x14ac:dyDescent="0.3">
      <c r="B662" s="310"/>
      <c r="C662" s="18"/>
      <c r="D662" s="20" t="s">
        <v>3</v>
      </c>
      <c r="E662" s="19" t="s">
        <v>4</v>
      </c>
      <c r="F662" s="19" t="str">
        <f>Inputs!C$12</f>
        <v>January</v>
      </c>
      <c r="G662" s="19" t="str">
        <f>Inputs!D$12</f>
        <v>February</v>
      </c>
      <c r="H662" s="19" t="str">
        <f>Inputs!E$12</f>
        <v xml:space="preserve">March </v>
      </c>
      <c r="I662" s="19" t="str">
        <f>Inputs!F$12</f>
        <v xml:space="preserve">April </v>
      </c>
      <c r="J662" s="19" t="str">
        <f>Inputs!G$12</f>
        <v>May</v>
      </c>
      <c r="K662" s="19" t="str">
        <f>Inputs!H$12</f>
        <v>June</v>
      </c>
      <c r="L662" s="19" t="str">
        <f>Inputs!I$12</f>
        <v>July</v>
      </c>
      <c r="M662" s="19" t="str">
        <f>Inputs!J$12</f>
        <v>August</v>
      </c>
      <c r="N662" s="19" t="str">
        <f>Inputs!K$12</f>
        <v>September</v>
      </c>
      <c r="O662" s="19" t="str">
        <f>Inputs!L$12</f>
        <v>October</v>
      </c>
      <c r="P662" s="19" t="str">
        <f>Inputs!M$12</f>
        <v>November</v>
      </c>
      <c r="Q662" s="19" t="str">
        <f>Inputs!N$12</f>
        <v>December</v>
      </c>
      <c r="R662" s="20" t="str">
        <f>Inputs!O$12</f>
        <v>Total</v>
      </c>
    </row>
    <row r="663" spans="1:18" x14ac:dyDescent="0.25">
      <c r="B663" s="115">
        <v>1</v>
      </c>
      <c r="C663" s="21" t="s">
        <v>5</v>
      </c>
      <c r="D663" s="115"/>
    </row>
    <row r="664" spans="1:18" x14ac:dyDescent="0.25">
      <c r="A664" s="1">
        <f>A620+16</f>
        <v>241</v>
      </c>
      <c r="B664" s="115"/>
      <c r="C664" s="21" t="s">
        <v>6</v>
      </c>
      <c r="D664" s="21" t="s">
        <v>7</v>
      </c>
      <c r="F664" s="1">
        <v>0</v>
      </c>
      <c r="G664" s="1">
        <v>0</v>
      </c>
      <c r="H664" s="1">
        <v>0</v>
      </c>
      <c r="I664" s="1">
        <v>0</v>
      </c>
      <c r="J664" s="1">
        <v>0</v>
      </c>
      <c r="K664" s="1">
        <v>0</v>
      </c>
      <c r="L664" s="1">
        <v>0</v>
      </c>
      <c r="M664" s="1">
        <v>0</v>
      </c>
      <c r="N664" s="1">
        <v>0</v>
      </c>
      <c r="O664" s="1">
        <v>0</v>
      </c>
      <c r="P664" s="1">
        <v>0</v>
      </c>
      <c r="Q664" s="1">
        <v>0</v>
      </c>
      <c r="R664" s="1">
        <f>SUM(F664:Q664)</f>
        <v>0</v>
      </c>
    </row>
    <row r="665" spans="1:18" x14ac:dyDescent="0.25">
      <c r="A665" s="1">
        <f>A621+16</f>
        <v>246</v>
      </c>
      <c r="B665" s="115"/>
      <c r="C665" s="21" t="s">
        <v>8</v>
      </c>
      <c r="D665" s="21" t="s">
        <v>9</v>
      </c>
      <c r="F665" s="1">
        <v>0</v>
      </c>
      <c r="G665" s="1">
        <v>0</v>
      </c>
      <c r="H665" s="1">
        <v>0</v>
      </c>
      <c r="I665" s="1">
        <v>0</v>
      </c>
      <c r="J665" s="1">
        <v>0</v>
      </c>
      <c r="K665" s="1">
        <v>0</v>
      </c>
      <c r="L665" s="1">
        <v>0</v>
      </c>
      <c r="M665" s="1">
        <v>0</v>
      </c>
      <c r="N665" s="1">
        <v>0</v>
      </c>
      <c r="O665" s="1">
        <v>0</v>
      </c>
      <c r="P665" s="1">
        <v>0</v>
      </c>
      <c r="Q665" s="1">
        <v>0</v>
      </c>
      <c r="R665" s="1">
        <f>SUM(F665:Q665)</f>
        <v>0</v>
      </c>
    </row>
    <row r="666" spans="1:18" x14ac:dyDescent="0.25">
      <c r="A666" s="1">
        <f>A622+16</f>
        <v>244</v>
      </c>
      <c r="B666" s="115"/>
      <c r="C666" s="21" t="s">
        <v>10</v>
      </c>
      <c r="D666" s="21" t="s">
        <v>11</v>
      </c>
      <c r="F666" s="1">
        <v>0</v>
      </c>
      <c r="G666" s="1">
        <v>0</v>
      </c>
      <c r="H666" s="1">
        <v>0</v>
      </c>
      <c r="I666" s="1">
        <v>0</v>
      </c>
      <c r="J666" s="1">
        <v>0</v>
      </c>
      <c r="K666" s="1">
        <v>0</v>
      </c>
      <c r="L666" s="1">
        <v>0</v>
      </c>
      <c r="M666" s="1">
        <v>0</v>
      </c>
      <c r="N666" s="1">
        <v>0</v>
      </c>
      <c r="O666" s="1">
        <v>0</v>
      </c>
      <c r="P666" s="1">
        <v>0</v>
      </c>
      <c r="Q666" s="1">
        <v>0</v>
      </c>
      <c r="R666" s="1">
        <f>SUM(F666:Q666)</f>
        <v>0</v>
      </c>
    </row>
    <row r="667" spans="1:18" x14ac:dyDescent="0.25">
      <c r="A667" s="1">
        <f>A623+16</f>
        <v>253</v>
      </c>
      <c r="B667" s="115"/>
      <c r="C667" s="21" t="s">
        <v>12</v>
      </c>
      <c r="D667" s="21" t="s">
        <v>13</v>
      </c>
      <c r="F667" s="1">
        <v>0</v>
      </c>
      <c r="G667" s="1">
        <v>0</v>
      </c>
      <c r="H667" s="1">
        <v>0</v>
      </c>
      <c r="I667" s="1">
        <v>0</v>
      </c>
      <c r="J667" s="1">
        <v>0</v>
      </c>
      <c r="K667" s="1">
        <v>0</v>
      </c>
      <c r="L667" s="1">
        <v>0</v>
      </c>
      <c r="M667" s="1">
        <v>0</v>
      </c>
      <c r="N667" s="1">
        <v>0</v>
      </c>
      <c r="O667" s="1">
        <v>0</v>
      </c>
      <c r="P667" s="1">
        <v>0</v>
      </c>
      <c r="Q667" s="1">
        <v>0</v>
      </c>
      <c r="R667" s="1">
        <f>SUM(F667:Q667)</f>
        <v>0</v>
      </c>
    </row>
    <row r="668" spans="1:18" x14ac:dyDescent="0.25">
      <c r="A668" s="1">
        <f>A711-16</f>
        <v>251</v>
      </c>
      <c r="B668" s="115"/>
      <c r="C668" s="21" t="s">
        <v>14</v>
      </c>
      <c r="D668" s="21" t="s">
        <v>15</v>
      </c>
      <c r="F668" s="1">
        <v>0</v>
      </c>
      <c r="G668" s="1">
        <v>0</v>
      </c>
      <c r="H668" s="1">
        <v>0</v>
      </c>
      <c r="I668" s="1">
        <v>0</v>
      </c>
      <c r="J668" s="1">
        <v>0</v>
      </c>
      <c r="K668" s="1">
        <v>0</v>
      </c>
      <c r="L668" s="1">
        <v>0</v>
      </c>
      <c r="M668" s="1">
        <v>0</v>
      </c>
      <c r="N668" s="1">
        <v>0</v>
      </c>
      <c r="O668" s="1">
        <v>0</v>
      </c>
      <c r="P668" s="1">
        <v>0</v>
      </c>
      <c r="Q668" s="1">
        <v>0</v>
      </c>
      <c r="R668" s="1">
        <f>SUM(F668:Q668)</f>
        <v>0</v>
      </c>
    </row>
    <row r="669" spans="1:18" x14ac:dyDescent="0.25">
      <c r="B669" s="115">
        <v>2</v>
      </c>
      <c r="C669" s="21" t="s">
        <v>16</v>
      </c>
      <c r="D669" s="115"/>
      <c r="E669" s="1">
        <v>2764378.66</v>
      </c>
      <c r="F669" s="1">
        <f t="shared" ref="F669:Q669" si="108">E669+F665-F666</f>
        <v>2764378.66</v>
      </c>
      <c r="G669" s="1">
        <f t="shared" si="108"/>
        <v>2764378.66</v>
      </c>
      <c r="H669" s="1">
        <f t="shared" si="108"/>
        <v>2764378.66</v>
      </c>
      <c r="I669" s="1">
        <f t="shared" si="108"/>
        <v>2764378.66</v>
      </c>
      <c r="J669" s="1">
        <f t="shared" si="108"/>
        <v>2764378.66</v>
      </c>
      <c r="K669" s="1">
        <f t="shared" si="108"/>
        <v>2764378.66</v>
      </c>
      <c r="L669" s="1">
        <f t="shared" si="108"/>
        <v>2764378.66</v>
      </c>
      <c r="M669" s="1">
        <f t="shared" si="108"/>
        <v>2764378.66</v>
      </c>
      <c r="N669" s="1">
        <f t="shared" si="108"/>
        <v>2764378.66</v>
      </c>
      <c r="O669" s="1">
        <f t="shared" si="108"/>
        <v>2764378.66</v>
      </c>
      <c r="P669" s="1">
        <f t="shared" si="108"/>
        <v>2764378.66</v>
      </c>
      <c r="Q669" s="1">
        <f t="shared" si="108"/>
        <v>2764378.66</v>
      </c>
    </row>
    <row r="670" spans="1:18" x14ac:dyDescent="0.25">
      <c r="B670" s="115">
        <v>3</v>
      </c>
      <c r="C670" s="21" t="s">
        <v>459</v>
      </c>
      <c r="D670" s="115"/>
      <c r="E670" s="22">
        <v>-2316720.9874276263</v>
      </c>
      <c r="F670" s="1">
        <f t="shared" ref="F670:Q670" si="109">E670-F681-F682-F683+F666+F667-F668</f>
        <v>-2327548.1374276262</v>
      </c>
      <c r="G670" s="1">
        <f t="shared" si="109"/>
        <v>-2338375.2874276261</v>
      </c>
      <c r="H670" s="1">
        <f t="shared" si="109"/>
        <v>-2349202.437427626</v>
      </c>
      <c r="I670" s="1">
        <f t="shared" si="109"/>
        <v>-2360029.5874276259</v>
      </c>
      <c r="J670" s="1">
        <f t="shared" si="109"/>
        <v>-2370856.7374276258</v>
      </c>
      <c r="K670" s="1">
        <f t="shared" si="109"/>
        <v>-2381683.8874276257</v>
      </c>
      <c r="L670" s="1">
        <f t="shared" si="109"/>
        <v>-2392511.0374276256</v>
      </c>
      <c r="M670" s="1">
        <f t="shared" si="109"/>
        <v>-2403338.1874276255</v>
      </c>
      <c r="N670" s="1">
        <f t="shared" si="109"/>
        <v>-2414165.3374276254</v>
      </c>
      <c r="O670" s="1">
        <f t="shared" si="109"/>
        <v>-2424992.4874276253</v>
      </c>
      <c r="P670" s="1">
        <f t="shared" si="109"/>
        <v>-2435819.6374276252</v>
      </c>
      <c r="Q670" s="1">
        <f t="shared" si="109"/>
        <v>-2446646.7874276252</v>
      </c>
    </row>
    <row r="671" spans="1:18" x14ac:dyDescent="0.25">
      <c r="B671" s="115">
        <v>4</v>
      </c>
      <c r="C671" s="21" t="s">
        <v>18</v>
      </c>
      <c r="D671" s="115"/>
      <c r="E671" s="23">
        <v>0</v>
      </c>
      <c r="F671" s="23">
        <f t="shared" ref="F671:Q671" si="110">E671+F664-F665</f>
        <v>0</v>
      </c>
      <c r="G671" s="23">
        <f t="shared" si="110"/>
        <v>0</v>
      </c>
      <c r="H671" s="23">
        <f t="shared" si="110"/>
        <v>0</v>
      </c>
      <c r="I671" s="23">
        <f t="shared" si="110"/>
        <v>0</v>
      </c>
      <c r="J671" s="23">
        <f t="shared" si="110"/>
        <v>0</v>
      </c>
      <c r="K671" s="23">
        <f t="shared" si="110"/>
        <v>0</v>
      </c>
      <c r="L671" s="23">
        <f t="shared" si="110"/>
        <v>0</v>
      </c>
      <c r="M671" s="23">
        <f t="shared" si="110"/>
        <v>0</v>
      </c>
      <c r="N671" s="23">
        <f t="shared" si="110"/>
        <v>0</v>
      </c>
      <c r="O671" s="23">
        <f t="shared" si="110"/>
        <v>0</v>
      </c>
      <c r="P671" s="23">
        <f t="shared" si="110"/>
        <v>0</v>
      </c>
      <c r="Q671" s="23">
        <f t="shared" si="110"/>
        <v>0</v>
      </c>
    </row>
    <row r="672" spans="1:18" x14ac:dyDescent="0.25">
      <c r="B672" s="115">
        <v>5</v>
      </c>
      <c r="C672" s="21" t="s">
        <v>460</v>
      </c>
      <c r="D672" s="115"/>
      <c r="E672" s="23">
        <f>ROUND(SUM(E669:E671),2)</f>
        <v>447657.67</v>
      </c>
      <c r="F672" s="23">
        <f t="shared" ref="F672:Q672" si="111">SUM(F669:F671)</f>
        <v>436830.52257237397</v>
      </c>
      <c r="G672" s="23">
        <f t="shared" si="111"/>
        <v>426003.37257237406</v>
      </c>
      <c r="H672" s="23">
        <f t="shared" si="111"/>
        <v>415176.22257237416</v>
      </c>
      <c r="I672" s="23">
        <f t="shared" si="111"/>
        <v>404349.07257237425</v>
      </c>
      <c r="J672" s="23">
        <f t="shared" si="111"/>
        <v>393521.92257237434</v>
      </c>
      <c r="K672" s="23">
        <f t="shared" si="111"/>
        <v>382694.77257237444</v>
      </c>
      <c r="L672" s="23">
        <f t="shared" si="111"/>
        <v>371867.62257237453</v>
      </c>
      <c r="M672" s="23">
        <f t="shared" si="111"/>
        <v>361040.47257237462</v>
      </c>
      <c r="N672" s="23">
        <f t="shared" si="111"/>
        <v>350213.32257237472</v>
      </c>
      <c r="O672" s="23">
        <f t="shared" si="111"/>
        <v>339386.17257237481</v>
      </c>
      <c r="P672" s="23">
        <f t="shared" si="111"/>
        <v>328559.0225723749</v>
      </c>
      <c r="Q672" s="23">
        <f t="shared" si="111"/>
        <v>317731.872572375</v>
      </c>
    </row>
    <row r="673" spans="1:18" x14ac:dyDescent="0.25">
      <c r="B673" s="115"/>
      <c r="C673" s="21"/>
    </row>
    <row r="674" spans="1:18" x14ac:dyDescent="0.25">
      <c r="B674" s="115">
        <v>6</v>
      </c>
      <c r="C674" s="21" t="s">
        <v>20</v>
      </c>
      <c r="D674" s="21"/>
      <c r="F674" s="1">
        <f t="shared" ref="F674:Q674" si="112">(E672+F672)/2</f>
        <v>442244.09628618695</v>
      </c>
      <c r="G674" s="1">
        <f t="shared" si="112"/>
        <v>431416.94757237402</v>
      </c>
      <c r="H674" s="1">
        <f t="shared" si="112"/>
        <v>420589.79757237411</v>
      </c>
      <c r="I674" s="1">
        <f t="shared" si="112"/>
        <v>409762.6475723742</v>
      </c>
      <c r="J674" s="1">
        <f t="shared" si="112"/>
        <v>398935.4975723743</v>
      </c>
      <c r="K674" s="1">
        <f t="shared" si="112"/>
        <v>388108.34757237439</v>
      </c>
      <c r="L674" s="1">
        <f t="shared" si="112"/>
        <v>377281.19757237448</v>
      </c>
      <c r="M674" s="1">
        <f t="shared" si="112"/>
        <v>366454.04757237458</v>
      </c>
      <c r="N674" s="1">
        <f t="shared" si="112"/>
        <v>355626.89757237467</v>
      </c>
      <c r="O674" s="1">
        <f t="shared" si="112"/>
        <v>344799.74757237476</v>
      </c>
      <c r="P674" s="1">
        <f t="shared" si="112"/>
        <v>333972.59757237486</v>
      </c>
      <c r="Q674" s="1">
        <f t="shared" si="112"/>
        <v>323145.44757237495</v>
      </c>
    </row>
    <row r="675" spans="1:18" x14ac:dyDescent="0.25">
      <c r="B675" s="24"/>
      <c r="C675" s="25"/>
      <c r="G675" s="1" t="s">
        <v>161</v>
      </c>
    </row>
    <row r="676" spans="1:18" x14ac:dyDescent="0.25">
      <c r="B676" s="115">
        <v>7</v>
      </c>
      <c r="C676" s="21" t="s">
        <v>21</v>
      </c>
      <c r="F676" s="26"/>
      <c r="G676" s="26"/>
      <c r="H676" s="26"/>
      <c r="I676" s="26"/>
      <c r="J676" s="26"/>
      <c r="K676" s="26"/>
      <c r="L676" s="26"/>
      <c r="M676" s="26"/>
      <c r="N676" s="26"/>
      <c r="O676" s="26"/>
      <c r="P676" s="26"/>
      <c r="Q676" s="26"/>
    </row>
    <row r="677" spans="1:18" x14ac:dyDescent="0.25">
      <c r="B677" s="24"/>
      <c r="C677" s="21" t="s">
        <v>6</v>
      </c>
      <c r="D677" s="21" t="s">
        <v>454</v>
      </c>
      <c r="F677" s="1">
        <f>F674*Inputs!C$15</f>
        <v>2207.1984995672055</v>
      </c>
      <c r="G677" s="1">
        <f>G674*Inputs!D$15</f>
        <v>2153.1612233290302</v>
      </c>
      <c r="H677" s="1">
        <f>H674*Inputs!E$15</f>
        <v>2099.1239406716172</v>
      </c>
      <c r="I677" s="1">
        <f>I674*Inputs!F$15</f>
        <v>2045.086658014204</v>
      </c>
      <c r="J677" s="1">
        <f>J674*Inputs!G$15</f>
        <v>1991.049375356791</v>
      </c>
      <c r="K677" s="1">
        <f>K674*Inputs!H$15</f>
        <v>1937.0120926993779</v>
      </c>
      <c r="L677" s="1">
        <f>L674*Inputs!I$15</f>
        <v>1882.9748100419649</v>
      </c>
      <c r="M677" s="1">
        <f>M674*Inputs!J$15</f>
        <v>1828.9375273845519</v>
      </c>
      <c r="N677" s="1">
        <f>N674*Inputs!K$15</f>
        <v>1774.9002447271389</v>
      </c>
      <c r="O677" s="1">
        <f>O674*Inputs!L$15</f>
        <v>1720.8629620697259</v>
      </c>
      <c r="P677" s="1">
        <f>P674*Inputs!M$15</f>
        <v>1666.8256794123129</v>
      </c>
      <c r="Q677" s="1">
        <f>Q674*Inputs!N$15</f>
        <v>1612.7883967548998</v>
      </c>
      <c r="R677" s="1">
        <f>SUM(F677:Q677)</f>
        <v>22919.921410028819</v>
      </c>
    </row>
    <row r="678" spans="1:18" x14ac:dyDescent="0.25">
      <c r="B678" s="24"/>
      <c r="C678" s="21" t="s">
        <v>8</v>
      </c>
      <c r="D678" s="21" t="s">
        <v>455</v>
      </c>
      <c r="F678" s="1">
        <f>F674*Inputs!C$14</f>
        <v>328.93435242892485</v>
      </c>
      <c r="G678" s="1">
        <f>G674*Inputs!D$14</f>
        <v>320.88128585158142</v>
      </c>
      <c r="H678" s="1">
        <f>H674*Inputs!E$14</f>
        <v>312.82821831759196</v>
      </c>
      <c r="I678" s="1">
        <f>I674*Inputs!F$14</f>
        <v>304.7751507836025</v>
      </c>
      <c r="J678" s="1">
        <f>J674*Inputs!G$14</f>
        <v>296.72208324961304</v>
      </c>
      <c r="K678" s="1">
        <f>K674*Inputs!H$14</f>
        <v>288.66901571562357</v>
      </c>
      <c r="L678" s="1">
        <f>L674*Inputs!I$14</f>
        <v>280.61594818163411</v>
      </c>
      <c r="M678" s="1">
        <f>M674*Inputs!J$14</f>
        <v>272.56288064764465</v>
      </c>
      <c r="N678" s="1">
        <f>N674*Inputs!K$14</f>
        <v>264.50981311365518</v>
      </c>
      <c r="O678" s="1">
        <f>O674*Inputs!L$14</f>
        <v>256.45674557966572</v>
      </c>
      <c r="P678" s="1">
        <f>P674*Inputs!M$14</f>
        <v>248.40367804567626</v>
      </c>
      <c r="Q678" s="1">
        <f>Q674*Inputs!N$14</f>
        <v>240.3506105116868</v>
      </c>
      <c r="R678" s="1">
        <f>SUM(F678:Q678)</f>
        <v>3415.7097824269003</v>
      </c>
    </row>
    <row r="679" spans="1:18" x14ac:dyDescent="0.25">
      <c r="B679" s="24"/>
      <c r="C679" s="25"/>
      <c r="G679" s="26"/>
      <c r="H679" s="26"/>
      <c r="I679" s="26"/>
      <c r="J679" s="26"/>
      <c r="K679" s="26"/>
      <c r="L679" s="26"/>
      <c r="M679" s="26"/>
      <c r="N679" s="26"/>
      <c r="O679" s="26"/>
      <c r="P679" s="26"/>
      <c r="Q679" s="26"/>
    </row>
    <row r="680" spans="1:18" x14ac:dyDescent="0.25">
      <c r="B680" s="115">
        <v>8</v>
      </c>
      <c r="C680" s="21" t="s">
        <v>24</v>
      </c>
    </row>
    <row r="681" spans="1:18" x14ac:dyDescent="0.25">
      <c r="A681" s="1">
        <f>A638+16</f>
        <v>249</v>
      </c>
      <c r="B681" s="24"/>
      <c r="C681" s="21" t="s">
        <v>6</v>
      </c>
      <c r="D681" s="21" t="s">
        <v>25</v>
      </c>
      <c r="E681" s="27"/>
      <c r="F681" s="1">
        <v>10827.15</v>
      </c>
      <c r="G681" s="1">
        <v>10827.15</v>
      </c>
      <c r="H681" s="1">
        <v>10827.15</v>
      </c>
      <c r="I681" s="1">
        <v>10827.15</v>
      </c>
      <c r="J681" s="1">
        <v>10827.15</v>
      </c>
      <c r="K681" s="1">
        <v>10827.15</v>
      </c>
      <c r="L681" s="1">
        <v>10827.15</v>
      </c>
      <c r="M681" s="1">
        <v>10827.15</v>
      </c>
      <c r="N681" s="1">
        <v>10827.15</v>
      </c>
      <c r="O681" s="1">
        <v>10827.15</v>
      </c>
      <c r="P681" s="1">
        <v>10827.15</v>
      </c>
      <c r="Q681" s="1">
        <v>10827.15</v>
      </c>
      <c r="R681" s="1">
        <f>SUM(F681:Q681)</f>
        <v>129925.79999999997</v>
      </c>
    </row>
    <row r="682" spans="1:18" x14ac:dyDescent="0.25">
      <c r="A682" s="1">
        <v>0</v>
      </c>
      <c r="B682" s="24"/>
      <c r="C682" s="21" t="s">
        <v>8</v>
      </c>
      <c r="D682" s="21" t="s">
        <v>26</v>
      </c>
      <c r="F682" s="1">
        <v>0</v>
      </c>
      <c r="G682" s="1">
        <v>0</v>
      </c>
      <c r="H682" s="1">
        <v>0</v>
      </c>
      <c r="I682" s="1">
        <v>0</v>
      </c>
      <c r="J682" s="1">
        <v>0</v>
      </c>
      <c r="K682" s="1">
        <v>0</v>
      </c>
      <c r="L682" s="1">
        <v>0</v>
      </c>
      <c r="M682" s="1">
        <v>0</v>
      </c>
      <c r="N682" s="1">
        <v>0</v>
      </c>
      <c r="O682" s="1">
        <v>0</v>
      </c>
      <c r="P682" s="1">
        <v>0</v>
      </c>
      <c r="Q682" s="1">
        <v>0</v>
      </c>
      <c r="R682" s="1">
        <f>SUM(F682:Q682)</f>
        <v>0</v>
      </c>
    </row>
    <row r="683" spans="1:18" x14ac:dyDescent="0.25">
      <c r="B683" s="24"/>
      <c r="C683" s="21" t="s">
        <v>10</v>
      </c>
      <c r="D683" s="21" t="s">
        <v>27</v>
      </c>
      <c r="F683" s="1">
        <v>0</v>
      </c>
      <c r="G683" s="1">
        <v>0</v>
      </c>
      <c r="H683" s="1">
        <v>0</v>
      </c>
      <c r="I683" s="1">
        <v>0</v>
      </c>
      <c r="J683" s="1">
        <v>0</v>
      </c>
      <c r="K683" s="1">
        <v>0</v>
      </c>
      <c r="L683" s="1">
        <v>0</v>
      </c>
      <c r="M683" s="1">
        <v>0</v>
      </c>
      <c r="N683" s="1">
        <v>0</v>
      </c>
      <c r="O683" s="1">
        <v>0</v>
      </c>
      <c r="P683" s="1">
        <v>0</v>
      </c>
      <c r="Q683" s="1">
        <v>0</v>
      </c>
      <c r="R683" s="1">
        <f>SUM(F683:Q683)</f>
        <v>0</v>
      </c>
    </row>
    <row r="684" spans="1:18" x14ac:dyDescent="0.25">
      <c r="B684" s="24"/>
      <c r="C684" s="21" t="s">
        <v>12</v>
      </c>
      <c r="D684" s="21" t="s">
        <v>28</v>
      </c>
      <c r="F684" s="1">
        <v>0</v>
      </c>
      <c r="G684" s="1">
        <v>0</v>
      </c>
      <c r="H684" s="1">
        <v>0</v>
      </c>
      <c r="I684" s="1">
        <v>0</v>
      </c>
      <c r="J684" s="1">
        <v>0</v>
      </c>
      <c r="K684" s="1">
        <v>0</v>
      </c>
      <c r="L684" s="1">
        <v>0</v>
      </c>
      <c r="M684" s="1">
        <v>0</v>
      </c>
      <c r="N684" s="1">
        <v>0</v>
      </c>
      <c r="O684" s="1">
        <v>0</v>
      </c>
      <c r="P684" s="1">
        <v>0</v>
      </c>
      <c r="Q684" s="1">
        <v>0</v>
      </c>
      <c r="R684" s="1">
        <f>SUM(F684:Q684)</f>
        <v>0</v>
      </c>
    </row>
    <row r="685" spans="1:18" x14ac:dyDescent="0.25">
      <c r="B685" s="24"/>
      <c r="C685" s="21" t="s">
        <v>14</v>
      </c>
      <c r="D685" s="21" t="s">
        <v>29</v>
      </c>
      <c r="F685" s="23">
        <v>0</v>
      </c>
      <c r="G685" s="23">
        <v>0</v>
      </c>
      <c r="H685" s="23">
        <v>0</v>
      </c>
      <c r="I685" s="23">
        <v>0</v>
      </c>
      <c r="J685" s="23">
        <v>0</v>
      </c>
      <c r="K685" s="23">
        <v>0</v>
      </c>
      <c r="L685" s="23">
        <v>0</v>
      </c>
      <c r="M685" s="23">
        <v>0</v>
      </c>
      <c r="N685" s="23">
        <v>0</v>
      </c>
      <c r="O685" s="23">
        <v>0</v>
      </c>
      <c r="P685" s="23">
        <v>0</v>
      </c>
      <c r="Q685" s="23">
        <v>0</v>
      </c>
      <c r="R685" s="23">
        <f>SUM(F685:Q685)</f>
        <v>0</v>
      </c>
    </row>
    <row r="686" spans="1:18" x14ac:dyDescent="0.25">
      <c r="B686" s="24"/>
      <c r="C686" s="25"/>
      <c r="D686" s="28"/>
      <c r="F686" s="28"/>
      <c r="G686" s="28"/>
      <c r="H686" s="28"/>
      <c r="I686" s="28"/>
      <c r="J686" s="28"/>
      <c r="K686" s="28"/>
      <c r="L686" s="28"/>
      <c r="M686" s="28"/>
      <c r="N686" s="28"/>
      <c r="O686" s="28"/>
      <c r="P686" s="28"/>
      <c r="Q686" s="28"/>
    </row>
    <row r="687" spans="1:18" ht="13" thickBot="1" x14ac:dyDescent="0.3">
      <c r="B687" s="115">
        <v>9</v>
      </c>
      <c r="C687" s="21" t="s">
        <v>457</v>
      </c>
      <c r="F687" s="29">
        <f>ROUND(SUM(F677:F685),2)</f>
        <v>13363.28</v>
      </c>
      <c r="G687" s="29">
        <f t="shared" ref="G687:Q687" si="113">ROUND(SUM(G677:G685),2)</f>
        <v>13301.19</v>
      </c>
      <c r="H687" s="29">
        <f t="shared" si="113"/>
        <v>13239.1</v>
      </c>
      <c r="I687" s="29">
        <f t="shared" si="113"/>
        <v>13177.01</v>
      </c>
      <c r="J687" s="29">
        <f t="shared" si="113"/>
        <v>13114.92</v>
      </c>
      <c r="K687" s="29">
        <f t="shared" si="113"/>
        <v>13052.83</v>
      </c>
      <c r="L687" s="29">
        <f t="shared" si="113"/>
        <v>12990.74</v>
      </c>
      <c r="M687" s="29">
        <f t="shared" si="113"/>
        <v>12928.65</v>
      </c>
      <c r="N687" s="29">
        <f t="shared" si="113"/>
        <v>12866.56</v>
      </c>
      <c r="O687" s="29">
        <f t="shared" si="113"/>
        <v>12804.47</v>
      </c>
      <c r="P687" s="29">
        <f t="shared" si="113"/>
        <v>12742.38</v>
      </c>
      <c r="Q687" s="29">
        <f t="shared" si="113"/>
        <v>12680.29</v>
      </c>
      <c r="R687" s="29">
        <f>ROUND(SUM(R677:R685),2)</f>
        <v>156261.43</v>
      </c>
    </row>
    <row r="688" spans="1:18" ht="13" thickTop="1" x14ac:dyDescent="0.25">
      <c r="B688" s="24"/>
      <c r="C688" s="25"/>
    </row>
    <row r="689" spans="2:20" x14ac:dyDescent="0.25">
      <c r="B689" s="30"/>
      <c r="C689" s="30" t="s">
        <v>33</v>
      </c>
    </row>
    <row r="690" spans="2:20" x14ac:dyDescent="0.25">
      <c r="C690" s="21" t="s">
        <v>34</v>
      </c>
      <c r="D690" s="21" t="s">
        <v>35</v>
      </c>
    </row>
    <row r="691" spans="2:20" x14ac:dyDescent="0.25">
      <c r="C691" s="21" t="s">
        <v>36</v>
      </c>
      <c r="D691" s="21" t="s">
        <v>37</v>
      </c>
    </row>
    <row r="692" spans="2:20" x14ac:dyDescent="0.25">
      <c r="C692" s="21" t="s">
        <v>38</v>
      </c>
      <c r="D692" s="21" t="s">
        <v>39</v>
      </c>
    </row>
    <row r="693" spans="2:20" x14ac:dyDescent="0.25">
      <c r="C693" s="21" t="s">
        <v>40</v>
      </c>
      <c r="D693" s="21" t="s">
        <v>456</v>
      </c>
    </row>
    <row r="694" spans="2:20" x14ac:dyDescent="0.25">
      <c r="C694" s="21" t="s">
        <v>42</v>
      </c>
      <c r="D694" s="31" t="s">
        <v>43</v>
      </c>
    </row>
    <row r="695" spans="2:20" x14ac:dyDescent="0.25">
      <c r="C695" s="21" t="s">
        <v>44</v>
      </c>
      <c r="D695" s="31" t="s">
        <v>45</v>
      </c>
      <c r="G695" s="32"/>
    </row>
    <row r="696" spans="2:20" x14ac:dyDescent="0.25">
      <c r="C696" s="21" t="s">
        <v>46</v>
      </c>
      <c r="D696" s="21" t="s">
        <v>47</v>
      </c>
    </row>
    <row r="697" spans="2:20" x14ac:dyDescent="0.25">
      <c r="C697" s="21" t="s">
        <v>48</v>
      </c>
      <c r="D697" s="21" t="s">
        <v>458</v>
      </c>
    </row>
    <row r="698" spans="2:20" x14ac:dyDescent="0.25">
      <c r="B698" s="21"/>
      <c r="C698" s="21"/>
    </row>
    <row r="699" spans="2:20" s="574" customFormat="1" ht="14" x14ac:dyDescent="0.3">
      <c r="B699" s="575" t="str">
        <f>Inputs!$A$6</f>
        <v>JANUARY 2021 THROUGH DECEMBER 2021</v>
      </c>
      <c r="C699" s="575"/>
      <c r="D699" s="575"/>
      <c r="E699" s="575"/>
      <c r="F699" s="575"/>
      <c r="G699" s="575"/>
      <c r="H699" s="575"/>
      <c r="I699" s="575"/>
      <c r="J699" s="575"/>
      <c r="K699" s="575"/>
      <c r="L699" s="575"/>
      <c r="M699" s="575"/>
      <c r="N699" s="575"/>
      <c r="O699" s="575"/>
      <c r="P699" s="575"/>
      <c r="Q699" s="575"/>
      <c r="R699" s="575"/>
      <c r="T699" s="574">
        <v>15</v>
      </c>
    </row>
    <row r="700" spans="2:20" s="574" customFormat="1" ht="14" x14ac:dyDescent="0.3">
      <c r="B700" s="576" t="s">
        <v>671</v>
      </c>
      <c r="C700" s="576"/>
      <c r="D700" s="576"/>
      <c r="E700" s="576"/>
      <c r="F700" s="576"/>
      <c r="G700" s="576"/>
      <c r="H700" s="576"/>
      <c r="I700" s="576"/>
      <c r="J700" s="576"/>
      <c r="K700" s="576"/>
      <c r="L700" s="576"/>
      <c r="M700" s="576"/>
      <c r="N700" s="576"/>
      <c r="O700" s="576"/>
      <c r="P700" s="576"/>
      <c r="Q700" s="576"/>
      <c r="R700" s="576"/>
    </row>
    <row r="701" spans="2:20" x14ac:dyDescent="0.25">
      <c r="B701" s="9"/>
      <c r="C701" s="9"/>
      <c r="D701" s="9"/>
      <c r="E701" s="9"/>
      <c r="F701" s="9"/>
      <c r="G701" s="9"/>
      <c r="H701" s="9"/>
      <c r="I701" s="9"/>
      <c r="J701" s="9"/>
      <c r="K701" s="9"/>
      <c r="L701" s="9"/>
      <c r="M701" s="9"/>
      <c r="N701" s="9"/>
      <c r="O701" s="9"/>
      <c r="P701" s="9"/>
      <c r="Q701" s="9"/>
      <c r="R701" s="9"/>
    </row>
    <row r="702" spans="2:20" x14ac:dyDescent="0.25">
      <c r="B702" s="9"/>
      <c r="C702" s="9"/>
      <c r="D702" s="9"/>
      <c r="E702" s="9"/>
      <c r="F702" s="9"/>
      <c r="G702" s="9"/>
      <c r="H702" s="9"/>
      <c r="I702" s="9"/>
      <c r="J702" s="9"/>
      <c r="K702" s="9"/>
      <c r="L702" s="9"/>
      <c r="M702" s="9"/>
      <c r="N702" s="9"/>
      <c r="O702" s="9"/>
      <c r="P702" s="9"/>
      <c r="Q702" s="9"/>
      <c r="R702" s="9"/>
    </row>
    <row r="703" spans="2:20" ht="13" thickBot="1" x14ac:dyDescent="0.3">
      <c r="B703" s="10"/>
      <c r="C703" s="10"/>
      <c r="D703" s="11"/>
      <c r="E703" s="11"/>
      <c r="F703" s="11"/>
      <c r="G703" s="11"/>
      <c r="H703" s="11"/>
      <c r="I703" s="11"/>
      <c r="J703" s="11"/>
      <c r="K703" s="3"/>
      <c r="L703" s="3"/>
      <c r="M703" s="3"/>
      <c r="N703" s="3"/>
      <c r="O703" s="3"/>
      <c r="P703" s="3"/>
      <c r="Q703" s="3"/>
      <c r="R703" s="3"/>
    </row>
    <row r="704" spans="2:20" x14ac:dyDescent="0.25">
      <c r="B704" s="315"/>
      <c r="C704" s="316"/>
      <c r="D704" s="317"/>
      <c r="E704" s="15" t="s">
        <v>0</v>
      </c>
      <c r="F704" s="15" t="str">
        <f>Inputs!C$11</f>
        <v>Estimated</v>
      </c>
      <c r="G704" s="15" t="str">
        <f>Inputs!D$11</f>
        <v>Estimated</v>
      </c>
      <c r="H704" s="15" t="str">
        <f>Inputs!E$11</f>
        <v>Estimated</v>
      </c>
      <c r="I704" s="15" t="str">
        <f>Inputs!F$11</f>
        <v>Estimated</v>
      </c>
      <c r="J704" s="15" t="str">
        <f>Inputs!G$11</f>
        <v>Estimated</v>
      </c>
      <c r="K704" s="15" t="str">
        <f>Inputs!H$11</f>
        <v>Estimated</v>
      </c>
      <c r="L704" s="15" t="str">
        <f>Inputs!I$11</f>
        <v>Estimated</v>
      </c>
      <c r="M704" s="15" t="str">
        <f>Inputs!J$11</f>
        <v>Estimated</v>
      </c>
      <c r="N704" s="15" t="str">
        <f>Inputs!K$11</f>
        <v>Estimated</v>
      </c>
      <c r="O704" s="15" t="str">
        <f>Inputs!L$11</f>
        <v>Estimated</v>
      </c>
      <c r="P704" s="15" t="str">
        <f>Inputs!M$11</f>
        <v>Estimated</v>
      </c>
      <c r="Q704" s="15" t="str">
        <f>Inputs!N$11</f>
        <v>Estimated</v>
      </c>
      <c r="R704" s="314" t="s">
        <v>461</v>
      </c>
    </row>
    <row r="705" spans="1:20" ht="13" thickBot="1" x14ac:dyDescent="0.3">
      <c r="B705" s="310"/>
      <c r="C705" s="18"/>
      <c r="D705" s="20" t="s">
        <v>3</v>
      </c>
      <c r="E705" s="19" t="s">
        <v>4</v>
      </c>
      <c r="F705" s="19" t="str">
        <f>Inputs!C$12</f>
        <v>January</v>
      </c>
      <c r="G705" s="19" t="str">
        <f>Inputs!D$12</f>
        <v>February</v>
      </c>
      <c r="H705" s="19" t="str">
        <f>Inputs!E$12</f>
        <v xml:space="preserve">March </v>
      </c>
      <c r="I705" s="19" t="str">
        <f>Inputs!F$12</f>
        <v xml:space="preserve">April </v>
      </c>
      <c r="J705" s="19" t="str">
        <f>Inputs!G$12</f>
        <v>May</v>
      </c>
      <c r="K705" s="19" t="str">
        <f>Inputs!H$12</f>
        <v>June</v>
      </c>
      <c r="L705" s="19" t="str">
        <f>Inputs!I$12</f>
        <v>July</v>
      </c>
      <c r="M705" s="19" t="str">
        <f>Inputs!J$12</f>
        <v>August</v>
      </c>
      <c r="N705" s="19" t="str">
        <f>Inputs!K$12</f>
        <v>September</v>
      </c>
      <c r="O705" s="19" t="str">
        <f>Inputs!L$12</f>
        <v>October</v>
      </c>
      <c r="P705" s="19" t="str">
        <f>Inputs!M$12</f>
        <v>November</v>
      </c>
      <c r="Q705" s="19" t="str">
        <f>Inputs!N$12</f>
        <v>December</v>
      </c>
      <c r="R705" s="20" t="str">
        <f>Inputs!O$12</f>
        <v>Total</v>
      </c>
    </row>
    <row r="706" spans="1:20" x14ac:dyDescent="0.25">
      <c r="B706" s="115">
        <v>1</v>
      </c>
      <c r="C706" s="21" t="s">
        <v>5</v>
      </c>
      <c r="D706" s="115"/>
    </row>
    <row r="707" spans="1:20" x14ac:dyDescent="0.25">
      <c r="A707" s="1">
        <f>A664+16</f>
        <v>257</v>
      </c>
      <c r="B707" s="115"/>
      <c r="C707" s="21" t="s">
        <v>6</v>
      </c>
      <c r="D707" s="21" t="s">
        <v>7</v>
      </c>
      <c r="F707" s="1">
        <v>0</v>
      </c>
      <c r="G707" s="1">
        <v>0</v>
      </c>
      <c r="H707" s="1">
        <v>0</v>
      </c>
      <c r="I707" s="1">
        <v>0</v>
      </c>
      <c r="J707" s="1">
        <v>0</v>
      </c>
      <c r="K707" s="1">
        <v>0</v>
      </c>
      <c r="L707" s="1">
        <v>0</v>
      </c>
      <c r="M707" s="1">
        <v>0</v>
      </c>
      <c r="N707" s="1">
        <v>0</v>
      </c>
      <c r="O707" s="1">
        <v>0</v>
      </c>
      <c r="P707" s="1">
        <v>0</v>
      </c>
      <c r="Q707" s="1">
        <v>0</v>
      </c>
      <c r="R707" s="1">
        <f>SUM(F707:Q707)</f>
        <v>0</v>
      </c>
    </row>
    <row r="708" spans="1:20" x14ac:dyDescent="0.25">
      <c r="A708" s="1">
        <f>A665+16</f>
        <v>262</v>
      </c>
      <c r="B708" s="115"/>
      <c r="C708" s="21" t="s">
        <v>8</v>
      </c>
      <c r="D708" s="21" t="s">
        <v>9</v>
      </c>
      <c r="F708" s="1">
        <v>0</v>
      </c>
      <c r="G708" s="1">
        <v>0</v>
      </c>
      <c r="H708" s="1">
        <v>0</v>
      </c>
      <c r="I708" s="1">
        <v>0</v>
      </c>
      <c r="J708" s="1">
        <v>0</v>
      </c>
      <c r="K708" s="1">
        <v>0</v>
      </c>
      <c r="L708" s="1">
        <v>0</v>
      </c>
      <c r="M708" s="1">
        <v>0</v>
      </c>
      <c r="N708" s="1">
        <v>0</v>
      </c>
      <c r="O708" s="1">
        <v>0</v>
      </c>
      <c r="P708" s="1">
        <v>0</v>
      </c>
      <c r="Q708" s="1">
        <v>0</v>
      </c>
      <c r="R708" s="1">
        <f>SUM(F708:Q708)</f>
        <v>0</v>
      </c>
    </row>
    <row r="709" spans="1:20" x14ac:dyDescent="0.25">
      <c r="A709" s="1">
        <f>A666+16</f>
        <v>260</v>
      </c>
      <c r="B709" s="115"/>
      <c r="C709" s="21" t="s">
        <v>10</v>
      </c>
      <c r="D709" s="21" t="s">
        <v>11</v>
      </c>
      <c r="F709" s="1">
        <v>0</v>
      </c>
      <c r="G709" s="1">
        <v>0</v>
      </c>
      <c r="H709" s="1">
        <v>0</v>
      </c>
      <c r="I709" s="1">
        <v>0</v>
      </c>
      <c r="J709" s="1">
        <v>0</v>
      </c>
      <c r="K709" s="1">
        <v>0</v>
      </c>
      <c r="L709" s="1">
        <v>0</v>
      </c>
      <c r="M709" s="1">
        <v>0</v>
      </c>
      <c r="N709" s="1">
        <v>0</v>
      </c>
      <c r="O709" s="1">
        <v>0</v>
      </c>
      <c r="P709" s="1">
        <v>0</v>
      </c>
      <c r="Q709" s="1">
        <v>0</v>
      </c>
      <c r="R709" s="1">
        <f>SUM(F709:Q709)</f>
        <v>0</v>
      </c>
    </row>
    <row r="710" spans="1:20" x14ac:dyDescent="0.25">
      <c r="A710" s="1">
        <f>A667+16</f>
        <v>269</v>
      </c>
      <c r="B710" s="115"/>
      <c r="C710" s="21" t="s">
        <v>12</v>
      </c>
      <c r="D710" s="21" t="s">
        <v>13</v>
      </c>
      <c r="F710" s="1">
        <v>0</v>
      </c>
      <c r="G710" s="1">
        <v>0</v>
      </c>
      <c r="H710" s="1">
        <v>0</v>
      </c>
      <c r="I710" s="1">
        <v>0</v>
      </c>
      <c r="J710" s="1">
        <v>0</v>
      </c>
      <c r="K710" s="1">
        <v>0</v>
      </c>
      <c r="L710" s="1">
        <v>0</v>
      </c>
      <c r="M710" s="1">
        <v>0</v>
      </c>
      <c r="N710" s="1">
        <v>0</v>
      </c>
      <c r="O710" s="1">
        <v>0</v>
      </c>
      <c r="P710" s="1">
        <v>0</v>
      </c>
      <c r="Q710" s="1">
        <v>0</v>
      </c>
      <c r="R710" s="1">
        <f>SUM(F710:Q710)</f>
        <v>0</v>
      </c>
    </row>
    <row r="711" spans="1:20" x14ac:dyDescent="0.25">
      <c r="A711" s="1">
        <v>267</v>
      </c>
      <c r="B711" s="115"/>
      <c r="C711" s="21" t="s">
        <v>14</v>
      </c>
      <c r="D711" s="21" t="s">
        <v>15</v>
      </c>
      <c r="F711" s="1">
        <v>0</v>
      </c>
      <c r="G711" s="1">
        <v>0</v>
      </c>
      <c r="H711" s="1">
        <v>0</v>
      </c>
      <c r="I711" s="1">
        <v>0</v>
      </c>
      <c r="J711" s="1">
        <v>0</v>
      </c>
      <c r="K711" s="1">
        <v>0</v>
      </c>
      <c r="L711" s="1">
        <v>0</v>
      </c>
      <c r="M711" s="1">
        <v>0</v>
      </c>
      <c r="N711" s="1">
        <v>0</v>
      </c>
      <c r="O711" s="1">
        <v>0</v>
      </c>
      <c r="P711" s="1">
        <v>0</v>
      </c>
      <c r="Q711" s="1">
        <v>0</v>
      </c>
      <c r="R711" s="1">
        <f>SUM(F711:Q711)</f>
        <v>0</v>
      </c>
    </row>
    <row r="712" spans="1:20" x14ac:dyDescent="0.25">
      <c r="B712" s="115">
        <v>2</v>
      </c>
      <c r="C712" s="21" t="s">
        <v>16</v>
      </c>
      <c r="D712" s="115"/>
      <c r="E712" s="1">
        <v>643619.55999999994</v>
      </c>
      <c r="F712" s="1">
        <f t="shared" ref="F712:Q712" si="114">E712+F708-F709</f>
        <v>643619.55999999994</v>
      </c>
      <c r="G712" s="1">
        <f t="shared" si="114"/>
        <v>643619.55999999994</v>
      </c>
      <c r="H712" s="1">
        <f t="shared" si="114"/>
        <v>643619.55999999994</v>
      </c>
      <c r="I712" s="1">
        <f t="shared" si="114"/>
        <v>643619.55999999994</v>
      </c>
      <c r="J712" s="1">
        <f t="shared" si="114"/>
        <v>643619.55999999994</v>
      </c>
      <c r="K712" s="1">
        <f t="shared" si="114"/>
        <v>643619.55999999994</v>
      </c>
      <c r="L712" s="1">
        <f t="shared" si="114"/>
        <v>643619.55999999994</v>
      </c>
      <c r="M712" s="1">
        <f t="shared" si="114"/>
        <v>643619.55999999994</v>
      </c>
      <c r="N712" s="1">
        <f t="shared" si="114"/>
        <v>643619.55999999994</v>
      </c>
      <c r="O712" s="1">
        <f t="shared" si="114"/>
        <v>643619.55999999994</v>
      </c>
      <c r="P712" s="1">
        <f t="shared" si="114"/>
        <v>643619.55999999994</v>
      </c>
      <c r="Q712" s="1">
        <f t="shared" si="114"/>
        <v>643619.55999999994</v>
      </c>
    </row>
    <row r="713" spans="1:20" x14ac:dyDescent="0.25">
      <c r="B713" s="115">
        <v>3</v>
      </c>
      <c r="C713" s="21" t="s">
        <v>459</v>
      </c>
      <c r="D713" s="115"/>
      <c r="E713" s="22">
        <v>128665.04813973585</v>
      </c>
      <c r="F713" s="1">
        <f t="shared" ref="F713:Q713" si="115">E713-F724-F725-F726+F709+F710-F711</f>
        <v>126144.20813973586</v>
      </c>
      <c r="G713" s="1">
        <f t="shared" si="115"/>
        <v>123623.36813973586</v>
      </c>
      <c r="H713" s="1">
        <f t="shared" si="115"/>
        <v>121102.52813973586</v>
      </c>
      <c r="I713" s="1">
        <f t="shared" si="115"/>
        <v>118581.68813973587</v>
      </c>
      <c r="J713" s="1">
        <f t="shared" si="115"/>
        <v>116060.84813973587</v>
      </c>
      <c r="K713" s="1">
        <f t="shared" si="115"/>
        <v>113540.00813973587</v>
      </c>
      <c r="L713" s="1">
        <f t="shared" si="115"/>
        <v>111019.16813973588</v>
      </c>
      <c r="M713" s="1">
        <f t="shared" si="115"/>
        <v>108498.32813973588</v>
      </c>
      <c r="N713" s="1">
        <f t="shared" si="115"/>
        <v>105977.48813973588</v>
      </c>
      <c r="O713" s="1">
        <f t="shared" si="115"/>
        <v>103456.64813973589</v>
      </c>
      <c r="P713" s="1">
        <f t="shared" si="115"/>
        <v>100935.80813973589</v>
      </c>
      <c r="Q713" s="1">
        <f t="shared" si="115"/>
        <v>98414.968139735895</v>
      </c>
      <c r="S713" s="32"/>
      <c r="T713" s="32"/>
    </row>
    <row r="714" spans="1:20" x14ac:dyDescent="0.25">
      <c r="B714" s="115">
        <v>4</v>
      </c>
      <c r="C714" s="21" t="s">
        <v>18</v>
      </c>
      <c r="D714" s="115"/>
      <c r="E714" s="23">
        <v>0</v>
      </c>
      <c r="F714" s="23">
        <f t="shared" ref="F714:Q714" si="116">E714+F707-F708</f>
        <v>0</v>
      </c>
      <c r="G714" s="23">
        <f t="shared" si="116"/>
        <v>0</v>
      </c>
      <c r="H714" s="23">
        <f t="shared" si="116"/>
        <v>0</v>
      </c>
      <c r="I714" s="23">
        <f t="shared" si="116"/>
        <v>0</v>
      </c>
      <c r="J714" s="23">
        <f t="shared" si="116"/>
        <v>0</v>
      </c>
      <c r="K714" s="23">
        <f t="shared" si="116"/>
        <v>0</v>
      </c>
      <c r="L714" s="23">
        <f t="shared" si="116"/>
        <v>0</v>
      </c>
      <c r="M714" s="23">
        <f t="shared" si="116"/>
        <v>0</v>
      </c>
      <c r="N714" s="23">
        <f t="shared" si="116"/>
        <v>0</v>
      </c>
      <c r="O714" s="23">
        <f t="shared" si="116"/>
        <v>0</v>
      </c>
      <c r="P714" s="23">
        <f t="shared" si="116"/>
        <v>0</v>
      </c>
      <c r="Q714" s="23">
        <f t="shared" si="116"/>
        <v>0</v>
      </c>
    </row>
    <row r="715" spans="1:20" x14ac:dyDescent="0.25">
      <c r="B715" s="115">
        <v>5</v>
      </c>
      <c r="C715" s="21" t="s">
        <v>460</v>
      </c>
      <c r="D715" s="115"/>
      <c r="E715" s="23">
        <f>ROUND(SUM(E712:E714),2)</f>
        <v>772284.61</v>
      </c>
      <c r="F715" s="23">
        <f t="shared" ref="F715:Q715" si="117">SUM(F712:F714)</f>
        <v>769763.7681397358</v>
      </c>
      <c r="G715" s="23">
        <f t="shared" si="117"/>
        <v>767242.92813973583</v>
      </c>
      <c r="H715" s="23">
        <f t="shared" si="117"/>
        <v>764722.08813973586</v>
      </c>
      <c r="I715" s="23">
        <f t="shared" si="117"/>
        <v>762201.24813973578</v>
      </c>
      <c r="J715" s="23">
        <f t="shared" si="117"/>
        <v>759680.40813973581</v>
      </c>
      <c r="K715" s="23">
        <f t="shared" si="117"/>
        <v>757159.56813973584</v>
      </c>
      <c r="L715" s="23">
        <f t="shared" si="117"/>
        <v>754638.72813973576</v>
      </c>
      <c r="M715" s="23">
        <f t="shared" si="117"/>
        <v>752117.88813973579</v>
      </c>
      <c r="N715" s="23">
        <f t="shared" si="117"/>
        <v>749597.04813973582</v>
      </c>
      <c r="O715" s="23">
        <f t="shared" si="117"/>
        <v>747076.20813973586</v>
      </c>
      <c r="P715" s="23">
        <f t="shared" si="117"/>
        <v>744555.36813973589</v>
      </c>
      <c r="Q715" s="23">
        <f t="shared" si="117"/>
        <v>742034.5281397358</v>
      </c>
    </row>
    <row r="716" spans="1:20" x14ac:dyDescent="0.25">
      <c r="B716" s="115"/>
      <c r="C716" s="21"/>
    </row>
    <row r="717" spans="1:20" x14ac:dyDescent="0.25">
      <c r="B717" s="115">
        <v>6</v>
      </c>
      <c r="C717" s="21" t="s">
        <v>20</v>
      </c>
      <c r="D717" s="21"/>
      <c r="F717" s="1">
        <f t="shared" ref="F717:Q717" si="118">(E715+F715)/2</f>
        <v>771024.18906986783</v>
      </c>
      <c r="G717" s="1">
        <f t="shared" si="118"/>
        <v>768503.34813973587</v>
      </c>
      <c r="H717" s="1">
        <f t="shared" si="118"/>
        <v>765982.50813973579</v>
      </c>
      <c r="I717" s="1">
        <f t="shared" si="118"/>
        <v>763461.66813973582</v>
      </c>
      <c r="J717" s="1">
        <f t="shared" si="118"/>
        <v>760940.82813973585</v>
      </c>
      <c r="K717" s="1">
        <f t="shared" si="118"/>
        <v>758419.98813973577</v>
      </c>
      <c r="L717" s="1">
        <f t="shared" si="118"/>
        <v>755899.1481397358</v>
      </c>
      <c r="M717" s="1">
        <f t="shared" si="118"/>
        <v>753378.30813973583</v>
      </c>
      <c r="N717" s="1">
        <f t="shared" si="118"/>
        <v>750857.46813973575</v>
      </c>
      <c r="O717" s="1">
        <f t="shared" si="118"/>
        <v>748336.6281397359</v>
      </c>
      <c r="P717" s="1">
        <f t="shared" si="118"/>
        <v>745815.78813973581</v>
      </c>
      <c r="Q717" s="1">
        <f t="shared" si="118"/>
        <v>743294.94813973585</v>
      </c>
    </row>
    <row r="718" spans="1:20" x14ac:dyDescent="0.25">
      <c r="B718" s="24"/>
      <c r="C718" s="25"/>
      <c r="G718" s="1" t="s">
        <v>161</v>
      </c>
    </row>
    <row r="719" spans="1:20" x14ac:dyDescent="0.25">
      <c r="B719" s="115">
        <v>7</v>
      </c>
      <c r="C719" s="21" t="s">
        <v>21</v>
      </c>
      <c r="F719" s="26"/>
      <c r="G719" s="26"/>
      <c r="H719" s="26"/>
      <c r="I719" s="26"/>
      <c r="J719" s="26"/>
      <c r="K719" s="26"/>
      <c r="L719" s="26"/>
      <c r="M719" s="26"/>
      <c r="N719" s="26"/>
      <c r="O719" s="26"/>
      <c r="P719" s="26"/>
      <c r="Q719" s="26"/>
    </row>
    <row r="720" spans="1:20" x14ac:dyDescent="0.25">
      <c r="B720" s="24"/>
      <c r="C720" s="21" t="s">
        <v>6</v>
      </c>
      <c r="D720" s="21" t="s">
        <v>454</v>
      </c>
      <c r="F720" s="1">
        <f>F717*Inputs!C$15</f>
        <v>3848.1088781878393</v>
      </c>
      <c r="G720" s="1">
        <f>G717*Inputs!D$15</f>
        <v>3835.5275992847191</v>
      </c>
      <c r="H720" s="1">
        <f>H717*Inputs!E$15</f>
        <v>3822.9463250237991</v>
      </c>
      <c r="I720" s="1">
        <f>I717*Inputs!F$15</f>
        <v>3810.3650507628799</v>
      </c>
      <c r="J720" s="1">
        <f>J717*Inputs!G$15</f>
        <v>3797.7837765019603</v>
      </c>
      <c r="K720" s="1">
        <f>K717*Inputs!H$15</f>
        <v>3785.2025022410407</v>
      </c>
      <c r="L720" s="1">
        <f>L717*Inputs!I$15</f>
        <v>3772.6212279801211</v>
      </c>
      <c r="M720" s="1">
        <f>M717*Inputs!J$15</f>
        <v>3760.039953719202</v>
      </c>
      <c r="N720" s="1">
        <f>N717*Inputs!K$15</f>
        <v>3747.4586794582819</v>
      </c>
      <c r="O720" s="1">
        <f>O717*Inputs!L$15</f>
        <v>3734.8774051973633</v>
      </c>
      <c r="P720" s="1">
        <f>P717*Inputs!M$15</f>
        <v>3722.2961309364437</v>
      </c>
      <c r="Q720" s="1">
        <f>Q717*Inputs!N$15</f>
        <v>3709.7148566755241</v>
      </c>
      <c r="R720" s="1">
        <f>SUM(F720:Q720)</f>
        <v>45346.942385969174</v>
      </c>
    </row>
    <row r="721" spans="1:18" x14ac:dyDescent="0.25">
      <c r="B721" s="24"/>
      <c r="C721" s="21" t="s">
        <v>8</v>
      </c>
      <c r="D721" s="21" t="s">
        <v>455</v>
      </c>
      <c r="F721" s="1">
        <f>F717*Inputs!C$14</f>
        <v>573.47592532837916</v>
      </c>
      <c r="G721" s="1">
        <f>G717*Inputs!D$14</f>
        <v>571.60096264172591</v>
      </c>
      <c r="H721" s="1">
        <f>H717*Inputs!E$14</f>
        <v>569.7260006468905</v>
      </c>
      <c r="I721" s="1">
        <f>I717*Inputs!F$14</f>
        <v>567.85103865205508</v>
      </c>
      <c r="J721" s="1">
        <f>J717*Inputs!G$14</f>
        <v>565.97607665721966</v>
      </c>
      <c r="K721" s="1">
        <f>K717*Inputs!H$14</f>
        <v>564.10111466238425</v>
      </c>
      <c r="L721" s="1">
        <f>L717*Inputs!I$14</f>
        <v>562.22615266754883</v>
      </c>
      <c r="M721" s="1">
        <f>M717*Inputs!J$14</f>
        <v>560.35119067271341</v>
      </c>
      <c r="N721" s="1">
        <f>N717*Inputs!K$14</f>
        <v>558.476228677878</v>
      </c>
      <c r="O721" s="1">
        <f>O717*Inputs!L$14</f>
        <v>556.6012666830427</v>
      </c>
      <c r="P721" s="1">
        <f>P717*Inputs!M$14</f>
        <v>554.72630468820728</v>
      </c>
      <c r="Q721" s="1">
        <f>Q717*Inputs!N$14</f>
        <v>552.85134269337186</v>
      </c>
      <c r="R721" s="1">
        <f>SUM(F721:Q721)</f>
        <v>6757.9636046714168</v>
      </c>
    </row>
    <row r="722" spans="1:18" x14ac:dyDescent="0.25">
      <c r="B722" s="24"/>
      <c r="C722" s="25"/>
      <c r="G722" s="26"/>
      <c r="H722" s="26"/>
      <c r="I722" s="26"/>
      <c r="J722" s="26"/>
      <c r="K722" s="26"/>
      <c r="L722" s="26"/>
      <c r="M722" s="26"/>
      <c r="N722" s="26"/>
      <c r="O722" s="26"/>
      <c r="P722" s="26"/>
      <c r="Q722" s="26"/>
    </row>
    <row r="723" spans="1:18" x14ac:dyDescent="0.25">
      <c r="B723" s="115">
        <v>8</v>
      </c>
      <c r="C723" s="21" t="s">
        <v>24</v>
      </c>
    </row>
    <row r="724" spans="1:18" x14ac:dyDescent="0.25">
      <c r="A724" s="1">
        <f>A681+16</f>
        <v>265</v>
      </c>
      <c r="B724" s="24"/>
      <c r="C724" s="21" t="s">
        <v>6</v>
      </c>
      <c r="D724" s="21" t="s">
        <v>25</v>
      </c>
      <c r="E724" s="27"/>
      <c r="F724" s="1">
        <v>2520.84</v>
      </c>
      <c r="G724" s="1">
        <v>2520.84</v>
      </c>
      <c r="H724" s="1">
        <v>2520.84</v>
      </c>
      <c r="I724" s="1">
        <v>2520.84</v>
      </c>
      <c r="J724" s="1">
        <v>2520.84</v>
      </c>
      <c r="K724" s="1">
        <v>2520.84</v>
      </c>
      <c r="L724" s="1">
        <v>2520.84</v>
      </c>
      <c r="M724" s="1">
        <v>2520.84</v>
      </c>
      <c r="N724" s="1">
        <v>2520.84</v>
      </c>
      <c r="O724" s="1">
        <v>2520.84</v>
      </c>
      <c r="P724" s="1">
        <v>2520.84</v>
      </c>
      <c r="Q724" s="1">
        <v>2520.84</v>
      </c>
      <c r="R724" s="1">
        <f>SUM(F724:Q724)</f>
        <v>30250.080000000002</v>
      </c>
    </row>
    <row r="725" spans="1:18" x14ac:dyDescent="0.25">
      <c r="A725" s="1">
        <v>0</v>
      </c>
      <c r="B725" s="24"/>
      <c r="C725" s="21" t="s">
        <v>8</v>
      </c>
      <c r="D725" s="21" t="s">
        <v>26</v>
      </c>
      <c r="F725" s="1">
        <v>0</v>
      </c>
      <c r="G725" s="1">
        <v>0</v>
      </c>
      <c r="H725" s="1">
        <v>0</v>
      </c>
      <c r="I725" s="1">
        <v>0</v>
      </c>
      <c r="J725" s="1">
        <v>0</v>
      </c>
      <c r="K725" s="1">
        <v>0</v>
      </c>
      <c r="L725" s="1">
        <v>0</v>
      </c>
      <c r="M725" s="1">
        <v>0</v>
      </c>
      <c r="N725" s="1">
        <v>0</v>
      </c>
      <c r="O725" s="1">
        <v>0</v>
      </c>
      <c r="P725" s="1">
        <v>0</v>
      </c>
      <c r="Q725" s="1">
        <v>0</v>
      </c>
      <c r="R725" s="1">
        <f>SUM(F725:Q725)</f>
        <v>0</v>
      </c>
    </row>
    <row r="726" spans="1:18" x14ac:dyDescent="0.25">
      <c r="B726" s="24"/>
      <c r="C726" s="21" t="s">
        <v>10</v>
      </c>
      <c r="D726" s="21" t="s">
        <v>27</v>
      </c>
      <c r="F726" s="1">
        <v>0</v>
      </c>
      <c r="G726" s="1">
        <v>0</v>
      </c>
      <c r="H726" s="1">
        <v>0</v>
      </c>
      <c r="I726" s="1">
        <v>0</v>
      </c>
      <c r="J726" s="1">
        <v>0</v>
      </c>
      <c r="K726" s="1">
        <v>0</v>
      </c>
      <c r="L726" s="1">
        <v>0</v>
      </c>
      <c r="M726" s="1">
        <v>0</v>
      </c>
      <c r="N726" s="1">
        <v>0</v>
      </c>
      <c r="O726" s="1">
        <v>0</v>
      </c>
      <c r="P726" s="1">
        <v>0</v>
      </c>
      <c r="Q726" s="1">
        <v>0</v>
      </c>
      <c r="R726" s="1">
        <f>SUM(F726:Q726)</f>
        <v>0</v>
      </c>
    </row>
    <row r="727" spans="1:18" x14ac:dyDescent="0.25">
      <c r="B727" s="24"/>
      <c r="C727" s="21" t="s">
        <v>12</v>
      </c>
      <c r="D727" s="21" t="s">
        <v>28</v>
      </c>
      <c r="F727" s="1">
        <v>0</v>
      </c>
      <c r="G727" s="1">
        <v>0</v>
      </c>
      <c r="H727" s="1">
        <v>0</v>
      </c>
      <c r="I727" s="1">
        <v>0</v>
      </c>
      <c r="J727" s="1">
        <v>0</v>
      </c>
      <c r="K727" s="1">
        <v>0</v>
      </c>
      <c r="L727" s="1">
        <v>0</v>
      </c>
      <c r="M727" s="1">
        <v>0</v>
      </c>
      <c r="N727" s="1">
        <v>0</v>
      </c>
      <c r="O727" s="1">
        <v>0</v>
      </c>
      <c r="P727" s="1">
        <v>0</v>
      </c>
      <c r="Q727" s="1">
        <v>0</v>
      </c>
      <c r="R727" s="1">
        <f>SUM(F727:Q727)</f>
        <v>0</v>
      </c>
    </row>
    <row r="728" spans="1:18" x14ac:dyDescent="0.25">
      <c r="B728" s="24"/>
      <c r="C728" s="21" t="s">
        <v>14</v>
      </c>
      <c r="D728" s="21" t="s">
        <v>29</v>
      </c>
      <c r="F728" s="23">
        <v>0</v>
      </c>
      <c r="G728" s="23">
        <v>0</v>
      </c>
      <c r="H728" s="23">
        <v>0</v>
      </c>
      <c r="I728" s="23">
        <v>0</v>
      </c>
      <c r="J728" s="23">
        <v>0</v>
      </c>
      <c r="K728" s="23">
        <v>0</v>
      </c>
      <c r="L728" s="23">
        <v>0</v>
      </c>
      <c r="M728" s="23">
        <v>0</v>
      </c>
      <c r="N728" s="23">
        <v>0</v>
      </c>
      <c r="O728" s="23">
        <v>0</v>
      </c>
      <c r="P728" s="23">
        <v>0</v>
      </c>
      <c r="Q728" s="23">
        <v>0</v>
      </c>
      <c r="R728" s="23">
        <f>SUM(F728:Q728)</f>
        <v>0</v>
      </c>
    </row>
    <row r="729" spans="1:18" x14ac:dyDescent="0.25">
      <c r="B729" s="24"/>
      <c r="C729" s="25"/>
      <c r="D729" s="28"/>
      <c r="F729" s="28"/>
      <c r="G729" s="28"/>
      <c r="H729" s="28"/>
      <c r="I729" s="28"/>
      <c r="J729" s="28"/>
      <c r="K729" s="28"/>
      <c r="L729" s="28"/>
      <c r="M729" s="28"/>
      <c r="N729" s="28"/>
      <c r="O729" s="28"/>
      <c r="P729" s="28"/>
      <c r="Q729" s="28"/>
    </row>
    <row r="730" spans="1:18" ht="13" thickBot="1" x14ac:dyDescent="0.3">
      <c r="B730" s="115">
        <v>9</v>
      </c>
      <c r="C730" s="21" t="s">
        <v>457</v>
      </c>
      <c r="F730" s="29">
        <f>ROUND(SUM(F720:F728),2)</f>
        <v>6942.42</v>
      </c>
      <c r="G730" s="29">
        <f t="shared" ref="G730:Q730" si="119">ROUND(SUM(G720:G728),2)</f>
        <v>6927.97</v>
      </c>
      <c r="H730" s="29">
        <f t="shared" si="119"/>
        <v>6913.51</v>
      </c>
      <c r="I730" s="29">
        <f t="shared" si="119"/>
        <v>6899.06</v>
      </c>
      <c r="J730" s="29">
        <f t="shared" si="119"/>
        <v>6884.6</v>
      </c>
      <c r="K730" s="29">
        <f t="shared" si="119"/>
        <v>6870.14</v>
      </c>
      <c r="L730" s="29">
        <f t="shared" si="119"/>
        <v>6855.69</v>
      </c>
      <c r="M730" s="29">
        <f t="shared" si="119"/>
        <v>6841.23</v>
      </c>
      <c r="N730" s="29">
        <f t="shared" si="119"/>
        <v>6826.77</v>
      </c>
      <c r="O730" s="29">
        <f t="shared" si="119"/>
        <v>6812.32</v>
      </c>
      <c r="P730" s="29">
        <f t="shared" si="119"/>
        <v>6797.86</v>
      </c>
      <c r="Q730" s="29">
        <f t="shared" si="119"/>
        <v>6783.41</v>
      </c>
      <c r="R730" s="29">
        <f>ROUND(SUM(R720:R728),2)</f>
        <v>82354.990000000005</v>
      </c>
    </row>
    <row r="731" spans="1:18" ht="13" thickTop="1" x14ac:dyDescent="0.25">
      <c r="B731" s="24"/>
      <c r="C731" s="25"/>
    </row>
    <row r="732" spans="1:18" x14ac:dyDescent="0.25">
      <c r="B732" s="30"/>
      <c r="C732" s="30" t="s">
        <v>33</v>
      </c>
    </row>
    <row r="733" spans="1:18" x14ac:dyDescent="0.25">
      <c r="C733" s="21" t="s">
        <v>34</v>
      </c>
      <c r="D733" s="21" t="s">
        <v>35</v>
      </c>
    </row>
    <row r="734" spans="1:18" x14ac:dyDescent="0.25">
      <c r="C734" s="21" t="s">
        <v>36</v>
      </c>
      <c r="D734" s="21" t="s">
        <v>37</v>
      </c>
    </row>
    <row r="735" spans="1:18" x14ac:dyDescent="0.25">
      <c r="C735" s="21" t="s">
        <v>38</v>
      </c>
      <c r="D735" s="21" t="s">
        <v>39</v>
      </c>
    </row>
    <row r="736" spans="1:18" x14ac:dyDescent="0.25">
      <c r="C736" s="21" t="s">
        <v>40</v>
      </c>
      <c r="D736" s="21" t="s">
        <v>456</v>
      </c>
    </row>
    <row r="737" spans="1:20" x14ac:dyDescent="0.25">
      <c r="C737" s="21" t="s">
        <v>42</v>
      </c>
      <c r="D737" s="31" t="s">
        <v>43</v>
      </c>
    </row>
    <row r="738" spans="1:20" x14ac:dyDescent="0.25">
      <c r="C738" s="21" t="s">
        <v>44</v>
      </c>
      <c r="D738" s="31" t="s">
        <v>45</v>
      </c>
      <c r="G738" s="32"/>
    </row>
    <row r="739" spans="1:20" x14ac:dyDescent="0.25">
      <c r="C739" s="21" t="s">
        <v>46</v>
      </c>
      <c r="D739" s="21" t="s">
        <v>47</v>
      </c>
    </row>
    <row r="740" spans="1:20" x14ac:dyDescent="0.25">
      <c r="C740" s="21" t="s">
        <v>48</v>
      </c>
      <c r="D740" s="21" t="s">
        <v>458</v>
      </c>
    </row>
    <row r="741" spans="1:20" x14ac:dyDescent="0.25">
      <c r="B741" s="21"/>
      <c r="C741" s="21"/>
    </row>
    <row r="742" spans="1:20" ht="13" x14ac:dyDescent="0.3">
      <c r="B742" s="8" t="str">
        <f>Inputs!$A$6</f>
        <v>JANUARY 2021 THROUGH DECEMBER 2021</v>
      </c>
      <c r="C742" s="8"/>
      <c r="D742" s="8"/>
      <c r="E742" s="8"/>
      <c r="F742" s="8"/>
      <c r="G742" s="8"/>
      <c r="H742" s="8"/>
      <c r="I742" s="8"/>
      <c r="J742" s="8"/>
      <c r="K742" s="8"/>
      <c r="L742" s="8"/>
      <c r="M742" s="8"/>
      <c r="N742" s="8"/>
      <c r="O742" s="8"/>
      <c r="P742" s="8"/>
      <c r="Q742" s="8"/>
      <c r="R742" s="8"/>
      <c r="T742" s="1">
        <v>16</v>
      </c>
    </row>
    <row r="743" spans="1:20" x14ac:dyDescent="0.25">
      <c r="B743" s="9" t="s">
        <v>672</v>
      </c>
      <c r="C743" s="9"/>
      <c r="D743" s="9"/>
      <c r="E743" s="9"/>
      <c r="F743" s="9"/>
      <c r="G743" s="9"/>
      <c r="H743" s="9"/>
      <c r="I743" s="9"/>
      <c r="J743" s="9"/>
      <c r="K743" s="9"/>
      <c r="L743" s="9"/>
      <c r="M743" s="9"/>
      <c r="N743" s="9"/>
      <c r="O743" s="9"/>
      <c r="P743" s="9"/>
      <c r="Q743" s="9"/>
      <c r="R743" s="9"/>
    </row>
    <row r="744" spans="1:20" x14ac:dyDescent="0.25">
      <c r="B744" s="9"/>
      <c r="C744" s="9"/>
      <c r="D744" s="9"/>
      <c r="E744" s="9"/>
      <c r="F744" s="9"/>
      <c r="G744" s="9"/>
      <c r="H744" s="9"/>
      <c r="I744" s="9"/>
      <c r="J744" s="9"/>
      <c r="K744" s="9"/>
      <c r="L744" s="9"/>
      <c r="M744" s="9"/>
      <c r="N744" s="9"/>
      <c r="O744" s="9"/>
      <c r="P744" s="9"/>
      <c r="Q744" s="9"/>
      <c r="R744" s="9"/>
    </row>
    <row r="745" spans="1:20" x14ac:dyDescent="0.25">
      <c r="B745" s="9"/>
      <c r="C745" s="9"/>
      <c r="D745" s="9"/>
      <c r="E745" s="9"/>
      <c r="F745" s="9"/>
      <c r="G745" s="9"/>
      <c r="H745" s="9"/>
      <c r="I745" s="9"/>
      <c r="J745" s="9"/>
      <c r="K745" s="9"/>
      <c r="L745" s="9"/>
      <c r="M745" s="9"/>
      <c r="N745" s="9"/>
      <c r="O745" s="9"/>
      <c r="P745" s="9"/>
      <c r="Q745" s="9"/>
      <c r="R745" s="9"/>
    </row>
    <row r="746" spans="1:20" ht="13" thickBot="1" x14ac:dyDescent="0.3">
      <c r="B746" s="10"/>
      <c r="C746" s="10"/>
      <c r="D746" s="11"/>
      <c r="E746" s="11"/>
      <c r="F746" s="11"/>
      <c r="G746" s="11"/>
      <c r="H746" s="11"/>
      <c r="I746" s="11"/>
      <c r="J746" s="11"/>
      <c r="K746" s="3"/>
      <c r="L746" s="3"/>
      <c r="M746" s="3"/>
      <c r="N746" s="3"/>
      <c r="O746" s="3"/>
      <c r="P746" s="3"/>
      <c r="Q746" s="3"/>
      <c r="R746" s="3"/>
    </row>
    <row r="747" spans="1:20" x14ac:dyDescent="0.25">
      <c r="B747" s="315"/>
      <c r="C747" s="316"/>
      <c r="D747" s="317"/>
      <c r="E747" s="15" t="s">
        <v>0</v>
      </c>
      <c r="F747" s="15" t="str">
        <f>Inputs!C$11</f>
        <v>Estimated</v>
      </c>
      <c r="G747" s="15" t="str">
        <f>Inputs!D$11</f>
        <v>Estimated</v>
      </c>
      <c r="H747" s="15" t="str">
        <f>Inputs!E$11</f>
        <v>Estimated</v>
      </c>
      <c r="I747" s="15" t="str">
        <f>Inputs!F$11</f>
        <v>Estimated</v>
      </c>
      <c r="J747" s="15" t="str">
        <f>Inputs!G$11</f>
        <v>Estimated</v>
      </c>
      <c r="K747" s="15" t="str">
        <f>Inputs!H$11</f>
        <v>Estimated</v>
      </c>
      <c r="L747" s="15" t="str">
        <f>Inputs!I$11</f>
        <v>Estimated</v>
      </c>
      <c r="M747" s="15" t="str">
        <f>Inputs!J$11</f>
        <v>Estimated</v>
      </c>
      <c r="N747" s="15" t="str">
        <f>Inputs!K$11</f>
        <v>Estimated</v>
      </c>
      <c r="O747" s="15" t="str">
        <f>Inputs!L$11</f>
        <v>Estimated</v>
      </c>
      <c r="P747" s="15" t="str">
        <f>Inputs!M$11</f>
        <v>Estimated</v>
      </c>
      <c r="Q747" s="15" t="str">
        <f>Inputs!N$11</f>
        <v>Estimated</v>
      </c>
      <c r="R747" s="314" t="s">
        <v>461</v>
      </c>
    </row>
    <row r="748" spans="1:20" ht="13" thickBot="1" x14ac:dyDescent="0.3">
      <c r="B748" s="310"/>
      <c r="C748" s="18"/>
      <c r="D748" s="20" t="s">
        <v>3</v>
      </c>
      <c r="E748" s="19" t="s">
        <v>4</v>
      </c>
      <c r="F748" s="19" t="str">
        <f>Inputs!C$12</f>
        <v>January</v>
      </c>
      <c r="G748" s="19" t="str">
        <f>Inputs!D$12</f>
        <v>February</v>
      </c>
      <c r="H748" s="19" t="str">
        <f>Inputs!E$12</f>
        <v xml:space="preserve">March </v>
      </c>
      <c r="I748" s="19" t="str">
        <f>Inputs!F$12</f>
        <v xml:space="preserve">April </v>
      </c>
      <c r="J748" s="19" t="str">
        <f>Inputs!G$12</f>
        <v>May</v>
      </c>
      <c r="K748" s="19" t="str">
        <f>Inputs!H$12</f>
        <v>June</v>
      </c>
      <c r="L748" s="19" t="str">
        <f>Inputs!I$12</f>
        <v>July</v>
      </c>
      <c r="M748" s="19" t="str">
        <f>Inputs!J$12</f>
        <v>August</v>
      </c>
      <c r="N748" s="19" t="str">
        <f>Inputs!K$12</f>
        <v>September</v>
      </c>
      <c r="O748" s="19" t="str">
        <f>Inputs!L$12</f>
        <v>October</v>
      </c>
      <c r="P748" s="19" t="str">
        <f>Inputs!M$12</f>
        <v>November</v>
      </c>
      <c r="Q748" s="19" t="str">
        <f>Inputs!N$12</f>
        <v>December</v>
      </c>
      <c r="R748" s="20" t="str">
        <f>Inputs!O$12</f>
        <v>Total</v>
      </c>
    </row>
    <row r="749" spans="1:20" x14ac:dyDescent="0.25">
      <c r="B749" s="115">
        <v>1</v>
      </c>
      <c r="C749" s="21" t="s">
        <v>5</v>
      </c>
      <c r="D749" s="115"/>
    </row>
    <row r="750" spans="1:20" x14ac:dyDescent="0.25">
      <c r="A750" s="1">
        <f>A707+16</f>
        <v>273</v>
      </c>
      <c r="B750" s="115"/>
      <c r="C750" s="21" t="s">
        <v>6</v>
      </c>
      <c r="D750" s="21" t="s">
        <v>7</v>
      </c>
      <c r="F750" s="1">
        <v>0</v>
      </c>
      <c r="G750" s="1">
        <v>0</v>
      </c>
      <c r="H750" s="1">
        <v>0</v>
      </c>
      <c r="I750" s="1">
        <v>0</v>
      </c>
      <c r="J750" s="1">
        <v>0</v>
      </c>
      <c r="K750" s="1">
        <v>0</v>
      </c>
      <c r="L750" s="1">
        <v>0</v>
      </c>
      <c r="M750" s="1">
        <v>0</v>
      </c>
      <c r="N750" s="1">
        <v>0</v>
      </c>
      <c r="O750" s="1">
        <v>0</v>
      </c>
      <c r="P750" s="1">
        <v>0</v>
      </c>
      <c r="Q750" s="1">
        <v>0</v>
      </c>
      <c r="R750" s="1">
        <f>SUM(F750:Q750)</f>
        <v>0</v>
      </c>
    </row>
    <row r="751" spans="1:20" x14ac:dyDescent="0.25">
      <c r="A751" s="1">
        <f>A708+16</f>
        <v>278</v>
      </c>
      <c r="B751" s="115"/>
      <c r="C751" s="21" t="s">
        <v>8</v>
      </c>
      <c r="D751" s="21" t="s">
        <v>9</v>
      </c>
      <c r="F751" s="1">
        <v>0</v>
      </c>
      <c r="G751" s="1">
        <v>0</v>
      </c>
      <c r="H751" s="1">
        <v>0</v>
      </c>
      <c r="I751" s="1">
        <v>0</v>
      </c>
      <c r="J751" s="1">
        <v>0</v>
      </c>
      <c r="K751" s="1">
        <v>0</v>
      </c>
      <c r="L751" s="1">
        <v>0</v>
      </c>
      <c r="M751" s="1">
        <v>0</v>
      </c>
      <c r="N751" s="1">
        <v>0</v>
      </c>
      <c r="O751" s="1">
        <v>0</v>
      </c>
      <c r="P751" s="1">
        <v>0</v>
      </c>
      <c r="Q751" s="1">
        <v>0</v>
      </c>
      <c r="R751" s="1">
        <f>SUM(F751:Q751)</f>
        <v>0</v>
      </c>
    </row>
    <row r="752" spans="1:20" x14ac:dyDescent="0.25">
      <c r="A752" s="1">
        <f>A709+16</f>
        <v>276</v>
      </c>
      <c r="B752" s="115"/>
      <c r="C752" s="21" t="s">
        <v>10</v>
      </c>
      <c r="D752" s="21" t="s">
        <v>11</v>
      </c>
      <c r="F752" s="1">
        <v>0</v>
      </c>
      <c r="G752" s="1">
        <v>0</v>
      </c>
      <c r="H752" s="1">
        <v>0</v>
      </c>
      <c r="I752" s="1">
        <v>0</v>
      </c>
      <c r="J752" s="1">
        <v>0</v>
      </c>
      <c r="K752" s="1">
        <v>0</v>
      </c>
      <c r="L752" s="1">
        <v>0</v>
      </c>
      <c r="M752" s="1">
        <v>0</v>
      </c>
      <c r="N752" s="1">
        <v>0</v>
      </c>
      <c r="O752" s="1">
        <v>0</v>
      </c>
      <c r="P752" s="1">
        <v>0</v>
      </c>
      <c r="Q752" s="1">
        <v>0</v>
      </c>
      <c r="R752" s="1">
        <f>SUM(F752:Q752)</f>
        <v>0</v>
      </c>
    </row>
    <row r="753" spans="1:18" x14ac:dyDescent="0.25">
      <c r="A753" s="1">
        <f>A710+16</f>
        <v>285</v>
      </c>
      <c r="B753" s="115"/>
      <c r="C753" s="21" t="s">
        <v>12</v>
      </c>
      <c r="D753" s="21" t="s">
        <v>13</v>
      </c>
      <c r="F753" s="1">
        <v>0</v>
      </c>
      <c r="G753" s="1">
        <v>0</v>
      </c>
      <c r="H753" s="1">
        <v>0</v>
      </c>
      <c r="I753" s="1">
        <v>0</v>
      </c>
      <c r="J753" s="1">
        <v>0</v>
      </c>
      <c r="K753" s="1">
        <v>0</v>
      </c>
      <c r="L753" s="1">
        <v>0</v>
      </c>
      <c r="M753" s="1">
        <v>0</v>
      </c>
      <c r="N753" s="1">
        <v>0</v>
      </c>
      <c r="O753" s="1">
        <v>0</v>
      </c>
      <c r="P753" s="1">
        <v>0</v>
      </c>
      <c r="Q753" s="1">
        <v>0</v>
      </c>
      <c r="R753" s="1">
        <f>SUM(F753:Q753)</f>
        <v>0</v>
      </c>
    </row>
    <row r="754" spans="1:18" x14ac:dyDescent="0.25">
      <c r="A754" s="1">
        <f>A711+16</f>
        <v>283</v>
      </c>
      <c r="B754" s="115"/>
      <c r="C754" s="21" t="s">
        <v>14</v>
      </c>
      <c r="D754" s="21" t="s">
        <v>15</v>
      </c>
      <c r="F754" s="1">
        <v>0</v>
      </c>
      <c r="G754" s="1">
        <v>0</v>
      </c>
      <c r="H754" s="1">
        <v>0</v>
      </c>
      <c r="I754" s="1">
        <v>0</v>
      </c>
      <c r="J754" s="1">
        <v>0</v>
      </c>
      <c r="K754" s="1">
        <v>0</v>
      </c>
      <c r="L754" s="1">
        <v>0</v>
      </c>
      <c r="M754" s="1">
        <v>0</v>
      </c>
      <c r="N754" s="1">
        <v>0</v>
      </c>
      <c r="O754" s="1">
        <v>0</v>
      </c>
      <c r="P754" s="1">
        <v>0</v>
      </c>
      <c r="Q754" s="1">
        <v>0</v>
      </c>
      <c r="R754" s="1">
        <f>SUM(F754:Q754)</f>
        <v>0</v>
      </c>
    </row>
    <row r="755" spans="1:18" x14ac:dyDescent="0.25">
      <c r="B755" s="115">
        <v>2</v>
      </c>
      <c r="C755" s="21" t="s">
        <v>16</v>
      </c>
      <c r="D755" s="115"/>
      <c r="E755" s="1">
        <v>14939561.080000002</v>
      </c>
      <c r="F755" s="1">
        <f t="shared" ref="F755:Q755" si="120">E755+F751-F752</f>
        <v>14939561.080000002</v>
      </c>
      <c r="G755" s="1">
        <f t="shared" si="120"/>
        <v>14939561.080000002</v>
      </c>
      <c r="H755" s="1">
        <f t="shared" si="120"/>
        <v>14939561.080000002</v>
      </c>
      <c r="I755" s="1">
        <f t="shared" si="120"/>
        <v>14939561.080000002</v>
      </c>
      <c r="J755" s="1">
        <f t="shared" si="120"/>
        <v>14939561.080000002</v>
      </c>
      <c r="K755" s="1">
        <f t="shared" si="120"/>
        <v>14939561.080000002</v>
      </c>
      <c r="L755" s="1">
        <f t="shared" si="120"/>
        <v>14939561.080000002</v>
      </c>
      <c r="M755" s="1">
        <f t="shared" si="120"/>
        <v>14939561.080000002</v>
      </c>
      <c r="N755" s="1">
        <f t="shared" si="120"/>
        <v>14939561.080000002</v>
      </c>
      <c r="O755" s="1">
        <f t="shared" si="120"/>
        <v>14939561.080000002</v>
      </c>
      <c r="P755" s="1">
        <f t="shared" si="120"/>
        <v>14939561.080000002</v>
      </c>
      <c r="Q755" s="1">
        <f t="shared" si="120"/>
        <v>14939561.080000002</v>
      </c>
    </row>
    <row r="756" spans="1:18" x14ac:dyDescent="0.25">
      <c r="B756" s="115">
        <v>3</v>
      </c>
      <c r="C756" s="21" t="s">
        <v>459</v>
      </c>
      <c r="D756" s="115"/>
      <c r="E756" s="22">
        <v>-7281279.7824124992</v>
      </c>
      <c r="F756" s="1">
        <f t="shared" ref="F756:Q756" si="121">E756-F767-F768-F769+F752+F753-F754</f>
        <v>-7318634.7024124991</v>
      </c>
      <c r="G756" s="1">
        <f t="shared" si="121"/>
        <v>-7355989.622412499</v>
      </c>
      <c r="H756" s="1">
        <f t="shared" si="121"/>
        <v>-7393344.542412499</v>
      </c>
      <c r="I756" s="1">
        <f t="shared" si="121"/>
        <v>-7430699.4624124989</v>
      </c>
      <c r="J756" s="1">
        <f t="shared" si="121"/>
        <v>-7468054.3824124988</v>
      </c>
      <c r="K756" s="1">
        <f t="shared" si="121"/>
        <v>-7505409.3024124987</v>
      </c>
      <c r="L756" s="1">
        <f t="shared" si="121"/>
        <v>-7542764.2224124987</v>
      </c>
      <c r="M756" s="1">
        <f t="shared" si="121"/>
        <v>-7580119.1424124986</v>
      </c>
      <c r="N756" s="1">
        <f t="shared" si="121"/>
        <v>-7617474.0624124985</v>
      </c>
      <c r="O756" s="1">
        <f t="shared" si="121"/>
        <v>-7654828.9824124984</v>
      </c>
      <c r="P756" s="1">
        <f t="shared" si="121"/>
        <v>-7692183.9024124984</v>
      </c>
      <c r="Q756" s="1">
        <f t="shared" si="121"/>
        <v>-7729538.8224124983</v>
      </c>
    </row>
    <row r="757" spans="1:18" x14ac:dyDescent="0.25">
      <c r="B757" s="115">
        <v>4</v>
      </c>
      <c r="C757" s="21" t="s">
        <v>18</v>
      </c>
      <c r="D757" s="115"/>
      <c r="E757" s="23">
        <v>0</v>
      </c>
      <c r="F757" s="23">
        <f t="shared" ref="F757:Q757" si="122">E757+F750-F751</f>
        <v>0</v>
      </c>
      <c r="G757" s="23">
        <f t="shared" si="122"/>
        <v>0</v>
      </c>
      <c r="H757" s="23">
        <f t="shared" si="122"/>
        <v>0</v>
      </c>
      <c r="I757" s="23">
        <f t="shared" si="122"/>
        <v>0</v>
      </c>
      <c r="J757" s="23">
        <f t="shared" si="122"/>
        <v>0</v>
      </c>
      <c r="K757" s="23">
        <f t="shared" si="122"/>
        <v>0</v>
      </c>
      <c r="L757" s="23">
        <f t="shared" si="122"/>
        <v>0</v>
      </c>
      <c r="M757" s="23">
        <f t="shared" si="122"/>
        <v>0</v>
      </c>
      <c r="N757" s="23">
        <f t="shared" si="122"/>
        <v>0</v>
      </c>
      <c r="O757" s="23">
        <f t="shared" si="122"/>
        <v>0</v>
      </c>
      <c r="P757" s="23">
        <f t="shared" si="122"/>
        <v>0</v>
      </c>
      <c r="Q757" s="23">
        <f t="shared" si="122"/>
        <v>0</v>
      </c>
    </row>
    <row r="758" spans="1:18" x14ac:dyDescent="0.25">
      <c r="B758" s="115">
        <v>5</v>
      </c>
      <c r="C758" s="21" t="s">
        <v>460</v>
      </c>
      <c r="D758" s="115"/>
      <c r="E758" s="23">
        <f>ROUND(SUM(E755:E757),2)</f>
        <v>7658281.2999999998</v>
      </c>
      <c r="F758" s="23">
        <f t="shared" ref="F758:Q758" si="123">SUM(F755:F757)</f>
        <v>7620926.3775875028</v>
      </c>
      <c r="G758" s="23">
        <f t="shared" si="123"/>
        <v>7583571.4575875029</v>
      </c>
      <c r="H758" s="23">
        <f t="shared" si="123"/>
        <v>7546216.537587503</v>
      </c>
      <c r="I758" s="23">
        <f t="shared" si="123"/>
        <v>7508861.617587503</v>
      </c>
      <c r="J758" s="23">
        <f t="shared" si="123"/>
        <v>7471506.6975875031</v>
      </c>
      <c r="K758" s="23">
        <f t="shared" si="123"/>
        <v>7434151.7775875032</v>
      </c>
      <c r="L758" s="23">
        <f t="shared" si="123"/>
        <v>7396796.8575875033</v>
      </c>
      <c r="M758" s="23">
        <f t="shared" si="123"/>
        <v>7359441.9375875033</v>
      </c>
      <c r="N758" s="23">
        <f t="shared" si="123"/>
        <v>7322087.0175875034</v>
      </c>
      <c r="O758" s="23">
        <f t="shared" si="123"/>
        <v>7284732.0975875035</v>
      </c>
      <c r="P758" s="23">
        <f t="shared" si="123"/>
        <v>7247377.1775875036</v>
      </c>
      <c r="Q758" s="23">
        <f t="shared" si="123"/>
        <v>7210022.2575875036</v>
      </c>
    </row>
    <row r="759" spans="1:18" x14ac:dyDescent="0.25">
      <c r="B759" s="115"/>
      <c r="C759" s="21"/>
    </row>
    <row r="760" spans="1:18" x14ac:dyDescent="0.25">
      <c r="B760" s="115">
        <v>6</v>
      </c>
      <c r="C760" s="21" t="s">
        <v>20</v>
      </c>
      <c r="D760" s="21"/>
      <c r="F760" s="1">
        <f t="shared" ref="F760:Q760" si="124">(E758+F758)/2</f>
        <v>7639603.8387937509</v>
      </c>
      <c r="G760" s="1">
        <f t="shared" si="124"/>
        <v>7602248.9175875029</v>
      </c>
      <c r="H760" s="1">
        <f t="shared" si="124"/>
        <v>7564893.9975875029</v>
      </c>
      <c r="I760" s="1">
        <f t="shared" si="124"/>
        <v>7527539.077587503</v>
      </c>
      <c r="J760" s="1">
        <f t="shared" si="124"/>
        <v>7490184.1575875031</v>
      </c>
      <c r="K760" s="1">
        <f t="shared" si="124"/>
        <v>7452829.2375875032</v>
      </c>
      <c r="L760" s="1">
        <f t="shared" si="124"/>
        <v>7415474.3175875032</v>
      </c>
      <c r="M760" s="1">
        <f t="shared" si="124"/>
        <v>7378119.3975875033</v>
      </c>
      <c r="N760" s="1">
        <f t="shared" si="124"/>
        <v>7340764.4775875034</v>
      </c>
      <c r="O760" s="1">
        <f t="shared" si="124"/>
        <v>7303409.5575875035</v>
      </c>
      <c r="P760" s="1">
        <f t="shared" si="124"/>
        <v>7266054.6375875035</v>
      </c>
      <c r="Q760" s="1">
        <f t="shared" si="124"/>
        <v>7228699.7175875036</v>
      </c>
    </row>
    <row r="761" spans="1:18" x14ac:dyDescent="0.25">
      <c r="B761" s="24"/>
      <c r="C761" s="25"/>
      <c r="G761" s="1" t="s">
        <v>161</v>
      </c>
    </row>
    <row r="762" spans="1:18" x14ac:dyDescent="0.25">
      <c r="B762" s="115">
        <v>7</v>
      </c>
      <c r="C762" s="21" t="s">
        <v>21</v>
      </c>
      <c r="F762" s="26"/>
      <c r="G762" s="26"/>
      <c r="H762" s="26"/>
      <c r="I762" s="26"/>
      <c r="J762" s="26"/>
      <c r="K762" s="26"/>
      <c r="L762" s="26"/>
      <c r="M762" s="26"/>
      <c r="N762" s="26"/>
      <c r="O762" s="26"/>
      <c r="P762" s="26"/>
      <c r="Q762" s="26"/>
    </row>
    <row r="763" spans="1:18" x14ac:dyDescent="0.25">
      <c r="B763" s="24"/>
      <c r="C763" s="21" t="s">
        <v>6</v>
      </c>
      <c r="D763" s="21" t="s">
        <v>454</v>
      </c>
      <c r="F763" s="1">
        <f>F760*Inputs!C$15</f>
        <v>38128.540938987549</v>
      </c>
      <c r="G763" s="1">
        <f>G760*Inputs!D$15</f>
        <v>37942.106056690041</v>
      </c>
      <c r="H763" s="1">
        <f>H760*Inputs!E$15</f>
        <v>37755.671180412806</v>
      </c>
      <c r="I763" s="1">
        <f>I760*Inputs!F$15</f>
        <v>37569.236304135571</v>
      </c>
      <c r="J763" s="1">
        <f>J760*Inputs!G$15</f>
        <v>37382.801427858336</v>
      </c>
      <c r="K763" s="1">
        <f>K760*Inputs!H$15</f>
        <v>37196.366551581101</v>
      </c>
      <c r="L763" s="1">
        <f>L760*Inputs!I$15</f>
        <v>37009.931675303866</v>
      </c>
      <c r="M763" s="1">
        <f>M760*Inputs!J$15</f>
        <v>36823.49679902663</v>
      </c>
      <c r="N763" s="1">
        <f>N760*Inputs!K$15</f>
        <v>36637.061922749395</v>
      </c>
      <c r="O763" s="1">
        <f>O760*Inputs!L$15</f>
        <v>36450.62704647216</v>
      </c>
      <c r="P763" s="1">
        <f>P760*Inputs!M$15</f>
        <v>36264.192170194925</v>
      </c>
      <c r="Q763" s="1">
        <f>Q760*Inputs!N$15</f>
        <v>36077.75729391769</v>
      </c>
      <c r="R763" s="1">
        <f>SUM(F763:Q763)</f>
        <v>445237.78936733003</v>
      </c>
    </row>
    <row r="764" spans="1:18" x14ac:dyDescent="0.25">
      <c r="B764" s="24"/>
      <c r="C764" s="21" t="s">
        <v>8</v>
      </c>
      <c r="D764" s="21" t="s">
        <v>455</v>
      </c>
      <c r="F764" s="1">
        <f>F760*Inputs!C$14</f>
        <v>5682.2197574367929</v>
      </c>
      <c r="G764" s="1">
        <f>G760*Inputs!D$14</f>
        <v>5654.435741957117</v>
      </c>
      <c r="H764" s="1">
        <f>H760*Inputs!E$14</f>
        <v>5626.6517273746294</v>
      </c>
      <c r="I764" s="1">
        <f>I760*Inputs!F$14</f>
        <v>5598.8677127921419</v>
      </c>
      <c r="J764" s="1">
        <f>J760*Inputs!G$14</f>
        <v>5571.0836982096553</v>
      </c>
      <c r="K764" s="1">
        <f>K760*Inputs!H$14</f>
        <v>5543.2996836271677</v>
      </c>
      <c r="L764" s="1">
        <f>L760*Inputs!I$14</f>
        <v>5515.5156690446811</v>
      </c>
      <c r="M764" s="1">
        <f>M760*Inputs!J$14</f>
        <v>5487.7316544621935</v>
      </c>
      <c r="N764" s="1">
        <f>N760*Inputs!K$14</f>
        <v>5459.9476398797069</v>
      </c>
      <c r="O764" s="1">
        <f>O760*Inputs!L$14</f>
        <v>5432.1636252972194</v>
      </c>
      <c r="P764" s="1">
        <f>P760*Inputs!M$14</f>
        <v>5404.3796107147318</v>
      </c>
      <c r="Q764" s="1">
        <f>Q760*Inputs!N$14</f>
        <v>5376.5955961322452</v>
      </c>
      <c r="R764" s="1">
        <f>SUM(F764:Q764)</f>
        <v>66352.892116928284</v>
      </c>
    </row>
    <row r="765" spans="1:18" x14ac:dyDescent="0.25">
      <c r="B765" s="24"/>
      <c r="C765" s="25"/>
      <c r="G765" s="26"/>
      <c r="H765" s="26"/>
      <c r="I765" s="26"/>
      <c r="J765" s="26"/>
      <c r="K765" s="26"/>
      <c r="L765" s="26"/>
      <c r="M765" s="26"/>
      <c r="N765" s="26"/>
      <c r="O765" s="26"/>
      <c r="P765" s="26"/>
      <c r="Q765" s="26"/>
    </row>
    <row r="766" spans="1:18" x14ac:dyDescent="0.25">
      <c r="B766" s="115">
        <v>8</v>
      </c>
      <c r="C766" s="21" t="s">
        <v>24</v>
      </c>
    </row>
    <row r="767" spans="1:18" x14ac:dyDescent="0.25">
      <c r="A767" s="1">
        <f>A724+16</f>
        <v>281</v>
      </c>
      <c r="B767" s="24"/>
      <c r="C767" s="21" t="s">
        <v>6</v>
      </c>
      <c r="D767" s="21" t="s">
        <v>25</v>
      </c>
      <c r="E767" s="27"/>
      <c r="F767" s="1">
        <v>37354.920000000006</v>
      </c>
      <c r="G767" s="1">
        <v>37354.920000000006</v>
      </c>
      <c r="H767" s="1">
        <v>37354.920000000006</v>
      </c>
      <c r="I767" s="1">
        <v>37354.920000000006</v>
      </c>
      <c r="J767" s="1">
        <v>37354.920000000006</v>
      </c>
      <c r="K767" s="1">
        <v>37354.920000000006</v>
      </c>
      <c r="L767" s="1">
        <v>37354.920000000006</v>
      </c>
      <c r="M767" s="1">
        <v>37354.920000000006</v>
      </c>
      <c r="N767" s="1">
        <v>37354.920000000006</v>
      </c>
      <c r="O767" s="1">
        <v>37354.920000000006</v>
      </c>
      <c r="P767" s="1">
        <v>37354.920000000006</v>
      </c>
      <c r="Q767" s="1">
        <v>37354.920000000006</v>
      </c>
      <c r="R767" s="1">
        <f>SUM(F767:Q767)</f>
        <v>448259.04</v>
      </c>
    </row>
    <row r="768" spans="1:18" x14ac:dyDescent="0.25">
      <c r="A768" s="1">
        <v>0</v>
      </c>
      <c r="B768" s="24"/>
      <c r="C768" s="21" t="s">
        <v>8</v>
      </c>
      <c r="D768" s="21" t="s">
        <v>26</v>
      </c>
      <c r="F768" s="1">
        <v>0</v>
      </c>
      <c r="G768" s="1">
        <v>0</v>
      </c>
      <c r="H768" s="1">
        <v>0</v>
      </c>
      <c r="I768" s="1">
        <v>0</v>
      </c>
      <c r="J768" s="1">
        <v>0</v>
      </c>
      <c r="K768" s="1">
        <v>0</v>
      </c>
      <c r="L768" s="1">
        <v>0</v>
      </c>
      <c r="M768" s="1">
        <v>0</v>
      </c>
      <c r="N768" s="1">
        <v>0</v>
      </c>
      <c r="O768" s="1">
        <v>0</v>
      </c>
      <c r="P768" s="1">
        <v>0</v>
      </c>
      <c r="Q768" s="1">
        <v>0</v>
      </c>
      <c r="R768" s="1">
        <f>SUM(F768:Q768)</f>
        <v>0</v>
      </c>
    </row>
    <row r="769" spans="2:18" x14ac:dyDescent="0.25">
      <c r="B769" s="24"/>
      <c r="C769" s="21" t="s">
        <v>10</v>
      </c>
      <c r="D769" s="21" t="s">
        <v>27</v>
      </c>
      <c r="F769" s="1">
        <v>0</v>
      </c>
      <c r="G769" s="1">
        <v>0</v>
      </c>
      <c r="H769" s="1">
        <v>0</v>
      </c>
      <c r="I769" s="1">
        <v>0</v>
      </c>
      <c r="J769" s="1">
        <v>0</v>
      </c>
      <c r="K769" s="1">
        <v>0</v>
      </c>
      <c r="L769" s="1">
        <v>0</v>
      </c>
      <c r="M769" s="1">
        <v>0</v>
      </c>
      <c r="N769" s="1">
        <v>0</v>
      </c>
      <c r="O769" s="1">
        <v>0</v>
      </c>
      <c r="P769" s="1">
        <v>0</v>
      </c>
      <c r="Q769" s="1">
        <v>0</v>
      </c>
      <c r="R769" s="1">
        <f>SUM(F769:Q769)</f>
        <v>0</v>
      </c>
    </row>
    <row r="770" spans="2:18" x14ac:dyDescent="0.25">
      <c r="B770" s="24"/>
      <c r="C770" s="21" t="s">
        <v>12</v>
      </c>
      <c r="D770" s="21" t="s">
        <v>28</v>
      </c>
      <c r="F770" s="1">
        <f>SUMIF(Inputs!$C$51:$S$51,$T$742,Inputs!$C$50:$S$50)+SUMIF(Inputs!$C$64:$O$64,$T$742,Inputs!$C$63:$O$63)</f>
        <v>20540.099846126563</v>
      </c>
      <c r="G770" s="1">
        <f>SUMIF(Inputs!$C$51:$S$51,$T$742,Inputs!$C$50:$S$50)+SUMIF(Inputs!$C$64:$O$64,$T$742,Inputs!$C$63:$O$63)</f>
        <v>20540.099846126563</v>
      </c>
      <c r="H770" s="1">
        <f>SUMIF(Inputs!$C$51:$S$51,$T$742,Inputs!$C$50:$S$50)+SUMIF(Inputs!$C$64:$O$64,$T$742,Inputs!$C$63:$O$63)</f>
        <v>20540.099846126563</v>
      </c>
      <c r="I770" s="1">
        <f>SUMIF(Inputs!$C$51:$S$51,$T$742,Inputs!$C$50:$S$50)+SUMIF(Inputs!$C$64:$O$64,$T$742,Inputs!$C$63:$O$63)</f>
        <v>20540.099846126563</v>
      </c>
      <c r="J770" s="1">
        <f>SUMIF(Inputs!$C$51:$S$51,$T$742,Inputs!$C$50:$S$50)+SUMIF(Inputs!$C$64:$O$64,$T$742,Inputs!$C$63:$O$63)</f>
        <v>20540.099846126563</v>
      </c>
      <c r="K770" s="1">
        <f>SUMIF(Inputs!$C$51:$S$51,$T$742,Inputs!$C$50:$S$50)+SUMIF(Inputs!$C$64:$O$64,$T$742,Inputs!$C$63:$O$63)</f>
        <v>20540.099846126563</v>
      </c>
      <c r="L770" s="1">
        <f>SUMIF(Inputs!$C$51:$S$51,$T$742,Inputs!$C$50:$S$50)+SUMIF(Inputs!$C$64:$O$64,$T$742,Inputs!$C$63:$O$63)</f>
        <v>20540.099846126563</v>
      </c>
      <c r="M770" s="1">
        <f>SUMIF(Inputs!$C$51:$S$51,$T$742,Inputs!$C$50:$S$50)+SUMIF(Inputs!$C$64:$O$64,$T$742,Inputs!$C$63:$O$63)</f>
        <v>20540.099846126563</v>
      </c>
      <c r="N770" s="1">
        <f>SUMIF(Inputs!$C$51:$S$51,$T$742,Inputs!$C$50:$S$50)+SUMIF(Inputs!$C$64:$O$64,$T$742,Inputs!$C$63:$O$63)</f>
        <v>20540.099846126563</v>
      </c>
      <c r="O770" s="1">
        <f>SUMIF(Inputs!$C$51:$S$51,$T$742,Inputs!$C$50:$S$50)+SUMIF(Inputs!$C$64:$O$64,$T$742,Inputs!$C$63:$O$63)</f>
        <v>20540.099846126563</v>
      </c>
      <c r="P770" s="1">
        <f>SUMIF(Inputs!$C$51:$S$51,$T$742,Inputs!$C$50:$S$50)+SUMIF(Inputs!$C$64:$O$64,$T$742,Inputs!$C$63:$O$63)</f>
        <v>20540.099846126563</v>
      </c>
      <c r="Q770" s="1">
        <f>SUMIF(Inputs!$C$51:$S$51,$T$742,Inputs!$C$50:$S$50)+SUMIF(Inputs!$C$64:$O$64,$T$742,Inputs!$C$63:$O$63)</f>
        <v>20540.099846126563</v>
      </c>
      <c r="R770" s="1">
        <f>SUM(F770:Q770)</f>
        <v>246481.19815351881</v>
      </c>
    </row>
    <row r="771" spans="2:18" x14ac:dyDescent="0.25">
      <c r="B771" s="24"/>
      <c r="C771" s="21" t="s">
        <v>14</v>
      </c>
      <c r="D771" s="21" t="s">
        <v>29</v>
      </c>
      <c r="F771" s="23">
        <v>0</v>
      </c>
      <c r="G771" s="23">
        <v>0</v>
      </c>
      <c r="H771" s="23">
        <v>0</v>
      </c>
      <c r="I771" s="23">
        <v>0</v>
      </c>
      <c r="J771" s="23">
        <v>0</v>
      </c>
      <c r="K771" s="23">
        <v>0</v>
      </c>
      <c r="L771" s="23">
        <v>0</v>
      </c>
      <c r="M771" s="23">
        <v>0</v>
      </c>
      <c r="N771" s="23">
        <v>0</v>
      </c>
      <c r="O771" s="23">
        <v>0</v>
      </c>
      <c r="P771" s="23">
        <v>0</v>
      </c>
      <c r="Q771" s="23">
        <v>0</v>
      </c>
      <c r="R771" s="23">
        <f>SUM(F771:Q771)</f>
        <v>0</v>
      </c>
    </row>
    <row r="772" spans="2:18" x14ac:dyDescent="0.25">
      <c r="B772" s="24"/>
      <c r="C772" s="25"/>
      <c r="D772" s="28"/>
      <c r="F772" s="28"/>
      <c r="G772" s="28"/>
      <c r="H772" s="28"/>
      <c r="I772" s="28"/>
      <c r="J772" s="28"/>
      <c r="K772" s="28"/>
      <c r="L772" s="28"/>
      <c r="M772" s="28"/>
      <c r="N772" s="28"/>
      <c r="O772" s="28"/>
      <c r="P772" s="28"/>
      <c r="Q772" s="28"/>
    </row>
    <row r="773" spans="2:18" ht="13" thickBot="1" x14ac:dyDescent="0.3">
      <c r="B773" s="115">
        <v>9</v>
      </c>
      <c r="C773" s="21" t="s">
        <v>457</v>
      </c>
      <c r="F773" s="29">
        <f>ROUND(SUM(F763:F771),2)</f>
        <v>101705.78</v>
      </c>
      <c r="G773" s="29">
        <f t="shared" ref="G773:Q773" si="125">ROUND(SUM(G763:G771),2)</f>
        <v>101491.56</v>
      </c>
      <c r="H773" s="29">
        <f t="shared" si="125"/>
        <v>101277.34</v>
      </c>
      <c r="I773" s="29">
        <f t="shared" si="125"/>
        <v>101063.12</v>
      </c>
      <c r="J773" s="29">
        <f t="shared" si="125"/>
        <v>100848.9</v>
      </c>
      <c r="K773" s="29">
        <f t="shared" si="125"/>
        <v>100634.69</v>
      </c>
      <c r="L773" s="29">
        <f t="shared" si="125"/>
        <v>100420.47</v>
      </c>
      <c r="M773" s="29">
        <f t="shared" si="125"/>
        <v>100206.25</v>
      </c>
      <c r="N773" s="29">
        <f t="shared" si="125"/>
        <v>99992.03</v>
      </c>
      <c r="O773" s="29">
        <f t="shared" si="125"/>
        <v>99777.81</v>
      </c>
      <c r="P773" s="29">
        <f t="shared" si="125"/>
        <v>99563.59</v>
      </c>
      <c r="Q773" s="29">
        <f t="shared" si="125"/>
        <v>99349.37</v>
      </c>
      <c r="R773" s="29">
        <f>ROUND(SUM(R763:R771),2)</f>
        <v>1206330.92</v>
      </c>
    </row>
    <row r="774" spans="2:18" ht="13" thickTop="1" x14ac:dyDescent="0.25">
      <c r="B774" s="24"/>
      <c r="C774" s="25"/>
    </row>
    <row r="775" spans="2:18" x14ac:dyDescent="0.25">
      <c r="B775" s="30"/>
      <c r="C775" s="30" t="s">
        <v>33</v>
      </c>
    </row>
    <row r="776" spans="2:18" x14ac:dyDescent="0.25">
      <c r="C776" s="21" t="s">
        <v>34</v>
      </c>
      <c r="D776" s="21" t="s">
        <v>35</v>
      </c>
    </row>
    <row r="777" spans="2:18" x14ac:dyDescent="0.25">
      <c r="C777" s="21" t="s">
        <v>36</v>
      </c>
      <c r="D777" s="21" t="s">
        <v>37</v>
      </c>
    </row>
    <row r="778" spans="2:18" x14ac:dyDescent="0.25">
      <c r="C778" s="21" t="s">
        <v>38</v>
      </c>
      <c r="D778" s="21" t="s">
        <v>39</v>
      </c>
    </row>
    <row r="779" spans="2:18" x14ac:dyDescent="0.25">
      <c r="C779" s="21" t="s">
        <v>40</v>
      </c>
      <c r="D779" s="21" t="s">
        <v>456</v>
      </c>
    </row>
    <row r="780" spans="2:18" x14ac:dyDescent="0.25">
      <c r="C780" s="21" t="s">
        <v>42</v>
      </c>
      <c r="D780" s="31" t="s">
        <v>43</v>
      </c>
    </row>
    <row r="781" spans="2:18" x14ac:dyDescent="0.25">
      <c r="C781" s="21" t="s">
        <v>44</v>
      </c>
      <c r="D781" s="31" t="s">
        <v>45</v>
      </c>
      <c r="G781" s="32"/>
    </row>
    <row r="782" spans="2:18" x14ac:dyDescent="0.25">
      <c r="C782" s="21" t="s">
        <v>46</v>
      </c>
      <c r="D782" s="21" t="s">
        <v>47</v>
      </c>
    </row>
    <row r="783" spans="2:18" x14ac:dyDescent="0.25">
      <c r="C783" s="21" t="s">
        <v>48</v>
      </c>
      <c r="D783" s="21" t="s">
        <v>458</v>
      </c>
    </row>
    <row r="784" spans="2:18" x14ac:dyDescent="0.25">
      <c r="B784" s="21"/>
      <c r="C784" s="21"/>
    </row>
    <row r="785" spans="1:20" s="574" customFormat="1" ht="14" x14ac:dyDescent="0.3">
      <c r="B785" s="575" t="str">
        <f>Inputs!$A$6</f>
        <v>JANUARY 2021 THROUGH DECEMBER 2021</v>
      </c>
      <c r="C785" s="575"/>
      <c r="D785" s="575"/>
      <c r="E785" s="575"/>
      <c r="F785" s="575"/>
      <c r="G785" s="575"/>
      <c r="H785" s="575"/>
      <c r="I785" s="575"/>
      <c r="J785" s="575"/>
      <c r="K785" s="575"/>
      <c r="L785" s="575"/>
      <c r="M785" s="575"/>
      <c r="N785" s="575"/>
      <c r="O785" s="575"/>
      <c r="P785" s="575"/>
      <c r="Q785" s="575"/>
      <c r="R785" s="575"/>
      <c r="T785" s="574">
        <v>17</v>
      </c>
    </row>
    <row r="786" spans="1:20" s="574" customFormat="1" ht="14" x14ac:dyDescent="0.3">
      <c r="B786" s="576" t="s">
        <v>673</v>
      </c>
      <c r="C786" s="576"/>
      <c r="D786" s="576"/>
      <c r="E786" s="576"/>
      <c r="F786" s="576"/>
      <c r="G786" s="576"/>
      <c r="H786" s="576"/>
      <c r="I786" s="576"/>
      <c r="J786" s="576"/>
      <c r="K786" s="576"/>
      <c r="L786" s="576"/>
      <c r="M786" s="576"/>
      <c r="N786" s="576"/>
      <c r="O786" s="576"/>
      <c r="P786" s="576"/>
      <c r="Q786" s="576"/>
      <c r="R786" s="576"/>
    </row>
    <row r="787" spans="1:20" x14ac:dyDescent="0.25">
      <c r="B787" s="9"/>
      <c r="C787" s="9"/>
      <c r="D787" s="9"/>
      <c r="E787" s="9"/>
      <c r="F787" s="9"/>
      <c r="G787" s="9"/>
      <c r="H787" s="9"/>
      <c r="I787" s="9"/>
      <c r="J787" s="9"/>
      <c r="K787" s="9"/>
      <c r="L787" s="9"/>
      <c r="M787" s="9"/>
      <c r="N787" s="9"/>
      <c r="O787" s="9"/>
      <c r="P787" s="9"/>
      <c r="Q787" s="9"/>
      <c r="R787" s="9"/>
    </row>
    <row r="788" spans="1:20" x14ac:dyDescent="0.25">
      <c r="B788" s="9"/>
      <c r="C788" s="9"/>
      <c r="D788" s="9"/>
      <c r="E788" s="9"/>
      <c r="F788" s="9"/>
      <c r="G788" s="9"/>
      <c r="H788" s="9"/>
      <c r="I788" s="9"/>
      <c r="J788" s="9"/>
      <c r="K788" s="9"/>
      <c r="L788" s="9"/>
      <c r="M788" s="9"/>
      <c r="N788" s="9"/>
      <c r="O788" s="9"/>
      <c r="P788" s="9"/>
      <c r="Q788" s="9"/>
      <c r="R788" s="9"/>
    </row>
    <row r="789" spans="1:20" ht="13" thickBot="1" x14ac:dyDescent="0.3">
      <c r="B789" s="10"/>
      <c r="C789" s="10"/>
      <c r="D789" s="11"/>
      <c r="E789" s="11"/>
      <c r="F789" s="11"/>
      <c r="G789" s="11"/>
      <c r="H789" s="11"/>
      <c r="I789" s="11"/>
      <c r="J789" s="11"/>
      <c r="K789" s="3"/>
      <c r="L789" s="3"/>
      <c r="M789" s="3"/>
      <c r="N789" s="3"/>
      <c r="O789" s="3"/>
      <c r="P789" s="3"/>
      <c r="Q789" s="3"/>
      <c r="R789" s="3"/>
    </row>
    <row r="790" spans="1:20" x14ac:dyDescent="0.25">
      <c r="B790" s="315"/>
      <c r="C790" s="316"/>
      <c r="D790" s="317"/>
      <c r="E790" s="15" t="s">
        <v>0</v>
      </c>
      <c r="F790" s="15" t="str">
        <f>Inputs!C$11</f>
        <v>Estimated</v>
      </c>
      <c r="G790" s="15" t="str">
        <f>Inputs!D$11</f>
        <v>Estimated</v>
      </c>
      <c r="H790" s="15" t="str">
        <f>Inputs!E$11</f>
        <v>Estimated</v>
      </c>
      <c r="I790" s="15" t="str">
        <f>Inputs!F$11</f>
        <v>Estimated</v>
      </c>
      <c r="J790" s="15" t="str">
        <f>Inputs!G$11</f>
        <v>Estimated</v>
      </c>
      <c r="K790" s="15" t="str">
        <f>Inputs!H$11</f>
        <v>Estimated</v>
      </c>
      <c r="L790" s="15" t="str">
        <f>Inputs!I$11</f>
        <v>Estimated</v>
      </c>
      <c r="M790" s="15" t="str">
        <f>Inputs!J$11</f>
        <v>Estimated</v>
      </c>
      <c r="N790" s="15" t="str">
        <f>Inputs!K$11</f>
        <v>Estimated</v>
      </c>
      <c r="O790" s="15" t="str">
        <f>Inputs!L$11</f>
        <v>Estimated</v>
      </c>
      <c r="P790" s="15" t="str">
        <f>Inputs!M$11</f>
        <v>Estimated</v>
      </c>
      <c r="Q790" s="15" t="str">
        <f>Inputs!N$11</f>
        <v>Estimated</v>
      </c>
      <c r="R790" s="314" t="s">
        <v>461</v>
      </c>
    </row>
    <row r="791" spans="1:20" ht="13" thickBot="1" x14ac:dyDescent="0.3">
      <c r="B791" s="310"/>
      <c r="C791" s="18"/>
      <c r="D791" s="20" t="s">
        <v>3</v>
      </c>
      <c r="E791" s="19" t="s">
        <v>4</v>
      </c>
      <c r="F791" s="19" t="str">
        <f>Inputs!C$12</f>
        <v>January</v>
      </c>
      <c r="G791" s="19" t="str">
        <f>Inputs!D$12</f>
        <v>February</v>
      </c>
      <c r="H791" s="19" t="str">
        <f>Inputs!E$12</f>
        <v xml:space="preserve">March </v>
      </c>
      <c r="I791" s="19" t="str">
        <f>Inputs!F$12</f>
        <v xml:space="preserve">April </v>
      </c>
      <c r="J791" s="19" t="str">
        <f>Inputs!G$12</f>
        <v>May</v>
      </c>
      <c r="K791" s="19" t="str">
        <f>Inputs!H$12</f>
        <v>June</v>
      </c>
      <c r="L791" s="19" t="str">
        <f>Inputs!I$12</f>
        <v>July</v>
      </c>
      <c r="M791" s="19" t="str">
        <f>Inputs!J$12</f>
        <v>August</v>
      </c>
      <c r="N791" s="19" t="str">
        <f>Inputs!K$12</f>
        <v>September</v>
      </c>
      <c r="O791" s="19" t="str">
        <f>Inputs!L$12</f>
        <v>October</v>
      </c>
      <c r="P791" s="19" t="str">
        <f>Inputs!M$12</f>
        <v>November</v>
      </c>
      <c r="Q791" s="19" t="str">
        <f>Inputs!N$12</f>
        <v>December</v>
      </c>
      <c r="R791" s="20" t="str">
        <f>Inputs!O$12</f>
        <v>Total</v>
      </c>
    </row>
    <row r="792" spans="1:20" x14ac:dyDescent="0.25">
      <c r="B792" s="115">
        <v>1</v>
      </c>
      <c r="C792" s="21" t="s">
        <v>5</v>
      </c>
      <c r="D792" s="115"/>
    </row>
    <row r="793" spans="1:20" x14ac:dyDescent="0.25">
      <c r="A793" s="1">
        <f>A750+16</f>
        <v>289</v>
      </c>
      <c r="B793" s="115"/>
      <c r="C793" s="21" t="s">
        <v>6</v>
      </c>
      <c r="D793" s="21" t="s">
        <v>7</v>
      </c>
      <c r="F793" s="1">
        <v>307758.56997000001</v>
      </c>
      <c r="G793" s="1">
        <v>384129.36997</v>
      </c>
      <c r="H793" s="1">
        <v>384476.50997000001</v>
      </c>
      <c r="I793" s="1">
        <v>754499.97877000005</v>
      </c>
      <c r="J793" s="1">
        <v>848394.40596999996</v>
      </c>
      <c r="K793" s="1">
        <v>1628237.4731699999</v>
      </c>
      <c r="L793" s="1">
        <v>2045421.3403700001</v>
      </c>
      <c r="M793" s="1">
        <v>1952105.2075700001</v>
      </c>
      <c r="N793" s="1">
        <v>2062989.0747700001</v>
      </c>
      <c r="O793" s="1">
        <v>2427080.94197</v>
      </c>
      <c r="P793" s="1">
        <v>2484872.8091699998</v>
      </c>
      <c r="Q793" s="1">
        <v>1916580.94197</v>
      </c>
      <c r="R793" s="1">
        <f>SUM(F793:Q793)</f>
        <v>17196546.623640001</v>
      </c>
    </row>
    <row r="794" spans="1:20" x14ac:dyDescent="0.25">
      <c r="A794" s="1">
        <f>A751+16</f>
        <v>294</v>
      </c>
      <c r="B794" s="115"/>
      <c r="C794" s="21" t="s">
        <v>8</v>
      </c>
      <c r="D794" s="21" t="s">
        <v>9</v>
      </c>
      <c r="F794" s="1">
        <v>0</v>
      </c>
      <c r="G794" s="1">
        <v>0</v>
      </c>
      <c r="H794" s="1">
        <v>0</v>
      </c>
      <c r="I794" s="1">
        <v>0</v>
      </c>
      <c r="J794" s="1">
        <v>0</v>
      </c>
      <c r="K794" s="1">
        <v>24481.18</v>
      </c>
      <c r="L794" s="1">
        <v>0</v>
      </c>
      <c r="M794" s="1">
        <v>0</v>
      </c>
      <c r="N794" s="1">
        <v>0</v>
      </c>
      <c r="O794" s="1">
        <v>0</v>
      </c>
      <c r="P794" s="1">
        <v>0</v>
      </c>
      <c r="Q794" s="1">
        <v>0</v>
      </c>
      <c r="R794" s="1">
        <f>SUM(F794:Q794)</f>
        <v>24481.18</v>
      </c>
    </row>
    <row r="795" spans="1:20" x14ac:dyDescent="0.25">
      <c r="A795" s="1">
        <f>A752+16</f>
        <v>292</v>
      </c>
      <c r="B795" s="115"/>
      <c r="C795" s="21" t="s">
        <v>10</v>
      </c>
      <c r="D795" s="21" t="s">
        <v>11</v>
      </c>
      <c r="F795" s="1">
        <v>0</v>
      </c>
      <c r="G795" s="1">
        <v>0</v>
      </c>
      <c r="H795" s="1">
        <v>0</v>
      </c>
      <c r="I795" s="1">
        <v>0</v>
      </c>
      <c r="J795" s="1">
        <v>0</v>
      </c>
      <c r="K795" s="1">
        <v>0</v>
      </c>
      <c r="L795" s="1">
        <v>0</v>
      </c>
      <c r="M795" s="1">
        <v>0</v>
      </c>
      <c r="N795" s="1">
        <v>0</v>
      </c>
      <c r="O795" s="1">
        <v>0</v>
      </c>
      <c r="P795" s="1">
        <v>0</v>
      </c>
      <c r="Q795" s="1">
        <v>0</v>
      </c>
      <c r="R795" s="1">
        <f>SUM(F795:Q795)</f>
        <v>0</v>
      </c>
    </row>
    <row r="796" spans="1:20" x14ac:dyDescent="0.25">
      <c r="A796" s="1">
        <f>A753+16</f>
        <v>301</v>
      </c>
      <c r="B796" s="115"/>
      <c r="C796" s="21" t="s">
        <v>12</v>
      </c>
      <c r="D796" s="21" t="s">
        <v>13</v>
      </c>
      <c r="F796" s="1">
        <v>0</v>
      </c>
      <c r="G796" s="1">
        <v>0</v>
      </c>
      <c r="H796" s="1">
        <v>0</v>
      </c>
      <c r="I796" s="1">
        <v>0</v>
      </c>
      <c r="J796" s="1">
        <v>0</v>
      </c>
      <c r="K796" s="1">
        <v>0</v>
      </c>
      <c r="L796" s="1">
        <v>0</v>
      </c>
      <c r="M796" s="1">
        <v>0</v>
      </c>
      <c r="N796" s="1">
        <v>0</v>
      </c>
      <c r="O796" s="1">
        <v>0</v>
      </c>
      <c r="P796" s="1">
        <v>0</v>
      </c>
      <c r="Q796" s="1">
        <v>0</v>
      </c>
      <c r="R796" s="1">
        <f>SUM(F796:Q796)</f>
        <v>0</v>
      </c>
    </row>
    <row r="797" spans="1:20" x14ac:dyDescent="0.25">
      <c r="A797" s="1">
        <f>A754+16</f>
        <v>299</v>
      </c>
      <c r="B797" s="115"/>
      <c r="C797" s="21" t="s">
        <v>14</v>
      </c>
      <c r="D797" s="21" t="s">
        <v>15</v>
      </c>
      <c r="F797" s="1">
        <v>0</v>
      </c>
      <c r="G797" s="1">
        <v>0</v>
      </c>
      <c r="H797" s="1">
        <v>0</v>
      </c>
      <c r="I797" s="1">
        <v>0</v>
      </c>
      <c r="J797" s="1">
        <v>0</v>
      </c>
      <c r="K797" s="1">
        <v>0</v>
      </c>
      <c r="L797" s="1">
        <v>0</v>
      </c>
      <c r="M797" s="1">
        <v>0</v>
      </c>
      <c r="N797" s="1">
        <v>0</v>
      </c>
      <c r="O797" s="1">
        <v>0</v>
      </c>
      <c r="P797" s="1">
        <v>0</v>
      </c>
      <c r="Q797" s="1">
        <v>0</v>
      </c>
      <c r="R797" s="1">
        <f>SUM(F797:Q797)</f>
        <v>0</v>
      </c>
    </row>
    <row r="798" spans="1:20" x14ac:dyDescent="0.25">
      <c r="B798" s="115">
        <v>2</v>
      </c>
      <c r="C798" s="21" t="s">
        <v>16</v>
      </c>
      <c r="D798" s="115"/>
      <c r="E798" s="1">
        <v>21590761.170000002</v>
      </c>
      <c r="F798" s="1">
        <f t="shared" ref="F798:Q798" si="126">E798+F794-F795</f>
        <v>21590761.170000002</v>
      </c>
      <c r="G798" s="1">
        <f t="shared" si="126"/>
        <v>21590761.170000002</v>
      </c>
      <c r="H798" s="1">
        <f t="shared" si="126"/>
        <v>21590761.170000002</v>
      </c>
      <c r="I798" s="1">
        <f t="shared" si="126"/>
        <v>21590761.170000002</v>
      </c>
      <c r="J798" s="1">
        <f t="shared" si="126"/>
        <v>21590761.170000002</v>
      </c>
      <c r="K798" s="1">
        <f t="shared" si="126"/>
        <v>21615242.350000001</v>
      </c>
      <c r="L798" s="1">
        <f t="shared" si="126"/>
        <v>21615242.350000001</v>
      </c>
      <c r="M798" s="1">
        <f t="shared" si="126"/>
        <v>21615242.350000001</v>
      </c>
      <c r="N798" s="1">
        <f t="shared" si="126"/>
        <v>21615242.350000001</v>
      </c>
      <c r="O798" s="1">
        <f t="shared" si="126"/>
        <v>21615242.350000001</v>
      </c>
      <c r="P798" s="1">
        <f t="shared" si="126"/>
        <v>21615242.350000001</v>
      </c>
      <c r="Q798" s="1">
        <f t="shared" si="126"/>
        <v>21615242.350000001</v>
      </c>
    </row>
    <row r="799" spans="1:20" x14ac:dyDescent="0.25">
      <c r="B799" s="115">
        <v>3</v>
      </c>
      <c r="C799" s="21" t="s">
        <v>459</v>
      </c>
      <c r="D799" s="115"/>
      <c r="E799" s="22">
        <v>-3484845.6527231969</v>
      </c>
      <c r="F799" s="1">
        <f t="shared" ref="F799:Q799" si="127">E799-F810-F811-F812+F795+F796-F797</f>
        <v>-3569409.4627231969</v>
      </c>
      <c r="G799" s="1">
        <f t="shared" si="127"/>
        <v>-3653973.272723197</v>
      </c>
      <c r="H799" s="1">
        <f t="shared" si="127"/>
        <v>-3738537.0827231971</v>
      </c>
      <c r="I799" s="1">
        <f t="shared" si="127"/>
        <v>-3823100.8927231971</v>
      </c>
      <c r="J799" s="1">
        <f t="shared" si="127"/>
        <v>-3907664.7027231972</v>
      </c>
      <c r="K799" s="1">
        <f t="shared" si="127"/>
        <v>-3992276.4527231972</v>
      </c>
      <c r="L799" s="1">
        <f t="shared" si="127"/>
        <v>-4076936.1427231971</v>
      </c>
      <c r="M799" s="1">
        <f t="shared" si="127"/>
        <v>-4161595.8327231971</v>
      </c>
      <c r="N799" s="1">
        <f t="shared" si="127"/>
        <v>-4246255.522723197</v>
      </c>
      <c r="O799" s="1">
        <f t="shared" si="127"/>
        <v>-4330915.2127231974</v>
      </c>
      <c r="P799" s="1">
        <f t="shared" si="127"/>
        <v>-4415574.9027231978</v>
      </c>
      <c r="Q799" s="1">
        <f t="shared" si="127"/>
        <v>-4500234.5927231982</v>
      </c>
    </row>
    <row r="800" spans="1:20" x14ac:dyDescent="0.25">
      <c r="B800" s="115">
        <v>4</v>
      </c>
      <c r="C800" s="21" t="s">
        <v>18</v>
      </c>
      <c r="D800" s="115"/>
      <c r="E800" s="23">
        <v>302767.43000000145</v>
      </c>
      <c r="F800" s="23">
        <f t="shared" ref="F800:Q800" si="128">E800+F793-F794</f>
        <v>610525.9999700014</v>
      </c>
      <c r="G800" s="23">
        <f t="shared" si="128"/>
        <v>994655.3699400014</v>
      </c>
      <c r="H800" s="23">
        <f t="shared" si="128"/>
        <v>1379131.8799100015</v>
      </c>
      <c r="I800" s="23">
        <f t="shared" si="128"/>
        <v>2133631.8586800015</v>
      </c>
      <c r="J800" s="23">
        <f t="shared" si="128"/>
        <v>2982026.2646500012</v>
      </c>
      <c r="K800" s="23">
        <f t="shared" si="128"/>
        <v>4585782.5578200016</v>
      </c>
      <c r="L800" s="23">
        <f t="shared" si="128"/>
        <v>6631203.898190002</v>
      </c>
      <c r="M800" s="23">
        <f t="shared" si="128"/>
        <v>8583309.1057600025</v>
      </c>
      <c r="N800" s="23">
        <f t="shared" si="128"/>
        <v>10646298.180530002</v>
      </c>
      <c r="O800" s="23">
        <f t="shared" si="128"/>
        <v>13073379.122500002</v>
      </c>
      <c r="P800" s="23">
        <f t="shared" si="128"/>
        <v>15558251.931670003</v>
      </c>
      <c r="Q800" s="23">
        <f t="shared" si="128"/>
        <v>17474832.873640001</v>
      </c>
    </row>
    <row r="801" spans="1:18" x14ac:dyDescent="0.25">
      <c r="B801" s="115">
        <v>5</v>
      </c>
      <c r="C801" s="21" t="s">
        <v>460</v>
      </c>
      <c r="D801" s="115"/>
      <c r="E801" s="23">
        <f>ROUND(SUM(E798:E800),2)</f>
        <v>18408682.949999999</v>
      </c>
      <c r="F801" s="23">
        <f t="shared" ref="F801:Q801" si="129">SUM(F798:F800)</f>
        <v>18631877.707246806</v>
      </c>
      <c r="G801" s="23">
        <f t="shared" si="129"/>
        <v>18931443.267216805</v>
      </c>
      <c r="H801" s="23">
        <f t="shared" si="129"/>
        <v>19231355.967186809</v>
      </c>
      <c r="I801" s="23">
        <f t="shared" si="129"/>
        <v>19901292.135956809</v>
      </c>
      <c r="J801" s="23">
        <f t="shared" si="129"/>
        <v>20665122.731926806</v>
      </c>
      <c r="K801" s="23">
        <f t="shared" si="129"/>
        <v>22208748.455096804</v>
      </c>
      <c r="L801" s="23">
        <f t="shared" si="129"/>
        <v>24169510.105466809</v>
      </c>
      <c r="M801" s="23">
        <f t="shared" si="129"/>
        <v>26036955.623036809</v>
      </c>
      <c r="N801" s="23">
        <f t="shared" si="129"/>
        <v>28015285.007806808</v>
      </c>
      <c r="O801" s="23">
        <f t="shared" si="129"/>
        <v>30357706.259776808</v>
      </c>
      <c r="P801" s="23">
        <f t="shared" si="129"/>
        <v>32757919.378946807</v>
      </c>
      <c r="Q801" s="23">
        <f t="shared" si="129"/>
        <v>34589840.630916804</v>
      </c>
    </row>
    <row r="802" spans="1:18" x14ac:dyDescent="0.25">
      <c r="B802" s="115"/>
      <c r="C802" s="21"/>
    </row>
    <row r="803" spans="1:18" x14ac:dyDescent="0.25">
      <c r="B803" s="115">
        <v>6</v>
      </c>
      <c r="C803" s="21" t="s">
        <v>20</v>
      </c>
      <c r="D803" s="21"/>
      <c r="F803" s="1">
        <f t="shared" ref="F803:Q803" si="130">(E801+F801)/2</f>
        <v>18520280.328623403</v>
      </c>
      <c r="G803" s="1">
        <f t="shared" si="130"/>
        <v>18781660.487231806</v>
      </c>
      <c r="H803" s="1">
        <f t="shared" si="130"/>
        <v>19081399.617201805</v>
      </c>
      <c r="I803" s="1">
        <f t="shared" si="130"/>
        <v>19566324.051571809</v>
      </c>
      <c r="J803" s="1">
        <f t="shared" si="130"/>
        <v>20283207.433941808</v>
      </c>
      <c r="K803" s="1">
        <f t="shared" si="130"/>
        <v>21436935.593511805</v>
      </c>
      <c r="L803" s="1">
        <f t="shared" si="130"/>
        <v>23189129.280281805</v>
      </c>
      <c r="M803" s="1">
        <f t="shared" si="130"/>
        <v>25103232.864251807</v>
      </c>
      <c r="N803" s="1">
        <f t="shared" si="130"/>
        <v>27026120.315421809</v>
      </c>
      <c r="O803" s="1">
        <f t="shared" si="130"/>
        <v>29186495.633791808</v>
      </c>
      <c r="P803" s="1">
        <f t="shared" si="130"/>
        <v>31557812.819361806</v>
      </c>
      <c r="Q803" s="1">
        <f t="shared" si="130"/>
        <v>33673880.004931808</v>
      </c>
    </row>
    <row r="804" spans="1:18" x14ac:dyDescent="0.25">
      <c r="B804" s="24"/>
      <c r="C804" s="25"/>
    </row>
    <row r="805" spans="1:18" x14ac:dyDescent="0.25">
      <c r="B805" s="115">
        <v>7</v>
      </c>
      <c r="C805" s="21" t="s">
        <v>21</v>
      </c>
      <c r="F805" s="26"/>
      <c r="G805" s="26"/>
      <c r="H805" s="26"/>
      <c r="I805" s="26"/>
      <c r="J805" s="26"/>
      <c r="K805" s="26"/>
      <c r="L805" s="26"/>
      <c r="M805" s="26"/>
      <c r="N805" s="26"/>
      <c r="O805" s="26"/>
      <c r="P805" s="26"/>
      <c r="Q805" s="26"/>
    </row>
    <row r="806" spans="1:18" x14ac:dyDescent="0.25">
      <c r="B806" s="24"/>
      <c r="C806" s="21" t="s">
        <v>6</v>
      </c>
      <c r="D806" s="21" t="s">
        <v>454</v>
      </c>
      <c r="F806" s="1">
        <f>F803*Inputs!C$15</f>
        <v>92432.969249743241</v>
      </c>
      <c r="G806" s="1">
        <f>G803*Inputs!D$15</f>
        <v>93737.49292511135</v>
      </c>
      <c r="H806" s="1">
        <f>H803*Inputs!E$15</f>
        <v>95233.46260223561</v>
      </c>
      <c r="I806" s="1">
        <f>I803*Inputs!F$15</f>
        <v>97653.674636569514</v>
      </c>
      <c r="J806" s="1">
        <f>J803*Inputs!G$15</f>
        <v>101231.57186395902</v>
      </c>
      <c r="K806" s="1">
        <f>K803*Inputs!H$15</f>
        <v>106989.7200995059</v>
      </c>
      <c r="L806" s="1">
        <f>L803*Inputs!I$15</f>
        <v>115734.75323588305</v>
      </c>
      <c r="M806" s="1">
        <f>M803*Inputs!J$15</f>
        <v>125287.86337128851</v>
      </c>
      <c r="N806" s="1">
        <f>N803*Inputs!K$15</f>
        <v>134884.81295795413</v>
      </c>
      <c r="O806" s="1">
        <f>O803*Inputs!L$15</f>
        <v>145667.04205100812</v>
      </c>
      <c r="P806" s="1">
        <f>P803*Inputs!M$15</f>
        <v>157502.06207262306</v>
      </c>
      <c r="Q806" s="1">
        <f>Q803*Inputs!N$15</f>
        <v>168063.15346128243</v>
      </c>
      <c r="R806" s="1">
        <f>SUM(F806:Q806)</f>
        <v>1434418.5785271639</v>
      </c>
    </row>
    <row r="807" spans="1:18" x14ac:dyDescent="0.25">
      <c r="B807" s="24"/>
      <c r="C807" s="21" t="s">
        <v>8</v>
      </c>
      <c r="D807" s="21" t="s">
        <v>455</v>
      </c>
      <c r="F807" s="1">
        <f>F803*Inputs!C$14</f>
        <v>13775.09947075843</v>
      </c>
      <c r="G807" s="1">
        <f>G803*Inputs!D$14</f>
        <v>13969.510009941721</v>
      </c>
      <c r="H807" s="1">
        <f>H803*Inputs!E$14</f>
        <v>14192.451361657331</v>
      </c>
      <c r="I807" s="1">
        <f>I803*Inputs!F$14</f>
        <v>14553.130692678265</v>
      </c>
      <c r="J807" s="1">
        <f>J803*Inputs!G$14</f>
        <v>15086.33751924116</v>
      </c>
      <c r="K807" s="1">
        <f>K803*Inputs!H$14</f>
        <v>15944.462767795272</v>
      </c>
      <c r="L807" s="1">
        <f>L803*Inputs!I$14</f>
        <v>17247.717464755129</v>
      </c>
      <c r="M807" s="1">
        <f>M803*Inputs!J$14</f>
        <v>18671.398251366732</v>
      </c>
      <c r="N807" s="1">
        <f>N803*Inputs!K$14</f>
        <v>20101.612343212975</v>
      </c>
      <c r="O807" s="1">
        <f>O803*Inputs!L$14</f>
        <v>21708.466255608917</v>
      </c>
      <c r="P807" s="1">
        <f>P803*Inputs!M$14</f>
        <v>23472.215482312637</v>
      </c>
      <c r="Q807" s="1">
        <f>Q803*Inputs!N$14</f>
        <v>25046.113687459365</v>
      </c>
      <c r="R807" s="1">
        <f>SUM(F807:Q807)</f>
        <v>213768.51530678791</v>
      </c>
    </row>
    <row r="808" spans="1:18" x14ac:dyDescent="0.25">
      <c r="B808" s="24"/>
      <c r="C808" s="25"/>
      <c r="G808" s="26"/>
      <c r="H808" s="26"/>
      <c r="I808" s="26"/>
      <c r="J808" s="26"/>
      <c r="K808" s="26"/>
      <c r="L808" s="26"/>
      <c r="M808" s="26"/>
      <c r="N808" s="26"/>
      <c r="O808" s="26"/>
      <c r="P808" s="26"/>
      <c r="Q808" s="26"/>
    </row>
    <row r="809" spans="1:18" x14ac:dyDescent="0.25">
      <c r="B809" s="115">
        <v>8</v>
      </c>
      <c r="C809" s="21" t="s">
        <v>24</v>
      </c>
    </row>
    <row r="810" spans="1:18" x14ac:dyDescent="0.25">
      <c r="A810" s="1">
        <f>A767+16</f>
        <v>297</v>
      </c>
      <c r="B810" s="24"/>
      <c r="C810" s="21" t="s">
        <v>6</v>
      </c>
      <c r="D810" s="21" t="s">
        <v>25</v>
      </c>
      <c r="E810" s="27"/>
      <c r="F810" s="1">
        <v>84563.81</v>
      </c>
      <c r="G810" s="1">
        <v>84563.81</v>
      </c>
      <c r="H810" s="1">
        <v>84563.81</v>
      </c>
      <c r="I810" s="1">
        <v>84563.81</v>
      </c>
      <c r="J810" s="1">
        <v>84563.81</v>
      </c>
      <c r="K810" s="1">
        <v>84611.75</v>
      </c>
      <c r="L810" s="1">
        <v>84659.69</v>
      </c>
      <c r="M810" s="1">
        <v>84659.69</v>
      </c>
      <c r="N810" s="1">
        <v>84659.69</v>
      </c>
      <c r="O810" s="1">
        <v>84659.69</v>
      </c>
      <c r="P810" s="1">
        <v>84659.69</v>
      </c>
      <c r="Q810" s="1">
        <v>84659.69</v>
      </c>
      <c r="R810" s="1">
        <f>SUM(F810:Q810)</f>
        <v>1015388.9399999997</v>
      </c>
    </row>
    <row r="811" spans="1:18" x14ac:dyDescent="0.25">
      <c r="A811" s="1">
        <v>0</v>
      </c>
      <c r="B811" s="24"/>
      <c r="C811" s="21" t="s">
        <v>8</v>
      </c>
      <c r="D811" s="21" t="s">
        <v>26</v>
      </c>
      <c r="F811" s="1">
        <v>0</v>
      </c>
      <c r="G811" s="1">
        <v>0</v>
      </c>
      <c r="H811" s="1">
        <v>0</v>
      </c>
      <c r="I811" s="1">
        <v>0</v>
      </c>
      <c r="J811" s="1">
        <v>0</v>
      </c>
      <c r="K811" s="1">
        <v>0</v>
      </c>
      <c r="L811" s="1">
        <v>0</v>
      </c>
      <c r="M811" s="1">
        <v>0</v>
      </c>
      <c r="N811" s="1">
        <v>0</v>
      </c>
      <c r="O811" s="1">
        <v>0</v>
      </c>
      <c r="P811" s="1">
        <v>0</v>
      </c>
      <c r="Q811" s="1">
        <v>0</v>
      </c>
      <c r="R811" s="1">
        <f>SUM(F811:Q811)</f>
        <v>0</v>
      </c>
    </row>
    <row r="812" spans="1:18" x14ac:dyDescent="0.25">
      <c r="B812" s="24"/>
      <c r="C812" s="21" t="s">
        <v>10</v>
      </c>
      <c r="D812" s="21" t="s">
        <v>27</v>
      </c>
      <c r="F812" s="1">
        <v>0</v>
      </c>
      <c r="G812" s="1">
        <v>0</v>
      </c>
      <c r="H812" s="1">
        <v>0</v>
      </c>
      <c r="I812" s="1">
        <v>0</v>
      </c>
      <c r="J812" s="1">
        <v>0</v>
      </c>
      <c r="K812" s="1">
        <v>0</v>
      </c>
      <c r="L812" s="1">
        <v>0</v>
      </c>
      <c r="M812" s="1">
        <v>0</v>
      </c>
      <c r="N812" s="1">
        <v>0</v>
      </c>
      <c r="O812" s="1">
        <v>0</v>
      </c>
      <c r="P812" s="1">
        <v>0</v>
      </c>
      <c r="Q812" s="1">
        <v>0</v>
      </c>
      <c r="R812" s="1">
        <f>SUM(F812:Q812)</f>
        <v>0</v>
      </c>
    </row>
    <row r="813" spans="1:18" x14ac:dyDescent="0.25">
      <c r="B813" s="24"/>
      <c r="C813" s="21" t="s">
        <v>12</v>
      </c>
      <c r="D813" s="21" t="s">
        <v>28</v>
      </c>
      <c r="F813" s="1">
        <v>0</v>
      </c>
      <c r="G813" s="1">
        <v>0</v>
      </c>
      <c r="H813" s="1">
        <v>0</v>
      </c>
      <c r="I813" s="1">
        <v>0</v>
      </c>
      <c r="J813" s="1">
        <v>0</v>
      </c>
      <c r="K813" s="1">
        <v>0</v>
      </c>
      <c r="L813" s="1">
        <v>0</v>
      </c>
      <c r="M813" s="1">
        <v>0</v>
      </c>
      <c r="N813" s="1">
        <v>0</v>
      </c>
      <c r="O813" s="1">
        <v>0</v>
      </c>
      <c r="P813" s="1">
        <v>0</v>
      </c>
      <c r="Q813" s="1">
        <v>0</v>
      </c>
      <c r="R813" s="1">
        <f>SUM(F813:Q813)</f>
        <v>0</v>
      </c>
    </row>
    <row r="814" spans="1:18" x14ac:dyDescent="0.25">
      <c r="B814" s="24"/>
      <c r="C814" s="21" t="s">
        <v>14</v>
      </c>
      <c r="D814" s="21" t="s">
        <v>29</v>
      </c>
      <c r="F814" s="23">
        <v>0</v>
      </c>
      <c r="G814" s="23">
        <v>0</v>
      </c>
      <c r="H814" s="23">
        <v>0</v>
      </c>
      <c r="I814" s="23">
        <v>0</v>
      </c>
      <c r="J814" s="23">
        <v>0</v>
      </c>
      <c r="K814" s="23">
        <v>0</v>
      </c>
      <c r="L814" s="23">
        <v>0</v>
      </c>
      <c r="M814" s="23">
        <v>0</v>
      </c>
      <c r="N814" s="23">
        <v>0</v>
      </c>
      <c r="O814" s="23">
        <v>0</v>
      </c>
      <c r="P814" s="23">
        <v>0</v>
      </c>
      <c r="Q814" s="23">
        <v>0</v>
      </c>
      <c r="R814" s="23">
        <f>SUM(F814:Q814)</f>
        <v>0</v>
      </c>
    </row>
    <row r="815" spans="1:18" x14ac:dyDescent="0.25">
      <c r="B815" s="24"/>
      <c r="C815" s="25"/>
      <c r="D815" s="28"/>
      <c r="F815" s="28"/>
      <c r="G815" s="28"/>
      <c r="H815" s="28"/>
      <c r="I815" s="28"/>
      <c r="J815" s="28"/>
      <c r="K815" s="28"/>
      <c r="L815" s="28"/>
      <c r="M815" s="28"/>
      <c r="N815" s="28"/>
      <c r="O815" s="28"/>
      <c r="P815" s="28"/>
      <c r="Q815" s="28"/>
    </row>
    <row r="816" spans="1:18" ht="13" thickBot="1" x14ac:dyDescent="0.3">
      <c r="B816" s="115">
        <v>9</v>
      </c>
      <c r="C816" s="21" t="s">
        <v>457</v>
      </c>
      <c r="F816" s="29">
        <f>ROUND(SUM(F806:F814),2)</f>
        <v>190771.88</v>
      </c>
      <c r="G816" s="29">
        <f t="shared" ref="G816:Q816" si="131">ROUND(SUM(G806:G814),2)</f>
        <v>192270.81</v>
      </c>
      <c r="H816" s="29">
        <f t="shared" si="131"/>
        <v>193989.72</v>
      </c>
      <c r="I816" s="29">
        <f t="shared" si="131"/>
        <v>196770.62</v>
      </c>
      <c r="J816" s="29">
        <f t="shared" si="131"/>
        <v>200881.72</v>
      </c>
      <c r="K816" s="29">
        <f t="shared" si="131"/>
        <v>207545.93</v>
      </c>
      <c r="L816" s="29">
        <f t="shared" si="131"/>
        <v>217642.16</v>
      </c>
      <c r="M816" s="29">
        <f t="shared" si="131"/>
        <v>228618.95</v>
      </c>
      <c r="N816" s="29">
        <f t="shared" si="131"/>
        <v>239646.12</v>
      </c>
      <c r="O816" s="29">
        <f t="shared" si="131"/>
        <v>252035.20000000001</v>
      </c>
      <c r="P816" s="29">
        <f t="shared" si="131"/>
        <v>265633.96999999997</v>
      </c>
      <c r="Q816" s="29">
        <f t="shared" si="131"/>
        <v>277768.96000000002</v>
      </c>
      <c r="R816" s="29">
        <f>ROUND(SUM(R806:R814),2)</f>
        <v>2663576.0299999998</v>
      </c>
    </row>
    <row r="817" spans="2:20" ht="13" thickTop="1" x14ac:dyDescent="0.25">
      <c r="B817" s="24"/>
      <c r="C817" s="25"/>
    </row>
    <row r="818" spans="2:20" x14ac:dyDescent="0.25">
      <c r="B818" s="30"/>
      <c r="C818" s="30" t="s">
        <v>33</v>
      </c>
    </row>
    <row r="819" spans="2:20" x14ac:dyDescent="0.25">
      <c r="C819" s="21" t="s">
        <v>34</v>
      </c>
      <c r="D819" s="21" t="s">
        <v>35</v>
      </c>
    </row>
    <row r="820" spans="2:20" x14ac:dyDescent="0.25">
      <c r="C820" s="21" t="s">
        <v>36</v>
      </c>
      <c r="D820" s="21" t="s">
        <v>37</v>
      </c>
    </row>
    <row r="821" spans="2:20" x14ac:dyDescent="0.25">
      <c r="C821" s="21" t="s">
        <v>38</v>
      </c>
      <c r="D821" s="21" t="s">
        <v>39</v>
      </c>
    </row>
    <row r="822" spans="2:20" x14ac:dyDescent="0.25">
      <c r="C822" s="21" t="s">
        <v>40</v>
      </c>
      <c r="D822" s="21" t="s">
        <v>456</v>
      </c>
    </row>
    <row r="823" spans="2:20" x14ac:dyDescent="0.25">
      <c r="C823" s="21" t="s">
        <v>42</v>
      </c>
      <c r="D823" s="31" t="s">
        <v>43</v>
      </c>
    </row>
    <row r="824" spans="2:20" x14ac:dyDescent="0.25">
      <c r="C824" s="21" t="s">
        <v>44</v>
      </c>
      <c r="D824" s="31" t="s">
        <v>45</v>
      </c>
      <c r="G824" s="32"/>
    </row>
    <row r="825" spans="2:20" x14ac:dyDescent="0.25">
      <c r="C825" s="21" t="s">
        <v>46</v>
      </c>
      <c r="D825" s="21" t="s">
        <v>47</v>
      </c>
    </row>
    <row r="826" spans="2:20" x14ac:dyDescent="0.25">
      <c r="C826" s="21" t="s">
        <v>48</v>
      </c>
      <c r="D826" s="21" t="s">
        <v>458</v>
      </c>
    </row>
    <row r="827" spans="2:20" x14ac:dyDescent="0.25">
      <c r="B827" s="21"/>
      <c r="C827" s="21"/>
    </row>
    <row r="828" spans="2:20" s="574" customFormat="1" ht="14" x14ac:dyDescent="0.3">
      <c r="B828" s="575" t="str">
        <f>Inputs!$A$6</f>
        <v>JANUARY 2021 THROUGH DECEMBER 2021</v>
      </c>
      <c r="C828" s="575"/>
      <c r="D828" s="575"/>
      <c r="E828" s="575"/>
      <c r="F828" s="575"/>
      <c r="G828" s="575"/>
      <c r="H828" s="575"/>
      <c r="I828" s="575"/>
      <c r="J828" s="575"/>
      <c r="K828" s="575"/>
      <c r="L828" s="575"/>
      <c r="M828" s="575"/>
      <c r="N828" s="575"/>
      <c r="O828" s="575"/>
      <c r="P828" s="575"/>
      <c r="Q828" s="575"/>
      <c r="R828" s="575"/>
      <c r="T828" s="574">
        <v>19</v>
      </c>
    </row>
    <row r="829" spans="2:20" s="574" customFormat="1" ht="14" x14ac:dyDescent="0.3">
      <c r="B829" s="577"/>
      <c r="C829" s="576"/>
      <c r="D829" s="576"/>
      <c r="E829" s="576"/>
      <c r="F829" s="576"/>
      <c r="G829" s="576"/>
      <c r="H829" s="576"/>
      <c r="I829" s="576"/>
      <c r="J829" s="577" t="s">
        <v>628</v>
      </c>
      <c r="K829" s="576"/>
      <c r="L829" s="576"/>
      <c r="M829" s="576"/>
      <c r="N829" s="576"/>
      <c r="O829" s="576"/>
      <c r="P829" s="576"/>
      <c r="Q829" s="576"/>
      <c r="R829" s="576"/>
    </row>
    <row r="830" spans="2:20" x14ac:dyDescent="0.25">
      <c r="B830" s="9"/>
      <c r="C830" s="9"/>
      <c r="D830" s="9"/>
      <c r="E830" s="9"/>
      <c r="F830" s="9"/>
      <c r="G830" s="9"/>
      <c r="H830" s="9"/>
      <c r="I830" s="9"/>
      <c r="J830" s="9"/>
      <c r="K830" s="9"/>
      <c r="L830" s="9"/>
      <c r="M830" s="9"/>
      <c r="N830" s="9"/>
      <c r="O830" s="9"/>
      <c r="P830" s="9"/>
      <c r="Q830" s="9"/>
      <c r="R830" s="9"/>
    </row>
    <row r="831" spans="2:20" x14ac:dyDescent="0.25">
      <c r="B831" s="9"/>
      <c r="C831" s="9"/>
      <c r="D831" s="9"/>
      <c r="E831" s="9"/>
      <c r="F831" s="9"/>
      <c r="G831" s="9"/>
      <c r="H831" s="9"/>
      <c r="I831" s="9"/>
      <c r="J831" s="9"/>
      <c r="K831" s="9"/>
      <c r="L831" s="9"/>
      <c r="M831" s="9"/>
      <c r="N831" s="9"/>
      <c r="O831" s="9"/>
      <c r="P831" s="9"/>
      <c r="Q831" s="9"/>
      <c r="R831" s="9"/>
    </row>
    <row r="832" spans="2:20" ht="13" thickBot="1" x14ac:dyDescent="0.3">
      <c r="B832" s="10"/>
      <c r="C832" s="10"/>
      <c r="D832" s="11"/>
      <c r="E832" s="11"/>
      <c r="F832" s="11"/>
      <c r="G832" s="11"/>
      <c r="H832" s="11"/>
      <c r="I832" s="11"/>
      <c r="J832" s="11"/>
      <c r="K832" s="3"/>
      <c r="L832" s="3"/>
      <c r="M832" s="3"/>
      <c r="N832" s="3"/>
      <c r="O832" s="3"/>
      <c r="P832" s="3"/>
      <c r="Q832" s="3"/>
      <c r="R832" s="3"/>
    </row>
    <row r="833" spans="1:18" x14ac:dyDescent="0.25">
      <c r="B833" s="315"/>
      <c r="C833" s="316"/>
      <c r="D833" s="317"/>
      <c r="E833" s="15" t="s">
        <v>0</v>
      </c>
      <c r="F833" s="15" t="str">
        <f>Inputs!C$11</f>
        <v>Estimated</v>
      </c>
      <c r="G833" s="15" t="str">
        <f>Inputs!D$11</f>
        <v>Estimated</v>
      </c>
      <c r="H833" s="15" t="str">
        <f>Inputs!E$11</f>
        <v>Estimated</v>
      </c>
      <c r="I833" s="15" t="str">
        <f>Inputs!F$11</f>
        <v>Estimated</v>
      </c>
      <c r="J833" s="15" t="str">
        <f>Inputs!G$11</f>
        <v>Estimated</v>
      </c>
      <c r="K833" s="15" t="str">
        <f>Inputs!H$11</f>
        <v>Estimated</v>
      </c>
      <c r="L833" s="15" t="str">
        <f>Inputs!I$11</f>
        <v>Estimated</v>
      </c>
      <c r="M833" s="15" t="str">
        <f>Inputs!J$11</f>
        <v>Estimated</v>
      </c>
      <c r="N833" s="15" t="str">
        <f>Inputs!K$11</f>
        <v>Estimated</v>
      </c>
      <c r="O833" s="15" t="str">
        <f>Inputs!L$11</f>
        <v>Estimated</v>
      </c>
      <c r="P833" s="15" t="str">
        <f>Inputs!M$11</f>
        <v>Estimated</v>
      </c>
      <c r="Q833" s="15" t="str">
        <f>Inputs!N$11</f>
        <v>Estimated</v>
      </c>
      <c r="R833" s="314" t="s">
        <v>461</v>
      </c>
    </row>
    <row r="834" spans="1:18" ht="13" thickBot="1" x14ac:dyDescent="0.3">
      <c r="B834" s="310"/>
      <c r="C834" s="18"/>
      <c r="D834" s="20" t="s">
        <v>3</v>
      </c>
      <c r="E834" s="19" t="s">
        <v>4</v>
      </c>
      <c r="F834" s="19" t="str">
        <f>Inputs!C$12</f>
        <v>January</v>
      </c>
      <c r="G834" s="19" t="str">
        <f>Inputs!D$12</f>
        <v>February</v>
      </c>
      <c r="H834" s="19" t="str">
        <f>Inputs!E$12</f>
        <v xml:space="preserve">March </v>
      </c>
      <c r="I834" s="19" t="str">
        <f>Inputs!F$12</f>
        <v xml:space="preserve">April </v>
      </c>
      <c r="J834" s="19" t="str">
        <f>Inputs!G$12</f>
        <v>May</v>
      </c>
      <c r="K834" s="19" t="str">
        <f>Inputs!H$12</f>
        <v>June</v>
      </c>
      <c r="L834" s="19" t="str">
        <f>Inputs!I$12</f>
        <v>July</v>
      </c>
      <c r="M834" s="19" t="str">
        <f>Inputs!J$12</f>
        <v>August</v>
      </c>
      <c r="N834" s="19" t="str">
        <f>Inputs!K$12</f>
        <v>September</v>
      </c>
      <c r="O834" s="19" t="str">
        <f>Inputs!L$12</f>
        <v>October</v>
      </c>
      <c r="P834" s="19" t="str">
        <f>Inputs!M$12</f>
        <v>November</v>
      </c>
      <c r="Q834" s="19" t="str">
        <f>Inputs!N$12</f>
        <v>December</v>
      </c>
      <c r="R834" s="20" t="str">
        <f>Inputs!O$12</f>
        <v>Total</v>
      </c>
    </row>
    <row r="835" spans="1:18" x14ac:dyDescent="0.25">
      <c r="B835" s="115">
        <v>1</v>
      </c>
      <c r="C835" s="21" t="s">
        <v>5</v>
      </c>
      <c r="D835" s="115"/>
    </row>
    <row r="836" spans="1:18" x14ac:dyDescent="0.25">
      <c r="A836" s="1">
        <f>A793+16</f>
        <v>305</v>
      </c>
      <c r="B836" s="115"/>
      <c r="C836" s="21" t="s">
        <v>6</v>
      </c>
      <c r="D836" s="21" t="s">
        <v>7</v>
      </c>
      <c r="F836" s="1">
        <v>0</v>
      </c>
      <c r="G836" s="1">
        <v>0</v>
      </c>
      <c r="H836" s="1">
        <v>0</v>
      </c>
      <c r="I836" s="1">
        <v>0</v>
      </c>
      <c r="J836" s="1">
        <v>0</v>
      </c>
      <c r="K836" s="1">
        <v>0</v>
      </c>
      <c r="L836" s="1">
        <v>0</v>
      </c>
      <c r="M836" s="1">
        <v>0</v>
      </c>
      <c r="N836" s="1">
        <v>0</v>
      </c>
      <c r="O836" s="1">
        <v>0</v>
      </c>
      <c r="P836" s="1">
        <v>0</v>
      </c>
      <c r="Q836" s="1">
        <v>0</v>
      </c>
      <c r="R836" s="1">
        <f>SUM(F836:Q836)</f>
        <v>0</v>
      </c>
    </row>
    <row r="837" spans="1:18" x14ac:dyDescent="0.25">
      <c r="A837" s="1">
        <f>A794+16</f>
        <v>310</v>
      </c>
      <c r="B837" s="115"/>
      <c r="C837" s="21" t="s">
        <v>8</v>
      </c>
      <c r="D837" s="21" t="s">
        <v>9</v>
      </c>
      <c r="F837" s="1">
        <v>0</v>
      </c>
      <c r="G837" s="1">
        <v>0</v>
      </c>
      <c r="H837" s="1">
        <v>0</v>
      </c>
      <c r="I837" s="1">
        <v>0</v>
      </c>
      <c r="J837" s="1">
        <v>0</v>
      </c>
      <c r="K837" s="1">
        <v>0</v>
      </c>
      <c r="L837" s="1">
        <v>0</v>
      </c>
      <c r="M837" s="1">
        <v>0</v>
      </c>
      <c r="N837" s="1">
        <v>0</v>
      </c>
      <c r="O837" s="1">
        <v>0</v>
      </c>
      <c r="P837" s="1">
        <v>0</v>
      </c>
      <c r="Q837" s="1">
        <v>0</v>
      </c>
      <c r="R837" s="1">
        <f>SUM(F837:Q837)</f>
        <v>0</v>
      </c>
    </row>
    <row r="838" spans="1:18" x14ac:dyDescent="0.25">
      <c r="A838" s="1">
        <f>A795+16</f>
        <v>308</v>
      </c>
      <c r="B838" s="115"/>
      <c r="C838" s="21" t="s">
        <v>10</v>
      </c>
      <c r="D838" s="21" t="s">
        <v>11</v>
      </c>
      <c r="F838" s="1">
        <v>0</v>
      </c>
      <c r="G838" s="1">
        <v>0</v>
      </c>
      <c r="H838" s="1">
        <v>0</v>
      </c>
      <c r="I838" s="1">
        <v>0</v>
      </c>
      <c r="J838" s="1">
        <v>0</v>
      </c>
      <c r="K838" s="1">
        <v>0</v>
      </c>
      <c r="L838" s="1">
        <v>0</v>
      </c>
      <c r="M838" s="1">
        <v>0</v>
      </c>
      <c r="N838" s="1">
        <v>0</v>
      </c>
      <c r="O838" s="1">
        <v>0</v>
      </c>
      <c r="P838" s="1">
        <v>0</v>
      </c>
      <c r="Q838" s="1">
        <v>0</v>
      </c>
      <c r="R838" s="1">
        <f>SUM(F838:Q838)</f>
        <v>0</v>
      </c>
    </row>
    <row r="839" spans="1:18" x14ac:dyDescent="0.25">
      <c r="A839" s="1">
        <f>A796+16</f>
        <v>317</v>
      </c>
      <c r="B839" s="115"/>
      <c r="C839" s="21" t="s">
        <v>12</v>
      </c>
      <c r="D839" s="21" t="s">
        <v>13</v>
      </c>
      <c r="F839" s="1">
        <v>0</v>
      </c>
      <c r="G839" s="1">
        <v>0</v>
      </c>
      <c r="H839" s="1">
        <v>0</v>
      </c>
      <c r="I839" s="1">
        <v>0</v>
      </c>
      <c r="J839" s="1">
        <v>0</v>
      </c>
      <c r="K839" s="1">
        <v>0</v>
      </c>
      <c r="L839" s="1">
        <v>0</v>
      </c>
      <c r="M839" s="1">
        <v>0</v>
      </c>
      <c r="N839" s="1">
        <v>0</v>
      </c>
      <c r="O839" s="1">
        <v>0</v>
      </c>
      <c r="P839" s="1">
        <v>0</v>
      </c>
      <c r="Q839" s="1">
        <v>0</v>
      </c>
      <c r="R839" s="1">
        <f>SUM(F839:Q839)</f>
        <v>0</v>
      </c>
    </row>
    <row r="840" spans="1:18" x14ac:dyDescent="0.25">
      <c r="A840" s="1">
        <f>A797+16</f>
        <v>315</v>
      </c>
      <c r="B840" s="115"/>
      <c r="C840" s="21" t="s">
        <v>14</v>
      </c>
      <c r="D840" s="21" t="s">
        <v>15</v>
      </c>
      <c r="F840" s="1">
        <v>0</v>
      </c>
      <c r="G840" s="1">
        <v>0</v>
      </c>
      <c r="H840" s="1">
        <v>0</v>
      </c>
      <c r="I840" s="1">
        <v>0</v>
      </c>
      <c r="J840" s="1">
        <v>0</v>
      </c>
      <c r="K840" s="1">
        <v>0</v>
      </c>
      <c r="L840" s="1">
        <v>0</v>
      </c>
      <c r="M840" s="1">
        <v>0</v>
      </c>
      <c r="N840" s="1">
        <v>0</v>
      </c>
      <c r="O840" s="1">
        <v>0</v>
      </c>
      <c r="P840" s="1">
        <v>0</v>
      </c>
      <c r="Q840" s="1">
        <v>0</v>
      </c>
      <c r="R840" s="1">
        <f>SUM(F840:Q840)</f>
        <v>0</v>
      </c>
    </row>
    <row r="841" spans="1:18" x14ac:dyDescent="0.25">
      <c r="B841" s="115">
        <v>2</v>
      </c>
      <c r="C841" s="21" t="s">
        <v>16</v>
      </c>
      <c r="D841" s="115"/>
      <c r="E841" s="1">
        <v>39311841.00000003</v>
      </c>
      <c r="F841" s="1">
        <f t="shared" ref="F841:Q841" si="132">E841+F837-F838</f>
        <v>39311841.00000003</v>
      </c>
      <c r="G841" s="1">
        <f t="shared" si="132"/>
        <v>39311841.00000003</v>
      </c>
      <c r="H841" s="1">
        <f t="shared" si="132"/>
        <v>39311841.00000003</v>
      </c>
      <c r="I841" s="1">
        <f t="shared" si="132"/>
        <v>39311841.00000003</v>
      </c>
      <c r="J841" s="1">
        <f t="shared" si="132"/>
        <v>39311841.00000003</v>
      </c>
      <c r="K841" s="1">
        <f t="shared" si="132"/>
        <v>39311841.00000003</v>
      </c>
      <c r="L841" s="1">
        <f t="shared" si="132"/>
        <v>39311841.00000003</v>
      </c>
      <c r="M841" s="1">
        <f t="shared" si="132"/>
        <v>39311841.00000003</v>
      </c>
      <c r="N841" s="1">
        <f t="shared" si="132"/>
        <v>39311841.00000003</v>
      </c>
      <c r="O841" s="1">
        <f t="shared" si="132"/>
        <v>39311841.00000003</v>
      </c>
      <c r="P841" s="1">
        <f t="shared" si="132"/>
        <v>39311841.00000003</v>
      </c>
      <c r="Q841" s="1">
        <f t="shared" si="132"/>
        <v>39311841.00000003</v>
      </c>
    </row>
    <row r="842" spans="1:18" x14ac:dyDescent="0.25">
      <c r="B842" s="115">
        <v>3</v>
      </c>
      <c r="C842" s="21" t="s">
        <v>459</v>
      </c>
      <c r="D842" s="115"/>
      <c r="E842" s="22">
        <v>-13459344.720996134</v>
      </c>
      <c r="F842" s="1">
        <f t="shared" ref="F842:Q842" si="133">E842-F854-F855-F856+F838+F839-F840</f>
        <v>-13597460.704579927</v>
      </c>
      <c r="G842" s="1">
        <f t="shared" si="133"/>
        <v>-13735576.68816372</v>
      </c>
      <c r="H842" s="1">
        <f t="shared" si="133"/>
        <v>-13873692.671747513</v>
      </c>
      <c r="I842" s="1">
        <f t="shared" si="133"/>
        <v>-14011808.655331306</v>
      </c>
      <c r="J842" s="1">
        <f t="shared" si="133"/>
        <v>-14149924.638915099</v>
      </c>
      <c r="K842" s="1">
        <f t="shared" si="133"/>
        <v>-14288040.622498892</v>
      </c>
      <c r="L842" s="1">
        <f t="shared" si="133"/>
        <v>-14426156.606082685</v>
      </c>
      <c r="M842" s="1">
        <f t="shared" si="133"/>
        <v>-14564272.589666478</v>
      </c>
      <c r="N842" s="1">
        <f t="shared" si="133"/>
        <v>-14702388.573250271</v>
      </c>
      <c r="O842" s="1">
        <f t="shared" si="133"/>
        <v>-14840504.556834064</v>
      </c>
      <c r="P842" s="1">
        <f t="shared" si="133"/>
        <v>-14978620.540417857</v>
      </c>
      <c r="Q842" s="1">
        <f t="shared" si="133"/>
        <v>-15116736.524001651</v>
      </c>
    </row>
    <row r="843" spans="1:18" x14ac:dyDescent="0.25">
      <c r="B843" s="115" t="s">
        <v>624</v>
      </c>
      <c r="C843" s="21" t="s">
        <v>625</v>
      </c>
      <c r="D843" s="115"/>
      <c r="E843" s="22">
        <v>51080981.043800011</v>
      </c>
      <c r="F843" s="22">
        <f>E843</f>
        <v>51080981.043800011</v>
      </c>
      <c r="G843" s="22">
        <f t="shared" ref="G843:Q843" si="134">F843</f>
        <v>51080981.043800011</v>
      </c>
      <c r="H843" s="22">
        <f t="shared" si="134"/>
        <v>51080981.043800011</v>
      </c>
      <c r="I843" s="22">
        <f t="shared" si="134"/>
        <v>51080981.043800011</v>
      </c>
      <c r="J843" s="22">
        <f t="shared" si="134"/>
        <v>51080981.043800011</v>
      </c>
      <c r="K843" s="22">
        <f t="shared" si="134"/>
        <v>51080981.043800011</v>
      </c>
      <c r="L843" s="22">
        <f t="shared" si="134"/>
        <v>51080981.043800011</v>
      </c>
      <c r="M843" s="22">
        <f t="shared" si="134"/>
        <v>51080981.043800011</v>
      </c>
      <c r="N843" s="22">
        <f t="shared" si="134"/>
        <v>51080981.043800011</v>
      </c>
      <c r="O843" s="22">
        <f t="shared" si="134"/>
        <v>51080981.043800011</v>
      </c>
      <c r="P843" s="22">
        <f t="shared" si="134"/>
        <v>51080981.043800011</v>
      </c>
      <c r="Q843" s="22">
        <f t="shared" si="134"/>
        <v>51080981.043800011</v>
      </c>
    </row>
    <row r="844" spans="1:18" x14ac:dyDescent="0.25">
      <c r="B844" s="115">
        <v>4</v>
      </c>
      <c r="C844" s="21" t="s">
        <v>18</v>
      </c>
      <c r="D844" s="115"/>
      <c r="E844" s="23">
        <v>447438.29000000021</v>
      </c>
      <c r="F844" s="23">
        <f t="shared" ref="F844:Q844" si="135">E844+F836-F837</f>
        <v>447438.29000000021</v>
      </c>
      <c r="G844" s="23">
        <f t="shared" si="135"/>
        <v>447438.29000000021</v>
      </c>
      <c r="H844" s="23">
        <f t="shared" si="135"/>
        <v>447438.29000000021</v>
      </c>
      <c r="I844" s="23">
        <f t="shared" si="135"/>
        <v>447438.29000000021</v>
      </c>
      <c r="J844" s="23">
        <f t="shared" si="135"/>
        <v>447438.29000000021</v>
      </c>
      <c r="K844" s="23">
        <f t="shared" si="135"/>
        <v>447438.29000000021</v>
      </c>
      <c r="L844" s="23">
        <f t="shared" si="135"/>
        <v>447438.29000000021</v>
      </c>
      <c r="M844" s="23">
        <f t="shared" si="135"/>
        <v>447438.29000000021</v>
      </c>
      <c r="N844" s="23">
        <f t="shared" si="135"/>
        <v>447438.29000000021</v>
      </c>
      <c r="O844" s="23">
        <f t="shared" si="135"/>
        <v>447438.29000000021</v>
      </c>
      <c r="P844" s="23">
        <f t="shared" si="135"/>
        <v>447438.29000000021</v>
      </c>
      <c r="Q844" s="23">
        <f t="shared" si="135"/>
        <v>447438.29000000021</v>
      </c>
    </row>
    <row r="845" spans="1:18" x14ac:dyDescent="0.25">
      <c r="B845" s="115">
        <v>5</v>
      </c>
      <c r="C845" s="21" t="s">
        <v>460</v>
      </c>
      <c r="D845" s="115"/>
      <c r="E845" s="23">
        <f>ROUND(SUM(E841:E844),2)</f>
        <v>77380915.609999999</v>
      </c>
      <c r="F845" s="23">
        <f t="shared" ref="F845:Q845" si="136">SUM(F841:F844)</f>
        <v>77242799.629220113</v>
      </c>
      <c r="G845" s="23">
        <f t="shared" si="136"/>
        <v>77104683.645636335</v>
      </c>
      <c r="H845" s="23">
        <f t="shared" si="136"/>
        <v>76966567.662052527</v>
      </c>
      <c r="I845" s="23">
        <f t="shared" si="136"/>
        <v>76828451.678468749</v>
      </c>
      <c r="J845" s="23">
        <f t="shared" si="136"/>
        <v>76690335.694884941</v>
      </c>
      <c r="K845" s="23">
        <f t="shared" si="136"/>
        <v>76552219.711301163</v>
      </c>
      <c r="L845" s="23">
        <f t="shared" si="136"/>
        <v>76414103.727717355</v>
      </c>
      <c r="M845" s="23">
        <f t="shared" si="136"/>
        <v>76275987.744133577</v>
      </c>
      <c r="N845" s="23">
        <f t="shared" si="136"/>
        <v>76137871.760549769</v>
      </c>
      <c r="O845" s="23">
        <f t="shared" si="136"/>
        <v>75999755.776965991</v>
      </c>
      <c r="P845" s="23">
        <f t="shared" si="136"/>
        <v>75861639.793382183</v>
      </c>
      <c r="Q845" s="23">
        <f t="shared" si="136"/>
        <v>75723523.809798405</v>
      </c>
    </row>
    <row r="846" spans="1:18" x14ac:dyDescent="0.25">
      <c r="B846" s="115"/>
      <c r="C846" s="21"/>
    </row>
    <row r="847" spans="1:18" x14ac:dyDescent="0.25">
      <c r="B847" s="115">
        <v>6</v>
      </c>
      <c r="C847" s="21" t="s">
        <v>20</v>
      </c>
      <c r="D847" s="21"/>
      <c r="F847" s="1">
        <f t="shared" ref="F847:Q847" si="137">(E845+F845)/2</f>
        <v>77311857.619610056</v>
      </c>
      <c r="G847" s="1">
        <f t="shared" si="137"/>
        <v>77173741.637428224</v>
      </c>
      <c r="H847" s="1">
        <f t="shared" si="137"/>
        <v>77035625.653844431</v>
      </c>
      <c r="I847" s="1">
        <f t="shared" si="137"/>
        <v>76897509.670260638</v>
      </c>
      <c r="J847" s="1">
        <f t="shared" si="137"/>
        <v>76759393.686676845</v>
      </c>
      <c r="K847" s="1">
        <f t="shared" si="137"/>
        <v>76621277.703093052</v>
      </c>
      <c r="L847" s="1">
        <f t="shared" si="137"/>
        <v>76483161.719509259</v>
      </c>
      <c r="M847" s="1">
        <f t="shared" si="137"/>
        <v>76345045.735925466</v>
      </c>
      <c r="N847" s="1">
        <f t="shared" si="137"/>
        <v>76206929.752341673</v>
      </c>
      <c r="O847" s="1">
        <f t="shared" si="137"/>
        <v>76068813.76875788</v>
      </c>
      <c r="P847" s="1">
        <f t="shared" si="137"/>
        <v>75930697.785174087</v>
      </c>
      <c r="Q847" s="1">
        <f t="shared" si="137"/>
        <v>75792581.801590294</v>
      </c>
    </row>
    <row r="848" spans="1:18" x14ac:dyDescent="0.25">
      <c r="B848" s="24"/>
      <c r="C848" s="25"/>
    </row>
    <row r="849" spans="1:18" x14ac:dyDescent="0.25">
      <c r="B849" s="115">
        <v>7</v>
      </c>
      <c r="C849" s="21" t="s">
        <v>21</v>
      </c>
      <c r="F849" s="26"/>
      <c r="G849" s="26"/>
      <c r="H849" s="26"/>
      <c r="I849" s="26"/>
      <c r="J849" s="26"/>
      <c r="K849" s="26"/>
      <c r="L849" s="26"/>
      <c r="M849" s="26"/>
      <c r="N849" s="26"/>
      <c r="O849" s="26"/>
      <c r="P849" s="26"/>
      <c r="Q849" s="26"/>
    </row>
    <row r="850" spans="1:18" x14ac:dyDescent="0.25">
      <c r="B850" s="24"/>
      <c r="C850" s="21" t="s">
        <v>6</v>
      </c>
      <c r="D850" s="21" t="s">
        <v>454</v>
      </c>
      <c r="F850" s="1">
        <f>F847*Inputs!C$15</f>
        <v>385856.17664487654</v>
      </c>
      <c r="G850" s="1">
        <f>G847*Inputs!D$15</f>
        <v>385166.85282755934</v>
      </c>
      <c r="H850" s="1">
        <f>H847*Inputs!E$15</f>
        <v>384477.52900324506</v>
      </c>
      <c r="I850" s="1">
        <f>I847*Inputs!F$15</f>
        <v>383788.20517893083</v>
      </c>
      <c r="J850" s="1">
        <f>J847*Inputs!G$15</f>
        <v>383098.88135461655</v>
      </c>
      <c r="K850" s="1">
        <f>K847*Inputs!H$15</f>
        <v>382409.55753030232</v>
      </c>
      <c r="L850" s="1">
        <f>L847*Inputs!I$15</f>
        <v>381720.23370598804</v>
      </c>
      <c r="M850" s="1">
        <f>M847*Inputs!J$15</f>
        <v>381030.90988167375</v>
      </c>
      <c r="N850" s="1">
        <f>N847*Inputs!K$15</f>
        <v>380341.58605735953</v>
      </c>
      <c r="O850" s="1">
        <f>O847*Inputs!L$15</f>
        <v>379652.26223304524</v>
      </c>
      <c r="P850" s="1">
        <f>P847*Inputs!M$15</f>
        <v>378962.93840873102</v>
      </c>
      <c r="Q850" s="1">
        <f>Q847*Inputs!N$15</f>
        <v>378273.61458441673</v>
      </c>
      <c r="R850" s="1">
        <f>SUM(F850:Q850)</f>
        <v>4584778.7474107454</v>
      </c>
    </row>
    <row r="851" spans="1:18" x14ac:dyDescent="0.25">
      <c r="B851" s="24"/>
      <c r="C851" s="21" t="s">
        <v>8</v>
      </c>
      <c r="D851" s="21" t="s">
        <v>455</v>
      </c>
      <c r="F851" s="1">
        <f>F847*Inputs!C$14</f>
        <v>57503.36982390593</v>
      </c>
      <c r="G851" s="1">
        <f>G847*Inputs!D$14</f>
        <v>57400.641282042779</v>
      </c>
      <c r="H851" s="1">
        <f>H847*Inputs!E$14</f>
        <v>57297.912739136875</v>
      </c>
      <c r="I851" s="1">
        <f>I847*Inputs!F$14</f>
        <v>57195.18419623097</v>
      </c>
      <c r="J851" s="1">
        <f>J847*Inputs!G$14</f>
        <v>57092.455653325065</v>
      </c>
      <c r="K851" s="1">
        <f>K847*Inputs!H$14</f>
        <v>56989.72711041916</v>
      </c>
      <c r="L851" s="1">
        <f>L847*Inputs!I$14</f>
        <v>56886.998567513256</v>
      </c>
      <c r="M851" s="1">
        <f>M847*Inputs!J$14</f>
        <v>56784.270024607351</v>
      </c>
      <c r="N851" s="1">
        <f>N847*Inputs!K$14</f>
        <v>56681.541481701446</v>
      </c>
      <c r="O851" s="1">
        <f>O847*Inputs!L$14</f>
        <v>56578.812938795541</v>
      </c>
      <c r="P851" s="1">
        <f>P847*Inputs!M$14</f>
        <v>56476.084395889637</v>
      </c>
      <c r="Q851" s="1">
        <f>Q847*Inputs!N$14</f>
        <v>56373.355852983725</v>
      </c>
      <c r="R851" s="1">
        <f>SUM(F851:Q851)</f>
        <v>683260.35406655178</v>
      </c>
    </row>
    <row r="852" spans="1:18" x14ac:dyDescent="0.25">
      <c r="B852" s="24"/>
      <c r="C852" s="25"/>
      <c r="G852" s="26"/>
      <c r="H852" s="26"/>
      <c r="I852" s="26"/>
      <c r="J852" s="26"/>
      <c r="K852" s="26"/>
      <c r="L852" s="26"/>
      <c r="M852" s="26"/>
      <c r="N852" s="26"/>
      <c r="O852" s="26"/>
      <c r="P852" s="26"/>
      <c r="Q852" s="26"/>
    </row>
    <row r="853" spans="1:18" x14ac:dyDescent="0.25">
      <c r="B853" s="115">
        <v>8</v>
      </c>
      <c r="C853" s="21" t="s">
        <v>24</v>
      </c>
    </row>
    <row r="854" spans="1:18" x14ac:dyDescent="0.25">
      <c r="A854" s="1">
        <f>A810+16</f>
        <v>313</v>
      </c>
      <c r="B854" s="24"/>
      <c r="C854" s="21" t="s">
        <v>6</v>
      </c>
      <c r="D854" s="21" t="s">
        <v>25</v>
      </c>
      <c r="E854" s="27"/>
      <c r="F854" s="1">
        <v>127789.71358379269</v>
      </c>
      <c r="G854" s="1">
        <v>127789.71358379269</v>
      </c>
      <c r="H854" s="1">
        <v>127789.71358379269</v>
      </c>
      <c r="I854" s="1">
        <v>127789.71358379269</v>
      </c>
      <c r="J854" s="1">
        <v>127789.71358379269</v>
      </c>
      <c r="K854" s="1">
        <v>127789.71358379269</v>
      </c>
      <c r="L854" s="1">
        <v>127789.71358379269</v>
      </c>
      <c r="M854" s="1">
        <v>127789.71358379269</v>
      </c>
      <c r="N854" s="1">
        <v>127789.71358379269</v>
      </c>
      <c r="O854" s="1">
        <v>127789.71358379269</v>
      </c>
      <c r="P854" s="1">
        <v>127789.71358379269</v>
      </c>
      <c r="Q854" s="1">
        <v>127789.71358379269</v>
      </c>
      <c r="R854" s="1">
        <f>SUM(F854:Q854)</f>
        <v>1533476.5630055126</v>
      </c>
    </row>
    <row r="855" spans="1:18" x14ac:dyDescent="0.25">
      <c r="A855" s="1" t="s">
        <v>75</v>
      </c>
      <c r="B855" s="24"/>
      <c r="C855" s="21" t="s">
        <v>8</v>
      </c>
      <c r="D855" s="21" t="s">
        <v>26</v>
      </c>
      <c r="F855" s="1">
        <v>10326.269999999999</v>
      </c>
      <c r="G855" s="1">
        <v>10326.269999999999</v>
      </c>
      <c r="H855" s="1">
        <v>10326.269999999999</v>
      </c>
      <c r="I855" s="1">
        <v>10326.269999999999</v>
      </c>
      <c r="J855" s="1">
        <v>10326.269999999999</v>
      </c>
      <c r="K855" s="1">
        <v>10326.269999999999</v>
      </c>
      <c r="L855" s="1">
        <v>10326.269999999999</v>
      </c>
      <c r="M855" s="1">
        <v>10326.269999999999</v>
      </c>
      <c r="N855" s="1">
        <v>10326.269999999999</v>
      </c>
      <c r="O855" s="1">
        <v>10326.269999999999</v>
      </c>
      <c r="P855" s="1">
        <v>10326.269999999999</v>
      </c>
      <c r="Q855" s="1">
        <v>10326.269999999999</v>
      </c>
      <c r="R855" s="1">
        <f>SUM(F855:Q855)</f>
        <v>123915.24</v>
      </c>
    </row>
    <row r="856" spans="1:18" x14ac:dyDescent="0.25">
      <c r="B856" s="24"/>
      <c r="C856" s="21" t="s">
        <v>10</v>
      </c>
      <c r="D856" s="21" t="s">
        <v>27</v>
      </c>
      <c r="F856" s="1">
        <v>0</v>
      </c>
      <c r="G856" s="1">
        <v>0</v>
      </c>
      <c r="H856" s="1">
        <v>0</v>
      </c>
      <c r="I856" s="1">
        <v>0</v>
      </c>
      <c r="J856" s="1">
        <v>0</v>
      </c>
      <c r="K856" s="1">
        <v>0</v>
      </c>
      <c r="L856" s="1">
        <v>0</v>
      </c>
      <c r="M856" s="1">
        <v>0</v>
      </c>
      <c r="N856" s="1">
        <v>0</v>
      </c>
      <c r="O856" s="1">
        <v>0</v>
      </c>
      <c r="P856" s="1">
        <v>0</v>
      </c>
      <c r="Q856" s="1">
        <v>0</v>
      </c>
      <c r="R856" s="1">
        <f>SUM(F856:Q856)</f>
        <v>0</v>
      </c>
    </row>
    <row r="857" spans="1:18" x14ac:dyDescent="0.25">
      <c r="B857" s="24"/>
      <c r="C857" s="21" t="s">
        <v>12</v>
      </c>
      <c r="D857" s="21" t="s">
        <v>28</v>
      </c>
      <c r="F857" s="1">
        <v>0</v>
      </c>
      <c r="G857" s="1">
        <v>0</v>
      </c>
      <c r="H857" s="1">
        <v>0</v>
      </c>
      <c r="I857" s="1">
        <v>0</v>
      </c>
      <c r="J857" s="1">
        <v>0</v>
      </c>
      <c r="K857" s="1">
        <v>0</v>
      </c>
      <c r="L857" s="1">
        <v>0</v>
      </c>
      <c r="M857" s="1">
        <v>0</v>
      </c>
      <c r="N857" s="1">
        <v>0</v>
      </c>
      <c r="O857" s="1">
        <v>0</v>
      </c>
      <c r="P857" s="1">
        <v>0</v>
      </c>
      <c r="Q857" s="1">
        <v>0</v>
      </c>
      <c r="R857" s="1">
        <f>SUM(F857:Q857)</f>
        <v>0</v>
      </c>
    </row>
    <row r="858" spans="1:18" x14ac:dyDescent="0.25">
      <c r="B858" s="24"/>
      <c r="C858" s="21" t="s">
        <v>14</v>
      </c>
      <c r="D858" s="21" t="s">
        <v>29</v>
      </c>
      <c r="F858" s="23">
        <v>0</v>
      </c>
      <c r="G858" s="23">
        <v>0</v>
      </c>
      <c r="H858" s="23">
        <v>0</v>
      </c>
      <c r="I858" s="23">
        <v>0</v>
      </c>
      <c r="J858" s="23">
        <v>0</v>
      </c>
      <c r="K858" s="23">
        <v>0</v>
      </c>
      <c r="L858" s="23">
        <v>0</v>
      </c>
      <c r="M858" s="23">
        <v>0</v>
      </c>
      <c r="N858" s="23">
        <v>0</v>
      </c>
      <c r="O858" s="23">
        <v>0</v>
      </c>
      <c r="P858" s="23">
        <v>0</v>
      </c>
      <c r="Q858" s="23">
        <v>0</v>
      </c>
      <c r="R858" s="23">
        <f>SUM(F858:Q858)</f>
        <v>0</v>
      </c>
    </row>
    <row r="859" spans="1:18" x14ac:dyDescent="0.25">
      <c r="B859" s="24"/>
      <c r="C859" s="25"/>
      <c r="D859" s="28"/>
      <c r="F859" s="28"/>
      <c r="G859" s="28"/>
      <c r="H859" s="28"/>
      <c r="I859" s="28"/>
      <c r="J859" s="28"/>
      <c r="K859" s="28"/>
      <c r="L859" s="28"/>
      <c r="M859" s="28"/>
      <c r="N859" s="28"/>
      <c r="O859" s="28"/>
      <c r="P859" s="28"/>
      <c r="Q859" s="28"/>
    </row>
    <row r="860" spans="1:18" ht="13" thickBot="1" x14ac:dyDescent="0.3">
      <c r="B860" s="115">
        <v>9</v>
      </c>
      <c r="C860" s="21" t="s">
        <v>457</v>
      </c>
      <c r="F860" s="29">
        <f>ROUND(SUM(F850:F858),2)</f>
        <v>581475.53</v>
      </c>
      <c r="G860" s="29">
        <f t="shared" ref="G860:Q860" si="138">ROUND(SUM(G850:G858),2)</f>
        <v>580683.48</v>
      </c>
      <c r="H860" s="29">
        <f t="shared" si="138"/>
        <v>579891.43000000005</v>
      </c>
      <c r="I860" s="29">
        <f t="shared" si="138"/>
        <v>579099.37</v>
      </c>
      <c r="J860" s="29">
        <f t="shared" si="138"/>
        <v>578307.31999999995</v>
      </c>
      <c r="K860" s="29">
        <f t="shared" si="138"/>
        <v>577515.27</v>
      </c>
      <c r="L860" s="29">
        <f t="shared" si="138"/>
        <v>576723.22</v>
      </c>
      <c r="M860" s="29">
        <f t="shared" si="138"/>
        <v>575931.16</v>
      </c>
      <c r="N860" s="29">
        <f t="shared" si="138"/>
        <v>575139.11</v>
      </c>
      <c r="O860" s="29">
        <f t="shared" si="138"/>
        <v>574347.06000000006</v>
      </c>
      <c r="P860" s="29">
        <f t="shared" si="138"/>
        <v>573555.01</v>
      </c>
      <c r="Q860" s="29">
        <f t="shared" si="138"/>
        <v>572762.94999999995</v>
      </c>
      <c r="R860" s="29">
        <f>ROUND(SUM(R850:R858),2)</f>
        <v>6925430.9000000004</v>
      </c>
    </row>
    <row r="861" spans="1:18" ht="13" thickTop="1" x14ac:dyDescent="0.25">
      <c r="B861" s="24"/>
      <c r="C861" s="25"/>
    </row>
    <row r="862" spans="1:18" x14ac:dyDescent="0.25">
      <c r="B862" s="30"/>
      <c r="C862" s="30" t="s">
        <v>33</v>
      </c>
    </row>
    <row r="863" spans="1:18" x14ac:dyDescent="0.25">
      <c r="C863" s="21" t="s">
        <v>34</v>
      </c>
      <c r="D863" s="21" t="s">
        <v>35</v>
      </c>
    </row>
    <row r="864" spans="1:18" x14ac:dyDescent="0.25">
      <c r="C864" s="21" t="s">
        <v>36</v>
      </c>
      <c r="D864" s="21" t="s">
        <v>37</v>
      </c>
    </row>
    <row r="865" spans="1:21" x14ac:dyDescent="0.25">
      <c r="C865" s="21" t="s">
        <v>38</v>
      </c>
      <c r="D865" s="21" t="s">
        <v>39</v>
      </c>
    </row>
    <row r="866" spans="1:21" x14ac:dyDescent="0.25">
      <c r="C866" s="21" t="s">
        <v>40</v>
      </c>
      <c r="D866" s="21" t="s">
        <v>456</v>
      </c>
    </row>
    <row r="867" spans="1:21" x14ac:dyDescent="0.25">
      <c r="C867" s="21" t="s">
        <v>42</v>
      </c>
      <c r="D867" s="31" t="s">
        <v>43</v>
      </c>
    </row>
    <row r="868" spans="1:21" x14ac:dyDescent="0.25">
      <c r="C868" s="21" t="s">
        <v>44</v>
      </c>
      <c r="D868" s="31" t="s">
        <v>45</v>
      </c>
      <c r="G868" s="32"/>
    </row>
    <row r="869" spans="1:21" x14ac:dyDescent="0.25">
      <c r="C869" s="21" t="s">
        <v>46</v>
      </c>
      <c r="D869" s="21" t="s">
        <v>47</v>
      </c>
    </row>
    <row r="870" spans="1:21" x14ac:dyDescent="0.25">
      <c r="C870" s="21" t="s">
        <v>48</v>
      </c>
      <c r="D870" s="21" t="s">
        <v>458</v>
      </c>
    </row>
    <row r="871" spans="1:21" x14ac:dyDescent="0.25">
      <c r="B871" s="21"/>
      <c r="C871" s="21"/>
    </row>
    <row r="872" spans="1:21" s="574" customFormat="1" ht="14" x14ac:dyDescent="0.3">
      <c r="B872" s="575" t="str">
        <f>Inputs!$A$6</f>
        <v>JANUARY 2021 THROUGH DECEMBER 2021</v>
      </c>
      <c r="C872" s="575"/>
      <c r="D872" s="575"/>
      <c r="E872" s="575"/>
      <c r="F872" s="575"/>
      <c r="G872" s="575"/>
      <c r="H872" s="575"/>
      <c r="I872" s="575"/>
      <c r="J872" s="575"/>
      <c r="K872" s="575"/>
      <c r="L872" s="575"/>
      <c r="M872" s="575"/>
      <c r="N872" s="575"/>
      <c r="O872" s="575"/>
      <c r="P872" s="575"/>
      <c r="Q872" s="575"/>
      <c r="R872" s="575"/>
      <c r="T872" s="574">
        <v>20</v>
      </c>
      <c r="U872" s="574" t="s">
        <v>167</v>
      </c>
    </row>
    <row r="873" spans="1:21" s="574" customFormat="1" ht="14" x14ac:dyDescent="0.3">
      <c r="B873" s="576" t="s">
        <v>674</v>
      </c>
      <c r="C873" s="576"/>
      <c r="D873" s="576"/>
      <c r="E873" s="576"/>
      <c r="F873" s="576"/>
      <c r="G873" s="576"/>
      <c r="H873" s="576"/>
      <c r="I873" s="576"/>
      <c r="J873" s="576"/>
      <c r="K873" s="576"/>
      <c r="L873" s="576"/>
      <c r="M873" s="576"/>
      <c r="N873" s="576"/>
      <c r="O873" s="576"/>
      <c r="P873" s="576"/>
      <c r="Q873" s="576"/>
      <c r="R873" s="576"/>
    </row>
    <row r="874" spans="1:21" x14ac:dyDescent="0.25">
      <c r="B874" s="9"/>
      <c r="C874" s="9"/>
      <c r="D874" s="9"/>
      <c r="E874" s="9"/>
      <c r="F874" s="9"/>
      <c r="G874" s="9"/>
      <c r="H874" s="9"/>
      <c r="I874" s="9"/>
      <c r="J874" s="9"/>
      <c r="K874" s="9"/>
      <c r="L874" s="9"/>
      <c r="M874" s="9"/>
      <c r="N874" s="9"/>
      <c r="O874" s="9"/>
      <c r="P874" s="9"/>
      <c r="Q874" s="9"/>
      <c r="R874" s="9"/>
    </row>
    <row r="875" spans="1:21" x14ac:dyDescent="0.25">
      <c r="B875" s="9"/>
      <c r="C875" s="9"/>
      <c r="D875" s="9"/>
      <c r="E875" s="9"/>
      <c r="F875" s="9"/>
      <c r="G875" s="9"/>
      <c r="H875" s="9"/>
      <c r="I875" s="9"/>
      <c r="J875" s="9"/>
      <c r="K875" s="9"/>
      <c r="L875" s="9"/>
      <c r="M875" s="9"/>
      <c r="N875" s="9"/>
      <c r="O875" s="9"/>
      <c r="P875" s="9"/>
      <c r="Q875" s="9"/>
      <c r="R875" s="9"/>
    </row>
    <row r="876" spans="1:21" ht="13" thickBot="1" x14ac:dyDescent="0.3">
      <c r="B876" s="10"/>
      <c r="C876" s="10"/>
      <c r="D876" s="11"/>
      <c r="E876" s="11"/>
      <c r="F876" s="11"/>
      <c r="G876" s="11"/>
      <c r="H876" s="11"/>
      <c r="I876" s="11"/>
      <c r="J876" s="11"/>
      <c r="K876" s="3"/>
      <c r="L876" s="3"/>
      <c r="M876" s="3"/>
      <c r="N876" s="3"/>
      <c r="O876" s="3"/>
      <c r="P876" s="3"/>
      <c r="Q876" s="3"/>
      <c r="R876" s="3"/>
    </row>
    <row r="877" spans="1:21" x14ac:dyDescent="0.25">
      <c r="B877" s="315"/>
      <c r="C877" s="316"/>
      <c r="D877" s="317"/>
      <c r="E877" s="15" t="s">
        <v>0</v>
      </c>
      <c r="F877" s="15" t="str">
        <f>Inputs!C$11</f>
        <v>Estimated</v>
      </c>
      <c r="G877" s="15" t="str">
        <f>Inputs!D$11</f>
        <v>Estimated</v>
      </c>
      <c r="H877" s="15" t="str">
        <f>Inputs!E$11</f>
        <v>Estimated</v>
      </c>
      <c r="I877" s="15" t="str">
        <f>Inputs!F$11</f>
        <v>Estimated</v>
      </c>
      <c r="J877" s="15" t="str">
        <f>Inputs!G$11</f>
        <v>Estimated</v>
      </c>
      <c r="K877" s="15" t="str">
        <f>Inputs!H$11</f>
        <v>Estimated</v>
      </c>
      <c r="L877" s="15" t="str">
        <f>Inputs!I$11</f>
        <v>Estimated</v>
      </c>
      <c r="M877" s="15" t="str">
        <f>Inputs!J$11</f>
        <v>Estimated</v>
      </c>
      <c r="N877" s="15" t="str">
        <f>Inputs!K$11</f>
        <v>Estimated</v>
      </c>
      <c r="O877" s="15" t="str">
        <f>Inputs!L$11</f>
        <v>Estimated</v>
      </c>
      <c r="P877" s="15" t="str">
        <f>Inputs!M$11</f>
        <v>Estimated</v>
      </c>
      <c r="Q877" s="15" t="str">
        <f>Inputs!N$11</f>
        <v>Estimated</v>
      </c>
      <c r="R877" s="314" t="s">
        <v>461</v>
      </c>
    </row>
    <row r="878" spans="1:21" ht="13" thickBot="1" x14ac:dyDescent="0.3">
      <c r="B878" s="310"/>
      <c r="C878" s="18"/>
      <c r="D878" s="20" t="s">
        <v>3</v>
      </c>
      <c r="E878" s="19" t="s">
        <v>4</v>
      </c>
      <c r="F878" s="19" t="str">
        <f>Inputs!C$12</f>
        <v>January</v>
      </c>
      <c r="G878" s="19" t="str">
        <f>Inputs!D$12</f>
        <v>February</v>
      </c>
      <c r="H878" s="19" t="str">
        <f>Inputs!E$12</f>
        <v xml:space="preserve">March </v>
      </c>
      <c r="I878" s="19" t="str">
        <f>Inputs!F$12</f>
        <v xml:space="preserve">April </v>
      </c>
      <c r="J878" s="19" t="str">
        <f>Inputs!G$12</f>
        <v>May</v>
      </c>
      <c r="K878" s="19" t="str">
        <f>Inputs!H$12</f>
        <v>June</v>
      </c>
      <c r="L878" s="19" t="str">
        <f>Inputs!I$12</f>
        <v>July</v>
      </c>
      <c r="M878" s="19" t="str">
        <f>Inputs!J$12</f>
        <v>August</v>
      </c>
      <c r="N878" s="19" t="str">
        <f>Inputs!K$12</f>
        <v>September</v>
      </c>
      <c r="O878" s="19" t="str">
        <f>Inputs!L$12</f>
        <v>October</v>
      </c>
      <c r="P878" s="19" t="str">
        <f>Inputs!M$12</f>
        <v>November</v>
      </c>
      <c r="Q878" s="19" t="str">
        <f>Inputs!N$12</f>
        <v>December</v>
      </c>
      <c r="R878" s="20" t="str">
        <f>Inputs!O$12</f>
        <v>Total</v>
      </c>
    </row>
    <row r="879" spans="1:21" x14ac:dyDescent="0.25">
      <c r="B879" s="115">
        <v>1</v>
      </c>
      <c r="C879" s="21" t="s">
        <v>5</v>
      </c>
      <c r="D879" s="115"/>
    </row>
    <row r="880" spans="1:21" x14ac:dyDescent="0.25">
      <c r="A880" s="1">
        <f>A836+16</f>
        <v>321</v>
      </c>
      <c r="B880" s="115"/>
      <c r="C880" s="21" t="s">
        <v>6</v>
      </c>
      <c r="D880" s="21" t="s">
        <v>7</v>
      </c>
      <c r="F880" s="1">
        <v>0</v>
      </c>
      <c r="G880" s="1">
        <v>0</v>
      </c>
      <c r="H880" s="1">
        <v>0</v>
      </c>
      <c r="I880" s="1">
        <v>0</v>
      </c>
      <c r="J880" s="1">
        <v>0</v>
      </c>
      <c r="K880" s="1">
        <v>0</v>
      </c>
      <c r="L880" s="1">
        <v>0</v>
      </c>
      <c r="M880" s="1">
        <v>0</v>
      </c>
      <c r="N880" s="1">
        <v>0</v>
      </c>
      <c r="O880" s="1">
        <v>0</v>
      </c>
      <c r="P880" s="1">
        <v>0</v>
      </c>
      <c r="Q880" s="1">
        <v>0</v>
      </c>
      <c r="R880" s="1">
        <f>SUM(F880:Q880)</f>
        <v>0</v>
      </c>
    </row>
    <row r="881" spans="1:18" x14ac:dyDescent="0.25">
      <c r="A881" s="1">
        <f>A837+16</f>
        <v>326</v>
      </c>
      <c r="B881" s="115"/>
      <c r="C881" s="21" t="s">
        <v>8</v>
      </c>
      <c r="D881" s="21" t="s">
        <v>9</v>
      </c>
      <c r="F881" s="1">
        <v>0</v>
      </c>
      <c r="G881" s="1">
        <v>0</v>
      </c>
      <c r="H881" s="1">
        <v>0</v>
      </c>
      <c r="I881" s="1">
        <v>0</v>
      </c>
      <c r="J881" s="1">
        <v>0</v>
      </c>
      <c r="K881" s="1">
        <v>0</v>
      </c>
      <c r="L881" s="1">
        <v>0</v>
      </c>
      <c r="M881" s="1">
        <v>0</v>
      </c>
      <c r="N881" s="1">
        <v>0</v>
      </c>
      <c r="O881" s="1">
        <v>0</v>
      </c>
      <c r="P881" s="1">
        <v>0</v>
      </c>
      <c r="Q881" s="1">
        <v>0</v>
      </c>
      <c r="R881" s="1">
        <f>SUM(F881:Q881)</f>
        <v>0</v>
      </c>
    </row>
    <row r="882" spans="1:18" x14ac:dyDescent="0.25">
      <c r="A882" s="1">
        <f>A838+16</f>
        <v>324</v>
      </c>
      <c r="B882" s="115"/>
      <c r="C882" s="21" t="s">
        <v>10</v>
      </c>
      <c r="D882" s="21" t="s">
        <v>11</v>
      </c>
      <c r="F882" s="1">
        <v>0</v>
      </c>
      <c r="G882" s="1">
        <v>0</v>
      </c>
      <c r="H882" s="1">
        <v>0</v>
      </c>
      <c r="I882" s="1">
        <v>0</v>
      </c>
      <c r="J882" s="1">
        <v>0</v>
      </c>
      <c r="K882" s="1">
        <v>0</v>
      </c>
      <c r="L882" s="1">
        <v>0</v>
      </c>
      <c r="M882" s="1">
        <v>0</v>
      </c>
      <c r="N882" s="1">
        <v>0</v>
      </c>
      <c r="O882" s="1">
        <v>0</v>
      </c>
      <c r="P882" s="1">
        <v>0</v>
      </c>
      <c r="Q882" s="1">
        <v>0</v>
      </c>
      <c r="R882" s="1">
        <f>SUM(F882:Q882)</f>
        <v>0</v>
      </c>
    </row>
    <row r="883" spans="1:18" x14ac:dyDescent="0.25">
      <c r="A883" s="1">
        <f>A839+16</f>
        <v>333</v>
      </c>
      <c r="B883" s="115"/>
      <c r="C883" s="21" t="s">
        <v>12</v>
      </c>
      <c r="D883" s="21" t="s">
        <v>13</v>
      </c>
      <c r="F883" s="1">
        <v>0</v>
      </c>
      <c r="G883" s="1">
        <v>0</v>
      </c>
      <c r="H883" s="1">
        <v>0</v>
      </c>
      <c r="I883" s="1">
        <v>0</v>
      </c>
      <c r="J883" s="1">
        <v>0</v>
      </c>
      <c r="K883" s="1">
        <v>0</v>
      </c>
      <c r="L883" s="1">
        <v>0</v>
      </c>
      <c r="M883" s="1">
        <v>0</v>
      </c>
      <c r="N883" s="1">
        <v>0</v>
      </c>
      <c r="O883" s="1">
        <v>0</v>
      </c>
      <c r="P883" s="1">
        <v>0</v>
      </c>
      <c r="Q883" s="1">
        <v>0</v>
      </c>
      <c r="R883" s="1">
        <f>SUM(F883:Q883)</f>
        <v>0</v>
      </c>
    </row>
    <row r="884" spans="1:18" x14ac:dyDescent="0.25">
      <c r="A884" s="1">
        <f>A840+16</f>
        <v>331</v>
      </c>
      <c r="B884" s="115"/>
      <c r="C884" s="21" t="s">
        <v>14</v>
      </c>
      <c r="D884" s="21" t="s">
        <v>15</v>
      </c>
      <c r="F884" s="1">
        <v>0</v>
      </c>
      <c r="G884" s="1">
        <v>0</v>
      </c>
      <c r="H884" s="1">
        <v>0</v>
      </c>
      <c r="I884" s="1">
        <v>0</v>
      </c>
      <c r="J884" s="1">
        <v>0</v>
      </c>
      <c r="K884" s="1">
        <v>0</v>
      </c>
      <c r="L884" s="1">
        <v>0</v>
      </c>
      <c r="M884" s="1">
        <v>0</v>
      </c>
      <c r="N884" s="1">
        <v>0</v>
      </c>
      <c r="O884" s="1">
        <v>0</v>
      </c>
      <c r="P884" s="1">
        <v>0</v>
      </c>
      <c r="Q884" s="1">
        <v>0</v>
      </c>
      <c r="R884" s="1">
        <f>SUM(F884:Q884)</f>
        <v>0</v>
      </c>
    </row>
    <row r="885" spans="1:18" x14ac:dyDescent="0.25">
      <c r="B885" s="115">
        <v>2</v>
      </c>
      <c r="C885" s="21" t="s">
        <v>16</v>
      </c>
      <c r="D885" s="115"/>
      <c r="E885" s="1">
        <v>919835.54</v>
      </c>
      <c r="F885" s="1">
        <f t="shared" ref="F885:Q885" si="139">E885+F881-F882</f>
        <v>919835.54</v>
      </c>
      <c r="G885" s="1">
        <f t="shared" si="139"/>
        <v>919835.54</v>
      </c>
      <c r="H885" s="1">
        <f t="shared" si="139"/>
        <v>919835.54</v>
      </c>
      <c r="I885" s="1">
        <f t="shared" si="139"/>
        <v>919835.54</v>
      </c>
      <c r="J885" s="1">
        <f t="shared" si="139"/>
        <v>919835.54</v>
      </c>
      <c r="K885" s="1">
        <f t="shared" si="139"/>
        <v>919835.54</v>
      </c>
      <c r="L885" s="1">
        <f t="shared" si="139"/>
        <v>919835.54</v>
      </c>
      <c r="M885" s="1">
        <f t="shared" si="139"/>
        <v>919835.54</v>
      </c>
      <c r="N885" s="1">
        <f t="shared" si="139"/>
        <v>919835.54</v>
      </c>
      <c r="O885" s="1">
        <f t="shared" si="139"/>
        <v>919835.54</v>
      </c>
      <c r="P885" s="1">
        <f t="shared" si="139"/>
        <v>919835.54</v>
      </c>
      <c r="Q885" s="1">
        <f t="shared" si="139"/>
        <v>919835.54</v>
      </c>
    </row>
    <row r="886" spans="1:18" x14ac:dyDescent="0.25">
      <c r="B886" s="115">
        <v>3</v>
      </c>
      <c r="C886" s="21" t="s">
        <v>459</v>
      </c>
      <c r="D886" s="115"/>
      <c r="E886" s="22">
        <v>-456795.17969201074</v>
      </c>
      <c r="F886" s="1">
        <f t="shared" ref="F886:Q886" si="140">E886-F897-F898-F899+F882+F883-F884</f>
        <v>-459861.29969201074</v>
      </c>
      <c r="G886" s="1">
        <f t="shared" si="140"/>
        <v>-462927.41969201074</v>
      </c>
      <c r="H886" s="1">
        <f t="shared" si="140"/>
        <v>-465993.53969201073</v>
      </c>
      <c r="I886" s="1">
        <f t="shared" si="140"/>
        <v>-469059.65969201073</v>
      </c>
      <c r="J886" s="1">
        <f t="shared" si="140"/>
        <v>-472125.77969201072</v>
      </c>
      <c r="K886" s="1">
        <f t="shared" si="140"/>
        <v>-475191.89969201072</v>
      </c>
      <c r="L886" s="1">
        <f t="shared" si="140"/>
        <v>-478258.01969201071</v>
      </c>
      <c r="M886" s="1">
        <f t="shared" si="140"/>
        <v>-481324.13969201071</v>
      </c>
      <c r="N886" s="1">
        <f t="shared" si="140"/>
        <v>-484390.2596920107</v>
      </c>
      <c r="O886" s="1">
        <f t="shared" si="140"/>
        <v>-487456.3796920107</v>
      </c>
      <c r="P886" s="1">
        <f t="shared" si="140"/>
        <v>-490522.49969201069</v>
      </c>
      <c r="Q886" s="1">
        <f t="shared" si="140"/>
        <v>-493588.61969201069</v>
      </c>
    </row>
    <row r="887" spans="1:18" x14ac:dyDescent="0.25">
      <c r="B887" s="115">
        <v>4</v>
      </c>
      <c r="C887" s="21" t="s">
        <v>18</v>
      </c>
      <c r="D887" s="115"/>
      <c r="E887" s="23">
        <v>0</v>
      </c>
      <c r="F887" s="23">
        <f t="shared" ref="F887:Q887" si="141">E887+F880-F881</f>
        <v>0</v>
      </c>
      <c r="G887" s="23">
        <f t="shared" si="141"/>
        <v>0</v>
      </c>
      <c r="H887" s="23">
        <f t="shared" si="141"/>
        <v>0</v>
      </c>
      <c r="I887" s="23">
        <f t="shared" si="141"/>
        <v>0</v>
      </c>
      <c r="J887" s="23">
        <f t="shared" si="141"/>
        <v>0</v>
      </c>
      <c r="K887" s="23">
        <f t="shared" si="141"/>
        <v>0</v>
      </c>
      <c r="L887" s="23">
        <f t="shared" si="141"/>
        <v>0</v>
      </c>
      <c r="M887" s="23">
        <f t="shared" si="141"/>
        <v>0</v>
      </c>
      <c r="N887" s="23">
        <f t="shared" si="141"/>
        <v>0</v>
      </c>
      <c r="O887" s="23">
        <f t="shared" si="141"/>
        <v>0</v>
      </c>
      <c r="P887" s="23">
        <f t="shared" si="141"/>
        <v>0</v>
      </c>
      <c r="Q887" s="23">
        <f t="shared" si="141"/>
        <v>0</v>
      </c>
    </row>
    <row r="888" spans="1:18" x14ac:dyDescent="0.25">
      <c r="B888" s="115">
        <v>5</v>
      </c>
      <c r="C888" s="21" t="s">
        <v>460</v>
      </c>
      <c r="D888" s="115"/>
      <c r="E888" s="23">
        <f>ROUND(SUM(E885:E887),2)</f>
        <v>463040.36</v>
      </c>
      <c r="F888" s="23">
        <f t="shared" ref="F888:Q888" si="142">SUM(F885:F887)</f>
        <v>459974.2403079893</v>
      </c>
      <c r="G888" s="23">
        <f t="shared" si="142"/>
        <v>456908.1203079893</v>
      </c>
      <c r="H888" s="23">
        <f t="shared" si="142"/>
        <v>453842.00030798931</v>
      </c>
      <c r="I888" s="23">
        <f t="shared" si="142"/>
        <v>450775.88030798931</v>
      </c>
      <c r="J888" s="23">
        <f t="shared" si="142"/>
        <v>447709.76030798932</v>
      </c>
      <c r="K888" s="23">
        <f t="shared" si="142"/>
        <v>444643.64030798932</v>
      </c>
      <c r="L888" s="23">
        <f t="shared" si="142"/>
        <v>441577.52030798933</v>
      </c>
      <c r="M888" s="23">
        <f t="shared" si="142"/>
        <v>438511.40030798933</v>
      </c>
      <c r="N888" s="23">
        <f t="shared" si="142"/>
        <v>435445.28030798933</v>
      </c>
      <c r="O888" s="23">
        <f t="shared" si="142"/>
        <v>432379.16030798934</v>
      </c>
      <c r="P888" s="23">
        <f t="shared" si="142"/>
        <v>429313.04030798934</v>
      </c>
      <c r="Q888" s="23">
        <f t="shared" si="142"/>
        <v>426246.92030798935</v>
      </c>
    </row>
    <row r="889" spans="1:18" x14ac:dyDescent="0.25">
      <c r="B889" s="115"/>
      <c r="C889" s="21"/>
    </row>
    <row r="890" spans="1:18" x14ac:dyDescent="0.25">
      <c r="B890" s="115">
        <v>6</v>
      </c>
      <c r="C890" s="21" t="s">
        <v>20</v>
      </c>
      <c r="D890" s="21"/>
      <c r="F890" s="1">
        <f t="shared" ref="F890:Q890" si="143">(E888+F888)/2</f>
        <v>461507.30015399464</v>
      </c>
      <c r="G890" s="1">
        <f t="shared" si="143"/>
        <v>458441.1803079893</v>
      </c>
      <c r="H890" s="1">
        <f t="shared" si="143"/>
        <v>455375.0603079893</v>
      </c>
      <c r="I890" s="1">
        <f t="shared" si="143"/>
        <v>452308.94030798931</v>
      </c>
      <c r="J890" s="1">
        <f t="shared" si="143"/>
        <v>449242.82030798931</v>
      </c>
      <c r="K890" s="1">
        <f t="shared" si="143"/>
        <v>446176.70030798932</v>
      </c>
      <c r="L890" s="1">
        <f t="shared" si="143"/>
        <v>443110.58030798932</v>
      </c>
      <c r="M890" s="1">
        <f t="shared" si="143"/>
        <v>440044.46030798933</v>
      </c>
      <c r="N890" s="1">
        <f t="shared" si="143"/>
        <v>436978.34030798933</v>
      </c>
      <c r="O890" s="1">
        <f t="shared" si="143"/>
        <v>433912.22030798934</v>
      </c>
      <c r="P890" s="1">
        <f t="shared" si="143"/>
        <v>430846.10030798934</v>
      </c>
      <c r="Q890" s="1">
        <f t="shared" si="143"/>
        <v>427779.98030798935</v>
      </c>
    </row>
    <row r="891" spans="1:18" x14ac:dyDescent="0.25">
      <c r="B891" s="24"/>
      <c r="C891" s="25"/>
      <c r="G891" s="1" t="s">
        <v>161</v>
      </c>
    </row>
    <row r="892" spans="1:18" x14ac:dyDescent="0.25">
      <c r="B892" s="115">
        <v>7</v>
      </c>
      <c r="C892" s="21" t="s">
        <v>21</v>
      </c>
      <c r="F892" s="26"/>
      <c r="G892" s="26"/>
      <c r="H892" s="26"/>
      <c r="I892" s="26"/>
      <c r="J892" s="26"/>
      <c r="K892" s="26"/>
      <c r="L892" s="26"/>
      <c r="M892" s="26"/>
      <c r="N892" s="26"/>
      <c r="O892" s="26"/>
      <c r="P892" s="26"/>
      <c r="Q892" s="26"/>
    </row>
    <row r="893" spans="1:18" x14ac:dyDescent="0.25">
      <c r="B893" s="24"/>
      <c r="C893" s="21" t="s">
        <v>6</v>
      </c>
      <c r="D893" s="21" t="s">
        <v>454</v>
      </c>
      <c r="F893" s="1">
        <f>F890*Inputs!C$15</f>
        <v>2303.3393300066195</v>
      </c>
      <c r="G893" s="1">
        <f>G890*Inputs!D$15</f>
        <v>2288.0366155545157</v>
      </c>
      <c r="H893" s="1">
        <f>H890*Inputs!E$15</f>
        <v>2272.7339003338393</v>
      </c>
      <c r="I893" s="1">
        <f>I890*Inputs!F$15</f>
        <v>2257.4311851131629</v>
      </c>
      <c r="J893" s="1">
        <f>J890*Inputs!G$15</f>
        <v>2242.128469892486</v>
      </c>
      <c r="K893" s="1">
        <f>K890*Inputs!H$15</f>
        <v>2226.8257546718096</v>
      </c>
      <c r="L893" s="1">
        <f>L890*Inputs!I$15</f>
        <v>2211.5230394511332</v>
      </c>
      <c r="M893" s="1">
        <f>M890*Inputs!J$15</f>
        <v>2196.2203242304563</v>
      </c>
      <c r="N893" s="1">
        <f>N890*Inputs!K$15</f>
        <v>2180.9176090097799</v>
      </c>
      <c r="O893" s="1">
        <f>O890*Inputs!L$15</f>
        <v>2165.6148937891035</v>
      </c>
      <c r="P893" s="1">
        <f>P890*Inputs!M$15</f>
        <v>2150.3121785684266</v>
      </c>
      <c r="Q893" s="1">
        <f>Q890*Inputs!N$15</f>
        <v>2135.0094633477502</v>
      </c>
      <c r="R893" s="1">
        <f>SUM(F893:Q893)</f>
        <v>26630.092763969082</v>
      </c>
    </row>
    <row r="894" spans="1:18" x14ac:dyDescent="0.25">
      <c r="B894" s="24"/>
      <c r="C894" s="21" t="s">
        <v>8</v>
      </c>
      <c r="D894" s="21" t="s">
        <v>455</v>
      </c>
      <c r="F894" s="1">
        <f>F890*Inputs!C$14</f>
        <v>343.26202699411175</v>
      </c>
      <c r="G894" s="1">
        <f>G890*Inputs!D$14</f>
        <v>340.98149424198527</v>
      </c>
      <c r="H894" s="1">
        <f>H890*Inputs!E$14</f>
        <v>338.70096137531988</v>
      </c>
      <c r="I894" s="1">
        <f>I890*Inputs!F$14</f>
        <v>336.42042850865454</v>
      </c>
      <c r="J894" s="1">
        <f>J890*Inputs!G$14</f>
        <v>334.13989564198914</v>
      </c>
      <c r="K894" s="1">
        <f>K890*Inputs!H$14</f>
        <v>331.8593627753238</v>
      </c>
      <c r="L894" s="1">
        <f>L890*Inputs!I$14</f>
        <v>329.57882990865841</v>
      </c>
      <c r="M894" s="1">
        <f>M890*Inputs!J$14</f>
        <v>327.29829704199301</v>
      </c>
      <c r="N894" s="1">
        <f>N890*Inputs!K$14</f>
        <v>325.01776417532767</v>
      </c>
      <c r="O894" s="1">
        <f>O890*Inputs!L$14</f>
        <v>322.73723130866227</v>
      </c>
      <c r="P894" s="1">
        <f>P890*Inputs!M$14</f>
        <v>320.45669844199693</v>
      </c>
      <c r="Q894" s="1">
        <f>Q890*Inputs!N$14</f>
        <v>318.17616557533154</v>
      </c>
      <c r="R894" s="1">
        <f>SUM(F894:Q894)</f>
        <v>3968.6291559893543</v>
      </c>
    </row>
    <row r="895" spans="1:18" x14ac:dyDescent="0.25">
      <c r="B895" s="24"/>
      <c r="C895" s="25"/>
      <c r="G895" s="26"/>
      <c r="H895" s="26"/>
      <c r="I895" s="26"/>
      <c r="J895" s="26"/>
      <c r="K895" s="26"/>
      <c r="L895" s="26"/>
      <c r="M895" s="26"/>
      <c r="N895" s="26"/>
      <c r="O895" s="26"/>
      <c r="P895" s="26"/>
      <c r="Q895" s="26"/>
    </row>
    <row r="896" spans="1:18" x14ac:dyDescent="0.25">
      <c r="B896" s="115">
        <v>8</v>
      </c>
      <c r="C896" s="21" t="s">
        <v>24</v>
      </c>
    </row>
    <row r="897" spans="1:18" x14ac:dyDescent="0.25">
      <c r="A897" s="187">
        <f>A854+16</f>
        <v>329</v>
      </c>
      <c r="B897" s="24"/>
      <c r="C897" s="21" t="s">
        <v>6</v>
      </c>
      <c r="D897" s="21" t="s">
        <v>25</v>
      </c>
      <c r="E897" s="27"/>
      <c r="F897" s="1">
        <v>3066.12</v>
      </c>
      <c r="G897" s="1">
        <v>3066.12</v>
      </c>
      <c r="H897" s="1">
        <v>3066.12</v>
      </c>
      <c r="I897" s="1">
        <v>3066.12</v>
      </c>
      <c r="J897" s="1">
        <v>3066.12</v>
      </c>
      <c r="K897" s="1">
        <v>3066.12</v>
      </c>
      <c r="L897" s="1">
        <v>3066.12</v>
      </c>
      <c r="M897" s="1">
        <v>3066.12</v>
      </c>
      <c r="N897" s="1">
        <v>3066.12</v>
      </c>
      <c r="O897" s="1">
        <v>3066.12</v>
      </c>
      <c r="P897" s="1">
        <v>3066.12</v>
      </c>
      <c r="Q897" s="1">
        <v>3066.12</v>
      </c>
      <c r="R897" s="1">
        <f>SUM(F897:Q897)</f>
        <v>36793.439999999995</v>
      </c>
    </row>
    <row r="898" spans="1:18" x14ac:dyDescent="0.25">
      <c r="A898" s="187">
        <v>0</v>
      </c>
      <c r="B898" s="24"/>
      <c r="C898" s="21" t="s">
        <v>8</v>
      </c>
      <c r="D898" s="21" t="s">
        <v>26</v>
      </c>
      <c r="F898" s="1">
        <v>0</v>
      </c>
      <c r="G898" s="1">
        <v>0</v>
      </c>
      <c r="H898" s="1">
        <v>0</v>
      </c>
      <c r="I898" s="1">
        <v>0</v>
      </c>
      <c r="J898" s="1">
        <v>0</v>
      </c>
      <c r="K898" s="1">
        <v>0</v>
      </c>
      <c r="L898" s="1">
        <v>0</v>
      </c>
      <c r="M898" s="1">
        <v>0</v>
      </c>
      <c r="N898" s="1">
        <v>0</v>
      </c>
      <c r="O898" s="1">
        <v>0</v>
      </c>
      <c r="P898" s="1">
        <v>0</v>
      </c>
      <c r="Q898" s="1">
        <v>0</v>
      </c>
      <c r="R898" s="1">
        <f>SUM(F898:Q898)</f>
        <v>0</v>
      </c>
    </row>
    <row r="899" spans="1:18" x14ac:dyDescent="0.25">
      <c r="B899" s="24"/>
      <c r="C899" s="21" t="s">
        <v>10</v>
      </c>
      <c r="D899" s="21" t="s">
        <v>27</v>
      </c>
      <c r="F899" s="1">
        <v>0</v>
      </c>
      <c r="G899" s="1">
        <v>0</v>
      </c>
      <c r="H899" s="1">
        <v>0</v>
      </c>
      <c r="I899" s="1">
        <v>0</v>
      </c>
      <c r="J899" s="1">
        <v>0</v>
      </c>
      <c r="K899" s="1">
        <v>0</v>
      </c>
      <c r="L899" s="1">
        <v>0</v>
      </c>
      <c r="M899" s="1">
        <v>0</v>
      </c>
      <c r="N899" s="1">
        <v>0</v>
      </c>
      <c r="O899" s="1">
        <v>0</v>
      </c>
      <c r="P899" s="1">
        <v>0</v>
      </c>
      <c r="Q899" s="1">
        <v>0</v>
      </c>
      <c r="R899" s="1">
        <f>SUM(F899:Q899)</f>
        <v>0</v>
      </c>
    </row>
    <row r="900" spans="1:18" x14ac:dyDescent="0.25">
      <c r="B900" s="24"/>
      <c r="C900" s="21" t="s">
        <v>12</v>
      </c>
      <c r="D900" s="21" t="s">
        <v>28</v>
      </c>
      <c r="F900" s="1">
        <v>0</v>
      </c>
      <c r="G900" s="1">
        <v>0</v>
      </c>
      <c r="H900" s="1">
        <v>0</v>
      </c>
      <c r="I900" s="1">
        <v>0</v>
      </c>
      <c r="J900" s="1">
        <v>0</v>
      </c>
      <c r="K900" s="1">
        <v>0</v>
      </c>
      <c r="L900" s="1">
        <v>0</v>
      </c>
      <c r="M900" s="1">
        <v>0</v>
      </c>
      <c r="N900" s="1">
        <v>0</v>
      </c>
      <c r="O900" s="1">
        <v>0</v>
      </c>
      <c r="P900" s="1">
        <v>0</v>
      </c>
      <c r="Q900" s="1">
        <v>0</v>
      </c>
      <c r="R900" s="1">
        <f>SUM(F900:Q900)</f>
        <v>0</v>
      </c>
    </row>
    <row r="901" spans="1:18" x14ac:dyDescent="0.25">
      <c r="B901" s="24"/>
      <c r="C901" s="21" t="s">
        <v>14</v>
      </c>
      <c r="D901" s="21" t="s">
        <v>29</v>
      </c>
      <c r="F901" s="23">
        <v>0</v>
      </c>
      <c r="G901" s="23">
        <v>0</v>
      </c>
      <c r="H901" s="23">
        <v>0</v>
      </c>
      <c r="I901" s="23">
        <v>0</v>
      </c>
      <c r="J901" s="23">
        <v>0</v>
      </c>
      <c r="K901" s="23">
        <v>0</v>
      </c>
      <c r="L901" s="23">
        <v>0</v>
      </c>
      <c r="M901" s="23">
        <v>0</v>
      </c>
      <c r="N901" s="23">
        <v>0</v>
      </c>
      <c r="O901" s="23">
        <v>0</v>
      </c>
      <c r="P901" s="23">
        <v>0</v>
      </c>
      <c r="Q901" s="23">
        <v>0</v>
      </c>
      <c r="R901" s="23">
        <f>SUM(F901:Q901)</f>
        <v>0</v>
      </c>
    </row>
    <row r="902" spans="1:18" x14ac:dyDescent="0.25">
      <c r="B902" s="24"/>
      <c r="C902" s="25"/>
      <c r="D902" s="28"/>
      <c r="F902" s="28"/>
      <c r="G902" s="28"/>
      <c r="H902" s="28"/>
      <c r="I902" s="28"/>
      <c r="J902" s="28"/>
      <c r="K902" s="28"/>
      <c r="L902" s="28"/>
      <c r="M902" s="28"/>
      <c r="N902" s="28"/>
      <c r="O902" s="28"/>
      <c r="P902" s="28"/>
      <c r="Q902" s="28"/>
    </row>
    <row r="903" spans="1:18" ht="13" thickBot="1" x14ac:dyDescent="0.3">
      <c r="B903" s="115">
        <v>9</v>
      </c>
      <c r="C903" s="21" t="s">
        <v>457</v>
      </c>
      <c r="F903" s="29">
        <f>ROUND(SUM(F893:F901),2)</f>
        <v>5712.72</v>
      </c>
      <c r="G903" s="29">
        <f t="shared" ref="G903:Q903" si="144">ROUND(SUM(G893:G901),2)</f>
        <v>5695.14</v>
      </c>
      <c r="H903" s="29">
        <f t="shared" si="144"/>
        <v>5677.55</v>
      </c>
      <c r="I903" s="29">
        <f t="shared" si="144"/>
        <v>5659.97</v>
      </c>
      <c r="J903" s="29">
        <f t="shared" si="144"/>
        <v>5642.39</v>
      </c>
      <c r="K903" s="29">
        <f t="shared" si="144"/>
        <v>5624.81</v>
      </c>
      <c r="L903" s="29">
        <f t="shared" si="144"/>
        <v>5607.22</v>
      </c>
      <c r="M903" s="29">
        <f t="shared" si="144"/>
        <v>5589.64</v>
      </c>
      <c r="N903" s="29">
        <f t="shared" si="144"/>
        <v>5572.06</v>
      </c>
      <c r="O903" s="29">
        <f t="shared" si="144"/>
        <v>5554.47</v>
      </c>
      <c r="P903" s="29">
        <f t="shared" si="144"/>
        <v>5536.89</v>
      </c>
      <c r="Q903" s="29">
        <f t="shared" si="144"/>
        <v>5519.31</v>
      </c>
      <c r="R903" s="29">
        <f>ROUND(SUM(R893:R901),2)</f>
        <v>67392.160000000003</v>
      </c>
    </row>
    <row r="904" spans="1:18" ht="13" thickTop="1" x14ac:dyDescent="0.25">
      <c r="B904" s="24"/>
      <c r="C904" s="25"/>
    </row>
    <row r="905" spans="1:18" x14ac:dyDescent="0.25">
      <c r="B905" s="30"/>
      <c r="C905" s="30" t="s">
        <v>33</v>
      </c>
    </row>
    <row r="906" spans="1:18" x14ac:dyDescent="0.25">
      <c r="C906" s="21" t="s">
        <v>34</v>
      </c>
      <c r="D906" s="21" t="s">
        <v>35</v>
      </c>
    </row>
    <row r="907" spans="1:18" x14ac:dyDescent="0.25">
      <c r="C907" s="21" t="s">
        <v>36</v>
      </c>
      <c r="D907" s="21" t="s">
        <v>37</v>
      </c>
    </row>
    <row r="908" spans="1:18" x14ac:dyDescent="0.25">
      <c r="C908" s="21" t="s">
        <v>38</v>
      </c>
      <c r="D908" s="21" t="s">
        <v>39</v>
      </c>
    </row>
    <row r="909" spans="1:18" x14ac:dyDescent="0.25">
      <c r="C909" s="21" t="s">
        <v>40</v>
      </c>
      <c r="D909" s="21" t="s">
        <v>456</v>
      </c>
    </row>
    <row r="910" spans="1:18" x14ac:dyDescent="0.25">
      <c r="C910" s="21" t="s">
        <v>42</v>
      </c>
      <c r="D910" s="31" t="s">
        <v>43</v>
      </c>
    </row>
    <row r="911" spans="1:18" x14ac:dyDescent="0.25">
      <c r="C911" s="21" t="s">
        <v>44</v>
      </c>
      <c r="D911" s="31" t="s">
        <v>45</v>
      </c>
      <c r="G911" s="32"/>
    </row>
    <row r="912" spans="1:18" x14ac:dyDescent="0.25">
      <c r="C912" s="21" t="s">
        <v>46</v>
      </c>
      <c r="D912" s="21" t="s">
        <v>47</v>
      </c>
    </row>
    <row r="913" spans="1:21" x14ac:dyDescent="0.25">
      <c r="C913" s="21" t="s">
        <v>48</v>
      </c>
      <c r="D913" s="21" t="s">
        <v>458</v>
      </c>
    </row>
    <row r="914" spans="1:21" x14ac:dyDescent="0.25">
      <c r="B914" s="21"/>
      <c r="C914" s="21"/>
    </row>
    <row r="915" spans="1:21" s="574" customFormat="1" ht="14" x14ac:dyDescent="0.3">
      <c r="B915" s="575" t="str">
        <f>Inputs!$A$6</f>
        <v>JANUARY 2021 THROUGH DECEMBER 2021</v>
      </c>
      <c r="C915" s="575"/>
      <c r="D915" s="575"/>
      <c r="E915" s="575"/>
      <c r="F915" s="575"/>
      <c r="G915" s="575"/>
      <c r="H915" s="575"/>
      <c r="I915" s="575"/>
      <c r="J915" s="575"/>
      <c r="K915" s="575"/>
      <c r="L915" s="575"/>
      <c r="M915" s="575"/>
      <c r="N915" s="575"/>
      <c r="O915" s="575"/>
      <c r="P915" s="575"/>
      <c r="Q915" s="575"/>
      <c r="R915" s="575"/>
      <c r="T915" s="574">
        <v>20</v>
      </c>
      <c r="U915" s="574" t="s">
        <v>169</v>
      </c>
    </row>
    <row r="916" spans="1:21" s="574" customFormat="1" ht="14" x14ac:dyDescent="0.3">
      <c r="B916" s="576" t="s">
        <v>675</v>
      </c>
      <c r="C916" s="576"/>
      <c r="D916" s="576"/>
      <c r="E916" s="576"/>
      <c r="F916" s="576"/>
      <c r="G916" s="576"/>
      <c r="H916" s="576"/>
      <c r="I916" s="576"/>
      <c r="J916" s="576"/>
      <c r="K916" s="576"/>
      <c r="L916" s="576"/>
      <c r="M916" s="576"/>
      <c r="N916" s="576"/>
      <c r="O916" s="576"/>
      <c r="P916" s="576"/>
      <c r="Q916" s="576"/>
      <c r="R916" s="576"/>
    </row>
    <row r="917" spans="1:21" x14ac:dyDescent="0.25">
      <c r="B917" s="9"/>
      <c r="C917" s="9"/>
      <c r="D917" s="9"/>
      <c r="E917" s="9"/>
      <c r="F917" s="9"/>
      <c r="G917" s="9"/>
      <c r="H917" s="9"/>
      <c r="I917" s="9"/>
      <c r="J917" s="9"/>
      <c r="K917" s="9"/>
      <c r="L917" s="9"/>
      <c r="M917" s="9"/>
      <c r="N917" s="9"/>
      <c r="O917" s="9"/>
      <c r="P917" s="9"/>
      <c r="Q917" s="9"/>
      <c r="R917" s="9"/>
    </row>
    <row r="918" spans="1:21" x14ac:dyDescent="0.25">
      <c r="B918" s="9"/>
      <c r="C918" s="9"/>
      <c r="D918" s="9"/>
      <c r="E918" s="9"/>
      <c r="F918" s="9"/>
      <c r="G918" s="9"/>
      <c r="H918" s="9"/>
      <c r="I918" s="9"/>
      <c r="J918" s="9"/>
      <c r="K918" s="9"/>
      <c r="L918" s="9"/>
      <c r="M918" s="9"/>
      <c r="N918" s="9"/>
      <c r="O918" s="9"/>
      <c r="P918" s="9"/>
      <c r="Q918" s="9"/>
      <c r="R918" s="9"/>
    </row>
    <row r="919" spans="1:21" ht="13" thickBot="1" x14ac:dyDescent="0.3">
      <c r="B919" s="10"/>
      <c r="C919" s="10"/>
      <c r="D919" s="11"/>
      <c r="E919" s="11"/>
      <c r="F919" s="11"/>
      <c r="G919" s="11"/>
      <c r="H919" s="11"/>
      <c r="I919" s="11"/>
      <c r="J919" s="11"/>
      <c r="K919" s="3"/>
      <c r="L919" s="3"/>
      <c r="M919" s="3"/>
      <c r="N919" s="3"/>
      <c r="O919" s="3"/>
      <c r="P919" s="3"/>
      <c r="Q919" s="3"/>
      <c r="R919" s="3"/>
    </row>
    <row r="920" spans="1:21" x14ac:dyDescent="0.25">
      <c r="B920" s="315"/>
      <c r="C920" s="316"/>
      <c r="D920" s="317"/>
      <c r="E920" s="15" t="s">
        <v>0</v>
      </c>
      <c r="F920" s="15" t="str">
        <f>Inputs!C$11</f>
        <v>Estimated</v>
      </c>
      <c r="G920" s="15" t="str">
        <f>Inputs!D$11</f>
        <v>Estimated</v>
      </c>
      <c r="H920" s="15" t="str">
        <f>Inputs!E$11</f>
        <v>Estimated</v>
      </c>
      <c r="I920" s="15" t="str">
        <f>Inputs!F$11</f>
        <v>Estimated</v>
      </c>
      <c r="J920" s="15" t="str">
        <f>Inputs!G$11</f>
        <v>Estimated</v>
      </c>
      <c r="K920" s="15" t="str">
        <f>Inputs!H$11</f>
        <v>Estimated</v>
      </c>
      <c r="L920" s="15" t="str">
        <f>Inputs!I$11</f>
        <v>Estimated</v>
      </c>
      <c r="M920" s="15" t="str">
        <f>Inputs!J$11</f>
        <v>Estimated</v>
      </c>
      <c r="N920" s="15" t="str">
        <f>Inputs!K$11</f>
        <v>Estimated</v>
      </c>
      <c r="O920" s="15" t="str">
        <f>Inputs!L$11</f>
        <v>Estimated</v>
      </c>
      <c r="P920" s="15" t="str">
        <f>Inputs!M$11</f>
        <v>Estimated</v>
      </c>
      <c r="Q920" s="15" t="str">
        <f>Inputs!N$11</f>
        <v>Estimated</v>
      </c>
      <c r="R920" s="314" t="s">
        <v>461</v>
      </c>
    </row>
    <row r="921" spans="1:21" ht="13" thickBot="1" x14ac:dyDescent="0.3">
      <c r="B921" s="310"/>
      <c r="C921" s="18"/>
      <c r="D921" s="20" t="s">
        <v>3</v>
      </c>
      <c r="E921" s="19" t="s">
        <v>4</v>
      </c>
      <c r="F921" s="19" t="str">
        <f>Inputs!C$12</f>
        <v>January</v>
      </c>
      <c r="G921" s="19" t="str">
        <f>Inputs!D$12</f>
        <v>February</v>
      </c>
      <c r="H921" s="19" t="str">
        <f>Inputs!E$12</f>
        <v xml:space="preserve">March </v>
      </c>
      <c r="I921" s="19" t="str">
        <f>Inputs!F$12</f>
        <v xml:space="preserve">April </v>
      </c>
      <c r="J921" s="19" t="str">
        <f>Inputs!G$12</f>
        <v>May</v>
      </c>
      <c r="K921" s="19" t="str">
        <f>Inputs!H$12</f>
        <v>June</v>
      </c>
      <c r="L921" s="19" t="str">
        <f>Inputs!I$12</f>
        <v>July</v>
      </c>
      <c r="M921" s="19" t="str">
        <f>Inputs!J$12</f>
        <v>August</v>
      </c>
      <c r="N921" s="19" t="str">
        <f>Inputs!K$12</f>
        <v>September</v>
      </c>
      <c r="O921" s="19" t="str">
        <f>Inputs!L$12</f>
        <v>October</v>
      </c>
      <c r="P921" s="19" t="str">
        <f>Inputs!M$12</f>
        <v>November</v>
      </c>
      <c r="Q921" s="19" t="str">
        <f>Inputs!N$12</f>
        <v>December</v>
      </c>
      <c r="R921" s="20" t="str">
        <f>Inputs!O$12</f>
        <v>Total</v>
      </c>
    </row>
    <row r="922" spans="1:21" x14ac:dyDescent="0.25">
      <c r="B922" s="115">
        <v>1</v>
      </c>
      <c r="C922" s="21" t="s">
        <v>5</v>
      </c>
      <c r="D922" s="115"/>
    </row>
    <row r="923" spans="1:21" x14ac:dyDescent="0.25">
      <c r="A923" s="1">
        <f>A880+16</f>
        <v>337</v>
      </c>
      <c r="B923" s="115"/>
      <c r="C923" s="21" t="s">
        <v>6</v>
      </c>
      <c r="D923" s="21" t="s">
        <v>7</v>
      </c>
      <c r="F923" s="1">
        <v>0</v>
      </c>
      <c r="G923" s="1">
        <v>0</v>
      </c>
      <c r="H923" s="1">
        <v>0</v>
      </c>
      <c r="I923" s="1">
        <v>0</v>
      </c>
      <c r="J923" s="1">
        <v>0</v>
      </c>
      <c r="K923" s="1">
        <v>0</v>
      </c>
      <c r="L923" s="1">
        <v>0</v>
      </c>
      <c r="M923" s="1">
        <v>0</v>
      </c>
      <c r="N923" s="1">
        <v>0</v>
      </c>
      <c r="O923" s="1">
        <v>0</v>
      </c>
      <c r="P923" s="1">
        <v>0</v>
      </c>
      <c r="Q923" s="1">
        <v>0</v>
      </c>
      <c r="R923" s="1">
        <f>SUM(F923:Q923)</f>
        <v>0</v>
      </c>
    </row>
    <row r="924" spans="1:21" x14ac:dyDescent="0.25">
      <c r="A924" s="1">
        <f>A881+16</f>
        <v>342</v>
      </c>
      <c r="B924" s="115"/>
      <c r="C924" s="21" t="s">
        <v>8</v>
      </c>
      <c r="D924" s="21" t="s">
        <v>9</v>
      </c>
      <c r="F924" s="1">
        <v>0</v>
      </c>
      <c r="G924" s="1">
        <v>0</v>
      </c>
      <c r="H924" s="1">
        <v>0</v>
      </c>
      <c r="I924" s="1">
        <v>0</v>
      </c>
      <c r="J924" s="1">
        <v>0</v>
      </c>
      <c r="K924" s="1">
        <v>0</v>
      </c>
      <c r="L924" s="1">
        <v>0</v>
      </c>
      <c r="M924" s="1">
        <v>0</v>
      </c>
      <c r="N924" s="1">
        <v>0</v>
      </c>
      <c r="O924" s="1">
        <v>0</v>
      </c>
      <c r="P924" s="1">
        <v>0</v>
      </c>
      <c r="Q924" s="1">
        <v>0</v>
      </c>
      <c r="R924" s="1">
        <f>SUM(F924:Q924)</f>
        <v>0</v>
      </c>
    </row>
    <row r="925" spans="1:21" x14ac:dyDescent="0.25">
      <c r="A925" s="1">
        <f>A882+16</f>
        <v>340</v>
      </c>
      <c r="B925" s="115"/>
      <c r="C925" s="21" t="s">
        <v>10</v>
      </c>
      <c r="D925" s="21" t="s">
        <v>11</v>
      </c>
      <c r="F925" s="1">
        <v>0</v>
      </c>
      <c r="G925" s="1">
        <v>0</v>
      </c>
      <c r="H925" s="1">
        <v>0</v>
      </c>
      <c r="I925" s="1">
        <v>0</v>
      </c>
      <c r="J925" s="1">
        <v>0</v>
      </c>
      <c r="K925" s="1">
        <v>0</v>
      </c>
      <c r="L925" s="1">
        <v>0</v>
      </c>
      <c r="M925" s="1">
        <v>0</v>
      </c>
      <c r="N925" s="1">
        <v>0</v>
      </c>
      <c r="O925" s="1">
        <v>0</v>
      </c>
      <c r="P925" s="1">
        <v>0</v>
      </c>
      <c r="Q925" s="1">
        <v>0</v>
      </c>
      <c r="R925" s="1">
        <f>SUM(F925:Q925)</f>
        <v>0</v>
      </c>
    </row>
    <row r="926" spans="1:21" x14ac:dyDescent="0.25">
      <c r="A926" s="1">
        <f>A883+16</f>
        <v>349</v>
      </c>
      <c r="B926" s="115"/>
      <c r="C926" s="21" t="s">
        <v>12</v>
      </c>
      <c r="D926" s="21" t="s">
        <v>13</v>
      </c>
      <c r="F926" s="1">
        <v>0</v>
      </c>
      <c r="G926" s="1">
        <v>0</v>
      </c>
      <c r="H926" s="1">
        <v>0</v>
      </c>
      <c r="I926" s="1">
        <v>0</v>
      </c>
      <c r="J926" s="1">
        <v>0</v>
      </c>
      <c r="K926" s="1">
        <v>0</v>
      </c>
      <c r="L926" s="1">
        <v>0</v>
      </c>
      <c r="M926" s="1">
        <v>0</v>
      </c>
      <c r="N926" s="1">
        <v>0</v>
      </c>
      <c r="O926" s="1">
        <v>0</v>
      </c>
      <c r="P926" s="1">
        <v>0</v>
      </c>
      <c r="Q926" s="1">
        <v>0</v>
      </c>
      <c r="R926" s="1">
        <f>SUM(F926:Q926)</f>
        <v>0</v>
      </c>
    </row>
    <row r="927" spans="1:21" x14ac:dyDescent="0.25">
      <c r="A927" s="1">
        <f>A884+16</f>
        <v>347</v>
      </c>
      <c r="B927" s="115"/>
      <c r="C927" s="21" t="s">
        <v>14</v>
      </c>
      <c r="D927" s="21" t="s">
        <v>15</v>
      </c>
      <c r="F927" s="1">
        <v>0</v>
      </c>
      <c r="G927" s="1">
        <v>0</v>
      </c>
      <c r="H927" s="1">
        <v>0</v>
      </c>
      <c r="I927" s="1">
        <v>0</v>
      </c>
      <c r="J927" s="1">
        <v>0</v>
      </c>
      <c r="K927" s="1">
        <v>0</v>
      </c>
      <c r="L927" s="1">
        <v>0</v>
      </c>
      <c r="M927" s="1">
        <v>0</v>
      </c>
      <c r="N927" s="1">
        <v>0</v>
      </c>
      <c r="O927" s="1">
        <v>0</v>
      </c>
      <c r="P927" s="1">
        <v>0</v>
      </c>
      <c r="Q927" s="1">
        <v>0</v>
      </c>
      <c r="R927" s="1">
        <f>SUM(F927:Q927)</f>
        <v>0</v>
      </c>
    </row>
    <row r="928" spans="1:21" x14ac:dyDescent="0.25">
      <c r="B928" s="115">
        <v>2</v>
      </c>
      <c r="C928" s="21" t="s">
        <v>16</v>
      </c>
      <c r="D928" s="115"/>
      <c r="E928" s="1">
        <v>13194.65</v>
      </c>
      <c r="F928" s="1">
        <f t="shared" ref="F928:Q928" si="145">E928+F924-F925</f>
        <v>13194.65</v>
      </c>
      <c r="G928" s="1">
        <f t="shared" si="145"/>
        <v>13194.65</v>
      </c>
      <c r="H928" s="1">
        <f t="shared" si="145"/>
        <v>13194.65</v>
      </c>
      <c r="I928" s="1">
        <f t="shared" si="145"/>
        <v>13194.65</v>
      </c>
      <c r="J928" s="1">
        <f t="shared" si="145"/>
        <v>13194.65</v>
      </c>
      <c r="K928" s="1">
        <f t="shared" si="145"/>
        <v>13194.65</v>
      </c>
      <c r="L928" s="1">
        <f t="shared" si="145"/>
        <v>13194.65</v>
      </c>
      <c r="M928" s="1">
        <f t="shared" si="145"/>
        <v>13194.65</v>
      </c>
      <c r="N928" s="1">
        <f t="shared" si="145"/>
        <v>13194.65</v>
      </c>
      <c r="O928" s="1">
        <f t="shared" si="145"/>
        <v>13194.65</v>
      </c>
      <c r="P928" s="1">
        <f t="shared" si="145"/>
        <v>13194.65</v>
      </c>
      <c r="Q928" s="1">
        <f t="shared" si="145"/>
        <v>13194.65</v>
      </c>
    </row>
    <row r="929" spans="1:18" x14ac:dyDescent="0.25">
      <c r="B929" s="115">
        <v>3</v>
      </c>
      <c r="C929" s="21" t="s">
        <v>459</v>
      </c>
      <c r="D929" s="115"/>
      <c r="E929" s="22">
        <v>-7539.8391415339975</v>
      </c>
      <c r="F929" s="1">
        <f t="shared" ref="F929:Q929" si="146">E929-F940-F941-F942+F925+F926-F927</f>
        <v>-7696.9191415339974</v>
      </c>
      <c r="G929" s="1">
        <f t="shared" si="146"/>
        <v>-7853.9991415339973</v>
      </c>
      <c r="H929" s="1">
        <f t="shared" si="146"/>
        <v>-8011.0791415339972</v>
      </c>
      <c r="I929" s="1">
        <f t="shared" si="146"/>
        <v>-8168.1591415339972</v>
      </c>
      <c r="J929" s="1">
        <f t="shared" si="146"/>
        <v>-8325.2391415339971</v>
      </c>
      <c r="K929" s="1">
        <f t="shared" si="146"/>
        <v>-8482.319141533997</v>
      </c>
      <c r="L929" s="1">
        <f t="shared" si="146"/>
        <v>-8639.399141533997</v>
      </c>
      <c r="M929" s="1">
        <f t="shared" si="146"/>
        <v>-8796.4791415339969</v>
      </c>
      <c r="N929" s="1">
        <f t="shared" si="146"/>
        <v>-8953.5591415339968</v>
      </c>
      <c r="O929" s="1">
        <f t="shared" si="146"/>
        <v>-9110.6391415339967</v>
      </c>
      <c r="P929" s="1">
        <f t="shared" si="146"/>
        <v>-9267.7191415339967</v>
      </c>
      <c r="Q929" s="1">
        <f t="shared" si="146"/>
        <v>-9424.7991415339966</v>
      </c>
    </row>
    <row r="930" spans="1:18" x14ac:dyDescent="0.25">
      <c r="B930" s="115">
        <v>4</v>
      </c>
      <c r="C930" s="21" t="s">
        <v>18</v>
      </c>
      <c r="D930" s="115"/>
      <c r="E930" s="23">
        <v>0</v>
      </c>
      <c r="F930" s="23">
        <f t="shared" ref="F930:Q930" si="147">E930+F923-F924</f>
        <v>0</v>
      </c>
      <c r="G930" s="23">
        <f t="shared" si="147"/>
        <v>0</v>
      </c>
      <c r="H930" s="23">
        <f t="shared" si="147"/>
        <v>0</v>
      </c>
      <c r="I930" s="23">
        <f t="shared" si="147"/>
        <v>0</v>
      </c>
      <c r="J930" s="23">
        <f t="shared" si="147"/>
        <v>0</v>
      </c>
      <c r="K930" s="23">
        <f t="shared" si="147"/>
        <v>0</v>
      </c>
      <c r="L930" s="23">
        <f t="shared" si="147"/>
        <v>0</v>
      </c>
      <c r="M930" s="23">
        <f t="shared" si="147"/>
        <v>0</v>
      </c>
      <c r="N930" s="23">
        <f t="shared" si="147"/>
        <v>0</v>
      </c>
      <c r="O930" s="23">
        <f t="shared" si="147"/>
        <v>0</v>
      </c>
      <c r="P930" s="23">
        <f t="shared" si="147"/>
        <v>0</v>
      </c>
      <c r="Q930" s="23">
        <f t="shared" si="147"/>
        <v>0</v>
      </c>
    </row>
    <row r="931" spans="1:18" x14ac:dyDescent="0.25">
      <c r="B931" s="115">
        <v>5</v>
      </c>
      <c r="C931" s="21" t="s">
        <v>460</v>
      </c>
      <c r="D931" s="115"/>
      <c r="E931" s="23">
        <f>ROUND(SUM(E928:E930),2)</f>
        <v>5654.81</v>
      </c>
      <c r="F931" s="23">
        <f t="shared" ref="F931:Q931" si="148">SUM(F928:F930)</f>
        <v>5497.7308584660022</v>
      </c>
      <c r="G931" s="23">
        <f t="shared" si="148"/>
        <v>5340.6508584660023</v>
      </c>
      <c r="H931" s="23">
        <f t="shared" si="148"/>
        <v>5183.5708584660024</v>
      </c>
      <c r="I931" s="23">
        <f t="shared" si="148"/>
        <v>5026.4908584660025</v>
      </c>
      <c r="J931" s="23">
        <f t="shared" si="148"/>
        <v>4869.4108584660025</v>
      </c>
      <c r="K931" s="23">
        <f t="shared" si="148"/>
        <v>4712.3308584660026</v>
      </c>
      <c r="L931" s="23">
        <f t="shared" si="148"/>
        <v>4555.2508584660027</v>
      </c>
      <c r="M931" s="23">
        <f t="shared" si="148"/>
        <v>4398.1708584660028</v>
      </c>
      <c r="N931" s="23">
        <f t="shared" si="148"/>
        <v>4241.0908584660028</v>
      </c>
      <c r="O931" s="23">
        <f t="shared" si="148"/>
        <v>4084.0108584660029</v>
      </c>
      <c r="P931" s="23">
        <f t="shared" si="148"/>
        <v>3926.930858466003</v>
      </c>
      <c r="Q931" s="23">
        <f t="shared" si="148"/>
        <v>3769.850858466003</v>
      </c>
    </row>
    <row r="932" spans="1:18" x14ac:dyDescent="0.25">
      <c r="B932" s="115"/>
      <c r="C932" s="21"/>
    </row>
    <row r="933" spans="1:18" x14ac:dyDescent="0.25">
      <c r="B933" s="115">
        <v>6</v>
      </c>
      <c r="C933" s="21" t="s">
        <v>20</v>
      </c>
      <c r="D933" s="21"/>
      <c r="F933" s="1">
        <f t="shared" ref="F933:Q933" si="149">(E931+F931)/2</f>
        <v>5576.2704292330018</v>
      </c>
      <c r="G933" s="1">
        <f t="shared" si="149"/>
        <v>5419.1908584660023</v>
      </c>
      <c r="H933" s="1">
        <f t="shared" si="149"/>
        <v>5262.1108584660024</v>
      </c>
      <c r="I933" s="1">
        <f t="shared" si="149"/>
        <v>5105.0308584660024</v>
      </c>
      <c r="J933" s="1">
        <f t="shared" si="149"/>
        <v>4947.9508584660025</v>
      </c>
      <c r="K933" s="1">
        <f t="shared" si="149"/>
        <v>4790.8708584660026</v>
      </c>
      <c r="L933" s="1">
        <f t="shared" si="149"/>
        <v>4633.7908584660026</v>
      </c>
      <c r="M933" s="1">
        <f t="shared" si="149"/>
        <v>4476.7108584660027</v>
      </c>
      <c r="N933" s="1">
        <f t="shared" si="149"/>
        <v>4319.6308584660028</v>
      </c>
      <c r="O933" s="1">
        <f t="shared" si="149"/>
        <v>4162.5508584660029</v>
      </c>
      <c r="P933" s="1">
        <f t="shared" si="149"/>
        <v>4005.4708584660029</v>
      </c>
      <c r="Q933" s="1">
        <f t="shared" si="149"/>
        <v>3848.390858466003</v>
      </c>
    </row>
    <row r="934" spans="1:18" x14ac:dyDescent="0.25">
      <c r="B934" s="24"/>
      <c r="C934" s="25"/>
    </row>
    <row r="935" spans="1:18" x14ac:dyDescent="0.25">
      <c r="B935" s="115">
        <v>7</v>
      </c>
      <c r="C935" s="21" t="s">
        <v>21</v>
      </c>
      <c r="F935" s="26"/>
      <c r="G935" s="26"/>
      <c r="H935" s="26"/>
      <c r="I935" s="26"/>
      <c r="J935" s="26"/>
      <c r="K935" s="26"/>
      <c r="L935" s="26"/>
      <c r="M935" s="26"/>
      <c r="N935" s="26"/>
      <c r="O935" s="26"/>
      <c r="P935" s="26"/>
      <c r="Q935" s="26"/>
    </row>
    <row r="936" spans="1:18" x14ac:dyDescent="0.25">
      <c r="B936" s="24"/>
      <c r="C936" s="21" t="s">
        <v>6</v>
      </c>
      <c r="D936" s="21" t="s">
        <v>454</v>
      </c>
      <c r="F936" s="1">
        <f>F933*Inputs!C$15</f>
        <v>27.830638843891524</v>
      </c>
      <c r="G936" s="1">
        <f>G933*Inputs!D$15</f>
        <v>27.046669547701711</v>
      </c>
      <c r="H936" s="1">
        <f>H933*Inputs!E$15</f>
        <v>26.26269810925055</v>
      </c>
      <c r="I936" s="1">
        <f>I933*Inputs!F$15</f>
        <v>25.478726670799386</v>
      </c>
      <c r="J936" s="1">
        <f>J933*Inputs!G$15</f>
        <v>24.694755232348225</v>
      </c>
      <c r="K936" s="1">
        <f>K933*Inputs!H$15</f>
        <v>23.91078379389706</v>
      </c>
      <c r="L936" s="1">
        <f>L933*Inputs!I$15</f>
        <v>23.1268123554459</v>
      </c>
      <c r="M936" s="1">
        <f>M933*Inputs!J$15</f>
        <v>22.342840916994735</v>
      </c>
      <c r="N936" s="1">
        <f>N933*Inputs!K$15</f>
        <v>21.558869478543574</v>
      </c>
      <c r="O936" s="1">
        <f>O933*Inputs!L$15</f>
        <v>20.77489804009241</v>
      </c>
      <c r="P936" s="1">
        <f>P933*Inputs!M$15</f>
        <v>19.990926601641249</v>
      </c>
      <c r="Q936" s="1">
        <f>Q933*Inputs!N$15</f>
        <v>19.206955163190084</v>
      </c>
      <c r="R936" s="1">
        <f>SUM(F936:Q936)</f>
        <v>282.22557475379637</v>
      </c>
    </row>
    <row r="937" spans="1:18" x14ac:dyDescent="0.25">
      <c r="B937" s="24"/>
      <c r="C937" s="21" t="s">
        <v>8</v>
      </c>
      <c r="D937" s="21" t="s">
        <v>455</v>
      </c>
      <c r="F937" s="1">
        <f>F933*Inputs!C$14</f>
        <v>4.1475441232828736</v>
      </c>
      <c r="G937" s="1">
        <f>G933*Inputs!D$14</f>
        <v>4.0307107560905164</v>
      </c>
      <c r="H937" s="1">
        <f>H933*Inputs!E$14</f>
        <v>3.9138770696412593</v>
      </c>
      <c r="I937" s="1">
        <f>I933*Inputs!F$14</f>
        <v>3.7970433831920021</v>
      </c>
      <c r="J937" s="1">
        <f>J933*Inputs!G$14</f>
        <v>3.6802096967427445</v>
      </c>
      <c r="K937" s="1">
        <f>K933*Inputs!H$14</f>
        <v>3.5633760102934873</v>
      </c>
      <c r="L937" s="1">
        <f>L933*Inputs!I$14</f>
        <v>3.4465423238442301</v>
      </c>
      <c r="M937" s="1">
        <f>M933*Inputs!J$14</f>
        <v>3.3297086373949729</v>
      </c>
      <c r="N937" s="1">
        <f>N933*Inputs!K$14</f>
        <v>3.2128749509457157</v>
      </c>
      <c r="O937" s="1">
        <f>O933*Inputs!L$14</f>
        <v>3.0960412644964586</v>
      </c>
      <c r="P937" s="1">
        <f>P933*Inputs!M$14</f>
        <v>2.9792075780472014</v>
      </c>
      <c r="Q937" s="1">
        <f>Q933*Inputs!N$14</f>
        <v>2.8623738915979442</v>
      </c>
      <c r="R937" s="1">
        <f>SUM(F937:Q937)</f>
        <v>42.059509685569409</v>
      </c>
    </row>
    <row r="938" spans="1:18" x14ac:dyDescent="0.25">
      <c r="B938" s="24"/>
      <c r="C938" s="25"/>
      <c r="G938" s="26"/>
      <c r="H938" s="26"/>
      <c r="I938" s="26"/>
      <c r="J938" s="26"/>
      <c r="K938" s="26"/>
      <c r="L938" s="26"/>
      <c r="M938" s="26"/>
      <c r="N938" s="26"/>
      <c r="O938" s="26"/>
      <c r="P938" s="26"/>
      <c r="Q938" s="26"/>
    </row>
    <row r="939" spans="1:18" x14ac:dyDescent="0.25">
      <c r="B939" s="115">
        <v>8</v>
      </c>
      <c r="C939" s="21" t="s">
        <v>24</v>
      </c>
    </row>
    <row r="940" spans="1:18" x14ac:dyDescent="0.25">
      <c r="B940" s="24"/>
      <c r="C940" s="21" t="s">
        <v>6</v>
      </c>
      <c r="D940" s="21" t="s">
        <v>25</v>
      </c>
      <c r="E940" s="27"/>
      <c r="F940" s="1">
        <v>0</v>
      </c>
      <c r="G940" s="1">
        <v>0</v>
      </c>
      <c r="H940" s="1">
        <v>0</v>
      </c>
      <c r="I940" s="1">
        <v>0</v>
      </c>
      <c r="J940" s="1">
        <v>0</v>
      </c>
      <c r="K940" s="1">
        <v>0</v>
      </c>
      <c r="L940" s="1">
        <v>0</v>
      </c>
      <c r="M940" s="1">
        <v>0</v>
      </c>
      <c r="N940" s="1">
        <v>0</v>
      </c>
      <c r="O940" s="1">
        <v>0</v>
      </c>
      <c r="P940" s="1">
        <v>0</v>
      </c>
      <c r="Q940" s="1">
        <v>0</v>
      </c>
      <c r="R940" s="1">
        <f>SUM(F940:Q940)</f>
        <v>0</v>
      </c>
    </row>
    <row r="941" spans="1:18" x14ac:dyDescent="0.25">
      <c r="A941" s="1">
        <f>A897+16</f>
        <v>345</v>
      </c>
      <c r="B941" s="24"/>
      <c r="C941" s="21" t="s">
        <v>8</v>
      </c>
      <c r="D941" s="21" t="s">
        <v>26</v>
      </c>
      <c r="F941" s="1">
        <v>157.08000000000001</v>
      </c>
      <c r="G941" s="1">
        <v>157.08000000000001</v>
      </c>
      <c r="H941" s="1">
        <v>157.08000000000001</v>
      </c>
      <c r="I941" s="1">
        <v>157.08000000000001</v>
      </c>
      <c r="J941" s="1">
        <v>157.08000000000001</v>
      </c>
      <c r="K941" s="1">
        <v>157.08000000000001</v>
      </c>
      <c r="L941" s="1">
        <v>157.08000000000001</v>
      </c>
      <c r="M941" s="1">
        <v>157.08000000000001</v>
      </c>
      <c r="N941" s="1">
        <v>157.08000000000001</v>
      </c>
      <c r="O941" s="1">
        <v>157.08000000000001</v>
      </c>
      <c r="P941" s="1">
        <v>157.08000000000001</v>
      </c>
      <c r="Q941" s="1">
        <v>157.08000000000001</v>
      </c>
      <c r="R941" s="1">
        <f>SUM(F941:Q941)</f>
        <v>1884.9599999999998</v>
      </c>
    </row>
    <row r="942" spans="1:18" x14ac:dyDescent="0.25">
      <c r="B942" s="24"/>
      <c r="C942" s="21" t="s">
        <v>10</v>
      </c>
      <c r="D942" s="21" t="s">
        <v>27</v>
      </c>
      <c r="F942" s="1">
        <v>0</v>
      </c>
      <c r="G942" s="1">
        <v>0</v>
      </c>
      <c r="H942" s="1">
        <v>0</v>
      </c>
      <c r="I942" s="1">
        <v>0</v>
      </c>
      <c r="J942" s="1">
        <v>0</v>
      </c>
      <c r="K942" s="1">
        <v>0</v>
      </c>
      <c r="L942" s="1">
        <v>0</v>
      </c>
      <c r="M942" s="1">
        <v>0</v>
      </c>
      <c r="N942" s="1">
        <v>0</v>
      </c>
      <c r="O942" s="1">
        <v>0</v>
      </c>
      <c r="P942" s="1">
        <v>0</v>
      </c>
      <c r="Q942" s="1">
        <v>0</v>
      </c>
      <c r="R942" s="1">
        <f>SUM(F942:Q942)</f>
        <v>0</v>
      </c>
    </row>
    <row r="943" spans="1:18" x14ac:dyDescent="0.25">
      <c r="B943" s="24"/>
      <c r="C943" s="21" t="s">
        <v>12</v>
      </c>
      <c r="D943" s="21" t="s">
        <v>28</v>
      </c>
      <c r="F943" s="1">
        <v>0</v>
      </c>
      <c r="G943" s="1">
        <v>0</v>
      </c>
      <c r="H943" s="1">
        <v>0</v>
      </c>
      <c r="I943" s="1">
        <v>0</v>
      </c>
      <c r="J943" s="1">
        <v>0</v>
      </c>
      <c r="K943" s="1">
        <v>0</v>
      </c>
      <c r="L943" s="1">
        <v>0</v>
      </c>
      <c r="M943" s="1">
        <v>0</v>
      </c>
      <c r="N943" s="1">
        <v>0</v>
      </c>
      <c r="O943" s="1">
        <v>0</v>
      </c>
      <c r="P943" s="1">
        <v>0</v>
      </c>
      <c r="Q943" s="1">
        <v>0</v>
      </c>
      <c r="R943" s="1">
        <f>SUM(F943:Q943)</f>
        <v>0</v>
      </c>
    </row>
    <row r="944" spans="1:18" x14ac:dyDescent="0.25">
      <c r="B944" s="24"/>
      <c r="C944" s="21" t="s">
        <v>14</v>
      </c>
      <c r="D944" s="21" t="s">
        <v>29</v>
      </c>
      <c r="F944" s="23">
        <v>0</v>
      </c>
      <c r="G944" s="23">
        <v>0</v>
      </c>
      <c r="H944" s="23">
        <v>0</v>
      </c>
      <c r="I944" s="23">
        <v>0</v>
      </c>
      <c r="J944" s="23">
        <v>0</v>
      </c>
      <c r="K944" s="23">
        <v>0</v>
      </c>
      <c r="L944" s="23">
        <v>0</v>
      </c>
      <c r="M944" s="23">
        <v>0</v>
      </c>
      <c r="N944" s="23">
        <v>0</v>
      </c>
      <c r="O944" s="23">
        <v>0</v>
      </c>
      <c r="P944" s="23">
        <v>0</v>
      </c>
      <c r="Q944" s="23">
        <v>0</v>
      </c>
      <c r="R944" s="23">
        <f>SUM(F944:Q944)</f>
        <v>0</v>
      </c>
    </row>
    <row r="945" spans="2:21" x14ac:dyDescent="0.25">
      <c r="B945" s="24"/>
      <c r="C945" s="25"/>
      <c r="D945" s="28"/>
      <c r="F945" s="28"/>
      <c r="G945" s="28"/>
      <c r="H945" s="28"/>
      <c r="I945" s="28"/>
      <c r="J945" s="28"/>
      <c r="K945" s="28"/>
      <c r="L945" s="28"/>
      <c r="M945" s="28"/>
      <c r="N945" s="28"/>
      <c r="O945" s="28"/>
      <c r="P945" s="28"/>
      <c r="Q945" s="28"/>
    </row>
    <row r="946" spans="2:21" ht="13" thickBot="1" x14ac:dyDescent="0.3">
      <c r="B946" s="115">
        <v>9</v>
      </c>
      <c r="C946" s="21" t="s">
        <v>457</v>
      </c>
      <c r="F946" s="29">
        <f>ROUND(SUM(F936:F944),2)</f>
        <v>189.06</v>
      </c>
      <c r="G946" s="29">
        <f t="shared" ref="G946:Q946" si="150">ROUND(SUM(G936:G944),2)</f>
        <v>188.16</v>
      </c>
      <c r="H946" s="29">
        <f t="shared" si="150"/>
        <v>187.26</v>
      </c>
      <c r="I946" s="29">
        <f t="shared" si="150"/>
        <v>186.36</v>
      </c>
      <c r="J946" s="29">
        <f t="shared" si="150"/>
        <v>185.45</v>
      </c>
      <c r="K946" s="29">
        <f t="shared" si="150"/>
        <v>184.55</v>
      </c>
      <c r="L946" s="29">
        <f t="shared" si="150"/>
        <v>183.65</v>
      </c>
      <c r="M946" s="29">
        <f t="shared" si="150"/>
        <v>182.75</v>
      </c>
      <c r="N946" s="29">
        <f t="shared" si="150"/>
        <v>181.85</v>
      </c>
      <c r="O946" s="29">
        <f t="shared" si="150"/>
        <v>180.95</v>
      </c>
      <c r="P946" s="29">
        <f t="shared" si="150"/>
        <v>180.05</v>
      </c>
      <c r="Q946" s="29">
        <f t="shared" si="150"/>
        <v>179.15</v>
      </c>
      <c r="R946" s="29">
        <f>ROUND(SUM(R936:R944),2)</f>
        <v>2209.25</v>
      </c>
    </row>
    <row r="947" spans="2:21" ht="13" thickTop="1" x14ac:dyDescent="0.25">
      <c r="B947" s="24"/>
      <c r="C947" s="25"/>
    </row>
    <row r="948" spans="2:21" x14ac:dyDescent="0.25">
      <c r="B948" s="30"/>
      <c r="C948" s="30" t="s">
        <v>33</v>
      </c>
    </row>
    <row r="949" spans="2:21" x14ac:dyDescent="0.25">
      <c r="C949" s="21" t="s">
        <v>34</v>
      </c>
      <c r="D949" s="21" t="s">
        <v>35</v>
      </c>
    </row>
    <row r="950" spans="2:21" x14ac:dyDescent="0.25">
      <c r="C950" s="21" t="s">
        <v>36</v>
      </c>
      <c r="D950" s="21" t="s">
        <v>37</v>
      </c>
    </row>
    <row r="951" spans="2:21" x14ac:dyDescent="0.25">
      <c r="C951" s="21" t="s">
        <v>38</v>
      </c>
      <c r="D951" s="21" t="s">
        <v>39</v>
      </c>
    </row>
    <row r="952" spans="2:21" x14ac:dyDescent="0.25">
      <c r="C952" s="21" t="s">
        <v>40</v>
      </c>
      <c r="D952" s="21" t="s">
        <v>456</v>
      </c>
    </row>
    <row r="953" spans="2:21" x14ac:dyDescent="0.25">
      <c r="C953" s="21" t="s">
        <v>42</v>
      </c>
      <c r="D953" s="31" t="s">
        <v>43</v>
      </c>
    </row>
    <row r="954" spans="2:21" x14ac:dyDescent="0.25">
      <c r="C954" s="21" t="s">
        <v>44</v>
      </c>
      <c r="D954" s="31" t="s">
        <v>45</v>
      </c>
      <c r="G954" s="32"/>
    </row>
    <row r="955" spans="2:21" x14ac:dyDescent="0.25">
      <c r="C955" s="21" t="s">
        <v>46</v>
      </c>
      <c r="D955" s="21" t="s">
        <v>47</v>
      </c>
    </row>
    <row r="956" spans="2:21" x14ac:dyDescent="0.25">
      <c r="C956" s="21" t="s">
        <v>48</v>
      </c>
      <c r="D956" s="21" t="s">
        <v>458</v>
      </c>
    </row>
    <row r="957" spans="2:21" x14ac:dyDescent="0.25">
      <c r="B957" s="21"/>
      <c r="C957" s="21"/>
    </row>
    <row r="958" spans="2:21" s="574" customFormat="1" ht="14" x14ac:dyDescent="0.3">
      <c r="B958" s="575" t="str">
        <f>Inputs!$A$6</f>
        <v>JANUARY 2021 THROUGH DECEMBER 2021</v>
      </c>
      <c r="C958" s="575"/>
      <c r="D958" s="575"/>
      <c r="E958" s="575"/>
      <c r="F958" s="575"/>
      <c r="G958" s="575"/>
      <c r="H958" s="575"/>
      <c r="I958" s="575"/>
      <c r="J958" s="575"/>
      <c r="K958" s="575"/>
      <c r="L958" s="575"/>
      <c r="M958" s="575"/>
      <c r="N958" s="575"/>
      <c r="O958" s="575"/>
      <c r="P958" s="575"/>
      <c r="Q958" s="575"/>
      <c r="R958" s="575"/>
      <c r="T958" s="574">
        <v>20</v>
      </c>
      <c r="U958" s="574" t="s">
        <v>168</v>
      </c>
    </row>
    <row r="959" spans="2:21" s="574" customFormat="1" ht="14" x14ac:dyDescent="0.3">
      <c r="B959" s="576" t="s">
        <v>676</v>
      </c>
      <c r="C959" s="576"/>
      <c r="D959" s="576"/>
      <c r="E959" s="576"/>
      <c r="F959" s="576"/>
      <c r="G959" s="576"/>
      <c r="H959" s="576"/>
      <c r="I959" s="576"/>
      <c r="J959" s="576"/>
      <c r="K959" s="576"/>
      <c r="L959" s="576"/>
      <c r="M959" s="576"/>
      <c r="N959" s="576"/>
      <c r="O959" s="576"/>
      <c r="P959" s="576"/>
      <c r="Q959" s="576"/>
      <c r="R959" s="576"/>
    </row>
    <row r="960" spans="2:21" x14ac:dyDescent="0.25">
      <c r="B960" s="9"/>
      <c r="C960" s="9"/>
      <c r="D960" s="9"/>
      <c r="E960" s="9"/>
      <c r="F960" s="9"/>
      <c r="G960" s="9"/>
      <c r="H960" s="9"/>
      <c r="I960" s="9"/>
      <c r="J960" s="9"/>
      <c r="K960" s="9"/>
      <c r="L960" s="9"/>
      <c r="M960" s="9"/>
      <c r="N960" s="9"/>
      <c r="O960" s="9"/>
      <c r="P960" s="9"/>
      <c r="Q960" s="9"/>
      <c r="R960" s="9"/>
    </row>
    <row r="961" spans="1:18" x14ac:dyDescent="0.25">
      <c r="B961" s="9"/>
      <c r="C961" s="9"/>
      <c r="D961" s="9"/>
      <c r="E961" s="9"/>
      <c r="F961" s="9"/>
      <c r="G961" s="9"/>
      <c r="H961" s="9"/>
      <c r="I961" s="9"/>
      <c r="J961" s="9"/>
      <c r="K961" s="9"/>
      <c r="L961" s="9"/>
      <c r="M961" s="9"/>
      <c r="N961" s="9"/>
      <c r="O961" s="9"/>
      <c r="P961" s="9"/>
      <c r="Q961" s="9"/>
      <c r="R961" s="9"/>
    </row>
    <row r="962" spans="1:18" ht="13" thickBot="1" x14ac:dyDescent="0.3">
      <c r="B962" s="10"/>
      <c r="C962" s="10"/>
      <c r="D962" s="11"/>
      <c r="E962" s="11"/>
      <c r="F962" s="11"/>
      <c r="G962" s="11"/>
      <c r="H962" s="11"/>
      <c r="I962" s="11"/>
      <c r="J962" s="11"/>
      <c r="K962" s="3"/>
      <c r="L962" s="3"/>
      <c r="M962" s="3"/>
      <c r="N962" s="3"/>
      <c r="O962" s="3"/>
      <c r="P962" s="3"/>
      <c r="Q962" s="3"/>
      <c r="R962" s="3"/>
    </row>
    <row r="963" spans="1:18" x14ac:dyDescent="0.25">
      <c r="B963" s="315"/>
      <c r="C963" s="316"/>
      <c r="D963" s="317"/>
      <c r="E963" s="15" t="s">
        <v>0</v>
      </c>
      <c r="F963" s="15" t="str">
        <f>Inputs!C$11</f>
        <v>Estimated</v>
      </c>
      <c r="G963" s="15" t="str">
        <f>Inputs!D$11</f>
        <v>Estimated</v>
      </c>
      <c r="H963" s="15" t="str">
        <f>Inputs!E$11</f>
        <v>Estimated</v>
      </c>
      <c r="I963" s="15" t="str">
        <f>Inputs!F$11</f>
        <v>Estimated</v>
      </c>
      <c r="J963" s="15" t="str">
        <f>Inputs!G$11</f>
        <v>Estimated</v>
      </c>
      <c r="K963" s="15" t="str">
        <f>Inputs!H$11</f>
        <v>Estimated</v>
      </c>
      <c r="L963" s="15" t="str">
        <f>Inputs!I$11</f>
        <v>Estimated</v>
      </c>
      <c r="M963" s="15" t="str">
        <f>Inputs!J$11</f>
        <v>Estimated</v>
      </c>
      <c r="N963" s="15" t="str">
        <f>Inputs!K$11</f>
        <v>Estimated</v>
      </c>
      <c r="O963" s="15" t="str">
        <f>Inputs!L$11</f>
        <v>Estimated</v>
      </c>
      <c r="P963" s="15" t="str">
        <f>Inputs!M$11</f>
        <v>Estimated</v>
      </c>
      <c r="Q963" s="15" t="str">
        <f>Inputs!N$11</f>
        <v>Estimated</v>
      </c>
      <c r="R963" s="314" t="s">
        <v>461</v>
      </c>
    </row>
    <row r="964" spans="1:18" ht="13" thickBot="1" x14ac:dyDescent="0.3">
      <c r="B964" s="310"/>
      <c r="C964" s="18"/>
      <c r="D964" s="20" t="s">
        <v>3</v>
      </c>
      <c r="E964" s="19" t="s">
        <v>4</v>
      </c>
      <c r="F964" s="19" t="str">
        <f>Inputs!C$12</f>
        <v>January</v>
      </c>
      <c r="G964" s="19" t="str">
        <f>Inputs!D$12</f>
        <v>February</v>
      </c>
      <c r="H964" s="19" t="str">
        <f>Inputs!E$12</f>
        <v xml:space="preserve">March </v>
      </c>
      <c r="I964" s="19" t="str">
        <f>Inputs!F$12</f>
        <v xml:space="preserve">April </v>
      </c>
      <c r="J964" s="19" t="str">
        <f>Inputs!G$12</f>
        <v>May</v>
      </c>
      <c r="K964" s="19" t="str">
        <f>Inputs!H$12</f>
        <v>June</v>
      </c>
      <c r="L964" s="19" t="str">
        <f>Inputs!I$12</f>
        <v>July</v>
      </c>
      <c r="M964" s="19" t="str">
        <f>Inputs!J$12</f>
        <v>August</v>
      </c>
      <c r="N964" s="19" t="str">
        <f>Inputs!K$12</f>
        <v>September</v>
      </c>
      <c r="O964" s="19" t="str">
        <f>Inputs!L$12</f>
        <v>October</v>
      </c>
      <c r="P964" s="19" t="str">
        <f>Inputs!M$12</f>
        <v>November</v>
      </c>
      <c r="Q964" s="19" t="str">
        <f>Inputs!N$12</f>
        <v>December</v>
      </c>
      <c r="R964" s="20" t="str">
        <f>Inputs!O$12</f>
        <v>Total</v>
      </c>
    </row>
    <row r="965" spans="1:18" x14ac:dyDescent="0.25">
      <c r="B965" s="115">
        <v>1</v>
      </c>
      <c r="C965" s="21" t="s">
        <v>5</v>
      </c>
      <c r="D965" s="115"/>
    </row>
    <row r="966" spans="1:18" x14ac:dyDescent="0.25">
      <c r="A966" s="1">
        <f>A923+16</f>
        <v>353</v>
      </c>
      <c r="B966" s="115"/>
      <c r="C966" s="21" t="s">
        <v>6</v>
      </c>
      <c r="D966" s="21" t="s">
        <v>7</v>
      </c>
      <c r="F966" s="1">
        <v>0</v>
      </c>
      <c r="G966" s="1">
        <v>0</v>
      </c>
      <c r="H966" s="1">
        <v>0</v>
      </c>
      <c r="I966" s="1">
        <v>0</v>
      </c>
      <c r="J966" s="1">
        <v>0</v>
      </c>
      <c r="K966" s="1">
        <v>0</v>
      </c>
      <c r="L966" s="1">
        <v>0</v>
      </c>
      <c r="M966" s="1">
        <v>0</v>
      </c>
      <c r="N966" s="1">
        <v>0</v>
      </c>
      <c r="O966" s="1">
        <v>0</v>
      </c>
      <c r="P966" s="1">
        <v>0</v>
      </c>
      <c r="Q966" s="1">
        <v>0</v>
      </c>
      <c r="R966" s="1">
        <f>SUM(F966:Q966)</f>
        <v>0</v>
      </c>
    </row>
    <row r="967" spans="1:18" x14ac:dyDescent="0.25">
      <c r="A967" s="1">
        <f>A924+16</f>
        <v>358</v>
      </c>
      <c r="B967" s="115"/>
      <c r="C967" s="21" t="s">
        <v>8</v>
      </c>
      <c r="D967" s="21" t="s">
        <v>9</v>
      </c>
      <c r="F967" s="1">
        <v>0</v>
      </c>
      <c r="G967" s="1">
        <v>0</v>
      </c>
      <c r="H967" s="1">
        <v>0</v>
      </c>
      <c r="I967" s="1">
        <v>0</v>
      </c>
      <c r="J967" s="1">
        <v>0</v>
      </c>
      <c r="K967" s="1">
        <v>0</v>
      </c>
      <c r="L967" s="1">
        <v>0</v>
      </c>
      <c r="M967" s="1">
        <v>0</v>
      </c>
      <c r="N967" s="1">
        <v>0</v>
      </c>
      <c r="O967" s="1">
        <v>0</v>
      </c>
      <c r="P967" s="1">
        <v>0</v>
      </c>
      <c r="Q967" s="1">
        <v>0</v>
      </c>
      <c r="R967" s="1">
        <f>SUM(F967:Q967)</f>
        <v>0</v>
      </c>
    </row>
    <row r="968" spans="1:18" x14ac:dyDescent="0.25">
      <c r="A968" s="1">
        <f>A925+16</f>
        <v>356</v>
      </c>
      <c r="B968" s="115"/>
      <c r="C968" s="21" t="s">
        <v>10</v>
      </c>
      <c r="D968" s="21" t="s">
        <v>11</v>
      </c>
      <c r="F968" s="1">
        <v>0</v>
      </c>
      <c r="G968" s="1">
        <v>0</v>
      </c>
      <c r="H968" s="1">
        <v>0</v>
      </c>
      <c r="I968" s="1">
        <v>0</v>
      </c>
      <c r="J968" s="1">
        <v>0</v>
      </c>
      <c r="K968" s="1">
        <v>0</v>
      </c>
      <c r="L968" s="1">
        <v>0</v>
      </c>
      <c r="M968" s="1">
        <v>0</v>
      </c>
      <c r="N968" s="1">
        <v>0</v>
      </c>
      <c r="O968" s="1">
        <v>0</v>
      </c>
      <c r="P968" s="1">
        <v>0</v>
      </c>
      <c r="Q968" s="1">
        <v>0</v>
      </c>
      <c r="R968" s="1">
        <f>SUM(F968:Q968)</f>
        <v>0</v>
      </c>
    </row>
    <row r="969" spans="1:18" x14ac:dyDescent="0.25">
      <c r="A969" s="1">
        <f>A926+16</f>
        <v>365</v>
      </c>
      <c r="B969" s="115"/>
      <c r="C969" s="21" t="s">
        <v>12</v>
      </c>
      <c r="D969" s="21" t="s">
        <v>13</v>
      </c>
      <c r="F969" s="1">
        <v>0</v>
      </c>
      <c r="G969" s="1">
        <v>0</v>
      </c>
      <c r="H969" s="1">
        <v>0</v>
      </c>
      <c r="I969" s="1">
        <v>0</v>
      </c>
      <c r="J969" s="1">
        <v>0</v>
      </c>
      <c r="K969" s="1">
        <v>0</v>
      </c>
      <c r="L969" s="1">
        <v>0</v>
      </c>
      <c r="M969" s="1">
        <v>0</v>
      </c>
      <c r="N969" s="1">
        <v>0</v>
      </c>
      <c r="O969" s="1">
        <v>0</v>
      </c>
      <c r="P969" s="1">
        <v>0</v>
      </c>
      <c r="Q969" s="1">
        <v>0</v>
      </c>
      <c r="R969" s="1">
        <f>SUM(F969:Q969)</f>
        <v>0</v>
      </c>
    </row>
    <row r="970" spans="1:18" x14ac:dyDescent="0.25">
      <c r="A970" s="1">
        <f>A927+16</f>
        <v>363</v>
      </c>
      <c r="B970" s="115"/>
      <c r="C970" s="21" t="s">
        <v>14</v>
      </c>
      <c r="D970" s="21" t="s">
        <v>15</v>
      </c>
      <c r="F970" s="1">
        <v>0</v>
      </c>
      <c r="G970" s="1">
        <v>0</v>
      </c>
      <c r="H970" s="1">
        <v>0</v>
      </c>
      <c r="I970" s="1">
        <v>0</v>
      </c>
      <c r="J970" s="1">
        <v>0</v>
      </c>
      <c r="K970" s="1">
        <v>0</v>
      </c>
      <c r="L970" s="1">
        <v>0</v>
      </c>
      <c r="M970" s="1">
        <v>0</v>
      </c>
      <c r="N970" s="1">
        <v>0</v>
      </c>
      <c r="O970" s="1">
        <v>0</v>
      </c>
      <c r="P970" s="1">
        <v>0</v>
      </c>
      <c r="Q970" s="1">
        <v>0</v>
      </c>
      <c r="R970" s="1">
        <f>SUM(F970:Q970)</f>
        <v>0</v>
      </c>
    </row>
    <row r="971" spans="1:18" x14ac:dyDescent="0.25">
      <c r="B971" s="115">
        <v>2</v>
      </c>
      <c r="C971" s="21" t="s">
        <v>16</v>
      </c>
      <c r="D971" s="115"/>
      <c r="E971" s="1">
        <v>14894.619999999999</v>
      </c>
      <c r="F971" s="1">
        <f t="shared" ref="F971:Q971" si="151">E971+F967-F968</f>
        <v>14894.619999999999</v>
      </c>
      <c r="G971" s="1">
        <f t="shared" si="151"/>
        <v>14894.619999999999</v>
      </c>
      <c r="H971" s="1">
        <f t="shared" si="151"/>
        <v>14894.619999999999</v>
      </c>
      <c r="I971" s="1">
        <f t="shared" si="151"/>
        <v>14894.619999999999</v>
      </c>
      <c r="J971" s="1">
        <f t="shared" si="151"/>
        <v>14894.619999999999</v>
      </c>
      <c r="K971" s="1">
        <f t="shared" si="151"/>
        <v>14894.619999999999</v>
      </c>
      <c r="L971" s="1">
        <f t="shared" si="151"/>
        <v>14894.619999999999</v>
      </c>
      <c r="M971" s="1">
        <f t="shared" si="151"/>
        <v>14894.619999999999</v>
      </c>
      <c r="N971" s="1">
        <f t="shared" si="151"/>
        <v>14894.619999999999</v>
      </c>
      <c r="O971" s="1">
        <f t="shared" si="151"/>
        <v>14894.619999999999</v>
      </c>
      <c r="P971" s="1">
        <f t="shared" si="151"/>
        <v>14894.619999999999</v>
      </c>
      <c r="Q971" s="1">
        <f t="shared" si="151"/>
        <v>14894.619999999999</v>
      </c>
    </row>
    <row r="972" spans="1:18" x14ac:dyDescent="0.25">
      <c r="B972" s="115">
        <v>3</v>
      </c>
      <c r="C972" s="21" t="s">
        <v>459</v>
      </c>
      <c r="D972" s="115"/>
      <c r="E972" s="22">
        <v>-5625.3347043263111</v>
      </c>
      <c r="F972" s="1">
        <f t="shared" ref="F972:Q972" si="152">E972-F983-F984-F985+F968+F969-F970</f>
        <v>-5683.6747043263113</v>
      </c>
      <c r="G972" s="1">
        <f t="shared" si="152"/>
        <v>-5742.0147043263114</v>
      </c>
      <c r="H972" s="1">
        <f t="shared" si="152"/>
        <v>-5800.3547043263115</v>
      </c>
      <c r="I972" s="1">
        <f t="shared" si="152"/>
        <v>-5858.6947043263117</v>
      </c>
      <c r="J972" s="1">
        <f t="shared" si="152"/>
        <v>-5917.0347043263118</v>
      </c>
      <c r="K972" s="1">
        <f t="shared" si="152"/>
        <v>-5975.374704326312</v>
      </c>
      <c r="L972" s="1">
        <f t="shared" si="152"/>
        <v>-6033.7147043263121</v>
      </c>
      <c r="M972" s="1">
        <f t="shared" si="152"/>
        <v>-6092.0547043263123</v>
      </c>
      <c r="N972" s="1">
        <f t="shared" si="152"/>
        <v>-6150.3947043263124</v>
      </c>
      <c r="O972" s="1">
        <f t="shared" si="152"/>
        <v>-6208.7347043263126</v>
      </c>
      <c r="P972" s="1">
        <f t="shared" si="152"/>
        <v>-6267.0747043263127</v>
      </c>
      <c r="Q972" s="1">
        <f t="shared" si="152"/>
        <v>-6325.4147043263129</v>
      </c>
    </row>
    <row r="973" spans="1:18" x14ac:dyDescent="0.25">
      <c r="B973" s="115">
        <v>4</v>
      </c>
      <c r="C973" s="21" t="s">
        <v>18</v>
      </c>
      <c r="D973" s="115"/>
      <c r="E973" s="23">
        <v>0</v>
      </c>
      <c r="F973" s="23">
        <f t="shared" ref="F973:Q973" si="153">E973+F966-F967</f>
        <v>0</v>
      </c>
      <c r="G973" s="23">
        <f t="shared" si="153"/>
        <v>0</v>
      </c>
      <c r="H973" s="23">
        <f t="shared" si="153"/>
        <v>0</v>
      </c>
      <c r="I973" s="23">
        <f t="shared" si="153"/>
        <v>0</v>
      </c>
      <c r="J973" s="23">
        <f t="shared" si="153"/>
        <v>0</v>
      </c>
      <c r="K973" s="23">
        <f t="shared" si="153"/>
        <v>0</v>
      </c>
      <c r="L973" s="23">
        <f t="shared" si="153"/>
        <v>0</v>
      </c>
      <c r="M973" s="23">
        <f t="shared" si="153"/>
        <v>0</v>
      </c>
      <c r="N973" s="23">
        <f t="shared" si="153"/>
        <v>0</v>
      </c>
      <c r="O973" s="23">
        <f t="shared" si="153"/>
        <v>0</v>
      </c>
      <c r="P973" s="23">
        <f t="shared" si="153"/>
        <v>0</v>
      </c>
      <c r="Q973" s="23">
        <f t="shared" si="153"/>
        <v>0</v>
      </c>
    </row>
    <row r="974" spans="1:18" x14ac:dyDescent="0.25">
      <c r="B974" s="115">
        <v>5</v>
      </c>
      <c r="C974" s="21" t="s">
        <v>460</v>
      </c>
      <c r="D974" s="115"/>
      <c r="E974" s="23">
        <f>ROUND(SUM(E971:E973),2)</f>
        <v>9269.2900000000009</v>
      </c>
      <c r="F974" s="23">
        <f t="shared" ref="F974:Q974" si="154">SUM(F971:F973)</f>
        <v>9210.9452956736877</v>
      </c>
      <c r="G974" s="23">
        <f t="shared" si="154"/>
        <v>9152.6052956736876</v>
      </c>
      <c r="H974" s="23">
        <f t="shared" si="154"/>
        <v>9094.2652956736874</v>
      </c>
      <c r="I974" s="23">
        <f t="shared" si="154"/>
        <v>9035.9252956736873</v>
      </c>
      <c r="J974" s="23">
        <f t="shared" si="154"/>
        <v>8977.5852956736871</v>
      </c>
      <c r="K974" s="23">
        <f t="shared" si="154"/>
        <v>8919.245295673687</v>
      </c>
      <c r="L974" s="23">
        <f t="shared" si="154"/>
        <v>8860.9052956736869</v>
      </c>
      <c r="M974" s="23">
        <f t="shared" si="154"/>
        <v>8802.5652956736867</v>
      </c>
      <c r="N974" s="23">
        <f t="shared" si="154"/>
        <v>8744.2252956736866</v>
      </c>
      <c r="O974" s="23">
        <f t="shared" si="154"/>
        <v>8685.8852956736864</v>
      </c>
      <c r="P974" s="23">
        <f t="shared" si="154"/>
        <v>8627.5452956736863</v>
      </c>
      <c r="Q974" s="23">
        <f t="shared" si="154"/>
        <v>8569.2052956736861</v>
      </c>
    </row>
    <row r="975" spans="1:18" x14ac:dyDescent="0.25">
      <c r="B975" s="115"/>
      <c r="C975" s="21"/>
    </row>
    <row r="976" spans="1:18" x14ac:dyDescent="0.25">
      <c r="B976" s="115">
        <v>6</v>
      </c>
      <c r="C976" s="21" t="s">
        <v>20</v>
      </c>
      <c r="D976" s="21"/>
      <c r="F976" s="1">
        <f t="shared" ref="F976:Q976" si="155">(E974+F974)/2</f>
        <v>9240.1176478368434</v>
      </c>
      <c r="G976" s="1">
        <f t="shared" si="155"/>
        <v>9181.7752956736877</v>
      </c>
      <c r="H976" s="1">
        <f t="shared" si="155"/>
        <v>9123.4352956736875</v>
      </c>
      <c r="I976" s="1">
        <f t="shared" si="155"/>
        <v>9065.0952956736874</v>
      </c>
      <c r="J976" s="1">
        <f t="shared" si="155"/>
        <v>9006.7552956736872</v>
      </c>
      <c r="K976" s="1">
        <f t="shared" si="155"/>
        <v>8948.4152956736871</v>
      </c>
      <c r="L976" s="1">
        <f t="shared" si="155"/>
        <v>8890.0752956736869</v>
      </c>
      <c r="M976" s="1">
        <f t="shared" si="155"/>
        <v>8831.7352956736868</v>
      </c>
      <c r="N976" s="1">
        <f t="shared" si="155"/>
        <v>8773.3952956736866</v>
      </c>
      <c r="O976" s="1">
        <f t="shared" si="155"/>
        <v>8715.0552956736865</v>
      </c>
      <c r="P976" s="1">
        <f t="shared" si="155"/>
        <v>8656.7152956736863</v>
      </c>
      <c r="Q976" s="1">
        <f t="shared" si="155"/>
        <v>8598.3752956736862</v>
      </c>
    </row>
    <row r="977" spans="1:18" x14ac:dyDescent="0.25">
      <c r="B977" s="24"/>
      <c r="C977" s="25"/>
    </row>
    <row r="978" spans="1:18" x14ac:dyDescent="0.25">
      <c r="B978" s="115">
        <v>7</v>
      </c>
      <c r="C978" s="21" t="s">
        <v>21</v>
      </c>
      <c r="F978" s="26"/>
      <c r="G978" s="26"/>
      <c r="H978" s="26"/>
      <c r="I978" s="26"/>
      <c r="J978" s="26"/>
      <c r="K978" s="26"/>
      <c r="L978" s="26"/>
      <c r="M978" s="26"/>
      <c r="N978" s="26"/>
      <c r="O978" s="26"/>
      <c r="P978" s="26"/>
      <c r="Q978" s="26"/>
    </row>
    <row r="979" spans="1:18" x14ac:dyDescent="0.25">
      <c r="B979" s="24"/>
      <c r="C979" s="21" t="s">
        <v>6</v>
      </c>
      <c r="D979" s="21" t="s">
        <v>454</v>
      </c>
      <c r="F979" s="1">
        <f>F976*Inputs!C$15</f>
        <v>46.116554136953319</v>
      </c>
      <c r="G979" s="1">
        <f>G976*Inputs!D$15</f>
        <v>45.825372969726594</v>
      </c>
      <c r="H979" s="1">
        <f>H976*Inputs!E$15</f>
        <v>45.534203541923944</v>
      </c>
      <c r="I979" s="1">
        <f>I976*Inputs!F$15</f>
        <v>45.243034114121286</v>
      </c>
      <c r="J979" s="1">
        <f>J976*Inputs!G$15</f>
        <v>44.951864686318629</v>
      </c>
      <c r="K979" s="1">
        <f>K976*Inputs!H$15</f>
        <v>44.660695258515979</v>
      </c>
      <c r="L979" s="1">
        <f>L976*Inputs!I$15</f>
        <v>44.369525830713322</v>
      </c>
      <c r="M979" s="1">
        <f>M976*Inputs!J$15</f>
        <v>44.078356402910671</v>
      </c>
      <c r="N979" s="1">
        <f>N976*Inputs!K$15</f>
        <v>43.787186975108014</v>
      </c>
      <c r="O979" s="1">
        <f>O976*Inputs!L$15</f>
        <v>43.496017547305357</v>
      </c>
      <c r="P979" s="1">
        <f>P976*Inputs!M$15</f>
        <v>43.204848119502707</v>
      </c>
      <c r="Q979" s="1">
        <f>Q976*Inputs!N$15</f>
        <v>42.913678691700049</v>
      </c>
      <c r="R979" s="1">
        <f>SUM(F979:Q979)</f>
        <v>534.18133827479983</v>
      </c>
    </row>
    <row r="980" spans="1:18" x14ac:dyDescent="0.25">
      <c r="B980" s="24"/>
      <c r="C980" s="21" t="s">
        <v>8</v>
      </c>
      <c r="D980" s="21" t="s">
        <v>455</v>
      </c>
      <c r="F980" s="1">
        <f>F976*Inputs!C$14</f>
        <v>6.8726572957831582</v>
      </c>
      <c r="G980" s="1">
        <f>G976*Inputs!D$14</f>
        <v>6.8292631521662601</v>
      </c>
      <c r="H980" s="1">
        <f>H976*Inputs!E$14</f>
        <v>6.7858707580521171</v>
      </c>
      <c r="I980" s="1">
        <f>I976*Inputs!F$14</f>
        <v>6.7424783639379733</v>
      </c>
      <c r="J980" s="1">
        <f>J976*Inputs!G$14</f>
        <v>6.6990859698238294</v>
      </c>
      <c r="K980" s="1">
        <f>K976*Inputs!H$14</f>
        <v>6.6556935757096856</v>
      </c>
      <c r="L980" s="1">
        <f>L976*Inputs!I$14</f>
        <v>6.6123011815955417</v>
      </c>
      <c r="M980" s="1">
        <f>M976*Inputs!J$14</f>
        <v>6.5689087874813987</v>
      </c>
      <c r="N980" s="1">
        <f>N976*Inputs!K$14</f>
        <v>6.5255163933672549</v>
      </c>
      <c r="O980" s="1">
        <f>O976*Inputs!L$14</f>
        <v>6.482123999253111</v>
      </c>
      <c r="P980" s="1">
        <f>P976*Inputs!M$14</f>
        <v>6.4387316051389671</v>
      </c>
      <c r="Q980" s="1">
        <f>Q976*Inputs!N$14</f>
        <v>6.3953392110248242</v>
      </c>
      <c r="R980" s="1">
        <f>SUM(F980:Q980)</f>
        <v>79.607970293334105</v>
      </c>
    </row>
    <row r="981" spans="1:18" x14ac:dyDescent="0.25">
      <c r="B981" s="24"/>
      <c r="C981" s="25"/>
      <c r="G981" s="26"/>
      <c r="H981" s="26"/>
      <c r="I981" s="26"/>
      <c r="J981" s="26"/>
      <c r="K981" s="26"/>
      <c r="L981" s="26"/>
      <c r="M981" s="26"/>
      <c r="N981" s="26"/>
      <c r="O981" s="26"/>
      <c r="P981" s="26"/>
      <c r="Q981" s="26"/>
    </row>
    <row r="982" spans="1:18" x14ac:dyDescent="0.25">
      <c r="B982" s="115">
        <v>8</v>
      </c>
      <c r="C982" s="21" t="s">
        <v>24</v>
      </c>
    </row>
    <row r="983" spans="1:18" x14ac:dyDescent="0.25">
      <c r="A983" s="1">
        <f>A941+16</f>
        <v>361</v>
      </c>
      <c r="B983" s="24"/>
      <c r="C983" s="21" t="s">
        <v>6</v>
      </c>
      <c r="D983" s="21" t="s">
        <v>25</v>
      </c>
      <c r="E983" s="27"/>
      <c r="F983" s="1">
        <v>58.34</v>
      </c>
      <c r="G983" s="1">
        <v>58.34</v>
      </c>
      <c r="H983" s="1">
        <v>58.34</v>
      </c>
      <c r="I983" s="1">
        <v>58.34</v>
      </c>
      <c r="J983" s="1">
        <v>58.34</v>
      </c>
      <c r="K983" s="1">
        <v>58.34</v>
      </c>
      <c r="L983" s="1">
        <v>58.34</v>
      </c>
      <c r="M983" s="1">
        <v>58.34</v>
      </c>
      <c r="N983" s="1">
        <v>58.34</v>
      </c>
      <c r="O983" s="1">
        <v>58.34</v>
      </c>
      <c r="P983" s="1">
        <v>58.34</v>
      </c>
      <c r="Q983" s="1">
        <v>58.34</v>
      </c>
      <c r="R983" s="1">
        <f>SUM(F983:Q983)</f>
        <v>700.08000000000027</v>
      </c>
    </row>
    <row r="984" spans="1:18" x14ac:dyDescent="0.25">
      <c r="A984" s="1">
        <v>0</v>
      </c>
      <c r="B984" s="24"/>
      <c r="C984" s="21" t="s">
        <v>8</v>
      </c>
      <c r="D984" s="21" t="s">
        <v>26</v>
      </c>
      <c r="F984" s="1">
        <v>0</v>
      </c>
      <c r="G984" s="1">
        <v>0</v>
      </c>
      <c r="H984" s="1">
        <v>0</v>
      </c>
      <c r="I984" s="1">
        <v>0</v>
      </c>
      <c r="J984" s="1">
        <v>0</v>
      </c>
      <c r="K984" s="1">
        <v>0</v>
      </c>
      <c r="L984" s="1">
        <v>0</v>
      </c>
      <c r="M984" s="1">
        <v>0</v>
      </c>
      <c r="N984" s="1">
        <v>0</v>
      </c>
      <c r="O984" s="1">
        <v>0</v>
      </c>
      <c r="P984" s="1">
        <v>0</v>
      </c>
      <c r="Q984" s="1">
        <v>0</v>
      </c>
      <c r="R984" s="1">
        <f>SUM(F984:Q984)</f>
        <v>0</v>
      </c>
    </row>
    <row r="985" spans="1:18" x14ac:dyDescent="0.25">
      <c r="B985" s="24"/>
      <c r="C985" s="21" t="s">
        <v>10</v>
      </c>
      <c r="D985" s="21" t="s">
        <v>27</v>
      </c>
      <c r="F985" s="1">
        <v>0</v>
      </c>
      <c r="G985" s="1">
        <v>0</v>
      </c>
      <c r="H985" s="1">
        <v>0</v>
      </c>
      <c r="I985" s="1">
        <v>0</v>
      </c>
      <c r="J985" s="1">
        <v>0</v>
      </c>
      <c r="K985" s="1">
        <v>0</v>
      </c>
      <c r="L985" s="1">
        <v>0</v>
      </c>
      <c r="M985" s="1">
        <v>0</v>
      </c>
      <c r="N985" s="1">
        <v>0</v>
      </c>
      <c r="O985" s="1">
        <v>0</v>
      </c>
      <c r="P985" s="1">
        <v>0</v>
      </c>
      <c r="Q985" s="1">
        <v>0</v>
      </c>
      <c r="R985" s="1">
        <f>SUM(F985:Q985)</f>
        <v>0</v>
      </c>
    </row>
    <row r="986" spans="1:18" x14ac:dyDescent="0.25">
      <c r="B986" s="24"/>
      <c r="C986" s="21" t="s">
        <v>12</v>
      </c>
      <c r="D986" s="21" t="s">
        <v>28</v>
      </c>
      <c r="F986" s="1">
        <v>0</v>
      </c>
      <c r="G986" s="1">
        <v>0</v>
      </c>
      <c r="H986" s="1">
        <v>0</v>
      </c>
      <c r="I986" s="1">
        <v>0</v>
      </c>
      <c r="J986" s="1">
        <v>0</v>
      </c>
      <c r="K986" s="1">
        <v>0</v>
      </c>
      <c r="L986" s="1">
        <v>0</v>
      </c>
      <c r="M986" s="1">
        <v>0</v>
      </c>
      <c r="N986" s="1">
        <v>0</v>
      </c>
      <c r="O986" s="1">
        <v>0</v>
      </c>
      <c r="P986" s="1">
        <v>0</v>
      </c>
      <c r="Q986" s="1">
        <v>0</v>
      </c>
      <c r="R986" s="1">
        <f>SUM(F986:Q986)</f>
        <v>0</v>
      </c>
    </row>
    <row r="987" spans="1:18" x14ac:dyDescent="0.25">
      <c r="B987" s="24"/>
      <c r="C987" s="21" t="s">
        <v>14</v>
      </c>
      <c r="D987" s="21" t="s">
        <v>29</v>
      </c>
      <c r="F987" s="23">
        <v>0</v>
      </c>
      <c r="G987" s="23">
        <v>0</v>
      </c>
      <c r="H987" s="23">
        <v>0</v>
      </c>
      <c r="I987" s="23">
        <v>0</v>
      </c>
      <c r="J987" s="23">
        <v>0</v>
      </c>
      <c r="K987" s="23">
        <v>0</v>
      </c>
      <c r="L987" s="23">
        <v>0</v>
      </c>
      <c r="M987" s="23">
        <v>0</v>
      </c>
      <c r="N987" s="23">
        <v>0</v>
      </c>
      <c r="O987" s="23">
        <v>0</v>
      </c>
      <c r="P987" s="23">
        <v>0</v>
      </c>
      <c r="Q987" s="23">
        <v>0</v>
      </c>
      <c r="R987" s="23">
        <f>SUM(F987:Q987)</f>
        <v>0</v>
      </c>
    </row>
    <row r="988" spans="1:18" x14ac:dyDescent="0.25">
      <c r="B988" s="24"/>
      <c r="C988" s="25"/>
      <c r="D988" s="28"/>
      <c r="F988" s="28"/>
      <c r="G988" s="28"/>
      <c r="H988" s="28"/>
      <c r="I988" s="28"/>
      <c r="J988" s="28"/>
      <c r="K988" s="28"/>
      <c r="L988" s="28"/>
      <c r="M988" s="28"/>
      <c r="N988" s="28"/>
      <c r="O988" s="28"/>
      <c r="P988" s="28"/>
      <c r="Q988" s="28"/>
    </row>
    <row r="989" spans="1:18" ht="13" thickBot="1" x14ac:dyDescent="0.3">
      <c r="B989" s="115">
        <v>9</v>
      </c>
      <c r="C989" s="21" t="s">
        <v>457</v>
      </c>
      <c r="F989" s="29">
        <f>ROUND(SUM(F979:F987),2)</f>
        <v>111.33</v>
      </c>
      <c r="G989" s="29">
        <f t="shared" ref="G989:Q989" si="156">ROUND(SUM(G979:G987),2)</f>
        <v>110.99</v>
      </c>
      <c r="H989" s="29">
        <f t="shared" si="156"/>
        <v>110.66</v>
      </c>
      <c r="I989" s="29">
        <f t="shared" si="156"/>
        <v>110.33</v>
      </c>
      <c r="J989" s="29">
        <f t="shared" si="156"/>
        <v>109.99</v>
      </c>
      <c r="K989" s="29">
        <f t="shared" si="156"/>
        <v>109.66</v>
      </c>
      <c r="L989" s="29">
        <f t="shared" si="156"/>
        <v>109.32</v>
      </c>
      <c r="M989" s="29">
        <f t="shared" si="156"/>
        <v>108.99</v>
      </c>
      <c r="N989" s="29">
        <f t="shared" si="156"/>
        <v>108.65</v>
      </c>
      <c r="O989" s="29">
        <f t="shared" si="156"/>
        <v>108.32</v>
      </c>
      <c r="P989" s="29">
        <f t="shared" si="156"/>
        <v>107.98</v>
      </c>
      <c r="Q989" s="29">
        <f t="shared" si="156"/>
        <v>107.65</v>
      </c>
      <c r="R989" s="29">
        <f>ROUND(SUM(R979:R987),2)</f>
        <v>1313.87</v>
      </c>
    </row>
    <row r="990" spans="1:18" ht="13" thickTop="1" x14ac:dyDescent="0.25">
      <c r="B990" s="24"/>
      <c r="C990" s="25"/>
    </row>
    <row r="991" spans="1:18" x14ac:dyDescent="0.25">
      <c r="B991" s="30"/>
      <c r="C991" s="30" t="s">
        <v>33</v>
      </c>
    </row>
    <row r="992" spans="1:18" x14ac:dyDescent="0.25">
      <c r="C992" s="21" t="s">
        <v>34</v>
      </c>
      <c r="D992" s="21" t="s">
        <v>35</v>
      </c>
    </row>
    <row r="993" spans="2:20" x14ac:dyDescent="0.25">
      <c r="C993" s="21" t="s">
        <v>36</v>
      </c>
      <c r="D993" s="21" t="s">
        <v>37</v>
      </c>
    </row>
    <row r="994" spans="2:20" x14ac:dyDescent="0.25">
      <c r="C994" s="21" t="s">
        <v>38</v>
      </c>
      <c r="D994" s="21" t="s">
        <v>39</v>
      </c>
    </row>
    <row r="995" spans="2:20" x14ac:dyDescent="0.25">
      <c r="C995" s="21" t="s">
        <v>40</v>
      </c>
      <c r="D995" s="21" t="s">
        <v>456</v>
      </c>
    </row>
    <row r="996" spans="2:20" x14ac:dyDescent="0.25">
      <c r="C996" s="21" t="s">
        <v>42</v>
      </c>
      <c r="D996" s="31" t="s">
        <v>43</v>
      </c>
    </row>
    <row r="997" spans="2:20" x14ac:dyDescent="0.25">
      <c r="C997" s="21" t="s">
        <v>44</v>
      </c>
      <c r="D997" s="31" t="s">
        <v>45</v>
      </c>
      <c r="G997" s="32"/>
    </row>
    <row r="998" spans="2:20" x14ac:dyDescent="0.25">
      <c r="C998" s="21" t="s">
        <v>46</v>
      </c>
      <c r="D998" s="21" t="s">
        <v>47</v>
      </c>
    </row>
    <row r="999" spans="2:20" x14ac:dyDescent="0.25">
      <c r="C999" s="21" t="s">
        <v>48</v>
      </c>
      <c r="D999" s="21" t="s">
        <v>458</v>
      </c>
    </row>
    <row r="1000" spans="2:20" x14ac:dyDescent="0.25">
      <c r="B1000" s="21"/>
      <c r="C1000" s="21"/>
    </row>
    <row r="1001" spans="2:20" s="574" customFormat="1" ht="14" x14ac:dyDescent="0.3">
      <c r="B1001" s="575" t="str">
        <f>Inputs!$A$6</f>
        <v>JANUARY 2021 THROUGH DECEMBER 2021</v>
      </c>
      <c r="C1001" s="575"/>
      <c r="D1001" s="575"/>
      <c r="E1001" s="575"/>
      <c r="F1001" s="575"/>
      <c r="G1001" s="575"/>
      <c r="H1001" s="575"/>
      <c r="I1001" s="575"/>
      <c r="J1001" s="575"/>
      <c r="K1001" s="575"/>
      <c r="L1001" s="575"/>
      <c r="M1001" s="575"/>
      <c r="N1001" s="575"/>
      <c r="O1001" s="575"/>
      <c r="P1001" s="575"/>
      <c r="Q1001" s="575"/>
      <c r="R1001" s="575"/>
      <c r="T1001" s="574">
        <v>21</v>
      </c>
    </row>
    <row r="1002" spans="2:20" s="574" customFormat="1" ht="14" x14ac:dyDescent="0.3">
      <c r="B1002" s="576" t="s">
        <v>677</v>
      </c>
      <c r="C1002" s="576"/>
      <c r="D1002" s="576"/>
      <c r="E1002" s="576"/>
      <c r="F1002" s="576"/>
      <c r="G1002" s="576"/>
      <c r="H1002" s="576"/>
      <c r="I1002" s="576"/>
      <c r="J1002" s="576"/>
      <c r="K1002" s="576"/>
      <c r="L1002" s="576"/>
      <c r="M1002" s="576"/>
      <c r="N1002" s="576"/>
      <c r="O1002" s="576"/>
      <c r="P1002" s="576"/>
      <c r="Q1002" s="576"/>
      <c r="R1002" s="576"/>
    </row>
    <row r="1003" spans="2:20" x14ac:dyDescent="0.25">
      <c r="B1003" s="9"/>
      <c r="C1003" s="9"/>
      <c r="D1003" s="9"/>
      <c r="E1003" s="9"/>
      <c r="F1003" s="9"/>
      <c r="G1003" s="9"/>
      <c r="H1003" s="9"/>
      <c r="I1003" s="9"/>
      <c r="J1003" s="9"/>
      <c r="K1003" s="9"/>
      <c r="L1003" s="9"/>
      <c r="M1003" s="9"/>
      <c r="N1003" s="9"/>
      <c r="O1003" s="9"/>
      <c r="P1003" s="9"/>
      <c r="Q1003" s="9"/>
      <c r="R1003" s="9"/>
    </row>
    <row r="1004" spans="2:20" x14ac:dyDescent="0.25">
      <c r="B1004" s="9"/>
      <c r="C1004" s="9"/>
      <c r="D1004" s="9"/>
      <c r="E1004" s="9"/>
      <c r="F1004" s="9"/>
      <c r="G1004" s="9"/>
      <c r="H1004" s="9"/>
      <c r="I1004" s="9"/>
      <c r="J1004" s="9"/>
      <c r="K1004" s="9"/>
      <c r="L1004" s="9"/>
      <c r="M1004" s="9"/>
      <c r="N1004" s="9"/>
      <c r="O1004" s="9"/>
      <c r="P1004" s="9"/>
      <c r="Q1004" s="9"/>
      <c r="R1004" s="9"/>
    </row>
    <row r="1005" spans="2:20" ht="13" thickBot="1" x14ac:dyDescent="0.3">
      <c r="B1005" s="10"/>
      <c r="C1005" s="10"/>
      <c r="D1005" s="11"/>
      <c r="E1005" s="11"/>
      <c r="F1005" s="11"/>
      <c r="G1005" s="11"/>
      <c r="H1005" s="11"/>
      <c r="I1005" s="11"/>
      <c r="J1005" s="11"/>
      <c r="K1005" s="3"/>
      <c r="L1005" s="3"/>
      <c r="M1005" s="3"/>
      <c r="N1005" s="3"/>
      <c r="O1005" s="3"/>
      <c r="P1005" s="3"/>
      <c r="Q1005" s="3"/>
      <c r="R1005" s="3"/>
    </row>
    <row r="1006" spans="2:20" x14ac:dyDescent="0.25">
      <c r="B1006" s="315"/>
      <c r="C1006" s="316"/>
      <c r="D1006" s="317"/>
      <c r="E1006" s="15" t="s">
        <v>0</v>
      </c>
      <c r="F1006" s="15" t="str">
        <f>Inputs!C$11</f>
        <v>Estimated</v>
      </c>
      <c r="G1006" s="15" t="str">
        <f>Inputs!D$11</f>
        <v>Estimated</v>
      </c>
      <c r="H1006" s="15" t="str">
        <f>Inputs!E$11</f>
        <v>Estimated</v>
      </c>
      <c r="I1006" s="15" t="str">
        <f>Inputs!F$11</f>
        <v>Estimated</v>
      </c>
      <c r="J1006" s="15" t="str">
        <f>Inputs!G$11</f>
        <v>Estimated</v>
      </c>
      <c r="K1006" s="15" t="str">
        <f>Inputs!H$11</f>
        <v>Estimated</v>
      </c>
      <c r="L1006" s="15" t="str">
        <f>Inputs!I$11</f>
        <v>Estimated</v>
      </c>
      <c r="M1006" s="15" t="str">
        <f>Inputs!J$11</f>
        <v>Estimated</v>
      </c>
      <c r="N1006" s="15" t="str">
        <f>Inputs!K$11</f>
        <v>Estimated</v>
      </c>
      <c r="O1006" s="15" t="str">
        <f>Inputs!L$11</f>
        <v>Estimated</v>
      </c>
      <c r="P1006" s="15" t="str">
        <f>Inputs!M$11</f>
        <v>Estimated</v>
      </c>
      <c r="Q1006" s="15" t="str">
        <f>Inputs!N$11</f>
        <v>Estimated</v>
      </c>
      <c r="R1006" s="314" t="s">
        <v>461</v>
      </c>
    </row>
    <row r="1007" spans="2:20" ht="13" thickBot="1" x14ac:dyDescent="0.3">
      <c r="B1007" s="310"/>
      <c r="C1007" s="18"/>
      <c r="D1007" s="20" t="s">
        <v>3</v>
      </c>
      <c r="E1007" s="19" t="s">
        <v>4</v>
      </c>
      <c r="F1007" s="19" t="str">
        <f>Inputs!C$12</f>
        <v>January</v>
      </c>
      <c r="G1007" s="19" t="str">
        <f>Inputs!D$12</f>
        <v>February</v>
      </c>
      <c r="H1007" s="19" t="str">
        <f>Inputs!E$12</f>
        <v xml:space="preserve">March </v>
      </c>
      <c r="I1007" s="19" t="str">
        <f>Inputs!F$12</f>
        <v xml:space="preserve">April </v>
      </c>
      <c r="J1007" s="19" t="str">
        <f>Inputs!G$12</f>
        <v>May</v>
      </c>
      <c r="K1007" s="19" t="str">
        <f>Inputs!H$12</f>
        <v>June</v>
      </c>
      <c r="L1007" s="19" t="str">
        <f>Inputs!I$12</f>
        <v>July</v>
      </c>
      <c r="M1007" s="19" t="str">
        <f>Inputs!J$12</f>
        <v>August</v>
      </c>
      <c r="N1007" s="19" t="str">
        <f>Inputs!K$12</f>
        <v>September</v>
      </c>
      <c r="O1007" s="19" t="str">
        <f>Inputs!L$12</f>
        <v>October</v>
      </c>
      <c r="P1007" s="19" t="str">
        <f>Inputs!M$12</f>
        <v>November</v>
      </c>
      <c r="Q1007" s="19" t="str">
        <f>Inputs!N$12</f>
        <v>December</v>
      </c>
      <c r="R1007" s="20" t="str">
        <f>Inputs!O$12</f>
        <v>Total</v>
      </c>
    </row>
    <row r="1008" spans="2:20" x14ac:dyDescent="0.25">
      <c r="B1008" s="115">
        <v>1</v>
      </c>
      <c r="C1008" s="21" t="s">
        <v>5</v>
      </c>
      <c r="D1008" s="115"/>
    </row>
    <row r="1009" spans="1:18" x14ac:dyDescent="0.25">
      <c r="A1009" s="1">
        <f>A966+16</f>
        <v>369</v>
      </c>
      <c r="B1009" s="115"/>
      <c r="C1009" s="21" t="s">
        <v>6</v>
      </c>
      <c r="D1009" s="21" t="s">
        <v>7</v>
      </c>
      <c r="F1009" s="1">
        <v>0</v>
      </c>
      <c r="G1009" s="1">
        <v>0</v>
      </c>
      <c r="H1009" s="1">
        <v>0</v>
      </c>
      <c r="I1009" s="1">
        <v>0</v>
      </c>
      <c r="J1009" s="1">
        <v>0</v>
      </c>
      <c r="K1009" s="1">
        <v>0</v>
      </c>
      <c r="L1009" s="1">
        <v>0</v>
      </c>
      <c r="M1009" s="1">
        <v>0</v>
      </c>
      <c r="N1009" s="1">
        <v>0</v>
      </c>
      <c r="O1009" s="1">
        <v>0</v>
      </c>
      <c r="P1009" s="1">
        <v>0</v>
      </c>
      <c r="Q1009" s="1">
        <v>0</v>
      </c>
      <c r="R1009" s="1">
        <f>SUM(F1009:Q1009)</f>
        <v>0</v>
      </c>
    </row>
    <row r="1010" spans="1:18" x14ac:dyDescent="0.25">
      <c r="A1010" s="1">
        <f>A967+16</f>
        <v>374</v>
      </c>
      <c r="B1010" s="115"/>
      <c r="C1010" s="21" t="s">
        <v>8</v>
      </c>
      <c r="D1010" s="21" t="s">
        <v>9</v>
      </c>
      <c r="F1010" s="1">
        <v>0</v>
      </c>
      <c r="G1010" s="1">
        <v>0</v>
      </c>
      <c r="H1010" s="1">
        <v>0</v>
      </c>
      <c r="I1010" s="1">
        <v>0</v>
      </c>
      <c r="J1010" s="1">
        <v>0</v>
      </c>
      <c r="K1010" s="1">
        <v>0</v>
      </c>
      <c r="L1010" s="1">
        <v>0</v>
      </c>
      <c r="M1010" s="1">
        <v>0</v>
      </c>
      <c r="N1010" s="1">
        <v>0</v>
      </c>
      <c r="O1010" s="1">
        <v>0</v>
      </c>
      <c r="P1010" s="1">
        <v>0</v>
      </c>
      <c r="Q1010" s="1">
        <v>0</v>
      </c>
      <c r="R1010" s="1">
        <f>SUM(F1010:Q1010)</f>
        <v>0</v>
      </c>
    </row>
    <row r="1011" spans="1:18" x14ac:dyDescent="0.25">
      <c r="A1011" s="1">
        <f>A968+16</f>
        <v>372</v>
      </c>
      <c r="B1011" s="115"/>
      <c r="C1011" s="21" t="s">
        <v>10</v>
      </c>
      <c r="D1011" s="21" t="s">
        <v>11</v>
      </c>
      <c r="F1011" s="1">
        <v>0</v>
      </c>
      <c r="G1011" s="1">
        <v>0</v>
      </c>
      <c r="H1011" s="1">
        <v>0</v>
      </c>
      <c r="I1011" s="1">
        <v>0</v>
      </c>
      <c r="J1011" s="1">
        <v>0</v>
      </c>
      <c r="K1011" s="1">
        <v>0</v>
      </c>
      <c r="L1011" s="1">
        <v>0</v>
      </c>
      <c r="M1011" s="1">
        <v>0</v>
      </c>
      <c r="N1011" s="1">
        <v>0</v>
      </c>
      <c r="O1011" s="1">
        <v>0</v>
      </c>
      <c r="P1011" s="1">
        <v>0</v>
      </c>
      <c r="Q1011" s="1">
        <v>0</v>
      </c>
      <c r="R1011" s="1">
        <f>SUM(F1011:Q1011)</f>
        <v>0</v>
      </c>
    </row>
    <row r="1012" spans="1:18" x14ac:dyDescent="0.25">
      <c r="A1012" s="1">
        <f>A969+16</f>
        <v>381</v>
      </c>
      <c r="B1012" s="115"/>
      <c r="C1012" s="21" t="s">
        <v>12</v>
      </c>
      <c r="D1012" s="21" t="s">
        <v>13</v>
      </c>
      <c r="F1012" s="1">
        <v>0</v>
      </c>
      <c r="G1012" s="1">
        <v>0</v>
      </c>
      <c r="H1012" s="1">
        <v>0</v>
      </c>
      <c r="I1012" s="1">
        <v>0</v>
      </c>
      <c r="J1012" s="1">
        <v>0</v>
      </c>
      <c r="K1012" s="1">
        <v>0</v>
      </c>
      <c r="L1012" s="1">
        <v>0</v>
      </c>
      <c r="M1012" s="1">
        <v>0</v>
      </c>
      <c r="N1012" s="1">
        <v>0</v>
      </c>
      <c r="O1012" s="1">
        <v>0</v>
      </c>
      <c r="P1012" s="1">
        <v>0</v>
      </c>
      <c r="Q1012" s="1">
        <v>0</v>
      </c>
      <c r="R1012" s="1">
        <f>SUM(F1012:Q1012)</f>
        <v>0</v>
      </c>
    </row>
    <row r="1013" spans="1:18" x14ac:dyDescent="0.25">
      <c r="A1013" s="1">
        <f>A970+16</f>
        <v>379</v>
      </c>
      <c r="B1013" s="115"/>
      <c r="C1013" s="21" t="s">
        <v>14</v>
      </c>
      <c r="D1013" s="21" t="s">
        <v>15</v>
      </c>
      <c r="F1013" s="1">
        <v>0</v>
      </c>
      <c r="G1013" s="1">
        <v>0</v>
      </c>
      <c r="H1013" s="1">
        <v>0</v>
      </c>
      <c r="I1013" s="1">
        <v>0</v>
      </c>
      <c r="J1013" s="1">
        <v>0</v>
      </c>
      <c r="K1013" s="1">
        <v>0</v>
      </c>
      <c r="L1013" s="1">
        <v>0</v>
      </c>
      <c r="M1013" s="1">
        <v>0</v>
      </c>
      <c r="N1013" s="1">
        <v>0</v>
      </c>
      <c r="O1013" s="1">
        <v>0</v>
      </c>
      <c r="P1013" s="1">
        <v>0</v>
      </c>
      <c r="Q1013" s="1">
        <v>0</v>
      </c>
      <c r="R1013" s="1">
        <f>SUM(F1013:Q1013)</f>
        <v>0</v>
      </c>
    </row>
    <row r="1014" spans="1:18" x14ac:dyDescent="0.25">
      <c r="B1014" s="115">
        <v>2</v>
      </c>
      <c r="C1014" s="21" t="s">
        <v>16</v>
      </c>
      <c r="D1014" s="115"/>
      <c r="E1014" s="1">
        <v>0</v>
      </c>
      <c r="F1014" s="1">
        <f t="shared" ref="F1014:Q1014" si="157">E1014+F1010-F1011</f>
        <v>0</v>
      </c>
      <c r="G1014" s="1">
        <f t="shared" si="157"/>
        <v>0</v>
      </c>
      <c r="H1014" s="1">
        <f t="shared" si="157"/>
        <v>0</v>
      </c>
      <c r="I1014" s="1">
        <f t="shared" si="157"/>
        <v>0</v>
      </c>
      <c r="J1014" s="1">
        <f t="shared" si="157"/>
        <v>0</v>
      </c>
      <c r="K1014" s="1">
        <f t="shared" si="157"/>
        <v>0</v>
      </c>
      <c r="L1014" s="1">
        <f t="shared" si="157"/>
        <v>0</v>
      </c>
      <c r="M1014" s="1">
        <f t="shared" si="157"/>
        <v>0</v>
      </c>
      <c r="N1014" s="1">
        <f t="shared" si="157"/>
        <v>0</v>
      </c>
      <c r="O1014" s="1">
        <f t="shared" si="157"/>
        <v>0</v>
      </c>
      <c r="P1014" s="1">
        <f t="shared" si="157"/>
        <v>0</v>
      </c>
      <c r="Q1014" s="1">
        <f t="shared" si="157"/>
        <v>0</v>
      </c>
    </row>
    <row r="1015" spans="1:18" x14ac:dyDescent="0.25">
      <c r="B1015" s="115">
        <v>3</v>
      </c>
      <c r="C1015" s="21" t="s">
        <v>459</v>
      </c>
      <c r="D1015" s="115"/>
      <c r="E1015" s="22">
        <v>2.9659999927389435E-3</v>
      </c>
      <c r="F1015" s="1">
        <f t="shared" ref="F1015:Q1015" si="158">E1015-F1026-F1027-F1028+F1011+F1012-F1013</f>
        <v>2.9659999927389435E-3</v>
      </c>
      <c r="G1015" s="1">
        <f t="shared" si="158"/>
        <v>2.9659999927389435E-3</v>
      </c>
      <c r="H1015" s="1">
        <f t="shared" si="158"/>
        <v>2.9659999927389435E-3</v>
      </c>
      <c r="I1015" s="1">
        <f t="shared" si="158"/>
        <v>2.9659999927389435E-3</v>
      </c>
      <c r="J1015" s="1">
        <f t="shared" si="158"/>
        <v>2.9659999927389435E-3</v>
      </c>
      <c r="K1015" s="1">
        <f t="shared" si="158"/>
        <v>2.9659999927389435E-3</v>
      </c>
      <c r="L1015" s="1">
        <f t="shared" si="158"/>
        <v>2.9659999927389435E-3</v>
      </c>
      <c r="M1015" s="1">
        <f t="shared" si="158"/>
        <v>2.9659999927389435E-3</v>
      </c>
      <c r="N1015" s="1">
        <f t="shared" si="158"/>
        <v>2.9659999927389435E-3</v>
      </c>
      <c r="O1015" s="1">
        <f t="shared" si="158"/>
        <v>2.9659999927389435E-3</v>
      </c>
      <c r="P1015" s="1">
        <f t="shared" si="158"/>
        <v>2.9659999927389435E-3</v>
      </c>
      <c r="Q1015" s="1">
        <f t="shared" si="158"/>
        <v>2.9659999927389435E-3</v>
      </c>
    </row>
    <row r="1016" spans="1:18" x14ac:dyDescent="0.25">
      <c r="B1016" s="115">
        <v>4</v>
      </c>
      <c r="C1016" s="21" t="s">
        <v>18</v>
      </c>
      <c r="D1016" s="115"/>
      <c r="E1016" s="23">
        <v>0</v>
      </c>
      <c r="F1016" s="23">
        <f t="shared" ref="F1016:Q1016" si="159">E1016+F1009-F1010</f>
        <v>0</v>
      </c>
      <c r="G1016" s="23">
        <f t="shared" si="159"/>
        <v>0</v>
      </c>
      <c r="H1016" s="23">
        <f t="shared" si="159"/>
        <v>0</v>
      </c>
      <c r="I1016" s="23">
        <f t="shared" si="159"/>
        <v>0</v>
      </c>
      <c r="J1016" s="23">
        <f t="shared" si="159"/>
        <v>0</v>
      </c>
      <c r="K1016" s="23">
        <f t="shared" si="159"/>
        <v>0</v>
      </c>
      <c r="L1016" s="23">
        <f t="shared" si="159"/>
        <v>0</v>
      </c>
      <c r="M1016" s="23">
        <f t="shared" si="159"/>
        <v>0</v>
      </c>
      <c r="N1016" s="23">
        <f t="shared" si="159"/>
        <v>0</v>
      </c>
      <c r="O1016" s="23">
        <f t="shared" si="159"/>
        <v>0</v>
      </c>
      <c r="P1016" s="23">
        <f t="shared" si="159"/>
        <v>0</v>
      </c>
      <c r="Q1016" s="23">
        <f t="shared" si="159"/>
        <v>0</v>
      </c>
    </row>
    <row r="1017" spans="1:18" x14ac:dyDescent="0.25">
      <c r="B1017" s="115">
        <v>5</v>
      </c>
      <c r="C1017" s="21" t="s">
        <v>460</v>
      </c>
      <c r="D1017" s="115"/>
      <c r="E1017" s="23">
        <f>ROUND(SUM(E1014:E1016),2)</f>
        <v>0</v>
      </c>
      <c r="F1017" s="23">
        <f t="shared" ref="F1017:Q1017" si="160">SUM(F1014:F1016)</f>
        <v>2.9659999927389435E-3</v>
      </c>
      <c r="G1017" s="23">
        <f t="shared" si="160"/>
        <v>2.9659999927389435E-3</v>
      </c>
      <c r="H1017" s="23">
        <f t="shared" si="160"/>
        <v>2.9659999927389435E-3</v>
      </c>
      <c r="I1017" s="23">
        <f t="shared" si="160"/>
        <v>2.9659999927389435E-3</v>
      </c>
      <c r="J1017" s="23">
        <f t="shared" si="160"/>
        <v>2.9659999927389435E-3</v>
      </c>
      <c r="K1017" s="23">
        <f t="shared" si="160"/>
        <v>2.9659999927389435E-3</v>
      </c>
      <c r="L1017" s="23">
        <f t="shared" si="160"/>
        <v>2.9659999927389435E-3</v>
      </c>
      <c r="M1017" s="23">
        <f t="shared" si="160"/>
        <v>2.9659999927389435E-3</v>
      </c>
      <c r="N1017" s="23">
        <f t="shared" si="160"/>
        <v>2.9659999927389435E-3</v>
      </c>
      <c r="O1017" s="23">
        <f t="shared" si="160"/>
        <v>2.9659999927389435E-3</v>
      </c>
      <c r="P1017" s="23">
        <f t="shared" si="160"/>
        <v>2.9659999927389435E-3</v>
      </c>
      <c r="Q1017" s="23">
        <f t="shared" si="160"/>
        <v>2.9659999927389435E-3</v>
      </c>
    </row>
    <row r="1018" spans="1:18" x14ac:dyDescent="0.25">
      <c r="B1018" s="115"/>
      <c r="C1018" s="21"/>
    </row>
    <row r="1019" spans="1:18" x14ac:dyDescent="0.25">
      <c r="B1019" s="115">
        <v>6</v>
      </c>
      <c r="C1019" s="21" t="s">
        <v>20</v>
      </c>
      <c r="D1019" s="21"/>
      <c r="F1019" s="1">
        <f t="shared" ref="F1019:Q1019" si="161">(E1017+F1017)/2</f>
        <v>1.4829999963694718E-3</v>
      </c>
      <c r="G1019" s="1">
        <f t="shared" si="161"/>
        <v>2.9659999927389435E-3</v>
      </c>
      <c r="H1019" s="1">
        <f t="shared" si="161"/>
        <v>2.9659999927389435E-3</v>
      </c>
      <c r="I1019" s="1">
        <f t="shared" si="161"/>
        <v>2.9659999927389435E-3</v>
      </c>
      <c r="J1019" s="1">
        <f t="shared" si="161"/>
        <v>2.9659999927389435E-3</v>
      </c>
      <c r="K1019" s="1">
        <f t="shared" si="161"/>
        <v>2.9659999927389435E-3</v>
      </c>
      <c r="L1019" s="1">
        <f t="shared" si="161"/>
        <v>2.9659999927389435E-3</v>
      </c>
      <c r="M1019" s="1">
        <f t="shared" si="161"/>
        <v>2.9659999927389435E-3</v>
      </c>
      <c r="N1019" s="1">
        <f t="shared" si="161"/>
        <v>2.9659999927389435E-3</v>
      </c>
      <c r="O1019" s="1">
        <f t="shared" si="161"/>
        <v>2.9659999927389435E-3</v>
      </c>
      <c r="P1019" s="1">
        <f t="shared" si="161"/>
        <v>2.9659999927389435E-3</v>
      </c>
      <c r="Q1019" s="1">
        <f t="shared" si="161"/>
        <v>2.9659999927389435E-3</v>
      </c>
    </row>
    <row r="1020" spans="1:18" x14ac:dyDescent="0.25">
      <c r="B1020" s="24"/>
      <c r="C1020" s="25"/>
    </row>
    <row r="1021" spans="1:18" x14ac:dyDescent="0.25">
      <c r="B1021" s="115">
        <v>7</v>
      </c>
      <c r="C1021" s="21" t="s">
        <v>21</v>
      </c>
      <c r="F1021" s="26"/>
      <c r="G1021" s="26"/>
      <c r="H1021" s="26"/>
      <c r="I1021" s="26"/>
      <c r="J1021" s="26"/>
      <c r="K1021" s="26"/>
      <c r="L1021" s="26"/>
      <c r="M1021" s="26"/>
      <c r="N1021" s="26"/>
      <c r="O1021" s="26"/>
      <c r="P1021" s="26"/>
      <c r="Q1021" s="26"/>
    </row>
    <row r="1022" spans="1:18" x14ac:dyDescent="0.25">
      <c r="B1022" s="24"/>
      <c r="C1022" s="21" t="s">
        <v>6</v>
      </c>
      <c r="D1022" s="21" t="s">
        <v>454</v>
      </c>
      <c r="F1022" s="1">
        <f>F1019*Inputs!C$15</f>
        <v>7.4015128620883901E-6</v>
      </c>
      <c r="G1022" s="1">
        <f>G1019*Inputs!D$15</f>
        <v>1.480302572417678E-5</v>
      </c>
      <c r="H1022" s="1">
        <f>H1019*Inputs!E$15</f>
        <v>1.480302572417678E-5</v>
      </c>
      <c r="I1022" s="1">
        <f>I1019*Inputs!F$15</f>
        <v>1.480302572417678E-5</v>
      </c>
      <c r="J1022" s="1">
        <f>J1019*Inputs!G$15</f>
        <v>1.480302572417678E-5</v>
      </c>
      <c r="K1022" s="1">
        <f>K1019*Inputs!H$15</f>
        <v>1.480302572417678E-5</v>
      </c>
      <c r="L1022" s="1">
        <f>L1019*Inputs!I$15</f>
        <v>1.480302572417678E-5</v>
      </c>
      <c r="M1022" s="1">
        <f>M1019*Inputs!J$15</f>
        <v>1.480302572417678E-5</v>
      </c>
      <c r="N1022" s="1">
        <f>N1019*Inputs!K$15</f>
        <v>1.480302572417678E-5</v>
      </c>
      <c r="O1022" s="1">
        <f>O1019*Inputs!L$15</f>
        <v>1.480302572417678E-5</v>
      </c>
      <c r="P1022" s="1">
        <f>P1019*Inputs!M$15</f>
        <v>1.480302572417678E-5</v>
      </c>
      <c r="Q1022" s="1">
        <f>Q1019*Inputs!N$15</f>
        <v>1.480302572417678E-5</v>
      </c>
      <c r="R1022" s="1">
        <f>SUM(F1022:Q1022)</f>
        <v>1.7023479582803296E-4</v>
      </c>
    </row>
    <row r="1023" spans="1:18" x14ac:dyDescent="0.25">
      <c r="B1023" s="24"/>
      <c r="C1023" s="21" t="s">
        <v>8</v>
      </c>
      <c r="D1023" s="21" t="s">
        <v>455</v>
      </c>
      <c r="F1023" s="1">
        <f>F1019*Inputs!C$14</f>
        <v>1.1030325730842918E-6</v>
      </c>
      <c r="G1023" s="1">
        <f>G1019*Inputs!D$14</f>
        <v>2.2060651461685836E-6</v>
      </c>
      <c r="H1023" s="1">
        <f>H1019*Inputs!E$14</f>
        <v>2.2060651461685836E-6</v>
      </c>
      <c r="I1023" s="1">
        <f>I1019*Inputs!F$14</f>
        <v>2.2060651461685836E-6</v>
      </c>
      <c r="J1023" s="1">
        <f>J1019*Inputs!G$14</f>
        <v>2.2060651461685836E-6</v>
      </c>
      <c r="K1023" s="1">
        <f>K1019*Inputs!H$14</f>
        <v>2.2060651461685836E-6</v>
      </c>
      <c r="L1023" s="1">
        <f>L1019*Inputs!I$14</f>
        <v>2.2060651461685836E-6</v>
      </c>
      <c r="M1023" s="1">
        <f>M1019*Inputs!J$14</f>
        <v>2.2060651461685836E-6</v>
      </c>
      <c r="N1023" s="1">
        <f>N1019*Inputs!K$14</f>
        <v>2.2060651461685836E-6</v>
      </c>
      <c r="O1023" s="1">
        <f>O1019*Inputs!L$14</f>
        <v>2.2060651461685836E-6</v>
      </c>
      <c r="P1023" s="1">
        <f>P1019*Inputs!M$14</f>
        <v>2.2060651461685836E-6</v>
      </c>
      <c r="Q1023" s="1">
        <f>Q1019*Inputs!N$14</f>
        <v>2.2060651461685836E-6</v>
      </c>
      <c r="R1023" s="1">
        <f>SUM(F1023:Q1023)</f>
        <v>2.5369749180938705E-5</v>
      </c>
    </row>
    <row r="1024" spans="1:18" x14ac:dyDescent="0.25">
      <c r="B1024" s="24"/>
      <c r="C1024" s="25"/>
      <c r="G1024" s="26"/>
      <c r="H1024" s="26"/>
      <c r="I1024" s="26"/>
      <c r="J1024" s="26"/>
      <c r="K1024" s="26"/>
      <c r="L1024" s="26"/>
      <c r="M1024" s="26"/>
      <c r="N1024" s="26"/>
      <c r="O1024" s="26"/>
      <c r="P1024" s="26"/>
      <c r="Q1024" s="26"/>
    </row>
    <row r="1025" spans="1:18" x14ac:dyDescent="0.25">
      <c r="B1025" s="115">
        <v>8</v>
      </c>
      <c r="C1025" s="21" t="s">
        <v>24</v>
      </c>
    </row>
    <row r="1026" spans="1:18" x14ac:dyDescent="0.25">
      <c r="A1026" s="1">
        <f>A983+16</f>
        <v>377</v>
      </c>
      <c r="B1026" s="24"/>
      <c r="C1026" s="21" t="s">
        <v>6</v>
      </c>
      <c r="D1026" s="21" t="s">
        <v>25</v>
      </c>
      <c r="E1026" s="27"/>
      <c r="F1026" s="1">
        <v>0</v>
      </c>
      <c r="G1026" s="1">
        <v>0</v>
      </c>
      <c r="H1026" s="1">
        <v>0</v>
      </c>
      <c r="I1026" s="1">
        <v>0</v>
      </c>
      <c r="J1026" s="1">
        <v>0</v>
      </c>
      <c r="K1026" s="1">
        <v>0</v>
      </c>
      <c r="L1026" s="1">
        <v>0</v>
      </c>
      <c r="M1026" s="1">
        <v>0</v>
      </c>
      <c r="N1026" s="1">
        <v>0</v>
      </c>
      <c r="O1026" s="1">
        <v>0</v>
      </c>
      <c r="P1026" s="1">
        <v>0</v>
      </c>
      <c r="Q1026" s="1">
        <v>0</v>
      </c>
      <c r="R1026" s="1">
        <f>SUM(F1026:Q1026)</f>
        <v>0</v>
      </c>
    </row>
    <row r="1027" spans="1:18" x14ac:dyDescent="0.25">
      <c r="A1027" s="1">
        <v>0</v>
      </c>
      <c r="B1027" s="24"/>
      <c r="C1027" s="21" t="s">
        <v>8</v>
      </c>
      <c r="D1027" s="21" t="s">
        <v>26</v>
      </c>
      <c r="F1027" s="1">
        <v>0</v>
      </c>
      <c r="G1027" s="1">
        <v>0</v>
      </c>
      <c r="H1027" s="1">
        <v>0</v>
      </c>
      <c r="I1027" s="1">
        <v>0</v>
      </c>
      <c r="J1027" s="1">
        <v>0</v>
      </c>
      <c r="K1027" s="1">
        <v>0</v>
      </c>
      <c r="L1027" s="1">
        <v>0</v>
      </c>
      <c r="M1027" s="1">
        <v>0</v>
      </c>
      <c r="N1027" s="1">
        <v>0</v>
      </c>
      <c r="O1027" s="1">
        <v>0</v>
      </c>
      <c r="P1027" s="1">
        <v>0</v>
      </c>
      <c r="Q1027" s="1">
        <v>0</v>
      </c>
      <c r="R1027" s="1">
        <f>SUM(F1027:Q1027)</f>
        <v>0</v>
      </c>
    </row>
    <row r="1028" spans="1:18" x14ac:dyDescent="0.25">
      <c r="B1028" s="24"/>
      <c r="C1028" s="21" t="s">
        <v>10</v>
      </c>
      <c r="D1028" s="21" t="s">
        <v>27</v>
      </c>
      <c r="F1028" s="1">
        <v>0</v>
      </c>
      <c r="G1028" s="1">
        <v>0</v>
      </c>
      <c r="H1028" s="1">
        <v>0</v>
      </c>
      <c r="I1028" s="1">
        <v>0</v>
      </c>
      <c r="J1028" s="1">
        <v>0</v>
      </c>
      <c r="K1028" s="1">
        <v>0</v>
      </c>
      <c r="L1028" s="1">
        <v>0</v>
      </c>
      <c r="M1028" s="1">
        <v>0</v>
      </c>
      <c r="N1028" s="1">
        <v>0</v>
      </c>
      <c r="O1028" s="1">
        <v>0</v>
      </c>
      <c r="P1028" s="1">
        <v>0</v>
      </c>
      <c r="Q1028" s="1">
        <v>0</v>
      </c>
      <c r="R1028" s="1">
        <f>SUM(F1028:Q1028)</f>
        <v>0</v>
      </c>
    </row>
    <row r="1029" spans="1:18" x14ac:dyDescent="0.25">
      <c r="B1029" s="24"/>
      <c r="C1029" s="21" t="s">
        <v>12</v>
      </c>
      <c r="D1029" s="21" t="s">
        <v>28</v>
      </c>
      <c r="F1029" s="1">
        <v>0</v>
      </c>
      <c r="G1029" s="1">
        <v>0</v>
      </c>
      <c r="H1029" s="1">
        <v>0</v>
      </c>
      <c r="I1029" s="1">
        <v>0</v>
      </c>
      <c r="J1029" s="1">
        <v>0</v>
      </c>
      <c r="K1029" s="1">
        <v>0</v>
      </c>
      <c r="L1029" s="1">
        <v>0</v>
      </c>
      <c r="M1029" s="1">
        <v>0</v>
      </c>
      <c r="N1029" s="1">
        <v>0</v>
      </c>
      <c r="O1029" s="1">
        <v>0</v>
      </c>
      <c r="P1029" s="1">
        <v>0</v>
      </c>
      <c r="Q1029" s="1">
        <v>0</v>
      </c>
      <c r="R1029" s="1">
        <f>SUM(F1029:Q1029)</f>
        <v>0</v>
      </c>
    </row>
    <row r="1030" spans="1:18" x14ac:dyDescent="0.25">
      <c r="B1030" s="24"/>
      <c r="C1030" s="21" t="s">
        <v>14</v>
      </c>
      <c r="D1030" s="21" t="s">
        <v>29</v>
      </c>
      <c r="F1030" s="23">
        <v>0</v>
      </c>
      <c r="G1030" s="23">
        <v>0</v>
      </c>
      <c r="H1030" s="23">
        <v>0</v>
      </c>
      <c r="I1030" s="23">
        <v>0</v>
      </c>
      <c r="J1030" s="23">
        <v>0</v>
      </c>
      <c r="K1030" s="23">
        <v>0</v>
      </c>
      <c r="L1030" s="23">
        <v>0</v>
      </c>
      <c r="M1030" s="23">
        <v>0</v>
      </c>
      <c r="N1030" s="23">
        <v>0</v>
      </c>
      <c r="O1030" s="23">
        <v>0</v>
      </c>
      <c r="P1030" s="23">
        <v>0</v>
      </c>
      <c r="Q1030" s="23">
        <v>0</v>
      </c>
      <c r="R1030" s="23">
        <f>SUM(F1030:Q1030)</f>
        <v>0</v>
      </c>
    </row>
    <row r="1031" spans="1:18" x14ac:dyDescent="0.25">
      <c r="B1031" s="24"/>
      <c r="C1031" s="25"/>
      <c r="D1031" s="28"/>
      <c r="F1031" s="28"/>
      <c r="G1031" s="28"/>
      <c r="H1031" s="28"/>
      <c r="I1031" s="28"/>
      <c r="J1031" s="28"/>
      <c r="K1031" s="28"/>
      <c r="L1031" s="28"/>
      <c r="M1031" s="28"/>
      <c r="N1031" s="28"/>
      <c r="O1031" s="28"/>
      <c r="P1031" s="28"/>
      <c r="Q1031" s="28"/>
    </row>
    <row r="1032" spans="1:18" ht="13" thickBot="1" x14ac:dyDescent="0.3">
      <c r="B1032" s="115">
        <v>9</v>
      </c>
      <c r="C1032" s="21" t="s">
        <v>457</v>
      </c>
      <c r="F1032" s="29">
        <f>ROUND(SUM(F1022:F1030),2)</f>
        <v>0</v>
      </c>
      <c r="G1032" s="29">
        <f t="shared" ref="G1032:Q1032" si="162">ROUND(SUM(G1022:G1030),2)</f>
        <v>0</v>
      </c>
      <c r="H1032" s="29">
        <f t="shared" si="162"/>
        <v>0</v>
      </c>
      <c r="I1032" s="29">
        <f t="shared" si="162"/>
        <v>0</v>
      </c>
      <c r="J1032" s="29">
        <f t="shared" si="162"/>
        <v>0</v>
      </c>
      <c r="K1032" s="29">
        <f t="shared" si="162"/>
        <v>0</v>
      </c>
      <c r="L1032" s="29">
        <f t="shared" si="162"/>
        <v>0</v>
      </c>
      <c r="M1032" s="29">
        <f t="shared" si="162"/>
        <v>0</v>
      </c>
      <c r="N1032" s="29">
        <f t="shared" si="162"/>
        <v>0</v>
      </c>
      <c r="O1032" s="29">
        <f t="shared" si="162"/>
        <v>0</v>
      </c>
      <c r="P1032" s="29">
        <f t="shared" si="162"/>
        <v>0</v>
      </c>
      <c r="Q1032" s="29">
        <f t="shared" si="162"/>
        <v>0</v>
      </c>
      <c r="R1032" s="29">
        <f>ROUND(SUM(R1022:R1030),2)</f>
        <v>0</v>
      </c>
    </row>
    <row r="1033" spans="1:18" ht="13" thickTop="1" x14ac:dyDescent="0.25">
      <c r="B1033" s="24"/>
      <c r="C1033" s="25"/>
    </row>
    <row r="1034" spans="1:18" x14ac:dyDescent="0.25">
      <c r="B1034" s="30"/>
      <c r="C1034" s="30" t="s">
        <v>33</v>
      </c>
    </row>
    <row r="1035" spans="1:18" x14ac:dyDescent="0.25">
      <c r="C1035" s="21" t="s">
        <v>34</v>
      </c>
      <c r="D1035" s="21" t="s">
        <v>35</v>
      </c>
    </row>
    <row r="1036" spans="1:18" x14ac:dyDescent="0.25">
      <c r="C1036" s="21" t="s">
        <v>36</v>
      </c>
      <c r="D1036" s="21" t="s">
        <v>37</v>
      </c>
    </row>
    <row r="1037" spans="1:18" x14ac:dyDescent="0.25">
      <c r="C1037" s="21" t="s">
        <v>38</v>
      </c>
      <c r="D1037" s="21" t="s">
        <v>39</v>
      </c>
    </row>
    <row r="1038" spans="1:18" x14ac:dyDescent="0.25">
      <c r="C1038" s="21" t="s">
        <v>40</v>
      </c>
      <c r="D1038" s="21" t="s">
        <v>456</v>
      </c>
    </row>
    <row r="1039" spans="1:18" x14ac:dyDescent="0.25">
      <c r="C1039" s="21" t="s">
        <v>42</v>
      </c>
      <c r="D1039" s="31" t="s">
        <v>43</v>
      </c>
    </row>
    <row r="1040" spans="1:18" x14ac:dyDescent="0.25">
      <c r="C1040" s="21" t="s">
        <v>44</v>
      </c>
      <c r="D1040" s="31" t="s">
        <v>45</v>
      </c>
      <c r="G1040" s="32"/>
    </row>
    <row r="1041" spans="1:20" x14ac:dyDescent="0.25">
      <c r="C1041" s="21" t="s">
        <v>46</v>
      </c>
      <c r="D1041" s="21" t="s">
        <v>47</v>
      </c>
    </row>
    <row r="1042" spans="1:20" x14ac:dyDescent="0.25">
      <c r="C1042" s="21" t="s">
        <v>48</v>
      </c>
      <c r="D1042" s="21" t="s">
        <v>458</v>
      </c>
    </row>
    <row r="1043" spans="1:20" x14ac:dyDescent="0.25">
      <c r="B1043" s="21"/>
      <c r="C1043" s="21"/>
    </row>
    <row r="1044" spans="1:20" s="574" customFormat="1" ht="14" x14ac:dyDescent="0.3">
      <c r="B1044" s="575" t="str">
        <f>Inputs!$A$6</f>
        <v>JANUARY 2021 THROUGH DECEMBER 2021</v>
      </c>
      <c r="C1044" s="575"/>
      <c r="D1044" s="575"/>
      <c r="E1044" s="575"/>
      <c r="F1044" s="575"/>
      <c r="G1044" s="575"/>
      <c r="H1044" s="575"/>
      <c r="I1044" s="575"/>
      <c r="J1044" s="575"/>
      <c r="K1044" s="575"/>
      <c r="L1044" s="575"/>
      <c r="M1044" s="575"/>
      <c r="N1044" s="575"/>
      <c r="O1044" s="575"/>
      <c r="P1044" s="575"/>
      <c r="Q1044" s="575"/>
      <c r="R1044" s="575"/>
      <c r="T1044" s="574">
        <v>22</v>
      </c>
    </row>
    <row r="1045" spans="1:20" s="574" customFormat="1" ht="14" x14ac:dyDescent="0.3">
      <c r="B1045" s="577"/>
      <c r="C1045" s="576"/>
      <c r="D1045" s="576"/>
      <c r="E1045" s="576"/>
      <c r="F1045" s="576"/>
      <c r="G1045" s="576"/>
      <c r="H1045" s="576"/>
      <c r="I1045" s="576"/>
      <c r="J1045" s="577" t="s">
        <v>629</v>
      </c>
      <c r="K1045" s="576"/>
      <c r="L1045" s="576"/>
      <c r="M1045" s="576"/>
      <c r="N1045" s="576"/>
      <c r="O1045" s="576"/>
      <c r="P1045" s="576"/>
      <c r="Q1045" s="576"/>
      <c r="R1045" s="576"/>
    </row>
    <row r="1046" spans="1:20" x14ac:dyDescent="0.25">
      <c r="B1046" s="9"/>
      <c r="C1046" s="9"/>
      <c r="D1046" s="9"/>
      <c r="E1046" s="9"/>
      <c r="F1046" s="9"/>
      <c r="G1046" s="9"/>
      <c r="H1046" s="9"/>
      <c r="I1046" s="9"/>
      <c r="J1046" s="9"/>
      <c r="K1046" s="9"/>
      <c r="L1046" s="9"/>
      <c r="M1046" s="9"/>
      <c r="N1046" s="9"/>
      <c r="O1046" s="9"/>
      <c r="P1046" s="9"/>
      <c r="Q1046" s="9"/>
      <c r="R1046" s="9"/>
    </row>
    <row r="1047" spans="1:20" x14ac:dyDescent="0.25">
      <c r="B1047" s="9"/>
      <c r="C1047" s="9"/>
      <c r="D1047" s="9"/>
      <c r="E1047" s="9"/>
      <c r="F1047" s="9"/>
      <c r="G1047" s="9"/>
      <c r="H1047" s="9"/>
      <c r="I1047" s="9"/>
      <c r="J1047" s="9"/>
      <c r="K1047" s="9"/>
      <c r="L1047" s="9"/>
      <c r="M1047" s="9"/>
      <c r="N1047" s="9"/>
      <c r="O1047" s="9"/>
      <c r="P1047" s="9"/>
      <c r="Q1047" s="9"/>
      <c r="R1047" s="9"/>
    </row>
    <row r="1048" spans="1:20" ht="13" thickBot="1" x14ac:dyDescent="0.3">
      <c r="B1048" s="10"/>
      <c r="C1048" s="10"/>
      <c r="D1048" s="11"/>
      <c r="E1048" s="11"/>
      <c r="F1048" s="11"/>
      <c r="G1048" s="11"/>
      <c r="H1048" s="11"/>
      <c r="I1048" s="11"/>
      <c r="J1048" s="11"/>
      <c r="K1048" s="3"/>
      <c r="L1048" s="3"/>
      <c r="M1048" s="3"/>
      <c r="N1048" s="3"/>
      <c r="O1048" s="3"/>
      <c r="P1048" s="3"/>
      <c r="Q1048" s="3"/>
      <c r="R1048" s="3"/>
    </row>
    <row r="1049" spans="1:20" x14ac:dyDescent="0.25">
      <c r="B1049" s="315"/>
      <c r="C1049" s="316"/>
      <c r="D1049" s="317"/>
      <c r="E1049" s="15" t="s">
        <v>0</v>
      </c>
      <c r="F1049" s="15" t="str">
        <f>Inputs!C$11</f>
        <v>Estimated</v>
      </c>
      <c r="G1049" s="15" t="str">
        <f>Inputs!D$11</f>
        <v>Estimated</v>
      </c>
      <c r="H1049" s="15" t="str">
        <f>Inputs!E$11</f>
        <v>Estimated</v>
      </c>
      <c r="I1049" s="15" t="str">
        <f>Inputs!F$11</f>
        <v>Estimated</v>
      </c>
      <c r="J1049" s="15" t="str">
        <f>Inputs!G$11</f>
        <v>Estimated</v>
      </c>
      <c r="K1049" s="15" t="str">
        <f>Inputs!H$11</f>
        <v>Estimated</v>
      </c>
      <c r="L1049" s="15" t="str">
        <f>Inputs!I$11</f>
        <v>Estimated</v>
      </c>
      <c r="M1049" s="15" t="str">
        <f>Inputs!J$11</f>
        <v>Estimated</v>
      </c>
      <c r="N1049" s="15" t="str">
        <f>Inputs!K$11</f>
        <v>Estimated</v>
      </c>
      <c r="O1049" s="15" t="str">
        <f>Inputs!L$11</f>
        <v>Estimated</v>
      </c>
      <c r="P1049" s="15" t="str">
        <f>Inputs!M$11</f>
        <v>Estimated</v>
      </c>
      <c r="Q1049" s="15" t="str">
        <f>Inputs!N$11</f>
        <v>Estimated</v>
      </c>
      <c r="R1049" s="314" t="s">
        <v>461</v>
      </c>
    </row>
    <row r="1050" spans="1:20" ht="13" thickBot="1" x14ac:dyDescent="0.3">
      <c r="B1050" s="310"/>
      <c r="C1050" s="18"/>
      <c r="D1050" s="20" t="s">
        <v>3</v>
      </c>
      <c r="E1050" s="19" t="s">
        <v>4</v>
      </c>
      <c r="F1050" s="19" t="str">
        <f>Inputs!C$12</f>
        <v>January</v>
      </c>
      <c r="G1050" s="19" t="str">
        <f>Inputs!D$12</f>
        <v>February</v>
      </c>
      <c r="H1050" s="19" t="str">
        <f>Inputs!E$12</f>
        <v xml:space="preserve">March </v>
      </c>
      <c r="I1050" s="19" t="str">
        <f>Inputs!F$12</f>
        <v xml:space="preserve">April </v>
      </c>
      <c r="J1050" s="19" t="str">
        <f>Inputs!G$12</f>
        <v>May</v>
      </c>
      <c r="K1050" s="19" t="str">
        <f>Inputs!H$12</f>
        <v>June</v>
      </c>
      <c r="L1050" s="19" t="str">
        <f>Inputs!I$12</f>
        <v>July</v>
      </c>
      <c r="M1050" s="19" t="str">
        <f>Inputs!J$12</f>
        <v>August</v>
      </c>
      <c r="N1050" s="19" t="str">
        <f>Inputs!K$12</f>
        <v>September</v>
      </c>
      <c r="O1050" s="19" t="str">
        <f>Inputs!L$12</f>
        <v>October</v>
      </c>
      <c r="P1050" s="19" t="str">
        <f>Inputs!M$12</f>
        <v>November</v>
      </c>
      <c r="Q1050" s="19" t="str">
        <f>Inputs!N$12</f>
        <v>December</v>
      </c>
      <c r="R1050" s="20" t="str">
        <f>Inputs!O$12</f>
        <v>Total</v>
      </c>
    </row>
    <row r="1051" spans="1:20" x14ac:dyDescent="0.25">
      <c r="B1051" s="115">
        <v>1</v>
      </c>
      <c r="C1051" s="21" t="s">
        <v>5</v>
      </c>
      <c r="D1051" s="115"/>
    </row>
    <row r="1052" spans="1:20" x14ac:dyDescent="0.25">
      <c r="A1052" s="1">
        <f>A1009+16</f>
        <v>385</v>
      </c>
      <c r="B1052" s="115"/>
      <c r="C1052" s="21" t="s">
        <v>6</v>
      </c>
      <c r="D1052" s="21" t="s">
        <v>7</v>
      </c>
      <c r="F1052" s="1">
        <v>0</v>
      </c>
      <c r="G1052" s="1">
        <v>0</v>
      </c>
      <c r="H1052" s="1">
        <v>0</v>
      </c>
      <c r="I1052" s="1">
        <v>0</v>
      </c>
      <c r="J1052" s="1">
        <v>0</v>
      </c>
      <c r="K1052" s="1">
        <v>0</v>
      </c>
      <c r="L1052" s="1">
        <v>0</v>
      </c>
      <c r="M1052" s="1">
        <v>0</v>
      </c>
      <c r="N1052" s="1">
        <v>0</v>
      </c>
      <c r="O1052" s="1">
        <v>0</v>
      </c>
      <c r="P1052" s="1">
        <v>0</v>
      </c>
      <c r="Q1052" s="1">
        <v>0</v>
      </c>
      <c r="R1052" s="1">
        <f>SUM(F1052:Q1052)</f>
        <v>0</v>
      </c>
    </row>
    <row r="1053" spans="1:20" x14ac:dyDescent="0.25">
      <c r="A1053" s="1">
        <f>A1010+16</f>
        <v>390</v>
      </c>
      <c r="B1053" s="115"/>
      <c r="C1053" s="21" t="s">
        <v>8</v>
      </c>
      <c r="D1053" s="21" t="s">
        <v>9</v>
      </c>
      <c r="F1053" s="1">
        <v>0</v>
      </c>
      <c r="G1053" s="1">
        <v>0</v>
      </c>
      <c r="H1053" s="1">
        <v>0</v>
      </c>
      <c r="I1053" s="1">
        <v>0</v>
      </c>
      <c r="J1053" s="1">
        <v>0</v>
      </c>
      <c r="K1053" s="1">
        <v>0</v>
      </c>
      <c r="L1053" s="1">
        <v>0</v>
      </c>
      <c r="M1053" s="1">
        <v>0</v>
      </c>
      <c r="N1053" s="1">
        <v>0</v>
      </c>
      <c r="O1053" s="1">
        <v>0</v>
      </c>
      <c r="P1053" s="1">
        <v>0</v>
      </c>
      <c r="Q1053" s="1">
        <v>0</v>
      </c>
      <c r="R1053" s="1">
        <f>SUM(F1053:Q1053)</f>
        <v>0</v>
      </c>
    </row>
    <row r="1054" spans="1:20" x14ac:dyDescent="0.25">
      <c r="A1054" s="1">
        <f>A1011+16</f>
        <v>388</v>
      </c>
      <c r="B1054" s="115"/>
      <c r="C1054" s="21" t="s">
        <v>10</v>
      </c>
      <c r="D1054" s="21" t="s">
        <v>11</v>
      </c>
      <c r="F1054" s="1">
        <v>0</v>
      </c>
      <c r="G1054" s="1">
        <v>0</v>
      </c>
      <c r="H1054" s="1">
        <v>0</v>
      </c>
      <c r="I1054" s="1">
        <v>0</v>
      </c>
      <c r="J1054" s="1">
        <v>0</v>
      </c>
      <c r="K1054" s="1">
        <v>0</v>
      </c>
      <c r="L1054" s="1">
        <v>0</v>
      </c>
      <c r="M1054" s="1">
        <v>0</v>
      </c>
      <c r="N1054" s="1">
        <v>0</v>
      </c>
      <c r="O1054" s="1">
        <v>0</v>
      </c>
      <c r="P1054" s="1">
        <v>0</v>
      </c>
      <c r="Q1054" s="1">
        <v>0</v>
      </c>
      <c r="R1054" s="1">
        <f>SUM(F1054:Q1054)</f>
        <v>0</v>
      </c>
    </row>
    <row r="1055" spans="1:20" x14ac:dyDescent="0.25">
      <c r="A1055" s="1">
        <f>A1012+16</f>
        <v>397</v>
      </c>
      <c r="B1055" s="115"/>
      <c r="C1055" s="21" t="s">
        <v>12</v>
      </c>
      <c r="D1055" s="21" t="s">
        <v>13</v>
      </c>
      <c r="F1055" s="1">
        <v>0</v>
      </c>
      <c r="G1055" s="1">
        <v>0</v>
      </c>
      <c r="H1055" s="1">
        <v>0</v>
      </c>
      <c r="I1055" s="1">
        <v>0</v>
      </c>
      <c r="J1055" s="1">
        <v>0</v>
      </c>
      <c r="K1055" s="1">
        <v>0</v>
      </c>
      <c r="L1055" s="1">
        <v>0</v>
      </c>
      <c r="M1055" s="1">
        <v>0</v>
      </c>
      <c r="N1055" s="1">
        <v>0</v>
      </c>
      <c r="O1055" s="1">
        <v>0</v>
      </c>
      <c r="P1055" s="1">
        <v>0</v>
      </c>
      <c r="Q1055" s="1">
        <v>0</v>
      </c>
      <c r="R1055" s="1">
        <f>SUM(F1055:Q1055)</f>
        <v>0</v>
      </c>
    </row>
    <row r="1056" spans="1:20" x14ac:dyDescent="0.25">
      <c r="A1056" s="1">
        <f>A1013+16</f>
        <v>395</v>
      </c>
      <c r="B1056" s="115"/>
      <c r="C1056" s="21" t="s">
        <v>14</v>
      </c>
      <c r="D1056" s="21" t="s">
        <v>15</v>
      </c>
      <c r="F1056" s="1">
        <v>0</v>
      </c>
      <c r="G1056" s="1">
        <v>0</v>
      </c>
      <c r="H1056" s="1">
        <v>0</v>
      </c>
      <c r="I1056" s="1">
        <v>0</v>
      </c>
      <c r="J1056" s="1">
        <v>0</v>
      </c>
      <c r="K1056" s="1">
        <v>0</v>
      </c>
      <c r="L1056" s="1">
        <v>0</v>
      </c>
      <c r="M1056" s="1">
        <v>0</v>
      </c>
      <c r="N1056" s="1">
        <v>0</v>
      </c>
      <c r="O1056" s="1">
        <v>0</v>
      </c>
      <c r="P1056" s="1">
        <v>0</v>
      </c>
      <c r="Q1056" s="1">
        <v>0</v>
      </c>
      <c r="R1056" s="1">
        <f>SUM(F1056:Q1056)</f>
        <v>0</v>
      </c>
    </row>
    <row r="1057" spans="1:18" x14ac:dyDescent="0.25">
      <c r="B1057" s="115">
        <v>2</v>
      </c>
      <c r="C1057" s="21" t="s">
        <v>16</v>
      </c>
      <c r="D1057" s="115"/>
      <c r="E1057" s="1">
        <v>0</v>
      </c>
      <c r="F1057" s="1">
        <f t="shared" ref="F1057:Q1057" si="163">E1057+F1053-F1054</f>
        <v>0</v>
      </c>
      <c r="G1057" s="1">
        <f t="shared" si="163"/>
        <v>0</v>
      </c>
      <c r="H1057" s="1">
        <f t="shared" si="163"/>
        <v>0</v>
      </c>
      <c r="I1057" s="1">
        <f t="shared" si="163"/>
        <v>0</v>
      </c>
      <c r="J1057" s="1">
        <f t="shared" si="163"/>
        <v>0</v>
      </c>
      <c r="K1057" s="1">
        <f t="shared" si="163"/>
        <v>0</v>
      </c>
      <c r="L1057" s="1">
        <f t="shared" si="163"/>
        <v>0</v>
      </c>
      <c r="M1057" s="1">
        <f t="shared" si="163"/>
        <v>0</v>
      </c>
      <c r="N1057" s="1">
        <f t="shared" si="163"/>
        <v>0</v>
      </c>
      <c r="O1057" s="1">
        <f t="shared" si="163"/>
        <v>0</v>
      </c>
      <c r="P1057" s="1">
        <f t="shared" si="163"/>
        <v>0</v>
      </c>
      <c r="Q1057" s="1">
        <f t="shared" si="163"/>
        <v>0</v>
      </c>
    </row>
    <row r="1058" spans="1:18" x14ac:dyDescent="0.25">
      <c r="B1058" s="115">
        <v>3</v>
      </c>
      <c r="C1058" s="21" t="s">
        <v>459</v>
      </c>
      <c r="D1058" s="115"/>
      <c r="E1058" s="1">
        <v>-3.9956500753760338E-2</v>
      </c>
      <c r="F1058" s="1">
        <f t="shared" ref="F1058:Q1058" si="164">E1058-F1070-F1071-F1072+F1054+F1055-F1056</f>
        <v>-3.9956500753760338E-2</v>
      </c>
      <c r="G1058" s="1">
        <f t="shared" si="164"/>
        <v>-3.9956500753760338E-2</v>
      </c>
      <c r="H1058" s="1">
        <f t="shared" si="164"/>
        <v>-3.9956500753760338E-2</v>
      </c>
      <c r="I1058" s="1">
        <f t="shared" si="164"/>
        <v>-3.9956500753760338E-2</v>
      </c>
      <c r="J1058" s="1">
        <f t="shared" si="164"/>
        <v>-3.9956500753760338E-2</v>
      </c>
      <c r="K1058" s="1">
        <f t="shared" si="164"/>
        <v>-3.9956500753760338E-2</v>
      </c>
      <c r="L1058" s="1">
        <f t="shared" si="164"/>
        <v>-3.9956500753760338E-2</v>
      </c>
      <c r="M1058" s="1">
        <f t="shared" si="164"/>
        <v>-3.9956500753760338E-2</v>
      </c>
      <c r="N1058" s="1">
        <f t="shared" si="164"/>
        <v>-3.9956500753760338E-2</v>
      </c>
      <c r="O1058" s="1">
        <f t="shared" si="164"/>
        <v>-3.9956500753760338E-2</v>
      </c>
      <c r="P1058" s="1">
        <f t="shared" si="164"/>
        <v>-3.9956500753760338E-2</v>
      </c>
      <c r="Q1058" s="1">
        <f t="shared" si="164"/>
        <v>-3.9956500753760338E-2</v>
      </c>
    </row>
    <row r="1059" spans="1:18" x14ac:dyDescent="0.25">
      <c r="B1059" s="115" t="s">
        <v>624</v>
      </c>
      <c r="C1059" s="21" t="s">
        <v>625</v>
      </c>
      <c r="D1059" s="115"/>
      <c r="E1059" s="1">
        <v>7632753.0821833331</v>
      </c>
      <c r="F1059" s="22">
        <f>E1059</f>
        <v>7632753.0821833331</v>
      </c>
      <c r="G1059" s="22">
        <f t="shared" ref="G1059:Q1059" si="165">F1059</f>
        <v>7632753.0821833331</v>
      </c>
      <c r="H1059" s="22">
        <f t="shared" si="165"/>
        <v>7632753.0821833331</v>
      </c>
      <c r="I1059" s="22">
        <f t="shared" si="165"/>
        <v>7632753.0821833331</v>
      </c>
      <c r="J1059" s="22">
        <f t="shared" si="165"/>
        <v>7632753.0821833331</v>
      </c>
      <c r="K1059" s="22">
        <f t="shared" si="165"/>
        <v>7632753.0821833331</v>
      </c>
      <c r="L1059" s="22">
        <f t="shared" si="165"/>
        <v>7632753.0821833331</v>
      </c>
      <c r="M1059" s="22">
        <f t="shared" si="165"/>
        <v>7632753.0821833331</v>
      </c>
      <c r="N1059" s="22">
        <f t="shared" si="165"/>
        <v>7632753.0821833331</v>
      </c>
      <c r="O1059" s="22">
        <f t="shared" si="165"/>
        <v>7632753.0821833331</v>
      </c>
      <c r="P1059" s="22">
        <f t="shared" si="165"/>
        <v>7632753.0821833331</v>
      </c>
      <c r="Q1059" s="22">
        <f t="shared" si="165"/>
        <v>7632753.0821833331</v>
      </c>
    </row>
    <row r="1060" spans="1:18" x14ac:dyDescent="0.25">
      <c r="B1060" s="115">
        <v>4</v>
      </c>
      <c r="C1060" s="21" t="s">
        <v>18</v>
      </c>
      <c r="D1060" s="115"/>
      <c r="E1060" s="188">
        <v>0</v>
      </c>
      <c r="F1060" s="23">
        <f t="shared" ref="F1060:Q1060" si="166">E1060+F1052-F1053</f>
        <v>0</v>
      </c>
      <c r="G1060" s="23">
        <f t="shared" si="166"/>
        <v>0</v>
      </c>
      <c r="H1060" s="23">
        <f t="shared" si="166"/>
        <v>0</v>
      </c>
      <c r="I1060" s="23">
        <f t="shared" si="166"/>
        <v>0</v>
      </c>
      <c r="J1060" s="23">
        <f t="shared" si="166"/>
        <v>0</v>
      </c>
      <c r="K1060" s="23">
        <f t="shared" si="166"/>
        <v>0</v>
      </c>
      <c r="L1060" s="23">
        <f t="shared" si="166"/>
        <v>0</v>
      </c>
      <c r="M1060" s="23">
        <f t="shared" si="166"/>
        <v>0</v>
      </c>
      <c r="N1060" s="23">
        <f t="shared" si="166"/>
        <v>0</v>
      </c>
      <c r="O1060" s="23">
        <f t="shared" si="166"/>
        <v>0</v>
      </c>
      <c r="P1060" s="23">
        <f t="shared" si="166"/>
        <v>0</v>
      </c>
      <c r="Q1060" s="23">
        <f t="shared" si="166"/>
        <v>0</v>
      </c>
    </row>
    <row r="1061" spans="1:18" x14ac:dyDescent="0.25">
      <c r="B1061" s="115">
        <v>5</v>
      </c>
      <c r="C1061" s="21" t="s">
        <v>460</v>
      </c>
      <c r="D1061" s="115"/>
      <c r="E1061" s="23">
        <f>ROUND(SUM(E1057:E1060),2)</f>
        <v>7632753.04</v>
      </c>
      <c r="F1061" s="23">
        <f t="shared" ref="F1061:Q1061" si="167">SUM(F1057:F1060)</f>
        <v>7632753.0422268324</v>
      </c>
      <c r="G1061" s="23">
        <f t="shared" si="167"/>
        <v>7632753.0422268324</v>
      </c>
      <c r="H1061" s="23">
        <f t="shared" si="167"/>
        <v>7632753.0422268324</v>
      </c>
      <c r="I1061" s="23">
        <f t="shared" si="167"/>
        <v>7632753.0422268324</v>
      </c>
      <c r="J1061" s="23">
        <f t="shared" si="167"/>
        <v>7632753.0422268324</v>
      </c>
      <c r="K1061" s="23">
        <f t="shared" si="167"/>
        <v>7632753.0422268324</v>
      </c>
      <c r="L1061" s="23">
        <f t="shared" si="167"/>
        <v>7632753.0422268324</v>
      </c>
      <c r="M1061" s="23">
        <f t="shared" si="167"/>
        <v>7632753.0422268324</v>
      </c>
      <c r="N1061" s="23">
        <f t="shared" si="167"/>
        <v>7632753.0422268324</v>
      </c>
      <c r="O1061" s="23">
        <f t="shared" si="167"/>
        <v>7632753.0422268324</v>
      </c>
      <c r="P1061" s="23">
        <f t="shared" si="167"/>
        <v>7632753.0422268324</v>
      </c>
      <c r="Q1061" s="23">
        <f t="shared" si="167"/>
        <v>7632753.0422268324</v>
      </c>
    </row>
    <row r="1062" spans="1:18" x14ac:dyDescent="0.25">
      <c r="B1062" s="115"/>
      <c r="C1062" s="21"/>
    </row>
    <row r="1063" spans="1:18" x14ac:dyDescent="0.25">
      <c r="B1063" s="115">
        <v>6</v>
      </c>
      <c r="C1063" s="21" t="s">
        <v>20</v>
      </c>
      <c r="D1063" s="21"/>
      <c r="F1063" s="1">
        <f t="shared" ref="F1063:Q1063" si="168">(E1061+F1061)/2</f>
        <v>7632753.0411134157</v>
      </c>
      <c r="G1063" s="1">
        <f t="shared" si="168"/>
        <v>7632753.0422268324</v>
      </c>
      <c r="H1063" s="1">
        <f t="shared" si="168"/>
        <v>7632753.0422268324</v>
      </c>
      <c r="I1063" s="1">
        <f t="shared" si="168"/>
        <v>7632753.0422268324</v>
      </c>
      <c r="J1063" s="1">
        <f t="shared" si="168"/>
        <v>7632753.0422268324</v>
      </c>
      <c r="K1063" s="1">
        <f t="shared" si="168"/>
        <v>7632753.0422268324</v>
      </c>
      <c r="L1063" s="1">
        <f t="shared" si="168"/>
        <v>7632753.0422268324</v>
      </c>
      <c r="M1063" s="1">
        <f t="shared" si="168"/>
        <v>7632753.0422268324</v>
      </c>
      <c r="N1063" s="1">
        <f t="shared" si="168"/>
        <v>7632753.0422268324</v>
      </c>
      <c r="O1063" s="1">
        <f t="shared" si="168"/>
        <v>7632753.0422268324</v>
      </c>
      <c r="P1063" s="1">
        <f t="shared" si="168"/>
        <v>7632753.0422268324</v>
      </c>
      <c r="Q1063" s="1">
        <f t="shared" si="168"/>
        <v>7632753.0422268324</v>
      </c>
    </row>
    <row r="1064" spans="1:18" x14ac:dyDescent="0.25">
      <c r="B1064" s="24"/>
      <c r="C1064" s="25"/>
    </row>
    <row r="1065" spans="1:18" x14ac:dyDescent="0.25">
      <c r="B1065" s="115">
        <v>7</v>
      </c>
      <c r="C1065" s="21" t="s">
        <v>21</v>
      </c>
      <c r="F1065" s="26"/>
      <c r="G1065" s="26"/>
      <c r="H1065" s="26"/>
      <c r="I1065" s="26"/>
      <c r="J1065" s="26"/>
      <c r="K1065" s="26"/>
      <c r="L1065" s="26"/>
      <c r="M1065" s="26"/>
      <c r="N1065" s="26"/>
      <c r="O1065" s="26"/>
      <c r="P1065" s="26"/>
      <c r="Q1065" s="26"/>
    </row>
    <row r="1066" spans="1:18" x14ac:dyDescent="0.25">
      <c r="B1066" s="24"/>
      <c r="C1066" s="21" t="s">
        <v>6</v>
      </c>
      <c r="D1066" s="21" t="s">
        <v>454</v>
      </c>
      <c r="F1066" s="1">
        <f>F1063*Inputs!C$15</f>
        <v>38094.349255055851</v>
      </c>
      <c r="G1066" s="1">
        <f>G1063*Inputs!D$15</f>
        <v>38094.349260612813</v>
      </c>
      <c r="H1066" s="1">
        <f>H1063*Inputs!E$15</f>
        <v>38094.349260612813</v>
      </c>
      <c r="I1066" s="1">
        <f>I1063*Inputs!F$15</f>
        <v>38094.349260612813</v>
      </c>
      <c r="J1066" s="1">
        <f>J1063*Inputs!G$15</f>
        <v>38094.349260612813</v>
      </c>
      <c r="K1066" s="1">
        <f>K1063*Inputs!H$15</f>
        <v>38094.349260612813</v>
      </c>
      <c r="L1066" s="1">
        <f>L1063*Inputs!I$15</f>
        <v>38094.349260612813</v>
      </c>
      <c r="M1066" s="1">
        <f>M1063*Inputs!J$15</f>
        <v>38094.349260612813</v>
      </c>
      <c r="N1066" s="1">
        <f>N1063*Inputs!K$15</f>
        <v>38094.349260612813</v>
      </c>
      <c r="O1066" s="1">
        <f>O1063*Inputs!L$15</f>
        <v>38094.349260612813</v>
      </c>
      <c r="P1066" s="1">
        <f>P1063*Inputs!M$15</f>
        <v>38094.349260612813</v>
      </c>
      <c r="Q1066" s="1">
        <f>Q1063*Inputs!N$15</f>
        <v>38094.349260612813</v>
      </c>
      <c r="R1066" s="1">
        <f>SUM(F1066:Q1066)</f>
        <v>457132.19112179667</v>
      </c>
    </row>
    <row r="1067" spans="1:18" x14ac:dyDescent="0.25">
      <c r="B1067" s="24"/>
      <c r="C1067" s="21" t="s">
        <v>8</v>
      </c>
      <c r="D1067" s="21" t="s">
        <v>455</v>
      </c>
      <c r="F1067" s="1">
        <f>F1063*Inputs!C$14</f>
        <v>5677.124239559841</v>
      </c>
      <c r="G1067" s="1">
        <f>G1063*Inputs!D$14</f>
        <v>5677.1242403879833</v>
      </c>
      <c r="H1067" s="1">
        <f>H1063*Inputs!E$14</f>
        <v>5677.1242403879833</v>
      </c>
      <c r="I1067" s="1">
        <f>I1063*Inputs!F$14</f>
        <v>5677.1242403879833</v>
      </c>
      <c r="J1067" s="1">
        <f>J1063*Inputs!G$14</f>
        <v>5677.1242403879833</v>
      </c>
      <c r="K1067" s="1">
        <f>K1063*Inputs!H$14</f>
        <v>5677.1242403879833</v>
      </c>
      <c r="L1067" s="1">
        <f>L1063*Inputs!I$14</f>
        <v>5677.1242403879833</v>
      </c>
      <c r="M1067" s="1">
        <f>M1063*Inputs!J$14</f>
        <v>5677.1242403879833</v>
      </c>
      <c r="N1067" s="1">
        <f>N1063*Inputs!K$14</f>
        <v>5677.1242403879833</v>
      </c>
      <c r="O1067" s="1">
        <f>O1063*Inputs!L$14</f>
        <v>5677.1242403879833</v>
      </c>
      <c r="P1067" s="1">
        <f>P1063*Inputs!M$14</f>
        <v>5677.1242403879833</v>
      </c>
      <c r="Q1067" s="1">
        <f>Q1063*Inputs!N$14</f>
        <v>5677.1242403879833</v>
      </c>
      <c r="R1067" s="1">
        <f>SUM(F1067:Q1067)</f>
        <v>68125.490883827646</v>
      </c>
    </row>
    <row r="1068" spans="1:18" x14ac:dyDescent="0.25">
      <c r="B1068" s="24"/>
      <c r="C1068" s="25"/>
      <c r="G1068" s="26"/>
      <c r="H1068" s="26"/>
      <c r="I1068" s="26"/>
      <c r="J1068" s="26"/>
      <c r="K1068" s="26"/>
      <c r="L1068" s="26"/>
      <c r="M1068" s="26"/>
      <c r="N1068" s="26"/>
      <c r="O1068" s="26"/>
      <c r="P1068" s="26"/>
      <c r="Q1068" s="26"/>
    </row>
    <row r="1069" spans="1:18" x14ac:dyDescent="0.25">
      <c r="B1069" s="115">
        <v>8</v>
      </c>
      <c r="C1069" s="21" t="s">
        <v>24</v>
      </c>
    </row>
    <row r="1070" spans="1:18" x14ac:dyDescent="0.25">
      <c r="A1070" s="1">
        <f>A1026+16</f>
        <v>393</v>
      </c>
      <c r="B1070" s="24"/>
      <c r="C1070" s="21" t="s">
        <v>6</v>
      </c>
      <c r="D1070" s="21" t="s">
        <v>25</v>
      </c>
      <c r="E1070" s="27"/>
      <c r="F1070" s="1">
        <v>0</v>
      </c>
      <c r="G1070" s="1">
        <v>0</v>
      </c>
      <c r="H1070" s="1">
        <v>0</v>
      </c>
      <c r="I1070" s="1">
        <v>0</v>
      </c>
      <c r="J1070" s="1">
        <v>0</v>
      </c>
      <c r="K1070" s="1">
        <v>0</v>
      </c>
      <c r="L1070" s="1">
        <v>0</v>
      </c>
      <c r="M1070" s="1">
        <v>0</v>
      </c>
      <c r="N1070" s="1">
        <v>0</v>
      </c>
      <c r="O1070" s="1">
        <v>0</v>
      </c>
      <c r="P1070" s="1">
        <v>0</v>
      </c>
      <c r="Q1070" s="1">
        <v>0</v>
      </c>
      <c r="R1070" s="1">
        <f>SUM(F1070:Q1070)</f>
        <v>0</v>
      </c>
    </row>
    <row r="1071" spans="1:18" x14ac:dyDescent="0.25">
      <c r="A1071" s="1">
        <v>0</v>
      </c>
      <c r="B1071" s="24"/>
      <c r="C1071" s="21" t="s">
        <v>8</v>
      </c>
      <c r="D1071" s="21" t="s">
        <v>26</v>
      </c>
      <c r="F1071" s="1">
        <v>0</v>
      </c>
      <c r="G1071" s="1">
        <v>0</v>
      </c>
      <c r="H1071" s="1">
        <v>0</v>
      </c>
      <c r="I1071" s="1">
        <v>0</v>
      </c>
      <c r="J1071" s="1">
        <v>0</v>
      </c>
      <c r="K1071" s="1">
        <v>0</v>
      </c>
      <c r="L1071" s="1">
        <v>0</v>
      </c>
      <c r="M1071" s="1">
        <v>0</v>
      </c>
      <c r="N1071" s="1">
        <v>0</v>
      </c>
      <c r="O1071" s="1">
        <v>0</v>
      </c>
      <c r="P1071" s="1">
        <v>0</v>
      </c>
      <c r="Q1071" s="1">
        <v>0</v>
      </c>
      <c r="R1071" s="1">
        <f>SUM(F1071:Q1071)</f>
        <v>0</v>
      </c>
    </row>
    <row r="1072" spans="1:18" x14ac:dyDescent="0.25">
      <c r="B1072" s="24"/>
      <c r="C1072" s="21" t="s">
        <v>10</v>
      </c>
      <c r="D1072" s="21" t="s">
        <v>27</v>
      </c>
      <c r="F1072" s="1">
        <v>0</v>
      </c>
      <c r="G1072" s="1">
        <v>0</v>
      </c>
      <c r="H1072" s="1">
        <v>0</v>
      </c>
      <c r="I1072" s="1">
        <v>0</v>
      </c>
      <c r="J1072" s="1">
        <v>0</v>
      </c>
      <c r="K1072" s="1">
        <v>0</v>
      </c>
      <c r="L1072" s="1">
        <v>0</v>
      </c>
      <c r="M1072" s="1">
        <v>0</v>
      </c>
      <c r="N1072" s="1">
        <v>0</v>
      </c>
      <c r="O1072" s="1">
        <v>0</v>
      </c>
      <c r="P1072" s="1">
        <v>0</v>
      </c>
      <c r="Q1072" s="1">
        <v>0</v>
      </c>
      <c r="R1072" s="1">
        <f>SUM(F1072:Q1072)</f>
        <v>0</v>
      </c>
    </row>
    <row r="1073" spans="2:20" x14ac:dyDescent="0.25">
      <c r="B1073" s="24"/>
      <c r="C1073" s="21" t="s">
        <v>12</v>
      </c>
      <c r="D1073" s="21" t="s">
        <v>28</v>
      </c>
      <c r="F1073" s="1">
        <v>0</v>
      </c>
      <c r="G1073" s="1">
        <v>0</v>
      </c>
      <c r="H1073" s="1">
        <v>0</v>
      </c>
      <c r="I1073" s="1">
        <v>0</v>
      </c>
      <c r="J1073" s="1">
        <v>0</v>
      </c>
      <c r="K1073" s="1">
        <v>0</v>
      </c>
      <c r="L1073" s="1">
        <v>0</v>
      </c>
      <c r="M1073" s="1">
        <v>0</v>
      </c>
      <c r="N1073" s="1">
        <v>0</v>
      </c>
      <c r="O1073" s="1">
        <v>0</v>
      </c>
      <c r="P1073" s="1">
        <v>0</v>
      </c>
      <c r="Q1073" s="1">
        <v>0</v>
      </c>
      <c r="R1073" s="1">
        <f>SUM(F1073:Q1073)</f>
        <v>0</v>
      </c>
    </row>
    <row r="1074" spans="2:20" x14ac:dyDescent="0.25">
      <c r="B1074" s="24"/>
      <c r="C1074" s="21" t="s">
        <v>14</v>
      </c>
      <c r="D1074" s="21" t="s">
        <v>29</v>
      </c>
      <c r="F1074" s="23">
        <v>0</v>
      </c>
      <c r="G1074" s="23">
        <v>0</v>
      </c>
      <c r="H1074" s="23">
        <v>0</v>
      </c>
      <c r="I1074" s="23">
        <v>0</v>
      </c>
      <c r="J1074" s="23">
        <v>0</v>
      </c>
      <c r="K1074" s="23">
        <v>0</v>
      </c>
      <c r="L1074" s="23">
        <v>0</v>
      </c>
      <c r="M1074" s="23">
        <v>0</v>
      </c>
      <c r="N1074" s="23">
        <v>0</v>
      </c>
      <c r="O1074" s="23">
        <v>0</v>
      </c>
      <c r="P1074" s="23">
        <v>0</v>
      </c>
      <c r="Q1074" s="23">
        <v>0</v>
      </c>
      <c r="R1074" s="23">
        <f>SUM(F1074:Q1074)</f>
        <v>0</v>
      </c>
    </row>
    <row r="1075" spans="2:20" x14ac:dyDescent="0.25">
      <c r="B1075" s="24"/>
      <c r="C1075" s="25"/>
      <c r="D1075" s="28"/>
      <c r="F1075" s="28"/>
      <c r="G1075" s="28"/>
      <c r="H1075" s="28"/>
      <c r="I1075" s="28"/>
      <c r="J1075" s="28"/>
      <c r="K1075" s="28"/>
      <c r="L1075" s="28"/>
      <c r="M1075" s="28"/>
      <c r="N1075" s="28"/>
      <c r="O1075" s="28"/>
      <c r="P1075" s="28"/>
      <c r="Q1075" s="28"/>
    </row>
    <row r="1076" spans="2:20" ht="13" thickBot="1" x14ac:dyDescent="0.3">
      <c r="B1076" s="115">
        <v>9</v>
      </c>
      <c r="C1076" s="21" t="s">
        <v>457</v>
      </c>
      <c r="F1076" s="29">
        <f>ROUND(SUM(F1066:F1074),2)</f>
        <v>43771.47</v>
      </c>
      <c r="G1076" s="29">
        <f t="shared" ref="G1076:Q1076" si="169">ROUND(SUM(G1066:G1074),2)</f>
        <v>43771.47</v>
      </c>
      <c r="H1076" s="29">
        <f t="shared" si="169"/>
        <v>43771.47</v>
      </c>
      <c r="I1076" s="29">
        <f t="shared" si="169"/>
        <v>43771.47</v>
      </c>
      <c r="J1076" s="29">
        <f t="shared" si="169"/>
        <v>43771.47</v>
      </c>
      <c r="K1076" s="29">
        <f t="shared" si="169"/>
        <v>43771.47</v>
      </c>
      <c r="L1076" s="29">
        <f t="shared" si="169"/>
        <v>43771.47</v>
      </c>
      <c r="M1076" s="29">
        <f t="shared" si="169"/>
        <v>43771.47</v>
      </c>
      <c r="N1076" s="29">
        <f t="shared" si="169"/>
        <v>43771.47</v>
      </c>
      <c r="O1076" s="29">
        <f t="shared" si="169"/>
        <v>43771.47</v>
      </c>
      <c r="P1076" s="29">
        <f t="shared" si="169"/>
        <v>43771.47</v>
      </c>
      <c r="Q1076" s="29">
        <f t="shared" si="169"/>
        <v>43771.47</v>
      </c>
      <c r="R1076" s="29">
        <f>ROUND(SUM(R1066:R1074),2)</f>
        <v>525257.68000000005</v>
      </c>
    </row>
    <row r="1077" spans="2:20" ht="13" thickTop="1" x14ac:dyDescent="0.25">
      <c r="B1077" s="24"/>
      <c r="C1077" s="25"/>
    </row>
    <row r="1078" spans="2:20" x14ac:dyDescent="0.25">
      <c r="B1078" s="30"/>
      <c r="C1078" s="30" t="s">
        <v>33</v>
      </c>
    </row>
    <row r="1079" spans="2:20" x14ac:dyDescent="0.25">
      <c r="C1079" s="21" t="s">
        <v>34</v>
      </c>
      <c r="D1079" s="21" t="s">
        <v>35</v>
      </c>
    </row>
    <row r="1080" spans="2:20" x14ac:dyDescent="0.25">
      <c r="C1080" s="21" t="s">
        <v>36</v>
      </c>
      <c r="D1080" s="21" t="s">
        <v>37</v>
      </c>
    </row>
    <row r="1081" spans="2:20" x14ac:dyDescent="0.25">
      <c r="C1081" s="21" t="s">
        <v>38</v>
      </c>
      <c r="D1081" s="21" t="s">
        <v>39</v>
      </c>
    </row>
    <row r="1082" spans="2:20" x14ac:dyDescent="0.25">
      <c r="C1082" s="21" t="s">
        <v>40</v>
      </c>
      <c r="D1082" s="21" t="s">
        <v>456</v>
      </c>
    </row>
    <row r="1083" spans="2:20" x14ac:dyDescent="0.25">
      <c r="C1083" s="21" t="s">
        <v>42</v>
      </c>
      <c r="D1083" s="31" t="s">
        <v>43</v>
      </c>
    </row>
    <row r="1084" spans="2:20" x14ac:dyDescent="0.25">
      <c r="C1084" s="21" t="s">
        <v>44</v>
      </c>
      <c r="D1084" s="31" t="s">
        <v>45</v>
      </c>
      <c r="G1084" s="32"/>
    </row>
    <row r="1085" spans="2:20" x14ac:dyDescent="0.25">
      <c r="C1085" s="21" t="s">
        <v>46</v>
      </c>
      <c r="D1085" s="21" t="s">
        <v>47</v>
      </c>
    </row>
    <row r="1086" spans="2:20" x14ac:dyDescent="0.25">
      <c r="C1086" s="21" t="s">
        <v>48</v>
      </c>
      <c r="D1086" s="21" t="s">
        <v>458</v>
      </c>
    </row>
    <row r="1087" spans="2:20" x14ac:dyDescent="0.25">
      <c r="B1087" s="21"/>
      <c r="C1087" s="21"/>
    </row>
    <row r="1088" spans="2:20" s="574" customFormat="1" ht="14" x14ac:dyDescent="0.3">
      <c r="B1088" s="575" t="str">
        <f>Inputs!$A$6</f>
        <v>JANUARY 2021 THROUGH DECEMBER 2021</v>
      </c>
      <c r="C1088" s="575"/>
      <c r="D1088" s="575"/>
      <c r="E1088" s="575"/>
      <c r="F1088" s="575"/>
      <c r="G1088" s="575"/>
      <c r="H1088" s="575"/>
      <c r="I1088" s="575"/>
      <c r="J1088" s="575"/>
      <c r="K1088" s="575"/>
      <c r="L1088" s="575"/>
      <c r="M1088" s="575"/>
      <c r="N1088" s="575"/>
      <c r="O1088" s="575"/>
      <c r="P1088" s="575"/>
      <c r="Q1088" s="575"/>
      <c r="R1088" s="575"/>
      <c r="T1088" s="574">
        <v>24</v>
      </c>
    </row>
    <row r="1089" spans="1:18" s="574" customFormat="1" ht="14" x14ac:dyDescent="0.3">
      <c r="B1089" s="577"/>
      <c r="C1089" s="576"/>
      <c r="D1089" s="576"/>
      <c r="E1089" s="576"/>
      <c r="F1089" s="576"/>
      <c r="G1089" s="576"/>
      <c r="H1089" s="576"/>
      <c r="I1089" s="576"/>
      <c r="J1089" s="577" t="s">
        <v>630</v>
      </c>
      <c r="K1089" s="576"/>
      <c r="L1089" s="576"/>
      <c r="M1089" s="576"/>
      <c r="N1089" s="576"/>
      <c r="O1089" s="576"/>
      <c r="P1089" s="576"/>
      <c r="Q1089" s="576"/>
      <c r="R1089" s="576"/>
    </row>
    <row r="1090" spans="1:18" x14ac:dyDescent="0.25">
      <c r="B1090" s="9"/>
      <c r="C1090" s="9"/>
      <c r="D1090" s="9"/>
      <c r="E1090" s="9"/>
      <c r="F1090" s="9"/>
      <c r="G1090" s="9"/>
      <c r="H1090" s="9"/>
      <c r="I1090" s="9"/>
      <c r="J1090" s="9"/>
      <c r="K1090" s="9"/>
      <c r="L1090" s="9"/>
      <c r="M1090" s="9"/>
      <c r="N1090" s="9"/>
      <c r="O1090" s="9"/>
      <c r="P1090" s="9"/>
      <c r="Q1090" s="9"/>
      <c r="R1090" s="9"/>
    </row>
    <row r="1091" spans="1:18" x14ac:dyDescent="0.25">
      <c r="B1091" s="9"/>
      <c r="C1091" s="9"/>
      <c r="D1091" s="9"/>
      <c r="E1091" s="9"/>
      <c r="F1091" s="9"/>
      <c r="G1091" s="9"/>
      <c r="H1091" s="9"/>
      <c r="I1091" s="9"/>
      <c r="J1091" s="9"/>
      <c r="K1091" s="9"/>
      <c r="L1091" s="9"/>
      <c r="M1091" s="9"/>
      <c r="N1091" s="9"/>
      <c r="O1091" s="9"/>
      <c r="P1091" s="9"/>
      <c r="Q1091" s="9"/>
      <c r="R1091" s="9"/>
    </row>
    <row r="1092" spans="1:18" ht="13" thickBot="1" x14ac:dyDescent="0.3">
      <c r="B1092" s="10"/>
      <c r="C1092" s="10"/>
      <c r="D1092" s="11"/>
      <c r="E1092" s="11"/>
      <c r="F1092" s="11"/>
      <c r="G1092" s="11"/>
      <c r="H1092" s="11"/>
      <c r="I1092" s="11"/>
      <c r="J1092" s="11"/>
      <c r="K1092" s="3"/>
      <c r="L1092" s="3"/>
      <c r="M1092" s="3"/>
      <c r="N1092" s="3"/>
      <c r="O1092" s="3"/>
      <c r="P1092" s="3"/>
      <c r="Q1092" s="3"/>
      <c r="R1092" s="3"/>
    </row>
    <row r="1093" spans="1:18" x14ac:dyDescent="0.25">
      <c r="B1093" s="315"/>
      <c r="C1093" s="316"/>
      <c r="D1093" s="317"/>
      <c r="E1093" s="15" t="s">
        <v>0</v>
      </c>
      <c r="F1093" s="15" t="str">
        <f>Inputs!C$11</f>
        <v>Estimated</v>
      </c>
      <c r="G1093" s="15" t="str">
        <f>Inputs!D$11</f>
        <v>Estimated</v>
      </c>
      <c r="H1093" s="15" t="str">
        <f>Inputs!E$11</f>
        <v>Estimated</v>
      </c>
      <c r="I1093" s="15" t="str">
        <f>Inputs!F$11</f>
        <v>Estimated</v>
      </c>
      <c r="J1093" s="15" t="str">
        <f>Inputs!G$11</f>
        <v>Estimated</v>
      </c>
      <c r="K1093" s="15" t="str">
        <f>Inputs!H$11</f>
        <v>Estimated</v>
      </c>
      <c r="L1093" s="15" t="str">
        <f>Inputs!I$11</f>
        <v>Estimated</v>
      </c>
      <c r="M1093" s="15" t="str">
        <f>Inputs!J$11</f>
        <v>Estimated</v>
      </c>
      <c r="N1093" s="15" t="str">
        <f>Inputs!K$11</f>
        <v>Estimated</v>
      </c>
      <c r="O1093" s="15" t="str">
        <f>Inputs!L$11</f>
        <v>Estimated</v>
      </c>
      <c r="P1093" s="15" t="str">
        <f>Inputs!M$11</f>
        <v>Estimated</v>
      </c>
      <c r="Q1093" s="15" t="str">
        <f>Inputs!N$11</f>
        <v>Estimated</v>
      </c>
      <c r="R1093" s="314" t="s">
        <v>461</v>
      </c>
    </row>
    <row r="1094" spans="1:18" ht="13" thickBot="1" x14ac:dyDescent="0.3">
      <c r="B1094" s="310"/>
      <c r="C1094" s="18"/>
      <c r="D1094" s="20" t="s">
        <v>3</v>
      </c>
      <c r="E1094" s="19" t="s">
        <v>4</v>
      </c>
      <c r="F1094" s="19" t="str">
        <f>Inputs!C$12</f>
        <v>January</v>
      </c>
      <c r="G1094" s="19" t="str">
        <f>Inputs!D$12</f>
        <v>February</v>
      </c>
      <c r="H1094" s="19" t="str">
        <f>Inputs!E$12</f>
        <v xml:space="preserve">March </v>
      </c>
      <c r="I1094" s="19" t="str">
        <f>Inputs!F$12</f>
        <v xml:space="preserve">April </v>
      </c>
      <c r="J1094" s="19" t="str">
        <f>Inputs!G$12</f>
        <v>May</v>
      </c>
      <c r="K1094" s="19" t="str">
        <f>Inputs!H$12</f>
        <v>June</v>
      </c>
      <c r="L1094" s="19" t="str">
        <f>Inputs!I$12</f>
        <v>July</v>
      </c>
      <c r="M1094" s="19" t="str">
        <f>Inputs!J$12</f>
        <v>August</v>
      </c>
      <c r="N1094" s="19" t="str">
        <f>Inputs!K$12</f>
        <v>September</v>
      </c>
      <c r="O1094" s="19" t="str">
        <f>Inputs!L$12</f>
        <v>October</v>
      </c>
      <c r="P1094" s="19" t="str">
        <f>Inputs!M$12</f>
        <v>November</v>
      </c>
      <c r="Q1094" s="19" t="str">
        <f>Inputs!N$12</f>
        <v>December</v>
      </c>
      <c r="R1094" s="20" t="str">
        <f>Inputs!O$12</f>
        <v>Total</v>
      </c>
    </row>
    <row r="1095" spans="1:18" x14ac:dyDescent="0.25">
      <c r="B1095" s="115">
        <v>1</v>
      </c>
      <c r="C1095" s="21" t="s">
        <v>5</v>
      </c>
      <c r="D1095" s="115"/>
    </row>
    <row r="1096" spans="1:18" x14ac:dyDescent="0.25">
      <c r="A1096" s="1">
        <f>A1052+16</f>
        <v>401</v>
      </c>
      <c r="B1096" s="115"/>
      <c r="C1096" s="21" t="s">
        <v>6</v>
      </c>
      <c r="D1096" s="21" t="s">
        <v>7</v>
      </c>
      <c r="F1096" s="1">
        <v>0</v>
      </c>
      <c r="G1096" s="1">
        <v>0</v>
      </c>
      <c r="H1096" s="1">
        <v>0</v>
      </c>
      <c r="I1096" s="1">
        <v>0</v>
      </c>
      <c r="J1096" s="1">
        <v>0</v>
      </c>
      <c r="K1096" s="1">
        <v>0</v>
      </c>
      <c r="L1096" s="1">
        <v>0</v>
      </c>
      <c r="M1096" s="1">
        <v>0</v>
      </c>
      <c r="N1096" s="1">
        <v>0</v>
      </c>
      <c r="O1096" s="1">
        <v>0</v>
      </c>
      <c r="P1096" s="1">
        <v>0</v>
      </c>
      <c r="Q1096" s="1">
        <v>0</v>
      </c>
      <c r="R1096" s="1">
        <f>SUM(F1096:Q1096)</f>
        <v>0</v>
      </c>
    </row>
    <row r="1097" spans="1:18" x14ac:dyDescent="0.25">
      <c r="A1097" s="1">
        <f>A1053+16</f>
        <v>406</v>
      </c>
      <c r="B1097" s="115"/>
      <c r="C1097" s="21" t="s">
        <v>8</v>
      </c>
      <c r="D1097" s="21" t="s">
        <v>9</v>
      </c>
      <c r="F1097" s="1">
        <v>0</v>
      </c>
      <c r="G1097" s="1">
        <v>0</v>
      </c>
      <c r="H1097" s="1">
        <v>0</v>
      </c>
      <c r="I1097" s="1">
        <v>0</v>
      </c>
      <c r="J1097" s="1">
        <v>0</v>
      </c>
      <c r="K1097" s="1">
        <v>0</v>
      </c>
      <c r="L1097" s="1">
        <v>0</v>
      </c>
      <c r="M1097" s="1">
        <v>0</v>
      </c>
      <c r="N1097" s="1">
        <v>0</v>
      </c>
      <c r="O1097" s="1">
        <v>0</v>
      </c>
      <c r="P1097" s="1">
        <v>0</v>
      </c>
      <c r="Q1097" s="1">
        <v>0</v>
      </c>
      <c r="R1097" s="1">
        <f>SUM(F1097:Q1097)</f>
        <v>0</v>
      </c>
    </row>
    <row r="1098" spans="1:18" x14ac:dyDescent="0.25">
      <c r="A1098" s="1">
        <f>A1054+16</f>
        <v>404</v>
      </c>
      <c r="B1098" s="115"/>
      <c r="C1098" s="21" t="s">
        <v>10</v>
      </c>
      <c r="D1098" s="21" t="s">
        <v>11</v>
      </c>
      <c r="F1098" s="1">
        <v>0</v>
      </c>
      <c r="G1098" s="1">
        <v>0</v>
      </c>
      <c r="H1098" s="1">
        <v>0</v>
      </c>
      <c r="I1098" s="1">
        <v>0</v>
      </c>
      <c r="J1098" s="1">
        <v>0</v>
      </c>
      <c r="K1098" s="1">
        <v>0</v>
      </c>
      <c r="L1098" s="1">
        <v>0</v>
      </c>
      <c r="M1098" s="1">
        <v>0</v>
      </c>
      <c r="N1098" s="1">
        <v>0</v>
      </c>
      <c r="O1098" s="1">
        <v>0</v>
      </c>
      <c r="P1098" s="1">
        <v>0</v>
      </c>
      <c r="Q1098" s="1">
        <v>0</v>
      </c>
      <c r="R1098" s="1">
        <f>SUM(F1098:Q1098)</f>
        <v>0</v>
      </c>
    </row>
    <row r="1099" spans="1:18" x14ac:dyDescent="0.25">
      <c r="A1099" s="1">
        <f>A1055+16</f>
        <v>413</v>
      </c>
      <c r="B1099" s="115"/>
      <c r="C1099" s="21" t="s">
        <v>12</v>
      </c>
      <c r="D1099" s="21" t="s">
        <v>13</v>
      </c>
      <c r="F1099" s="1">
        <v>0</v>
      </c>
      <c r="G1099" s="1">
        <v>0</v>
      </c>
      <c r="H1099" s="1">
        <v>0</v>
      </c>
      <c r="I1099" s="1">
        <v>0</v>
      </c>
      <c r="J1099" s="1">
        <v>0</v>
      </c>
      <c r="K1099" s="1">
        <v>0</v>
      </c>
      <c r="L1099" s="1">
        <v>0</v>
      </c>
      <c r="M1099" s="1">
        <v>0</v>
      </c>
      <c r="N1099" s="1">
        <v>0</v>
      </c>
      <c r="O1099" s="1">
        <v>0</v>
      </c>
      <c r="P1099" s="1">
        <v>0</v>
      </c>
      <c r="Q1099" s="1">
        <v>0</v>
      </c>
      <c r="R1099" s="1">
        <f>SUM(F1099:Q1099)</f>
        <v>0</v>
      </c>
    </row>
    <row r="1100" spans="1:18" x14ac:dyDescent="0.25">
      <c r="A1100" s="1">
        <f>A1056+16</f>
        <v>411</v>
      </c>
      <c r="B1100" s="115"/>
      <c r="C1100" s="21" t="s">
        <v>14</v>
      </c>
      <c r="D1100" s="21" t="s">
        <v>15</v>
      </c>
      <c r="F1100" s="1">
        <v>0</v>
      </c>
      <c r="G1100" s="1">
        <v>0</v>
      </c>
      <c r="H1100" s="1">
        <v>0</v>
      </c>
      <c r="I1100" s="1">
        <v>0</v>
      </c>
      <c r="J1100" s="1">
        <v>0</v>
      </c>
      <c r="K1100" s="1">
        <v>0</v>
      </c>
      <c r="L1100" s="1">
        <v>0</v>
      </c>
      <c r="M1100" s="1">
        <v>0</v>
      </c>
      <c r="N1100" s="1">
        <v>0</v>
      </c>
      <c r="O1100" s="1">
        <v>0</v>
      </c>
      <c r="P1100" s="1">
        <v>0</v>
      </c>
      <c r="Q1100" s="1">
        <v>0</v>
      </c>
      <c r="R1100" s="1">
        <f>SUM(F1100:Q1100)</f>
        <v>0</v>
      </c>
    </row>
    <row r="1101" spans="1:18" x14ac:dyDescent="0.25">
      <c r="B1101" s="115">
        <v>2</v>
      </c>
      <c r="C1101" s="21" t="s">
        <v>16</v>
      </c>
      <c r="D1101" s="115"/>
      <c r="E1101" s="1">
        <v>15156528.470000016</v>
      </c>
      <c r="F1101" s="1">
        <f t="shared" ref="F1101:Q1101" si="170">E1101+F1097-F1098</f>
        <v>15156528.470000016</v>
      </c>
      <c r="G1101" s="1">
        <f t="shared" si="170"/>
        <v>15156528.470000016</v>
      </c>
      <c r="H1101" s="1">
        <f t="shared" si="170"/>
        <v>15156528.470000016</v>
      </c>
      <c r="I1101" s="1">
        <f t="shared" si="170"/>
        <v>15156528.470000016</v>
      </c>
      <c r="J1101" s="1">
        <f t="shared" si="170"/>
        <v>15156528.470000016</v>
      </c>
      <c r="K1101" s="1">
        <f t="shared" si="170"/>
        <v>15156528.470000016</v>
      </c>
      <c r="L1101" s="1">
        <f t="shared" si="170"/>
        <v>15156528.470000016</v>
      </c>
      <c r="M1101" s="1">
        <f t="shared" si="170"/>
        <v>15156528.470000016</v>
      </c>
      <c r="N1101" s="1">
        <f t="shared" si="170"/>
        <v>15156528.470000016</v>
      </c>
      <c r="O1101" s="1">
        <f t="shared" si="170"/>
        <v>15156528.470000016</v>
      </c>
      <c r="P1101" s="1">
        <f t="shared" si="170"/>
        <v>15156528.470000016</v>
      </c>
      <c r="Q1101" s="1">
        <f t="shared" si="170"/>
        <v>15156528.470000016</v>
      </c>
    </row>
    <row r="1102" spans="1:18" x14ac:dyDescent="0.25">
      <c r="B1102" s="115">
        <v>3</v>
      </c>
      <c r="C1102" s="21" t="s">
        <v>459</v>
      </c>
      <c r="D1102" s="115"/>
      <c r="E1102" s="22">
        <v>-5388555.5910415808</v>
      </c>
      <c r="F1102" s="1">
        <f t="shared" ref="F1102:Q1102" si="171">E1102-F1114-F1115-F1116+F1098+F1099-F1100</f>
        <v>-5439077.3521030303</v>
      </c>
      <c r="G1102" s="1">
        <f t="shared" si="171"/>
        <v>-5489599.1131644798</v>
      </c>
      <c r="H1102" s="1">
        <f t="shared" si="171"/>
        <v>-5540120.8742259294</v>
      </c>
      <c r="I1102" s="1">
        <f t="shared" si="171"/>
        <v>-5590642.6352873789</v>
      </c>
      <c r="J1102" s="1">
        <f t="shared" si="171"/>
        <v>-5641164.3963488284</v>
      </c>
      <c r="K1102" s="1">
        <f t="shared" si="171"/>
        <v>-5691686.157410278</v>
      </c>
      <c r="L1102" s="1">
        <f t="shared" si="171"/>
        <v>-5742207.9184717275</v>
      </c>
      <c r="M1102" s="1">
        <f t="shared" si="171"/>
        <v>-5792729.6795331771</v>
      </c>
      <c r="N1102" s="1">
        <f t="shared" si="171"/>
        <v>-5843251.4405946266</v>
      </c>
      <c r="O1102" s="1">
        <f t="shared" si="171"/>
        <v>-5893773.2016560761</v>
      </c>
      <c r="P1102" s="1">
        <f t="shared" si="171"/>
        <v>-5944294.9627175257</v>
      </c>
      <c r="Q1102" s="1">
        <f t="shared" si="171"/>
        <v>-5994816.7237789752</v>
      </c>
    </row>
    <row r="1103" spans="1:18" x14ac:dyDescent="0.25">
      <c r="B1103" s="115" t="s">
        <v>624</v>
      </c>
      <c r="C1103" s="21" t="s">
        <v>625</v>
      </c>
      <c r="D1103" s="115"/>
      <c r="E1103" s="22">
        <v>3344683.0676333336</v>
      </c>
      <c r="F1103" s="22">
        <f>E1103</f>
        <v>3344683.0676333336</v>
      </c>
      <c r="G1103" s="22">
        <f t="shared" ref="G1103:Q1103" si="172">F1103</f>
        <v>3344683.0676333336</v>
      </c>
      <c r="H1103" s="22">
        <f t="shared" si="172"/>
        <v>3344683.0676333336</v>
      </c>
      <c r="I1103" s="22">
        <f t="shared" si="172"/>
        <v>3344683.0676333336</v>
      </c>
      <c r="J1103" s="22">
        <f t="shared" si="172"/>
        <v>3344683.0676333336</v>
      </c>
      <c r="K1103" s="22">
        <f t="shared" si="172"/>
        <v>3344683.0676333336</v>
      </c>
      <c r="L1103" s="22">
        <f t="shared" si="172"/>
        <v>3344683.0676333336</v>
      </c>
      <c r="M1103" s="22">
        <f t="shared" si="172"/>
        <v>3344683.0676333336</v>
      </c>
      <c r="N1103" s="22">
        <f t="shared" si="172"/>
        <v>3344683.0676333336</v>
      </c>
      <c r="O1103" s="22">
        <f t="shared" si="172"/>
        <v>3344683.0676333336</v>
      </c>
      <c r="P1103" s="22">
        <f t="shared" si="172"/>
        <v>3344683.0676333336</v>
      </c>
      <c r="Q1103" s="22">
        <f t="shared" si="172"/>
        <v>3344683.0676333336</v>
      </c>
    </row>
    <row r="1104" spans="1:18" x14ac:dyDescent="0.25">
      <c r="B1104" s="115">
        <v>4</v>
      </c>
      <c r="C1104" s="21" t="s">
        <v>18</v>
      </c>
      <c r="D1104" s="115"/>
      <c r="E1104" s="23">
        <v>0</v>
      </c>
      <c r="F1104" s="23">
        <f t="shared" ref="F1104:Q1104" si="173">E1104+F1096-F1097</f>
        <v>0</v>
      </c>
      <c r="G1104" s="23">
        <f t="shared" si="173"/>
        <v>0</v>
      </c>
      <c r="H1104" s="23">
        <f t="shared" si="173"/>
        <v>0</v>
      </c>
      <c r="I1104" s="23">
        <f t="shared" si="173"/>
        <v>0</v>
      </c>
      <c r="J1104" s="23">
        <f t="shared" si="173"/>
        <v>0</v>
      </c>
      <c r="K1104" s="23">
        <f t="shared" si="173"/>
        <v>0</v>
      </c>
      <c r="L1104" s="23">
        <f t="shared" si="173"/>
        <v>0</v>
      </c>
      <c r="M1104" s="23">
        <f t="shared" si="173"/>
        <v>0</v>
      </c>
      <c r="N1104" s="23">
        <f t="shared" si="173"/>
        <v>0</v>
      </c>
      <c r="O1104" s="23">
        <f t="shared" si="173"/>
        <v>0</v>
      </c>
      <c r="P1104" s="23">
        <f t="shared" si="173"/>
        <v>0</v>
      </c>
      <c r="Q1104" s="23">
        <f t="shared" si="173"/>
        <v>0</v>
      </c>
    </row>
    <row r="1105" spans="1:18" x14ac:dyDescent="0.25">
      <c r="B1105" s="115">
        <v>5</v>
      </c>
      <c r="C1105" s="21" t="s">
        <v>460</v>
      </c>
      <c r="D1105" s="115"/>
      <c r="E1105" s="23">
        <f>ROUND(SUM(E1101:E1104),2)</f>
        <v>13112655.949999999</v>
      </c>
      <c r="F1105" s="23">
        <f t="shared" ref="F1105:Q1105" si="174">SUM(F1101:F1104)</f>
        <v>13062134.18553032</v>
      </c>
      <c r="G1105" s="23">
        <f t="shared" si="174"/>
        <v>13011612.424468871</v>
      </c>
      <c r="H1105" s="23">
        <f t="shared" si="174"/>
        <v>12961090.663407419</v>
      </c>
      <c r="I1105" s="23">
        <f t="shared" si="174"/>
        <v>12910568.90234597</v>
      </c>
      <c r="J1105" s="23">
        <f t="shared" si="174"/>
        <v>12860047.141284522</v>
      </c>
      <c r="K1105" s="23">
        <f t="shared" si="174"/>
        <v>12809525.380223073</v>
      </c>
      <c r="L1105" s="23">
        <f t="shared" si="174"/>
        <v>12759003.619161621</v>
      </c>
      <c r="M1105" s="23">
        <f t="shared" si="174"/>
        <v>12708481.858100172</v>
      </c>
      <c r="N1105" s="23">
        <f t="shared" si="174"/>
        <v>12657960.097038724</v>
      </c>
      <c r="O1105" s="23">
        <f t="shared" si="174"/>
        <v>12607438.335977275</v>
      </c>
      <c r="P1105" s="23">
        <f t="shared" si="174"/>
        <v>12556916.574915823</v>
      </c>
      <c r="Q1105" s="23">
        <f t="shared" si="174"/>
        <v>12506394.813854374</v>
      </c>
    </row>
    <row r="1106" spans="1:18" x14ac:dyDescent="0.25">
      <c r="B1106" s="115"/>
      <c r="C1106" s="21"/>
    </row>
    <row r="1107" spans="1:18" x14ac:dyDescent="0.25">
      <c r="B1107" s="115">
        <v>6</v>
      </c>
      <c r="C1107" s="21" t="s">
        <v>20</v>
      </c>
      <c r="D1107" s="21"/>
      <c r="F1107" s="1">
        <f t="shared" ref="F1107:Q1107" si="175">(E1105+F1105)/2</f>
        <v>13087395.06776516</v>
      </c>
      <c r="G1107" s="1">
        <f t="shared" si="175"/>
        <v>13036873.304999596</v>
      </c>
      <c r="H1107" s="1">
        <f t="shared" si="175"/>
        <v>12986351.543938145</v>
      </c>
      <c r="I1107" s="1">
        <f t="shared" si="175"/>
        <v>12935829.782876695</v>
      </c>
      <c r="J1107" s="1">
        <f t="shared" si="175"/>
        <v>12885308.021815246</v>
      </c>
      <c r="K1107" s="1">
        <f t="shared" si="175"/>
        <v>12834786.260753797</v>
      </c>
      <c r="L1107" s="1">
        <f t="shared" si="175"/>
        <v>12784264.499692347</v>
      </c>
      <c r="M1107" s="1">
        <f t="shared" si="175"/>
        <v>12733742.738630896</v>
      </c>
      <c r="N1107" s="1">
        <f t="shared" si="175"/>
        <v>12683220.977569448</v>
      </c>
      <c r="O1107" s="1">
        <f t="shared" si="175"/>
        <v>12632699.216507999</v>
      </c>
      <c r="P1107" s="1">
        <f t="shared" si="175"/>
        <v>12582177.455446549</v>
      </c>
      <c r="Q1107" s="1">
        <f t="shared" si="175"/>
        <v>12531655.694385098</v>
      </c>
    </row>
    <row r="1108" spans="1:18" x14ac:dyDescent="0.25">
      <c r="B1108" s="24"/>
      <c r="C1108" s="25"/>
    </row>
    <row r="1109" spans="1:18" x14ac:dyDescent="0.25">
      <c r="B1109" s="115">
        <v>7</v>
      </c>
      <c r="C1109" s="21" t="s">
        <v>21</v>
      </c>
      <c r="F1109" s="26"/>
      <c r="G1109" s="26"/>
      <c r="H1109" s="26"/>
      <c r="I1109" s="26"/>
      <c r="J1109" s="26"/>
      <c r="K1109" s="26"/>
      <c r="L1109" s="26"/>
      <c r="M1109" s="26"/>
      <c r="N1109" s="26"/>
      <c r="O1109" s="26"/>
      <c r="P1109" s="26"/>
      <c r="Q1109" s="26"/>
    </row>
    <row r="1110" spans="1:18" x14ac:dyDescent="0.25">
      <c r="B1110" s="24"/>
      <c r="C1110" s="21" t="s">
        <v>6</v>
      </c>
      <c r="D1110" s="21" t="s">
        <v>454</v>
      </c>
      <c r="F1110" s="1">
        <f>F1107*Inputs!C$15</f>
        <v>65317.952233603952</v>
      </c>
      <c r="G1110" s="1">
        <f>G1107*Inputs!D$15</f>
        <v>65065.80288913993</v>
      </c>
      <c r="H1110" s="1">
        <f>H1107*Inputs!E$15</f>
        <v>64813.653553180986</v>
      </c>
      <c r="I1110" s="1">
        <f>I1107*Inputs!F$15</f>
        <v>64561.504217222042</v>
      </c>
      <c r="J1110" s="1">
        <f>J1107*Inputs!G$15</f>
        <v>64309.354881263105</v>
      </c>
      <c r="K1110" s="1">
        <f>K1107*Inputs!H$15</f>
        <v>64057.205545304168</v>
      </c>
      <c r="L1110" s="1">
        <f>L1107*Inputs!I$15</f>
        <v>63805.056209345217</v>
      </c>
      <c r="M1110" s="1">
        <f>M1107*Inputs!J$15</f>
        <v>63552.906873386273</v>
      </c>
      <c r="N1110" s="1">
        <f>N1107*Inputs!K$15</f>
        <v>63300.757537427337</v>
      </c>
      <c r="O1110" s="1">
        <f>O1107*Inputs!L$15</f>
        <v>63048.6082014684</v>
      </c>
      <c r="P1110" s="1">
        <f>P1107*Inputs!M$15</f>
        <v>62796.458865509456</v>
      </c>
      <c r="Q1110" s="1">
        <f>Q1107*Inputs!N$15</f>
        <v>62544.309529550505</v>
      </c>
      <c r="R1110" s="1">
        <f>SUM(F1110:Q1110)</f>
        <v>767173.57053640136</v>
      </c>
    </row>
    <row r="1111" spans="1:18" x14ac:dyDescent="0.25">
      <c r="B1111" s="24"/>
      <c r="C1111" s="21" t="s">
        <v>8</v>
      </c>
      <c r="D1111" s="21" t="s">
        <v>455</v>
      </c>
      <c r="F1111" s="1">
        <f>F1107*Inputs!C$14</f>
        <v>9734.2030289332251</v>
      </c>
      <c r="G1111" s="1">
        <f>G1107*Inputs!D$14</f>
        <v>9696.6257193469264</v>
      </c>
      <c r="H1111" s="1">
        <f>H1107*Inputs!E$14</f>
        <v>9659.0484110281213</v>
      </c>
      <c r="I1111" s="1">
        <f>I1107*Inputs!F$14</f>
        <v>9621.4711027093181</v>
      </c>
      <c r="J1111" s="1">
        <f>J1107*Inputs!G$14</f>
        <v>9583.8937943905148</v>
      </c>
      <c r="K1111" s="1">
        <f>K1107*Inputs!H$14</f>
        <v>9546.3164860717116</v>
      </c>
      <c r="L1111" s="1">
        <f>L1107*Inputs!I$14</f>
        <v>9508.7391777529065</v>
      </c>
      <c r="M1111" s="1">
        <f>M1107*Inputs!J$14</f>
        <v>9471.1618694341032</v>
      </c>
      <c r="N1111" s="1">
        <f>N1107*Inputs!K$14</f>
        <v>9433.5845611152999</v>
      </c>
      <c r="O1111" s="1">
        <f>O1107*Inputs!L$14</f>
        <v>9396.0072527964967</v>
      </c>
      <c r="P1111" s="1">
        <f>P1107*Inputs!M$14</f>
        <v>9358.4299444776916</v>
      </c>
      <c r="Q1111" s="1">
        <f>Q1107*Inputs!N$14</f>
        <v>9320.8526361588883</v>
      </c>
      <c r="R1111" s="1">
        <f>SUM(F1111:Q1111)</f>
        <v>114330.33398421521</v>
      </c>
    </row>
    <row r="1112" spans="1:18" x14ac:dyDescent="0.25">
      <c r="B1112" s="24"/>
      <c r="C1112" s="25"/>
      <c r="G1112" s="26"/>
      <c r="H1112" s="26"/>
      <c r="I1112" s="26"/>
      <c r="J1112" s="26"/>
      <c r="K1112" s="26"/>
      <c r="L1112" s="26"/>
      <c r="M1112" s="26"/>
      <c r="N1112" s="26"/>
      <c r="O1112" s="26"/>
      <c r="P1112" s="26"/>
      <c r="Q1112" s="26"/>
    </row>
    <row r="1113" spans="1:18" x14ac:dyDescent="0.25">
      <c r="B1113" s="115">
        <v>8</v>
      </c>
      <c r="C1113" s="21" t="s">
        <v>24</v>
      </c>
    </row>
    <row r="1114" spans="1:18" x14ac:dyDescent="0.25">
      <c r="A1114" s="1">
        <f>A1070+16</f>
        <v>409</v>
      </c>
      <c r="B1114" s="24"/>
      <c r="C1114" s="21" t="s">
        <v>6</v>
      </c>
      <c r="D1114" s="21" t="s">
        <v>25</v>
      </c>
      <c r="E1114" s="27"/>
      <c r="F1114" s="1">
        <v>50521.761061449099</v>
      </c>
      <c r="G1114" s="1">
        <v>50521.761061449099</v>
      </c>
      <c r="H1114" s="1">
        <v>50521.761061449099</v>
      </c>
      <c r="I1114" s="1">
        <v>50521.761061449099</v>
      </c>
      <c r="J1114" s="1">
        <v>50521.761061449099</v>
      </c>
      <c r="K1114" s="1">
        <v>50521.761061449099</v>
      </c>
      <c r="L1114" s="1">
        <v>50521.761061449099</v>
      </c>
      <c r="M1114" s="1">
        <v>50521.761061449099</v>
      </c>
      <c r="N1114" s="1">
        <v>50521.761061449099</v>
      </c>
      <c r="O1114" s="1">
        <v>50521.761061449099</v>
      </c>
      <c r="P1114" s="1">
        <v>50521.761061449099</v>
      </c>
      <c r="Q1114" s="1">
        <v>50521.761061449099</v>
      </c>
      <c r="R1114" s="1">
        <f>SUM(F1114:Q1114)</f>
        <v>606261.13273738907</v>
      </c>
    </row>
    <row r="1115" spans="1:18" x14ac:dyDescent="0.25">
      <c r="A1115" s="1">
        <v>0</v>
      </c>
      <c r="B1115" s="24"/>
      <c r="C1115" s="21" t="s">
        <v>8</v>
      </c>
      <c r="D1115" s="21" t="s">
        <v>26</v>
      </c>
      <c r="F1115" s="1">
        <v>0</v>
      </c>
      <c r="G1115" s="1">
        <v>0</v>
      </c>
      <c r="H1115" s="1">
        <v>0</v>
      </c>
      <c r="I1115" s="1">
        <v>0</v>
      </c>
      <c r="J1115" s="1">
        <v>0</v>
      </c>
      <c r="K1115" s="1">
        <v>0</v>
      </c>
      <c r="L1115" s="1">
        <v>0</v>
      </c>
      <c r="M1115" s="1">
        <v>0</v>
      </c>
      <c r="N1115" s="1">
        <v>0</v>
      </c>
      <c r="O1115" s="1">
        <v>0</v>
      </c>
      <c r="P1115" s="1">
        <v>0</v>
      </c>
      <c r="Q1115" s="1">
        <v>0</v>
      </c>
      <c r="R1115" s="1">
        <f>SUM(F1115:Q1115)</f>
        <v>0</v>
      </c>
    </row>
    <row r="1116" spans="1:18" x14ac:dyDescent="0.25">
      <c r="B1116" s="24"/>
      <c r="C1116" s="21" t="s">
        <v>10</v>
      </c>
      <c r="D1116" s="21" t="s">
        <v>27</v>
      </c>
      <c r="F1116" s="1">
        <v>0</v>
      </c>
      <c r="G1116" s="1">
        <v>0</v>
      </c>
      <c r="H1116" s="1">
        <v>0</v>
      </c>
      <c r="I1116" s="1">
        <v>0</v>
      </c>
      <c r="J1116" s="1">
        <v>0</v>
      </c>
      <c r="K1116" s="1">
        <v>0</v>
      </c>
      <c r="L1116" s="1">
        <v>0</v>
      </c>
      <c r="M1116" s="1">
        <v>0</v>
      </c>
      <c r="N1116" s="1">
        <v>0</v>
      </c>
      <c r="O1116" s="1">
        <v>0</v>
      </c>
      <c r="P1116" s="1">
        <v>0</v>
      </c>
      <c r="Q1116" s="1">
        <v>0</v>
      </c>
      <c r="R1116" s="1">
        <f>SUM(F1116:Q1116)</f>
        <v>0</v>
      </c>
    </row>
    <row r="1117" spans="1:18" x14ac:dyDescent="0.25">
      <c r="B1117" s="24"/>
      <c r="C1117" s="21" t="s">
        <v>12</v>
      </c>
      <c r="D1117" s="21" t="s">
        <v>28</v>
      </c>
      <c r="F1117" s="1">
        <v>0</v>
      </c>
      <c r="G1117" s="1">
        <v>0</v>
      </c>
      <c r="H1117" s="1">
        <v>0</v>
      </c>
      <c r="I1117" s="1">
        <v>0</v>
      </c>
      <c r="J1117" s="1">
        <v>0</v>
      </c>
      <c r="K1117" s="1">
        <v>0</v>
      </c>
      <c r="L1117" s="1">
        <v>0</v>
      </c>
      <c r="M1117" s="1">
        <v>0</v>
      </c>
      <c r="N1117" s="1">
        <v>0</v>
      </c>
      <c r="O1117" s="1">
        <v>0</v>
      </c>
      <c r="P1117" s="1">
        <v>0</v>
      </c>
      <c r="Q1117" s="1">
        <v>0</v>
      </c>
      <c r="R1117" s="1">
        <f>SUM(F1117:Q1117)</f>
        <v>0</v>
      </c>
    </row>
    <row r="1118" spans="1:18" x14ac:dyDescent="0.25">
      <c r="B1118" s="24"/>
      <c r="C1118" s="21" t="s">
        <v>14</v>
      </c>
      <c r="D1118" s="21" t="s">
        <v>29</v>
      </c>
      <c r="F1118" s="23">
        <v>0</v>
      </c>
      <c r="G1118" s="23">
        <v>0</v>
      </c>
      <c r="H1118" s="23">
        <v>0</v>
      </c>
      <c r="I1118" s="23">
        <v>0</v>
      </c>
      <c r="J1118" s="23">
        <v>0</v>
      </c>
      <c r="K1118" s="23">
        <v>0</v>
      </c>
      <c r="L1118" s="23">
        <v>0</v>
      </c>
      <c r="M1118" s="23">
        <v>0</v>
      </c>
      <c r="N1118" s="23">
        <v>0</v>
      </c>
      <c r="O1118" s="23">
        <v>0</v>
      </c>
      <c r="P1118" s="23">
        <v>0</v>
      </c>
      <c r="Q1118" s="23">
        <v>0</v>
      </c>
      <c r="R1118" s="23">
        <f>SUM(F1118:Q1118)</f>
        <v>0</v>
      </c>
    </row>
    <row r="1119" spans="1:18" x14ac:dyDescent="0.25">
      <c r="B1119" s="24"/>
      <c r="C1119" s="25"/>
      <c r="D1119" s="28"/>
      <c r="F1119" s="28"/>
      <c r="G1119" s="28"/>
      <c r="H1119" s="28"/>
      <c r="I1119" s="28"/>
      <c r="J1119" s="28"/>
      <c r="K1119" s="28"/>
      <c r="L1119" s="28"/>
      <c r="M1119" s="28"/>
      <c r="N1119" s="28"/>
      <c r="O1119" s="28"/>
      <c r="P1119" s="28"/>
      <c r="Q1119" s="28"/>
    </row>
    <row r="1120" spans="1:18" ht="13" thickBot="1" x14ac:dyDescent="0.3">
      <c r="B1120" s="115">
        <v>9</v>
      </c>
      <c r="C1120" s="21" t="s">
        <v>457</v>
      </c>
      <c r="F1120" s="29">
        <f>ROUND(SUM(F1110:F1118),2)</f>
        <v>125573.92</v>
      </c>
      <c r="G1120" s="29">
        <f t="shared" ref="G1120:Q1120" si="176">ROUND(SUM(G1110:G1118),2)</f>
        <v>125284.19</v>
      </c>
      <c r="H1120" s="29">
        <f t="shared" si="176"/>
        <v>124994.46</v>
      </c>
      <c r="I1120" s="29">
        <f t="shared" si="176"/>
        <v>124704.74</v>
      </c>
      <c r="J1120" s="29">
        <f t="shared" si="176"/>
        <v>124415.01</v>
      </c>
      <c r="K1120" s="29">
        <f t="shared" si="176"/>
        <v>124125.28</v>
      </c>
      <c r="L1120" s="29">
        <f t="shared" si="176"/>
        <v>123835.56</v>
      </c>
      <c r="M1120" s="29">
        <f t="shared" si="176"/>
        <v>123545.83</v>
      </c>
      <c r="N1120" s="29">
        <f t="shared" si="176"/>
        <v>123256.1</v>
      </c>
      <c r="O1120" s="29">
        <f t="shared" si="176"/>
        <v>122966.38</v>
      </c>
      <c r="P1120" s="29">
        <f t="shared" si="176"/>
        <v>122676.65</v>
      </c>
      <c r="Q1120" s="29">
        <f t="shared" si="176"/>
        <v>122386.92</v>
      </c>
      <c r="R1120" s="29">
        <f>SUM(F1120:Q1120)</f>
        <v>1487765.0399999996</v>
      </c>
    </row>
    <row r="1121" spans="2:21" ht="13" thickTop="1" x14ac:dyDescent="0.25">
      <c r="B1121" s="24"/>
      <c r="C1121" s="25"/>
    </row>
    <row r="1122" spans="2:21" x14ac:dyDescent="0.25">
      <c r="B1122" s="30"/>
      <c r="C1122" s="30" t="s">
        <v>33</v>
      </c>
    </row>
    <row r="1123" spans="2:21" x14ac:dyDescent="0.25">
      <c r="C1123" s="21" t="s">
        <v>34</v>
      </c>
      <c r="D1123" s="21" t="s">
        <v>35</v>
      </c>
    </row>
    <row r="1124" spans="2:21" x14ac:dyDescent="0.25">
      <c r="C1124" s="21" t="s">
        <v>36</v>
      </c>
      <c r="D1124" s="21" t="s">
        <v>37</v>
      </c>
    </row>
    <row r="1125" spans="2:21" x14ac:dyDescent="0.25">
      <c r="C1125" s="21" t="s">
        <v>38</v>
      </c>
      <c r="D1125" s="21" t="s">
        <v>39</v>
      </c>
    </row>
    <row r="1126" spans="2:21" x14ac:dyDescent="0.25">
      <c r="C1126" s="21" t="s">
        <v>40</v>
      </c>
      <c r="D1126" s="21" t="s">
        <v>456</v>
      </c>
    </row>
    <row r="1127" spans="2:21" x14ac:dyDescent="0.25">
      <c r="C1127" s="21" t="s">
        <v>42</v>
      </c>
      <c r="D1127" s="31" t="s">
        <v>43</v>
      </c>
    </row>
    <row r="1128" spans="2:21" x14ac:dyDescent="0.25">
      <c r="C1128" s="21" t="s">
        <v>44</v>
      </c>
      <c r="D1128" s="31" t="s">
        <v>45</v>
      </c>
      <c r="G1128" s="32"/>
    </row>
    <row r="1129" spans="2:21" x14ac:dyDescent="0.25">
      <c r="C1129" s="21" t="s">
        <v>46</v>
      </c>
      <c r="D1129" s="21" t="s">
        <v>47</v>
      </c>
    </row>
    <row r="1130" spans="2:21" x14ac:dyDescent="0.25">
      <c r="C1130" s="21" t="s">
        <v>48</v>
      </c>
      <c r="D1130" s="21" t="s">
        <v>458</v>
      </c>
    </row>
    <row r="1131" spans="2:21" x14ac:dyDescent="0.25">
      <c r="B1131" s="21"/>
      <c r="C1131" s="21"/>
    </row>
    <row r="1132" spans="2:21" s="574" customFormat="1" ht="14" x14ac:dyDescent="0.3">
      <c r="B1132" s="575" t="str">
        <f>Inputs!$A$6</f>
        <v>JANUARY 2021 THROUGH DECEMBER 2021</v>
      </c>
      <c r="C1132" s="575"/>
      <c r="D1132" s="575"/>
      <c r="E1132" s="575"/>
      <c r="F1132" s="575"/>
      <c r="G1132" s="575"/>
      <c r="H1132" s="575"/>
      <c r="I1132" s="575"/>
      <c r="J1132" s="575"/>
      <c r="K1132" s="575"/>
      <c r="L1132" s="575"/>
      <c r="M1132" s="575"/>
      <c r="N1132" s="575"/>
      <c r="O1132" s="575"/>
      <c r="P1132" s="575"/>
      <c r="Q1132" s="575"/>
      <c r="R1132" s="575"/>
      <c r="T1132" s="574">
        <v>25</v>
      </c>
      <c r="U1132" s="574" t="s">
        <v>167</v>
      </c>
    </row>
    <row r="1133" spans="2:21" s="574" customFormat="1" ht="14" x14ac:dyDescent="0.3">
      <c r="B1133" s="576" t="s">
        <v>678</v>
      </c>
      <c r="C1133" s="576"/>
      <c r="D1133" s="576"/>
      <c r="E1133" s="576"/>
      <c r="F1133" s="576"/>
      <c r="G1133" s="576"/>
      <c r="H1133" s="576"/>
      <c r="I1133" s="576"/>
      <c r="J1133" s="576"/>
      <c r="K1133" s="576"/>
      <c r="L1133" s="576"/>
      <c r="M1133" s="576"/>
      <c r="N1133" s="576"/>
      <c r="O1133" s="576"/>
      <c r="P1133" s="576"/>
      <c r="Q1133" s="576"/>
      <c r="R1133" s="576"/>
    </row>
    <row r="1134" spans="2:21" x14ac:dyDescent="0.25">
      <c r="B1134" s="9"/>
      <c r="C1134" s="9"/>
      <c r="D1134" s="9"/>
      <c r="E1134" s="9"/>
      <c r="F1134" s="9"/>
      <c r="G1134" s="9"/>
      <c r="H1134" s="9"/>
      <c r="I1134" s="9"/>
      <c r="J1134" s="9"/>
      <c r="K1134" s="9"/>
      <c r="L1134" s="9"/>
      <c r="M1134" s="9"/>
      <c r="N1134" s="9"/>
      <c r="O1134" s="9"/>
      <c r="P1134" s="9"/>
      <c r="Q1134" s="9"/>
      <c r="R1134" s="9"/>
    </row>
    <row r="1135" spans="2:21" x14ac:dyDescent="0.25">
      <c r="B1135" s="9"/>
      <c r="C1135" s="9"/>
      <c r="D1135" s="9"/>
      <c r="E1135" s="9"/>
      <c r="F1135" s="9"/>
      <c r="G1135" s="9"/>
      <c r="H1135" s="9"/>
      <c r="I1135" s="9"/>
      <c r="J1135" s="9"/>
      <c r="K1135" s="9"/>
      <c r="L1135" s="9"/>
      <c r="M1135" s="9"/>
      <c r="N1135" s="9"/>
      <c r="O1135" s="9"/>
      <c r="P1135" s="9"/>
      <c r="Q1135" s="9"/>
      <c r="R1135" s="9"/>
    </row>
    <row r="1136" spans="2:21" ht="13" thickBot="1" x14ac:dyDescent="0.3">
      <c r="B1136" s="10"/>
      <c r="C1136" s="10"/>
      <c r="D1136" s="11"/>
      <c r="E1136" s="11"/>
      <c r="F1136" s="11"/>
      <c r="G1136" s="11"/>
      <c r="H1136" s="11"/>
      <c r="I1136" s="11"/>
      <c r="J1136" s="11"/>
      <c r="K1136" s="3"/>
      <c r="L1136" s="3"/>
      <c r="M1136" s="3"/>
      <c r="N1136" s="3"/>
      <c r="O1136" s="3"/>
      <c r="P1136" s="3"/>
      <c r="Q1136" s="3"/>
      <c r="R1136" s="3"/>
    </row>
    <row r="1137" spans="1:18" x14ac:dyDescent="0.25">
      <c r="B1137" s="315"/>
      <c r="C1137" s="316"/>
      <c r="D1137" s="317"/>
      <c r="E1137" s="15" t="s">
        <v>0</v>
      </c>
      <c r="F1137" s="15" t="str">
        <f>Inputs!C$11</f>
        <v>Estimated</v>
      </c>
      <c r="G1137" s="15" t="str">
        <f>Inputs!D$11</f>
        <v>Estimated</v>
      </c>
      <c r="H1137" s="15" t="str">
        <f>Inputs!E$11</f>
        <v>Estimated</v>
      </c>
      <c r="I1137" s="15" t="str">
        <f>Inputs!F$11</f>
        <v>Estimated</v>
      </c>
      <c r="J1137" s="15" t="str">
        <f>Inputs!G$11</f>
        <v>Estimated</v>
      </c>
      <c r="K1137" s="15" t="str">
        <f>Inputs!H$11</f>
        <v>Estimated</v>
      </c>
      <c r="L1137" s="15" t="str">
        <f>Inputs!I$11</f>
        <v>Estimated</v>
      </c>
      <c r="M1137" s="15" t="str">
        <f>Inputs!J$11</f>
        <v>Estimated</v>
      </c>
      <c r="N1137" s="15" t="str">
        <f>Inputs!K$11</f>
        <v>Estimated</v>
      </c>
      <c r="O1137" s="15" t="str">
        <f>Inputs!L$11</f>
        <v>Estimated</v>
      </c>
      <c r="P1137" s="15" t="str">
        <f>Inputs!M$11</f>
        <v>Estimated</v>
      </c>
      <c r="Q1137" s="15" t="str">
        <f>Inputs!N$11</f>
        <v>Estimated</v>
      </c>
      <c r="R1137" s="314" t="s">
        <v>461</v>
      </c>
    </row>
    <row r="1138" spans="1:18" ht="13" thickBot="1" x14ac:dyDescent="0.3">
      <c r="B1138" s="310"/>
      <c r="C1138" s="18"/>
      <c r="D1138" s="20" t="s">
        <v>3</v>
      </c>
      <c r="E1138" s="19" t="s">
        <v>4</v>
      </c>
      <c r="F1138" s="19" t="str">
        <f>Inputs!C$12</f>
        <v>January</v>
      </c>
      <c r="G1138" s="19" t="str">
        <f>Inputs!D$12</f>
        <v>February</v>
      </c>
      <c r="H1138" s="19" t="str">
        <f>Inputs!E$12</f>
        <v xml:space="preserve">March </v>
      </c>
      <c r="I1138" s="19" t="str">
        <f>Inputs!F$12</f>
        <v xml:space="preserve">April </v>
      </c>
      <c r="J1138" s="19" t="str">
        <f>Inputs!G$12</f>
        <v>May</v>
      </c>
      <c r="K1138" s="19" t="str">
        <f>Inputs!H$12</f>
        <v>June</v>
      </c>
      <c r="L1138" s="19" t="str">
        <f>Inputs!I$12</f>
        <v>July</v>
      </c>
      <c r="M1138" s="19" t="str">
        <f>Inputs!J$12</f>
        <v>August</v>
      </c>
      <c r="N1138" s="19" t="str">
        <f>Inputs!K$12</f>
        <v>September</v>
      </c>
      <c r="O1138" s="19" t="str">
        <f>Inputs!L$12</f>
        <v>October</v>
      </c>
      <c r="P1138" s="19" t="str">
        <f>Inputs!M$12</f>
        <v>November</v>
      </c>
      <c r="Q1138" s="19" t="str">
        <f>Inputs!N$12</f>
        <v>December</v>
      </c>
      <c r="R1138" s="20" t="str">
        <f>Inputs!O$12</f>
        <v>Total</v>
      </c>
    </row>
    <row r="1139" spans="1:18" x14ac:dyDescent="0.25">
      <c r="B1139" s="115">
        <v>1</v>
      </c>
      <c r="C1139" s="21" t="s">
        <v>5</v>
      </c>
      <c r="D1139" s="115"/>
    </row>
    <row r="1140" spans="1:18" x14ac:dyDescent="0.25">
      <c r="A1140" s="1">
        <f>A1096+16</f>
        <v>417</v>
      </c>
      <c r="B1140" s="115"/>
      <c r="C1140" s="21" t="s">
        <v>6</v>
      </c>
      <c r="D1140" s="21" t="s">
        <v>7</v>
      </c>
      <c r="F1140" s="1">
        <v>0</v>
      </c>
      <c r="G1140" s="1">
        <v>0</v>
      </c>
      <c r="H1140" s="1">
        <v>0</v>
      </c>
      <c r="I1140" s="1">
        <v>0</v>
      </c>
      <c r="J1140" s="1">
        <v>0</v>
      </c>
      <c r="K1140" s="1">
        <v>0</v>
      </c>
      <c r="L1140" s="1">
        <v>0</v>
      </c>
      <c r="M1140" s="1">
        <v>0</v>
      </c>
      <c r="N1140" s="1">
        <v>0</v>
      </c>
      <c r="O1140" s="1">
        <v>0</v>
      </c>
      <c r="P1140" s="1">
        <v>0</v>
      </c>
      <c r="Q1140" s="1">
        <v>0</v>
      </c>
      <c r="R1140" s="1">
        <f>SUM(F1140:Q1140)</f>
        <v>0</v>
      </c>
    </row>
    <row r="1141" spans="1:18" x14ac:dyDescent="0.25">
      <c r="A1141" s="1">
        <f>A1097+16</f>
        <v>422</v>
      </c>
      <c r="B1141" s="115"/>
      <c r="C1141" s="21" t="s">
        <v>8</v>
      </c>
      <c r="D1141" s="21" t="s">
        <v>9</v>
      </c>
      <c r="F1141" s="1">
        <v>0</v>
      </c>
      <c r="G1141" s="1">
        <v>0</v>
      </c>
      <c r="H1141" s="1">
        <v>0</v>
      </c>
      <c r="I1141" s="1">
        <v>0</v>
      </c>
      <c r="J1141" s="1">
        <v>0</v>
      </c>
      <c r="K1141" s="1">
        <v>0</v>
      </c>
      <c r="L1141" s="1">
        <v>0</v>
      </c>
      <c r="M1141" s="1">
        <v>0</v>
      </c>
      <c r="N1141" s="1">
        <v>0</v>
      </c>
      <c r="O1141" s="1">
        <v>0</v>
      </c>
      <c r="P1141" s="1">
        <v>0</v>
      </c>
      <c r="Q1141" s="1">
        <v>0</v>
      </c>
      <c r="R1141" s="1">
        <f>SUM(F1141:Q1141)</f>
        <v>0</v>
      </c>
    </row>
    <row r="1142" spans="1:18" x14ac:dyDescent="0.25">
      <c r="A1142" s="1">
        <f>A1098+16</f>
        <v>420</v>
      </c>
      <c r="B1142" s="115"/>
      <c r="C1142" s="21" t="s">
        <v>10</v>
      </c>
      <c r="D1142" s="21" t="s">
        <v>11</v>
      </c>
      <c r="F1142" s="1">
        <v>0</v>
      </c>
      <c r="G1142" s="1">
        <v>0</v>
      </c>
      <c r="H1142" s="1">
        <v>0</v>
      </c>
      <c r="I1142" s="1">
        <v>0</v>
      </c>
      <c r="J1142" s="1">
        <v>0</v>
      </c>
      <c r="K1142" s="1">
        <v>0</v>
      </c>
      <c r="L1142" s="1">
        <v>0</v>
      </c>
      <c r="M1142" s="1">
        <v>0</v>
      </c>
      <c r="N1142" s="1">
        <v>0</v>
      </c>
      <c r="O1142" s="1">
        <v>0</v>
      </c>
      <c r="P1142" s="1">
        <v>0</v>
      </c>
      <c r="Q1142" s="1">
        <v>0</v>
      </c>
      <c r="R1142" s="1">
        <f>SUM(F1142:Q1142)</f>
        <v>0</v>
      </c>
    </row>
    <row r="1143" spans="1:18" x14ac:dyDescent="0.25">
      <c r="A1143" s="1">
        <f>A1099+16</f>
        <v>429</v>
      </c>
      <c r="B1143" s="115"/>
      <c r="C1143" s="21" t="s">
        <v>12</v>
      </c>
      <c r="D1143" s="21" t="s">
        <v>13</v>
      </c>
      <c r="F1143" s="1">
        <v>0</v>
      </c>
      <c r="G1143" s="1">
        <v>0</v>
      </c>
      <c r="H1143" s="1">
        <v>0</v>
      </c>
      <c r="I1143" s="1">
        <v>0</v>
      </c>
      <c r="J1143" s="1">
        <v>0</v>
      </c>
      <c r="K1143" s="1">
        <v>0</v>
      </c>
      <c r="L1143" s="1">
        <v>0</v>
      </c>
      <c r="M1143" s="1">
        <v>0</v>
      </c>
      <c r="N1143" s="1">
        <v>0</v>
      </c>
      <c r="O1143" s="1">
        <v>0</v>
      </c>
      <c r="P1143" s="1">
        <v>0</v>
      </c>
      <c r="Q1143" s="1">
        <v>0</v>
      </c>
      <c r="R1143" s="1">
        <f>SUM(F1143:Q1143)</f>
        <v>0</v>
      </c>
    </row>
    <row r="1144" spans="1:18" x14ac:dyDescent="0.25">
      <c r="A1144" s="1">
        <f>A1100+16</f>
        <v>427</v>
      </c>
      <c r="B1144" s="115"/>
      <c r="C1144" s="21" t="s">
        <v>14</v>
      </c>
      <c r="D1144" s="21" t="s">
        <v>15</v>
      </c>
      <c r="F1144" s="1">
        <v>0</v>
      </c>
      <c r="G1144" s="1">
        <v>0</v>
      </c>
      <c r="H1144" s="1">
        <v>0</v>
      </c>
      <c r="I1144" s="1">
        <v>0</v>
      </c>
      <c r="J1144" s="1">
        <v>0</v>
      </c>
      <c r="K1144" s="1">
        <v>0</v>
      </c>
      <c r="L1144" s="1">
        <v>0</v>
      </c>
      <c r="M1144" s="1">
        <v>0</v>
      </c>
      <c r="N1144" s="1">
        <v>0</v>
      </c>
      <c r="O1144" s="1">
        <v>0</v>
      </c>
      <c r="P1144" s="1">
        <v>0</v>
      </c>
      <c r="Q1144" s="1">
        <v>0</v>
      </c>
      <c r="R1144" s="1">
        <f>SUM(F1144:Q1144)</f>
        <v>0</v>
      </c>
    </row>
    <row r="1145" spans="1:18" x14ac:dyDescent="0.25">
      <c r="B1145" s="115">
        <v>2</v>
      </c>
      <c r="C1145" s="21" t="s">
        <v>16</v>
      </c>
      <c r="D1145" s="115"/>
      <c r="E1145" s="1">
        <v>9372326.9299999997</v>
      </c>
      <c r="F1145" s="1">
        <f t="shared" ref="F1145:Q1145" si="177">E1145+F1141-F1142</f>
        <v>9372326.9299999997</v>
      </c>
      <c r="G1145" s="1">
        <f t="shared" si="177"/>
        <v>9372326.9299999997</v>
      </c>
      <c r="H1145" s="1">
        <f t="shared" si="177"/>
        <v>9372326.9299999997</v>
      </c>
      <c r="I1145" s="1">
        <f t="shared" si="177"/>
        <v>9372326.9299999997</v>
      </c>
      <c r="J1145" s="1">
        <f t="shared" si="177"/>
        <v>9372326.9299999997</v>
      </c>
      <c r="K1145" s="1">
        <f t="shared" si="177"/>
        <v>9372326.9299999997</v>
      </c>
      <c r="L1145" s="1">
        <f t="shared" si="177"/>
        <v>9372326.9299999997</v>
      </c>
      <c r="M1145" s="1">
        <f t="shared" si="177"/>
        <v>9372326.9299999997</v>
      </c>
      <c r="N1145" s="1">
        <f t="shared" si="177"/>
        <v>9372326.9299999997</v>
      </c>
      <c r="O1145" s="1">
        <f t="shared" si="177"/>
        <v>9372326.9299999997</v>
      </c>
      <c r="P1145" s="1">
        <f t="shared" si="177"/>
        <v>9372326.9299999997</v>
      </c>
      <c r="Q1145" s="1">
        <f t="shared" si="177"/>
        <v>9372326.9299999997</v>
      </c>
    </row>
    <row r="1146" spans="1:18" x14ac:dyDescent="0.25">
      <c r="B1146" s="115">
        <v>3</v>
      </c>
      <c r="C1146" s="21" t="s">
        <v>459</v>
      </c>
      <c r="D1146" s="115"/>
      <c r="E1146" s="22">
        <v>-3205475.3624621537</v>
      </c>
      <c r="F1146" s="1">
        <f t="shared" ref="F1146:Q1146" si="178">E1146-F1157-F1158-F1159+F1142+F1143-F1144</f>
        <v>-3236716.4524621535</v>
      </c>
      <c r="G1146" s="1">
        <f t="shared" si="178"/>
        <v>-3267957.5424621534</v>
      </c>
      <c r="H1146" s="1">
        <f t="shared" si="178"/>
        <v>-3299198.6324621532</v>
      </c>
      <c r="I1146" s="1">
        <f t="shared" si="178"/>
        <v>-3330439.7224621531</v>
      </c>
      <c r="J1146" s="1">
        <f t="shared" si="178"/>
        <v>-3361680.8124621529</v>
      </c>
      <c r="K1146" s="1">
        <f t="shared" si="178"/>
        <v>-3392921.9024621528</v>
      </c>
      <c r="L1146" s="1">
        <f t="shared" si="178"/>
        <v>-3424162.9924621526</v>
      </c>
      <c r="M1146" s="1">
        <f t="shared" si="178"/>
        <v>-3455404.0824621525</v>
      </c>
      <c r="N1146" s="1">
        <f t="shared" si="178"/>
        <v>-3486645.1724621523</v>
      </c>
      <c r="O1146" s="1">
        <f t="shared" si="178"/>
        <v>-3517886.2624621522</v>
      </c>
      <c r="P1146" s="1">
        <f t="shared" si="178"/>
        <v>-3549127.352462152</v>
      </c>
      <c r="Q1146" s="1">
        <f t="shared" si="178"/>
        <v>-3580368.4424621519</v>
      </c>
    </row>
    <row r="1147" spans="1:18" x14ac:dyDescent="0.25">
      <c r="B1147" s="115">
        <v>4</v>
      </c>
      <c r="C1147" s="21" t="s">
        <v>18</v>
      </c>
      <c r="D1147" s="115"/>
      <c r="E1147" s="23">
        <v>0</v>
      </c>
      <c r="F1147" s="23">
        <f t="shared" ref="F1147:Q1147" si="179">E1147+F1140-F1141</f>
        <v>0</v>
      </c>
      <c r="G1147" s="23">
        <f t="shared" si="179"/>
        <v>0</v>
      </c>
      <c r="H1147" s="23">
        <f t="shared" si="179"/>
        <v>0</v>
      </c>
      <c r="I1147" s="23">
        <f t="shared" si="179"/>
        <v>0</v>
      </c>
      <c r="J1147" s="23">
        <f t="shared" si="179"/>
        <v>0</v>
      </c>
      <c r="K1147" s="23">
        <f t="shared" si="179"/>
        <v>0</v>
      </c>
      <c r="L1147" s="23">
        <f t="shared" si="179"/>
        <v>0</v>
      </c>
      <c r="M1147" s="23">
        <f t="shared" si="179"/>
        <v>0</v>
      </c>
      <c r="N1147" s="23">
        <f t="shared" si="179"/>
        <v>0</v>
      </c>
      <c r="O1147" s="23">
        <f t="shared" si="179"/>
        <v>0</v>
      </c>
      <c r="P1147" s="23">
        <f t="shared" si="179"/>
        <v>0</v>
      </c>
      <c r="Q1147" s="23">
        <f t="shared" si="179"/>
        <v>0</v>
      </c>
    </row>
    <row r="1148" spans="1:18" x14ac:dyDescent="0.25">
      <c r="B1148" s="115">
        <v>5</v>
      </c>
      <c r="C1148" s="21" t="s">
        <v>460</v>
      </c>
      <c r="D1148" s="115"/>
      <c r="E1148" s="23">
        <f>ROUND(SUM(E1145:E1147),2)</f>
        <v>6166851.5700000003</v>
      </c>
      <c r="F1148" s="23">
        <f t="shared" ref="F1148:Q1148" si="180">SUM(F1145:F1147)</f>
        <v>6135610.4775378462</v>
      </c>
      <c r="G1148" s="23">
        <f t="shared" si="180"/>
        <v>6104369.3875378463</v>
      </c>
      <c r="H1148" s="23">
        <f t="shared" si="180"/>
        <v>6073128.2975378465</v>
      </c>
      <c r="I1148" s="23">
        <f t="shared" si="180"/>
        <v>6041887.2075378466</v>
      </c>
      <c r="J1148" s="23">
        <f t="shared" si="180"/>
        <v>6010646.1175378468</v>
      </c>
      <c r="K1148" s="23">
        <f t="shared" si="180"/>
        <v>5979405.0275378469</v>
      </c>
      <c r="L1148" s="23">
        <f t="shared" si="180"/>
        <v>5948163.9375378471</v>
      </c>
      <c r="M1148" s="23">
        <f t="shared" si="180"/>
        <v>5916922.8475378472</v>
      </c>
      <c r="N1148" s="23">
        <f t="shared" si="180"/>
        <v>5885681.7575378474</v>
      </c>
      <c r="O1148" s="23">
        <f t="shared" si="180"/>
        <v>5854440.6675378475</v>
      </c>
      <c r="P1148" s="23">
        <f t="shared" si="180"/>
        <v>5823199.5775378477</v>
      </c>
      <c r="Q1148" s="23">
        <f t="shared" si="180"/>
        <v>5791958.4875378478</v>
      </c>
    </row>
    <row r="1149" spans="1:18" x14ac:dyDescent="0.25">
      <c r="B1149" s="115"/>
      <c r="C1149" s="21"/>
    </row>
    <row r="1150" spans="1:18" x14ac:dyDescent="0.25">
      <c r="B1150" s="115">
        <v>6</v>
      </c>
      <c r="C1150" s="21" t="s">
        <v>20</v>
      </c>
      <c r="D1150" s="21"/>
      <c r="F1150" s="1">
        <f t="shared" ref="F1150:Q1150" si="181">(E1148+F1148)/2</f>
        <v>6151231.0237689232</v>
      </c>
      <c r="G1150" s="1">
        <f t="shared" si="181"/>
        <v>6119989.9325378463</v>
      </c>
      <c r="H1150" s="1">
        <f t="shared" si="181"/>
        <v>6088748.8425378464</v>
      </c>
      <c r="I1150" s="1">
        <f t="shared" si="181"/>
        <v>6057507.7525378466</v>
      </c>
      <c r="J1150" s="1">
        <f t="shared" si="181"/>
        <v>6026266.6625378467</v>
      </c>
      <c r="K1150" s="1">
        <f t="shared" si="181"/>
        <v>5995025.5725378469</v>
      </c>
      <c r="L1150" s="1">
        <f t="shared" si="181"/>
        <v>5963784.482537847</v>
      </c>
      <c r="M1150" s="1">
        <f t="shared" si="181"/>
        <v>5932543.3925378472</v>
      </c>
      <c r="N1150" s="1">
        <f t="shared" si="181"/>
        <v>5901302.3025378473</v>
      </c>
      <c r="O1150" s="1">
        <f t="shared" si="181"/>
        <v>5870061.2125378475</v>
      </c>
      <c r="P1150" s="1">
        <f t="shared" si="181"/>
        <v>5838820.1225378476</v>
      </c>
      <c r="Q1150" s="1">
        <f t="shared" si="181"/>
        <v>5807579.0325378478</v>
      </c>
    </row>
    <row r="1151" spans="1:18" x14ac:dyDescent="0.25">
      <c r="B1151" s="24"/>
      <c r="C1151" s="25"/>
    </row>
    <row r="1152" spans="1:18" x14ac:dyDescent="0.25">
      <c r="B1152" s="115">
        <v>7</v>
      </c>
      <c r="C1152" s="21" t="s">
        <v>21</v>
      </c>
      <c r="F1152" s="26"/>
      <c r="G1152" s="26"/>
      <c r="H1152" s="26"/>
      <c r="I1152" s="26"/>
      <c r="J1152" s="26"/>
      <c r="K1152" s="26"/>
      <c r="L1152" s="26"/>
      <c r="M1152" s="26"/>
      <c r="N1152" s="26"/>
      <c r="O1152" s="26"/>
      <c r="P1152" s="26"/>
      <c r="Q1152" s="26"/>
    </row>
    <row r="1153" spans="1:18" x14ac:dyDescent="0.25">
      <c r="B1153" s="24"/>
      <c r="C1153" s="21" t="s">
        <v>6</v>
      </c>
      <c r="D1153" s="21" t="s">
        <v>454</v>
      </c>
      <c r="F1153" s="1">
        <f>F1150*Inputs!C$15</f>
        <v>30700.212846635746</v>
      </c>
      <c r="G1153" s="1">
        <f>G1150*Inputs!D$15</f>
        <v>30544.291512085125</v>
      </c>
      <c r="H1153" s="1">
        <f>H1150*Inputs!E$15</f>
        <v>30388.370183678693</v>
      </c>
      <c r="I1153" s="1">
        <f>I1150*Inputs!F$15</f>
        <v>30232.448855272265</v>
      </c>
      <c r="J1153" s="1">
        <f>J1150*Inputs!G$15</f>
        <v>30076.527526865833</v>
      </c>
      <c r="K1153" s="1">
        <f>K1150*Inputs!H$15</f>
        <v>29920.606198459402</v>
      </c>
      <c r="L1153" s="1">
        <f>L1150*Inputs!I$15</f>
        <v>29764.684870052974</v>
      </c>
      <c r="M1153" s="1">
        <f>M1150*Inputs!J$15</f>
        <v>29608.763541646542</v>
      </c>
      <c r="N1153" s="1">
        <f>N1150*Inputs!K$15</f>
        <v>29452.84221324011</v>
      </c>
      <c r="O1153" s="1">
        <f>O1150*Inputs!L$15</f>
        <v>29296.920884833678</v>
      </c>
      <c r="P1153" s="1">
        <f>P1150*Inputs!M$15</f>
        <v>29140.99955642725</v>
      </c>
      <c r="Q1153" s="1">
        <f>Q1150*Inputs!N$15</f>
        <v>28985.078228020819</v>
      </c>
      <c r="R1153" s="1">
        <f>SUM(F1153:Q1153)</f>
        <v>358111.74641721841</v>
      </c>
    </row>
    <row r="1154" spans="1:18" x14ac:dyDescent="0.25">
      <c r="B1154" s="24"/>
      <c r="C1154" s="21" t="s">
        <v>8</v>
      </c>
      <c r="D1154" s="21" t="s">
        <v>455</v>
      </c>
      <c r="F1154" s="1">
        <f>F1150*Inputs!C$14</f>
        <v>4575.190964527389</v>
      </c>
      <c r="G1154" s="1">
        <f>G1150*Inputs!D$14</f>
        <v>4551.9543216879165</v>
      </c>
      <c r="H1154" s="1">
        <f>H1150*Inputs!E$14</f>
        <v>4528.7176797641005</v>
      </c>
      <c r="I1154" s="1">
        <f>I1150*Inputs!F$14</f>
        <v>4505.4810378402844</v>
      </c>
      <c r="J1154" s="1">
        <f>J1150*Inputs!G$14</f>
        <v>4482.2443959164684</v>
      </c>
      <c r="K1154" s="1">
        <f>K1150*Inputs!H$14</f>
        <v>4459.0077539926533</v>
      </c>
      <c r="L1154" s="1">
        <f>L1150*Inputs!I$14</f>
        <v>4435.7711120688373</v>
      </c>
      <c r="M1154" s="1">
        <f>M1150*Inputs!J$14</f>
        <v>4412.5344701450213</v>
      </c>
      <c r="N1154" s="1">
        <f>N1150*Inputs!K$14</f>
        <v>4389.2978282212052</v>
      </c>
      <c r="O1154" s="1">
        <f>O1150*Inputs!L$14</f>
        <v>4366.0611862973892</v>
      </c>
      <c r="P1154" s="1">
        <f>P1150*Inputs!M$14</f>
        <v>4342.8245443735732</v>
      </c>
      <c r="Q1154" s="1">
        <f>Q1150*Inputs!N$14</f>
        <v>4319.5879024497572</v>
      </c>
      <c r="R1154" s="1">
        <f>SUM(F1154:Q1154)</f>
        <v>53368.673197284596</v>
      </c>
    </row>
    <row r="1155" spans="1:18" x14ac:dyDescent="0.25">
      <c r="B1155" s="24"/>
      <c r="C1155" s="25"/>
      <c r="G1155" s="26"/>
      <c r="H1155" s="26"/>
      <c r="I1155" s="26"/>
      <c r="J1155" s="26"/>
      <c r="K1155" s="26"/>
      <c r="L1155" s="26"/>
      <c r="M1155" s="26"/>
      <c r="N1155" s="26"/>
      <c r="O1155" s="26"/>
      <c r="P1155" s="26"/>
      <c r="Q1155" s="26"/>
    </row>
    <row r="1156" spans="1:18" x14ac:dyDescent="0.25">
      <c r="B1156" s="115">
        <v>8</v>
      </c>
      <c r="C1156" s="21" t="s">
        <v>24</v>
      </c>
    </row>
    <row r="1157" spans="1:18" x14ac:dyDescent="0.25">
      <c r="A1157" s="1">
        <f>A1114+16</f>
        <v>425</v>
      </c>
      <c r="B1157" s="24"/>
      <c r="C1157" s="21" t="s">
        <v>6</v>
      </c>
      <c r="D1157" s="21" t="s">
        <v>25</v>
      </c>
      <c r="E1157" s="27"/>
      <c r="F1157" s="1">
        <v>31241.09</v>
      </c>
      <c r="G1157" s="1">
        <v>31241.09</v>
      </c>
      <c r="H1157" s="1">
        <v>31241.09</v>
      </c>
      <c r="I1157" s="1">
        <v>31241.09</v>
      </c>
      <c r="J1157" s="1">
        <v>31241.09</v>
      </c>
      <c r="K1157" s="1">
        <v>31241.09</v>
      </c>
      <c r="L1157" s="1">
        <v>31241.09</v>
      </c>
      <c r="M1157" s="1">
        <v>31241.09</v>
      </c>
      <c r="N1157" s="1">
        <v>31241.09</v>
      </c>
      <c r="O1157" s="1">
        <v>31241.09</v>
      </c>
      <c r="P1157" s="1">
        <v>31241.09</v>
      </c>
      <c r="Q1157" s="1">
        <v>31241.09</v>
      </c>
      <c r="R1157" s="1">
        <f>SUM(F1157:Q1157)</f>
        <v>374893.08000000007</v>
      </c>
    </row>
    <row r="1158" spans="1:18" x14ac:dyDescent="0.25">
      <c r="A1158" s="1">
        <v>0</v>
      </c>
      <c r="B1158" s="24"/>
      <c r="C1158" s="21" t="s">
        <v>8</v>
      </c>
      <c r="D1158" s="21" t="s">
        <v>26</v>
      </c>
      <c r="F1158" s="1">
        <v>0</v>
      </c>
      <c r="G1158" s="1">
        <v>0</v>
      </c>
      <c r="H1158" s="1">
        <v>0</v>
      </c>
      <c r="I1158" s="1">
        <v>0</v>
      </c>
      <c r="J1158" s="1">
        <v>0</v>
      </c>
      <c r="K1158" s="1">
        <v>0</v>
      </c>
      <c r="L1158" s="1">
        <v>0</v>
      </c>
      <c r="M1158" s="1">
        <v>0</v>
      </c>
      <c r="N1158" s="1">
        <v>0</v>
      </c>
      <c r="O1158" s="1">
        <v>0</v>
      </c>
      <c r="P1158" s="1">
        <v>0</v>
      </c>
      <c r="Q1158" s="1">
        <v>0</v>
      </c>
      <c r="R1158" s="1">
        <f>SUM(F1158:Q1158)</f>
        <v>0</v>
      </c>
    </row>
    <row r="1159" spans="1:18" x14ac:dyDescent="0.25">
      <c r="B1159" s="24"/>
      <c r="C1159" s="21" t="s">
        <v>10</v>
      </c>
      <c r="D1159" s="21" t="s">
        <v>27</v>
      </c>
      <c r="F1159" s="1">
        <v>0</v>
      </c>
      <c r="G1159" s="1">
        <v>0</v>
      </c>
      <c r="H1159" s="1">
        <v>0</v>
      </c>
      <c r="I1159" s="1">
        <v>0</v>
      </c>
      <c r="J1159" s="1">
        <v>0</v>
      </c>
      <c r="K1159" s="1">
        <v>0</v>
      </c>
      <c r="L1159" s="1">
        <v>0</v>
      </c>
      <c r="M1159" s="1">
        <v>0</v>
      </c>
      <c r="N1159" s="1">
        <v>0</v>
      </c>
      <c r="O1159" s="1">
        <v>0</v>
      </c>
      <c r="P1159" s="1">
        <v>0</v>
      </c>
      <c r="Q1159" s="1">
        <v>0</v>
      </c>
      <c r="R1159" s="1">
        <f>SUM(F1159:Q1159)</f>
        <v>0</v>
      </c>
    </row>
    <row r="1160" spans="1:18" x14ac:dyDescent="0.25">
      <c r="B1160" s="24"/>
      <c r="C1160" s="21" t="s">
        <v>12</v>
      </c>
      <c r="D1160" s="21" t="s">
        <v>28</v>
      </c>
      <c r="F1160" s="1">
        <v>0</v>
      </c>
      <c r="G1160" s="1">
        <v>0</v>
      </c>
      <c r="H1160" s="1">
        <v>0</v>
      </c>
      <c r="I1160" s="1">
        <v>0</v>
      </c>
      <c r="J1160" s="1">
        <v>0</v>
      </c>
      <c r="K1160" s="1">
        <v>0</v>
      </c>
      <c r="L1160" s="1">
        <v>0</v>
      </c>
      <c r="M1160" s="1">
        <v>0</v>
      </c>
      <c r="N1160" s="1">
        <v>0</v>
      </c>
      <c r="O1160" s="1">
        <v>0</v>
      </c>
      <c r="P1160" s="1">
        <v>0</v>
      </c>
      <c r="Q1160" s="1">
        <v>0</v>
      </c>
      <c r="R1160" s="1">
        <f>SUM(F1160:Q1160)</f>
        <v>0</v>
      </c>
    </row>
    <row r="1161" spans="1:18" x14ac:dyDescent="0.25">
      <c r="B1161" s="24"/>
      <c r="C1161" s="21" t="s">
        <v>14</v>
      </c>
      <c r="D1161" s="21" t="s">
        <v>29</v>
      </c>
      <c r="F1161" s="23">
        <v>0</v>
      </c>
      <c r="G1161" s="23">
        <v>0</v>
      </c>
      <c r="H1161" s="23">
        <v>0</v>
      </c>
      <c r="I1161" s="23">
        <v>0</v>
      </c>
      <c r="J1161" s="23">
        <v>0</v>
      </c>
      <c r="K1161" s="23">
        <v>0</v>
      </c>
      <c r="L1161" s="23">
        <v>0</v>
      </c>
      <c r="M1161" s="23">
        <v>0</v>
      </c>
      <c r="N1161" s="23">
        <v>0</v>
      </c>
      <c r="O1161" s="23">
        <v>0</v>
      </c>
      <c r="P1161" s="23">
        <v>0</v>
      </c>
      <c r="Q1161" s="23">
        <v>0</v>
      </c>
      <c r="R1161" s="23">
        <f>SUM(F1161:Q1161)</f>
        <v>0</v>
      </c>
    </row>
    <row r="1162" spans="1:18" x14ac:dyDescent="0.25">
      <c r="B1162" s="24"/>
      <c r="C1162" s="25"/>
      <c r="D1162" s="28"/>
      <c r="F1162" s="28"/>
      <c r="G1162" s="28"/>
      <c r="H1162" s="28"/>
      <c r="I1162" s="28"/>
      <c r="J1162" s="28"/>
      <c r="K1162" s="28"/>
      <c r="L1162" s="28"/>
      <c r="M1162" s="28"/>
      <c r="N1162" s="28"/>
      <c r="O1162" s="28"/>
      <c r="P1162" s="28"/>
      <c r="Q1162" s="28"/>
    </row>
    <row r="1163" spans="1:18" ht="13" thickBot="1" x14ac:dyDescent="0.3">
      <c r="B1163" s="115">
        <v>9</v>
      </c>
      <c r="C1163" s="21" t="s">
        <v>457</v>
      </c>
      <c r="F1163" s="29">
        <f>ROUND(SUM(F1153:F1161),2)</f>
        <v>66516.490000000005</v>
      </c>
      <c r="G1163" s="29">
        <f t="shared" ref="G1163:Q1163" si="182">ROUND(SUM(G1153:G1161),2)</f>
        <v>66337.34</v>
      </c>
      <c r="H1163" s="29">
        <f t="shared" si="182"/>
        <v>66158.179999999993</v>
      </c>
      <c r="I1163" s="29">
        <f t="shared" si="182"/>
        <v>65979.02</v>
      </c>
      <c r="J1163" s="29">
        <f t="shared" si="182"/>
        <v>65799.86</v>
      </c>
      <c r="K1163" s="29">
        <f t="shared" si="182"/>
        <v>65620.7</v>
      </c>
      <c r="L1163" s="29">
        <f t="shared" si="182"/>
        <v>65441.55</v>
      </c>
      <c r="M1163" s="29">
        <f t="shared" si="182"/>
        <v>65262.39</v>
      </c>
      <c r="N1163" s="29">
        <f t="shared" si="182"/>
        <v>65083.23</v>
      </c>
      <c r="O1163" s="29">
        <f t="shared" si="182"/>
        <v>64904.07</v>
      </c>
      <c r="P1163" s="29">
        <f t="shared" si="182"/>
        <v>64724.91</v>
      </c>
      <c r="Q1163" s="29">
        <f t="shared" si="182"/>
        <v>64545.760000000002</v>
      </c>
      <c r="R1163" s="29">
        <f>ROUND(SUM(R1153:R1161),2)</f>
        <v>786373.5</v>
      </c>
    </row>
    <row r="1164" spans="1:18" ht="13" thickTop="1" x14ac:dyDescent="0.25">
      <c r="B1164" s="24"/>
      <c r="C1164" s="25"/>
    </row>
    <row r="1165" spans="1:18" x14ac:dyDescent="0.25">
      <c r="B1165" s="30"/>
      <c r="C1165" s="30" t="s">
        <v>33</v>
      </c>
    </row>
    <row r="1166" spans="1:18" x14ac:dyDescent="0.25">
      <c r="C1166" s="21" t="s">
        <v>34</v>
      </c>
      <c r="D1166" s="21" t="s">
        <v>35</v>
      </c>
    </row>
    <row r="1167" spans="1:18" x14ac:dyDescent="0.25">
      <c r="C1167" s="21" t="s">
        <v>36</v>
      </c>
      <c r="D1167" s="21" t="s">
        <v>37</v>
      </c>
    </row>
    <row r="1168" spans="1:18" x14ac:dyDescent="0.25">
      <c r="C1168" s="21" t="s">
        <v>38</v>
      </c>
      <c r="D1168" s="21" t="s">
        <v>39</v>
      </c>
    </row>
    <row r="1169" spans="1:21" x14ac:dyDescent="0.25">
      <c r="C1169" s="21" t="s">
        <v>40</v>
      </c>
      <c r="D1169" s="21" t="s">
        <v>456</v>
      </c>
    </row>
    <row r="1170" spans="1:21" x14ac:dyDescent="0.25">
      <c r="C1170" s="21" t="s">
        <v>42</v>
      </c>
      <c r="D1170" s="31" t="s">
        <v>43</v>
      </c>
    </row>
    <row r="1171" spans="1:21" x14ac:dyDescent="0.25">
      <c r="C1171" s="21" t="s">
        <v>44</v>
      </c>
      <c r="D1171" s="31" t="s">
        <v>45</v>
      </c>
      <c r="G1171" s="32"/>
    </row>
    <row r="1172" spans="1:21" x14ac:dyDescent="0.25">
      <c r="C1172" s="21" t="s">
        <v>46</v>
      </c>
      <c r="D1172" s="21" t="s">
        <v>47</v>
      </c>
    </row>
    <row r="1173" spans="1:21" x14ac:dyDescent="0.25">
      <c r="C1173" s="21" t="s">
        <v>48</v>
      </c>
      <c r="D1173" s="21" t="s">
        <v>458</v>
      </c>
    </row>
    <row r="1174" spans="1:21" x14ac:dyDescent="0.25">
      <c r="B1174" s="21"/>
      <c r="C1174" s="21"/>
    </row>
    <row r="1175" spans="1:21" s="574" customFormat="1" ht="14" x14ac:dyDescent="0.3">
      <c r="B1175" s="575" t="str">
        <f>Inputs!$A$6</f>
        <v>JANUARY 2021 THROUGH DECEMBER 2021</v>
      </c>
      <c r="C1175" s="575"/>
      <c r="D1175" s="575"/>
      <c r="E1175" s="575"/>
      <c r="F1175" s="575"/>
      <c r="G1175" s="575"/>
      <c r="H1175" s="575"/>
      <c r="I1175" s="575"/>
      <c r="J1175" s="575"/>
      <c r="K1175" s="575"/>
      <c r="L1175" s="575"/>
      <c r="M1175" s="575"/>
      <c r="N1175" s="575"/>
      <c r="O1175" s="575"/>
      <c r="P1175" s="575"/>
      <c r="Q1175" s="575"/>
      <c r="R1175" s="575"/>
      <c r="T1175" s="574">
        <v>25</v>
      </c>
      <c r="U1175" s="574" t="s">
        <v>168</v>
      </c>
    </row>
    <row r="1176" spans="1:21" s="574" customFormat="1" ht="14" x14ac:dyDescent="0.3">
      <c r="B1176" s="576" t="s">
        <v>679</v>
      </c>
      <c r="C1176" s="576"/>
      <c r="D1176" s="576"/>
      <c r="E1176" s="576"/>
      <c r="F1176" s="576"/>
      <c r="G1176" s="576"/>
      <c r="H1176" s="576"/>
      <c r="I1176" s="576"/>
      <c r="J1176" s="576"/>
      <c r="K1176" s="576"/>
      <c r="L1176" s="576"/>
      <c r="M1176" s="576"/>
      <c r="N1176" s="576"/>
      <c r="O1176" s="576"/>
      <c r="P1176" s="576"/>
      <c r="Q1176" s="576"/>
      <c r="R1176" s="576"/>
    </row>
    <row r="1177" spans="1:21" x14ac:dyDescent="0.25">
      <c r="B1177" s="9"/>
      <c r="C1177" s="9"/>
      <c r="D1177" s="9"/>
      <c r="E1177" s="9"/>
      <c r="F1177" s="9"/>
      <c r="G1177" s="9"/>
      <c r="H1177" s="9"/>
      <c r="I1177" s="9"/>
      <c r="J1177" s="9"/>
      <c r="K1177" s="9"/>
      <c r="L1177" s="9"/>
      <c r="M1177" s="9"/>
      <c r="N1177" s="9"/>
      <c r="O1177" s="9"/>
      <c r="P1177" s="9"/>
      <c r="Q1177" s="9"/>
      <c r="R1177" s="9"/>
    </row>
    <row r="1178" spans="1:21" x14ac:dyDescent="0.25">
      <c r="B1178" s="9"/>
      <c r="C1178" s="9"/>
      <c r="D1178" s="9"/>
      <c r="E1178" s="9"/>
      <c r="F1178" s="9"/>
      <c r="G1178" s="9"/>
      <c r="H1178" s="9"/>
      <c r="I1178" s="9"/>
      <c r="J1178" s="9"/>
      <c r="K1178" s="9"/>
      <c r="L1178" s="9"/>
      <c r="M1178" s="9"/>
      <c r="N1178" s="9"/>
      <c r="O1178" s="9"/>
      <c r="P1178" s="9"/>
      <c r="Q1178" s="9"/>
      <c r="R1178" s="9"/>
    </row>
    <row r="1179" spans="1:21" ht="13" thickBot="1" x14ac:dyDescent="0.3">
      <c r="B1179" s="10"/>
      <c r="C1179" s="10"/>
      <c r="D1179" s="11"/>
      <c r="E1179" s="11"/>
      <c r="F1179" s="11"/>
      <c r="G1179" s="11"/>
      <c r="H1179" s="11"/>
      <c r="I1179" s="11"/>
      <c r="J1179" s="11"/>
      <c r="K1179" s="3"/>
      <c r="L1179" s="3"/>
      <c r="M1179" s="3"/>
      <c r="N1179" s="3"/>
      <c r="O1179" s="3"/>
      <c r="P1179" s="3"/>
      <c r="Q1179" s="3"/>
      <c r="R1179" s="3"/>
    </row>
    <row r="1180" spans="1:21" x14ac:dyDescent="0.25">
      <c r="B1180" s="315"/>
      <c r="C1180" s="316"/>
      <c r="D1180" s="317"/>
      <c r="E1180" s="15" t="s">
        <v>0</v>
      </c>
      <c r="F1180" s="15" t="str">
        <f>Inputs!C$11</f>
        <v>Estimated</v>
      </c>
      <c r="G1180" s="15" t="str">
        <f>Inputs!D$11</f>
        <v>Estimated</v>
      </c>
      <c r="H1180" s="15" t="str">
        <f>Inputs!E$11</f>
        <v>Estimated</v>
      </c>
      <c r="I1180" s="15" t="str">
        <f>Inputs!F$11</f>
        <v>Estimated</v>
      </c>
      <c r="J1180" s="15" t="str">
        <f>Inputs!G$11</f>
        <v>Estimated</v>
      </c>
      <c r="K1180" s="15" t="str">
        <f>Inputs!H$11</f>
        <v>Estimated</v>
      </c>
      <c r="L1180" s="15" t="str">
        <f>Inputs!I$11</f>
        <v>Estimated</v>
      </c>
      <c r="M1180" s="15" t="str">
        <f>Inputs!J$11</f>
        <v>Estimated</v>
      </c>
      <c r="N1180" s="15" t="str">
        <f>Inputs!K$11</f>
        <v>Estimated</v>
      </c>
      <c r="O1180" s="15" t="str">
        <f>Inputs!L$11</f>
        <v>Estimated</v>
      </c>
      <c r="P1180" s="15" t="str">
        <f>Inputs!M$11</f>
        <v>Estimated</v>
      </c>
      <c r="Q1180" s="15" t="str">
        <f>Inputs!N$11</f>
        <v>Estimated</v>
      </c>
      <c r="R1180" s="314" t="s">
        <v>461</v>
      </c>
    </row>
    <row r="1181" spans="1:21" ht="13" thickBot="1" x14ac:dyDescent="0.3">
      <c r="B1181" s="310"/>
      <c r="C1181" s="18"/>
      <c r="D1181" s="20" t="s">
        <v>3</v>
      </c>
      <c r="E1181" s="19" t="s">
        <v>4</v>
      </c>
      <c r="F1181" s="19" t="str">
        <f>Inputs!C$12</f>
        <v>January</v>
      </c>
      <c r="G1181" s="19" t="str">
        <f>Inputs!D$12</f>
        <v>February</v>
      </c>
      <c r="H1181" s="19" t="str">
        <f>Inputs!E$12</f>
        <v xml:space="preserve">March </v>
      </c>
      <c r="I1181" s="19" t="str">
        <f>Inputs!F$12</f>
        <v xml:space="preserve">April </v>
      </c>
      <c r="J1181" s="19" t="str">
        <f>Inputs!G$12</f>
        <v>May</v>
      </c>
      <c r="K1181" s="19" t="str">
        <f>Inputs!H$12</f>
        <v>June</v>
      </c>
      <c r="L1181" s="19" t="str">
        <f>Inputs!I$12</f>
        <v>July</v>
      </c>
      <c r="M1181" s="19" t="str">
        <f>Inputs!J$12</f>
        <v>August</v>
      </c>
      <c r="N1181" s="19" t="str">
        <f>Inputs!K$12</f>
        <v>September</v>
      </c>
      <c r="O1181" s="19" t="str">
        <f>Inputs!L$12</f>
        <v>October</v>
      </c>
      <c r="P1181" s="19" t="str">
        <f>Inputs!M$12</f>
        <v>November</v>
      </c>
      <c r="Q1181" s="19" t="str">
        <f>Inputs!N$12</f>
        <v>December</v>
      </c>
      <c r="R1181" s="20" t="str">
        <f>Inputs!O$12</f>
        <v>Total</v>
      </c>
    </row>
    <row r="1182" spans="1:21" x14ac:dyDescent="0.25">
      <c r="B1182" s="115">
        <v>1</v>
      </c>
      <c r="C1182" s="21" t="s">
        <v>5</v>
      </c>
      <c r="D1182" s="115"/>
    </row>
    <row r="1183" spans="1:21" x14ac:dyDescent="0.25">
      <c r="A1183" s="1">
        <f>A1140+16</f>
        <v>433</v>
      </c>
      <c r="B1183" s="115"/>
      <c r="C1183" s="21" t="s">
        <v>6</v>
      </c>
      <c r="D1183" s="21" t="s">
        <v>7</v>
      </c>
      <c r="F1183" s="1">
        <v>0</v>
      </c>
      <c r="G1183" s="1">
        <v>0</v>
      </c>
      <c r="H1183" s="1">
        <v>0</v>
      </c>
      <c r="I1183" s="1">
        <v>0</v>
      </c>
      <c r="J1183" s="1">
        <v>0</v>
      </c>
      <c r="K1183" s="1">
        <v>0</v>
      </c>
      <c r="L1183" s="1">
        <v>0</v>
      </c>
      <c r="M1183" s="1">
        <v>0</v>
      </c>
      <c r="N1183" s="1">
        <v>0</v>
      </c>
      <c r="O1183" s="1">
        <v>0</v>
      </c>
      <c r="P1183" s="1">
        <v>0</v>
      </c>
      <c r="Q1183" s="1">
        <v>0</v>
      </c>
      <c r="R1183" s="1">
        <f>SUM(F1183:Q1183)</f>
        <v>0</v>
      </c>
    </row>
    <row r="1184" spans="1:21" x14ac:dyDescent="0.25">
      <c r="A1184" s="1">
        <f>A1141+16</f>
        <v>438</v>
      </c>
      <c r="B1184" s="115"/>
      <c r="C1184" s="21" t="s">
        <v>8</v>
      </c>
      <c r="D1184" s="21" t="s">
        <v>9</v>
      </c>
      <c r="F1184" s="1">
        <v>0</v>
      </c>
      <c r="G1184" s="1">
        <v>0</v>
      </c>
      <c r="H1184" s="1">
        <v>0</v>
      </c>
      <c r="I1184" s="1">
        <v>0</v>
      </c>
      <c r="J1184" s="1">
        <v>0</v>
      </c>
      <c r="K1184" s="1">
        <v>0</v>
      </c>
      <c r="L1184" s="1">
        <v>0</v>
      </c>
      <c r="M1184" s="1">
        <v>0</v>
      </c>
      <c r="N1184" s="1">
        <v>0</v>
      </c>
      <c r="O1184" s="1">
        <v>0</v>
      </c>
      <c r="P1184" s="1">
        <v>0</v>
      </c>
      <c r="Q1184" s="1">
        <v>0</v>
      </c>
      <c r="R1184" s="1">
        <f>SUM(F1184:Q1184)</f>
        <v>0</v>
      </c>
    </row>
    <row r="1185" spans="1:18" x14ac:dyDescent="0.25">
      <c r="A1185" s="1">
        <f>A1142+16</f>
        <v>436</v>
      </c>
      <c r="B1185" s="115"/>
      <c r="C1185" s="21" t="s">
        <v>10</v>
      </c>
      <c r="D1185" s="21" t="s">
        <v>11</v>
      </c>
      <c r="F1185" s="1">
        <v>0</v>
      </c>
      <c r="G1185" s="1">
        <v>0</v>
      </c>
      <c r="H1185" s="1">
        <v>0</v>
      </c>
      <c r="I1185" s="1">
        <v>0</v>
      </c>
      <c r="J1185" s="1">
        <v>0</v>
      </c>
      <c r="K1185" s="1">
        <v>0</v>
      </c>
      <c r="L1185" s="1">
        <v>0</v>
      </c>
      <c r="M1185" s="1">
        <v>0</v>
      </c>
      <c r="N1185" s="1">
        <v>0</v>
      </c>
      <c r="O1185" s="1">
        <v>0</v>
      </c>
      <c r="P1185" s="1">
        <v>0</v>
      </c>
      <c r="Q1185" s="1">
        <v>0</v>
      </c>
      <c r="R1185" s="1">
        <f>SUM(F1185:Q1185)</f>
        <v>0</v>
      </c>
    </row>
    <row r="1186" spans="1:18" x14ac:dyDescent="0.25">
      <c r="A1186" s="1">
        <f>A1143+16</f>
        <v>445</v>
      </c>
      <c r="B1186" s="115"/>
      <c r="C1186" s="21" t="s">
        <v>12</v>
      </c>
      <c r="D1186" s="21" t="s">
        <v>13</v>
      </c>
      <c r="F1186" s="1">
        <v>0</v>
      </c>
      <c r="G1186" s="1">
        <v>0</v>
      </c>
      <c r="H1186" s="1">
        <v>0</v>
      </c>
      <c r="I1186" s="1">
        <v>0</v>
      </c>
      <c r="J1186" s="1">
        <v>0</v>
      </c>
      <c r="K1186" s="1">
        <v>0</v>
      </c>
      <c r="L1186" s="1">
        <v>0</v>
      </c>
      <c r="M1186" s="1">
        <v>0</v>
      </c>
      <c r="N1186" s="1">
        <v>0</v>
      </c>
      <c r="O1186" s="1">
        <v>0</v>
      </c>
      <c r="P1186" s="1">
        <v>0</v>
      </c>
      <c r="Q1186" s="1">
        <v>0</v>
      </c>
      <c r="R1186" s="1">
        <f>SUM(F1186:Q1186)</f>
        <v>0</v>
      </c>
    </row>
    <row r="1187" spans="1:18" x14ac:dyDescent="0.25">
      <c r="A1187" s="1">
        <f>A1144+16</f>
        <v>443</v>
      </c>
      <c r="B1187" s="115"/>
      <c r="C1187" s="21" t="s">
        <v>14</v>
      </c>
      <c r="D1187" s="21" t="s">
        <v>15</v>
      </c>
      <c r="F1187" s="1">
        <v>0</v>
      </c>
      <c r="G1187" s="1">
        <v>0</v>
      </c>
      <c r="H1187" s="1">
        <v>0</v>
      </c>
      <c r="I1187" s="1">
        <v>0</v>
      </c>
      <c r="J1187" s="1">
        <v>0</v>
      </c>
      <c r="K1187" s="1">
        <v>0</v>
      </c>
      <c r="L1187" s="1">
        <v>0</v>
      </c>
      <c r="M1187" s="1">
        <v>0</v>
      </c>
      <c r="N1187" s="1">
        <v>0</v>
      </c>
      <c r="O1187" s="1">
        <v>0</v>
      </c>
      <c r="P1187" s="1">
        <v>0</v>
      </c>
      <c r="Q1187" s="1">
        <v>0</v>
      </c>
      <c r="R1187" s="1">
        <f>SUM(F1187:Q1187)</f>
        <v>0</v>
      </c>
    </row>
    <row r="1188" spans="1:18" x14ac:dyDescent="0.25">
      <c r="B1188" s="115">
        <v>2</v>
      </c>
      <c r="C1188" s="21" t="s">
        <v>16</v>
      </c>
      <c r="D1188" s="115"/>
      <c r="E1188" s="1">
        <v>3798266.2</v>
      </c>
      <c r="F1188" s="1">
        <f t="shared" ref="F1188:Q1188" si="183">E1188+F1184-F1185</f>
        <v>3798266.2</v>
      </c>
      <c r="G1188" s="1">
        <f t="shared" si="183"/>
        <v>3798266.2</v>
      </c>
      <c r="H1188" s="1">
        <f t="shared" si="183"/>
        <v>3798266.2</v>
      </c>
      <c r="I1188" s="1">
        <f t="shared" si="183"/>
        <v>3798266.2</v>
      </c>
      <c r="J1188" s="1">
        <f t="shared" si="183"/>
        <v>3798266.2</v>
      </c>
      <c r="K1188" s="1">
        <f t="shared" si="183"/>
        <v>3798266.2</v>
      </c>
      <c r="L1188" s="1">
        <f t="shared" si="183"/>
        <v>3798266.2</v>
      </c>
      <c r="M1188" s="1">
        <f t="shared" si="183"/>
        <v>3798266.2</v>
      </c>
      <c r="N1188" s="1">
        <f t="shared" si="183"/>
        <v>3798266.2</v>
      </c>
      <c r="O1188" s="1">
        <f t="shared" si="183"/>
        <v>3798266.2</v>
      </c>
      <c r="P1188" s="1">
        <f t="shared" si="183"/>
        <v>3798266.2</v>
      </c>
      <c r="Q1188" s="1">
        <f t="shared" si="183"/>
        <v>3798266.2</v>
      </c>
    </row>
    <row r="1189" spans="1:18" x14ac:dyDescent="0.25">
      <c r="B1189" s="115">
        <v>3</v>
      </c>
      <c r="C1189" s="21" t="s">
        <v>459</v>
      </c>
      <c r="D1189" s="115"/>
      <c r="E1189" s="22">
        <v>-245304.66093655117</v>
      </c>
      <c r="F1189" s="1">
        <f t="shared" ref="F1189:Q1189" si="184">E1189-F1200-F1201-F1202+F1185+F1186-F1187</f>
        <v>-260181.20093655118</v>
      </c>
      <c r="G1189" s="1">
        <f t="shared" si="184"/>
        <v>-275057.74093655118</v>
      </c>
      <c r="H1189" s="1">
        <f t="shared" si="184"/>
        <v>-289934.28093655116</v>
      </c>
      <c r="I1189" s="1">
        <f t="shared" si="184"/>
        <v>-304810.82093655114</v>
      </c>
      <c r="J1189" s="1">
        <f t="shared" si="184"/>
        <v>-319687.36093655112</v>
      </c>
      <c r="K1189" s="1">
        <f t="shared" si="184"/>
        <v>-334563.9009365511</v>
      </c>
      <c r="L1189" s="1">
        <f t="shared" si="184"/>
        <v>-349440.44093655108</v>
      </c>
      <c r="M1189" s="1">
        <f t="shared" si="184"/>
        <v>-364316.98093655106</v>
      </c>
      <c r="N1189" s="1">
        <f t="shared" si="184"/>
        <v>-379193.52093655104</v>
      </c>
      <c r="O1189" s="1">
        <f t="shared" si="184"/>
        <v>-394070.06093655102</v>
      </c>
      <c r="P1189" s="1">
        <f t="shared" si="184"/>
        <v>-408946.600936551</v>
      </c>
      <c r="Q1189" s="1">
        <f t="shared" si="184"/>
        <v>-423823.14093655098</v>
      </c>
    </row>
    <row r="1190" spans="1:18" x14ac:dyDescent="0.25">
      <c r="B1190" s="115">
        <v>4</v>
      </c>
      <c r="C1190" s="21" t="s">
        <v>18</v>
      </c>
      <c r="D1190" s="115"/>
      <c r="E1190" s="23">
        <v>1055.5999999999999</v>
      </c>
      <c r="F1190" s="23">
        <f t="shared" ref="F1190:Q1190" si="185">E1190+F1183-F1184</f>
        <v>1055.5999999999999</v>
      </c>
      <c r="G1190" s="23">
        <f t="shared" si="185"/>
        <v>1055.5999999999999</v>
      </c>
      <c r="H1190" s="23">
        <f t="shared" si="185"/>
        <v>1055.5999999999999</v>
      </c>
      <c r="I1190" s="23">
        <f t="shared" si="185"/>
        <v>1055.5999999999999</v>
      </c>
      <c r="J1190" s="23">
        <f t="shared" si="185"/>
        <v>1055.5999999999999</v>
      </c>
      <c r="K1190" s="23">
        <f t="shared" si="185"/>
        <v>1055.5999999999999</v>
      </c>
      <c r="L1190" s="23">
        <f t="shared" si="185"/>
        <v>1055.5999999999999</v>
      </c>
      <c r="M1190" s="23">
        <f t="shared" si="185"/>
        <v>1055.5999999999999</v>
      </c>
      <c r="N1190" s="23">
        <f t="shared" si="185"/>
        <v>1055.5999999999999</v>
      </c>
      <c r="O1190" s="23">
        <f t="shared" si="185"/>
        <v>1055.5999999999999</v>
      </c>
      <c r="P1190" s="23">
        <f t="shared" si="185"/>
        <v>1055.5999999999999</v>
      </c>
      <c r="Q1190" s="23">
        <f t="shared" si="185"/>
        <v>1055.5999999999999</v>
      </c>
    </row>
    <row r="1191" spans="1:18" x14ac:dyDescent="0.25">
      <c r="B1191" s="115">
        <v>5</v>
      </c>
      <c r="C1191" s="21" t="s">
        <v>460</v>
      </c>
      <c r="D1191" s="115"/>
      <c r="E1191" s="23">
        <f>ROUND(SUM(E1188:E1190),2)</f>
        <v>3554017.14</v>
      </c>
      <c r="F1191" s="23">
        <f t="shared" ref="F1191:Q1191" si="186">SUM(F1188:F1190)</f>
        <v>3539140.5990634491</v>
      </c>
      <c r="G1191" s="23">
        <f t="shared" si="186"/>
        <v>3524264.059063449</v>
      </c>
      <c r="H1191" s="23">
        <f t="shared" si="186"/>
        <v>3509387.519063449</v>
      </c>
      <c r="I1191" s="23">
        <f t="shared" si="186"/>
        <v>3494510.979063449</v>
      </c>
      <c r="J1191" s="23">
        <f t="shared" si="186"/>
        <v>3479634.4390634489</v>
      </c>
      <c r="K1191" s="23">
        <f t="shared" si="186"/>
        <v>3464757.8990634494</v>
      </c>
      <c r="L1191" s="23">
        <f t="shared" si="186"/>
        <v>3449881.3590634493</v>
      </c>
      <c r="M1191" s="23">
        <f t="shared" si="186"/>
        <v>3435004.8190634493</v>
      </c>
      <c r="N1191" s="23">
        <f t="shared" si="186"/>
        <v>3420128.2790634492</v>
      </c>
      <c r="O1191" s="23">
        <f t="shared" si="186"/>
        <v>3405251.7390634492</v>
      </c>
      <c r="P1191" s="23">
        <f t="shared" si="186"/>
        <v>3390375.1990634492</v>
      </c>
      <c r="Q1191" s="23">
        <f t="shared" si="186"/>
        <v>3375498.6590634491</v>
      </c>
    </row>
    <row r="1192" spans="1:18" x14ac:dyDescent="0.25">
      <c r="B1192" s="115"/>
      <c r="C1192" s="21"/>
    </row>
    <row r="1193" spans="1:18" x14ac:dyDescent="0.25">
      <c r="B1193" s="115">
        <v>6</v>
      </c>
      <c r="C1193" s="21" t="s">
        <v>20</v>
      </c>
      <c r="D1193" s="21"/>
      <c r="F1193" s="1">
        <f t="shared" ref="F1193:Q1193" si="187">(E1191+F1191)/2</f>
        <v>3546578.8695317246</v>
      </c>
      <c r="G1193" s="1">
        <f t="shared" si="187"/>
        <v>3531702.3290634491</v>
      </c>
      <c r="H1193" s="1">
        <f t="shared" si="187"/>
        <v>3516825.789063449</v>
      </c>
      <c r="I1193" s="1">
        <f t="shared" si="187"/>
        <v>3501949.249063449</v>
      </c>
      <c r="J1193" s="1">
        <f t="shared" si="187"/>
        <v>3487072.7090634489</v>
      </c>
      <c r="K1193" s="1">
        <f t="shared" si="187"/>
        <v>3472196.1690634489</v>
      </c>
      <c r="L1193" s="1">
        <f t="shared" si="187"/>
        <v>3457319.6290634493</v>
      </c>
      <c r="M1193" s="1">
        <f t="shared" si="187"/>
        <v>3442443.0890634493</v>
      </c>
      <c r="N1193" s="1">
        <f t="shared" si="187"/>
        <v>3427566.5490634493</v>
      </c>
      <c r="O1193" s="1">
        <f t="shared" si="187"/>
        <v>3412690.0090634492</v>
      </c>
      <c r="P1193" s="1">
        <f t="shared" si="187"/>
        <v>3397813.4690634492</v>
      </c>
      <c r="Q1193" s="1">
        <f t="shared" si="187"/>
        <v>3382936.9290634491</v>
      </c>
    </row>
    <row r="1194" spans="1:18" x14ac:dyDescent="0.25">
      <c r="B1194" s="24"/>
      <c r="C1194" s="25"/>
    </row>
    <row r="1195" spans="1:18" x14ac:dyDescent="0.25">
      <c r="B1195" s="115">
        <v>7</v>
      </c>
      <c r="C1195" s="21" t="s">
        <v>21</v>
      </c>
      <c r="F1195" s="26"/>
      <c r="G1195" s="26"/>
      <c r="H1195" s="26"/>
      <c r="I1195" s="26"/>
      <c r="J1195" s="26"/>
      <c r="K1195" s="26"/>
      <c r="L1195" s="26"/>
      <c r="M1195" s="26"/>
      <c r="N1195" s="26"/>
      <c r="O1195" s="26"/>
      <c r="P1195" s="26"/>
      <c r="Q1195" s="26"/>
    </row>
    <row r="1196" spans="1:18" x14ac:dyDescent="0.25">
      <c r="B1196" s="24"/>
      <c r="C1196" s="21" t="s">
        <v>6</v>
      </c>
      <c r="D1196" s="21" t="s">
        <v>454</v>
      </c>
      <c r="F1196" s="1">
        <f>F1193*Inputs!C$15</f>
        <v>17700.64004282713</v>
      </c>
      <c r="G1196" s="1">
        <f>G1193*Inputs!D$15</f>
        <v>17626.392634945219</v>
      </c>
      <c r="H1196" s="1">
        <f>H1193*Inputs!E$15</f>
        <v>17552.145229400423</v>
      </c>
      <c r="I1196" s="1">
        <f>I1193*Inputs!F$15</f>
        <v>17477.89782385563</v>
      </c>
      <c r="J1196" s="1">
        <f>J1193*Inputs!G$15</f>
        <v>17403.650418310834</v>
      </c>
      <c r="K1196" s="1">
        <f>K1193*Inputs!H$15</f>
        <v>17329.403012766041</v>
      </c>
      <c r="L1196" s="1">
        <f>L1193*Inputs!I$15</f>
        <v>17255.155607221248</v>
      </c>
      <c r="M1196" s="1">
        <f>M1193*Inputs!J$15</f>
        <v>17180.908201676455</v>
      </c>
      <c r="N1196" s="1">
        <f>N1193*Inputs!K$15</f>
        <v>17106.660796131659</v>
      </c>
      <c r="O1196" s="1">
        <f>O1193*Inputs!L$15</f>
        <v>17032.413390586866</v>
      </c>
      <c r="P1196" s="1">
        <f>P1193*Inputs!M$15</f>
        <v>16958.165985042073</v>
      </c>
      <c r="Q1196" s="1">
        <f>Q1193*Inputs!N$15</f>
        <v>16883.918579497276</v>
      </c>
      <c r="R1196" s="1">
        <f>SUM(F1196:Q1196)</f>
        <v>207507.35172226088</v>
      </c>
    </row>
    <row r="1197" spans="1:18" x14ac:dyDescent="0.25">
      <c r="B1197" s="24"/>
      <c r="C1197" s="21" t="s">
        <v>8</v>
      </c>
      <c r="D1197" s="21" t="s">
        <v>455</v>
      </c>
      <c r="F1197" s="1">
        <f>F1193*Inputs!C$14</f>
        <v>2637.8907792871842</v>
      </c>
      <c r="G1197" s="1">
        <f>G1193*Inputs!D$14</f>
        <v>2626.8258374453189</v>
      </c>
      <c r="H1197" s="1">
        <f>H1193*Inputs!E$14</f>
        <v>2615.7608959517497</v>
      </c>
      <c r="I1197" s="1">
        <f>I1193*Inputs!F$14</f>
        <v>2604.6959544581805</v>
      </c>
      <c r="J1197" s="1">
        <f>J1193*Inputs!G$14</f>
        <v>2593.6310129646113</v>
      </c>
      <c r="K1197" s="1">
        <f>K1193*Inputs!H$14</f>
        <v>2582.5660714710421</v>
      </c>
      <c r="L1197" s="1">
        <f>L1193*Inputs!I$14</f>
        <v>2571.5011299774733</v>
      </c>
      <c r="M1197" s="1">
        <f>M1193*Inputs!J$14</f>
        <v>2560.4361884839045</v>
      </c>
      <c r="N1197" s="1">
        <f>N1193*Inputs!K$14</f>
        <v>2549.3712469903353</v>
      </c>
      <c r="O1197" s="1">
        <f>O1193*Inputs!L$14</f>
        <v>2538.3063054967661</v>
      </c>
      <c r="P1197" s="1">
        <f>P1193*Inputs!M$14</f>
        <v>2527.2413640031968</v>
      </c>
      <c r="Q1197" s="1">
        <f>Q1193*Inputs!N$14</f>
        <v>2516.1764225096276</v>
      </c>
      <c r="R1197" s="1">
        <f>SUM(F1197:Q1197)</f>
        <v>30924.403209039388</v>
      </c>
    </row>
    <row r="1198" spans="1:18" x14ac:dyDescent="0.25">
      <c r="B1198" s="24"/>
      <c r="C1198" s="25"/>
      <c r="G1198" s="26"/>
      <c r="H1198" s="26"/>
      <c r="I1198" s="26"/>
      <c r="J1198" s="26"/>
      <c r="K1198" s="26"/>
      <c r="L1198" s="26"/>
      <c r="M1198" s="26"/>
      <c r="N1198" s="26"/>
      <c r="O1198" s="26"/>
      <c r="P1198" s="26"/>
      <c r="Q1198" s="26"/>
    </row>
    <row r="1199" spans="1:18" x14ac:dyDescent="0.25">
      <c r="B1199" s="115">
        <v>8</v>
      </c>
      <c r="C1199" s="21" t="s">
        <v>24</v>
      </c>
    </row>
    <row r="1200" spans="1:18" x14ac:dyDescent="0.25">
      <c r="A1200" s="1">
        <f>A1157+16</f>
        <v>441</v>
      </c>
      <c r="B1200" s="24"/>
      <c r="C1200" s="21" t="s">
        <v>6</v>
      </c>
      <c r="D1200" s="21" t="s">
        <v>25</v>
      </c>
      <c r="E1200" s="27"/>
      <c r="F1200" s="1">
        <v>14876.54</v>
      </c>
      <c r="G1200" s="1">
        <v>14876.54</v>
      </c>
      <c r="H1200" s="1">
        <v>14876.54</v>
      </c>
      <c r="I1200" s="1">
        <v>14876.54</v>
      </c>
      <c r="J1200" s="1">
        <v>14876.54</v>
      </c>
      <c r="K1200" s="1">
        <v>14876.54</v>
      </c>
      <c r="L1200" s="1">
        <v>14876.54</v>
      </c>
      <c r="M1200" s="1">
        <v>14876.54</v>
      </c>
      <c r="N1200" s="1">
        <v>14876.54</v>
      </c>
      <c r="O1200" s="1">
        <v>14876.54</v>
      </c>
      <c r="P1200" s="1">
        <v>14876.54</v>
      </c>
      <c r="Q1200" s="1">
        <v>14876.54</v>
      </c>
      <c r="R1200" s="1">
        <f>SUM(F1200:Q1200)</f>
        <v>178518.48000000007</v>
      </c>
    </row>
    <row r="1201" spans="1:18" x14ac:dyDescent="0.25">
      <c r="A1201" s="1">
        <v>0</v>
      </c>
      <c r="B1201" s="24"/>
      <c r="C1201" s="21" t="s">
        <v>8</v>
      </c>
      <c r="D1201" s="21" t="s">
        <v>26</v>
      </c>
      <c r="F1201" s="1">
        <v>0</v>
      </c>
      <c r="G1201" s="1">
        <v>0</v>
      </c>
      <c r="H1201" s="1">
        <v>0</v>
      </c>
      <c r="I1201" s="1">
        <v>0</v>
      </c>
      <c r="J1201" s="1">
        <v>0</v>
      </c>
      <c r="K1201" s="1">
        <v>0</v>
      </c>
      <c r="L1201" s="1">
        <v>0</v>
      </c>
      <c r="M1201" s="1">
        <v>0</v>
      </c>
      <c r="N1201" s="1">
        <v>0</v>
      </c>
      <c r="O1201" s="1">
        <v>0</v>
      </c>
      <c r="P1201" s="1">
        <v>0</v>
      </c>
      <c r="Q1201" s="1">
        <v>0</v>
      </c>
      <c r="R1201" s="1">
        <f>SUM(F1201:Q1201)</f>
        <v>0</v>
      </c>
    </row>
    <row r="1202" spans="1:18" x14ac:dyDescent="0.25">
      <c r="B1202" s="24"/>
      <c r="C1202" s="21" t="s">
        <v>10</v>
      </c>
      <c r="D1202" s="21" t="s">
        <v>27</v>
      </c>
      <c r="F1202" s="1">
        <v>0</v>
      </c>
      <c r="G1202" s="1">
        <v>0</v>
      </c>
      <c r="H1202" s="1">
        <v>0</v>
      </c>
      <c r="I1202" s="1">
        <v>0</v>
      </c>
      <c r="J1202" s="1">
        <v>0</v>
      </c>
      <c r="K1202" s="1">
        <v>0</v>
      </c>
      <c r="L1202" s="1">
        <v>0</v>
      </c>
      <c r="M1202" s="1">
        <v>0</v>
      </c>
      <c r="N1202" s="1">
        <v>0</v>
      </c>
      <c r="O1202" s="1">
        <v>0</v>
      </c>
      <c r="P1202" s="1">
        <v>0</v>
      </c>
      <c r="Q1202" s="1">
        <v>0</v>
      </c>
      <c r="R1202" s="1">
        <f>SUM(F1202:Q1202)</f>
        <v>0</v>
      </c>
    </row>
    <row r="1203" spans="1:18" x14ac:dyDescent="0.25">
      <c r="B1203" s="24"/>
      <c r="C1203" s="21" t="s">
        <v>12</v>
      </c>
      <c r="D1203" s="21" t="s">
        <v>28</v>
      </c>
      <c r="F1203" s="1">
        <v>0</v>
      </c>
      <c r="G1203" s="1">
        <v>0</v>
      </c>
      <c r="H1203" s="1">
        <v>0</v>
      </c>
      <c r="I1203" s="1">
        <v>0</v>
      </c>
      <c r="J1203" s="1">
        <v>0</v>
      </c>
      <c r="K1203" s="1">
        <v>0</v>
      </c>
      <c r="L1203" s="1">
        <v>0</v>
      </c>
      <c r="M1203" s="1">
        <v>0</v>
      </c>
      <c r="N1203" s="1">
        <v>0</v>
      </c>
      <c r="O1203" s="1">
        <v>0</v>
      </c>
      <c r="P1203" s="1">
        <v>0</v>
      </c>
      <c r="Q1203" s="1">
        <v>0</v>
      </c>
      <c r="R1203" s="1">
        <f>SUM(F1203:Q1203)</f>
        <v>0</v>
      </c>
    </row>
    <row r="1204" spans="1:18" x14ac:dyDescent="0.25">
      <c r="B1204" s="24"/>
      <c r="C1204" s="21" t="s">
        <v>14</v>
      </c>
      <c r="D1204" s="21" t="s">
        <v>29</v>
      </c>
      <c r="F1204" s="23">
        <v>0</v>
      </c>
      <c r="G1204" s="23">
        <v>0</v>
      </c>
      <c r="H1204" s="23">
        <v>0</v>
      </c>
      <c r="I1204" s="23">
        <v>0</v>
      </c>
      <c r="J1204" s="23">
        <v>0</v>
      </c>
      <c r="K1204" s="23">
        <v>0</v>
      </c>
      <c r="L1204" s="23">
        <v>0</v>
      </c>
      <c r="M1204" s="23">
        <v>0</v>
      </c>
      <c r="N1204" s="23">
        <v>0</v>
      </c>
      <c r="O1204" s="23">
        <v>0</v>
      </c>
      <c r="P1204" s="23">
        <v>0</v>
      </c>
      <c r="Q1204" s="23">
        <v>0</v>
      </c>
      <c r="R1204" s="23">
        <f>SUM(F1204:Q1204)</f>
        <v>0</v>
      </c>
    </row>
    <row r="1205" spans="1:18" x14ac:dyDescent="0.25">
      <c r="B1205" s="24"/>
      <c r="C1205" s="25"/>
      <c r="D1205" s="28"/>
      <c r="F1205" s="28"/>
      <c r="G1205" s="28"/>
      <c r="H1205" s="28"/>
      <c r="I1205" s="28"/>
      <c r="J1205" s="28"/>
      <c r="K1205" s="28"/>
      <c r="L1205" s="28"/>
      <c r="M1205" s="28"/>
      <c r="N1205" s="28"/>
      <c r="O1205" s="28"/>
      <c r="P1205" s="28"/>
      <c r="Q1205" s="28"/>
    </row>
    <row r="1206" spans="1:18" ht="13" thickBot="1" x14ac:dyDescent="0.3">
      <c r="B1206" s="115">
        <v>9</v>
      </c>
      <c r="C1206" s="21" t="s">
        <v>457</v>
      </c>
      <c r="F1206" s="29">
        <f>ROUND(SUM(F1196:F1204),2)</f>
        <v>35215.07</v>
      </c>
      <c r="G1206" s="29">
        <f t="shared" ref="G1206:Q1206" si="188">ROUND(SUM(G1196:G1204),2)</f>
        <v>35129.760000000002</v>
      </c>
      <c r="H1206" s="29">
        <f t="shared" si="188"/>
        <v>35044.449999999997</v>
      </c>
      <c r="I1206" s="29">
        <f t="shared" si="188"/>
        <v>34959.129999999997</v>
      </c>
      <c r="J1206" s="29">
        <f t="shared" si="188"/>
        <v>34873.82</v>
      </c>
      <c r="K1206" s="29">
        <f t="shared" si="188"/>
        <v>34788.51</v>
      </c>
      <c r="L1206" s="29">
        <f t="shared" si="188"/>
        <v>34703.199999999997</v>
      </c>
      <c r="M1206" s="29">
        <f t="shared" si="188"/>
        <v>34617.879999999997</v>
      </c>
      <c r="N1206" s="29">
        <f t="shared" si="188"/>
        <v>34532.57</v>
      </c>
      <c r="O1206" s="29">
        <f t="shared" si="188"/>
        <v>34447.26</v>
      </c>
      <c r="P1206" s="29">
        <f t="shared" si="188"/>
        <v>34361.949999999997</v>
      </c>
      <c r="Q1206" s="29">
        <f t="shared" si="188"/>
        <v>34276.639999999999</v>
      </c>
      <c r="R1206" s="29">
        <f>ROUND(SUM(R1196:R1204),2)</f>
        <v>416950.23</v>
      </c>
    </row>
    <row r="1207" spans="1:18" ht="13" thickTop="1" x14ac:dyDescent="0.25">
      <c r="B1207" s="24"/>
      <c r="C1207" s="25"/>
    </row>
    <row r="1208" spans="1:18" x14ac:dyDescent="0.25">
      <c r="B1208" s="30"/>
      <c r="C1208" s="30" t="s">
        <v>33</v>
      </c>
    </row>
    <row r="1209" spans="1:18" x14ac:dyDescent="0.25">
      <c r="C1209" s="21" t="s">
        <v>34</v>
      </c>
      <c r="D1209" s="21" t="s">
        <v>35</v>
      </c>
    </row>
    <row r="1210" spans="1:18" x14ac:dyDescent="0.25">
      <c r="C1210" s="21" t="s">
        <v>36</v>
      </c>
      <c r="D1210" s="21" t="s">
        <v>37</v>
      </c>
    </row>
    <row r="1211" spans="1:18" x14ac:dyDescent="0.25">
      <c r="C1211" s="21" t="s">
        <v>38</v>
      </c>
      <c r="D1211" s="21" t="s">
        <v>39</v>
      </c>
    </row>
    <row r="1212" spans="1:18" x14ac:dyDescent="0.25">
      <c r="C1212" s="21" t="s">
        <v>40</v>
      </c>
      <c r="D1212" s="21" t="s">
        <v>456</v>
      </c>
    </row>
    <row r="1213" spans="1:18" x14ac:dyDescent="0.25">
      <c r="C1213" s="21" t="s">
        <v>42</v>
      </c>
      <c r="D1213" s="31" t="s">
        <v>43</v>
      </c>
    </row>
    <row r="1214" spans="1:18" x14ac:dyDescent="0.25">
      <c r="C1214" s="21" t="s">
        <v>44</v>
      </c>
      <c r="D1214" s="31" t="s">
        <v>45</v>
      </c>
      <c r="G1214" s="32"/>
    </row>
    <row r="1215" spans="1:18" x14ac:dyDescent="0.25">
      <c r="C1215" s="21" t="s">
        <v>46</v>
      </c>
      <c r="D1215" s="21" t="s">
        <v>47</v>
      </c>
    </row>
    <row r="1216" spans="1:18" x14ac:dyDescent="0.25">
      <c r="C1216" s="21" t="s">
        <v>48</v>
      </c>
      <c r="D1216" s="21" t="s">
        <v>458</v>
      </c>
    </row>
    <row r="1217" spans="1:21" x14ac:dyDescent="0.25">
      <c r="B1217" s="21"/>
      <c r="C1217" s="21"/>
    </row>
    <row r="1218" spans="1:21" s="574" customFormat="1" ht="14" x14ac:dyDescent="0.3">
      <c r="B1218" s="575" t="str">
        <f>Inputs!$A$6</f>
        <v>JANUARY 2021 THROUGH DECEMBER 2021</v>
      </c>
      <c r="C1218" s="575"/>
      <c r="D1218" s="575"/>
      <c r="E1218" s="575"/>
      <c r="F1218" s="575"/>
      <c r="G1218" s="575"/>
      <c r="H1218" s="575"/>
      <c r="I1218" s="575"/>
      <c r="J1218" s="575"/>
      <c r="K1218" s="575"/>
      <c r="L1218" s="575"/>
      <c r="M1218" s="575"/>
      <c r="N1218" s="575"/>
      <c r="O1218" s="575"/>
      <c r="P1218" s="575"/>
      <c r="Q1218" s="575"/>
      <c r="R1218" s="575"/>
      <c r="T1218" s="574">
        <v>26</v>
      </c>
      <c r="U1218" s="574" t="s">
        <v>167</v>
      </c>
    </row>
    <row r="1219" spans="1:21" s="574" customFormat="1" ht="14" x14ac:dyDescent="0.3">
      <c r="B1219" s="577"/>
      <c r="C1219" s="576"/>
      <c r="D1219" s="576"/>
      <c r="E1219" s="576"/>
      <c r="F1219" s="576"/>
      <c r="G1219" s="576"/>
      <c r="H1219" s="576"/>
      <c r="I1219" s="576"/>
      <c r="J1219" s="577" t="s">
        <v>631</v>
      </c>
      <c r="K1219" s="576"/>
      <c r="L1219" s="576"/>
      <c r="M1219" s="576"/>
      <c r="N1219" s="576"/>
      <c r="O1219" s="576"/>
      <c r="P1219" s="576"/>
      <c r="Q1219" s="576"/>
      <c r="R1219" s="576"/>
    </row>
    <row r="1220" spans="1:21" x14ac:dyDescent="0.25">
      <c r="B1220" s="9"/>
      <c r="C1220" s="9"/>
      <c r="D1220" s="9"/>
      <c r="E1220" s="9"/>
      <c r="F1220" s="9"/>
      <c r="G1220" s="9"/>
      <c r="H1220" s="9"/>
      <c r="I1220" s="9"/>
      <c r="J1220" s="9"/>
      <c r="K1220" s="9"/>
      <c r="L1220" s="9"/>
      <c r="M1220" s="9"/>
      <c r="N1220" s="9"/>
      <c r="O1220" s="9"/>
      <c r="P1220" s="9"/>
      <c r="Q1220" s="9"/>
      <c r="R1220" s="9"/>
    </row>
    <row r="1221" spans="1:21" x14ac:dyDescent="0.25">
      <c r="B1221" s="9"/>
      <c r="C1221" s="9"/>
      <c r="D1221" s="9"/>
      <c r="E1221" s="9"/>
      <c r="F1221" s="9"/>
      <c r="G1221" s="9"/>
      <c r="H1221" s="9"/>
      <c r="I1221" s="9"/>
      <c r="J1221" s="9"/>
      <c r="K1221" s="9"/>
      <c r="L1221" s="9"/>
      <c r="M1221" s="9"/>
      <c r="N1221" s="9"/>
      <c r="O1221" s="9"/>
      <c r="P1221" s="9"/>
      <c r="Q1221" s="9"/>
      <c r="R1221" s="9"/>
    </row>
    <row r="1222" spans="1:21" ht="13" thickBot="1" x14ac:dyDescent="0.3">
      <c r="B1222" s="10"/>
      <c r="C1222" s="10"/>
      <c r="D1222" s="11"/>
      <c r="E1222" s="11"/>
      <c r="F1222" s="11"/>
      <c r="G1222" s="11"/>
      <c r="H1222" s="11"/>
      <c r="I1222" s="11"/>
      <c r="J1222" s="11"/>
      <c r="K1222" s="3"/>
      <c r="L1222" s="3"/>
      <c r="M1222" s="3"/>
      <c r="N1222" s="3"/>
      <c r="O1222" s="3"/>
      <c r="P1222" s="3"/>
      <c r="Q1222" s="3"/>
      <c r="R1222" s="3"/>
    </row>
    <row r="1223" spans="1:21" x14ac:dyDescent="0.25">
      <c r="B1223" s="315"/>
      <c r="C1223" s="316"/>
      <c r="D1223" s="317"/>
      <c r="E1223" s="15" t="s">
        <v>0</v>
      </c>
      <c r="F1223" s="15" t="str">
        <f>Inputs!C$11</f>
        <v>Estimated</v>
      </c>
      <c r="G1223" s="15" t="str">
        <f>Inputs!D$11</f>
        <v>Estimated</v>
      </c>
      <c r="H1223" s="15" t="str">
        <f>Inputs!E$11</f>
        <v>Estimated</v>
      </c>
      <c r="I1223" s="15" t="str">
        <f>Inputs!F$11</f>
        <v>Estimated</v>
      </c>
      <c r="J1223" s="15" t="str">
        <f>Inputs!G$11</f>
        <v>Estimated</v>
      </c>
      <c r="K1223" s="15" t="str">
        <f>Inputs!H$11</f>
        <v>Estimated</v>
      </c>
      <c r="L1223" s="15" t="str">
        <f>Inputs!I$11</f>
        <v>Estimated</v>
      </c>
      <c r="M1223" s="15" t="str">
        <f>Inputs!J$11</f>
        <v>Estimated</v>
      </c>
      <c r="N1223" s="15" t="str">
        <f>Inputs!K$11</f>
        <v>Estimated</v>
      </c>
      <c r="O1223" s="15" t="str">
        <f>Inputs!L$11</f>
        <v>Estimated</v>
      </c>
      <c r="P1223" s="15" t="str">
        <f>Inputs!M$11</f>
        <v>Estimated</v>
      </c>
      <c r="Q1223" s="15" t="str">
        <f>Inputs!N$11</f>
        <v>Estimated</v>
      </c>
      <c r="R1223" s="314" t="s">
        <v>461</v>
      </c>
    </row>
    <row r="1224" spans="1:21" ht="13" thickBot="1" x14ac:dyDescent="0.3">
      <c r="B1224" s="310"/>
      <c r="C1224" s="18"/>
      <c r="D1224" s="20" t="s">
        <v>3</v>
      </c>
      <c r="E1224" s="19" t="s">
        <v>4</v>
      </c>
      <c r="F1224" s="19" t="str">
        <f>Inputs!C$12</f>
        <v>January</v>
      </c>
      <c r="G1224" s="19" t="str">
        <f>Inputs!D$12</f>
        <v>February</v>
      </c>
      <c r="H1224" s="19" t="str">
        <f>Inputs!E$12</f>
        <v xml:space="preserve">March </v>
      </c>
      <c r="I1224" s="19" t="str">
        <f>Inputs!F$12</f>
        <v xml:space="preserve">April </v>
      </c>
      <c r="J1224" s="19" t="str">
        <f>Inputs!G$12</f>
        <v>May</v>
      </c>
      <c r="K1224" s="19" t="str">
        <f>Inputs!H$12</f>
        <v>June</v>
      </c>
      <c r="L1224" s="19" t="str">
        <f>Inputs!I$12</f>
        <v>July</v>
      </c>
      <c r="M1224" s="19" t="str">
        <f>Inputs!J$12</f>
        <v>August</v>
      </c>
      <c r="N1224" s="19" t="str">
        <f>Inputs!K$12</f>
        <v>September</v>
      </c>
      <c r="O1224" s="19" t="str">
        <f>Inputs!L$12</f>
        <v>October</v>
      </c>
      <c r="P1224" s="19" t="str">
        <f>Inputs!M$12</f>
        <v>November</v>
      </c>
      <c r="Q1224" s="19" t="str">
        <f>Inputs!N$12</f>
        <v>December</v>
      </c>
      <c r="R1224" s="20" t="str">
        <f>Inputs!O$12</f>
        <v>Total</v>
      </c>
    </row>
    <row r="1225" spans="1:21" x14ac:dyDescent="0.25">
      <c r="B1225" s="115">
        <v>1</v>
      </c>
      <c r="C1225" s="21" t="s">
        <v>5</v>
      </c>
      <c r="D1225" s="115"/>
    </row>
    <row r="1226" spans="1:21" x14ac:dyDescent="0.25">
      <c r="A1226" s="1">
        <f>A1183+16</f>
        <v>449</v>
      </c>
      <c r="B1226" s="115"/>
      <c r="C1226" s="21" t="s">
        <v>6</v>
      </c>
      <c r="D1226" s="21" t="s">
        <v>7</v>
      </c>
      <c r="F1226" s="1">
        <v>619194.11251160002</v>
      </c>
      <c r="G1226" s="1">
        <v>646540.98235910002</v>
      </c>
      <c r="H1226" s="1">
        <v>540294.38326650008</v>
      </c>
      <c r="I1226" s="1">
        <v>369041.89347999997</v>
      </c>
      <c r="J1226" s="1">
        <v>277914.80418750003</v>
      </c>
      <c r="K1226" s="1">
        <v>192523.30418750001</v>
      </c>
      <c r="L1226" s="1">
        <v>192523.30418750001</v>
      </c>
      <c r="M1226" s="1">
        <v>192523.30418750001</v>
      </c>
      <c r="N1226" s="1">
        <v>697628.30418750003</v>
      </c>
      <c r="O1226" s="1">
        <v>822628.30418750003</v>
      </c>
      <c r="P1226" s="1">
        <v>822628.30418750003</v>
      </c>
      <c r="Q1226" s="1">
        <v>697628.30418750003</v>
      </c>
      <c r="R1226" s="1">
        <f>SUM(F1226:Q1226)</f>
        <v>6071069.3051172001</v>
      </c>
    </row>
    <row r="1227" spans="1:21" x14ac:dyDescent="0.25">
      <c r="A1227" s="1">
        <f>A1184+16</f>
        <v>454</v>
      </c>
      <c r="B1227" s="115"/>
      <c r="C1227" s="21" t="s">
        <v>8</v>
      </c>
      <c r="D1227" s="21" t="s">
        <v>9</v>
      </c>
      <c r="F1227" s="1">
        <v>0</v>
      </c>
      <c r="G1227" s="1">
        <v>0</v>
      </c>
      <c r="H1227" s="1">
        <v>0</v>
      </c>
      <c r="I1227" s="1">
        <v>8705769.6056022998</v>
      </c>
      <c r="J1227" s="1">
        <v>682093.49418749998</v>
      </c>
      <c r="K1227" s="1">
        <v>1323863.7641874999</v>
      </c>
      <c r="L1227" s="1">
        <v>192523.30418750001</v>
      </c>
      <c r="M1227" s="1">
        <v>192523.30418750001</v>
      </c>
      <c r="N1227" s="1">
        <v>197628.30418750001</v>
      </c>
      <c r="O1227" s="1">
        <v>197628.30418750001</v>
      </c>
      <c r="P1227" s="1">
        <v>197628.30418750001</v>
      </c>
      <c r="Q1227" s="1">
        <v>421207.99508749996</v>
      </c>
      <c r="R1227" s="1">
        <f>SUM(F1227:Q1227)</f>
        <v>12110866.380002305</v>
      </c>
    </row>
    <row r="1228" spans="1:21" x14ac:dyDescent="0.25">
      <c r="A1228" s="1">
        <f>A1185+16</f>
        <v>452</v>
      </c>
      <c r="B1228" s="115"/>
      <c r="C1228" s="21" t="s">
        <v>10</v>
      </c>
      <c r="D1228" s="21" t="s">
        <v>11</v>
      </c>
      <c r="F1228" s="1">
        <v>0</v>
      </c>
      <c r="G1228" s="1">
        <v>0</v>
      </c>
      <c r="H1228" s="1">
        <v>0</v>
      </c>
      <c r="I1228" s="1">
        <v>0</v>
      </c>
      <c r="J1228" s="1">
        <v>0</v>
      </c>
      <c r="K1228" s="1">
        <v>0</v>
      </c>
      <c r="L1228" s="1">
        <v>0</v>
      </c>
      <c r="M1228" s="1">
        <v>0</v>
      </c>
      <c r="N1228" s="1">
        <v>0</v>
      </c>
      <c r="O1228" s="1">
        <v>0</v>
      </c>
      <c r="P1228" s="1">
        <v>0</v>
      </c>
      <c r="Q1228" s="1">
        <v>0</v>
      </c>
      <c r="R1228" s="1">
        <f>SUM(F1228:Q1228)</f>
        <v>0</v>
      </c>
    </row>
    <row r="1229" spans="1:21" x14ac:dyDescent="0.25">
      <c r="A1229" s="1">
        <f>A1186+16</f>
        <v>461</v>
      </c>
      <c r="B1229" s="115"/>
      <c r="C1229" s="21" t="s">
        <v>12</v>
      </c>
      <c r="D1229" s="21" t="s">
        <v>13</v>
      </c>
      <c r="F1229" s="1">
        <v>0</v>
      </c>
      <c r="G1229" s="1">
        <v>0</v>
      </c>
      <c r="H1229" s="1">
        <v>0</v>
      </c>
      <c r="I1229" s="1">
        <v>0</v>
      </c>
      <c r="J1229" s="1">
        <v>0</v>
      </c>
      <c r="K1229" s="1">
        <v>0</v>
      </c>
      <c r="L1229" s="1">
        <v>0</v>
      </c>
      <c r="M1229" s="1">
        <v>0</v>
      </c>
      <c r="N1229" s="1">
        <v>0</v>
      </c>
      <c r="O1229" s="1">
        <v>0</v>
      </c>
      <c r="P1229" s="1">
        <v>0</v>
      </c>
      <c r="Q1229" s="1">
        <v>0</v>
      </c>
      <c r="R1229" s="1">
        <f>SUM(F1229:Q1229)</f>
        <v>0</v>
      </c>
    </row>
    <row r="1230" spans="1:21" x14ac:dyDescent="0.25">
      <c r="A1230" s="1">
        <f>A1187+16</f>
        <v>459</v>
      </c>
      <c r="B1230" s="115"/>
      <c r="C1230" s="21" t="s">
        <v>14</v>
      </c>
      <c r="D1230" s="21" t="s">
        <v>15</v>
      </c>
      <c r="F1230" s="1">
        <v>0</v>
      </c>
      <c r="G1230" s="1">
        <v>0</v>
      </c>
      <c r="H1230" s="1">
        <v>0</v>
      </c>
      <c r="I1230" s="1">
        <v>0</v>
      </c>
      <c r="J1230" s="1">
        <v>0</v>
      </c>
      <c r="K1230" s="1">
        <v>0</v>
      </c>
      <c r="L1230" s="1">
        <v>0</v>
      </c>
      <c r="M1230" s="1">
        <v>0</v>
      </c>
      <c r="N1230" s="1">
        <v>0</v>
      </c>
      <c r="O1230" s="1">
        <v>0</v>
      </c>
      <c r="P1230" s="1">
        <v>0</v>
      </c>
      <c r="Q1230" s="1">
        <v>0</v>
      </c>
      <c r="R1230" s="1">
        <f>SUM(F1230:Q1230)</f>
        <v>0</v>
      </c>
    </row>
    <row r="1231" spans="1:21" x14ac:dyDescent="0.25">
      <c r="B1231" s="115">
        <v>2</v>
      </c>
      <c r="C1231" s="21" t="s">
        <v>16</v>
      </c>
      <c r="D1231" s="115"/>
      <c r="E1231" s="1">
        <v>869405613.44052517</v>
      </c>
      <c r="F1231" s="1">
        <f t="shared" ref="F1231:Q1231" si="189">E1231+F1227-F1228</f>
        <v>869405613.44052517</v>
      </c>
      <c r="G1231" s="1">
        <f t="shared" si="189"/>
        <v>869405613.44052517</v>
      </c>
      <c r="H1231" s="1">
        <f t="shared" si="189"/>
        <v>869405613.44052517</v>
      </c>
      <c r="I1231" s="1">
        <f t="shared" si="189"/>
        <v>878111383.04612744</v>
      </c>
      <c r="J1231" s="1">
        <f t="shared" si="189"/>
        <v>878793476.54031491</v>
      </c>
      <c r="K1231" s="1">
        <f t="shared" si="189"/>
        <v>880117340.30450237</v>
      </c>
      <c r="L1231" s="1">
        <f t="shared" si="189"/>
        <v>880309863.6086899</v>
      </c>
      <c r="M1231" s="1">
        <f t="shared" si="189"/>
        <v>880502386.91287744</v>
      </c>
      <c r="N1231" s="1">
        <f t="shared" si="189"/>
        <v>880700015.21706498</v>
      </c>
      <c r="O1231" s="1">
        <f t="shared" si="189"/>
        <v>880897643.52125251</v>
      </c>
      <c r="P1231" s="1">
        <f t="shared" si="189"/>
        <v>881095271.82544005</v>
      </c>
      <c r="Q1231" s="1">
        <f t="shared" si="189"/>
        <v>881516479.82052755</v>
      </c>
    </row>
    <row r="1232" spans="1:21" x14ac:dyDescent="0.25">
      <c r="B1232" s="115">
        <v>3</v>
      </c>
      <c r="C1232" s="21" t="s">
        <v>459</v>
      </c>
      <c r="D1232" s="115"/>
      <c r="E1232" s="22">
        <v>-192932037.44909212</v>
      </c>
      <c r="F1232" s="1">
        <f t="shared" ref="F1232:Q1232" si="190">E1232-F1244-F1245-F1246+F1228+F1229-F1230</f>
        <v>-195075451.022937</v>
      </c>
      <c r="G1232" s="1">
        <f t="shared" si="190"/>
        <v>-197218864.59678188</v>
      </c>
      <c r="H1232" s="1">
        <f t="shared" si="190"/>
        <v>-199362278.17062676</v>
      </c>
      <c r="I1232" s="1">
        <f t="shared" si="190"/>
        <v>-201505691.74447164</v>
      </c>
      <c r="J1232" s="1">
        <f t="shared" si="190"/>
        <v>-203649105.31831652</v>
      </c>
      <c r="K1232" s="1">
        <f t="shared" si="190"/>
        <v>-205792518.8921614</v>
      </c>
      <c r="L1232" s="1">
        <f t="shared" si="190"/>
        <v>-207935932.46600628</v>
      </c>
      <c r="M1232" s="1">
        <f t="shared" si="190"/>
        <v>-210079346.03985116</v>
      </c>
      <c r="N1232" s="1">
        <f t="shared" si="190"/>
        <v>-212222759.61369604</v>
      </c>
      <c r="O1232" s="1">
        <f t="shared" si="190"/>
        <v>-214366173.18754092</v>
      </c>
      <c r="P1232" s="1">
        <f t="shared" si="190"/>
        <v>-216509586.7613858</v>
      </c>
      <c r="Q1232" s="1">
        <f t="shared" si="190"/>
        <v>-218653000.33523068</v>
      </c>
    </row>
    <row r="1233" spans="1:18" x14ac:dyDescent="0.25">
      <c r="B1233" s="115" t="s">
        <v>624</v>
      </c>
      <c r="C1233" s="21" t="s">
        <v>625</v>
      </c>
      <c r="D1233" s="115"/>
      <c r="E1233" s="22">
        <v>310421059.0663166</v>
      </c>
      <c r="F1233" s="22">
        <f>E1233</f>
        <v>310421059.0663166</v>
      </c>
      <c r="G1233" s="22">
        <f t="shared" ref="G1233:Q1233" si="191">F1233</f>
        <v>310421059.0663166</v>
      </c>
      <c r="H1233" s="22">
        <f t="shared" si="191"/>
        <v>310421059.0663166</v>
      </c>
      <c r="I1233" s="22">
        <f t="shared" si="191"/>
        <v>310421059.0663166</v>
      </c>
      <c r="J1233" s="22">
        <f t="shared" si="191"/>
        <v>310421059.0663166</v>
      </c>
      <c r="K1233" s="22">
        <f t="shared" si="191"/>
        <v>310421059.0663166</v>
      </c>
      <c r="L1233" s="22">
        <f t="shared" si="191"/>
        <v>310421059.0663166</v>
      </c>
      <c r="M1233" s="22">
        <f t="shared" si="191"/>
        <v>310421059.0663166</v>
      </c>
      <c r="N1233" s="22">
        <f t="shared" si="191"/>
        <v>310421059.0663166</v>
      </c>
      <c r="O1233" s="22">
        <f t="shared" si="191"/>
        <v>310421059.0663166</v>
      </c>
      <c r="P1233" s="22">
        <f t="shared" si="191"/>
        <v>310421059.0663166</v>
      </c>
      <c r="Q1233" s="22">
        <f t="shared" si="191"/>
        <v>310421059.0663166</v>
      </c>
    </row>
    <row r="1234" spans="1:18" x14ac:dyDescent="0.25">
      <c r="B1234" s="115">
        <v>4</v>
      </c>
      <c r="C1234" s="21" t="s">
        <v>18</v>
      </c>
      <c r="D1234" s="115"/>
      <c r="E1234" s="23">
        <v>8139797.0662008896</v>
      </c>
      <c r="F1234" s="23">
        <f t="shared" ref="F1234:Q1234" si="192">E1234+F1226-F1227</f>
        <v>8758991.1787124891</v>
      </c>
      <c r="G1234" s="23">
        <f t="shared" si="192"/>
        <v>9405532.1610715892</v>
      </c>
      <c r="H1234" s="23">
        <f t="shared" si="192"/>
        <v>9945826.5443380885</v>
      </c>
      <c r="I1234" s="23">
        <f t="shared" si="192"/>
        <v>1609098.8322157878</v>
      </c>
      <c r="J1234" s="23">
        <f t="shared" si="192"/>
        <v>1204920.1422157879</v>
      </c>
      <c r="K1234" s="23">
        <f t="shared" si="192"/>
        <v>73579.682215787936</v>
      </c>
      <c r="L1234" s="23">
        <f t="shared" si="192"/>
        <v>73579.682215787965</v>
      </c>
      <c r="M1234" s="23">
        <f t="shared" si="192"/>
        <v>73579.682215787965</v>
      </c>
      <c r="N1234" s="23">
        <f t="shared" si="192"/>
        <v>573579.68221578794</v>
      </c>
      <c r="O1234" s="23">
        <f t="shared" si="192"/>
        <v>1198579.6822157879</v>
      </c>
      <c r="P1234" s="23">
        <f t="shared" si="192"/>
        <v>1823579.6822157879</v>
      </c>
      <c r="Q1234" s="23">
        <f t="shared" si="192"/>
        <v>2099999.9913157877</v>
      </c>
    </row>
    <row r="1235" spans="1:18" x14ac:dyDescent="0.25">
      <c r="B1235" s="115">
        <v>5</v>
      </c>
      <c r="C1235" s="21" t="s">
        <v>460</v>
      </c>
      <c r="D1235" s="115"/>
      <c r="E1235" s="23">
        <f>ROUND(SUM(E1231:E1234),2)</f>
        <v>995034432.12</v>
      </c>
      <c r="F1235" s="23">
        <f t="shared" ref="F1235:Q1235" si="193">SUM(F1231:F1234)</f>
        <v>993510212.66261733</v>
      </c>
      <c r="G1235" s="23">
        <f t="shared" si="193"/>
        <v>992013340.07113147</v>
      </c>
      <c r="H1235" s="23">
        <f t="shared" si="193"/>
        <v>990410220.88055313</v>
      </c>
      <c r="I1235" s="23">
        <f t="shared" si="193"/>
        <v>988635849.20018816</v>
      </c>
      <c r="J1235" s="23">
        <f t="shared" si="193"/>
        <v>986770350.43053079</v>
      </c>
      <c r="K1235" s="23">
        <f t="shared" si="193"/>
        <v>984819460.16087341</v>
      </c>
      <c r="L1235" s="23">
        <f t="shared" si="193"/>
        <v>982868569.89121604</v>
      </c>
      <c r="M1235" s="23">
        <f t="shared" si="193"/>
        <v>980917679.62155867</v>
      </c>
      <c r="N1235" s="23">
        <f t="shared" si="193"/>
        <v>979471894.35190141</v>
      </c>
      <c r="O1235" s="23">
        <f t="shared" si="193"/>
        <v>978151109.08224404</v>
      </c>
      <c r="P1235" s="23">
        <f t="shared" si="193"/>
        <v>976830323.81258667</v>
      </c>
      <c r="Q1235" s="23">
        <f t="shared" si="193"/>
        <v>975384538.54292929</v>
      </c>
    </row>
    <row r="1236" spans="1:18" x14ac:dyDescent="0.25">
      <c r="B1236" s="115"/>
      <c r="C1236" s="21"/>
    </row>
    <row r="1237" spans="1:18" x14ac:dyDescent="0.25">
      <c r="B1237" s="115">
        <v>6</v>
      </c>
      <c r="C1237" s="21" t="s">
        <v>20</v>
      </c>
      <c r="D1237" s="21"/>
      <c r="F1237" s="1">
        <f t="shared" ref="F1237:Q1237" si="194">(E1235+F1235)/2</f>
        <v>994272322.39130867</v>
      </c>
      <c r="G1237" s="1">
        <f t="shared" si="194"/>
        <v>992761776.36687446</v>
      </c>
      <c r="H1237" s="1">
        <f t="shared" si="194"/>
        <v>991211780.47584224</v>
      </c>
      <c r="I1237" s="1">
        <f t="shared" si="194"/>
        <v>989523035.0403707</v>
      </c>
      <c r="J1237" s="1">
        <f t="shared" si="194"/>
        <v>987703099.81535947</v>
      </c>
      <c r="K1237" s="1">
        <f t="shared" si="194"/>
        <v>985794905.2957021</v>
      </c>
      <c r="L1237" s="1">
        <f t="shared" si="194"/>
        <v>983844015.02604473</v>
      </c>
      <c r="M1237" s="1">
        <f t="shared" si="194"/>
        <v>981893124.75638735</v>
      </c>
      <c r="N1237" s="1">
        <f t="shared" si="194"/>
        <v>980194786.9867301</v>
      </c>
      <c r="O1237" s="1">
        <f t="shared" si="194"/>
        <v>978811501.71707273</v>
      </c>
      <c r="P1237" s="1">
        <f t="shared" si="194"/>
        <v>977490716.44741535</v>
      </c>
      <c r="Q1237" s="1">
        <f t="shared" si="194"/>
        <v>976107431.17775798</v>
      </c>
    </row>
    <row r="1238" spans="1:18" x14ac:dyDescent="0.25">
      <c r="B1238" s="24"/>
      <c r="C1238" s="25"/>
      <c r="G1238" s="1" t="s">
        <v>161</v>
      </c>
    </row>
    <row r="1239" spans="1:18" x14ac:dyDescent="0.25">
      <c r="B1239" s="115">
        <v>7</v>
      </c>
      <c r="C1239" s="21" t="s">
        <v>21</v>
      </c>
      <c r="F1239" s="26"/>
      <c r="G1239" s="26"/>
      <c r="H1239" s="26"/>
      <c r="I1239" s="26"/>
      <c r="J1239" s="26"/>
      <c r="K1239" s="26"/>
      <c r="L1239" s="26"/>
      <c r="M1239" s="26"/>
      <c r="N1239" s="26"/>
      <c r="O1239" s="26"/>
      <c r="P1239" s="26"/>
      <c r="Q1239" s="26"/>
    </row>
    <row r="1240" spans="1:18" x14ac:dyDescent="0.25">
      <c r="B1240" s="24"/>
      <c r="C1240" s="21" t="s">
        <v>6</v>
      </c>
      <c r="D1240" s="21" t="s">
        <v>454</v>
      </c>
      <c r="F1240" s="1">
        <f>F1237*Inputs!C$15</f>
        <v>4962319.218215513</v>
      </c>
      <c r="G1240" s="1">
        <f>G1237*Inputs!D$15</f>
        <v>4954780.2257300131</v>
      </c>
      <c r="H1240" s="1">
        <f>H1237*Inputs!E$15</f>
        <v>4947044.3426877037</v>
      </c>
      <c r="I1240" s="1">
        <f>I1237*Inputs!F$15</f>
        <v>4938615.9737787116</v>
      </c>
      <c r="J1240" s="1">
        <f>J1237*Inputs!G$15</f>
        <v>4929532.8490254646</v>
      </c>
      <c r="K1240" s="1">
        <f>K1237*Inputs!H$15</f>
        <v>4920009.2304717312</v>
      </c>
      <c r="L1240" s="1">
        <f>L1237*Inputs!I$15</f>
        <v>4910272.5214638142</v>
      </c>
      <c r="M1240" s="1">
        <f>M1237*Inputs!J$15</f>
        <v>4900535.8124558972</v>
      </c>
      <c r="N1240" s="1">
        <f>N1237*Inputs!K$15</f>
        <v>4892059.5691133058</v>
      </c>
      <c r="O1240" s="1">
        <f>O1237*Inputs!L$15</f>
        <v>4885155.7230307907</v>
      </c>
      <c r="P1240" s="1">
        <f>P1237*Inputs!M$15</f>
        <v>4878563.8085430237</v>
      </c>
      <c r="Q1240" s="1">
        <f>Q1237*Inputs!N$15</f>
        <v>4871659.9624605076</v>
      </c>
      <c r="R1240" s="1">
        <f>SUM(F1240:Q1240)</f>
        <v>58990549.236976482</v>
      </c>
    </row>
    <row r="1241" spans="1:18" x14ac:dyDescent="0.25">
      <c r="B1241" s="24"/>
      <c r="C1241" s="21" t="s">
        <v>8</v>
      </c>
      <c r="D1241" s="21" t="s">
        <v>455</v>
      </c>
      <c r="F1241" s="1">
        <f>F1237*Inputs!C$14</f>
        <v>739524.45097683347</v>
      </c>
      <c r="G1241" s="1">
        <f>G1237*Inputs!D$14</f>
        <v>738400.93009202369</v>
      </c>
      <c r="H1241" s="1">
        <f>H1237*Inputs!E$14</f>
        <v>737248.06700359425</v>
      </c>
      <c r="I1241" s="1">
        <f>I1237*Inputs!F$14</f>
        <v>735992.00413944549</v>
      </c>
      <c r="J1241" s="1">
        <f>J1237*Inputs!G$14</f>
        <v>734638.3643289227</v>
      </c>
      <c r="K1241" s="1">
        <f>K1237*Inputs!H$14</f>
        <v>733219.0786134029</v>
      </c>
      <c r="L1241" s="1">
        <f>L1237*Inputs!I$14</f>
        <v>731768.03645614511</v>
      </c>
      <c r="M1241" s="1">
        <f>M1237*Inputs!J$14</f>
        <v>730316.99429888732</v>
      </c>
      <c r="N1241" s="1">
        <f>N1237*Inputs!K$14</f>
        <v>729053.79680420272</v>
      </c>
      <c r="O1241" s="1">
        <f>O1237*Inputs!L$14</f>
        <v>728024.9305101803</v>
      </c>
      <c r="P1241" s="1">
        <f>P1237*Inputs!M$14</f>
        <v>727042.55075424735</v>
      </c>
      <c r="Q1241" s="1">
        <f>Q1237*Inputs!N$14</f>
        <v>726013.68446022505</v>
      </c>
      <c r="R1241" s="1">
        <f>SUM(F1241:Q1241)</f>
        <v>8791242.8884381112</v>
      </c>
    </row>
    <row r="1242" spans="1:18" x14ac:dyDescent="0.25">
      <c r="B1242" s="24"/>
      <c r="C1242" s="25"/>
      <c r="G1242" s="26"/>
      <c r="H1242" s="26"/>
      <c r="I1242" s="26"/>
      <c r="J1242" s="26"/>
      <c r="K1242" s="26"/>
      <c r="L1242" s="26"/>
      <c r="M1242" s="26"/>
      <c r="N1242" s="26"/>
      <c r="O1242" s="26"/>
      <c r="P1242" s="26"/>
      <c r="Q1242" s="26"/>
    </row>
    <row r="1243" spans="1:18" x14ac:dyDescent="0.25">
      <c r="B1243" s="115">
        <v>8</v>
      </c>
      <c r="C1243" s="21" t="s">
        <v>24</v>
      </c>
    </row>
    <row r="1244" spans="1:18" x14ac:dyDescent="0.25">
      <c r="A1244" s="1">
        <f>A1200+16</f>
        <v>457</v>
      </c>
      <c r="B1244" s="24"/>
      <c r="C1244" s="21" t="s">
        <v>6</v>
      </c>
      <c r="D1244" s="21" t="s">
        <v>25</v>
      </c>
      <c r="E1244" s="27"/>
      <c r="F1244" s="1">
        <v>2137969.0938448831</v>
      </c>
      <c r="G1244" s="1">
        <f>F1244</f>
        <v>2137969.0938448831</v>
      </c>
      <c r="H1244" s="1">
        <f t="shared" ref="H1244:Q1244" si="195">G1244</f>
        <v>2137969.0938448831</v>
      </c>
      <c r="I1244" s="1">
        <f t="shared" si="195"/>
        <v>2137969.0938448831</v>
      </c>
      <c r="J1244" s="1">
        <f t="shared" si="195"/>
        <v>2137969.0938448831</v>
      </c>
      <c r="K1244" s="1">
        <f t="shared" si="195"/>
        <v>2137969.0938448831</v>
      </c>
      <c r="L1244" s="1">
        <f t="shared" si="195"/>
        <v>2137969.0938448831</v>
      </c>
      <c r="M1244" s="1">
        <f t="shared" si="195"/>
        <v>2137969.0938448831</v>
      </c>
      <c r="N1244" s="1">
        <f t="shared" si="195"/>
        <v>2137969.0938448831</v>
      </c>
      <c r="O1244" s="1">
        <f t="shared" si="195"/>
        <v>2137969.0938448831</v>
      </c>
      <c r="P1244" s="1">
        <f t="shared" si="195"/>
        <v>2137969.0938448831</v>
      </c>
      <c r="Q1244" s="1">
        <f t="shared" si="195"/>
        <v>2137969.0938448831</v>
      </c>
      <c r="R1244" s="1">
        <f>SUM(F1244:Q1244)</f>
        <v>25655629.126138598</v>
      </c>
    </row>
    <row r="1245" spans="1:18" x14ac:dyDescent="0.25">
      <c r="A1245" s="1" t="s">
        <v>75</v>
      </c>
      <c r="B1245" s="24"/>
      <c r="C1245" s="21" t="s">
        <v>8</v>
      </c>
      <c r="D1245" s="21" t="s">
        <v>26</v>
      </c>
      <c r="F1245" s="1">
        <v>5444.48</v>
      </c>
      <c r="G1245" s="1">
        <v>5444.48</v>
      </c>
      <c r="H1245" s="1">
        <v>5444.48</v>
      </c>
      <c r="I1245" s="1">
        <v>5444.48</v>
      </c>
      <c r="J1245" s="1">
        <v>5444.48</v>
      </c>
      <c r="K1245" s="1">
        <v>5444.48</v>
      </c>
      <c r="L1245" s="1">
        <v>5444.48</v>
      </c>
      <c r="M1245" s="1">
        <v>5444.48</v>
      </c>
      <c r="N1245" s="1">
        <v>5444.48</v>
      </c>
      <c r="O1245" s="1">
        <v>5444.48</v>
      </c>
      <c r="P1245" s="1">
        <v>5444.48</v>
      </c>
      <c r="Q1245" s="1">
        <v>5444.48</v>
      </c>
      <c r="R1245" s="1">
        <f>SUM(F1245:Q1245)</f>
        <v>65333.75999999998</v>
      </c>
    </row>
    <row r="1246" spans="1:18" x14ac:dyDescent="0.25">
      <c r="B1246" s="24"/>
      <c r="C1246" s="21" t="s">
        <v>10</v>
      </c>
      <c r="D1246" s="21" t="s">
        <v>27</v>
      </c>
      <c r="F1246" s="1">
        <v>0</v>
      </c>
      <c r="G1246" s="1">
        <v>0</v>
      </c>
      <c r="H1246" s="1">
        <v>0</v>
      </c>
      <c r="I1246" s="1">
        <v>0</v>
      </c>
      <c r="J1246" s="1">
        <v>0</v>
      </c>
      <c r="K1246" s="1">
        <v>0</v>
      </c>
      <c r="L1246" s="1">
        <v>0</v>
      </c>
      <c r="M1246" s="1">
        <v>0</v>
      </c>
      <c r="N1246" s="1">
        <v>0</v>
      </c>
      <c r="O1246" s="1">
        <v>0</v>
      </c>
      <c r="P1246" s="1">
        <v>0</v>
      </c>
      <c r="Q1246" s="1">
        <v>0</v>
      </c>
      <c r="R1246" s="1">
        <f>SUM(F1246:Q1246)</f>
        <v>0</v>
      </c>
    </row>
    <row r="1247" spans="1:18" x14ac:dyDescent="0.25">
      <c r="B1247" s="24"/>
      <c r="C1247" s="21" t="s">
        <v>12</v>
      </c>
      <c r="D1247" s="21" t="s">
        <v>28</v>
      </c>
      <c r="F1247" s="1">
        <f>SUMIF(Inputs!$C$51:$S$51,$T$1218,Inputs!$C$50:$S$50)+SUMIF(Inputs!$C$64:$O$64,$T$1218,Inputs!$C$63:$O$63)</f>
        <v>540462.35888696939</v>
      </c>
      <c r="G1247" s="1">
        <f>SUMIF(Inputs!$C$51:$S$51,$T$1218,Inputs!$C$50:$S$50)+SUMIF(Inputs!$C$64:$O$64,$T$1218,Inputs!$C$63:$O$63)</f>
        <v>540462.35888696939</v>
      </c>
      <c r="H1247" s="1">
        <f>SUMIF(Inputs!$C$51:$S$51,$T$1218,Inputs!$C$50:$S$50)+SUMIF(Inputs!$C$64:$O$64,$T$1218,Inputs!$C$63:$O$63)</f>
        <v>540462.35888696939</v>
      </c>
      <c r="I1247" s="1">
        <f>SUMIF(Inputs!$C$51:$S$51,$T$1218,Inputs!$C$50:$S$50)+SUMIF(Inputs!$C$64:$O$64,$T$1218,Inputs!$C$63:$O$63)</f>
        <v>540462.35888696939</v>
      </c>
      <c r="J1247" s="1">
        <f>SUMIF(Inputs!$C$51:$S$51,$T$1218,Inputs!$C$50:$S$50)+SUMIF(Inputs!$C$64:$O$64,$T$1218,Inputs!$C$63:$O$63)</f>
        <v>540462.35888696939</v>
      </c>
      <c r="K1247" s="1">
        <f>SUMIF(Inputs!$C$51:$S$51,$T$1218,Inputs!$C$50:$S$50)+SUMIF(Inputs!$C$64:$O$64,$T$1218,Inputs!$C$63:$O$63)</f>
        <v>540462.35888696939</v>
      </c>
      <c r="L1247" s="1">
        <f>SUMIF(Inputs!$C$51:$S$51,$T$1218,Inputs!$C$50:$S$50)+SUMIF(Inputs!$C$64:$O$64,$T$1218,Inputs!$C$63:$O$63)</f>
        <v>540462.35888696939</v>
      </c>
      <c r="M1247" s="1">
        <f>SUMIF(Inputs!$C$51:$S$51,$T$1218,Inputs!$C$50:$S$50)+SUMIF(Inputs!$C$64:$O$64,$T$1218,Inputs!$C$63:$O$63)</f>
        <v>540462.35888696939</v>
      </c>
      <c r="N1247" s="1">
        <f>SUMIF(Inputs!$C$51:$S$51,$T$1218,Inputs!$C$50:$S$50)+SUMIF(Inputs!$C$64:$O$64,$T$1218,Inputs!$C$63:$O$63)</f>
        <v>540462.35888696939</v>
      </c>
      <c r="O1247" s="1">
        <f>SUMIF(Inputs!$C$51:$S$51,$T$1218,Inputs!$C$50:$S$50)+SUMIF(Inputs!$C$64:$O$64,$T$1218,Inputs!$C$63:$O$63)</f>
        <v>540462.35888696939</v>
      </c>
      <c r="P1247" s="1">
        <f>SUMIF(Inputs!$C$51:$S$51,$T$1218,Inputs!$C$50:$S$50)+SUMIF(Inputs!$C$64:$O$64,$T$1218,Inputs!$C$63:$O$63)</f>
        <v>540462.35888696939</v>
      </c>
      <c r="Q1247" s="1">
        <f>SUMIF(Inputs!$C$51:$S$51,$T$1218,Inputs!$C$50:$S$50)+SUMIF(Inputs!$C$64:$O$64,$T$1218,Inputs!$C$63:$O$63)</f>
        <v>540462.35888696939</v>
      </c>
      <c r="R1247" s="1">
        <f>SUM(F1247:Q1247)</f>
        <v>6485548.3066436322</v>
      </c>
    </row>
    <row r="1248" spans="1:18" x14ac:dyDescent="0.25">
      <c r="B1248" s="24"/>
      <c r="C1248" s="21" t="s">
        <v>14</v>
      </c>
      <c r="D1248" s="21" t="s">
        <v>29</v>
      </c>
      <c r="F1248" s="23">
        <v>0</v>
      </c>
      <c r="G1248" s="23">
        <v>0</v>
      </c>
      <c r="H1248" s="23">
        <v>0</v>
      </c>
      <c r="I1248" s="23">
        <v>0</v>
      </c>
      <c r="J1248" s="23">
        <v>0</v>
      </c>
      <c r="K1248" s="23">
        <v>0</v>
      </c>
      <c r="L1248" s="23">
        <v>0</v>
      </c>
      <c r="M1248" s="23">
        <v>0</v>
      </c>
      <c r="N1248" s="23">
        <v>0</v>
      </c>
      <c r="O1248" s="23">
        <v>0</v>
      </c>
      <c r="P1248" s="23">
        <v>0</v>
      </c>
      <c r="Q1248" s="23">
        <v>0</v>
      </c>
      <c r="R1248" s="23">
        <f>SUM(F1248:Q1248)</f>
        <v>0</v>
      </c>
    </row>
    <row r="1249" spans="2:21" x14ac:dyDescent="0.25">
      <c r="B1249" s="24"/>
      <c r="C1249" s="25"/>
      <c r="D1249" s="28"/>
      <c r="F1249" s="28"/>
      <c r="G1249" s="28"/>
      <c r="H1249" s="28"/>
      <c r="I1249" s="28"/>
      <c r="J1249" s="28"/>
      <c r="K1249" s="28"/>
      <c r="L1249" s="28"/>
      <c r="M1249" s="28"/>
      <c r="N1249" s="28"/>
      <c r="O1249" s="28"/>
      <c r="P1249" s="28"/>
      <c r="Q1249" s="28"/>
    </row>
    <row r="1250" spans="2:21" ht="13" thickBot="1" x14ac:dyDescent="0.3">
      <c r="B1250" s="115">
        <v>9</v>
      </c>
      <c r="C1250" s="21" t="s">
        <v>457</v>
      </c>
      <c r="F1250" s="29">
        <f>ROUND(SUM(F1240:F1248),2)</f>
        <v>8385719.5999999996</v>
      </c>
      <c r="G1250" s="29">
        <f t="shared" ref="G1250:Q1250" si="196">ROUND(SUM(G1240:G1248),2)</f>
        <v>8377057.0899999999</v>
      </c>
      <c r="H1250" s="29">
        <f t="shared" si="196"/>
        <v>8368168.3399999999</v>
      </c>
      <c r="I1250" s="29">
        <f t="shared" si="196"/>
        <v>8358483.9100000001</v>
      </c>
      <c r="J1250" s="29">
        <f t="shared" si="196"/>
        <v>8348047.1500000004</v>
      </c>
      <c r="K1250" s="29">
        <f t="shared" si="196"/>
        <v>8337104.2400000002</v>
      </c>
      <c r="L1250" s="29">
        <f t="shared" si="196"/>
        <v>8325916.4900000002</v>
      </c>
      <c r="M1250" s="29">
        <f t="shared" si="196"/>
        <v>8314728.7400000002</v>
      </c>
      <c r="N1250" s="29">
        <f t="shared" si="196"/>
        <v>8304989.2999999998</v>
      </c>
      <c r="O1250" s="29">
        <f t="shared" si="196"/>
        <v>8297056.5899999999</v>
      </c>
      <c r="P1250" s="29">
        <f t="shared" si="196"/>
        <v>8289482.29</v>
      </c>
      <c r="Q1250" s="29">
        <f t="shared" si="196"/>
        <v>8281549.5800000001</v>
      </c>
      <c r="R1250" s="29">
        <f>ROUND(SUM(R1240:R1248),2)</f>
        <v>99988303.319999993</v>
      </c>
    </row>
    <row r="1251" spans="2:21" ht="13" thickTop="1" x14ac:dyDescent="0.25">
      <c r="B1251" s="24"/>
      <c r="C1251" s="25"/>
    </row>
    <row r="1252" spans="2:21" x14ac:dyDescent="0.25">
      <c r="B1252" s="30"/>
      <c r="C1252" s="30" t="s">
        <v>33</v>
      </c>
    </row>
    <row r="1253" spans="2:21" x14ac:dyDescent="0.25">
      <c r="C1253" s="21" t="s">
        <v>34</v>
      </c>
      <c r="D1253" s="21" t="s">
        <v>35</v>
      </c>
    </row>
    <row r="1254" spans="2:21" x14ac:dyDescent="0.25">
      <c r="C1254" s="21" t="s">
        <v>36</v>
      </c>
      <c r="D1254" s="21" t="s">
        <v>37</v>
      </c>
    </row>
    <row r="1255" spans="2:21" x14ac:dyDescent="0.25">
      <c r="C1255" s="21" t="s">
        <v>38</v>
      </c>
      <c r="D1255" s="21" t="s">
        <v>39</v>
      </c>
    </row>
    <row r="1256" spans="2:21" x14ac:dyDescent="0.25">
      <c r="C1256" s="21" t="s">
        <v>40</v>
      </c>
      <c r="D1256" s="21" t="s">
        <v>456</v>
      </c>
    </row>
    <row r="1257" spans="2:21" x14ac:dyDescent="0.25">
      <c r="C1257" s="21" t="s">
        <v>42</v>
      </c>
      <c r="D1257" s="31" t="s">
        <v>43</v>
      </c>
    </row>
    <row r="1258" spans="2:21" x14ac:dyDescent="0.25">
      <c r="C1258" s="21" t="s">
        <v>44</v>
      </c>
      <c r="D1258" s="31" t="s">
        <v>45</v>
      </c>
      <c r="G1258" s="32"/>
    </row>
    <row r="1259" spans="2:21" x14ac:dyDescent="0.25">
      <c r="C1259" s="21" t="s">
        <v>46</v>
      </c>
      <c r="D1259" s="21" t="s">
        <v>47</v>
      </c>
    </row>
    <row r="1260" spans="2:21" x14ac:dyDescent="0.25">
      <c r="C1260" s="21" t="s">
        <v>48</v>
      </c>
      <c r="D1260" s="21" t="s">
        <v>458</v>
      </c>
    </row>
    <row r="1261" spans="2:21" x14ac:dyDescent="0.25">
      <c r="B1261" s="21"/>
      <c r="C1261" s="21"/>
    </row>
    <row r="1262" spans="2:21" s="574" customFormat="1" ht="14" x14ac:dyDescent="0.3">
      <c r="B1262" s="575" t="str">
        <f>Inputs!$A$6</f>
        <v>JANUARY 2021 THROUGH DECEMBER 2021</v>
      </c>
      <c r="C1262" s="575"/>
      <c r="D1262" s="575"/>
      <c r="E1262" s="575"/>
      <c r="F1262" s="575"/>
      <c r="G1262" s="575"/>
      <c r="H1262" s="575"/>
      <c r="I1262" s="575"/>
      <c r="J1262" s="575"/>
      <c r="K1262" s="575"/>
      <c r="L1262" s="575"/>
      <c r="M1262" s="575"/>
      <c r="N1262" s="575"/>
      <c r="O1262" s="575"/>
      <c r="P1262" s="575"/>
      <c r="Q1262" s="575"/>
      <c r="R1262" s="575"/>
      <c r="T1262" s="574">
        <v>26</v>
      </c>
      <c r="U1262" s="574" t="s">
        <v>170</v>
      </c>
    </row>
    <row r="1263" spans="2:21" s="574" customFormat="1" ht="14" x14ac:dyDescent="0.3">
      <c r="B1263" s="576" t="s">
        <v>680</v>
      </c>
      <c r="C1263" s="576"/>
      <c r="D1263" s="576"/>
      <c r="E1263" s="576"/>
      <c r="F1263" s="576"/>
      <c r="G1263" s="576"/>
      <c r="H1263" s="576"/>
      <c r="I1263" s="576"/>
      <c r="J1263" s="576"/>
      <c r="K1263" s="576"/>
      <c r="L1263" s="576"/>
      <c r="M1263" s="576"/>
      <c r="N1263" s="576"/>
      <c r="O1263" s="576"/>
      <c r="P1263" s="576"/>
      <c r="Q1263" s="576"/>
      <c r="R1263" s="576"/>
    </row>
    <row r="1264" spans="2:21" x14ac:dyDescent="0.25">
      <c r="B1264" s="9"/>
      <c r="C1264" s="9"/>
      <c r="D1264" s="9"/>
      <c r="E1264" s="9"/>
      <c r="F1264" s="9"/>
      <c r="G1264" s="9"/>
      <c r="H1264" s="9"/>
      <c r="I1264" s="9"/>
      <c r="J1264" s="9"/>
      <c r="K1264" s="9"/>
      <c r="L1264" s="9"/>
      <c r="M1264" s="9"/>
      <c r="N1264" s="9"/>
      <c r="O1264" s="9"/>
      <c r="P1264" s="9"/>
      <c r="Q1264" s="9"/>
      <c r="R1264" s="9"/>
    </row>
    <row r="1265" spans="1:18" x14ac:dyDescent="0.25">
      <c r="B1265" s="9"/>
      <c r="C1265" s="9"/>
      <c r="D1265" s="9"/>
      <c r="E1265" s="9"/>
      <c r="F1265" s="9"/>
      <c r="G1265" s="9"/>
      <c r="H1265" s="9"/>
      <c r="I1265" s="9"/>
      <c r="J1265" s="9"/>
      <c r="K1265" s="9"/>
      <c r="L1265" s="9"/>
      <c r="M1265" s="9"/>
      <c r="N1265" s="9"/>
      <c r="O1265" s="9"/>
      <c r="P1265" s="9"/>
      <c r="Q1265" s="9"/>
      <c r="R1265" s="9"/>
    </row>
    <row r="1266" spans="1:18" ht="13" thickBot="1" x14ac:dyDescent="0.3">
      <c r="B1266" s="10"/>
      <c r="C1266" s="10"/>
      <c r="D1266" s="11"/>
      <c r="E1266" s="11"/>
      <c r="F1266" s="11"/>
      <c r="G1266" s="11"/>
      <c r="H1266" s="11"/>
      <c r="I1266" s="11"/>
      <c r="J1266" s="11"/>
      <c r="K1266" s="3"/>
      <c r="L1266" s="3"/>
      <c r="M1266" s="3"/>
      <c r="N1266" s="3"/>
      <c r="O1266" s="3"/>
      <c r="P1266" s="3"/>
      <c r="Q1266" s="3"/>
      <c r="R1266" s="3"/>
    </row>
    <row r="1267" spans="1:18" x14ac:dyDescent="0.25">
      <c r="B1267" s="315"/>
      <c r="C1267" s="316"/>
      <c r="D1267" s="317"/>
      <c r="E1267" s="15" t="s">
        <v>0</v>
      </c>
      <c r="F1267" s="15" t="str">
        <f>Inputs!C$11</f>
        <v>Estimated</v>
      </c>
      <c r="G1267" s="15" t="str">
        <f>Inputs!D$11</f>
        <v>Estimated</v>
      </c>
      <c r="H1267" s="15" t="str">
        <f>Inputs!E$11</f>
        <v>Estimated</v>
      </c>
      <c r="I1267" s="15" t="str">
        <f>Inputs!F$11</f>
        <v>Estimated</v>
      </c>
      <c r="J1267" s="15" t="str">
        <f>Inputs!G$11</f>
        <v>Estimated</v>
      </c>
      <c r="K1267" s="15" t="str">
        <f>Inputs!H$11</f>
        <v>Estimated</v>
      </c>
      <c r="L1267" s="15" t="str">
        <f>Inputs!I$11</f>
        <v>Estimated</v>
      </c>
      <c r="M1267" s="15" t="str">
        <f>Inputs!J$11</f>
        <v>Estimated</v>
      </c>
      <c r="N1267" s="15" t="str">
        <f>Inputs!K$11</f>
        <v>Estimated</v>
      </c>
      <c r="O1267" s="15" t="str">
        <f>Inputs!L$11</f>
        <v>Estimated</v>
      </c>
      <c r="P1267" s="15" t="str">
        <f>Inputs!M$11</f>
        <v>Estimated</v>
      </c>
      <c r="Q1267" s="15" t="str">
        <f>Inputs!N$11</f>
        <v>Estimated</v>
      </c>
      <c r="R1267" s="314" t="s">
        <v>461</v>
      </c>
    </row>
    <row r="1268" spans="1:18" ht="13" thickBot="1" x14ac:dyDescent="0.3">
      <c r="B1268" s="310"/>
      <c r="C1268" s="18"/>
      <c r="D1268" s="20" t="s">
        <v>3</v>
      </c>
      <c r="E1268" s="19" t="s">
        <v>4</v>
      </c>
      <c r="F1268" s="19" t="str">
        <f>Inputs!C$12</f>
        <v>January</v>
      </c>
      <c r="G1268" s="19" t="str">
        <f>Inputs!D$12</f>
        <v>February</v>
      </c>
      <c r="H1268" s="19" t="str">
        <f>Inputs!E$12</f>
        <v xml:space="preserve">March </v>
      </c>
      <c r="I1268" s="19" t="str">
        <f>Inputs!F$12</f>
        <v xml:space="preserve">April </v>
      </c>
      <c r="J1268" s="19" t="str">
        <f>Inputs!G$12</f>
        <v>May</v>
      </c>
      <c r="K1268" s="19" t="str">
        <f>Inputs!H$12</f>
        <v>June</v>
      </c>
      <c r="L1268" s="19" t="str">
        <f>Inputs!I$12</f>
        <v>July</v>
      </c>
      <c r="M1268" s="19" t="str">
        <f>Inputs!J$12</f>
        <v>August</v>
      </c>
      <c r="N1268" s="19" t="str">
        <f>Inputs!K$12</f>
        <v>September</v>
      </c>
      <c r="O1268" s="19" t="str">
        <f>Inputs!L$12</f>
        <v>October</v>
      </c>
      <c r="P1268" s="19" t="str">
        <f>Inputs!M$12</f>
        <v>November</v>
      </c>
      <c r="Q1268" s="19" t="str">
        <f>Inputs!N$12</f>
        <v>December</v>
      </c>
      <c r="R1268" s="20" t="str">
        <f>Inputs!O$12</f>
        <v>Total</v>
      </c>
    </row>
    <row r="1269" spans="1:18" x14ac:dyDescent="0.25">
      <c r="B1269" s="115">
        <v>1</v>
      </c>
      <c r="C1269" s="21" t="s">
        <v>5</v>
      </c>
      <c r="D1269" s="115"/>
    </row>
    <row r="1270" spans="1:18" x14ac:dyDescent="0.25">
      <c r="A1270" s="1">
        <f>A1226+16</f>
        <v>465</v>
      </c>
      <c r="B1270" s="115"/>
      <c r="C1270" s="21" t="s">
        <v>6</v>
      </c>
      <c r="D1270" s="21" t="s">
        <v>7</v>
      </c>
      <c r="F1270" s="1">
        <v>0</v>
      </c>
      <c r="G1270" s="1">
        <v>0</v>
      </c>
      <c r="H1270" s="1">
        <v>0</v>
      </c>
      <c r="I1270" s="1">
        <v>0</v>
      </c>
      <c r="J1270" s="1">
        <v>0</v>
      </c>
      <c r="K1270" s="1">
        <v>0</v>
      </c>
      <c r="L1270" s="1">
        <v>0</v>
      </c>
      <c r="M1270" s="1">
        <v>0</v>
      </c>
      <c r="N1270" s="1">
        <v>0</v>
      </c>
      <c r="O1270" s="1">
        <v>0</v>
      </c>
      <c r="P1270" s="1">
        <v>0</v>
      </c>
      <c r="Q1270" s="1">
        <v>0</v>
      </c>
      <c r="R1270" s="1">
        <f>SUM(F1270:Q1270)</f>
        <v>0</v>
      </c>
    </row>
    <row r="1271" spans="1:18" x14ac:dyDescent="0.25">
      <c r="A1271" s="1">
        <f>A1227+16</f>
        <v>470</v>
      </c>
      <c r="B1271" s="115"/>
      <c r="C1271" s="21" t="s">
        <v>8</v>
      </c>
      <c r="D1271" s="21" t="s">
        <v>9</v>
      </c>
      <c r="F1271" s="1">
        <v>0</v>
      </c>
      <c r="G1271" s="1">
        <v>0</v>
      </c>
      <c r="H1271" s="1">
        <v>0</v>
      </c>
      <c r="I1271" s="1">
        <v>0</v>
      </c>
      <c r="J1271" s="1">
        <v>0</v>
      </c>
      <c r="K1271" s="1">
        <v>0</v>
      </c>
      <c r="L1271" s="1">
        <v>0</v>
      </c>
      <c r="M1271" s="1">
        <v>0</v>
      </c>
      <c r="N1271" s="1">
        <v>0</v>
      </c>
      <c r="O1271" s="1">
        <v>0</v>
      </c>
      <c r="P1271" s="1">
        <v>0</v>
      </c>
      <c r="Q1271" s="1">
        <v>0</v>
      </c>
      <c r="R1271" s="1">
        <f>SUM(F1271:Q1271)</f>
        <v>0</v>
      </c>
    </row>
    <row r="1272" spans="1:18" x14ac:dyDescent="0.25">
      <c r="A1272" s="1">
        <f>A1228+16</f>
        <v>468</v>
      </c>
      <c r="B1272" s="115"/>
      <c r="C1272" s="21" t="s">
        <v>10</v>
      </c>
      <c r="D1272" s="21" t="s">
        <v>11</v>
      </c>
      <c r="F1272" s="1">
        <v>0</v>
      </c>
      <c r="G1272" s="1">
        <v>0</v>
      </c>
      <c r="H1272" s="1">
        <v>0</v>
      </c>
      <c r="I1272" s="1">
        <v>0</v>
      </c>
      <c r="J1272" s="1">
        <v>0</v>
      </c>
      <c r="K1272" s="1">
        <v>0</v>
      </c>
      <c r="L1272" s="1">
        <v>0</v>
      </c>
      <c r="M1272" s="1">
        <v>0</v>
      </c>
      <c r="N1272" s="1">
        <v>0</v>
      </c>
      <c r="O1272" s="1">
        <v>0</v>
      </c>
      <c r="P1272" s="1">
        <v>0</v>
      </c>
      <c r="Q1272" s="1">
        <v>0</v>
      </c>
      <c r="R1272" s="1">
        <f>SUM(F1272:Q1272)</f>
        <v>0</v>
      </c>
    </row>
    <row r="1273" spans="1:18" x14ac:dyDescent="0.25">
      <c r="A1273" s="1">
        <f>A1229+16</f>
        <v>477</v>
      </c>
      <c r="B1273" s="115"/>
      <c r="C1273" s="21" t="s">
        <v>12</v>
      </c>
      <c r="D1273" s="21" t="s">
        <v>13</v>
      </c>
      <c r="F1273" s="1">
        <v>0</v>
      </c>
      <c r="G1273" s="1">
        <v>0</v>
      </c>
      <c r="H1273" s="1">
        <v>0</v>
      </c>
      <c r="I1273" s="1">
        <v>0</v>
      </c>
      <c r="J1273" s="1">
        <v>0</v>
      </c>
      <c r="K1273" s="1">
        <v>0</v>
      </c>
      <c r="L1273" s="1">
        <v>0</v>
      </c>
      <c r="M1273" s="1">
        <v>0</v>
      </c>
      <c r="N1273" s="1">
        <v>0</v>
      </c>
      <c r="O1273" s="1">
        <v>0</v>
      </c>
      <c r="P1273" s="1">
        <v>0</v>
      </c>
      <c r="Q1273" s="1">
        <v>0</v>
      </c>
      <c r="R1273" s="1">
        <f>SUM(F1273:Q1273)</f>
        <v>0</v>
      </c>
    </row>
    <row r="1274" spans="1:18" x14ac:dyDescent="0.25">
      <c r="A1274" s="1">
        <f>A1230+16</f>
        <v>475</v>
      </c>
      <c r="B1274" s="115"/>
      <c r="C1274" s="21" t="s">
        <v>14</v>
      </c>
      <c r="D1274" s="21" t="s">
        <v>15</v>
      </c>
      <c r="F1274" s="1">
        <v>0</v>
      </c>
      <c r="G1274" s="1">
        <v>0</v>
      </c>
      <c r="H1274" s="1">
        <v>0</v>
      </c>
      <c r="I1274" s="1">
        <v>0</v>
      </c>
      <c r="J1274" s="1">
        <v>0</v>
      </c>
      <c r="K1274" s="1">
        <v>0</v>
      </c>
      <c r="L1274" s="1">
        <v>0</v>
      </c>
      <c r="M1274" s="1">
        <v>0</v>
      </c>
      <c r="N1274" s="1">
        <v>0</v>
      </c>
      <c r="O1274" s="1">
        <v>0</v>
      </c>
      <c r="P1274" s="1">
        <v>0</v>
      </c>
      <c r="Q1274" s="1">
        <v>0</v>
      </c>
      <c r="R1274" s="1">
        <f>SUM(F1274:Q1274)</f>
        <v>0</v>
      </c>
    </row>
    <row r="1275" spans="1:18" x14ac:dyDescent="0.25">
      <c r="B1275" s="115">
        <v>2</v>
      </c>
      <c r="C1275" s="21" t="s">
        <v>16</v>
      </c>
      <c r="D1275" s="115"/>
      <c r="E1275" s="1">
        <v>229741.67</v>
      </c>
      <c r="F1275" s="1">
        <f t="shared" ref="F1275:Q1275" si="197">E1275+F1271-F1272</f>
        <v>229741.67</v>
      </c>
      <c r="G1275" s="1">
        <f t="shared" si="197"/>
        <v>229741.67</v>
      </c>
      <c r="H1275" s="1">
        <f t="shared" si="197"/>
        <v>229741.67</v>
      </c>
      <c r="I1275" s="1">
        <f t="shared" si="197"/>
        <v>229741.67</v>
      </c>
      <c r="J1275" s="1">
        <f t="shared" si="197"/>
        <v>229741.67</v>
      </c>
      <c r="K1275" s="1">
        <f t="shared" si="197"/>
        <v>229741.67</v>
      </c>
      <c r="L1275" s="1">
        <f t="shared" si="197"/>
        <v>229741.67</v>
      </c>
      <c r="M1275" s="1">
        <f t="shared" si="197"/>
        <v>229741.67</v>
      </c>
      <c r="N1275" s="1">
        <f t="shared" si="197"/>
        <v>229741.67</v>
      </c>
      <c r="O1275" s="1">
        <f t="shared" si="197"/>
        <v>229741.67</v>
      </c>
      <c r="P1275" s="1">
        <f t="shared" si="197"/>
        <v>229741.67</v>
      </c>
      <c r="Q1275" s="1">
        <f t="shared" si="197"/>
        <v>229741.67</v>
      </c>
    </row>
    <row r="1276" spans="1:18" x14ac:dyDescent="0.25">
      <c r="B1276" s="115">
        <v>3</v>
      </c>
      <c r="C1276" s="21" t="s">
        <v>459</v>
      </c>
      <c r="D1276" s="115"/>
      <c r="E1276" s="22">
        <v>-111700.23604500001</v>
      </c>
      <c r="F1276" s="1">
        <f t="shared" ref="F1276:Q1276" si="198">E1276-F1287-F1288-F1289+F1272+F1273-F1274</f>
        <v>-112906.37604500001</v>
      </c>
      <c r="G1276" s="1">
        <f t="shared" si="198"/>
        <v>-114112.51604500001</v>
      </c>
      <c r="H1276" s="1">
        <f t="shared" si="198"/>
        <v>-115318.65604500001</v>
      </c>
      <c r="I1276" s="1">
        <f t="shared" si="198"/>
        <v>-116524.79604500001</v>
      </c>
      <c r="J1276" s="1">
        <f t="shared" si="198"/>
        <v>-117730.93604500001</v>
      </c>
      <c r="K1276" s="1">
        <f t="shared" si="198"/>
        <v>-118937.07604500001</v>
      </c>
      <c r="L1276" s="1">
        <f t="shared" si="198"/>
        <v>-120143.21604500001</v>
      </c>
      <c r="M1276" s="1">
        <f t="shared" si="198"/>
        <v>-121349.35604500001</v>
      </c>
      <c r="N1276" s="1">
        <f t="shared" si="198"/>
        <v>-122555.49604500001</v>
      </c>
      <c r="O1276" s="1">
        <f t="shared" si="198"/>
        <v>-123761.63604500001</v>
      </c>
      <c r="P1276" s="1">
        <f t="shared" si="198"/>
        <v>-124967.77604500001</v>
      </c>
      <c r="Q1276" s="1">
        <f t="shared" si="198"/>
        <v>-126173.91604500001</v>
      </c>
    </row>
    <row r="1277" spans="1:18" x14ac:dyDescent="0.25">
      <c r="B1277" s="115">
        <v>4</v>
      </c>
      <c r="C1277" s="21" t="s">
        <v>18</v>
      </c>
      <c r="D1277" s="115"/>
      <c r="E1277" s="23">
        <v>0</v>
      </c>
      <c r="F1277" s="23">
        <f t="shared" ref="F1277:Q1277" si="199">E1277+F1270-F1271</f>
        <v>0</v>
      </c>
      <c r="G1277" s="23">
        <f t="shared" si="199"/>
        <v>0</v>
      </c>
      <c r="H1277" s="23">
        <f t="shared" si="199"/>
        <v>0</v>
      </c>
      <c r="I1277" s="23">
        <f t="shared" si="199"/>
        <v>0</v>
      </c>
      <c r="J1277" s="23">
        <f t="shared" si="199"/>
        <v>0</v>
      </c>
      <c r="K1277" s="23">
        <f t="shared" si="199"/>
        <v>0</v>
      </c>
      <c r="L1277" s="23">
        <f t="shared" si="199"/>
        <v>0</v>
      </c>
      <c r="M1277" s="23">
        <f t="shared" si="199"/>
        <v>0</v>
      </c>
      <c r="N1277" s="23">
        <f t="shared" si="199"/>
        <v>0</v>
      </c>
      <c r="O1277" s="23">
        <f t="shared" si="199"/>
        <v>0</v>
      </c>
      <c r="P1277" s="23">
        <f t="shared" si="199"/>
        <v>0</v>
      </c>
      <c r="Q1277" s="23">
        <f t="shared" si="199"/>
        <v>0</v>
      </c>
    </row>
    <row r="1278" spans="1:18" x14ac:dyDescent="0.25">
      <c r="B1278" s="115">
        <v>5</v>
      </c>
      <c r="C1278" s="21" t="s">
        <v>460</v>
      </c>
      <c r="D1278" s="115"/>
      <c r="E1278" s="23">
        <f>ROUND(SUM(E1275:E1277),2)</f>
        <v>118041.43</v>
      </c>
      <c r="F1278" s="23">
        <f t="shared" ref="F1278:Q1278" si="200">SUM(F1275:F1277)</f>
        <v>116835.293955</v>
      </c>
      <c r="G1278" s="23">
        <f t="shared" si="200"/>
        <v>115629.153955</v>
      </c>
      <c r="H1278" s="23">
        <f t="shared" si="200"/>
        <v>114423.013955</v>
      </c>
      <c r="I1278" s="23">
        <f t="shared" si="200"/>
        <v>113216.873955</v>
      </c>
      <c r="J1278" s="23">
        <f t="shared" si="200"/>
        <v>112010.733955</v>
      </c>
      <c r="K1278" s="23">
        <f t="shared" si="200"/>
        <v>110804.593955</v>
      </c>
      <c r="L1278" s="23">
        <f t="shared" si="200"/>
        <v>109598.453955</v>
      </c>
      <c r="M1278" s="23">
        <f t="shared" si="200"/>
        <v>108392.31395500001</v>
      </c>
      <c r="N1278" s="23">
        <f t="shared" si="200"/>
        <v>107186.17395500001</v>
      </c>
      <c r="O1278" s="23">
        <f t="shared" si="200"/>
        <v>105980.03395500001</v>
      </c>
      <c r="P1278" s="23">
        <f t="shared" si="200"/>
        <v>104773.89395500001</v>
      </c>
      <c r="Q1278" s="23">
        <f t="shared" si="200"/>
        <v>103567.75395500001</v>
      </c>
    </row>
    <row r="1279" spans="1:18" x14ac:dyDescent="0.25">
      <c r="B1279" s="115"/>
      <c r="C1279" s="21"/>
    </row>
    <row r="1280" spans="1:18" x14ac:dyDescent="0.25">
      <c r="B1280" s="115">
        <v>6</v>
      </c>
      <c r="C1280" s="21" t="s">
        <v>20</v>
      </c>
      <c r="D1280" s="21"/>
      <c r="F1280" s="1">
        <f t="shared" ref="F1280:Q1280" si="201">(E1278+F1278)/2</f>
        <v>117438.3619775</v>
      </c>
      <c r="G1280" s="1">
        <f t="shared" si="201"/>
        <v>116232.22395499999</v>
      </c>
      <c r="H1280" s="1">
        <f t="shared" si="201"/>
        <v>115026.08395500001</v>
      </c>
      <c r="I1280" s="1">
        <f t="shared" si="201"/>
        <v>113819.943955</v>
      </c>
      <c r="J1280" s="1">
        <f t="shared" si="201"/>
        <v>112613.80395500001</v>
      </c>
      <c r="K1280" s="1">
        <f t="shared" si="201"/>
        <v>111407.663955</v>
      </c>
      <c r="L1280" s="1">
        <f t="shared" si="201"/>
        <v>110201.52395500001</v>
      </c>
      <c r="M1280" s="1">
        <f t="shared" si="201"/>
        <v>108995.383955</v>
      </c>
      <c r="N1280" s="1">
        <f t="shared" si="201"/>
        <v>107789.24395500001</v>
      </c>
      <c r="O1280" s="1">
        <f t="shared" si="201"/>
        <v>106583.103955</v>
      </c>
      <c r="P1280" s="1">
        <f t="shared" si="201"/>
        <v>105376.96395500001</v>
      </c>
      <c r="Q1280" s="1">
        <f t="shared" si="201"/>
        <v>104170.823955</v>
      </c>
    </row>
    <row r="1281" spans="1:19" x14ac:dyDescent="0.25">
      <c r="B1281" s="24"/>
      <c r="C1281" s="25"/>
    </row>
    <row r="1282" spans="1:19" x14ac:dyDescent="0.25">
      <c r="B1282" s="115">
        <v>7</v>
      </c>
      <c r="C1282" s="21" t="s">
        <v>21</v>
      </c>
      <c r="F1282" s="26"/>
      <c r="G1282" s="26"/>
      <c r="H1282" s="26"/>
      <c r="I1282" s="26"/>
      <c r="J1282" s="26"/>
      <c r="K1282" s="26"/>
      <c r="L1282" s="26"/>
      <c r="M1282" s="26"/>
      <c r="N1282" s="26"/>
      <c r="O1282" s="26"/>
      <c r="P1282" s="26"/>
      <c r="Q1282" s="26"/>
    </row>
    <row r="1283" spans="1:19" x14ac:dyDescent="0.25">
      <c r="B1283" s="24"/>
      <c r="C1283" s="21" t="s">
        <v>6</v>
      </c>
      <c r="D1283" s="21" t="s">
        <v>454</v>
      </c>
      <c r="F1283" s="1">
        <f>F1280*Inputs!C$15</f>
        <v>586.1237685819267</v>
      </c>
      <c r="G1283" s="1">
        <f>G1280*Inputs!D$15</f>
        <v>580.10404767239038</v>
      </c>
      <c r="H1283" s="1">
        <f>H1280*Inputs!E$15</f>
        <v>574.08431689333838</v>
      </c>
      <c r="I1283" s="1">
        <f>I1280*Inputs!F$15</f>
        <v>568.06458611428639</v>
      </c>
      <c r="J1283" s="1">
        <f>J1280*Inputs!G$15</f>
        <v>562.0448553352345</v>
      </c>
      <c r="K1283" s="1">
        <f>K1280*Inputs!H$15</f>
        <v>556.02512455618239</v>
      </c>
      <c r="L1283" s="1">
        <f>L1280*Inputs!I$15</f>
        <v>550.00539377713051</v>
      </c>
      <c r="M1283" s="1">
        <f>M1280*Inputs!J$15</f>
        <v>543.9856629980784</v>
      </c>
      <c r="N1283" s="1">
        <f>N1280*Inputs!K$15</f>
        <v>537.96593221902651</v>
      </c>
      <c r="O1283" s="1">
        <f>O1280*Inputs!L$15</f>
        <v>531.94620143997452</v>
      </c>
      <c r="P1283" s="1">
        <f>P1280*Inputs!M$15</f>
        <v>525.92647066092252</v>
      </c>
      <c r="Q1283" s="1">
        <f>Q1280*Inputs!N$15</f>
        <v>519.90673988187052</v>
      </c>
      <c r="R1283" s="1">
        <f>SUM(F1283:Q1283)</f>
        <v>6636.1831001303608</v>
      </c>
    </row>
    <row r="1284" spans="1:19" x14ac:dyDescent="0.25">
      <c r="B1284" s="24"/>
      <c r="C1284" s="21" t="s">
        <v>8</v>
      </c>
      <c r="D1284" s="21" t="s">
        <v>455</v>
      </c>
      <c r="F1284" s="1">
        <f>F1280*Inputs!C$14</f>
        <v>87.348846195528481</v>
      </c>
      <c r="G1284" s="1">
        <f>G1280*Inputs!D$14</f>
        <v>86.451739297544691</v>
      </c>
      <c r="H1284" s="1">
        <f>H1280*Inputs!E$14</f>
        <v>85.554630928726866</v>
      </c>
      <c r="I1284" s="1">
        <f>I1280*Inputs!F$14</f>
        <v>84.657522559908998</v>
      </c>
      <c r="J1284" s="1">
        <f>J1280*Inputs!G$14</f>
        <v>83.760414191091172</v>
      </c>
      <c r="K1284" s="1">
        <f>K1280*Inputs!H$14</f>
        <v>82.863305822273318</v>
      </c>
      <c r="L1284" s="1">
        <f>L1280*Inputs!I$14</f>
        <v>81.966197453455479</v>
      </c>
      <c r="M1284" s="1">
        <f>M1280*Inputs!J$14</f>
        <v>81.069089084637625</v>
      </c>
      <c r="N1284" s="1">
        <f>N1280*Inputs!K$14</f>
        <v>80.171980715819785</v>
      </c>
      <c r="O1284" s="1">
        <f>O1280*Inputs!L$14</f>
        <v>79.274872347001931</v>
      </c>
      <c r="P1284" s="1">
        <f>P1280*Inputs!M$14</f>
        <v>78.377763978184092</v>
      </c>
      <c r="Q1284" s="1">
        <f>Q1280*Inputs!N$14</f>
        <v>77.480655609366238</v>
      </c>
      <c r="R1284" s="1">
        <f>SUM(F1284:Q1284)</f>
        <v>988.9770181835388</v>
      </c>
    </row>
    <row r="1285" spans="1:19" x14ac:dyDescent="0.25">
      <c r="B1285" s="24"/>
      <c r="C1285" s="25"/>
      <c r="G1285" s="26"/>
      <c r="H1285" s="26"/>
      <c r="I1285" s="26"/>
      <c r="J1285" s="26"/>
      <c r="K1285" s="26"/>
      <c r="L1285" s="26"/>
      <c r="M1285" s="26"/>
      <c r="N1285" s="26"/>
      <c r="O1285" s="26"/>
      <c r="P1285" s="26"/>
      <c r="Q1285" s="26"/>
    </row>
    <row r="1286" spans="1:19" x14ac:dyDescent="0.25">
      <c r="B1286" s="115">
        <v>8</v>
      </c>
      <c r="C1286" s="21" t="s">
        <v>24</v>
      </c>
    </row>
    <row r="1287" spans="1:19" x14ac:dyDescent="0.25">
      <c r="A1287" s="1">
        <f>A1244+16</f>
        <v>473</v>
      </c>
      <c r="B1287" s="24"/>
      <c r="C1287" s="21" t="s">
        <v>6</v>
      </c>
      <c r="D1287" s="21" t="s">
        <v>25</v>
      </c>
      <c r="E1287" s="27"/>
      <c r="F1287" s="1">
        <v>1206.1400000000001</v>
      </c>
      <c r="G1287" s="1">
        <v>1206.1400000000001</v>
      </c>
      <c r="H1287" s="1">
        <v>1206.1400000000001</v>
      </c>
      <c r="I1287" s="1">
        <v>1206.1400000000001</v>
      </c>
      <c r="J1287" s="1">
        <v>1206.1400000000001</v>
      </c>
      <c r="K1287" s="1">
        <v>1206.1400000000001</v>
      </c>
      <c r="L1287" s="1">
        <v>1206.1400000000001</v>
      </c>
      <c r="M1287" s="1">
        <v>1206.1400000000001</v>
      </c>
      <c r="N1287" s="1">
        <v>1206.1400000000001</v>
      </c>
      <c r="O1287" s="1">
        <v>1206.1400000000001</v>
      </c>
      <c r="P1287" s="1">
        <v>1206.1400000000001</v>
      </c>
      <c r="Q1287" s="1">
        <v>1206.1400000000001</v>
      </c>
      <c r="R1287" s="1">
        <f>SUM(F1287:Q1287)</f>
        <v>14473.679999999998</v>
      </c>
      <c r="S1287" s="32" t="s">
        <v>72</v>
      </c>
    </row>
    <row r="1288" spans="1:19" x14ac:dyDescent="0.25">
      <c r="A1288" s="1">
        <f>A1245+16</f>
        <v>16</v>
      </c>
      <c r="B1288" s="24"/>
      <c r="C1288" s="21" t="s">
        <v>8</v>
      </c>
      <c r="D1288" s="21" t="s">
        <v>26</v>
      </c>
      <c r="F1288" s="1">
        <v>0</v>
      </c>
      <c r="G1288" s="1">
        <v>0</v>
      </c>
      <c r="H1288" s="1">
        <v>0</v>
      </c>
      <c r="I1288" s="1">
        <v>0</v>
      </c>
      <c r="J1288" s="1">
        <v>0</v>
      </c>
      <c r="K1288" s="1">
        <v>0</v>
      </c>
      <c r="L1288" s="1">
        <v>0</v>
      </c>
      <c r="M1288" s="1">
        <v>0</v>
      </c>
      <c r="N1288" s="1">
        <v>0</v>
      </c>
      <c r="O1288" s="1">
        <v>0</v>
      </c>
      <c r="P1288" s="1">
        <v>0</v>
      </c>
      <c r="Q1288" s="1">
        <v>0</v>
      </c>
      <c r="R1288" s="1">
        <f>SUM(F1288:Q1288)</f>
        <v>0</v>
      </c>
    </row>
    <row r="1289" spans="1:19" x14ac:dyDescent="0.25">
      <c r="B1289" s="24"/>
      <c r="C1289" s="21" t="s">
        <v>10</v>
      </c>
      <c r="D1289" s="21" t="s">
        <v>27</v>
      </c>
      <c r="F1289" s="1">
        <v>0</v>
      </c>
      <c r="G1289" s="1">
        <v>0</v>
      </c>
      <c r="H1289" s="1">
        <v>0</v>
      </c>
      <c r="I1289" s="1">
        <v>0</v>
      </c>
      <c r="J1289" s="1">
        <v>0</v>
      </c>
      <c r="K1289" s="1">
        <v>0</v>
      </c>
      <c r="L1289" s="1">
        <v>0</v>
      </c>
      <c r="M1289" s="1">
        <v>0</v>
      </c>
      <c r="N1289" s="1">
        <v>0</v>
      </c>
      <c r="O1289" s="1">
        <v>0</v>
      </c>
      <c r="P1289" s="1">
        <v>0</v>
      </c>
      <c r="Q1289" s="1">
        <v>0</v>
      </c>
      <c r="R1289" s="1">
        <f>SUM(F1289:Q1289)</f>
        <v>0</v>
      </c>
    </row>
    <row r="1290" spans="1:19" x14ac:dyDescent="0.25">
      <c r="B1290" s="24"/>
      <c r="C1290" s="21" t="s">
        <v>12</v>
      </c>
      <c r="D1290" s="21" t="s">
        <v>28</v>
      </c>
      <c r="F1290" s="1">
        <v>0</v>
      </c>
      <c r="G1290" s="1">
        <v>0</v>
      </c>
      <c r="H1290" s="1">
        <v>0</v>
      </c>
      <c r="I1290" s="1">
        <v>0</v>
      </c>
      <c r="J1290" s="1">
        <v>0</v>
      </c>
      <c r="K1290" s="1">
        <v>0</v>
      </c>
      <c r="L1290" s="1">
        <v>0</v>
      </c>
      <c r="M1290" s="1">
        <v>0</v>
      </c>
      <c r="N1290" s="1">
        <v>0</v>
      </c>
      <c r="O1290" s="1">
        <v>0</v>
      </c>
      <c r="P1290" s="1">
        <v>0</v>
      </c>
      <c r="Q1290" s="1">
        <v>0</v>
      </c>
      <c r="R1290" s="1">
        <f>SUM(F1290:Q1290)</f>
        <v>0</v>
      </c>
    </row>
    <row r="1291" spans="1:19" x14ac:dyDescent="0.25">
      <c r="B1291" s="24"/>
      <c r="C1291" s="21" t="s">
        <v>14</v>
      </c>
      <c r="D1291" s="21" t="s">
        <v>29</v>
      </c>
      <c r="F1291" s="23">
        <v>0</v>
      </c>
      <c r="G1291" s="23">
        <v>0</v>
      </c>
      <c r="H1291" s="23">
        <v>0</v>
      </c>
      <c r="I1291" s="23">
        <v>0</v>
      </c>
      <c r="J1291" s="23">
        <v>0</v>
      </c>
      <c r="K1291" s="23">
        <v>0</v>
      </c>
      <c r="L1291" s="23">
        <v>0</v>
      </c>
      <c r="M1291" s="23">
        <v>0</v>
      </c>
      <c r="N1291" s="23">
        <v>0</v>
      </c>
      <c r="O1291" s="23">
        <v>0</v>
      </c>
      <c r="P1291" s="23">
        <v>0</v>
      </c>
      <c r="Q1291" s="23">
        <v>0</v>
      </c>
      <c r="R1291" s="23">
        <f>SUM(F1291:Q1291)</f>
        <v>0</v>
      </c>
    </row>
    <row r="1292" spans="1:19" x14ac:dyDescent="0.25">
      <c r="B1292" s="24"/>
      <c r="C1292" s="25"/>
      <c r="D1292" s="28"/>
      <c r="F1292" s="28"/>
      <c r="G1292" s="28"/>
      <c r="H1292" s="28"/>
      <c r="I1292" s="28"/>
      <c r="J1292" s="28"/>
      <c r="K1292" s="28"/>
      <c r="L1292" s="28"/>
      <c r="M1292" s="28"/>
      <c r="N1292" s="28"/>
      <c r="O1292" s="28"/>
      <c r="P1292" s="28"/>
      <c r="Q1292" s="28"/>
    </row>
    <row r="1293" spans="1:19" ht="13" thickBot="1" x14ac:dyDescent="0.3">
      <c r="B1293" s="115">
        <v>9</v>
      </c>
      <c r="C1293" s="21" t="s">
        <v>457</v>
      </c>
      <c r="F1293" s="29">
        <f>ROUND(SUM(F1283:F1291),2)</f>
        <v>1879.61</v>
      </c>
      <c r="G1293" s="29">
        <f t="shared" ref="G1293:Q1293" si="202">ROUND(SUM(G1283:G1291),2)</f>
        <v>1872.7</v>
      </c>
      <c r="H1293" s="29">
        <f t="shared" si="202"/>
        <v>1865.78</v>
      </c>
      <c r="I1293" s="29">
        <f t="shared" si="202"/>
        <v>1858.86</v>
      </c>
      <c r="J1293" s="29">
        <f t="shared" si="202"/>
        <v>1851.95</v>
      </c>
      <c r="K1293" s="29">
        <f t="shared" si="202"/>
        <v>1845.03</v>
      </c>
      <c r="L1293" s="29">
        <f t="shared" si="202"/>
        <v>1838.11</v>
      </c>
      <c r="M1293" s="29">
        <f t="shared" si="202"/>
        <v>1831.19</v>
      </c>
      <c r="N1293" s="29">
        <f t="shared" si="202"/>
        <v>1824.28</v>
      </c>
      <c r="O1293" s="29">
        <f t="shared" si="202"/>
        <v>1817.36</v>
      </c>
      <c r="P1293" s="29">
        <f t="shared" si="202"/>
        <v>1810.44</v>
      </c>
      <c r="Q1293" s="29">
        <f t="shared" si="202"/>
        <v>1803.53</v>
      </c>
      <c r="R1293" s="29">
        <f>ROUND(SUM(R1283:R1291),2)</f>
        <v>22098.84</v>
      </c>
    </row>
    <row r="1294" spans="1:19" ht="13" thickTop="1" x14ac:dyDescent="0.25">
      <c r="B1294" s="24"/>
      <c r="C1294" s="25"/>
    </row>
    <row r="1295" spans="1:19" x14ac:dyDescent="0.25">
      <c r="B1295" s="30"/>
      <c r="C1295" s="30" t="s">
        <v>33</v>
      </c>
    </row>
    <row r="1296" spans="1:19" x14ac:dyDescent="0.25">
      <c r="C1296" s="21" t="s">
        <v>34</v>
      </c>
      <c r="D1296" s="21" t="s">
        <v>35</v>
      </c>
    </row>
    <row r="1297" spans="2:21" x14ac:dyDescent="0.25">
      <c r="C1297" s="21" t="s">
        <v>36</v>
      </c>
      <c r="D1297" s="21" t="s">
        <v>37</v>
      </c>
    </row>
    <row r="1298" spans="2:21" x14ac:dyDescent="0.25">
      <c r="C1298" s="21" t="s">
        <v>38</v>
      </c>
      <c r="D1298" s="21" t="s">
        <v>39</v>
      </c>
    </row>
    <row r="1299" spans="2:21" x14ac:dyDescent="0.25">
      <c r="C1299" s="21" t="s">
        <v>40</v>
      </c>
      <c r="D1299" s="21" t="s">
        <v>456</v>
      </c>
    </row>
    <row r="1300" spans="2:21" x14ac:dyDescent="0.25">
      <c r="C1300" s="21" t="s">
        <v>42</v>
      </c>
      <c r="D1300" s="31" t="s">
        <v>43</v>
      </c>
    </row>
    <row r="1301" spans="2:21" x14ac:dyDescent="0.25">
      <c r="C1301" s="21" t="s">
        <v>44</v>
      </c>
      <c r="D1301" s="31" t="s">
        <v>45</v>
      </c>
      <c r="G1301" s="32"/>
    </row>
    <row r="1302" spans="2:21" x14ac:dyDescent="0.25">
      <c r="C1302" s="21" t="s">
        <v>46</v>
      </c>
      <c r="D1302" s="21" t="s">
        <v>47</v>
      </c>
    </row>
    <row r="1303" spans="2:21" x14ac:dyDescent="0.25">
      <c r="C1303" s="21" t="s">
        <v>48</v>
      </c>
      <c r="D1303" s="21" t="s">
        <v>458</v>
      </c>
    </row>
    <row r="1304" spans="2:21" x14ac:dyDescent="0.25">
      <c r="B1304" s="21"/>
      <c r="C1304" s="21"/>
    </row>
    <row r="1305" spans="2:21" s="574" customFormat="1" ht="14" x14ac:dyDescent="0.3">
      <c r="B1305" s="575" t="str">
        <f>Inputs!$A$6</f>
        <v>JANUARY 2021 THROUGH DECEMBER 2021</v>
      </c>
      <c r="C1305" s="575"/>
      <c r="D1305" s="575"/>
      <c r="E1305" s="575"/>
      <c r="F1305" s="575"/>
      <c r="G1305" s="575"/>
      <c r="H1305" s="575"/>
      <c r="I1305" s="575"/>
      <c r="J1305" s="575"/>
      <c r="K1305" s="575"/>
      <c r="L1305" s="575"/>
      <c r="M1305" s="575"/>
      <c r="N1305" s="575"/>
      <c r="O1305" s="575"/>
      <c r="P1305" s="575"/>
      <c r="Q1305" s="575"/>
      <c r="R1305" s="575"/>
      <c r="T1305" s="574">
        <v>26</v>
      </c>
      <c r="U1305" s="574" t="s">
        <v>166</v>
      </c>
    </row>
    <row r="1306" spans="2:21" s="574" customFormat="1" ht="14" x14ac:dyDescent="0.3">
      <c r="B1306" s="576" t="s">
        <v>681</v>
      </c>
      <c r="C1306" s="576"/>
      <c r="D1306" s="576"/>
      <c r="E1306" s="576"/>
      <c r="F1306" s="576"/>
      <c r="G1306" s="576"/>
      <c r="H1306" s="576"/>
      <c r="I1306" s="576"/>
      <c r="J1306" s="576"/>
      <c r="K1306" s="576"/>
      <c r="L1306" s="576"/>
      <c r="M1306" s="576"/>
      <c r="N1306" s="576"/>
      <c r="O1306" s="576"/>
      <c r="P1306" s="576"/>
      <c r="Q1306" s="576"/>
      <c r="R1306" s="576"/>
    </row>
    <row r="1307" spans="2:21" x14ac:dyDescent="0.25">
      <c r="B1307" s="9"/>
      <c r="C1307" s="9"/>
      <c r="D1307" s="9"/>
      <c r="E1307" s="9"/>
      <c r="F1307" s="9"/>
      <c r="G1307" s="9"/>
      <c r="H1307" s="9"/>
      <c r="I1307" s="9"/>
      <c r="J1307" s="9"/>
      <c r="K1307" s="9"/>
      <c r="L1307" s="9"/>
      <c r="M1307" s="9"/>
      <c r="N1307" s="9"/>
      <c r="O1307" s="9"/>
      <c r="P1307" s="9"/>
      <c r="Q1307" s="9"/>
      <c r="R1307" s="9"/>
    </row>
    <row r="1308" spans="2:21" x14ac:dyDescent="0.25">
      <c r="B1308" s="9"/>
      <c r="C1308" s="9"/>
      <c r="D1308" s="9"/>
      <c r="E1308" s="9"/>
      <c r="F1308" s="9"/>
      <c r="G1308" s="9"/>
      <c r="H1308" s="9"/>
      <c r="I1308" s="9"/>
      <c r="J1308" s="9"/>
      <c r="K1308" s="9"/>
      <c r="L1308" s="9"/>
      <c r="M1308" s="9"/>
      <c r="N1308" s="9"/>
      <c r="O1308" s="9"/>
      <c r="P1308" s="9"/>
      <c r="Q1308" s="9"/>
      <c r="R1308" s="9"/>
    </row>
    <row r="1309" spans="2:21" ht="13" thickBot="1" x14ac:dyDescent="0.3">
      <c r="B1309" s="10"/>
      <c r="C1309" s="10"/>
      <c r="D1309" s="11"/>
      <c r="E1309" s="11"/>
      <c r="F1309" s="11"/>
      <c r="G1309" s="11"/>
      <c r="H1309" s="11"/>
      <c r="I1309" s="11"/>
      <c r="J1309" s="11"/>
      <c r="K1309" s="3"/>
      <c r="L1309" s="3"/>
      <c r="M1309" s="3"/>
      <c r="N1309" s="3"/>
      <c r="O1309" s="3"/>
      <c r="P1309" s="3"/>
      <c r="Q1309" s="3"/>
      <c r="R1309" s="3"/>
    </row>
    <row r="1310" spans="2:21" x14ac:dyDescent="0.25">
      <c r="B1310" s="315"/>
      <c r="C1310" s="316"/>
      <c r="D1310" s="317"/>
      <c r="E1310" s="15" t="s">
        <v>0</v>
      </c>
      <c r="F1310" s="15" t="str">
        <f>Inputs!C$11</f>
        <v>Estimated</v>
      </c>
      <c r="G1310" s="15" t="str">
        <f>Inputs!D$11</f>
        <v>Estimated</v>
      </c>
      <c r="H1310" s="15" t="str">
        <f>Inputs!E$11</f>
        <v>Estimated</v>
      </c>
      <c r="I1310" s="15" t="str">
        <f>Inputs!F$11</f>
        <v>Estimated</v>
      </c>
      <c r="J1310" s="15" t="str">
        <f>Inputs!G$11</f>
        <v>Estimated</v>
      </c>
      <c r="K1310" s="15" t="str">
        <f>Inputs!H$11</f>
        <v>Estimated</v>
      </c>
      <c r="L1310" s="15" t="str">
        <f>Inputs!I$11</f>
        <v>Estimated</v>
      </c>
      <c r="M1310" s="15" t="str">
        <f>Inputs!J$11</f>
        <v>Estimated</v>
      </c>
      <c r="N1310" s="15" t="str">
        <f>Inputs!K$11</f>
        <v>Estimated</v>
      </c>
      <c r="O1310" s="15" t="str">
        <f>Inputs!L$11</f>
        <v>Estimated</v>
      </c>
      <c r="P1310" s="15" t="str">
        <f>Inputs!M$11</f>
        <v>Estimated</v>
      </c>
      <c r="Q1310" s="15" t="str">
        <f>Inputs!N$11</f>
        <v>Estimated</v>
      </c>
      <c r="R1310" s="314" t="s">
        <v>461</v>
      </c>
    </row>
    <row r="1311" spans="2:21" ht="13" thickBot="1" x14ac:dyDescent="0.3">
      <c r="B1311" s="310"/>
      <c r="C1311" s="18"/>
      <c r="D1311" s="20" t="s">
        <v>3</v>
      </c>
      <c r="E1311" s="19" t="s">
        <v>4</v>
      </c>
      <c r="F1311" s="19" t="str">
        <f>Inputs!C$12</f>
        <v>January</v>
      </c>
      <c r="G1311" s="19" t="str">
        <f>Inputs!D$12</f>
        <v>February</v>
      </c>
      <c r="H1311" s="19" t="str">
        <f>Inputs!E$12</f>
        <v xml:space="preserve">March </v>
      </c>
      <c r="I1311" s="19" t="str">
        <f>Inputs!F$12</f>
        <v xml:space="preserve">April </v>
      </c>
      <c r="J1311" s="19" t="str">
        <f>Inputs!G$12</f>
        <v>May</v>
      </c>
      <c r="K1311" s="19" t="str">
        <f>Inputs!H$12</f>
        <v>June</v>
      </c>
      <c r="L1311" s="19" t="str">
        <f>Inputs!I$12</f>
        <v>July</v>
      </c>
      <c r="M1311" s="19" t="str">
        <f>Inputs!J$12</f>
        <v>August</v>
      </c>
      <c r="N1311" s="19" t="str">
        <f>Inputs!K$12</f>
        <v>September</v>
      </c>
      <c r="O1311" s="19" t="str">
        <f>Inputs!L$12</f>
        <v>October</v>
      </c>
      <c r="P1311" s="19" t="str">
        <f>Inputs!M$12</f>
        <v>November</v>
      </c>
      <c r="Q1311" s="19" t="str">
        <f>Inputs!N$12</f>
        <v>December</v>
      </c>
      <c r="R1311" s="20" t="str">
        <f>Inputs!O$12</f>
        <v>Total</v>
      </c>
    </row>
    <row r="1312" spans="2:21" x14ac:dyDescent="0.25">
      <c r="B1312" s="115">
        <v>1</v>
      </c>
      <c r="C1312" s="21" t="s">
        <v>5</v>
      </c>
      <c r="D1312" s="115"/>
    </row>
    <row r="1313" spans="1:18" x14ac:dyDescent="0.25">
      <c r="A1313" s="1">
        <f>A1270+16</f>
        <v>481</v>
      </c>
      <c r="B1313" s="115"/>
      <c r="C1313" s="21" t="s">
        <v>6</v>
      </c>
      <c r="D1313" s="21" t="s">
        <v>7</v>
      </c>
      <c r="F1313" s="1">
        <v>0</v>
      </c>
      <c r="G1313" s="1">
        <v>0</v>
      </c>
      <c r="H1313" s="1">
        <v>0</v>
      </c>
      <c r="I1313" s="1">
        <v>0</v>
      </c>
      <c r="J1313" s="1">
        <v>0</v>
      </c>
      <c r="K1313" s="1">
        <v>0</v>
      </c>
      <c r="L1313" s="1">
        <v>0</v>
      </c>
      <c r="M1313" s="1">
        <v>0</v>
      </c>
      <c r="N1313" s="1">
        <v>0</v>
      </c>
      <c r="O1313" s="1">
        <v>0</v>
      </c>
      <c r="P1313" s="1">
        <v>0</v>
      </c>
      <c r="Q1313" s="1">
        <v>0</v>
      </c>
      <c r="R1313" s="1">
        <f>SUM(F1313:Q1313)</f>
        <v>0</v>
      </c>
    </row>
    <row r="1314" spans="1:18" x14ac:dyDescent="0.25">
      <c r="A1314" s="1">
        <f>A1271+16</f>
        <v>486</v>
      </c>
      <c r="B1314" s="115"/>
      <c r="C1314" s="21" t="s">
        <v>8</v>
      </c>
      <c r="D1314" s="21" t="s">
        <v>9</v>
      </c>
      <c r="F1314" s="1">
        <v>0</v>
      </c>
      <c r="G1314" s="1">
        <v>0</v>
      </c>
      <c r="H1314" s="1">
        <v>0</v>
      </c>
      <c r="I1314" s="1">
        <v>0</v>
      </c>
      <c r="J1314" s="1">
        <v>0</v>
      </c>
      <c r="K1314" s="1">
        <v>0</v>
      </c>
      <c r="L1314" s="1">
        <v>0</v>
      </c>
      <c r="M1314" s="1">
        <v>0</v>
      </c>
      <c r="N1314" s="1">
        <v>0</v>
      </c>
      <c r="O1314" s="1">
        <v>0</v>
      </c>
      <c r="P1314" s="1">
        <v>0</v>
      </c>
      <c r="Q1314" s="1">
        <v>0</v>
      </c>
      <c r="R1314" s="1">
        <f>SUM(F1314:Q1314)</f>
        <v>0</v>
      </c>
    </row>
    <row r="1315" spans="1:18" x14ac:dyDescent="0.25">
      <c r="A1315" s="1">
        <f>A1272+16</f>
        <v>484</v>
      </c>
      <c r="B1315" s="115"/>
      <c r="C1315" s="21" t="s">
        <v>10</v>
      </c>
      <c r="D1315" s="21" t="s">
        <v>11</v>
      </c>
      <c r="F1315" s="1">
        <v>0</v>
      </c>
      <c r="G1315" s="1">
        <v>0</v>
      </c>
      <c r="H1315" s="1">
        <v>0</v>
      </c>
      <c r="I1315" s="1">
        <v>0</v>
      </c>
      <c r="J1315" s="1">
        <v>0</v>
      </c>
      <c r="K1315" s="1">
        <v>0</v>
      </c>
      <c r="L1315" s="1">
        <v>0</v>
      </c>
      <c r="M1315" s="1">
        <v>0</v>
      </c>
      <c r="N1315" s="1">
        <v>0</v>
      </c>
      <c r="O1315" s="1">
        <v>0</v>
      </c>
      <c r="P1315" s="1">
        <v>0</v>
      </c>
      <c r="Q1315" s="1">
        <v>0</v>
      </c>
      <c r="R1315" s="1">
        <f>SUM(F1315:Q1315)</f>
        <v>0</v>
      </c>
    </row>
    <row r="1316" spans="1:18" x14ac:dyDescent="0.25">
      <c r="A1316" s="1">
        <f>A1273+16</f>
        <v>493</v>
      </c>
      <c r="B1316" s="115"/>
      <c r="C1316" s="21" t="s">
        <v>12</v>
      </c>
      <c r="D1316" s="21" t="s">
        <v>13</v>
      </c>
      <c r="F1316" s="1">
        <v>0</v>
      </c>
      <c r="G1316" s="1">
        <v>0</v>
      </c>
      <c r="H1316" s="1">
        <v>0</v>
      </c>
      <c r="I1316" s="1">
        <v>0</v>
      </c>
      <c r="J1316" s="1">
        <v>0</v>
      </c>
      <c r="K1316" s="1">
        <v>0</v>
      </c>
      <c r="L1316" s="1">
        <v>0</v>
      </c>
      <c r="M1316" s="1">
        <v>0</v>
      </c>
      <c r="N1316" s="1">
        <v>0</v>
      </c>
      <c r="O1316" s="1">
        <v>0</v>
      </c>
      <c r="P1316" s="1">
        <v>0</v>
      </c>
      <c r="Q1316" s="1">
        <v>0</v>
      </c>
      <c r="R1316" s="1">
        <f>SUM(F1316:Q1316)</f>
        <v>0</v>
      </c>
    </row>
    <row r="1317" spans="1:18" x14ac:dyDescent="0.25">
      <c r="A1317" s="1">
        <f>A1274+16</f>
        <v>491</v>
      </c>
      <c r="B1317" s="115"/>
      <c r="C1317" s="21" t="s">
        <v>14</v>
      </c>
      <c r="D1317" s="21" t="s">
        <v>15</v>
      </c>
      <c r="F1317" s="1">
        <v>0</v>
      </c>
      <c r="G1317" s="1">
        <v>0</v>
      </c>
      <c r="H1317" s="1">
        <v>0</v>
      </c>
      <c r="I1317" s="1">
        <v>0</v>
      </c>
      <c r="J1317" s="1">
        <v>0</v>
      </c>
      <c r="K1317" s="1">
        <v>0</v>
      </c>
      <c r="L1317" s="1">
        <v>0</v>
      </c>
      <c r="M1317" s="1">
        <v>0</v>
      </c>
      <c r="N1317" s="1">
        <v>0</v>
      </c>
      <c r="O1317" s="1">
        <v>0</v>
      </c>
      <c r="P1317" s="1">
        <v>0</v>
      </c>
      <c r="Q1317" s="1">
        <v>0</v>
      </c>
      <c r="R1317" s="1">
        <f>SUM(F1317:Q1317)</f>
        <v>0</v>
      </c>
    </row>
    <row r="1318" spans="1:18" x14ac:dyDescent="0.25">
      <c r="B1318" s="115">
        <v>2</v>
      </c>
      <c r="C1318" s="21" t="s">
        <v>16</v>
      </c>
      <c r="D1318" s="115"/>
      <c r="E1318" s="1">
        <v>0</v>
      </c>
      <c r="F1318" s="1">
        <f t="shared" ref="F1318:Q1318" si="203">E1318+F1314-F1315</f>
        <v>0</v>
      </c>
      <c r="G1318" s="1">
        <f t="shared" si="203"/>
        <v>0</v>
      </c>
      <c r="H1318" s="1">
        <f t="shared" si="203"/>
        <v>0</v>
      </c>
      <c r="I1318" s="1">
        <f t="shared" si="203"/>
        <v>0</v>
      </c>
      <c r="J1318" s="1">
        <f t="shared" si="203"/>
        <v>0</v>
      </c>
      <c r="K1318" s="1">
        <f t="shared" si="203"/>
        <v>0</v>
      </c>
      <c r="L1318" s="1">
        <f t="shared" si="203"/>
        <v>0</v>
      </c>
      <c r="M1318" s="1">
        <f t="shared" si="203"/>
        <v>0</v>
      </c>
      <c r="N1318" s="1">
        <f t="shared" si="203"/>
        <v>0</v>
      </c>
      <c r="O1318" s="1">
        <f t="shared" si="203"/>
        <v>0</v>
      </c>
      <c r="P1318" s="1">
        <f t="shared" si="203"/>
        <v>0</v>
      </c>
      <c r="Q1318" s="1">
        <f t="shared" si="203"/>
        <v>0</v>
      </c>
    </row>
    <row r="1319" spans="1:18" x14ac:dyDescent="0.25">
      <c r="B1319" s="115">
        <v>3</v>
      </c>
      <c r="C1319" s="21" t="s">
        <v>459</v>
      </c>
      <c r="D1319" s="115"/>
      <c r="E1319" s="22">
        <v>-171273.59999999998</v>
      </c>
      <c r="F1319" s="1">
        <f t="shared" ref="F1319:Q1319" si="204">E1319-F1330-F1331-F1332+F1315+F1316-F1317</f>
        <v>-185546.39999999997</v>
      </c>
      <c r="G1319" s="1">
        <f t="shared" si="204"/>
        <v>-199819.19999999995</v>
      </c>
      <c r="H1319" s="1">
        <f t="shared" si="204"/>
        <v>-214091.99999999994</v>
      </c>
      <c r="I1319" s="1">
        <f t="shared" si="204"/>
        <v>-228364.79999999993</v>
      </c>
      <c r="J1319" s="1">
        <f t="shared" si="204"/>
        <v>-242637.59999999992</v>
      </c>
      <c r="K1319" s="1">
        <f t="shared" si="204"/>
        <v>-256910.39999999991</v>
      </c>
      <c r="L1319" s="1">
        <f t="shared" si="204"/>
        <v>-271183.1999999999</v>
      </c>
      <c r="M1319" s="1">
        <f t="shared" si="204"/>
        <v>-285455.99999999988</v>
      </c>
      <c r="N1319" s="1">
        <f t="shared" si="204"/>
        <v>-299728.79999999987</v>
      </c>
      <c r="O1319" s="1">
        <f t="shared" si="204"/>
        <v>-314001.59999999986</v>
      </c>
      <c r="P1319" s="1">
        <f t="shared" si="204"/>
        <v>-328274.39999999985</v>
      </c>
      <c r="Q1319" s="1">
        <f t="shared" si="204"/>
        <v>-342547.19999999984</v>
      </c>
    </row>
    <row r="1320" spans="1:18" x14ac:dyDescent="0.25">
      <c r="B1320" s="115">
        <v>4</v>
      </c>
      <c r="C1320" s="21" t="s">
        <v>18</v>
      </c>
      <c r="D1320" s="115"/>
      <c r="E1320" s="23">
        <v>0</v>
      </c>
      <c r="F1320" s="23">
        <f t="shared" ref="F1320:Q1320" si="205">E1320+F1313-F1314</f>
        <v>0</v>
      </c>
      <c r="G1320" s="23">
        <f t="shared" si="205"/>
        <v>0</v>
      </c>
      <c r="H1320" s="23">
        <f t="shared" si="205"/>
        <v>0</v>
      </c>
      <c r="I1320" s="23">
        <f t="shared" si="205"/>
        <v>0</v>
      </c>
      <c r="J1320" s="23">
        <f t="shared" si="205"/>
        <v>0</v>
      </c>
      <c r="K1320" s="23">
        <f t="shared" si="205"/>
        <v>0</v>
      </c>
      <c r="L1320" s="23">
        <f t="shared" si="205"/>
        <v>0</v>
      </c>
      <c r="M1320" s="23">
        <f t="shared" si="205"/>
        <v>0</v>
      </c>
      <c r="N1320" s="23">
        <f t="shared" si="205"/>
        <v>0</v>
      </c>
      <c r="O1320" s="23">
        <f t="shared" si="205"/>
        <v>0</v>
      </c>
      <c r="P1320" s="23">
        <f t="shared" si="205"/>
        <v>0</v>
      </c>
      <c r="Q1320" s="23">
        <f t="shared" si="205"/>
        <v>0</v>
      </c>
    </row>
    <row r="1321" spans="1:18" x14ac:dyDescent="0.25">
      <c r="B1321" s="115">
        <v>5</v>
      </c>
      <c r="C1321" s="21" t="s">
        <v>460</v>
      </c>
      <c r="D1321" s="115"/>
      <c r="E1321" s="23">
        <f>ROUND(SUM(E1318:E1320),2)</f>
        <v>-171273.60000000001</v>
      </c>
      <c r="F1321" s="23">
        <f t="shared" ref="F1321:Q1321" si="206">SUM(F1318:F1320)</f>
        <v>-185546.39999999997</v>
      </c>
      <c r="G1321" s="23">
        <f t="shared" si="206"/>
        <v>-199819.19999999995</v>
      </c>
      <c r="H1321" s="23">
        <f t="shared" si="206"/>
        <v>-214091.99999999994</v>
      </c>
      <c r="I1321" s="23">
        <f t="shared" si="206"/>
        <v>-228364.79999999993</v>
      </c>
      <c r="J1321" s="23">
        <f t="shared" si="206"/>
        <v>-242637.59999999992</v>
      </c>
      <c r="K1321" s="23">
        <f t="shared" si="206"/>
        <v>-256910.39999999991</v>
      </c>
      <c r="L1321" s="23">
        <f t="shared" si="206"/>
        <v>-271183.1999999999</v>
      </c>
      <c r="M1321" s="23">
        <f t="shared" si="206"/>
        <v>-285455.99999999988</v>
      </c>
      <c r="N1321" s="23">
        <f t="shared" si="206"/>
        <v>-299728.79999999987</v>
      </c>
      <c r="O1321" s="23">
        <f t="shared" si="206"/>
        <v>-314001.59999999986</v>
      </c>
      <c r="P1321" s="23">
        <f t="shared" si="206"/>
        <v>-328274.39999999985</v>
      </c>
      <c r="Q1321" s="23">
        <f t="shared" si="206"/>
        <v>-342547.19999999984</v>
      </c>
    </row>
    <row r="1322" spans="1:18" x14ac:dyDescent="0.25">
      <c r="B1322" s="115"/>
      <c r="C1322" s="21"/>
    </row>
    <row r="1323" spans="1:18" x14ac:dyDescent="0.25">
      <c r="B1323" s="115">
        <v>6</v>
      </c>
      <c r="C1323" s="21" t="s">
        <v>20</v>
      </c>
      <c r="D1323" s="21"/>
      <c r="F1323" s="1">
        <f t="shared" ref="F1323:Q1323" si="207">(E1321+F1321)/2</f>
        <v>-178410</v>
      </c>
      <c r="G1323" s="1">
        <f t="shared" si="207"/>
        <v>-192682.79999999996</v>
      </c>
      <c r="H1323" s="1">
        <f t="shared" si="207"/>
        <v>-206955.59999999995</v>
      </c>
      <c r="I1323" s="1">
        <f t="shared" si="207"/>
        <v>-221228.39999999994</v>
      </c>
      <c r="J1323" s="1">
        <f t="shared" si="207"/>
        <v>-235501.19999999992</v>
      </c>
      <c r="K1323" s="1">
        <f t="shared" si="207"/>
        <v>-249773.99999999991</v>
      </c>
      <c r="L1323" s="1">
        <f t="shared" si="207"/>
        <v>-264046.79999999993</v>
      </c>
      <c r="M1323" s="1">
        <f t="shared" si="207"/>
        <v>-278319.59999999986</v>
      </c>
      <c r="N1323" s="1">
        <f t="shared" si="207"/>
        <v>-292592.39999999991</v>
      </c>
      <c r="O1323" s="1">
        <f t="shared" si="207"/>
        <v>-306865.19999999984</v>
      </c>
      <c r="P1323" s="1">
        <f t="shared" si="207"/>
        <v>-321137.99999999988</v>
      </c>
      <c r="Q1323" s="1">
        <f t="shared" si="207"/>
        <v>-335410.79999999981</v>
      </c>
    </row>
    <row r="1324" spans="1:18" x14ac:dyDescent="0.25">
      <c r="B1324" s="24"/>
      <c r="C1324" s="25"/>
    </row>
    <row r="1325" spans="1:18" x14ac:dyDescent="0.25">
      <c r="B1325" s="115">
        <v>7</v>
      </c>
      <c r="C1325" s="21" t="s">
        <v>21</v>
      </c>
      <c r="F1325" s="26"/>
      <c r="G1325" s="26"/>
      <c r="H1325" s="26"/>
      <c r="I1325" s="26"/>
      <c r="J1325" s="26"/>
      <c r="K1325" s="26"/>
      <c r="L1325" s="26"/>
      <c r="M1325" s="26"/>
      <c r="N1325" s="26"/>
      <c r="O1325" s="26"/>
      <c r="P1325" s="26"/>
      <c r="Q1325" s="26"/>
    </row>
    <row r="1326" spans="1:18" x14ac:dyDescent="0.25">
      <c r="B1326" s="24"/>
      <c r="C1326" s="21" t="s">
        <v>6</v>
      </c>
      <c r="D1326" s="21" t="s">
        <v>454</v>
      </c>
      <c r="F1326" s="1">
        <f>F1323*Inputs!C$15</f>
        <v>-890.42745310715554</v>
      </c>
      <c r="G1326" s="1">
        <f>G1323*Inputs!D$15</f>
        <v>-961.66164935572783</v>
      </c>
      <c r="H1326" s="1">
        <f>H1323*Inputs!E$15</f>
        <v>-1032.8958456043001</v>
      </c>
      <c r="I1326" s="1">
        <f>I1323*Inputs!F$15</f>
        <v>-1104.1300418528726</v>
      </c>
      <c r="J1326" s="1">
        <f>J1323*Inputs!G$15</f>
        <v>-1175.3642381014449</v>
      </c>
      <c r="K1326" s="1">
        <f>K1323*Inputs!H$15</f>
        <v>-1246.5984343500174</v>
      </c>
      <c r="L1326" s="1">
        <f>L1323*Inputs!I$15</f>
        <v>-1317.83263059859</v>
      </c>
      <c r="M1326" s="1">
        <f>M1323*Inputs!J$15</f>
        <v>-1389.066826847162</v>
      </c>
      <c r="N1326" s="1">
        <f>N1323*Inputs!K$15</f>
        <v>-1460.3010230957348</v>
      </c>
      <c r="O1326" s="1">
        <f>O1323*Inputs!L$15</f>
        <v>-1531.5352193443068</v>
      </c>
      <c r="P1326" s="1">
        <f>P1323*Inputs!M$15</f>
        <v>-1602.7694155928793</v>
      </c>
      <c r="Q1326" s="1">
        <f>Q1323*Inputs!N$15</f>
        <v>-1674.0036118414516</v>
      </c>
      <c r="R1326" s="1">
        <f>SUM(F1326:Q1326)</f>
        <v>-15386.586389691643</v>
      </c>
    </row>
    <row r="1327" spans="1:18" x14ac:dyDescent="0.25">
      <c r="B1327" s="24"/>
      <c r="C1327" s="21" t="s">
        <v>8</v>
      </c>
      <c r="D1327" s="21" t="s">
        <v>455</v>
      </c>
      <c r="F1327" s="1">
        <f>F1323*Inputs!C$14</f>
        <v>-132.69861216839823</v>
      </c>
      <c r="G1327" s="1">
        <f>G1323*Inputs!D$14</f>
        <v>-143.31450114187004</v>
      </c>
      <c r="H1327" s="1">
        <f>H1323*Inputs!E$14</f>
        <v>-153.93039011534188</v>
      </c>
      <c r="I1327" s="1">
        <f>I1323*Inputs!F$14</f>
        <v>-164.54627908881375</v>
      </c>
      <c r="J1327" s="1">
        <f>J1323*Inputs!G$14</f>
        <v>-175.16216806228559</v>
      </c>
      <c r="K1327" s="1">
        <f>K1323*Inputs!H$14</f>
        <v>-185.77805703575743</v>
      </c>
      <c r="L1327" s="1">
        <f>L1323*Inputs!I$14</f>
        <v>-196.3939460092293</v>
      </c>
      <c r="M1327" s="1">
        <f>M1323*Inputs!J$14</f>
        <v>-207.00983498270111</v>
      </c>
      <c r="N1327" s="1">
        <f>N1323*Inputs!K$14</f>
        <v>-217.625723956173</v>
      </c>
      <c r="O1327" s="1">
        <f>O1323*Inputs!L$14</f>
        <v>-228.24161292964482</v>
      </c>
      <c r="P1327" s="1">
        <f>P1323*Inputs!M$14</f>
        <v>-238.85750190311671</v>
      </c>
      <c r="Q1327" s="1">
        <f>Q1323*Inputs!N$14</f>
        <v>-249.4733908765885</v>
      </c>
      <c r="R1327" s="1">
        <f>SUM(F1327:Q1327)</f>
        <v>-2293.0320182699202</v>
      </c>
    </row>
    <row r="1328" spans="1:18" x14ac:dyDescent="0.25">
      <c r="B1328" s="24"/>
      <c r="C1328" s="25"/>
      <c r="G1328" s="26"/>
      <c r="H1328" s="26"/>
      <c r="I1328" s="26"/>
      <c r="J1328" s="26"/>
      <c r="K1328" s="26"/>
      <c r="L1328" s="26"/>
      <c r="M1328" s="26"/>
      <c r="N1328" s="26"/>
      <c r="O1328" s="26"/>
      <c r="P1328" s="26"/>
      <c r="Q1328" s="26"/>
    </row>
    <row r="1329" spans="1:20" x14ac:dyDescent="0.25">
      <c r="B1329" s="115">
        <v>8</v>
      </c>
      <c r="C1329" s="21" t="s">
        <v>24</v>
      </c>
    </row>
    <row r="1330" spans="1:20" x14ac:dyDescent="0.25">
      <c r="A1330" s="1">
        <f>A1287+16</f>
        <v>489</v>
      </c>
      <c r="B1330" s="24"/>
      <c r="C1330" s="21" t="s">
        <v>6</v>
      </c>
      <c r="D1330" s="21" t="s">
        <v>25</v>
      </c>
      <c r="E1330" s="27"/>
      <c r="F1330" s="1">
        <v>14272.8</v>
      </c>
      <c r="G1330" s="1">
        <v>14272.8</v>
      </c>
      <c r="H1330" s="1">
        <v>14272.8</v>
      </c>
      <c r="I1330" s="1">
        <v>14272.8</v>
      </c>
      <c r="J1330" s="1">
        <v>14272.8</v>
      </c>
      <c r="K1330" s="1">
        <v>14272.8</v>
      </c>
      <c r="L1330" s="1">
        <v>14272.8</v>
      </c>
      <c r="M1330" s="1">
        <v>14272.8</v>
      </c>
      <c r="N1330" s="1">
        <v>14272.8</v>
      </c>
      <c r="O1330" s="1">
        <v>14272.8</v>
      </c>
      <c r="P1330" s="1">
        <v>14272.8</v>
      </c>
      <c r="Q1330" s="1">
        <v>14272.8</v>
      </c>
      <c r="R1330" s="1">
        <f>SUM(F1330:Q1330)</f>
        <v>171273.59999999998</v>
      </c>
      <c r="T1330" s="32" t="s">
        <v>267</v>
      </c>
    </row>
    <row r="1331" spans="1:20" x14ac:dyDescent="0.25">
      <c r="A1331" s="1">
        <v>0</v>
      </c>
      <c r="B1331" s="24"/>
      <c r="C1331" s="21" t="s">
        <v>8</v>
      </c>
      <c r="D1331" s="21" t="s">
        <v>26</v>
      </c>
      <c r="F1331" s="1">
        <v>0</v>
      </c>
      <c r="G1331" s="1">
        <v>0</v>
      </c>
      <c r="H1331" s="1">
        <v>0</v>
      </c>
      <c r="I1331" s="1">
        <v>0</v>
      </c>
      <c r="J1331" s="1">
        <v>0</v>
      </c>
      <c r="K1331" s="1">
        <v>0</v>
      </c>
      <c r="L1331" s="1">
        <v>0</v>
      </c>
      <c r="M1331" s="1">
        <v>0</v>
      </c>
      <c r="N1331" s="1">
        <v>0</v>
      </c>
      <c r="O1331" s="1">
        <v>0</v>
      </c>
      <c r="P1331" s="1">
        <v>0</v>
      </c>
      <c r="Q1331" s="1">
        <v>0</v>
      </c>
      <c r="R1331" s="1">
        <f>SUM(F1331:Q1331)</f>
        <v>0</v>
      </c>
    </row>
    <row r="1332" spans="1:20" x14ac:dyDescent="0.25">
      <c r="B1332" s="24"/>
      <c r="C1332" s="21" t="s">
        <v>10</v>
      </c>
      <c r="D1332" s="21" t="s">
        <v>27</v>
      </c>
      <c r="F1332" s="1">
        <v>0</v>
      </c>
      <c r="G1332" s="1">
        <v>0</v>
      </c>
      <c r="H1332" s="1">
        <v>0</v>
      </c>
      <c r="I1332" s="1">
        <v>0</v>
      </c>
      <c r="J1332" s="1">
        <v>0</v>
      </c>
      <c r="K1332" s="1">
        <v>0</v>
      </c>
      <c r="L1332" s="1">
        <v>0</v>
      </c>
      <c r="M1332" s="1">
        <v>0</v>
      </c>
      <c r="N1332" s="1">
        <v>0</v>
      </c>
      <c r="O1332" s="1">
        <v>0</v>
      </c>
      <c r="P1332" s="1">
        <v>0</v>
      </c>
      <c r="Q1332" s="1">
        <v>0</v>
      </c>
      <c r="R1332" s="1">
        <f>SUM(F1332:Q1332)</f>
        <v>0</v>
      </c>
    </row>
    <row r="1333" spans="1:20" x14ac:dyDescent="0.25">
      <c r="B1333" s="24"/>
      <c r="C1333" s="21" t="s">
        <v>12</v>
      </c>
      <c r="D1333" s="21" t="s">
        <v>28</v>
      </c>
      <c r="F1333" s="1">
        <v>0</v>
      </c>
      <c r="G1333" s="1">
        <v>0</v>
      </c>
      <c r="H1333" s="1">
        <v>0</v>
      </c>
      <c r="I1333" s="1">
        <v>0</v>
      </c>
      <c r="J1333" s="1">
        <v>0</v>
      </c>
      <c r="K1333" s="1">
        <v>0</v>
      </c>
      <c r="L1333" s="1">
        <v>0</v>
      </c>
      <c r="M1333" s="1">
        <v>0</v>
      </c>
      <c r="N1333" s="1">
        <v>0</v>
      </c>
      <c r="O1333" s="1">
        <v>0</v>
      </c>
      <c r="P1333" s="1">
        <v>0</v>
      </c>
      <c r="Q1333" s="1">
        <v>0</v>
      </c>
      <c r="R1333" s="1">
        <f>SUM(F1333:Q1333)</f>
        <v>0</v>
      </c>
    </row>
    <row r="1334" spans="1:20" x14ac:dyDescent="0.25">
      <c r="B1334" s="24"/>
      <c r="C1334" s="21" t="s">
        <v>14</v>
      </c>
      <c r="D1334" s="21" t="s">
        <v>29</v>
      </c>
      <c r="F1334" s="23">
        <v>0</v>
      </c>
      <c r="G1334" s="23">
        <v>0</v>
      </c>
      <c r="H1334" s="23">
        <v>0</v>
      </c>
      <c r="I1334" s="23">
        <v>0</v>
      </c>
      <c r="J1334" s="23">
        <v>0</v>
      </c>
      <c r="K1334" s="23">
        <v>0</v>
      </c>
      <c r="L1334" s="23">
        <v>0</v>
      </c>
      <c r="M1334" s="23">
        <v>0</v>
      </c>
      <c r="N1334" s="23">
        <v>0</v>
      </c>
      <c r="O1334" s="23">
        <v>0</v>
      </c>
      <c r="P1334" s="23">
        <v>0</v>
      </c>
      <c r="Q1334" s="23">
        <v>0</v>
      </c>
      <c r="R1334" s="23">
        <f>SUM(F1334:Q1334)</f>
        <v>0</v>
      </c>
    </row>
    <row r="1335" spans="1:20" x14ac:dyDescent="0.25">
      <c r="B1335" s="24"/>
      <c r="C1335" s="25"/>
      <c r="D1335" s="28"/>
      <c r="F1335" s="28"/>
      <c r="G1335" s="28"/>
      <c r="H1335" s="28"/>
      <c r="I1335" s="28"/>
      <c r="J1335" s="28"/>
      <c r="K1335" s="28"/>
      <c r="L1335" s="28"/>
      <c r="M1335" s="28"/>
      <c r="N1335" s="28"/>
      <c r="O1335" s="28"/>
      <c r="P1335" s="28"/>
      <c r="Q1335" s="28"/>
    </row>
    <row r="1336" spans="1:20" ht="13" thickBot="1" x14ac:dyDescent="0.3">
      <c r="B1336" s="115">
        <v>9</v>
      </c>
      <c r="C1336" s="21" t="s">
        <v>457</v>
      </c>
      <c r="F1336" s="29">
        <f>ROUND(SUM(F1326:F1334),2)</f>
        <v>13249.67</v>
      </c>
      <c r="G1336" s="29">
        <f t="shared" ref="G1336:Q1336" si="208">ROUND(SUM(G1326:G1334),2)</f>
        <v>13167.82</v>
      </c>
      <c r="H1336" s="29">
        <f t="shared" si="208"/>
        <v>13085.97</v>
      </c>
      <c r="I1336" s="29">
        <f t="shared" si="208"/>
        <v>13004.12</v>
      </c>
      <c r="J1336" s="29">
        <f t="shared" si="208"/>
        <v>12922.27</v>
      </c>
      <c r="K1336" s="29">
        <f t="shared" si="208"/>
        <v>12840.42</v>
      </c>
      <c r="L1336" s="29">
        <f t="shared" si="208"/>
        <v>12758.57</v>
      </c>
      <c r="M1336" s="29">
        <f t="shared" si="208"/>
        <v>12676.72</v>
      </c>
      <c r="N1336" s="29">
        <f t="shared" si="208"/>
        <v>12594.87</v>
      </c>
      <c r="O1336" s="29">
        <f t="shared" si="208"/>
        <v>12513.02</v>
      </c>
      <c r="P1336" s="29">
        <f t="shared" si="208"/>
        <v>12431.17</v>
      </c>
      <c r="Q1336" s="29">
        <f t="shared" si="208"/>
        <v>12349.32</v>
      </c>
      <c r="R1336" s="29">
        <f>ROUND(SUM(R1326:R1334),2)</f>
        <v>153593.98000000001</v>
      </c>
    </row>
    <row r="1337" spans="1:20" ht="13" thickTop="1" x14ac:dyDescent="0.25">
      <c r="B1337" s="24"/>
      <c r="C1337" s="25"/>
    </row>
    <row r="1338" spans="1:20" x14ac:dyDescent="0.25">
      <c r="B1338" s="30"/>
      <c r="C1338" s="30" t="s">
        <v>33</v>
      </c>
    </row>
    <row r="1339" spans="1:20" x14ac:dyDescent="0.25">
      <c r="C1339" s="21" t="s">
        <v>34</v>
      </c>
      <c r="D1339" s="21" t="s">
        <v>35</v>
      </c>
    </row>
    <row r="1340" spans="1:20" x14ac:dyDescent="0.25">
      <c r="C1340" s="21" t="s">
        <v>36</v>
      </c>
      <c r="D1340" s="21" t="s">
        <v>37</v>
      </c>
    </row>
    <row r="1341" spans="1:20" x14ac:dyDescent="0.25">
      <c r="C1341" s="21" t="s">
        <v>38</v>
      </c>
      <c r="D1341" s="21" t="s">
        <v>39</v>
      </c>
    </row>
    <row r="1342" spans="1:20" x14ac:dyDescent="0.25">
      <c r="C1342" s="21" t="s">
        <v>40</v>
      </c>
      <c r="D1342" s="21" t="s">
        <v>456</v>
      </c>
    </row>
    <row r="1343" spans="1:20" x14ac:dyDescent="0.25">
      <c r="C1343" s="21" t="s">
        <v>42</v>
      </c>
      <c r="D1343" s="31" t="s">
        <v>43</v>
      </c>
    </row>
    <row r="1344" spans="1:20" x14ac:dyDescent="0.25">
      <c r="C1344" s="21" t="s">
        <v>44</v>
      </c>
      <c r="D1344" s="31" t="s">
        <v>45</v>
      </c>
      <c r="G1344" s="32"/>
    </row>
    <row r="1345" spans="1:20" x14ac:dyDescent="0.25">
      <c r="C1345" s="21" t="s">
        <v>46</v>
      </c>
      <c r="D1345" s="21" t="s">
        <v>47</v>
      </c>
    </row>
    <row r="1346" spans="1:20" x14ac:dyDescent="0.25">
      <c r="C1346" s="21" t="s">
        <v>48</v>
      </c>
      <c r="D1346" s="21" t="s">
        <v>458</v>
      </c>
    </row>
    <row r="1347" spans="1:20" x14ac:dyDescent="0.25">
      <c r="B1347" s="21"/>
      <c r="C1347" s="21"/>
    </row>
    <row r="1348" spans="1:20" ht="13" x14ac:dyDescent="0.3">
      <c r="B1348" s="8" t="str">
        <f>Inputs!$A$6</f>
        <v>JANUARY 2021 THROUGH DECEMBER 2021</v>
      </c>
      <c r="C1348" s="8"/>
      <c r="D1348" s="8"/>
      <c r="E1348" s="8"/>
      <c r="F1348" s="8"/>
      <c r="G1348" s="8"/>
      <c r="H1348" s="8"/>
      <c r="I1348" s="8"/>
      <c r="J1348" s="8"/>
      <c r="K1348" s="8"/>
      <c r="L1348" s="8"/>
      <c r="M1348" s="8"/>
      <c r="N1348" s="8"/>
      <c r="O1348" s="8"/>
      <c r="P1348" s="8"/>
      <c r="Q1348" s="8"/>
      <c r="R1348" s="8"/>
      <c r="T1348" s="1">
        <v>27</v>
      </c>
    </row>
    <row r="1349" spans="1:20" x14ac:dyDescent="0.25">
      <c r="B1349" s="9" t="s">
        <v>682</v>
      </c>
      <c r="C1349" s="9"/>
      <c r="D1349" s="9"/>
      <c r="E1349" s="9"/>
      <c r="F1349" s="9"/>
      <c r="G1349" s="9"/>
      <c r="H1349" s="9"/>
      <c r="I1349" s="9"/>
      <c r="J1349" s="9"/>
      <c r="K1349" s="9"/>
      <c r="L1349" s="9"/>
      <c r="M1349" s="9"/>
      <c r="N1349" s="9"/>
      <c r="O1349" s="9"/>
      <c r="P1349" s="9"/>
      <c r="Q1349" s="9"/>
      <c r="R1349" s="9"/>
    </row>
    <row r="1350" spans="1:20" x14ac:dyDescent="0.25">
      <c r="B1350" s="9"/>
      <c r="C1350" s="9"/>
      <c r="D1350" s="9"/>
      <c r="E1350" s="9"/>
      <c r="F1350" s="9"/>
      <c r="G1350" s="9"/>
      <c r="H1350" s="9"/>
      <c r="I1350" s="9"/>
      <c r="J1350" s="9"/>
      <c r="K1350" s="9"/>
      <c r="L1350" s="9"/>
      <c r="M1350" s="9"/>
      <c r="N1350" s="9"/>
      <c r="O1350" s="9"/>
      <c r="P1350" s="9"/>
      <c r="Q1350" s="9"/>
      <c r="R1350" s="9"/>
    </row>
    <row r="1351" spans="1:20" x14ac:dyDescent="0.25">
      <c r="B1351" s="9"/>
      <c r="C1351" s="9"/>
      <c r="D1351" s="9"/>
      <c r="E1351" s="9"/>
      <c r="F1351" s="9"/>
      <c r="G1351" s="9"/>
      <c r="H1351" s="9"/>
      <c r="I1351" s="9"/>
      <c r="J1351" s="9"/>
      <c r="K1351" s="9"/>
      <c r="L1351" s="9"/>
      <c r="M1351" s="9"/>
      <c r="N1351" s="9"/>
      <c r="O1351" s="9"/>
      <c r="P1351" s="9"/>
      <c r="Q1351" s="9"/>
      <c r="R1351" s="9"/>
    </row>
    <row r="1352" spans="1:20" ht="13" thickBot="1" x14ac:dyDescent="0.3">
      <c r="B1352" s="10"/>
      <c r="C1352" s="10"/>
      <c r="D1352" s="11"/>
      <c r="E1352" s="11"/>
      <c r="F1352" s="11"/>
      <c r="G1352" s="11"/>
      <c r="H1352" s="11"/>
      <c r="I1352" s="11"/>
      <c r="J1352" s="11"/>
      <c r="K1352" s="3"/>
      <c r="L1352" s="3"/>
      <c r="M1352" s="3"/>
      <c r="N1352" s="3"/>
      <c r="O1352" s="3"/>
      <c r="P1352" s="3"/>
      <c r="Q1352" s="3"/>
      <c r="R1352" s="3"/>
    </row>
    <row r="1353" spans="1:20" x14ac:dyDescent="0.25">
      <c r="B1353" s="315"/>
      <c r="C1353" s="316"/>
      <c r="D1353" s="317"/>
      <c r="E1353" s="15" t="s">
        <v>0</v>
      </c>
      <c r="F1353" s="15" t="str">
        <f>Inputs!C$11</f>
        <v>Estimated</v>
      </c>
      <c r="G1353" s="15" t="str">
        <f>Inputs!D$11</f>
        <v>Estimated</v>
      </c>
      <c r="H1353" s="15" t="str">
        <f>Inputs!E$11</f>
        <v>Estimated</v>
      </c>
      <c r="I1353" s="15" t="str">
        <f>Inputs!F$11</f>
        <v>Estimated</v>
      </c>
      <c r="J1353" s="15" t="str">
        <f>Inputs!G$11</f>
        <v>Estimated</v>
      </c>
      <c r="K1353" s="15" t="str">
        <f>Inputs!H$11</f>
        <v>Estimated</v>
      </c>
      <c r="L1353" s="15" t="str">
        <f>Inputs!I$11</f>
        <v>Estimated</v>
      </c>
      <c r="M1353" s="15" t="str">
        <f>Inputs!J$11</f>
        <v>Estimated</v>
      </c>
      <c r="N1353" s="15" t="str">
        <f>Inputs!K$11</f>
        <v>Estimated</v>
      </c>
      <c r="O1353" s="15" t="str">
        <f>Inputs!L$11</f>
        <v>Estimated</v>
      </c>
      <c r="P1353" s="15" t="str">
        <f>Inputs!M$11</f>
        <v>Estimated</v>
      </c>
      <c r="Q1353" s="15" t="str">
        <f>Inputs!N$11</f>
        <v>Estimated</v>
      </c>
      <c r="R1353" s="314" t="s">
        <v>461</v>
      </c>
    </row>
    <row r="1354" spans="1:20" ht="13" thickBot="1" x14ac:dyDescent="0.3">
      <c r="B1354" s="310"/>
      <c r="C1354" s="18"/>
      <c r="D1354" s="20" t="s">
        <v>3</v>
      </c>
      <c r="E1354" s="19" t="s">
        <v>4</v>
      </c>
      <c r="F1354" s="19" t="str">
        <f>Inputs!C$12</f>
        <v>January</v>
      </c>
      <c r="G1354" s="19" t="str">
        <f>Inputs!D$12</f>
        <v>February</v>
      </c>
      <c r="H1354" s="19" t="str">
        <f>Inputs!E$12</f>
        <v xml:space="preserve">March </v>
      </c>
      <c r="I1354" s="19" t="str">
        <f>Inputs!F$12</f>
        <v xml:space="preserve">April </v>
      </c>
      <c r="J1354" s="19" t="str">
        <f>Inputs!G$12</f>
        <v>May</v>
      </c>
      <c r="K1354" s="19" t="str">
        <f>Inputs!H$12</f>
        <v>June</v>
      </c>
      <c r="L1354" s="19" t="str">
        <f>Inputs!I$12</f>
        <v>July</v>
      </c>
      <c r="M1354" s="19" t="str">
        <f>Inputs!J$12</f>
        <v>August</v>
      </c>
      <c r="N1354" s="19" t="str">
        <f>Inputs!K$12</f>
        <v>September</v>
      </c>
      <c r="O1354" s="19" t="str">
        <f>Inputs!L$12</f>
        <v>October</v>
      </c>
      <c r="P1354" s="19" t="str">
        <f>Inputs!M$12</f>
        <v>November</v>
      </c>
      <c r="Q1354" s="19" t="str">
        <f>Inputs!N$12</f>
        <v>December</v>
      </c>
      <c r="R1354" s="20" t="str">
        <f>Inputs!O$12</f>
        <v>Total</v>
      </c>
    </row>
    <row r="1355" spans="1:20" x14ac:dyDescent="0.25">
      <c r="B1355" s="115">
        <v>1</v>
      </c>
      <c r="C1355" s="21" t="s">
        <v>5</v>
      </c>
      <c r="D1355" s="115"/>
    </row>
    <row r="1356" spans="1:20" x14ac:dyDescent="0.25">
      <c r="A1356" s="1">
        <f>A1313+16</f>
        <v>497</v>
      </c>
      <c r="B1356" s="115"/>
      <c r="C1356" s="21" t="s">
        <v>6</v>
      </c>
      <c r="D1356" s="21" t="s">
        <v>7</v>
      </c>
      <c r="F1356" s="1">
        <v>0</v>
      </c>
      <c r="G1356" s="1">
        <v>0</v>
      </c>
      <c r="H1356" s="1">
        <v>0</v>
      </c>
      <c r="I1356" s="1">
        <v>0</v>
      </c>
      <c r="J1356" s="1">
        <v>0</v>
      </c>
      <c r="K1356" s="1">
        <v>0</v>
      </c>
      <c r="L1356" s="1">
        <v>0</v>
      </c>
      <c r="M1356" s="1">
        <v>0</v>
      </c>
      <c r="N1356" s="1">
        <v>0</v>
      </c>
      <c r="O1356" s="1">
        <v>0</v>
      </c>
      <c r="P1356" s="1">
        <v>0</v>
      </c>
      <c r="Q1356" s="1">
        <v>0</v>
      </c>
      <c r="R1356" s="1">
        <f>SUM(F1356:Q1356)</f>
        <v>0</v>
      </c>
    </row>
    <row r="1357" spans="1:20" x14ac:dyDescent="0.25">
      <c r="A1357" s="1">
        <f>A1314+16</f>
        <v>502</v>
      </c>
      <c r="B1357" s="115"/>
      <c r="C1357" s="21" t="s">
        <v>8</v>
      </c>
      <c r="D1357" s="21" t="s">
        <v>9</v>
      </c>
      <c r="F1357" s="1">
        <v>0</v>
      </c>
      <c r="G1357" s="1">
        <v>0</v>
      </c>
      <c r="H1357" s="1">
        <v>0</v>
      </c>
      <c r="I1357" s="1">
        <v>0</v>
      </c>
      <c r="J1357" s="1">
        <v>0</v>
      </c>
      <c r="K1357" s="1">
        <v>0</v>
      </c>
      <c r="L1357" s="1">
        <v>0</v>
      </c>
      <c r="M1357" s="1">
        <v>0</v>
      </c>
      <c r="N1357" s="1">
        <v>0</v>
      </c>
      <c r="O1357" s="1">
        <v>0</v>
      </c>
      <c r="P1357" s="1">
        <v>0</v>
      </c>
      <c r="Q1357" s="1">
        <v>0</v>
      </c>
      <c r="R1357" s="1">
        <f>SUM(F1357:Q1357)</f>
        <v>0</v>
      </c>
    </row>
    <row r="1358" spans="1:20" x14ac:dyDescent="0.25">
      <c r="A1358" s="1">
        <f>A1315+16</f>
        <v>500</v>
      </c>
      <c r="B1358" s="115"/>
      <c r="C1358" s="21" t="s">
        <v>10</v>
      </c>
      <c r="D1358" s="21" t="s">
        <v>11</v>
      </c>
      <c r="F1358" s="1">
        <v>0</v>
      </c>
      <c r="G1358" s="1">
        <v>0</v>
      </c>
      <c r="H1358" s="1">
        <v>0</v>
      </c>
      <c r="I1358" s="1">
        <v>0</v>
      </c>
      <c r="J1358" s="1">
        <v>0</v>
      </c>
      <c r="K1358" s="1">
        <v>0</v>
      </c>
      <c r="L1358" s="1">
        <v>0</v>
      </c>
      <c r="M1358" s="1">
        <v>0</v>
      </c>
      <c r="N1358" s="1">
        <v>0</v>
      </c>
      <c r="O1358" s="1">
        <v>0</v>
      </c>
      <c r="P1358" s="1">
        <v>0</v>
      </c>
      <c r="Q1358" s="1">
        <v>0</v>
      </c>
      <c r="R1358" s="1">
        <f>SUM(F1358:Q1358)</f>
        <v>0</v>
      </c>
    </row>
    <row r="1359" spans="1:20" x14ac:dyDescent="0.25">
      <c r="A1359" s="1">
        <f>A1316+16</f>
        <v>509</v>
      </c>
      <c r="B1359" s="115"/>
      <c r="C1359" s="21" t="s">
        <v>12</v>
      </c>
      <c r="D1359" s="21" t="s">
        <v>13</v>
      </c>
      <c r="F1359" s="1">
        <v>0</v>
      </c>
      <c r="G1359" s="1">
        <v>0</v>
      </c>
      <c r="H1359" s="1">
        <v>0</v>
      </c>
      <c r="I1359" s="1">
        <v>0</v>
      </c>
      <c r="J1359" s="1">
        <v>0</v>
      </c>
      <c r="K1359" s="1">
        <v>0</v>
      </c>
      <c r="L1359" s="1">
        <v>0</v>
      </c>
      <c r="M1359" s="1">
        <v>0</v>
      </c>
      <c r="N1359" s="1">
        <v>0</v>
      </c>
      <c r="O1359" s="1">
        <v>0</v>
      </c>
      <c r="P1359" s="1">
        <v>0</v>
      </c>
      <c r="Q1359" s="1">
        <v>0</v>
      </c>
      <c r="R1359" s="1">
        <f>SUM(F1359:Q1359)</f>
        <v>0</v>
      </c>
    </row>
    <row r="1360" spans="1:20" x14ac:dyDescent="0.25">
      <c r="A1360" s="1">
        <f>A1317+16</f>
        <v>507</v>
      </c>
      <c r="B1360" s="115"/>
      <c r="C1360" s="21" t="s">
        <v>14</v>
      </c>
      <c r="D1360" s="21" t="s">
        <v>15</v>
      </c>
      <c r="F1360" s="1">
        <v>0</v>
      </c>
      <c r="G1360" s="1">
        <v>0</v>
      </c>
      <c r="H1360" s="1">
        <v>0</v>
      </c>
      <c r="I1360" s="1">
        <v>0</v>
      </c>
      <c r="J1360" s="1">
        <v>0</v>
      </c>
      <c r="K1360" s="1">
        <v>0</v>
      </c>
      <c r="L1360" s="1">
        <v>0</v>
      </c>
      <c r="M1360" s="1">
        <v>0</v>
      </c>
      <c r="N1360" s="1">
        <v>0</v>
      </c>
      <c r="O1360" s="1">
        <v>0</v>
      </c>
      <c r="P1360" s="1">
        <v>0</v>
      </c>
      <c r="Q1360" s="1">
        <v>0</v>
      </c>
      <c r="R1360" s="1">
        <f>SUM(F1360:Q1360)</f>
        <v>0</v>
      </c>
    </row>
    <row r="1361" spans="1:20" x14ac:dyDescent="0.25">
      <c r="B1361" s="115">
        <v>2</v>
      </c>
      <c r="C1361" s="21" t="s">
        <v>16</v>
      </c>
      <c r="D1361" s="115"/>
      <c r="E1361" s="1">
        <v>996765.86</v>
      </c>
      <c r="F1361" s="1">
        <f t="shared" ref="F1361:Q1361" si="209">E1361+F1357-F1358</f>
        <v>996765.86</v>
      </c>
      <c r="G1361" s="1">
        <f t="shared" si="209"/>
        <v>996765.86</v>
      </c>
      <c r="H1361" s="1">
        <f t="shared" si="209"/>
        <v>996765.86</v>
      </c>
      <c r="I1361" s="1">
        <f t="shared" si="209"/>
        <v>996765.86</v>
      </c>
      <c r="J1361" s="1">
        <f t="shared" si="209"/>
        <v>996765.86</v>
      </c>
      <c r="K1361" s="1">
        <f t="shared" si="209"/>
        <v>996765.86</v>
      </c>
      <c r="L1361" s="1">
        <f t="shared" si="209"/>
        <v>996765.86</v>
      </c>
      <c r="M1361" s="1">
        <f t="shared" si="209"/>
        <v>996765.86</v>
      </c>
      <c r="N1361" s="1">
        <f t="shared" si="209"/>
        <v>996765.86</v>
      </c>
      <c r="O1361" s="1">
        <f t="shared" si="209"/>
        <v>996765.86</v>
      </c>
      <c r="P1361" s="1">
        <f t="shared" si="209"/>
        <v>996765.86</v>
      </c>
      <c r="Q1361" s="1">
        <f t="shared" si="209"/>
        <v>996765.86</v>
      </c>
    </row>
    <row r="1362" spans="1:20" x14ac:dyDescent="0.25">
      <c r="B1362" s="115">
        <v>3</v>
      </c>
      <c r="C1362" s="21" t="s">
        <v>17</v>
      </c>
      <c r="D1362" s="115"/>
      <c r="E1362" s="22">
        <v>-89664.023461034652</v>
      </c>
      <c r="F1362" s="1">
        <f>E1362-F1374-F1376+F1358+F1359-F1360</f>
        <v>-92986.573461034655</v>
      </c>
      <c r="G1362" s="1">
        <f t="shared" ref="G1362:Q1362" si="210">F1362-G1374-G1376+G1358+G1359-G1360</f>
        <v>-96309.123461034658</v>
      </c>
      <c r="H1362" s="1">
        <f t="shared" si="210"/>
        <v>-99631.673461034661</v>
      </c>
      <c r="I1362" s="1">
        <f t="shared" si="210"/>
        <v>-102954.22346103466</v>
      </c>
      <c r="J1362" s="1">
        <f t="shared" si="210"/>
        <v>-106276.77346103467</v>
      </c>
      <c r="K1362" s="1">
        <f t="shared" si="210"/>
        <v>-109599.32346103467</v>
      </c>
      <c r="L1362" s="1">
        <f t="shared" si="210"/>
        <v>-112921.87346103467</v>
      </c>
      <c r="M1362" s="1">
        <f t="shared" si="210"/>
        <v>-116244.42346103468</v>
      </c>
      <c r="N1362" s="1">
        <f t="shared" si="210"/>
        <v>-119566.97346103468</v>
      </c>
      <c r="O1362" s="1">
        <f t="shared" si="210"/>
        <v>-122889.52346103468</v>
      </c>
      <c r="P1362" s="1">
        <f t="shared" si="210"/>
        <v>-126212.07346103468</v>
      </c>
      <c r="Q1362" s="1">
        <f t="shared" si="210"/>
        <v>-129534.62346103469</v>
      </c>
    </row>
    <row r="1363" spans="1:20" x14ac:dyDescent="0.25">
      <c r="B1363" s="115">
        <v>4</v>
      </c>
      <c r="C1363" s="21" t="s">
        <v>18</v>
      </c>
      <c r="D1363" s="115"/>
      <c r="E1363" s="13">
        <v>396464.51</v>
      </c>
      <c r="F1363" s="13">
        <f t="shared" ref="F1363:Q1363" si="211">E1363+F1356-F1357</f>
        <v>396464.51</v>
      </c>
      <c r="G1363" s="13">
        <f t="shared" si="211"/>
        <v>396464.51</v>
      </c>
      <c r="H1363" s="13">
        <f t="shared" si="211"/>
        <v>396464.51</v>
      </c>
      <c r="I1363" s="13">
        <f t="shared" si="211"/>
        <v>396464.51</v>
      </c>
      <c r="J1363" s="13">
        <f t="shared" si="211"/>
        <v>396464.51</v>
      </c>
      <c r="K1363" s="13">
        <f t="shared" si="211"/>
        <v>396464.51</v>
      </c>
      <c r="L1363" s="13">
        <f t="shared" si="211"/>
        <v>396464.51</v>
      </c>
      <c r="M1363" s="13">
        <f t="shared" si="211"/>
        <v>396464.51</v>
      </c>
      <c r="N1363" s="13">
        <f t="shared" si="211"/>
        <v>396464.51</v>
      </c>
      <c r="O1363" s="13">
        <f t="shared" si="211"/>
        <v>396464.51</v>
      </c>
      <c r="P1363" s="13">
        <f t="shared" si="211"/>
        <v>396464.51</v>
      </c>
      <c r="Q1363" s="13">
        <f t="shared" si="211"/>
        <v>396464.51</v>
      </c>
    </row>
    <row r="1364" spans="1:20" x14ac:dyDescent="0.25">
      <c r="B1364" s="115">
        <v>5</v>
      </c>
      <c r="C1364" s="21" t="s">
        <v>250</v>
      </c>
      <c r="D1364" s="115"/>
      <c r="E1364" s="23">
        <v>8839288.5160277318</v>
      </c>
      <c r="F1364" s="23">
        <f t="shared" ref="F1364:Q1364" si="212">E1364-F1375+F1378</f>
        <v>10534653.379653499</v>
      </c>
      <c r="G1364" s="23">
        <f t="shared" si="212"/>
        <v>11964320.243279265</v>
      </c>
      <c r="H1364" s="23">
        <f t="shared" si="212"/>
        <v>13404188.106905032</v>
      </c>
      <c r="I1364" s="23">
        <f t="shared" si="212"/>
        <v>14857400.970530799</v>
      </c>
      <c r="J1364" s="23">
        <f t="shared" si="212"/>
        <v>16606563.834156565</v>
      </c>
      <c r="K1364" s="23">
        <f t="shared" si="212"/>
        <v>18449657.69778233</v>
      </c>
      <c r="L1364" s="23">
        <f t="shared" si="212"/>
        <v>18445627.561408095</v>
      </c>
      <c r="M1364" s="23">
        <f t="shared" si="212"/>
        <v>18441597.42503386</v>
      </c>
      <c r="N1364" s="23">
        <f t="shared" si="212"/>
        <v>18437567.288659625</v>
      </c>
      <c r="O1364" s="23">
        <f t="shared" si="212"/>
        <v>18433537.15228539</v>
      </c>
      <c r="P1364" s="23">
        <f t="shared" si="212"/>
        <v>18429507.015911154</v>
      </c>
      <c r="Q1364" s="23">
        <f t="shared" si="212"/>
        <v>18425476.879536919</v>
      </c>
    </row>
    <row r="1365" spans="1:20" x14ac:dyDescent="0.25">
      <c r="B1365" s="115">
        <v>6</v>
      </c>
      <c r="C1365" s="21" t="s">
        <v>19</v>
      </c>
      <c r="D1365" s="115"/>
      <c r="E1365" s="23">
        <f>ROUND(SUM(E1361:E1364),2)</f>
        <v>10142854.859999999</v>
      </c>
      <c r="F1365" s="23">
        <f t="shared" ref="F1365:Q1365" si="213">ROUND(SUM(F1361:F1364),2)</f>
        <v>11834897.18</v>
      </c>
      <c r="G1365" s="23">
        <f t="shared" si="213"/>
        <v>13261241.49</v>
      </c>
      <c r="H1365" s="23">
        <f t="shared" si="213"/>
        <v>14697786.800000001</v>
      </c>
      <c r="I1365" s="23">
        <f t="shared" si="213"/>
        <v>16147677.119999999</v>
      </c>
      <c r="J1365" s="23">
        <f t="shared" si="213"/>
        <v>17893517.43</v>
      </c>
      <c r="K1365" s="23">
        <f t="shared" si="213"/>
        <v>19733288.739999998</v>
      </c>
      <c r="L1365" s="23">
        <f t="shared" si="213"/>
        <v>19725936.059999999</v>
      </c>
      <c r="M1365" s="23">
        <f t="shared" si="213"/>
        <v>19718583.370000001</v>
      </c>
      <c r="N1365" s="23">
        <f t="shared" si="213"/>
        <v>19711230.690000001</v>
      </c>
      <c r="O1365" s="23">
        <f t="shared" si="213"/>
        <v>19703878</v>
      </c>
      <c r="P1365" s="23">
        <f t="shared" si="213"/>
        <v>19696525.309999999</v>
      </c>
      <c r="Q1365" s="23">
        <f t="shared" si="213"/>
        <v>19689172.629999999</v>
      </c>
    </row>
    <row r="1366" spans="1:20" x14ac:dyDescent="0.25">
      <c r="B1366" s="115"/>
      <c r="C1366" s="21"/>
    </row>
    <row r="1367" spans="1:20" x14ac:dyDescent="0.25">
      <c r="B1367" s="115">
        <v>6</v>
      </c>
      <c r="C1367" s="21" t="s">
        <v>20</v>
      </c>
      <c r="D1367" s="21"/>
      <c r="F1367" s="1">
        <f t="shared" ref="F1367:Q1367" si="214">(E1365+F1365)/2</f>
        <v>10988876.02</v>
      </c>
      <c r="G1367" s="1">
        <f t="shared" si="214"/>
        <v>12548069.335000001</v>
      </c>
      <c r="H1367" s="1">
        <f t="shared" si="214"/>
        <v>13979514.145</v>
      </c>
      <c r="I1367" s="1">
        <f t="shared" si="214"/>
        <v>15422731.960000001</v>
      </c>
      <c r="J1367" s="1">
        <f t="shared" si="214"/>
        <v>17020597.274999999</v>
      </c>
      <c r="K1367" s="1">
        <f t="shared" si="214"/>
        <v>18813403.085000001</v>
      </c>
      <c r="L1367" s="1">
        <f t="shared" si="214"/>
        <v>19729612.399999999</v>
      </c>
      <c r="M1367" s="1">
        <f t="shared" si="214"/>
        <v>19722259.715</v>
      </c>
      <c r="N1367" s="1">
        <f t="shared" si="214"/>
        <v>19714907.030000001</v>
      </c>
      <c r="O1367" s="1">
        <f t="shared" si="214"/>
        <v>19707554.344999999</v>
      </c>
      <c r="P1367" s="1">
        <f t="shared" si="214"/>
        <v>19700201.655000001</v>
      </c>
      <c r="Q1367" s="1">
        <f t="shared" si="214"/>
        <v>19692848.969999999</v>
      </c>
    </row>
    <row r="1368" spans="1:20" x14ac:dyDescent="0.25">
      <c r="B1368" s="24"/>
      <c r="C1368" s="25"/>
    </row>
    <row r="1369" spans="1:20" x14ac:dyDescent="0.25">
      <c r="B1369" s="115">
        <v>7</v>
      </c>
      <c r="C1369" s="21" t="s">
        <v>21</v>
      </c>
      <c r="F1369" s="26"/>
      <c r="G1369" s="26"/>
      <c r="H1369" s="26"/>
      <c r="I1369" s="26"/>
      <c r="J1369" s="26"/>
      <c r="K1369" s="26"/>
      <c r="L1369" s="26"/>
      <c r="M1369" s="26"/>
      <c r="N1369" s="26"/>
      <c r="O1369" s="26"/>
      <c r="P1369" s="26"/>
      <c r="Q1369" s="26"/>
    </row>
    <row r="1370" spans="1:20" x14ac:dyDescent="0.25">
      <c r="B1370" s="24"/>
      <c r="C1370" s="21" t="s">
        <v>6</v>
      </c>
      <c r="D1370" s="21" t="s">
        <v>454</v>
      </c>
      <c r="F1370" s="1">
        <f>F1367*Inputs!C$15</f>
        <v>54844.441942710029</v>
      </c>
      <c r="G1370" s="1">
        <f>G1367*Inputs!D$15</f>
        <v>62626.228459032842</v>
      </c>
      <c r="H1370" s="1">
        <f>H1367*Inputs!E$15</f>
        <v>69770.434257092114</v>
      </c>
      <c r="I1370" s="1">
        <f>I1367*Inputs!F$15</f>
        <v>76973.398010745645</v>
      </c>
      <c r="J1370" s="1">
        <f>J1367*Inputs!G$15</f>
        <v>84948.192825182676</v>
      </c>
      <c r="K1370" s="1">
        <f>K1367*Inputs!H$15</f>
        <v>93895.917231404368</v>
      </c>
      <c r="L1370" s="1">
        <f>L1367*Inputs!I$15</f>
        <v>98468.631355436097</v>
      </c>
      <c r="M1370" s="1">
        <f>M1367*Inputs!J$15</f>
        <v>98431.934799312294</v>
      </c>
      <c r="N1370" s="1">
        <f>N1367*Inputs!K$15</f>
        <v>98395.238243188491</v>
      </c>
      <c r="O1370" s="1">
        <f>O1367*Inputs!L$15</f>
        <v>98358.541687064659</v>
      </c>
      <c r="P1370" s="1">
        <f>P1367*Inputs!M$15</f>
        <v>98321.845105986329</v>
      </c>
      <c r="Q1370" s="1">
        <f>Q1367*Inputs!N$15</f>
        <v>98285.148549862512</v>
      </c>
      <c r="R1370" s="1">
        <f>SUM(F1370:Q1370)</f>
        <v>1033319.952467018</v>
      </c>
    </row>
    <row r="1371" spans="1:20" x14ac:dyDescent="0.25">
      <c r="B1371" s="24"/>
      <c r="C1371" s="21" t="s">
        <v>8</v>
      </c>
      <c r="D1371" s="21" t="s">
        <v>455</v>
      </c>
      <c r="F1371" s="1">
        <f>F1367*Inputs!C$14</f>
        <v>8173.3568586098945</v>
      </c>
      <c r="G1371" s="1">
        <f>G1367*Inputs!D$14</f>
        <v>9333.0608494329663</v>
      </c>
      <c r="H1371" s="1">
        <f>H1367*Inputs!E$14</f>
        <v>10397.747468359352</v>
      </c>
      <c r="I1371" s="1">
        <f>I1367*Inputs!F$14</f>
        <v>11471.19066721148</v>
      </c>
      <c r="J1371" s="1">
        <f>J1367*Inputs!G$14</f>
        <v>12659.658296450425</v>
      </c>
      <c r="K1371" s="1">
        <f>K1367*Inputs!H$14</f>
        <v>13993.11966562503</v>
      </c>
      <c r="L1371" s="1">
        <f>L1367*Inputs!I$14</f>
        <v>14674.582053138389</v>
      </c>
      <c r="M1371" s="1">
        <f>M1367*Inputs!J$14</f>
        <v>14669.113239197404</v>
      </c>
      <c r="N1371" s="1">
        <f>N1367*Inputs!K$14</f>
        <v>14663.644425256418</v>
      </c>
      <c r="O1371" s="1">
        <f>O1367*Inputs!L$14</f>
        <v>14658.17561131543</v>
      </c>
      <c r="P1371" s="1">
        <f>P1367*Inputs!M$14</f>
        <v>14652.706793655523</v>
      </c>
      <c r="Q1371" s="1">
        <f>Q1367*Inputs!N$14</f>
        <v>14647.237979714535</v>
      </c>
      <c r="R1371" s="1">
        <f>SUM(F1371:Q1371)</f>
        <v>153993.59390796683</v>
      </c>
    </row>
    <row r="1372" spans="1:20" x14ac:dyDescent="0.25">
      <c r="B1372" s="24"/>
      <c r="C1372" s="25"/>
      <c r="G1372" s="26"/>
      <c r="H1372" s="26"/>
      <c r="I1372" s="26"/>
      <c r="J1372" s="26"/>
      <c r="K1372" s="26"/>
      <c r="L1372" s="26"/>
      <c r="M1372" s="26"/>
      <c r="N1372" s="26"/>
      <c r="O1372" s="26"/>
      <c r="P1372" s="26"/>
      <c r="Q1372" s="26"/>
    </row>
    <row r="1373" spans="1:20" x14ac:dyDescent="0.25">
      <c r="B1373" s="115">
        <v>8</v>
      </c>
      <c r="C1373" s="21" t="s">
        <v>24</v>
      </c>
    </row>
    <row r="1374" spans="1:20" x14ac:dyDescent="0.25">
      <c r="A1374" s="1">
        <f>A1330+16</f>
        <v>505</v>
      </c>
      <c r="B1374" s="24"/>
      <c r="C1374" s="21" t="s">
        <v>6</v>
      </c>
      <c r="D1374" s="21" t="s">
        <v>25</v>
      </c>
      <c r="E1374" s="27"/>
      <c r="F1374" s="1">
        <v>3322.55</v>
      </c>
      <c r="G1374" s="1">
        <v>3322.55</v>
      </c>
      <c r="H1374" s="1">
        <v>3322.55</v>
      </c>
      <c r="I1374" s="1">
        <v>3322.55</v>
      </c>
      <c r="J1374" s="1">
        <v>3322.55</v>
      </c>
      <c r="K1374" s="1">
        <v>3322.55</v>
      </c>
      <c r="L1374" s="1">
        <v>3322.55</v>
      </c>
      <c r="M1374" s="1">
        <v>3322.55</v>
      </c>
      <c r="N1374" s="1">
        <v>3322.55</v>
      </c>
      <c r="O1374" s="1">
        <v>3322.55</v>
      </c>
      <c r="P1374" s="1">
        <v>3322.55</v>
      </c>
      <c r="Q1374" s="1">
        <v>3322.55</v>
      </c>
      <c r="R1374" s="1">
        <f>SUM(F1374:Q1374)</f>
        <v>39870.600000000006</v>
      </c>
    </row>
    <row r="1375" spans="1:20" x14ac:dyDescent="0.25">
      <c r="A1375" s="1">
        <v>0</v>
      </c>
      <c r="B1375" s="24"/>
      <c r="C1375" s="21" t="s">
        <v>8</v>
      </c>
      <c r="D1375" s="21" t="s">
        <v>26</v>
      </c>
      <c r="F1375" s="1">
        <v>8451.1052333333337</v>
      </c>
      <c r="G1375" s="1">
        <v>8451.1052333333337</v>
      </c>
      <c r="H1375" s="1">
        <v>8451.1052333333337</v>
      </c>
      <c r="I1375" s="1">
        <v>8451.1052333333337</v>
      </c>
      <c r="J1375" s="1">
        <v>8451.1052333333337</v>
      </c>
      <c r="K1375" s="1">
        <v>8451.1052333333337</v>
      </c>
      <c r="L1375" s="1">
        <v>8451.1052333333337</v>
      </c>
      <c r="M1375" s="1">
        <v>8451.1052333333337</v>
      </c>
      <c r="N1375" s="1">
        <v>8451.1052333333337</v>
      </c>
      <c r="O1375" s="1">
        <v>8451.1052333333337</v>
      </c>
      <c r="P1375" s="1">
        <v>8451.1052333333337</v>
      </c>
      <c r="Q1375" s="1">
        <v>8451.1052333333337</v>
      </c>
      <c r="R1375" s="1">
        <f>SUM(F1375:Q1375)</f>
        <v>101413.26280000001</v>
      </c>
      <c r="T1375" s="32"/>
    </row>
    <row r="1376" spans="1:20" x14ac:dyDescent="0.25">
      <c r="B1376" s="24"/>
      <c r="C1376" s="21" t="s">
        <v>10</v>
      </c>
      <c r="D1376" s="21" t="s">
        <v>27</v>
      </c>
      <c r="F1376" s="1">
        <v>0</v>
      </c>
      <c r="G1376" s="1">
        <v>0</v>
      </c>
      <c r="H1376" s="1">
        <v>0</v>
      </c>
      <c r="I1376" s="1">
        <v>0</v>
      </c>
      <c r="J1376" s="1">
        <v>0</v>
      </c>
      <c r="K1376" s="1">
        <v>0</v>
      </c>
      <c r="L1376" s="1">
        <v>0</v>
      </c>
      <c r="M1376" s="1">
        <v>0</v>
      </c>
      <c r="N1376" s="1">
        <v>0</v>
      </c>
      <c r="O1376" s="1">
        <v>0</v>
      </c>
      <c r="P1376" s="1">
        <v>0</v>
      </c>
      <c r="Q1376" s="1">
        <v>0</v>
      </c>
      <c r="R1376" s="1">
        <f>SUM(F1376:Q1376)</f>
        <v>0</v>
      </c>
    </row>
    <row r="1377" spans="2:21" x14ac:dyDescent="0.25">
      <c r="B1377" s="24"/>
      <c r="C1377" s="21" t="s">
        <v>12</v>
      </c>
      <c r="D1377" s="21" t="s">
        <v>28</v>
      </c>
      <c r="F1377" s="1">
        <v>0</v>
      </c>
      <c r="G1377" s="1">
        <v>0</v>
      </c>
      <c r="H1377" s="1">
        <v>0</v>
      </c>
      <c r="I1377" s="1">
        <v>0</v>
      </c>
      <c r="J1377" s="1">
        <v>0</v>
      </c>
      <c r="K1377" s="1">
        <v>0</v>
      </c>
      <c r="L1377" s="1">
        <v>0</v>
      </c>
      <c r="M1377" s="1">
        <v>0</v>
      </c>
      <c r="N1377" s="1">
        <v>0</v>
      </c>
      <c r="O1377" s="1">
        <v>0</v>
      </c>
      <c r="P1377" s="1">
        <v>0</v>
      </c>
      <c r="Q1377" s="1">
        <v>0</v>
      </c>
      <c r="R1377" s="1">
        <f>SUM(F1377:Q1377)</f>
        <v>0</v>
      </c>
    </row>
    <row r="1378" spans="2:21" x14ac:dyDescent="0.25">
      <c r="B1378" s="24"/>
      <c r="C1378" s="21" t="s">
        <v>14</v>
      </c>
      <c r="D1378" s="21" t="s">
        <v>29</v>
      </c>
      <c r="F1378" s="23">
        <v>1703815.9688591</v>
      </c>
      <c r="G1378" s="23">
        <v>1438117.9688591</v>
      </c>
      <c r="H1378" s="23">
        <v>1448318.9688591</v>
      </c>
      <c r="I1378" s="23">
        <v>1461663.9688591</v>
      </c>
      <c r="J1378" s="23">
        <v>1757613.9688591</v>
      </c>
      <c r="K1378" s="23">
        <v>1851544.9688591</v>
      </c>
      <c r="L1378" s="23">
        <v>4420.9688591000004</v>
      </c>
      <c r="M1378" s="23">
        <v>4420.9688591000004</v>
      </c>
      <c r="N1378" s="23">
        <v>4420.9688591000004</v>
      </c>
      <c r="O1378" s="23">
        <v>4420.9688591000004</v>
      </c>
      <c r="P1378" s="23">
        <v>4420.9688591000004</v>
      </c>
      <c r="Q1378" s="23">
        <v>4420.9688591000004</v>
      </c>
      <c r="R1378" s="23">
        <f>SUM(F1378:Q1378)</f>
        <v>9687601.6263092048</v>
      </c>
      <c r="T1378" s="32"/>
    </row>
    <row r="1379" spans="2:21" x14ac:dyDescent="0.25">
      <c r="B1379" s="24"/>
      <c r="C1379" s="25"/>
      <c r="D1379" s="28"/>
      <c r="F1379" s="28"/>
      <c r="G1379" s="28"/>
      <c r="H1379" s="28"/>
      <c r="I1379" s="28"/>
      <c r="J1379" s="28"/>
      <c r="K1379" s="28"/>
      <c r="L1379" s="28"/>
      <c r="M1379" s="28"/>
      <c r="N1379" s="28"/>
      <c r="O1379" s="28"/>
      <c r="P1379" s="28"/>
      <c r="Q1379" s="28"/>
    </row>
    <row r="1380" spans="2:21" ht="13" thickBot="1" x14ac:dyDescent="0.3">
      <c r="B1380" s="115">
        <v>9</v>
      </c>
      <c r="C1380" s="21" t="s">
        <v>457</v>
      </c>
      <c r="F1380" s="29">
        <f>ROUND(SUM(F1370:F1377),2)</f>
        <v>74791.45</v>
      </c>
      <c r="G1380" s="29">
        <f t="shared" ref="G1380:Q1380" si="215">ROUND(SUM(G1370:G1377),2)</f>
        <v>83732.94</v>
      </c>
      <c r="H1380" s="29">
        <f t="shared" si="215"/>
        <v>91941.84</v>
      </c>
      <c r="I1380" s="29">
        <f t="shared" si="215"/>
        <v>100218.24000000001</v>
      </c>
      <c r="J1380" s="29">
        <f t="shared" si="215"/>
        <v>109381.51</v>
      </c>
      <c r="K1380" s="29">
        <f t="shared" si="215"/>
        <v>119662.69</v>
      </c>
      <c r="L1380" s="29">
        <f t="shared" si="215"/>
        <v>124916.87</v>
      </c>
      <c r="M1380" s="29">
        <f t="shared" si="215"/>
        <v>124874.7</v>
      </c>
      <c r="N1380" s="29">
        <f t="shared" si="215"/>
        <v>124832.54</v>
      </c>
      <c r="O1380" s="29">
        <f t="shared" si="215"/>
        <v>124790.37</v>
      </c>
      <c r="P1380" s="29">
        <f t="shared" si="215"/>
        <v>124748.21</v>
      </c>
      <c r="Q1380" s="29">
        <f t="shared" si="215"/>
        <v>124706.04</v>
      </c>
      <c r="R1380" s="29">
        <f>ROUND(SUM(R1370:R1377),2)</f>
        <v>1328597.4099999999</v>
      </c>
    </row>
    <row r="1381" spans="2:21" ht="13" thickTop="1" x14ac:dyDescent="0.25">
      <c r="B1381" s="24"/>
      <c r="C1381" s="25"/>
    </row>
    <row r="1382" spans="2:21" x14ac:dyDescent="0.25">
      <c r="B1382" s="30"/>
      <c r="C1382" s="30" t="s">
        <v>33</v>
      </c>
    </row>
    <row r="1383" spans="2:21" x14ac:dyDescent="0.25">
      <c r="C1383" s="21" t="s">
        <v>34</v>
      </c>
      <c r="D1383" s="21" t="s">
        <v>35</v>
      </c>
    </row>
    <row r="1384" spans="2:21" x14ac:dyDescent="0.25">
      <c r="C1384" s="21" t="s">
        <v>36</v>
      </c>
      <c r="D1384" s="21" t="s">
        <v>37</v>
      </c>
    </row>
    <row r="1385" spans="2:21" x14ac:dyDescent="0.25">
      <c r="C1385" s="21" t="s">
        <v>38</v>
      </c>
      <c r="D1385" s="21" t="s">
        <v>39</v>
      </c>
    </row>
    <row r="1386" spans="2:21" x14ac:dyDescent="0.25">
      <c r="C1386" s="21" t="s">
        <v>40</v>
      </c>
      <c r="D1386" s="21" t="s">
        <v>456</v>
      </c>
    </row>
    <row r="1387" spans="2:21" x14ac:dyDescent="0.25">
      <c r="C1387" s="21" t="s">
        <v>42</v>
      </c>
      <c r="D1387" s="31" t="s">
        <v>43</v>
      </c>
    </row>
    <row r="1388" spans="2:21" x14ac:dyDescent="0.25">
      <c r="C1388" s="21" t="s">
        <v>44</v>
      </c>
      <c r="D1388" s="31" t="s">
        <v>45</v>
      </c>
      <c r="G1388" s="32"/>
    </row>
    <row r="1389" spans="2:21" x14ac:dyDescent="0.25">
      <c r="C1389" s="21" t="s">
        <v>46</v>
      </c>
      <c r="D1389" s="21" t="s">
        <v>467</v>
      </c>
    </row>
    <row r="1390" spans="2:21" x14ac:dyDescent="0.25">
      <c r="C1390" s="21" t="s">
        <v>48</v>
      </c>
      <c r="D1390" s="21" t="s">
        <v>579</v>
      </c>
    </row>
    <row r="1391" spans="2:21" x14ac:dyDescent="0.25">
      <c r="B1391" s="21"/>
      <c r="C1391" s="21"/>
    </row>
    <row r="1392" spans="2:21" ht="13" x14ac:dyDescent="0.3">
      <c r="B1392" s="8" t="str">
        <f>Inputs!$A$6</f>
        <v>JANUARY 2021 THROUGH DECEMBER 2021</v>
      </c>
      <c r="C1392" s="8"/>
      <c r="D1392" s="8"/>
      <c r="E1392" s="8"/>
      <c r="F1392" s="8"/>
      <c r="G1392" s="8"/>
      <c r="H1392" s="8"/>
      <c r="I1392" s="8"/>
      <c r="J1392" s="8"/>
      <c r="K1392" s="8"/>
      <c r="L1392" s="8"/>
      <c r="M1392" s="8"/>
      <c r="N1392" s="8"/>
      <c r="O1392" s="8"/>
      <c r="P1392" s="8"/>
      <c r="Q1392" s="8"/>
      <c r="R1392" s="8"/>
      <c r="T1392" s="1">
        <v>28</v>
      </c>
      <c r="U1392" s="1" t="s">
        <v>167</v>
      </c>
    </row>
    <row r="1393" spans="1:18" x14ac:dyDescent="0.25">
      <c r="B1393" s="9" t="s">
        <v>683</v>
      </c>
      <c r="C1393" s="9"/>
      <c r="D1393" s="9"/>
      <c r="E1393" s="9"/>
      <c r="F1393" s="9"/>
      <c r="G1393" s="9"/>
      <c r="H1393" s="9"/>
      <c r="I1393" s="9"/>
      <c r="J1393" s="9"/>
      <c r="K1393" s="9"/>
      <c r="L1393" s="9"/>
      <c r="M1393" s="9"/>
      <c r="N1393" s="9"/>
      <c r="O1393" s="9"/>
      <c r="P1393" s="9"/>
      <c r="Q1393" s="9"/>
      <c r="R1393" s="9"/>
    </row>
    <row r="1394" spans="1:18" x14ac:dyDescent="0.25">
      <c r="B1394" s="9"/>
      <c r="C1394" s="9"/>
      <c r="D1394" s="9"/>
      <c r="E1394" s="9"/>
      <c r="F1394" s="9"/>
      <c r="G1394" s="9"/>
      <c r="H1394" s="9"/>
      <c r="I1394" s="9"/>
      <c r="J1394" s="9"/>
      <c r="K1394" s="9"/>
      <c r="L1394" s="9"/>
      <c r="M1394" s="9"/>
      <c r="N1394" s="9"/>
      <c r="O1394" s="9"/>
      <c r="P1394" s="9"/>
      <c r="Q1394" s="9"/>
      <c r="R1394" s="9"/>
    </row>
    <row r="1395" spans="1:18" x14ac:dyDescent="0.25">
      <c r="B1395" s="9"/>
      <c r="C1395" s="9"/>
      <c r="D1395" s="9"/>
      <c r="E1395" s="9"/>
      <c r="F1395" s="9"/>
      <c r="G1395" s="9"/>
      <c r="H1395" s="9"/>
      <c r="I1395" s="9"/>
      <c r="J1395" s="9"/>
      <c r="K1395" s="9"/>
      <c r="L1395" s="9"/>
      <c r="M1395" s="9"/>
      <c r="N1395" s="9"/>
      <c r="O1395" s="9"/>
      <c r="P1395" s="9"/>
      <c r="Q1395" s="9"/>
      <c r="R1395" s="9"/>
    </row>
    <row r="1396" spans="1:18" ht="13" thickBot="1" x14ac:dyDescent="0.3">
      <c r="B1396" s="10"/>
      <c r="C1396" s="10"/>
      <c r="D1396" s="11"/>
      <c r="E1396" s="11"/>
      <c r="F1396" s="11"/>
      <c r="G1396" s="11"/>
      <c r="H1396" s="11"/>
      <c r="I1396" s="11"/>
      <c r="J1396" s="11"/>
      <c r="K1396" s="3"/>
      <c r="L1396" s="3"/>
      <c r="M1396" s="3"/>
      <c r="N1396" s="3"/>
      <c r="O1396" s="3"/>
      <c r="P1396" s="3"/>
      <c r="Q1396" s="3"/>
      <c r="R1396" s="3"/>
    </row>
    <row r="1397" spans="1:18" x14ac:dyDescent="0.25">
      <c r="B1397" s="315"/>
      <c r="C1397" s="316"/>
      <c r="D1397" s="317"/>
      <c r="E1397" s="15" t="s">
        <v>0</v>
      </c>
      <c r="F1397" s="15" t="str">
        <f>Inputs!C$11</f>
        <v>Estimated</v>
      </c>
      <c r="G1397" s="15" t="str">
        <f>Inputs!D$11</f>
        <v>Estimated</v>
      </c>
      <c r="H1397" s="15" t="str">
        <f>Inputs!E$11</f>
        <v>Estimated</v>
      </c>
      <c r="I1397" s="15" t="str">
        <f>Inputs!F$11</f>
        <v>Estimated</v>
      </c>
      <c r="J1397" s="15" t="str">
        <f>Inputs!G$11</f>
        <v>Estimated</v>
      </c>
      <c r="K1397" s="15" t="str">
        <f>Inputs!H$11</f>
        <v>Estimated</v>
      </c>
      <c r="L1397" s="15" t="str">
        <f>Inputs!I$11</f>
        <v>Estimated</v>
      </c>
      <c r="M1397" s="15" t="str">
        <f>Inputs!J$11</f>
        <v>Estimated</v>
      </c>
      <c r="N1397" s="15" t="str">
        <f>Inputs!K$11</f>
        <v>Estimated</v>
      </c>
      <c r="O1397" s="15" t="str">
        <f>Inputs!L$11</f>
        <v>Estimated</v>
      </c>
      <c r="P1397" s="15" t="str">
        <f>Inputs!M$11</f>
        <v>Estimated</v>
      </c>
      <c r="Q1397" s="15" t="str">
        <f>Inputs!N$11</f>
        <v>Estimated</v>
      </c>
      <c r="R1397" s="314" t="s">
        <v>461</v>
      </c>
    </row>
    <row r="1398" spans="1:18" ht="13" thickBot="1" x14ac:dyDescent="0.3">
      <c r="B1398" s="310"/>
      <c r="C1398" s="18"/>
      <c r="D1398" s="20" t="s">
        <v>3</v>
      </c>
      <c r="E1398" s="19" t="s">
        <v>4</v>
      </c>
      <c r="F1398" s="19" t="str">
        <f>Inputs!C$12</f>
        <v>January</v>
      </c>
      <c r="G1398" s="19" t="str">
        <f>Inputs!D$12</f>
        <v>February</v>
      </c>
      <c r="H1398" s="19" t="str">
        <f>Inputs!E$12</f>
        <v xml:space="preserve">March </v>
      </c>
      <c r="I1398" s="19" t="str">
        <f>Inputs!F$12</f>
        <v xml:space="preserve">April </v>
      </c>
      <c r="J1398" s="19" t="str">
        <f>Inputs!G$12</f>
        <v>May</v>
      </c>
      <c r="K1398" s="19" t="str">
        <f>Inputs!H$12</f>
        <v>June</v>
      </c>
      <c r="L1398" s="19" t="str">
        <f>Inputs!I$12</f>
        <v>July</v>
      </c>
      <c r="M1398" s="19" t="str">
        <f>Inputs!J$12</f>
        <v>August</v>
      </c>
      <c r="N1398" s="19" t="str">
        <f>Inputs!K$12</f>
        <v>September</v>
      </c>
      <c r="O1398" s="19" t="str">
        <f>Inputs!L$12</f>
        <v>October</v>
      </c>
      <c r="P1398" s="19" t="str">
        <f>Inputs!M$12</f>
        <v>November</v>
      </c>
      <c r="Q1398" s="19" t="str">
        <f>Inputs!N$12</f>
        <v>December</v>
      </c>
      <c r="R1398" s="20" t="str">
        <f>Inputs!O$12</f>
        <v>Total</v>
      </c>
    </row>
    <row r="1399" spans="1:18" x14ac:dyDescent="0.25">
      <c r="B1399" s="115">
        <v>1</v>
      </c>
      <c r="C1399" s="21" t="s">
        <v>5</v>
      </c>
      <c r="D1399" s="115"/>
    </row>
    <row r="1400" spans="1:18" x14ac:dyDescent="0.25">
      <c r="A1400" s="1">
        <f>A1356+16</f>
        <v>513</v>
      </c>
      <c r="B1400" s="115"/>
      <c r="C1400" s="21" t="s">
        <v>6</v>
      </c>
      <c r="D1400" s="21" t="s">
        <v>7</v>
      </c>
      <c r="F1400" s="1">
        <v>154687.5</v>
      </c>
      <c r="G1400" s="1">
        <v>486505.41666669998</v>
      </c>
      <c r="H1400" s="1">
        <v>486505.41666669998</v>
      </c>
      <c r="I1400" s="1">
        <v>486505.41666669998</v>
      </c>
      <c r="J1400" s="1">
        <v>486505.41666669998</v>
      </c>
      <c r="K1400" s="1">
        <v>486505.41666669998</v>
      </c>
      <c r="L1400" s="1">
        <v>486505.41666669998</v>
      </c>
      <c r="M1400" s="1">
        <v>486505.41666669998</v>
      </c>
      <c r="N1400" s="1">
        <v>486505.41666669998</v>
      </c>
      <c r="O1400" s="1">
        <v>486505.41666669998</v>
      </c>
      <c r="P1400" s="1">
        <v>486505.41666669998</v>
      </c>
      <c r="Q1400" s="1">
        <v>818323.33333329996</v>
      </c>
      <c r="R1400" s="1">
        <f>SUM(F1400:Q1400)</f>
        <v>5838065.0000002999</v>
      </c>
    </row>
    <row r="1401" spans="1:18" x14ac:dyDescent="0.25">
      <c r="A1401" s="1">
        <f>A1357+16</f>
        <v>518</v>
      </c>
      <c r="B1401" s="115"/>
      <c r="C1401" s="21" t="s">
        <v>8</v>
      </c>
      <c r="D1401" s="21" t="s">
        <v>9</v>
      </c>
      <c r="F1401" s="1">
        <v>0</v>
      </c>
      <c r="G1401" s="1">
        <v>0</v>
      </c>
      <c r="H1401" s="1">
        <v>0</v>
      </c>
      <c r="I1401" s="1">
        <v>0</v>
      </c>
      <c r="J1401" s="1">
        <v>0</v>
      </c>
      <c r="K1401" s="1">
        <v>0</v>
      </c>
      <c r="L1401" s="1">
        <v>0</v>
      </c>
      <c r="M1401" s="1">
        <v>0</v>
      </c>
      <c r="N1401" s="1">
        <v>0</v>
      </c>
      <c r="O1401" s="1">
        <v>0</v>
      </c>
      <c r="P1401" s="1">
        <v>0</v>
      </c>
      <c r="Q1401" s="1">
        <v>0</v>
      </c>
      <c r="R1401" s="1">
        <f>SUM(F1401:Q1401)</f>
        <v>0</v>
      </c>
    </row>
    <row r="1402" spans="1:18" x14ac:dyDescent="0.25">
      <c r="A1402" s="1">
        <f>A1358+16</f>
        <v>516</v>
      </c>
      <c r="B1402" s="115"/>
      <c r="C1402" s="21" t="s">
        <v>10</v>
      </c>
      <c r="D1402" s="21" t="s">
        <v>11</v>
      </c>
      <c r="F1402" s="1">
        <v>0</v>
      </c>
      <c r="G1402" s="1">
        <v>0</v>
      </c>
      <c r="H1402" s="1">
        <v>0</v>
      </c>
      <c r="I1402" s="1">
        <v>0</v>
      </c>
      <c r="J1402" s="1">
        <v>0</v>
      </c>
      <c r="K1402" s="1">
        <v>0</v>
      </c>
      <c r="L1402" s="1">
        <v>0</v>
      </c>
      <c r="M1402" s="1">
        <v>0</v>
      </c>
      <c r="N1402" s="1">
        <v>0</v>
      </c>
      <c r="O1402" s="1">
        <v>0</v>
      </c>
      <c r="P1402" s="1">
        <v>0</v>
      </c>
      <c r="Q1402" s="1">
        <v>0</v>
      </c>
      <c r="R1402" s="1">
        <f>SUM(F1402:Q1402)</f>
        <v>0</v>
      </c>
    </row>
    <row r="1403" spans="1:18" x14ac:dyDescent="0.25">
      <c r="A1403" s="1">
        <f>A1359+16</f>
        <v>525</v>
      </c>
      <c r="B1403" s="115"/>
      <c r="C1403" s="21" t="s">
        <v>12</v>
      </c>
      <c r="D1403" s="21" t="s">
        <v>13</v>
      </c>
      <c r="F1403" s="1">
        <v>184479.16666670001</v>
      </c>
      <c r="G1403" s="1">
        <v>1187595.8333334001</v>
      </c>
      <c r="H1403" s="1">
        <v>1187595.8333334001</v>
      </c>
      <c r="I1403" s="1">
        <v>1187595.8333334001</v>
      </c>
      <c r="J1403" s="1">
        <v>1187595.8333334001</v>
      </c>
      <c r="K1403" s="1">
        <v>1187595.8333334001</v>
      </c>
      <c r="L1403" s="1">
        <v>1187595.8333334001</v>
      </c>
      <c r="M1403" s="1">
        <v>1187595.8333334001</v>
      </c>
      <c r="N1403" s="1">
        <v>1187595.8333334001</v>
      </c>
      <c r="O1403" s="1">
        <v>1187595.8333334001</v>
      </c>
      <c r="P1403" s="1">
        <v>1187595.8333334001</v>
      </c>
      <c r="Q1403" s="1">
        <v>2190712.5</v>
      </c>
      <c r="R1403" s="1">
        <f>SUM(F1403:Q1403)</f>
        <v>14251150.000000697</v>
      </c>
    </row>
    <row r="1404" spans="1:18" x14ac:dyDescent="0.25">
      <c r="A1404" s="1">
        <f>A1360+16</f>
        <v>523</v>
      </c>
      <c r="B1404" s="115"/>
      <c r="C1404" s="21" t="s">
        <v>14</v>
      </c>
      <c r="D1404" s="21" t="s">
        <v>15</v>
      </c>
      <c r="F1404" s="1">
        <v>0</v>
      </c>
      <c r="G1404" s="1">
        <v>0</v>
      </c>
      <c r="H1404" s="1">
        <v>0</v>
      </c>
      <c r="I1404" s="1">
        <v>0</v>
      </c>
      <c r="J1404" s="1">
        <v>0</v>
      </c>
      <c r="K1404" s="1">
        <v>0</v>
      </c>
      <c r="L1404" s="1">
        <v>0</v>
      </c>
      <c r="M1404" s="1">
        <v>0</v>
      </c>
      <c r="N1404" s="1">
        <v>0</v>
      </c>
      <c r="O1404" s="1">
        <v>0</v>
      </c>
      <c r="P1404" s="1">
        <v>0</v>
      </c>
      <c r="Q1404" s="1">
        <v>0</v>
      </c>
      <c r="R1404" s="1">
        <f>SUM(F1404:Q1404)</f>
        <v>0</v>
      </c>
    </row>
    <row r="1405" spans="1:18" x14ac:dyDescent="0.25">
      <c r="B1405" s="115">
        <v>2</v>
      </c>
      <c r="C1405" s="21" t="s">
        <v>16</v>
      </c>
      <c r="D1405" s="115"/>
      <c r="E1405" s="1">
        <v>80652603.504210502</v>
      </c>
      <c r="F1405" s="1">
        <f t="shared" ref="F1405:Q1405" si="216">E1405+F1401-F1402</f>
        <v>80652603.504210502</v>
      </c>
      <c r="G1405" s="1">
        <f t="shared" si="216"/>
        <v>80652603.504210502</v>
      </c>
      <c r="H1405" s="1">
        <f t="shared" si="216"/>
        <v>80652603.504210502</v>
      </c>
      <c r="I1405" s="1">
        <f t="shared" si="216"/>
        <v>80652603.504210502</v>
      </c>
      <c r="J1405" s="1">
        <f t="shared" si="216"/>
        <v>80652603.504210502</v>
      </c>
      <c r="K1405" s="1">
        <f t="shared" si="216"/>
        <v>80652603.504210502</v>
      </c>
      <c r="L1405" s="1">
        <f t="shared" si="216"/>
        <v>80652603.504210502</v>
      </c>
      <c r="M1405" s="1">
        <f t="shared" si="216"/>
        <v>80652603.504210502</v>
      </c>
      <c r="N1405" s="1">
        <f t="shared" si="216"/>
        <v>80652603.504210502</v>
      </c>
      <c r="O1405" s="1">
        <f t="shared" si="216"/>
        <v>80652603.504210502</v>
      </c>
      <c r="P1405" s="1">
        <f t="shared" si="216"/>
        <v>80652603.504210502</v>
      </c>
      <c r="Q1405" s="1">
        <f t="shared" si="216"/>
        <v>80652603.504210502</v>
      </c>
    </row>
    <row r="1406" spans="1:18" x14ac:dyDescent="0.25">
      <c r="B1406" s="115">
        <v>3</v>
      </c>
      <c r="C1406" s="21" t="s">
        <v>17</v>
      </c>
      <c r="D1406" s="115"/>
      <c r="E1406" s="1">
        <v>-30151577.155915335</v>
      </c>
      <c r="F1406" s="1">
        <f>E1406-F1418-F1420+F1402+F1403-F1404</f>
        <v>-30115727.889248632</v>
      </c>
      <c r="G1406" s="1">
        <f t="shared" ref="G1406:Q1406" si="217">F1406-G1418-G1420+G1402+G1403-G1404</f>
        <v>-29076761.955915231</v>
      </c>
      <c r="H1406" s="1">
        <f t="shared" si="217"/>
        <v>-28037796.022581831</v>
      </c>
      <c r="I1406" s="1">
        <f t="shared" si="217"/>
        <v>-26998830.08924843</v>
      </c>
      <c r="J1406" s="1">
        <f t="shared" si="217"/>
        <v>-25959864.155915029</v>
      </c>
      <c r="K1406" s="1">
        <f t="shared" si="217"/>
        <v>-24920898.222581629</v>
      </c>
      <c r="L1406" s="1">
        <f t="shared" si="217"/>
        <v>-23881932.289248228</v>
      </c>
      <c r="M1406" s="1">
        <f t="shared" si="217"/>
        <v>-22842966.355914827</v>
      </c>
      <c r="N1406" s="1">
        <f t="shared" si="217"/>
        <v>-21804000.422581427</v>
      </c>
      <c r="O1406" s="1">
        <f t="shared" si="217"/>
        <v>-20765034.489248026</v>
      </c>
      <c r="P1406" s="1">
        <f t="shared" si="217"/>
        <v>-19726068.555914626</v>
      </c>
      <c r="Q1406" s="1">
        <f t="shared" si="217"/>
        <v>-17683985.955914624</v>
      </c>
    </row>
    <row r="1407" spans="1:18" x14ac:dyDescent="0.25">
      <c r="B1407" s="115">
        <v>4</v>
      </c>
      <c r="C1407" s="21" t="s">
        <v>18</v>
      </c>
      <c r="D1407" s="115"/>
      <c r="E1407" s="1">
        <v>-20225461.00863339</v>
      </c>
      <c r="F1407" s="13">
        <f t="shared" ref="F1407:Q1407" si="218">E1407+F1400-F1401</f>
        <v>-20070773.50863339</v>
      </c>
      <c r="G1407" s="13">
        <f t="shared" si="218"/>
        <v>-19584268.091966689</v>
      </c>
      <c r="H1407" s="13">
        <f t="shared" si="218"/>
        <v>-19097762.675299987</v>
      </c>
      <c r="I1407" s="13">
        <f t="shared" si="218"/>
        <v>-18611257.258633286</v>
      </c>
      <c r="J1407" s="13">
        <f t="shared" si="218"/>
        <v>-18124751.841966584</v>
      </c>
      <c r="K1407" s="13">
        <f t="shared" si="218"/>
        <v>-17638246.425299883</v>
      </c>
      <c r="L1407" s="13">
        <f t="shared" si="218"/>
        <v>-17151741.008633181</v>
      </c>
      <c r="M1407" s="13">
        <f t="shared" si="218"/>
        <v>-16665235.591966482</v>
      </c>
      <c r="N1407" s="13">
        <f t="shared" si="218"/>
        <v>-16178730.175299782</v>
      </c>
      <c r="O1407" s="13">
        <f t="shared" si="218"/>
        <v>-15692224.758633083</v>
      </c>
      <c r="P1407" s="13">
        <f t="shared" si="218"/>
        <v>-15205719.341966383</v>
      </c>
      <c r="Q1407" s="13">
        <f t="shared" si="218"/>
        <v>-14387396.008633083</v>
      </c>
    </row>
    <row r="1408" spans="1:18" x14ac:dyDescent="0.25">
      <c r="B1408" s="115"/>
      <c r="C1408" s="21" t="s">
        <v>251</v>
      </c>
      <c r="D1408" s="115"/>
      <c r="E1408" s="188">
        <v>40179025.886061773</v>
      </c>
      <c r="F1408" s="23">
        <f t="shared" ref="F1408:Q1408" si="219">E1408-F1419+F1422</f>
        <v>42793538.822695106</v>
      </c>
      <c r="G1408" s="23">
        <f t="shared" si="219"/>
        <v>45904159.359328441</v>
      </c>
      <c r="H1408" s="23">
        <f t="shared" si="219"/>
        <v>49256839.035961777</v>
      </c>
      <c r="I1408" s="23">
        <f t="shared" si="219"/>
        <v>51669863.962595113</v>
      </c>
      <c r="J1408" s="23">
        <f t="shared" si="219"/>
        <v>53193593.509228453</v>
      </c>
      <c r="K1408" s="23">
        <f t="shared" si="219"/>
        <v>54757280.055861786</v>
      </c>
      <c r="L1408" s="23">
        <f t="shared" si="219"/>
        <v>56019969.442495123</v>
      </c>
      <c r="M1408" s="23">
        <f t="shared" si="219"/>
        <v>57282658.829128459</v>
      </c>
      <c r="N1408" s="23">
        <f t="shared" si="219"/>
        <v>58545348.215761796</v>
      </c>
      <c r="O1408" s="23">
        <f t="shared" si="219"/>
        <v>59743012.269061796</v>
      </c>
      <c r="P1408" s="23">
        <f t="shared" si="219"/>
        <v>60778063.322361797</v>
      </c>
      <c r="Q1408" s="23">
        <f t="shared" si="219"/>
        <v>61813114.375661798</v>
      </c>
    </row>
    <row r="1409" spans="1:21" x14ac:dyDescent="0.25">
      <c r="B1409" s="115">
        <v>5</v>
      </c>
      <c r="C1409" s="21" t="s">
        <v>19</v>
      </c>
      <c r="D1409" s="115"/>
      <c r="E1409" s="23">
        <f>ROUND(SUM(E1405:E1408),2)</f>
        <v>70454591.230000004</v>
      </c>
      <c r="F1409" s="23">
        <f>ROUND(SUM(F1405:F1408),2)</f>
        <v>73259640.930000007</v>
      </c>
      <c r="G1409" s="23">
        <f t="shared" ref="G1409:Q1409" si="220">ROUND(SUM(G1405:G1408),2)</f>
        <v>77895732.819999993</v>
      </c>
      <c r="H1409" s="23">
        <f t="shared" si="220"/>
        <v>82773883.840000004</v>
      </c>
      <c r="I1409" s="23">
        <f t="shared" si="220"/>
        <v>86712380.120000005</v>
      </c>
      <c r="J1409" s="23">
        <f t="shared" si="220"/>
        <v>89761581.019999996</v>
      </c>
      <c r="K1409" s="23">
        <f t="shared" si="220"/>
        <v>92850738.909999996</v>
      </c>
      <c r="L1409" s="23">
        <f t="shared" si="220"/>
        <v>95638899.650000006</v>
      </c>
      <c r="M1409" s="23">
        <f t="shared" si="220"/>
        <v>98427060.390000001</v>
      </c>
      <c r="N1409" s="23">
        <f t="shared" si="220"/>
        <v>101215221.12</v>
      </c>
      <c r="O1409" s="23">
        <f t="shared" si="220"/>
        <v>103938356.53</v>
      </c>
      <c r="P1409" s="23">
        <f t="shared" si="220"/>
        <v>106498878.93000001</v>
      </c>
      <c r="Q1409" s="23">
        <f t="shared" si="220"/>
        <v>110394335.92</v>
      </c>
    </row>
    <row r="1410" spans="1:21" x14ac:dyDescent="0.25">
      <c r="B1410" s="115"/>
      <c r="C1410" s="21"/>
    </row>
    <row r="1411" spans="1:21" x14ac:dyDescent="0.25">
      <c r="B1411" s="115">
        <v>6</v>
      </c>
      <c r="C1411" s="21" t="s">
        <v>20</v>
      </c>
      <c r="D1411" s="21"/>
      <c r="F1411" s="1">
        <f t="shared" ref="F1411:Q1411" si="221">(E1409+F1409)/2</f>
        <v>71857116.080000013</v>
      </c>
      <c r="G1411" s="1">
        <f t="shared" si="221"/>
        <v>75577686.875</v>
      </c>
      <c r="H1411" s="1">
        <f t="shared" si="221"/>
        <v>80334808.329999998</v>
      </c>
      <c r="I1411" s="1">
        <f t="shared" si="221"/>
        <v>84743131.980000004</v>
      </c>
      <c r="J1411" s="1">
        <f t="shared" si="221"/>
        <v>88236980.569999993</v>
      </c>
      <c r="K1411" s="1">
        <f t="shared" si="221"/>
        <v>91306159.965000004</v>
      </c>
      <c r="L1411" s="1">
        <f t="shared" si="221"/>
        <v>94244819.280000001</v>
      </c>
      <c r="M1411" s="1">
        <f t="shared" si="221"/>
        <v>97032980.020000011</v>
      </c>
      <c r="N1411" s="1">
        <f t="shared" si="221"/>
        <v>99821140.754999995</v>
      </c>
      <c r="O1411" s="1">
        <f t="shared" si="221"/>
        <v>102576788.825</v>
      </c>
      <c r="P1411" s="1">
        <f t="shared" si="221"/>
        <v>105218617.73</v>
      </c>
      <c r="Q1411" s="1">
        <f t="shared" si="221"/>
        <v>108446607.42500001</v>
      </c>
    </row>
    <row r="1412" spans="1:21" x14ac:dyDescent="0.25">
      <c r="B1412" s="24"/>
      <c r="C1412" s="25"/>
    </row>
    <row r="1413" spans="1:21" x14ac:dyDescent="0.25">
      <c r="B1413" s="115">
        <v>7</v>
      </c>
      <c r="C1413" s="21" t="s">
        <v>21</v>
      </c>
      <c r="F1413" s="26"/>
      <c r="G1413" s="26"/>
      <c r="H1413" s="26"/>
      <c r="I1413" s="26"/>
      <c r="J1413" s="26"/>
      <c r="K1413" s="26"/>
      <c r="L1413" s="26"/>
      <c r="M1413" s="26"/>
      <c r="N1413" s="26"/>
      <c r="O1413" s="26"/>
      <c r="P1413" s="26"/>
      <c r="Q1413" s="26"/>
    </row>
    <row r="1414" spans="1:21" x14ac:dyDescent="0.25">
      <c r="B1414" s="24"/>
      <c r="C1414" s="21" t="s">
        <v>6</v>
      </c>
      <c r="D1414" s="21" t="s">
        <v>454</v>
      </c>
      <c r="F1414" s="1">
        <f>F1411*Inputs!C$15</f>
        <v>358632.07700655592</v>
      </c>
      <c r="G1414" s="1">
        <f>G1411*Inputs!D$15</f>
        <v>377201.09430993971</v>
      </c>
      <c r="H1414" s="1">
        <f>H1411*Inputs!E$15</f>
        <v>400943.43801991706</v>
      </c>
      <c r="I1414" s="1">
        <f>I1411*Inputs!F$15</f>
        <v>422944.96484095592</v>
      </c>
      <c r="J1414" s="1">
        <f>J1411*Inputs!G$15</f>
        <v>440382.4330408086</v>
      </c>
      <c r="K1414" s="1">
        <f>K1411*Inputs!H$15</f>
        <v>455700.41741286637</v>
      </c>
      <c r="L1414" s="1">
        <f>L1411*Inputs!I$15</f>
        <v>470366.98839770502</v>
      </c>
      <c r="M1414" s="1">
        <f>M1411*Inputs!J$15</f>
        <v>484282.43521442811</v>
      </c>
      <c r="N1414" s="1">
        <f>N1411*Inputs!K$15</f>
        <v>498197.8820061966</v>
      </c>
      <c r="O1414" s="1">
        <f>O1411*Inputs!L$15</f>
        <v>511951.06115887722</v>
      </c>
      <c r="P1414" s="1">
        <f>P1411*Inputs!M$15</f>
        <v>525136.17961313436</v>
      </c>
      <c r="Q1414" s="1">
        <f>Q1411*Inputs!N$15</f>
        <v>541246.77118745761</v>
      </c>
      <c r="R1414" s="1">
        <f>SUM(F1414:Q1414)</f>
        <v>5486985.7422088413</v>
      </c>
    </row>
    <row r="1415" spans="1:21" x14ac:dyDescent="0.25">
      <c r="B1415" s="24"/>
      <c r="C1415" s="21" t="s">
        <v>8</v>
      </c>
      <c r="D1415" s="21" t="s">
        <v>455</v>
      </c>
      <c r="F1415" s="1">
        <f>F1411*Inputs!C$14</f>
        <v>53446.217018325726</v>
      </c>
      <c r="G1415" s="1">
        <f>G1411*Inputs!D$14</f>
        <v>56213.520313941284</v>
      </c>
      <c r="H1415" s="1">
        <f>H1411*Inputs!E$14</f>
        <v>59751.794037359316</v>
      </c>
      <c r="I1415" s="1">
        <f>I1411*Inputs!F$14</f>
        <v>63030.637321615402</v>
      </c>
      <c r="J1415" s="1">
        <f>J1411*Inputs!G$14</f>
        <v>65629.308130535952</v>
      </c>
      <c r="K1415" s="1">
        <f>K1411*Inputs!H$14</f>
        <v>67912.116528116487</v>
      </c>
      <c r="L1415" s="1">
        <f>L1411*Inputs!I$14</f>
        <v>70097.846098971466</v>
      </c>
      <c r="M1415" s="1">
        <f>M1411*Inputs!J$14</f>
        <v>72171.637146000299</v>
      </c>
      <c r="N1415" s="1">
        <f>N1411*Inputs!K$14</f>
        <v>74245.428189310202</v>
      </c>
      <c r="O1415" s="1">
        <f>O1411*Inputs!L$14</f>
        <v>76295.03681278156</v>
      </c>
      <c r="P1415" s="1">
        <f>P1411*Inputs!M$14</f>
        <v>78259.988493067751</v>
      </c>
      <c r="Q1415" s="1">
        <f>Q1411*Inputs!N$14</f>
        <v>80660.917547607256</v>
      </c>
      <c r="R1415" s="1">
        <f>SUM(F1415:Q1415)</f>
        <v>817714.44763763272</v>
      </c>
    </row>
    <row r="1416" spans="1:21" x14ac:dyDescent="0.25">
      <c r="B1416" s="24"/>
      <c r="C1416" s="25"/>
      <c r="G1416" s="26"/>
      <c r="H1416" s="26"/>
      <c r="I1416" s="26"/>
      <c r="J1416" s="26"/>
      <c r="K1416" s="26"/>
      <c r="L1416" s="26"/>
      <c r="M1416" s="26"/>
      <c r="N1416" s="26"/>
      <c r="O1416" s="26"/>
      <c r="P1416" s="26"/>
      <c r="Q1416" s="26"/>
    </row>
    <row r="1417" spans="1:21" x14ac:dyDescent="0.25">
      <c r="B1417" s="115">
        <v>8</v>
      </c>
      <c r="C1417" s="21" t="s">
        <v>24</v>
      </c>
    </row>
    <row r="1418" spans="1:21" x14ac:dyDescent="0.25">
      <c r="A1418" s="1">
        <f>A1374+16</f>
        <v>521</v>
      </c>
      <c r="B1418" s="24"/>
      <c r="C1418" s="21" t="s">
        <v>6</v>
      </c>
      <c r="D1418" s="21" t="s">
        <v>25</v>
      </c>
      <c r="E1418" s="27"/>
      <c r="F1418" s="1">
        <v>93769.24</v>
      </c>
      <c r="G1418" s="1">
        <v>93769.24</v>
      </c>
      <c r="H1418" s="1">
        <v>93769.24</v>
      </c>
      <c r="I1418" s="1">
        <v>93769.24</v>
      </c>
      <c r="J1418" s="1">
        <v>93769.24</v>
      </c>
      <c r="K1418" s="1">
        <v>93769.24</v>
      </c>
      <c r="L1418" s="1">
        <v>93769.24</v>
      </c>
      <c r="M1418" s="1">
        <v>93769.24</v>
      </c>
      <c r="N1418" s="1">
        <v>93769.24</v>
      </c>
      <c r="O1418" s="1">
        <v>93769.24</v>
      </c>
      <c r="P1418" s="1">
        <v>93769.24</v>
      </c>
      <c r="Q1418" s="1">
        <v>93769.24</v>
      </c>
      <c r="R1418" s="1">
        <f>SUM(F1418:Q1418)</f>
        <v>1125230.8800000001</v>
      </c>
    </row>
    <row r="1419" spans="1:21" x14ac:dyDescent="0.25">
      <c r="A1419" s="1">
        <v>0</v>
      </c>
      <c r="B1419" s="24"/>
      <c r="C1419" s="21" t="s">
        <v>8</v>
      </c>
      <c r="D1419" s="21" t="s">
        <v>26</v>
      </c>
      <c r="E1419" s="27"/>
      <c r="F1419" s="1">
        <v>23057.613366666668</v>
      </c>
      <c r="G1419" s="1">
        <v>23057.613366666668</v>
      </c>
      <c r="H1419" s="1">
        <v>23057.613366666668</v>
      </c>
      <c r="I1419" s="1">
        <v>23057.613366666668</v>
      </c>
      <c r="J1419" s="1">
        <v>23057.613366666668</v>
      </c>
      <c r="K1419" s="1">
        <v>23057.613366666668</v>
      </c>
      <c r="L1419" s="1">
        <v>23057.613366666668</v>
      </c>
      <c r="M1419" s="1">
        <v>23057.613366666668</v>
      </c>
      <c r="N1419" s="1">
        <v>23057.613366666668</v>
      </c>
      <c r="O1419" s="1">
        <v>23057.613366666668</v>
      </c>
      <c r="P1419" s="1">
        <v>23057.613366666668</v>
      </c>
      <c r="Q1419" s="1">
        <v>23057.613366666668</v>
      </c>
      <c r="R1419" s="1">
        <f>SUM(F1419:Q1419)</f>
        <v>276691.36039999995</v>
      </c>
      <c r="U1419" s="32"/>
    </row>
    <row r="1420" spans="1:21" x14ac:dyDescent="0.25">
      <c r="B1420" s="24"/>
      <c r="C1420" s="21" t="s">
        <v>10</v>
      </c>
      <c r="D1420" s="21" t="s">
        <v>27</v>
      </c>
      <c r="E1420" s="27"/>
      <c r="F1420" s="1">
        <v>54860.66</v>
      </c>
      <c r="G1420" s="1">
        <v>54860.66</v>
      </c>
      <c r="H1420" s="1">
        <v>54860.66</v>
      </c>
      <c r="I1420" s="1">
        <v>54860.66</v>
      </c>
      <c r="J1420" s="1">
        <v>54860.66</v>
      </c>
      <c r="K1420" s="1">
        <v>54860.66</v>
      </c>
      <c r="L1420" s="1">
        <v>54860.66</v>
      </c>
      <c r="M1420" s="1">
        <v>54860.66</v>
      </c>
      <c r="N1420" s="1">
        <v>54860.66</v>
      </c>
      <c r="O1420" s="1">
        <v>54860.66</v>
      </c>
      <c r="P1420" s="1">
        <v>54860.66</v>
      </c>
      <c r="Q1420" s="1">
        <v>54860.66</v>
      </c>
      <c r="R1420" s="1">
        <f>SUM(F1420:Q1420)</f>
        <v>658327.92000000027</v>
      </c>
    </row>
    <row r="1421" spans="1:21" x14ac:dyDescent="0.25">
      <c r="B1421" s="24"/>
      <c r="C1421" s="21" t="s">
        <v>12</v>
      </c>
      <c r="D1421" s="21" t="s">
        <v>28</v>
      </c>
      <c r="E1421" s="27"/>
      <c r="F1421" s="1">
        <f>SUMIF(Inputs!$C$51:$S$51,$T$1392,Inputs!$C$50:$S$50)+SUMIF(Inputs!$C$64:$O$64,$T$1392,Inputs!$C$63:$O$63)</f>
        <v>6073.2178460415871</v>
      </c>
      <c r="G1421" s="1">
        <f>SUMIF(Inputs!$C$51:$S$51,$T$1392,Inputs!$C$50:$S$50)+SUMIF(Inputs!$C$64:$O$64,$T$1392,Inputs!$C$63:$O$63)</f>
        <v>6073.2178460415871</v>
      </c>
      <c r="H1421" s="1">
        <f>SUMIF(Inputs!$C$51:$S$51,$T$1392,Inputs!$C$50:$S$50)+SUMIF(Inputs!$C$64:$O$64,$T$1392,Inputs!$C$63:$O$63)</f>
        <v>6073.2178460415871</v>
      </c>
      <c r="I1421" s="1">
        <f>SUMIF(Inputs!$C$51:$S$51,$T$1392,Inputs!$C$50:$S$50)+SUMIF(Inputs!$C$64:$O$64,$T$1392,Inputs!$C$63:$O$63)</f>
        <v>6073.2178460415871</v>
      </c>
      <c r="J1421" s="1">
        <f>SUMIF(Inputs!$C$51:$S$51,$T$1392,Inputs!$C$50:$S$50)+SUMIF(Inputs!$C$64:$O$64,$T$1392,Inputs!$C$63:$O$63)</f>
        <v>6073.2178460415871</v>
      </c>
      <c r="K1421" s="1">
        <f>SUMIF(Inputs!$C$51:$S$51,$T$1392,Inputs!$C$50:$S$50)+SUMIF(Inputs!$C$64:$O$64,$T$1392,Inputs!$C$63:$O$63)</f>
        <v>6073.2178460415871</v>
      </c>
      <c r="L1421" s="1">
        <f>SUMIF(Inputs!$C$51:$S$51,$T$1392,Inputs!$C$50:$S$50)+SUMIF(Inputs!$C$64:$O$64,$T$1392,Inputs!$C$63:$O$63)</f>
        <v>6073.2178460415871</v>
      </c>
      <c r="M1421" s="1">
        <f>SUMIF(Inputs!$C$51:$S$51,$T$1392,Inputs!$C$50:$S$50)+SUMIF(Inputs!$C$64:$O$64,$T$1392,Inputs!$C$63:$O$63)</f>
        <v>6073.2178460415871</v>
      </c>
      <c r="N1421" s="1">
        <f>SUMIF(Inputs!$C$51:$S$51,$T$1392,Inputs!$C$50:$S$50)+SUMIF(Inputs!$C$64:$O$64,$T$1392,Inputs!$C$63:$O$63)</f>
        <v>6073.2178460415871</v>
      </c>
      <c r="O1421" s="1">
        <f>SUMIF(Inputs!$C$51:$S$51,$T$1392,Inputs!$C$50:$S$50)+SUMIF(Inputs!$C$64:$O$64,$T$1392,Inputs!$C$63:$O$63)</f>
        <v>6073.2178460415871</v>
      </c>
      <c r="P1421" s="1">
        <f>SUMIF(Inputs!$C$51:$S$51,$T$1392,Inputs!$C$50:$S$50)+SUMIF(Inputs!$C$64:$O$64,$T$1392,Inputs!$C$63:$O$63)</f>
        <v>6073.2178460415871</v>
      </c>
      <c r="Q1421" s="1">
        <f>SUMIF(Inputs!$C$51:$S$51,$T$1392,Inputs!$C$50:$S$50)+SUMIF(Inputs!$C$64:$O$64,$T$1392,Inputs!$C$63:$O$63)</f>
        <v>6073.2178460415871</v>
      </c>
      <c r="R1421" s="1">
        <f>SUM(F1421:Q1421)</f>
        <v>72878.614152499053</v>
      </c>
    </row>
    <row r="1422" spans="1:21" x14ac:dyDescent="0.25">
      <c r="B1422" s="24"/>
      <c r="C1422" s="21" t="s">
        <v>14</v>
      </c>
      <c r="D1422" s="21" t="s">
        <v>29</v>
      </c>
      <c r="E1422" s="27"/>
      <c r="F1422" s="23">
        <v>2637570.5499999998</v>
      </c>
      <c r="G1422" s="23">
        <v>3133678.15</v>
      </c>
      <c r="H1422" s="23">
        <v>3375737.29</v>
      </c>
      <c r="I1422" s="23">
        <v>2436082.54</v>
      </c>
      <c r="J1422" s="23">
        <v>1546787.1600000001</v>
      </c>
      <c r="K1422" s="23">
        <v>1586744.1600000001</v>
      </c>
      <c r="L1422" s="23">
        <v>1285747</v>
      </c>
      <c r="M1422" s="23">
        <v>1285747</v>
      </c>
      <c r="N1422" s="23">
        <v>1285747</v>
      </c>
      <c r="O1422" s="23">
        <v>1220721.6666666667</v>
      </c>
      <c r="P1422" s="23">
        <v>1058108.6666666667</v>
      </c>
      <c r="Q1422" s="23">
        <v>1058108.6666666667</v>
      </c>
      <c r="R1422" s="23">
        <f>SUM(F1422:Q1422)</f>
        <v>21910779.850000001</v>
      </c>
      <c r="U1422" s="32"/>
    </row>
    <row r="1423" spans="1:21" x14ac:dyDescent="0.25">
      <c r="B1423" s="24"/>
      <c r="C1423" s="25"/>
      <c r="D1423" s="28"/>
      <c r="F1423" s="28"/>
      <c r="G1423" s="28"/>
      <c r="H1423" s="28"/>
      <c r="I1423" s="28"/>
      <c r="J1423" s="28"/>
      <c r="K1423" s="28"/>
      <c r="L1423" s="28"/>
      <c r="M1423" s="28"/>
      <c r="N1423" s="28"/>
      <c r="O1423" s="28"/>
      <c r="P1423" s="28"/>
      <c r="Q1423" s="28"/>
    </row>
    <row r="1424" spans="1:21" ht="13" thickBot="1" x14ac:dyDescent="0.3">
      <c r="B1424" s="115">
        <v>9</v>
      </c>
      <c r="C1424" s="21" t="s">
        <v>457</v>
      </c>
      <c r="F1424" s="29">
        <f>ROUND(SUM(F1414:F1421),2)</f>
        <v>589839.03</v>
      </c>
      <c r="G1424" s="29">
        <f t="shared" ref="G1424:Q1424" si="222">ROUND(SUM(G1414:G1421),2)</f>
        <v>611175.35</v>
      </c>
      <c r="H1424" s="29">
        <f t="shared" si="222"/>
        <v>638455.96</v>
      </c>
      <c r="I1424" s="29">
        <f t="shared" si="222"/>
        <v>663736.32999999996</v>
      </c>
      <c r="J1424" s="29">
        <f t="shared" si="222"/>
        <v>683772.47</v>
      </c>
      <c r="K1424" s="29">
        <f t="shared" si="222"/>
        <v>701373.27</v>
      </c>
      <c r="L1424" s="29">
        <f t="shared" si="222"/>
        <v>718225.57</v>
      </c>
      <c r="M1424" s="29">
        <f t="shared" si="222"/>
        <v>734214.8</v>
      </c>
      <c r="N1424" s="29">
        <f t="shared" si="222"/>
        <v>750204.04</v>
      </c>
      <c r="O1424" s="29">
        <f t="shared" si="222"/>
        <v>766006.83</v>
      </c>
      <c r="P1424" s="29">
        <f t="shared" si="222"/>
        <v>781156.9</v>
      </c>
      <c r="Q1424" s="29">
        <f t="shared" si="222"/>
        <v>799668.42</v>
      </c>
      <c r="R1424" s="29">
        <f>ROUND(SUM(R1414:R1421),2)</f>
        <v>8437828.9600000009</v>
      </c>
    </row>
    <row r="1425" spans="2:21" ht="13" thickTop="1" x14ac:dyDescent="0.25">
      <c r="B1425" s="24"/>
      <c r="C1425" s="25"/>
    </row>
    <row r="1426" spans="2:21" x14ac:dyDescent="0.25">
      <c r="B1426" s="30"/>
      <c r="C1426" s="30" t="s">
        <v>33</v>
      </c>
    </row>
    <row r="1427" spans="2:21" x14ac:dyDescent="0.25">
      <c r="C1427" s="21" t="s">
        <v>34</v>
      </c>
      <c r="D1427" s="21" t="s">
        <v>592</v>
      </c>
    </row>
    <row r="1428" spans="2:21" x14ac:dyDescent="0.25">
      <c r="C1428" s="21" t="s">
        <v>36</v>
      </c>
      <c r="D1428" s="21" t="s">
        <v>37</v>
      </c>
    </row>
    <row r="1429" spans="2:21" x14ac:dyDescent="0.25">
      <c r="C1429" s="21" t="s">
        <v>38</v>
      </c>
      <c r="D1429" s="21" t="s">
        <v>39</v>
      </c>
    </row>
    <row r="1430" spans="2:21" x14ac:dyDescent="0.25">
      <c r="C1430" s="21" t="s">
        <v>40</v>
      </c>
      <c r="D1430" s="21" t="s">
        <v>456</v>
      </c>
    </row>
    <row r="1431" spans="2:21" x14ac:dyDescent="0.25">
      <c r="C1431" s="21" t="s">
        <v>42</v>
      </c>
      <c r="D1431" s="31" t="s">
        <v>43</v>
      </c>
    </row>
    <row r="1432" spans="2:21" x14ac:dyDescent="0.25">
      <c r="C1432" s="21" t="s">
        <v>44</v>
      </c>
      <c r="D1432" s="31" t="s">
        <v>45</v>
      </c>
      <c r="G1432" s="32"/>
    </row>
    <row r="1433" spans="2:21" x14ac:dyDescent="0.25">
      <c r="C1433" s="21" t="s">
        <v>46</v>
      </c>
      <c r="D1433" s="21" t="s">
        <v>467</v>
      </c>
    </row>
    <row r="1434" spans="2:21" x14ac:dyDescent="0.25">
      <c r="C1434" s="21" t="s">
        <v>48</v>
      </c>
      <c r="D1434" s="21" t="s">
        <v>579</v>
      </c>
    </row>
    <row r="1435" spans="2:21" x14ac:dyDescent="0.25">
      <c r="B1435" s="21"/>
      <c r="C1435" s="21"/>
    </row>
    <row r="1436" spans="2:21" ht="13" hidden="1" x14ac:dyDescent="0.3">
      <c r="B1436" s="8" t="str">
        <f>Inputs!$A$6</f>
        <v>JANUARY 2021 THROUGH DECEMBER 2021</v>
      </c>
      <c r="C1436" s="8"/>
      <c r="D1436" s="8"/>
      <c r="E1436" s="8"/>
      <c r="F1436" s="8"/>
      <c r="G1436" s="8"/>
      <c r="H1436" s="8"/>
      <c r="I1436" s="8"/>
      <c r="J1436" s="8"/>
      <c r="K1436" s="8"/>
      <c r="L1436" s="8"/>
      <c r="M1436" s="8"/>
      <c r="N1436" s="8"/>
      <c r="O1436" s="8"/>
      <c r="P1436" s="8"/>
      <c r="Q1436" s="8"/>
      <c r="R1436" s="8"/>
      <c r="T1436" s="1">
        <v>28</v>
      </c>
      <c r="U1436" s="1" t="s">
        <v>169</v>
      </c>
    </row>
    <row r="1437" spans="2:21" hidden="1" x14ac:dyDescent="0.25">
      <c r="B1437" s="9" t="str">
        <f>Inputs!$A$7</f>
        <v>Return on Capital Investments, Depreciation and Taxes</v>
      </c>
      <c r="C1437" s="9"/>
      <c r="D1437" s="9"/>
      <c r="E1437" s="9"/>
      <c r="F1437" s="9"/>
      <c r="G1437" s="9"/>
      <c r="H1437" s="9"/>
      <c r="I1437" s="9"/>
      <c r="J1437" s="9"/>
      <c r="K1437" s="9"/>
      <c r="L1437" s="9"/>
      <c r="M1437" s="9"/>
      <c r="N1437" s="9"/>
      <c r="O1437" s="9"/>
      <c r="P1437" s="9"/>
      <c r="Q1437" s="9"/>
      <c r="R1437" s="9"/>
    </row>
    <row r="1438" spans="2:21" hidden="1" x14ac:dyDescent="0.25">
      <c r="B1438" s="9" t="s">
        <v>684</v>
      </c>
      <c r="C1438" s="9"/>
      <c r="D1438" s="9"/>
      <c r="E1438" s="9"/>
      <c r="F1438" s="9"/>
      <c r="G1438" s="9"/>
      <c r="H1438" s="9"/>
      <c r="I1438" s="9"/>
      <c r="J1438" s="9"/>
      <c r="K1438" s="9"/>
      <c r="L1438" s="9"/>
      <c r="M1438" s="9"/>
      <c r="N1438" s="9"/>
      <c r="O1438" s="9"/>
      <c r="P1438" s="9"/>
      <c r="Q1438" s="9"/>
      <c r="R1438" s="9"/>
    </row>
    <row r="1439" spans="2:21" hidden="1" x14ac:dyDescent="0.25">
      <c r="B1439" s="9"/>
      <c r="C1439" s="9"/>
      <c r="D1439" s="9"/>
      <c r="E1439" s="9"/>
      <c r="F1439" s="9"/>
      <c r="G1439" s="9"/>
      <c r="H1439" s="9"/>
      <c r="I1439" s="9"/>
      <c r="J1439" s="9"/>
      <c r="K1439" s="9"/>
      <c r="L1439" s="9"/>
      <c r="M1439" s="9"/>
      <c r="N1439" s="9"/>
      <c r="O1439" s="9"/>
      <c r="P1439" s="9"/>
      <c r="Q1439" s="9"/>
      <c r="R1439" s="9"/>
    </row>
    <row r="1440" spans="2:21" hidden="1" x14ac:dyDescent="0.25">
      <c r="B1440" s="9"/>
      <c r="C1440" s="9"/>
      <c r="D1440" s="9"/>
      <c r="E1440" s="9"/>
      <c r="F1440" s="9"/>
      <c r="G1440" s="9"/>
      <c r="H1440" s="9"/>
      <c r="I1440" s="9"/>
      <c r="J1440" s="9"/>
      <c r="K1440" s="9"/>
      <c r="L1440" s="9"/>
      <c r="M1440" s="9"/>
      <c r="N1440" s="9"/>
      <c r="O1440" s="9"/>
      <c r="P1440" s="9"/>
      <c r="Q1440" s="9"/>
      <c r="R1440" s="9"/>
    </row>
    <row r="1441" spans="1:18" ht="13" hidden="1" thickBot="1" x14ac:dyDescent="0.3">
      <c r="B1441" s="10"/>
      <c r="C1441" s="10"/>
      <c r="D1441" s="11"/>
      <c r="E1441" s="11"/>
      <c r="F1441" s="11"/>
      <c r="G1441" s="11"/>
      <c r="H1441" s="11"/>
      <c r="I1441" s="11"/>
      <c r="J1441" s="11"/>
      <c r="K1441" s="3"/>
      <c r="L1441" s="3"/>
      <c r="M1441" s="3"/>
      <c r="N1441" s="3"/>
      <c r="O1441" s="3"/>
      <c r="P1441" s="3"/>
      <c r="Q1441" s="3"/>
      <c r="R1441" s="3"/>
    </row>
    <row r="1442" spans="1:18" hidden="1" x14ac:dyDescent="0.25">
      <c r="B1442" s="12"/>
      <c r="C1442" s="13"/>
      <c r="D1442" s="14"/>
      <c r="E1442" s="15" t="s">
        <v>0</v>
      </c>
      <c r="F1442" s="15" t="str">
        <f>Inputs!C$11</f>
        <v>Estimated</v>
      </c>
      <c r="G1442" s="15" t="str">
        <f>Inputs!D$11</f>
        <v>Estimated</v>
      </c>
      <c r="H1442" s="15" t="str">
        <f>Inputs!E$11</f>
        <v>Estimated</v>
      </c>
      <c r="I1442" s="15" t="str">
        <f>Inputs!F$11</f>
        <v>Estimated</v>
      </c>
      <c r="J1442" s="15" t="str">
        <f>Inputs!G$11</f>
        <v>Estimated</v>
      </c>
      <c r="K1442" s="15" t="str">
        <f>Inputs!H$11</f>
        <v>Estimated</v>
      </c>
      <c r="L1442" s="15" t="str">
        <f>Inputs!I$11</f>
        <v>Estimated</v>
      </c>
      <c r="M1442" s="15" t="str">
        <f>Inputs!J$11</f>
        <v>Estimated</v>
      </c>
      <c r="N1442" s="15" t="str">
        <f>Inputs!K$11</f>
        <v>Estimated</v>
      </c>
      <c r="O1442" s="15" t="str">
        <f>Inputs!L$11</f>
        <v>Estimated</v>
      </c>
      <c r="P1442" s="15" t="str">
        <f>Inputs!M$11</f>
        <v>Estimated</v>
      </c>
      <c r="Q1442" s="15" t="str">
        <f>Inputs!N$11</f>
        <v>Estimated</v>
      </c>
      <c r="R1442" s="16" t="s">
        <v>1</v>
      </c>
    </row>
    <row r="1443" spans="1:18" ht="13" hidden="1" thickBot="1" x14ac:dyDescent="0.3">
      <c r="B1443" s="17" t="s">
        <v>2</v>
      </c>
      <c r="C1443" s="18"/>
      <c r="D1443" s="19" t="s">
        <v>3</v>
      </c>
      <c r="E1443" s="19" t="s">
        <v>4</v>
      </c>
      <c r="F1443" s="19" t="str">
        <f>Inputs!C$12</f>
        <v>January</v>
      </c>
      <c r="G1443" s="19" t="str">
        <f>Inputs!D$12</f>
        <v>February</v>
      </c>
      <c r="H1443" s="19" t="str">
        <f>Inputs!E$12</f>
        <v xml:space="preserve">March </v>
      </c>
      <c r="I1443" s="19" t="str">
        <f>Inputs!F$12</f>
        <v xml:space="preserve">April </v>
      </c>
      <c r="J1443" s="19" t="str">
        <f>Inputs!G$12</f>
        <v>May</v>
      </c>
      <c r="K1443" s="19" t="str">
        <f>Inputs!H$12</f>
        <v>June</v>
      </c>
      <c r="L1443" s="19" t="str">
        <f>Inputs!I$12</f>
        <v>July</v>
      </c>
      <c r="M1443" s="19" t="str">
        <f>Inputs!J$12</f>
        <v>August</v>
      </c>
      <c r="N1443" s="19" t="str">
        <f>Inputs!K$12</f>
        <v>September</v>
      </c>
      <c r="O1443" s="19" t="str">
        <f>Inputs!L$12</f>
        <v>October</v>
      </c>
      <c r="P1443" s="19" t="str">
        <f>Inputs!M$12</f>
        <v>November</v>
      </c>
      <c r="Q1443" s="19" t="str">
        <f>Inputs!N$12</f>
        <v>December</v>
      </c>
      <c r="R1443" s="20" t="str">
        <f>Inputs!O$12</f>
        <v>Total</v>
      </c>
    </row>
    <row r="1444" spans="1:18" hidden="1" x14ac:dyDescent="0.25">
      <c r="B1444" s="115">
        <v>1</v>
      </c>
      <c r="C1444" s="21" t="s">
        <v>5</v>
      </c>
      <c r="D1444" s="115"/>
    </row>
    <row r="1445" spans="1:18" hidden="1" x14ac:dyDescent="0.25">
      <c r="A1445" s="1">
        <f>A1400+16</f>
        <v>529</v>
      </c>
      <c r="B1445" s="115"/>
      <c r="C1445" s="21" t="s">
        <v>6</v>
      </c>
      <c r="D1445" s="21" t="s">
        <v>7</v>
      </c>
      <c r="F1445" s="1">
        <v>0</v>
      </c>
      <c r="G1445" s="1">
        <v>0</v>
      </c>
      <c r="H1445" s="1">
        <v>0</v>
      </c>
      <c r="I1445" s="1">
        <v>0</v>
      </c>
      <c r="J1445" s="1">
        <v>0</v>
      </c>
      <c r="K1445" s="1">
        <v>0</v>
      </c>
      <c r="L1445" s="1">
        <v>0</v>
      </c>
      <c r="M1445" s="1">
        <v>0</v>
      </c>
      <c r="N1445" s="1">
        <v>0</v>
      </c>
      <c r="O1445" s="1">
        <v>0</v>
      </c>
      <c r="P1445" s="1">
        <v>0</v>
      </c>
      <c r="Q1445" s="1">
        <v>0</v>
      </c>
      <c r="R1445" s="1">
        <f>SUM(F1445:Q1445)</f>
        <v>0</v>
      </c>
    </row>
    <row r="1446" spans="1:18" hidden="1" x14ac:dyDescent="0.25">
      <c r="A1446" s="1">
        <f>A1401+16</f>
        <v>534</v>
      </c>
      <c r="B1446" s="115"/>
      <c r="C1446" s="21" t="s">
        <v>8</v>
      </c>
      <c r="D1446" s="21" t="s">
        <v>9</v>
      </c>
      <c r="F1446" s="1">
        <v>0</v>
      </c>
      <c r="G1446" s="1">
        <v>0</v>
      </c>
      <c r="H1446" s="1">
        <v>0</v>
      </c>
      <c r="I1446" s="1">
        <v>0</v>
      </c>
      <c r="J1446" s="1">
        <v>0</v>
      </c>
      <c r="K1446" s="1">
        <v>0</v>
      </c>
      <c r="L1446" s="1">
        <v>0</v>
      </c>
      <c r="M1446" s="1">
        <v>0</v>
      </c>
      <c r="N1446" s="1">
        <v>0</v>
      </c>
      <c r="O1446" s="1">
        <v>0</v>
      </c>
      <c r="P1446" s="1">
        <v>0</v>
      </c>
      <c r="Q1446" s="1">
        <v>0</v>
      </c>
      <c r="R1446" s="1">
        <f>SUM(F1446:Q1446)</f>
        <v>0</v>
      </c>
    </row>
    <row r="1447" spans="1:18" hidden="1" x14ac:dyDescent="0.25">
      <c r="A1447" s="1">
        <f>A1402+16</f>
        <v>532</v>
      </c>
      <c r="B1447" s="115"/>
      <c r="C1447" s="21" t="s">
        <v>10</v>
      </c>
      <c r="D1447" s="21" t="s">
        <v>11</v>
      </c>
      <c r="F1447" s="1">
        <v>0</v>
      </c>
      <c r="G1447" s="1">
        <v>0</v>
      </c>
      <c r="H1447" s="1">
        <v>0</v>
      </c>
      <c r="I1447" s="1">
        <v>0</v>
      </c>
      <c r="J1447" s="1">
        <v>0</v>
      </c>
      <c r="K1447" s="1">
        <v>0</v>
      </c>
      <c r="L1447" s="1">
        <v>0</v>
      </c>
      <c r="M1447" s="1">
        <v>0</v>
      </c>
      <c r="N1447" s="1">
        <v>0</v>
      </c>
      <c r="O1447" s="1">
        <v>0</v>
      </c>
      <c r="P1447" s="1">
        <v>0</v>
      </c>
      <c r="Q1447" s="1">
        <v>0</v>
      </c>
      <c r="R1447" s="1">
        <f>SUM(F1447:Q1447)</f>
        <v>0</v>
      </c>
    </row>
    <row r="1448" spans="1:18" hidden="1" x14ac:dyDescent="0.25">
      <c r="A1448" s="1">
        <f>A1403+16</f>
        <v>541</v>
      </c>
      <c r="B1448" s="115"/>
      <c r="C1448" s="21" t="s">
        <v>12</v>
      </c>
      <c r="D1448" s="21" t="s">
        <v>13</v>
      </c>
      <c r="F1448" s="1">
        <v>0</v>
      </c>
      <c r="G1448" s="1">
        <v>0</v>
      </c>
      <c r="H1448" s="1">
        <v>0</v>
      </c>
      <c r="I1448" s="1">
        <v>0</v>
      </c>
      <c r="J1448" s="1">
        <v>0</v>
      </c>
      <c r="K1448" s="1">
        <v>0</v>
      </c>
      <c r="L1448" s="1">
        <v>0</v>
      </c>
      <c r="M1448" s="1">
        <v>0</v>
      </c>
      <c r="N1448" s="1">
        <v>0</v>
      </c>
      <c r="O1448" s="1">
        <v>0</v>
      </c>
      <c r="P1448" s="1">
        <v>0</v>
      </c>
      <c r="Q1448" s="1">
        <v>0</v>
      </c>
      <c r="R1448" s="1">
        <f>SUM(F1448:Q1448)</f>
        <v>0</v>
      </c>
    </row>
    <row r="1449" spans="1:18" hidden="1" x14ac:dyDescent="0.25">
      <c r="A1449" s="1">
        <f>A1404+16</f>
        <v>539</v>
      </c>
      <c r="B1449" s="115"/>
      <c r="C1449" s="21" t="s">
        <v>14</v>
      </c>
      <c r="D1449" s="21" t="s">
        <v>15</v>
      </c>
      <c r="F1449" s="1">
        <v>0</v>
      </c>
      <c r="G1449" s="1">
        <v>0</v>
      </c>
      <c r="H1449" s="1">
        <v>0</v>
      </c>
      <c r="I1449" s="1">
        <v>0</v>
      </c>
      <c r="J1449" s="1">
        <v>0</v>
      </c>
      <c r="K1449" s="1">
        <v>0</v>
      </c>
      <c r="L1449" s="1">
        <v>0</v>
      </c>
      <c r="M1449" s="1">
        <v>0</v>
      </c>
      <c r="N1449" s="1">
        <v>0</v>
      </c>
      <c r="O1449" s="1">
        <v>0</v>
      </c>
      <c r="P1449" s="1">
        <v>0</v>
      </c>
      <c r="Q1449" s="1">
        <v>0</v>
      </c>
      <c r="R1449" s="1">
        <f>SUM(F1449:Q1449)</f>
        <v>0</v>
      </c>
    </row>
    <row r="1450" spans="1:18" hidden="1" x14ac:dyDescent="0.25">
      <c r="B1450" s="115">
        <v>2</v>
      </c>
      <c r="C1450" s="21" t="s">
        <v>16</v>
      </c>
      <c r="D1450" s="115"/>
      <c r="E1450" s="1">
        <v>0</v>
      </c>
      <c r="F1450" s="1">
        <f t="shared" ref="F1450:Q1450" si="223">E1450+F1446-F1447</f>
        <v>0</v>
      </c>
      <c r="G1450" s="1">
        <f t="shared" si="223"/>
        <v>0</v>
      </c>
      <c r="H1450" s="1">
        <f t="shared" si="223"/>
        <v>0</v>
      </c>
      <c r="I1450" s="1">
        <f t="shared" si="223"/>
        <v>0</v>
      </c>
      <c r="J1450" s="1">
        <f t="shared" si="223"/>
        <v>0</v>
      </c>
      <c r="K1450" s="1">
        <f t="shared" si="223"/>
        <v>0</v>
      </c>
      <c r="L1450" s="1">
        <f t="shared" si="223"/>
        <v>0</v>
      </c>
      <c r="M1450" s="1">
        <f t="shared" si="223"/>
        <v>0</v>
      </c>
      <c r="N1450" s="1">
        <f t="shared" si="223"/>
        <v>0</v>
      </c>
      <c r="O1450" s="1">
        <f t="shared" si="223"/>
        <v>0</v>
      </c>
      <c r="P1450" s="1">
        <f t="shared" si="223"/>
        <v>0</v>
      </c>
      <c r="Q1450" s="1">
        <f t="shared" si="223"/>
        <v>0</v>
      </c>
    </row>
    <row r="1451" spans="1:18" hidden="1" x14ac:dyDescent="0.25">
      <c r="B1451" s="115">
        <v>3</v>
      </c>
      <c r="C1451" s="21" t="s">
        <v>17</v>
      </c>
      <c r="D1451" s="115"/>
      <c r="E1451" s="1">
        <v>0</v>
      </c>
      <c r="F1451" s="1">
        <f t="shared" ref="F1451:Q1451" si="224">E1451-F1462-F1463-F1464+F1447+F1448-F1449</f>
        <v>0</v>
      </c>
      <c r="G1451" s="1" t="e">
        <f t="shared" si="224"/>
        <v>#REF!</v>
      </c>
      <c r="H1451" s="1" t="e">
        <f t="shared" si="224"/>
        <v>#REF!</v>
      </c>
      <c r="I1451" s="1" t="e">
        <f t="shared" si="224"/>
        <v>#REF!</v>
      </c>
      <c r="J1451" s="1" t="e">
        <f t="shared" si="224"/>
        <v>#REF!</v>
      </c>
      <c r="K1451" s="1" t="e">
        <f t="shared" si="224"/>
        <v>#REF!</v>
      </c>
      <c r="L1451" s="1" t="e">
        <f t="shared" si="224"/>
        <v>#REF!</v>
      </c>
      <c r="M1451" s="1" t="e">
        <f t="shared" si="224"/>
        <v>#REF!</v>
      </c>
      <c r="N1451" s="1" t="e">
        <f t="shared" si="224"/>
        <v>#REF!</v>
      </c>
      <c r="O1451" s="1" t="e">
        <f t="shared" si="224"/>
        <v>#REF!</v>
      </c>
      <c r="P1451" s="1" t="e">
        <f t="shared" si="224"/>
        <v>#REF!</v>
      </c>
      <c r="Q1451" s="1" t="e">
        <f t="shared" si="224"/>
        <v>#REF!</v>
      </c>
    </row>
    <row r="1452" spans="1:18" hidden="1" x14ac:dyDescent="0.25">
      <c r="B1452" s="115">
        <v>4</v>
      </c>
      <c r="C1452" s="21" t="s">
        <v>18</v>
      </c>
      <c r="D1452" s="115"/>
      <c r="E1452" s="188">
        <v>0</v>
      </c>
      <c r="F1452" s="23">
        <f t="shared" ref="F1452:Q1452" si="225">E1452+F1445-F1446</f>
        <v>0</v>
      </c>
      <c r="G1452" s="23">
        <f t="shared" si="225"/>
        <v>0</v>
      </c>
      <c r="H1452" s="23">
        <f t="shared" si="225"/>
        <v>0</v>
      </c>
      <c r="I1452" s="23">
        <f t="shared" si="225"/>
        <v>0</v>
      </c>
      <c r="J1452" s="23">
        <f t="shared" si="225"/>
        <v>0</v>
      </c>
      <c r="K1452" s="23">
        <f t="shared" si="225"/>
        <v>0</v>
      </c>
      <c r="L1452" s="23">
        <f t="shared" si="225"/>
        <v>0</v>
      </c>
      <c r="M1452" s="23">
        <f t="shared" si="225"/>
        <v>0</v>
      </c>
      <c r="N1452" s="23">
        <f t="shared" si="225"/>
        <v>0</v>
      </c>
      <c r="O1452" s="23">
        <f t="shared" si="225"/>
        <v>0</v>
      </c>
      <c r="P1452" s="23">
        <f t="shared" si="225"/>
        <v>0</v>
      </c>
      <c r="Q1452" s="23">
        <f t="shared" si="225"/>
        <v>0</v>
      </c>
    </row>
    <row r="1453" spans="1:18" hidden="1" x14ac:dyDescent="0.25">
      <c r="B1453" s="115">
        <v>5</v>
      </c>
      <c r="C1453" s="21" t="s">
        <v>19</v>
      </c>
      <c r="D1453" s="115"/>
      <c r="E1453" s="23">
        <f>ROUND(SUM(E1450:E1452),2)</f>
        <v>0</v>
      </c>
      <c r="F1453" s="23">
        <f t="shared" ref="F1453:Q1453" si="226">SUM(F1450:F1452)</f>
        <v>0</v>
      </c>
      <c r="G1453" s="23" t="e">
        <f t="shared" si="226"/>
        <v>#REF!</v>
      </c>
      <c r="H1453" s="23" t="e">
        <f t="shared" si="226"/>
        <v>#REF!</v>
      </c>
      <c r="I1453" s="23" t="e">
        <f t="shared" si="226"/>
        <v>#REF!</v>
      </c>
      <c r="J1453" s="23" t="e">
        <f t="shared" si="226"/>
        <v>#REF!</v>
      </c>
      <c r="K1453" s="23" t="e">
        <f t="shared" si="226"/>
        <v>#REF!</v>
      </c>
      <c r="L1453" s="23" t="e">
        <f t="shared" si="226"/>
        <v>#REF!</v>
      </c>
      <c r="M1453" s="23" t="e">
        <f t="shared" si="226"/>
        <v>#REF!</v>
      </c>
      <c r="N1453" s="23" t="e">
        <f t="shared" si="226"/>
        <v>#REF!</v>
      </c>
      <c r="O1453" s="23" t="e">
        <f t="shared" si="226"/>
        <v>#REF!</v>
      </c>
      <c r="P1453" s="23" t="e">
        <f t="shared" si="226"/>
        <v>#REF!</v>
      </c>
      <c r="Q1453" s="23" t="e">
        <f t="shared" si="226"/>
        <v>#REF!</v>
      </c>
    </row>
    <row r="1454" spans="1:18" hidden="1" x14ac:dyDescent="0.25">
      <c r="B1454" s="115"/>
      <c r="C1454" s="21"/>
    </row>
    <row r="1455" spans="1:18" hidden="1" x14ac:dyDescent="0.25">
      <c r="B1455" s="115">
        <v>6</v>
      </c>
      <c r="C1455" s="21" t="s">
        <v>20</v>
      </c>
      <c r="D1455" s="21"/>
      <c r="F1455" s="1">
        <f t="shared" ref="F1455:Q1455" si="227">(E1453+F1453)/2</f>
        <v>0</v>
      </c>
      <c r="G1455" s="1" t="e">
        <f t="shared" si="227"/>
        <v>#REF!</v>
      </c>
      <c r="H1455" s="1" t="e">
        <f t="shared" si="227"/>
        <v>#REF!</v>
      </c>
      <c r="I1455" s="1" t="e">
        <f t="shared" si="227"/>
        <v>#REF!</v>
      </c>
      <c r="J1455" s="1" t="e">
        <f t="shared" si="227"/>
        <v>#REF!</v>
      </c>
      <c r="K1455" s="1" t="e">
        <f t="shared" si="227"/>
        <v>#REF!</v>
      </c>
      <c r="L1455" s="1" t="e">
        <f t="shared" si="227"/>
        <v>#REF!</v>
      </c>
      <c r="M1455" s="1" t="e">
        <f t="shared" si="227"/>
        <v>#REF!</v>
      </c>
      <c r="N1455" s="1" t="e">
        <f t="shared" si="227"/>
        <v>#REF!</v>
      </c>
      <c r="O1455" s="1" t="e">
        <f t="shared" si="227"/>
        <v>#REF!</v>
      </c>
      <c r="P1455" s="1" t="e">
        <f t="shared" si="227"/>
        <v>#REF!</v>
      </c>
      <c r="Q1455" s="1" t="e">
        <f t="shared" si="227"/>
        <v>#REF!</v>
      </c>
    </row>
    <row r="1456" spans="1:18" hidden="1" x14ac:dyDescent="0.25">
      <c r="B1456" s="24"/>
      <c r="C1456" s="25"/>
    </row>
    <row r="1457" spans="1:18" hidden="1" x14ac:dyDescent="0.25">
      <c r="B1457" s="115">
        <v>7</v>
      </c>
      <c r="C1457" s="21" t="s">
        <v>21</v>
      </c>
      <c r="F1457" s="26"/>
      <c r="G1457" s="26"/>
      <c r="H1457" s="26"/>
      <c r="I1457" s="26"/>
      <c r="J1457" s="26"/>
      <c r="K1457" s="26"/>
      <c r="L1457" s="26"/>
      <c r="M1457" s="26"/>
      <c r="N1457" s="26"/>
      <c r="O1457" s="26"/>
      <c r="P1457" s="26"/>
      <c r="Q1457" s="26"/>
    </row>
    <row r="1458" spans="1:18" hidden="1" x14ac:dyDescent="0.25">
      <c r="B1458" s="24"/>
      <c r="C1458" s="21" t="s">
        <v>6</v>
      </c>
      <c r="D1458" s="21" t="s">
        <v>22</v>
      </c>
      <c r="F1458" s="1">
        <f>F1455*Inputs!C$15</f>
        <v>0</v>
      </c>
      <c r="G1458" s="1" t="e">
        <f>G1455*Inputs!D$15</f>
        <v>#REF!</v>
      </c>
      <c r="H1458" s="1" t="e">
        <f>H1455*Inputs!E$15</f>
        <v>#REF!</v>
      </c>
      <c r="I1458" s="1" t="e">
        <f>I1455*Inputs!F$15</f>
        <v>#REF!</v>
      </c>
      <c r="J1458" s="1" t="e">
        <f>J1455*Inputs!G$15</f>
        <v>#REF!</v>
      </c>
      <c r="K1458" s="1" t="e">
        <f>K1455*Inputs!H$15</f>
        <v>#REF!</v>
      </c>
      <c r="L1458" s="1" t="e">
        <f>L1455*Inputs!I$15</f>
        <v>#REF!</v>
      </c>
      <c r="M1458" s="1" t="e">
        <f>M1455*Inputs!J$15</f>
        <v>#REF!</v>
      </c>
      <c r="N1458" s="1" t="e">
        <f>N1455*Inputs!K$15</f>
        <v>#REF!</v>
      </c>
      <c r="O1458" s="1" t="e">
        <f>O1455*Inputs!L$15</f>
        <v>#REF!</v>
      </c>
      <c r="P1458" s="1" t="e">
        <f>P1455*Inputs!M$15</f>
        <v>#REF!</v>
      </c>
      <c r="Q1458" s="1" t="e">
        <f>Q1455*Inputs!N$15</f>
        <v>#REF!</v>
      </c>
      <c r="R1458" s="1" t="e">
        <f>SUM(F1458:Q1458)</f>
        <v>#REF!</v>
      </c>
    </row>
    <row r="1459" spans="1:18" hidden="1" x14ac:dyDescent="0.25">
      <c r="B1459" s="24"/>
      <c r="C1459" s="21" t="s">
        <v>8</v>
      </c>
      <c r="D1459" s="21" t="s">
        <v>23</v>
      </c>
      <c r="F1459" s="1">
        <f>F1455*Inputs!C$14</f>
        <v>0</v>
      </c>
      <c r="G1459" s="1" t="e">
        <f>G1455*Inputs!D$14</f>
        <v>#REF!</v>
      </c>
      <c r="H1459" s="1" t="e">
        <f>H1455*Inputs!E$14</f>
        <v>#REF!</v>
      </c>
      <c r="I1459" s="1" t="e">
        <f>I1455*Inputs!F$14</f>
        <v>#REF!</v>
      </c>
      <c r="J1459" s="1" t="e">
        <f>J1455*Inputs!G$14</f>
        <v>#REF!</v>
      </c>
      <c r="K1459" s="1" t="e">
        <f>K1455*Inputs!H$14</f>
        <v>#REF!</v>
      </c>
      <c r="L1459" s="1" t="e">
        <f>L1455*Inputs!I$14</f>
        <v>#REF!</v>
      </c>
      <c r="M1459" s="1" t="e">
        <f>M1455*Inputs!J$14</f>
        <v>#REF!</v>
      </c>
      <c r="N1459" s="1" t="e">
        <f>N1455*Inputs!K$14</f>
        <v>#REF!</v>
      </c>
      <c r="O1459" s="1" t="e">
        <f>O1455*Inputs!L$14</f>
        <v>#REF!</v>
      </c>
      <c r="P1459" s="1" t="e">
        <f>P1455*Inputs!M$14</f>
        <v>#REF!</v>
      </c>
      <c r="Q1459" s="1" t="e">
        <f>Q1455*Inputs!N$14</f>
        <v>#REF!</v>
      </c>
      <c r="R1459" s="1" t="e">
        <f>SUM(F1459:Q1459)</f>
        <v>#REF!</v>
      </c>
    </row>
    <row r="1460" spans="1:18" hidden="1" x14ac:dyDescent="0.25">
      <c r="B1460" s="24"/>
      <c r="C1460" s="25"/>
      <c r="G1460" s="26"/>
      <c r="H1460" s="26"/>
      <c r="I1460" s="26"/>
      <c r="J1460" s="26"/>
      <c r="K1460" s="26"/>
      <c r="L1460" s="26"/>
      <c r="M1460" s="26"/>
      <c r="N1460" s="26"/>
      <c r="O1460" s="26"/>
      <c r="P1460" s="26"/>
      <c r="Q1460" s="26"/>
    </row>
    <row r="1461" spans="1:18" hidden="1" x14ac:dyDescent="0.25">
      <c r="B1461" s="115">
        <v>8</v>
      </c>
      <c r="C1461" s="21" t="s">
        <v>24</v>
      </c>
    </row>
    <row r="1462" spans="1:18" hidden="1" x14ac:dyDescent="0.25">
      <c r="A1462" s="1">
        <f>A1418+16</f>
        <v>537</v>
      </c>
      <c r="B1462" s="24"/>
      <c r="C1462" s="21" t="s">
        <v>6</v>
      </c>
      <c r="D1462" s="21" t="s">
        <v>25</v>
      </c>
      <c r="E1462" s="27"/>
      <c r="F1462" s="1">
        <v>0</v>
      </c>
      <c r="G1462" s="1">
        <v>0</v>
      </c>
      <c r="H1462" s="1">
        <v>0</v>
      </c>
      <c r="I1462" s="1">
        <v>0</v>
      </c>
      <c r="J1462" s="1">
        <v>0</v>
      </c>
      <c r="K1462" s="1">
        <v>0</v>
      </c>
      <c r="L1462" s="1">
        <v>0</v>
      </c>
      <c r="M1462" s="1">
        <v>0</v>
      </c>
      <c r="N1462" s="1">
        <v>0</v>
      </c>
      <c r="O1462" s="1">
        <v>0</v>
      </c>
      <c r="P1462" s="1">
        <v>0</v>
      </c>
      <c r="Q1462" s="1">
        <v>0</v>
      </c>
      <c r="R1462" s="1">
        <f>SUM(F1462:Q1462)</f>
        <v>0</v>
      </c>
    </row>
    <row r="1463" spans="1:18" hidden="1" x14ac:dyDescent="0.25">
      <c r="A1463" s="1">
        <v>0</v>
      </c>
      <c r="B1463" s="24"/>
      <c r="C1463" s="21" t="s">
        <v>8</v>
      </c>
      <c r="D1463" s="21" t="s">
        <v>26</v>
      </c>
      <c r="F1463" s="1">
        <v>0</v>
      </c>
      <c r="G1463" s="1">
        <v>0</v>
      </c>
      <c r="H1463" s="1">
        <v>0</v>
      </c>
      <c r="I1463" s="1">
        <v>0</v>
      </c>
      <c r="J1463" s="1">
        <v>0</v>
      </c>
      <c r="K1463" s="1">
        <v>0</v>
      </c>
      <c r="L1463" s="1">
        <v>0</v>
      </c>
      <c r="M1463" s="1">
        <v>0</v>
      </c>
      <c r="N1463" s="1">
        <v>0</v>
      </c>
      <c r="O1463" s="1">
        <v>0</v>
      </c>
      <c r="P1463" s="1">
        <v>0</v>
      </c>
      <c r="Q1463" s="1">
        <v>0</v>
      </c>
      <c r="R1463" s="1">
        <f>SUM(F1463:Q1463)</f>
        <v>0</v>
      </c>
    </row>
    <row r="1464" spans="1:18" hidden="1" x14ac:dyDescent="0.25">
      <c r="B1464" s="24"/>
      <c r="C1464" s="21" t="s">
        <v>10</v>
      </c>
      <c r="D1464" s="21" t="s">
        <v>27</v>
      </c>
      <c r="F1464" s="1">
        <v>0</v>
      </c>
      <c r="G1464" s="1" t="e">
        <f>SUMIF(#REF!,$T$2,#REF!)</f>
        <v>#REF!</v>
      </c>
      <c r="H1464" s="1" t="e">
        <f>SUMIF(#REF!,$T$2,#REF!)</f>
        <v>#REF!</v>
      </c>
      <c r="I1464" s="1" t="e">
        <f>SUMIF(#REF!,$T$2,#REF!)</f>
        <v>#REF!</v>
      </c>
      <c r="J1464" s="1" t="e">
        <f>SUMIF(#REF!,$T$2,#REF!)</f>
        <v>#REF!</v>
      </c>
      <c r="K1464" s="1" t="e">
        <f>SUMIF(#REF!,$T$2,#REF!)</f>
        <v>#REF!</v>
      </c>
      <c r="L1464" s="1" t="e">
        <f>SUMIF(#REF!,$T$2,#REF!)</f>
        <v>#REF!</v>
      </c>
      <c r="M1464" s="1" t="e">
        <f>SUMIF(#REF!,$T$2,#REF!)</f>
        <v>#REF!</v>
      </c>
      <c r="N1464" s="1" t="e">
        <f>SUMIF(#REF!,$T$2,#REF!)</f>
        <v>#REF!</v>
      </c>
      <c r="O1464" s="1" t="e">
        <f>SUMIF(#REF!,$T$2,#REF!)</f>
        <v>#REF!</v>
      </c>
      <c r="P1464" s="1" t="e">
        <f>SUMIF(#REF!,$T$2,#REF!)</f>
        <v>#REF!</v>
      </c>
      <c r="Q1464" s="1" t="e">
        <f>SUMIF(#REF!,$T$2,#REF!)</f>
        <v>#REF!</v>
      </c>
      <c r="R1464" s="1" t="e">
        <f>SUM(F1464:Q1464)</f>
        <v>#REF!</v>
      </c>
    </row>
    <row r="1465" spans="1:18" hidden="1" x14ac:dyDescent="0.25">
      <c r="B1465" s="24"/>
      <c r="C1465" s="21" t="s">
        <v>12</v>
      </c>
      <c r="D1465" s="21" t="s">
        <v>28</v>
      </c>
      <c r="F1465" s="1">
        <v>0</v>
      </c>
      <c r="G1465" s="1">
        <v>0</v>
      </c>
      <c r="H1465" s="1">
        <v>0</v>
      </c>
      <c r="I1465" s="1">
        <v>0</v>
      </c>
      <c r="J1465" s="1">
        <v>0</v>
      </c>
      <c r="K1465" s="1">
        <v>0</v>
      </c>
      <c r="L1465" s="1">
        <v>0</v>
      </c>
      <c r="M1465" s="1">
        <v>0</v>
      </c>
      <c r="N1465" s="1">
        <v>0</v>
      </c>
      <c r="O1465" s="1">
        <v>0</v>
      </c>
      <c r="P1465" s="1">
        <v>0</v>
      </c>
      <c r="Q1465" s="1">
        <v>0</v>
      </c>
      <c r="R1465" s="1">
        <f>SUM(F1465:Q1465)</f>
        <v>0</v>
      </c>
    </row>
    <row r="1466" spans="1:18" hidden="1" x14ac:dyDescent="0.25">
      <c r="B1466" s="24"/>
      <c r="C1466" s="21" t="s">
        <v>14</v>
      </c>
      <c r="D1466" s="21" t="s">
        <v>29</v>
      </c>
      <c r="F1466" s="23">
        <v>0</v>
      </c>
      <c r="G1466" s="23">
        <v>0</v>
      </c>
      <c r="H1466" s="23">
        <v>0</v>
      </c>
      <c r="I1466" s="23">
        <v>0</v>
      </c>
      <c r="J1466" s="23">
        <v>0</v>
      </c>
      <c r="K1466" s="23">
        <v>0</v>
      </c>
      <c r="L1466" s="23">
        <v>0</v>
      </c>
      <c r="M1466" s="23">
        <v>0</v>
      </c>
      <c r="N1466" s="23">
        <v>0</v>
      </c>
      <c r="O1466" s="23">
        <v>0</v>
      </c>
      <c r="P1466" s="23">
        <v>0</v>
      </c>
      <c r="Q1466" s="23">
        <v>0</v>
      </c>
      <c r="R1466" s="23">
        <f>SUM(F1466:Q1466)</f>
        <v>0</v>
      </c>
    </row>
    <row r="1467" spans="1:18" hidden="1" x14ac:dyDescent="0.25">
      <c r="B1467" s="24"/>
      <c r="C1467" s="25"/>
      <c r="D1467" s="28"/>
      <c r="F1467" s="28"/>
      <c r="G1467" s="28"/>
      <c r="H1467" s="28"/>
      <c r="I1467" s="28"/>
      <c r="J1467" s="28"/>
      <c r="K1467" s="28"/>
      <c r="L1467" s="28"/>
      <c r="M1467" s="28"/>
      <c r="N1467" s="28"/>
      <c r="O1467" s="28"/>
      <c r="P1467" s="28"/>
      <c r="Q1467" s="28"/>
    </row>
    <row r="1468" spans="1:18" ht="13" hidden="1" thickBot="1" x14ac:dyDescent="0.3">
      <c r="B1468" s="115">
        <v>9</v>
      </c>
      <c r="C1468" s="21" t="s">
        <v>30</v>
      </c>
      <c r="F1468" s="29">
        <f>SUM(F1458:F1466)</f>
        <v>0</v>
      </c>
      <c r="G1468" s="29" t="e">
        <f t="shared" ref="G1468:Q1468" si="228">SUM(G1458:G1466)</f>
        <v>#REF!</v>
      </c>
      <c r="H1468" s="29" t="e">
        <f t="shared" si="228"/>
        <v>#REF!</v>
      </c>
      <c r="I1468" s="29" t="e">
        <f t="shared" si="228"/>
        <v>#REF!</v>
      </c>
      <c r="J1468" s="29" t="e">
        <f t="shared" si="228"/>
        <v>#REF!</v>
      </c>
      <c r="K1468" s="29" t="e">
        <f t="shared" si="228"/>
        <v>#REF!</v>
      </c>
      <c r="L1468" s="29" t="e">
        <f t="shared" si="228"/>
        <v>#REF!</v>
      </c>
      <c r="M1468" s="29" t="e">
        <f t="shared" si="228"/>
        <v>#REF!</v>
      </c>
      <c r="N1468" s="29" t="e">
        <f t="shared" si="228"/>
        <v>#REF!</v>
      </c>
      <c r="O1468" s="29" t="e">
        <f t="shared" si="228"/>
        <v>#REF!</v>
      </c>
      <c r="P1468" s="29" t="e">
        <f t="shared" si="228"/>
        <v>#REF!</v>
      </c>
      <c r="Q1468" s="29" t="e">
        <f t="shared" si="228"/>
        <v>#REF!</v>
      </c>
      <c r="R1468" s="29" t="e">
        <f>SUM(R1458:R1466)</f>
        <v>#REF!</v>
      </c>
    </row>
    <row r="1469" spans="1:18" ht="13" hidden="1" thickTop="1" x14ac:dyDescent="0.25">
      <c r="B1469" s="24"/>
      <c r="C1469" s="25"/>
    </row>
    <row r="1470" spans="1:18" hidden="1" x14ac:dyDescent="0.25">
      <c r="B1470" s="30" t="s">
        <v>33</v>
      </c>
      <c r="C1470" s="21"/>
    </row>
    <row r="1471" spans="1:18" hidden="1" x14ac:dyDescent="0.25">
      <c r="B1471" s="21" t="s">
        <v>34</v>
      </c>
      <c r="C1471" s="21" t="s">
        <v>35</v>
      </c>
    </row>
    <row r="1472" spans="1:18" hidden="1" x14ac:dyDescent="0.25">
      <c r="B1472" s="21" t="s">
        <v>36</v>
      </c>
      <c r="C1472" s="21" t="s">
        <v>37</v>
      </c>
    </row>
    <row r="1473" spans="1:21" hidden="1" x14ac:dyDescent="0.25">
      <c r="B1473" s="21" t="s">
        <v>38</v>
      </c>
      <c r="C1473" s="21" t="s">
        <v>39</v>
      </c>
    </row>
    <row r="1474" spans="1:21" hidden="1" x14ac:dyDescent="0.25">
      <c r="B1474" s="21" t="s">
        <v>40</v>
      </c>
      <c r="C1474" s="21" t="s">
        <v>41</v>
      </c>
    </row>
    <row r="1475" spans="1:21" hidden="1" x14ac:dyDescent="0.25">
      <c r="B1475" s="21" t="s">
        <v>42</v>
      </c>
      <c r="C1475" s="31" t="s">
        <v>43</v>
      </c>
    </row>
    <row r="1476" spans="1:21" hidden="1" x14ac:dyDescent="0.25">
      <c r="B1476" s="21" t="s">
        <v>44</v>
      </c>
      <c r="C1476" s="31" t="s">
        <v>45</v>
      </c>
      <c r="G1476" s="32"/>
    </row>
    <row r="1477" spans="1:21" hidden="1" x14ac:dyDescent="0.25">
      <c r="B1477" s="21" t="s">
        <v>46</v>
      </c>
      <c r="C1477" s="21" t="s">
        <v>47</v>
      </c>
    </row>
    <row r="1478" spans="1:21" hidden="1" x14ac:dyDescent="0.25">
      <c r="B1478" s="21" t="s">
        <v>48</v>
      </c>
      <c r="C1478" s="21" t="s">
        <v>49</v>
      </c>
    </row>
    <row r="1479" spans="1:21" hidden="1" x14ac:dyDescent="0.25">
      <c r="B1479" s="21" t="s">
        <v>50</v>
      </c>
      <c r="C1479" s="21" t="s">
        <v>51</v>
      </c>
    </row>
    <row r="1480" spans="1:21" s="574" customFormat="1" ht="14" x14ac:dyDescent="0.3">
      <c r="B1480" s="575" t="str">
        <f>Inputs!$A$6</f>
        <v>JANUARY 2021 THROUGH DECEMBER 2021</v>
      </c>
      <c r="C1480" s="575"/>
      <c r="D1480" s="575"/>
      <c r="E1480" s="575"/>
      <c r="F1480" s="575"/>
      <c r="G1480" s="575"/>
      <c r="H1480" s="575"/>
      <c r="I1480" s="575"/>
      <c r="J1480" s="575"/>
      <c r="K1480" s="575"/>
      <c r="L1480" s="575"/>
      <c r="M1480" s="575"/>
      <c r="N1480" s="575"/>
      <c r="O1480" s="575"/>
      <c r="P1480" s="575"/>
      <c r="Q1480" s="575"/>
      <c r="R1480" s="575"/>
      <c r="T1480" s="574">
        <v>28</v>
      </c>
      <c r="U1480" s="574" t="s">
        <v>168</v>
      </c>
    </row>
    <row r="1481" spans="1:21" s="574" customFormat="1" ht="14" x14ac:dyDescent="0.3">
      <c r="B1481" s="576" t="s">
        <v>685</v>
      </c>
      <c r="C1481" s="576"/>
      <c r="D1481" s="576"/>
      <c r="E1481" s="576"/>
      <c r="F1481" s="576"/>
      <c r="G1481" s="576"/>
      <c r="H1481" s="576"/>
      <c r="I1481" s="576"/>
      <c r="J1481" s="576"/>
      <c r="K1481" s="576"/>
      <c r="L1481" s="576"/>
      <c r="M1481" s="576"/>
      <c r="N1481" s="576"/>
      <c r="O1481" s="576"/>
      <c r="P1481" s="576"/>
      <c r="Q1481" s="576"/>
      <c r="R1481" s="576"/>
    </row>
    <row r="1482" spans="1:21" x14ac:dyDescent="0.25">
      <c r="B1482" s="9"/>
      <c r="C1482" s="9"/>
      <c r="D1482" s="9"/>
      <c r="E1482" s="9"/>
      <c r="F1482" s="9"/>
      <c r="G1482" s="9"/>
      <c r="H1482" s="9"/>
      <c r="I1482" s="9"/>
      <c r="J1482" s="9"/>
      <c r="K1482" s="9"/>
      <c r="L1482" s="9"/>
      <c r="M1482" s="9"/>
      <c r="N1482" s="9"/>
      <c r="O1482" s="9"/>
      <c r="P1482" s="9"/>
      <c r="Q1482" s="9"/>
      <c r="R1482" s="9"/>
    </row>
    <row r="1483" spans="1:21" x14ac:dyDescent="0.25">
      <c r="B1483" s="9"/>
      <c r="C1483" s="9"/>
      <c r="D1483" s="9"/>
      <c r="E1483" s="9"/>
      <c r="F1483" s="9"/>
      <c r="G1483" s="9"/>
      <c r="H1483" s="9"/>
      <c r="I1483" s="9"/>
      <c r="J1483" s="9"/>
      <c r="K1483" s="9"/>
      <c r="L1483" s="9"/>
      <c r="M1483" s="9"/>
      <c r="N1483" s="9"/>
      <c r="O1483" s="9"/>
      <c r="P1483" s="9"/>
      <c r="Q1483" s="9"/>
      <c r="R1483" s="9"/>
    </row>
    <row r="1484" spans="1:21" ht="13" thickBot="1" x14ac:dyDescent="0.3">
      <c r="B1484" s="10"/>
      <c r="C1484" s="10"/>
      <c r="D1484" s="11"/>
      <c r="E1484" s="11"/>
      <c r="F1484" s="11"/>
      <c r="G1484" s="11"/>
      <c r="H1484" s="11"/>
      <c r="I1484" s="11"/>
      <c r="J1484" s="11"/>
      <c r="K1484" s="3"/>
      <c r="L1484" s="3"/>
      <c r="M1484" s="3"/>
      <c r="N1484" s="3"/>
      <c r="O1484" s="3"/>
      <c r="P1484" s="3"/>
      <c r="Q1484" s="3"/>
      <c r="R1484" s="3"/>
    </row>
    <row r="1485" spans="1:21" x14ac:dyDescent="0.25">
      <c r="B1485" s="315"/>
      <c r="C1485" s="316"/>
      <c r="D1485" s="317"/>
      <c r="E1485" s="15" t="s">
        <v>0</v>
      </c>
      <c r="F1485" s="15" t="str">
        <f>Inputs!C$11</f>
        <v>Estimated</v>
      </c>
      <c r="G1485" s="15" t="str">
        <f>Inputs!D$11</f>
        <v>Estimated</v>
      </c>
      <c r="H1485" s="15" t="str">
        <f>Inputs!E$11</f>
        <v>Estimated</v>
      </c>
      <c r="I1485" s="15" t="str">
        <f>Inputs!F$11</f>
        <v>Estimated</v>
      </c>
      <c r="J1485" s="15" t="str">
        <f>Inputs!G$11</f>
        <v>Estimated</v>
      </c>
      <c r="K1485" s="15" t="str">
        <f>Inputs!H$11</f>
        <v>Estimated</v>
      </c>
      <c r="L1485" s="15" t="str">
        <f>Inputs!I$11</f>
        <v>Estimated</v>
      </c>
      <c r="M1485" s="15" t="str">
        <f>Inputs!J$11</f>
        <v>Estimated</v>
      </c>
      <c r="N1485" s="15" t="str">
        <f>Inputs!K$11</f>
        <v>Estimated</v>
      </c>
      <c r="O1485" s="15" t="str">
        <f>Inputs!L$11</f>
        <v>Estimated</v>
      </c>
      <c r="P1485" s="15" t="str">
        <f>Inputs!M$11</f>
        <v>Estimated</v>
      </c>
      <c r="Q1485" s="15" t="str">
        <f>Inputs!N$11</f>
        <v>Estimated</v>
      </c>
      <c r="R1485" s="314" t="s">
        <v>461</v>
      </c>
    </row>
    <row r="1486" spans="1:21" ht="13" thickBot="1" x14ac:dyDescent="0.3">
      <c r="B1486" s="310"/>
      <c r="C1486" s="18"/>
      <c r="D1486" s="20" t="s">
        <v>3</v>
      </c>
      <c r="E1486" s="19" t="s">
        <v>4</v>
      </c>
      <c r="F1486" s="19" t="str">
        <f>Inputs!C$12</f>
        <v>January</v>
      </c>
      <c r="G1486" s="19" t="str">
        <f>Inputs!D$12</f>
        <v>February</v>
      </c>
      <c r="H1486" s="19" t="str">
        <f>Inputs!E$12</f>
        <v xml:space="preserve">March </v>
      </c>
      <c r="I1486" s="19" t="str">
        <f>Inputs!F$12</f>
        <v xml:space="preserve">April </v>
      </c>
      <c r="J1486" s="19" t="str">
        <f>Inputs!G$12</f>
        <v>May</v>
      </c>
      <c r="K1486" s="19" t="str">
        <f>Inputs!H$12</f>
        <v>June</v>
      </c>
      <c r="L1486" s="19" t="str">
        <f>Inputs!I$12</f>
        <v>July</v>
      </c>
      <c r="M1486" s="19" t="str">
        <f>Inputs!J$12</f>
        <v>August</v>
      </c>
      <c r="N1486" s="19" t="str">
        <f>Inputs!K$12</f>
        <v>September</v>
      </c>
      <c r="O1486" s="19" t="str">
        <f>Inputs!L$12</f>
        <v>October</v>
      </c>
      <c r="P1486" s="19" t="str">
        <f>Inputs!M$12</f>
        <v>November</v>
      </c>
      <c r="Q1486" s="19" t="str">
        <f>Inputs!N$12</f>
        <v>December</v>
      </c>
      <c r="R1486" s="20" t="str">
        <f>Inputs!O$12</f>
        <v>Total</v>
      </c>
    </row>
    <row r="1487" spans="1:21" x14ac:dyDescent="0.25">
      <c r="B1487" s="115">
        <v>1</v>
      </c>
      <c r="C1487" s="21" t="s">
        <v>5</v>
      </c>
      <c r="D1487" s="115"/>
    </row>
    <row r="1488" spans="1:21" x14ac:dyDescent="0.25">
      <c r="A1488" s="1">
        <f>A1445+16</f>
        <v>545</v>
      </c>
      <c r="B1488" s="115"/>
      <c r="C1488" s="21" t="s">
        <v>6</v>
      </c>
      <c r="D1488" s="21" t="s">
        <v>7</v>
      </c>
      <c r="F1488" s="1">
        <v>358148.08333333331</v>
      </c>
      <c r="G1488" s="1">
        <v>358148.08333333331</v>
      </c>
      <c r="H1488" s="1">
        <v>358148.08333333331</v>
      </c>
      <c r="I1488" s="1">
        <v>358148.08333333331</v>
      </c>
      <c r="J1488" s="1">
        <v>358148.08333333331</v>
      </c>
      <c r="K1488" s="1">
        <v>358148.08333333331</v>
      </c>
      <c r="L1488" s="1">
        <v>358148.08333333331</v>
      </c>
      <c r="M1488" s="1">
        <v>358148.08333333331</v>
      </c>
      <c r="N1488" s="1">
        <v>358148.08333333331</v>
      </c>
      <c r="O1488" s="1">
        <v>358148.08333333331</v>
      </c>
      <c r="P1488" s="1">
        <v>358148.08333333331</v>
      </c>
      <c r="Q1488" s="1">
        <v>358148.08333333331</v>
      </c>
      <c r="R1488" s="1">
        <f>SUM(F1488:Q1488)</f>
        <v>4297777.0000000009</v>
      </c>
    </row>
    <row r="1489" spans="1:18" x14ac:dyDescent="0.25">
      <c r="A1489" s="1">
        <f>A1446+16</f>
        <v>550</v>
      </c>
      <c r="B1489" s="115"/>
      <c r="C1489" s="21" t="s">
        <v>8</v>
      </c>
      <c r="D1489" s="21" t="s">
        <v>9</v>
      </c>
      <c r="F1489" s="1">
        <v>0</v>
      </c>
      <c r="G1489" s="1">
        <v>0</v>
      </c>
      <c r="H1489" s="1">
        <v>0</v>
      </c>
      <c r="I1489" s="1">
        <v>0</v>
      </c>
      <c r="J1489" s="1">
        <v>0</v>
      </c>
      <c r="K1489" s="1">
        <v>0</v>
      </c>
      <c r="L1489" s="1">
        <v>0</v>
      </c>
      <c r="M1489" s="1">
        <v>0</v>
      </c>
      <c r="N1489" s="1">
        <v>0</v>
      </c>
      <c r="O1489" s="1">
        <v>0</v>
      </c>
      <c r="P1489" s="1">
        <v>0</v>
      </c>
      <c r="Q1489" s="1">
        <v>0</v>
      </c>
      <c r="R1489" s="1">
        <f>SUM(F1489:Q1489)</f>
        <v>0</v>
      </c>
    </row>
    <row r="1490" spans="1:18" x14ac:dyDescent="0.25">
      <c r="A1490" s="1">
        <f>A1447+16</f>
        <v>548</v>
      </c>
      <c r="B1490" s="115"/>
      <c r="C1490" s="21" t="s">
        <v>10</v>
      </c>
      <c r="D1490" s="21" t="s">
        <v>11</v>
      </c>
      <c r="F1490" s="1">
        <v>0</v>
      </c>
      <c r="G1490" s="1">
        <v>0</v>
      </c>
      <c r="H1490" s="1">
        <v>0</v>
      </c>
      <c r="I1490" s="1">
        <v>0</v>
      </c>
      <c r="J1490" s="1">
        <v>0</v>
      </c>
      <c r="K1490" s="1">
        <v>0</v>
      </c>
      <c r="L1490" s="1">
        <v>0</v>
      </c>
      <c r="M1490" s="1">
        <v>0</v>
      </c>
      <c r="N1490" s="1">
        <v>0</v>
      </c>
      <c r="O1490" s="1">
        <v>0</v>
      </c>
      <c r="P1490" s="1">
        <v>0</v>
      </c>
      <c r="Q1490" s="1">
        <v>0</v>
      </c>
      <c r="R1490" s="1">
        <f>SUM(F1490:Q1490)</f>
        <v>0</v>
      </c>
    </row>
    <row r="1491" spans="1:18" x14ac:dyDescent="0.25">
      <c r="A1491" s="1">
        <f>A1448+16</f>
        <v>557</v>
      </c>
      <c r="B1491" s="115"/>
      <c r="C1491" s="21" t="s">
        <v>12</v>
      </c>
      <c r="D1491" s="21" t="s">
        <v>13</v>
      </c>
      <c r="F1491" s="1">
        <v>0</v>
      </c>
      <c r="G1491" s="1">
        <v>0</v>
      </c>
      <c r="H1491" s="1">
        <v>0</v>
      </c>
      <c r="I1491" s="1">
        <v>0</v>
      </c>
      <c r="J1491" s="1">
        <v>0</v>
      </c>
      <c r="K1491" s="1">
        <v>0</v>
      </c>
      <c r="L1491" s="1">
        <v>0</v>
      </c>
      <c r="M1491" s="1">
        <v>0</v>
      </c>
      <c r="N1491" s="1">
        <v>0</v>
      </c>
      <c r="O1491" s="1">
        <v>0</v>
      </c>
      <c r="P1491" s="1">
        <v>0</v>
      </c>
      <c r="Q1491" s="1">
        <v>0</v>
      </c>
      <c r="R1491" s="1">
        <f>SUM(F1491:Q1491)</f>
        <v>0</v>
      </c>
    </row>
    <row r="1492" spans="1:18" x14ac:dyDescent="0.25">
      <c r="A1492" s="1">
        <f>A1449+16</f>
        <v>555</v>
      </c>
      <c r="B1492" s="115"/>
      <c r="C1492" s="21" t="s">
        <v>14</v>
      </c>
      <c r="D1492" s="21" t="s">
        <v>15</v>
      </c>
      <c r="F1492" s="1">
        <v>0</v>
      </c>
      <c r="G1492" s="1">
        <v>0</v>
      </c>
      <c r="H1492" s="1">
        <v>0</v>
      </c>
      <c r="I1492" s="1">
        <v>0</v>
      </c>
      <c r="J1492" s="1">
        <v>0</v>
      </c>
      <c r="K1492" s="1">
        <v>0</v>
      </c>
      <c r="L1492" s="1">
        <v>0</v>
      </c>
      <c r="M1492" s="1">
        <v>0</v>
      </c>
      <c r="N1492" s="1">
        <v>0</v>
      </c>
      <c r="O1492" s="1">
        <v>0</v>
      </c>
      <c r="P1492" s="1">
        <v>0</v>
      </c>
      <c r="Q1492" s="1">
        <v>0</v>
      </c>
      <c r="R1492" s="1">
        <f>SUM(F1492:Q1492)</f>
        <v>0</v>
      </c>
    </row>
    <row r="1493" spans="1:18" x14ac:dyDescent="0.25">
      <c r="B1493" s="115">
        <v>2</v>
      </c>
      <c r="C1493" s="21" t="s">
        <v>16</v>
      </c>
      <c r="D1493" s="115"/>
      <c r="E1493" s="1">
        <v>2601637.89</v>
      </c>
      <c r="F1493" s="1">
        <f t="shared" ref="F1493:Q1493" si="229">E1493+F1489-F1490</f>
        <v>2601637.89</v>
      </c>
      <c r="G1493" s="1">
        <f t="shared" si="229"/>
        <v>2601637.89</v>
      </c>
      <c r="H1493" s="1">
        <f t="shared" si="229"/>
        <v>2601637.89</v>
      </c>
      <c r="I1493" s="1">
        <f t="shared" si="229"/>
        <v>2601637.89</v>
      </c>
      <c r="J1493" s="1">
        <f t="shared" si="229"/>
        <v>2601637.89</v>
      </c>
      <c r="K1493" s="1">
        <f t="shared" si="229"/>
        <v>2601637.89</v>
      </c>
      <c r="L1493" s="1">
        <f t="shared" si="229"/>
        <v>2601637.89</v>
      </c>
      <c r="M1493" s="1">
        <f t="shared" si="229"/>
        <v>2601637.89</v>
      </c>
      <c r="N1493" s="1">
        <f t="shared" si="229"/>
        <v>2601637.89</v>
      </c>
      <c r="O1493" s="1">
        <f t="shared" si="229"/>
        <v>2601637.89</v>
      </c>
      <c r="P1493" s="1">
        <f t="shared" si="229"/>
        <v>2601637.89</v>
      </c>
      <c r="Q1493" s="1">
        <f t="shared" si="229"/>
        <v>2601637.89</v>
      </c>
    </row>
    <row r="1494" spans="1:18" x14ac:dyDescent="0.25">
      <c r="B1494" s="115">
        <v>3</v>
      </c>
      <c r="C1494" s="21" t="s">
        <v>17</v>
      </c>
      <c r="D1494" s="115"/>
      <c r="E1494" s="1">
        <v>-134692.4943224426</v>
      </c>
      <c r="F1494" s="1">
        <f t="shared" ref="F1494:Q1494" si="230">E1494-F1505-F1506-F1507+F1490+F1491-F1492</f>
        <v>-292661.00432244258</v>
      </c>
      <c r="G1494" s="1">
        <f t="shared" si="230"/>
        <v>-450629.51432244258</v>
      </c>
      <c r="H1494" s="1">
        <f t="shared" si="230"/>
        <v>-608598.02432244259</v>
      </c>
      <c r="I1494" s="1">
        <f t="shared" si="230"/>
        <v>-766566.5343224426</v>
      </c>
      <c r="J1494" s="1">
        <f t="shared" si="230"/>
        <v>-924535.04432244261</v>
      </c>
      <c r="K1494" s="1">
        <f t="shared" si="230"/>
        <v>-1082503.5543224425</v>
      </c>
      <c r="L1494" s="1">
        <f t="shared" si="230"/>
        <v>-1240472.0643224425</v>
      </c>
      <c r="M1494" s="1">
        <f t="shared" si="230"/>
        <v>-1398440.5743224425</v>
      </c>
      <c r="N1494" s="1">
        <f t="shared" si="230"/>
        <v>-1556409.0843224425</v>
      </c>
      <c r="O1494" s="1">
        <f t="shared" si="230"/>
        <v>-1714377.5943224425</v>
      </c>
      <c r="P1494" s="1">
        <f t="shared" si="230"/>
        <v>-1872346.1043224426</v>
      </c>
      <c r="Q1494" s="1">
        <f t="shared" si="230"/>
        <v>-2030314.6143224426</v>
      </c>
    </row>
    <row r="1495" spans="1:18" x14ac:dyDescent="0.25">
      <c r="B1495" s="115">
        <v>4</v>
      </c>
      <c r="C1495" s="21" t="s">
        <v>18</v>
      </c>
      <c r="D1495" s="115"/>
      <c r="E1495" s="188">
        <v>68805184.44861868</v>
      </c>
      <c r="F1495" s="23">
        <f t="shared" ref="F1495:Q1495" si="231">E1495+F1488-F1489</f>
        <v>69163332.531952009</v>
      </c>
      <c r="G1495" s="23">
        <f t="shared" si="231"/>
        <v>69521480.615285337</v>
      </c>
      <c r="H1495" s="23">
        <f t="shared" si="231"/>
        <v>69879628.698618665</v>
      </c>
      <c r="I1495" s="23">
        <f t="shared" si="231"/>
        <v>70237776.781951994</v>
      </c>
      <c r="J1495" s="23">
        <f t="shared" si="231"/>
        <v>70595924.865285322</v>
      </c>
      <c r="K1495" s="23">
        <f t="shared" si="231"/>
        <v>70954072.94861865</v>
      </c>
      <c r="L1495" s="23">
        <f t="shared" si="231"/>
        <v>71312221.031951979</v>
      </c>
      <c r="M1495" s="23">
        <f t="shared" si="231"/>
        <v>71670369.115285307</v>
      </c>
      <c r="N1495" s="23">
        <f t="shared" si="231"/>
        <v>72028517.198618636</v>
      </c>
      <c r="O1495" s="23">
        <f t="shared" si="231"/>
        <v>72386665.281951964</v>
      </c>
      <c r="P1495" s="23">
        <f t="shared" si="231"/>
        <v>72744813.365285292</v>
      </c>
      <c r="Q1495" s="23">
        <f t="shared" si="231"/>
        <v>73102961.448618621</v>
      </c>
    </row>
    <row r="1496" spans="1:18" x14ac:dyDescent="0.25">
      <c r="B1496" s="115">
        <v>5</v>
      </c>
      <c r="C1496" s="21" t="s">
        <v>19</v>
      </c>
      <c r="D1496" s="115"/>
      <c r="E1496" s="23">
        <f>ROUND(SUM(E1493:E1495),2)</f>
        <v>71272129.840000004</v>
      </c>
      <c r="F1496" s="23">
        <f t="shared" ref="F1496:Q1496" si="232">SUM(F1493:F1495)</f>
        <v>71472309.41762957</v>
      </c>
      <c r="G1496" s="23">
        <f t="shared" si="232"/>
        <v>71672488.990962893</v>
      </c>
      <c r="H1496" s="23">
        <f t="shared" si="232"/>
        <v>71872668.564296216</v>
      </c>
      <c r="I1496" s="23">
        <f t="shared" si="232"/>
        <v>72072848.137629554</v>
      </c>
      <c r="J1496" s="23">
        <f t="shared" si="232"/>
        <v>72273027.710962877</v>
      </c>
      <c r="K1496" s="23">
        <f t="shared" si="232"/>
        <v>72473207.284296215</v>
      </c>
      <c r="L1496" s="23">
        <f t="shared" si="232"/>
        <v>72673386.857629538</v>
      </c>
      <c r="M1496" s="23">
        <f t="shared" si="232"/>
        <v>72873566.430962861</v>
      </c>
      <c r="N1496" s="23">
        <f t="shared" si="232"/>
        <v>73073746.004296198</v>
      </c>
      <c r="O1496" s="23">
        <f t="shared" si="232"/>
        <v>73273925.577629521</v>
      </c>
      <c r="P1496" s="23">
        <f t="shared" si="232"/>
        <v>73474105.150962844</v>
      </c>
      <c r="Q1496" s="23">
        <f t="shared" si="232"/>
        <v>73674284.724296182</v>
      </c>
    </row>
    <row r="1497" spans="1:18" x14ac:dyDescent="0.25">
      <c r="B1497" s="115"/>
      <c r="C1497" s="21"/>
    </row>
    <row r="1498" spans="1:18" x14ac:dyDescent="0.25">
      <c r="B1498" s="115">
        <v>6</v>
      </c>
      <c r="C1498" s="21" t="s">
        <v>20</v>
      </c>
      <c r="D1498" s="21"/>
      <c r="F1498" s="1">
        <f t="shared" ref="F1498:Q1498" si="233">(E1496+F1496)/2</f>
        <v>71372219.628814787</v>
      </c>
      <c r="G1498" s="1">
        <f t="shared" si="233"/>
        <v>71572399.204296231</v>
      </c>
      <c r="H1498" s="1">
        <f t="shared" si="233"/>
        <v>71772578.777629554</v>
      </c>
      <c r="I1498" s="1">
        <f t="shared" si="233"/>
        <v>71972758.350962877</v>
      </c>
      <c r="J1498" s="1">
        <f t="shared" si="233"/>
        <v>72172937.924296215</v>
      </c>
      <c r="K1498" s="1">
        <f t="shared" si="233"/>
        <v>72373117.497629553</v>
      </c>
      <c r="L1498" s="1">
        <f t="shared" si="233"/>
        <v>72573297.070962876</v>
      </c>
      <c r="M1498" s="1">
        <f t="shared" si="233"/>
        <v>72773476.644296199</v>
      </c>
      <c r="N1498" s="1">
        <f t="shared" si="233"/>
        <v>72973656.217629522</v>
      </c>
      <c r="O1498" s="1">
        <f t="shared" si="233"/>
        <v>73173835.79096286</v>
      </c>
      <c r="P1498" s="1">
        <f t="shared" si="233"/>
        <v>73374015.364296183</v>
      </c>
      <c r="Q1498" s="1">
        <f t="shared" si="233"/>
        <v>73574194.937629521</v>
      </c>
    </row>
    <row r="1499" spans="1:18" x14ac:dyDescent="0.25">
      <c r="B1499" s="24"/>
      <c r="C1499" s="25"/>
    </row>
    <row r="1500" spans="1:18" x14ac:dyDescent="0.25">
      <c r="B1500" s="115">
        <v>7</v>
      </c>
      <c r="C1500" s="21" t="s">
        <v>21</v>
      </c>
      <c r="F1500" s="26"/>
      <c r="G1500" s="26"/>
      <c r="H1500" s="26"/>
      <c r="I1500" s="26"/>
      <c r="J1500" s="26"/>
      <c r="K1500" s="26"/>
      <c r="L1500" s="26"/>
      <c r="M1500" s="26"/>
      <c r="N1500" s="26"/>
      <c r="O1500" s="26"/>
      <c r="P1500" s="26"/>
      <c r="Q1500" s="26"/>
    </row>
    <row r="1501" spans="1:18" x14ac:dyDescent="0.25">
      <c r="B1501" s="24"/>
      <c r="C1501" s="21" t="s">
        <v>6</v>
      </c>
      <c r="D1501" s="21" t="s">
        <v>454</v>
      </c>
      <c r="F1501" s="1">
        <f>F1498*Inputs!C$15</f>
        <v>356212.00463365333</v>
      </c>
      <c r="G1501" s="1">
        <f>G1498*Inputs!D$15</f>
        <v>357211.08198111149</v>
      </c>
      <c r="H1501" s="1">
        <f>H1498*Inputs!E$15</f>
        <v>358210.15931784862</v>
      </c>
      <c r="I1501" s="1">
        <f>I1498*Inputs!F$15</f>
        <v>359209.23665458569</v>
      </c>
      <c r="J1501" s="1">
        <f>J1498*Inputs!G$15</f>
        <v>360208.31399132288</v>
      </c>
      <c r="K1501" s="1">
        <f>K1498*Inputs!H$15</f>
        <v>361207.39132806007</v>
      </c>
      <c r="L1501" s="1">
        <f>L1498*Inputs!I$15</f>
        <v>362206.4686647972</v>
      </c>
      <c r="M1501" s="1">
        <f>M1498*Inputs!J$15</f>
        <v>363205.54600153433</v>
      </c>
      <c r="N1501" s="1">
        <f>N1498*Inputs!K$15</f>
        <v>364204.6233382714</v>
      </c>
      <c r="O1501" s="1">
        <f>O1498*Inputs!L$15</f>
        <v>365203.70067500859</v>
      </c>
      <c r="P1501" s="1">
        <f>P1498*Inputs!M$15</f>
        <v>366202.77801174572</v>
      </c>
      <c r="Q1501" s="1">
        <f>Q1498*Inputs!N$15</f>
        <v>367201.8553484829</v>
      </c>
      <c r="R1501" s="1">
        <f>SUM(F1501:Q1501)</f>
        <v>4340483.1599464221</v>
      </c>
    </row>
    <row r="1502" spans="1:18" x14ac:dyDescent="0.25">
      <c r="B1502" s="24"/>
      <c r="C1502" s="21" t="s">
        <v>8</v>
      </c>
      <c r="D1502" s="21" t="s">
        <v>455</v>
      </c>
      <c r="F1502" s="1">
        <f>F1498*Inputs!C$14</f>
        <v>53085.558500766951</v>
      </c>
      <c r="G1502" s="1">
        <f>G1498*Inputs!D$14</f>
        <v>53234.448988132273</v>
      </c>
      <c r="H1502" s="1">
        <f>H1498*Inputs!E$14</f>
        <v>53383.339473899854</v>
      </c>
      <c r="I1502" s="1">
        <f>I1498*Inputs!F$14</f>
        <v>53532.229959667435</v>
      </c>
      <c r="J1502" s="1">
        <f>J1498*Inputs!G$14</f>
        <v>53681.120445435023</v>
      </c>
      <c r="K1502" s="1">
        <f>K1498*Inputs!H$14</f>
        <v>53830.010931202618</v>
      </c>
      <c r="L1502" s="1">
        <f>L1498*Inputs!I$14</f>
        <v>53978.901416970199</v>
      </c>
      <c r="M1502" s="1">
        <f>M1498*Inputs!J$14</f>
        <v>54127.791902737779</v>
      </c>
      <c r="N1502" s="1">
        <f>N1498*Inputs!K$14</f>
        <v>54276.68238850536</v>
      </c>
      <c r="O1502" s="1">
        <f>O1498*Inputs!L$14</f>
        <v>54425.572874272948</v>
      </c>
      <c r="P1502" s="1">
        <f>P1498*Inputs!M$14</f>
        <v>54574.463360040529</v>
      </c>
      <c r="Q1502" s="1">
        <f>Q1498*Inputs!N$14</f>
        <v>54723.353845808124</v>
      </c>
      <c r="R1502" s="1">
        <f>SUM(F1502:Q1502)</f>
        <v>646853.47408743913</v>
      </c>
    </row>
    <row r="1503" spans="1:18" x14ac:dyDescent="0.25">
      <c r="B1503" s="24"/>
      <c r="C1503" s="25"/>
      <c r="G1503" s="26"/>
      <c r="H1503" s="26"/>
      <c r="I1503" s="26"/>
      <c r="J1503" s="26"/>
      <c r="K1503" s="26"/>
      <c r="L1503" s="26"/>
      <c r="M1503" s="26"/>
      <c r="N1503" s="26"/>
      <c r="O1503" s="26"/>
      <c r="P1503" s="26"/>
      <c r="Q1503" s="26"/>
    </row>
    <row r="1504" spans="1:18" x14ac:dyDescent="0.25">
      <c r="B1504" s="115">
        <v>8</v>
      </c>
      <c r="C1504" s="21" t="s">
        <v>24</v>
      </c>
    </row>
    <row r="1505" spans="1:18" x14ac:dyDescent="0.25">
      <c r="A1505" s="1">
        <f>A1462+16</f>
        <v>553</v>
      </c>
      <c r="B1505" s="24"/>
      <c r="C1505" s="21" t="s">
        <v>6</v>
      </c>
      <c r="D1505" s="21" t="s">
        <v>25</v>
      </c>
      <c r="E1505" s="27"/>
      <c r="F1505" s="1">
        <v>157968.50999999998</v>
      </c>
      <c r="G1505" s="1">
        <v>157968.50999999998</v>
      </c>
      <c r="H1505" s="1">
        <v>157968.50999999998</v>
      </c>
      <c r="I1505" s="1">
        <v>157968.50999999998</v>
      </c>
      <c r="J1505" s="1">
        <v>157968.50999999998</v>
      </c>
      <c r="K1505" s="1">
        <v>157968.50999999998</v>
      </c>
      <c r="L1505" s="1">
        <v>157968.50999999998</v>
      </c>
      <c r="M1505" s="1">
        <v>157968.50999999998</v>
      </c>
      <c r="N1505" s="1">
        <v>157968.50999999998</v>
      </c>
      <c r="O1505" s="1">
        <v>157968.50999999998</v>
      </c>
      <c r="P1505" s="1">
        <v>157968.50999999998</v>
      </c>
      <c r="Q1505" s="1">
        <v>157968.50999999998</v>
      </c>
      <c r="R1505" s="1">
        <f>SUM(F1505:Q1505)</f>
        <v>1895622.1199999999</v>
      </c>
    </row>
    <row r="1506" spans="1:18" x14ac:dyDescent="0.25">
      <c r="B1506" s="24"/>
      <c r="C1506" s="21" t="s">
        <v>8</v>
      </c>
      <c r="D1506" s="21" t="s">
        <v>26</v>
      </c>
      <c r="F1506" s="1">
        <v>0</v>
      </c>
      <c r="G1506" s="1">
        <v>0</v>
      </c>
      <c r="H1506" s="1">
        <v>0</v>
      </c>
      <c r="I1506" s="1">
        <v>0</v>
      </c>
      <c r="J1506" s="1">
        <v>0</v>
      </c>
      <c r="K1506" s="1">
        <v>0</v>
      </c>
      <c r="L1506" s="1">
        <v>0</v>
      </c>
      <c r="M1506" s="1">
        <v>0</v>
      </c>
      <c r="N1506" s="1">
        <v>0</v>
      </c>
      <c r="O1506" s="1">
        <v>0</v>
      </c>
      <c r="P1506" s="1">
        <v>0</v>
      </c>
      <c r="Q1506" s="1">
        <v>0</v>
      </c>
      <c r="R1506" s="1">
        <f>SUM(F1506:Q1506)</f>
        <v>0</v>
      </c>
    </row>
    <row r="1507" spans="1:18" x14ac:dyDescent="0.25">
      <c r="B1507" s="24"/>
      <c r="C1507" s="21" t="s">
        <v>10</v>
      </c>
      <c r="D1507" s="21" t="s">
        <v>27</v>
      </c>
      <c r="F1507" s="1">
        <v>0</v>
      </c>
      <c r="G1507" s="1">
        <v>0</v>
      </c>
      <c r="H1507" s="1">
        <v>0</v>
      </c>
      <c r="I1507" s="1">
        <v>0</v>
      </c>
      <c r="J1507" s="1">
        <v>0</v>
      </c>
      <c r="K1507" s="1">
        <v>0</v>
      </c>
      <c r="L1507" s="1">
        <v>0</v>
      </c>
      <c r="M1507" s="1">
        <v>0</v>
      </c>
      <c r="N1507" s="1">
        <v>0</v>
      </c>
      <c r="O1507" s="1">
        <v>0</v>
      </c>
      <c r="P1507" s="1">
        <v>0</v>
      </c>
      <c r="Q1507" s="1">
        <v>0</v>
      </c>
      <c r="R1507" s="1">
        <f>SUM(F1507:Q1507)</f>
        <v>0</v>
      </c>
    </row>
    <row r="1508" spans="1:18" x14ac:dyDescent="0.25">
      <c r="B1508" s="24"/>
      <c r="C1508" s="21" t="s">
        <v>12</v>
      </c>
      <c r="D1508" s="21" t="s">
        <v>28</v>
      </c>
      <c r="F1508" s="1">
        <v>0</v>
      </c>
      <c r="G1508" s="1">
        <v>0</v>
      </c>
      <c r="H1508" s="1">
        <v>0</v>
      </c>
      <c r="I1508" s="1">
        <v>0</v>
      </c>
      <c r="J1508" s="1">
        <v>0</v>
      </c>
      <c r="K1508" s="1">
        <v>0</v>
      </c>
      <c r="L1508" s="1">
        <v>0</v>
      </c>
      <c r="M1508" s="1">
        <v>0</v>
      </c>
      <c r="N1508" s="1">
        <v>0</v>
      </c>
      <c r="O1508" s="1">
        <v>0</v>
      </c>
      <c r="P1508" s="1">
        <v>0</v>
      </c>
      <c r="Q1508" s="1">
        <v>0</v>
      </c>
      <c r="R1508" s="1">
        <f>SUM(F1508:Q1508)</f>
        <v>0</v>
      </c>
    </row>
    <row r="1509" spans="1:18" x14ac:dyDescent="0.25">
      <c r="B1509" s="24"/>
      <c r="C1509" s="21" t="s">
        <v>14</v>
      </c>
      <c r="D1509" s="21" t="s">
        <v>29</v>
      </c>
      <c r="F1509" s="23">
        <v>0</v>
      </c>
      <c r="G1509" s="23">
        <v>0</v>
      </c>
      <c r="H1509" s="23">
        <v>0</v>
      </c>
      <c r="I1509" s="23">
        <v>0</v>
      </c>
      <c r="J1509" s="23">
        <v>0</v>
      </c>
      <c r="K1509" s="23">
        <v>0</v>
      </c>
      <c r="L1509" s="23">
        <v>0</v>
      </c>
      <c r="M1509" s="23">
        <v>0</v>
      </c>
      <c r="N1509" s="23">
        <v>0</v>
      </c>
      <c r="O1509" s="23">
        <v>0</v>
      </c>
      <c r="P1509" s="23">
        <v>0</v>
      </c>
      <c r="Q1509" s="23">
        <v>0</v>
      </c>
      <c r="R1509" s="23">
        <f>SUM(F1509:Q1509)</f>
        <v>0</v>
      </c>
    </row>
    <row r="1510" spans="1:18" x14ac:dyDescent="0.25">
      <c r="B1510" s="24"/>
      <c r="C1510" s="25"/>
      <c r="D1510" s="28"/>
      <c r="F1510" s="28"/>
      <c r="G1510" s="28"/>
      <c r="H1510" s="28"/>
      <c r="I1510" s="28"/>
      <c r="J1510" s="28"/>
      <c r="K1510" s="28"/>
      <c r="L1510" s="28"/>
      <c r="M1510" s="28"/>
      <c r="N1510" s="28"/>
      <c r="O1510" s="28"/>
      <c r="P1510" s="28"/>
      <c r="Q1510" s="28"/>
    </row>
    <row r="1511" spans="1:18" ht="13" thickBot="1" x14ac:dyDescent="0.3">
      <c r="B1511" s="115">
        <v>9</v>
      </c>
      <c r="C1511" s="21" t="s">
        <v>457</v>
      </c>
      <c r="F1511" s="29">
        <f>ROUND(SUM(F1501:F1509),2)</f>
        <v>567266.06999999995</v>
      </c>
      <c r="G1511" s="29">
        <f t="shared" ref="G1511:R1511" si="234">ROUND(SUM(G1501:G1509),2)</f>
        <v>568414.04</v>
      </c>
      <c r="H1511" s="29">
        <f t="shared" si="234"/>
        <v>569562.01</v>
      </c>
      <c r="I1511" s="29">
        <f t="shared" si="234"/>
        <v>570709.98</v>
      </c>
      <c r="J1511" s="29">
        <f t="shared" si="234"/>
        <v>571857.93999999994</v>
      </c>
      <c r="K1511" s="29">
        <f t="shared" si="234"/>
        <v>573005.91</v>
      </c>
      <c r="L1511" s="29">
        <f t="shared" si="234"/>
        <v>574153.88</v>
      </c>
      <c r="M1511" s="29">
        <f t="shared" si="234"/>
        <v>575301.85</v>
      </c>
      <c r="N1511" s="29">
        <f t="shared" si="234"/>
        <v>576449.81999999995</v>
      </c>
      <c r="O1511" s="29">
        <f t="shared" si="234"/>
        <v>577597.78</v>
      </c>
      <c r="P1511" s="29">
        <f t="shared" si="234"/>
        <v>578745.75</v>
      </c>
      <c r="Q1511" s="29">
        <f t="shared" si="234"/>
        <v>579893.72</v>
      </c>
      <c r="R1511" s="29">
        <f t="shared" si="234"/>
        <v>6882958.75</v>
      </c>
    </row>
    <row r="1512" spans="1:18" ht="13" thickTop="1" x14ac:dyDescent="0.25">
      <c r="B1512" s="24"/>
      <c r="C1512" s="25"/>
    </row>
    <row r="1513" spans="1:18" x14ac:dyDescent="0.25">
      <c r="B1513" s="30"/>
      <c r="C1513" s="30" t="s">
        <v>33</v>
      </c>
    </row>
    <row r="1514" spans="1:18" x14ac:dyDescent="0.25">
      <c r="C1514" s="21" t="s">
        <v>34</v>
      </c>
      <c r="D1514" s="21" t="s">
        <v>35</v>
      </c>
    </row>
    <row r="1515" spans="1:18" x14ac:dyDescent="0.25">
      <c r="C1515" s="21" t="s">
        <v>36</v>
      </c>
      <c r="D1515" s="21" t="s">
        <v>37</v>
      </c>
    </row>
    <row r="1516" spans="1:18" x14ac:dyDescent="0.25">
      <c r="C1516" s="21" t="s">
        <v>38</v>
      </c>
      <c r="D1516" s="21" t="s">
        <v>39</v>
      </c>
    </row>
    <row r="1517" spans="1:18" x14ac:dyDescent="0.25">
      <c r="C1517" s="21" t="s">
        <v>40</v>
      </c>
      <c r="D1517" s="21" t="s">
        <v>456</v>
      </c>
    </row>
    <row r="1518" spans="1:18" x14ac:dyDescent="0.25">
      <c r="C1518" s="21" t="s">
        <v>42</v>
      </c>
      <c r="D1518" s="31" t="s">
        <v>43</v>
      </c>
    </row>
    <row r="1519" spans="1:18" x14ac:dyDescent="0.25">
      <c r="C1519" s="21" t="s">
        <v>44</v>
      </c>
      <c r="D1519" s="31" t="s">
        <v>45</v>
      </c>
      <c r="G1519" s="32"/>
    </row>
    <row r="1520" spans="1:18" x14ac:dyDescent="0.25">
      <c r="C1520" s="21" t="s">
        <v>46</v>
      </c>
      <c r="D1520" s="21" t="s">
        <v>47</v>
      </c>
    </row>
    <row r="1521" spans="1:20" x14ac:dyDescent="0.25">
      <c r="C1521" s="21" t="s">
        <v>48</v>
      </c>
      <c r="D1521" s="21" t="s">
        <v>458</v>
      </c>
    </row>
    <row r="1522" spans="1:20" x14ac:dyDescent="0.25">
      <c r="B1522" s="21"/>
      <c r="C1522" s="21"/>
    </row>
    <row r="1523" spans="1:20" s="574" customFormat="1" ht="14" x14ac:dyDescent="0.3">
      <c r="B1523" s="575" t="str">
        <f>Inputs!$A$6</f>
        <v>JANUARY 2021 THROUGH DECEMBER 2021</v>
      </c>
      <c r="C1523" s="575"/>
      <c r="D1523" s="575"/>
      <c r="E1523" s="575"/>
      <c r="F1523" s="575"/>
      <c r="G1523" s="575"/>
      <c r="H1523" s="575"/>
      <c r="I1523" s="575"/>
      <c r="J1523" s="575"/>
      <c r="K1523" s="575"/>
      <c r="L1523" s="575"/>
      <c r="M1523" s="575"/>
      <c r="N1523" s="575"/>
      <c r="O1523" s="575"/>
      <c r="P1523" s="575"/>
      <c r="Q1523" s="575"/>
      <c r="R1523" s="575"/>
      <c r="T1523" s="574">
        <v>29</v>
      </c>
    </row>
    <row r="1524" spans="1:20" s="574" customFormat="1" ht="14" x14ac:dyDescent="0.3">
      <c r="B1524" s="576" t="s">
        <v>686</v>
      </c>
      <c r="C1524" s="576"/>
      <c r="D1524" s="576"/>
      <c r="E1524" s="576"/>
      <c r="F1524" s="576"/>
      <c r="G1524" s="576"/>
      <c r="H1524" s="576"/>
      <c r="I1524" s="576"/>
      <c r="J1524" s="576"/>
      <c r="K1524" s="576"/>
      <c r="L1524" s="576"/>
      <c r="M1524" s="576"/>
      <c r="N1524" s="576"/>
      <c r="O1524" s="576"/>
      <c r="P1524" s="576"/>
      <c r="Q1524" s="576"/>
      <c r="R1524" s="576"/>
    </row>
    <row r="1525" spans="1:20" x14ac:dyDescent="0.25">
      <c r="B1525" s="9"/>
      <c r="C1525" s="9"/>
      <c r="D1525" s="9"/>
      <c r="E1525" s="9"/>
      <c r="F1525" s="9"/>
      <c r="G1525" s="9"/>
      <c r="H1525" s="9"/>
      <c r="I1525" s="9"/>
      <c r="J1525" s="9"/>
      <c r="K1525" s="9"/>
      <c r="L1525" s="9"/>
      <c r="M1525" s="9"/>
      <c r="N1525" s="9"/>
      <c r="O1525" s="9"/>
      <c r="P1525" s="9"/>
      <c r="Q1525" s="9"/>
      <c r="R1525" s="9"/>
    </row>
    <row r="1526" spans="1:20" x14ac:dyDescent="0.25">
      <c r="B1526" s="9"/>
      <c r="C1526" s="9"/>
      <c r="D1526" s="9"/>
      <c r="E1526" s="9"/>
      <c r="F1526" s="9"/>
      <c r="G1526" s="9"/>
      <c r="H1526" s="9"/>
      <c r="I1526" s="9"/>
      <c r="J1526" s="9"/>
      <c r="K1526" s="9"/>
      <c r="L1526" s="9"/>
      <c r="M1526" s="9"/>
      <c r="N1526" s="9"/>
      <c r="O1526" s="9"/>
      <c r="P1526" s="9"/>
      <c r="Q1526" s="9"/>
      <c r="R1526" s="9"/>
    </row>
    <row r="1527" spans="1:20" ht="13" thickBot="1" x14ac:dyDescent="0.3">
      <c r="B1527" s="10"/>
      <c r="C1527" s="10"/>
      <c r="D1527" s="11"/>
      <c r="E1527" s="11"/>
      <c r="F1527" s="11"/>
      <c r="G1527" s="11"/>
      <c r="H1527" s="11"/>
      <c r="I1527" s="11"/>
      <c r="J1527" s="11"/>
      <c r="K1527" s="3"/>
      <c r="L1527" s="3"/>
      <c r="M1527" s="3"/>
      <c r="N1527" s="3"/>
      <c r="O1527" s="3"/>
      <c r="P1527" s="3"/>
      <c r="Q1527" s="3"/>
      <c r="R1527" s="3"/>
    </row>
    <row r="1528" spans="1:20" x14ac:dyDescent="0.25">
      <c r="B1528" s="315"/>
      <c r="C1528" s="316"/>
      <c r="D1528" s="317"/>
      <c r="E1528" s="15" t="s">
        <v>0</v>
      </c>
      <c r="F1528" s="15" t="str">
        <f>Inputs!C$11</f>
        <v>Estimated</v>
      </c>
      <c r="G1528" s="15" t="str">
        <f>Inputs!D$11</f>
        <v>Estimated</v>
      </c>
      <c r="H1528" s="15" t="str">
        <f>Inputs!E$11</f>
        <v>Estimated</v>
      </c>
      <c r="I1528" s="15" t="str">
        <f>Inputs!F$11</f>
        <v>Estimated</v>
      </c>
      <c r="J1528" s="15" t="str">
        <f>Inputs!G$11</f>
        <v>Estimated</v>
      </c>
      <c r="K1528" s="15" t="str">
        <f>Inputs!H$11</f>
        <v>Estimated</v>
      </c>
      <c r="L1528" s="15" t="str">
        <f>Inputs!I$11</f>
        <v>Estimated</v>
      </c>
      <c r="M1528" s="15" t="str">
        <f>Inputs!J$11</f>
        <v>Estimated</v>
      </c>
      <c r="N1528" s="15" t="str">
        <f>Inputs!K$11</f>
        <v>Estimated</v>
      </c>
      <c r="O1528" s="15" t="str">
        <f>Inputs!L$11</f>
        <v>Estimated</v>
      </c>
      <c r="P1528" s="15" t="str">
        <f>Inputs!M$11</f>
        <v>Estimated</v>
      </c>
      <c r="Q1528" s="15" t="str">
        <f>Inputs!N$11</f>
        <v>Estimated</v>
      </c>
      <c r="R1528" s="314" t="s">
        <v>461</v>
      </c>
    </row>
    <row r="1529" spans="1:20" ht="13" thickBot="1" x14ac:dyDescent="0.3">
      <c r="B1529" s="310"/>
      <c r="C1529" s="18"/>
      <c r="D1529" s="20" t="s">
        <v>3</v>
      </c>
      <c r="E1529" s="19" t="s">
        <v>4</v>
      </c>
      <c r="F1529" s="19" t="str">
        <f>Inputs!C$12</f>
        <v>January</v>
      </c>
      <c r="G1529" s="19" t="str">
        <f>Inputs!D$12</f>
        <v>February</v>
      </c>
      <c r="H1529" s="19" t="str">
        <f>Inputs!E$12</f>
        <v xml:space="preserve">March </v>
      </c>
      <c r="I1529" s="19" t="str">
        <f>Inputs!F$12</f>
        <v xml:space="preserve">April </v>
      </c>
      <c r="J1529" s="19" t="str">
        <f>Inputs!G$12</f>
        <v>May</v>
      </c>
      <c r="K1529" s="19" t="str">
        <f>Inputs!H$12</f>
        <v>June</v>
      </c>
      <c r="L1529" s="19" t="str">
        <f>Inputs!I$12</f>
        <v>July</v>
      </c>
      <c r="M1529" s="19" t="str">
        <f>Inputs!J$12</f>
        <v>August</v>
      </c>
      <c r="N1529" s="19" t="str">
        <f>Inputs!K$12</f>
        <v>September</v>
      </c>
      <c r="O1529" s="19" t="str">
        <f>Inputs!L$12</f>
        <v>October</v>
      </c>
      <c r="P1529" s="19" t="str">
        <f>Inputs!M$12</f>
        <v>November</v>
      </c>
      <c r="Q1529" s="19" t="str">
        <f>Inputs!N$12</f>
        <v>December</v>
      </c>
      <c r="R1529" s="20" t="str">
        <f>Inputs!O$12</f>
        <v>Total</v>
      </c>
    </row>
    <row r="1530" spans="1:20" x14ac:dyDescent="0.25">
      <c r="B1530" s="115">
        <v>1</v>
      </c>
      <c r="C1530" s="21" t="s">
        <v>5</v>
      </c>
      <c r="D1530" s="115"/>
    </row>
    <row r="1531" spans="1:20" x14ac:dyDescent="0.25">
      <c r="A1531" s="1">
        <f>A1488+16</f>
        <v>561</v>
      </c>
      <c r="B1531" s="115"/>
      <c r="C1531" s="21" t="s">
        <v>6</v>
      </c>
      <c r="D1531" s="21" t="s">
        <v>7</v>
      </c>
      <c r="F1531" s="1">
        <v>172447.91666670001</v>
      </c>
      <c r="G1531" s="1">
        <v>172447.91666670001</v>
      </c>
      <c r="H1531" s="1">
        <v>172447.91666670001</v>
      </c>
      <c r="I1531" s="1">
        <v>172447.91666670001</v>
      </c>
      <c r="J1531" s="1">
        <v>172447.91666670001</v>
      </c>
      <c r="K1531" s="1">
        <v>172447.91666670001</v>
      </c>
      <c r="L1531" s="1">
        <v>172447.91666670001</v>
      </c>
      <c r="M1531" s="1">
        <v>172447.91666670001</v>
      </c>
      <c r="N1531" s="1">
        <v>172447.91666670001</v>
      </c>
      <c r="O1531" s="1">
        <v>172447.91666670001</v>
      </c>
      <c r="P1531" s="1">
        <v>172447.91666670001</v>
      </c>
      <c r="Q1531" s="1">
        <v>172447.91666670001</v>
      </c>
      <c r="R1531" s="1">
        <f>SUM(F1531:Q1531)</f>
        <v>2069375.0000004002</v>
      </c>
    </row>
    <row r="1532" spans="1:20" x14ac:dyDescent="0.25">
      <c r="A1532" s="1">
        <f>A1489+16</f>
        <v>566</v>
      </c>
      <c r="B1532" s="115"/>
      <c r="C1532" s="21" t="s">
        <v>8</v>
      </c>
      <c r="D1532" s="21" t="s">
        <v>9</v>
      </c>
      <c r="F1532" s="1">
        <v>0</v>
      </c>
      <c r="G1532" s="1">
        <v>0</v>
      </c>
      <c r="H1532" s="1">
        <v>0</v>
      </c>
      <c r="I1532" s="1">
        <v>0</v>
      </c>
      <c r="J1532" s="1">
        <v>0</v>
      </c>
      <c r="K1532" s="1">
        <v>0</v>
      </c>
      <c r="L1532" s="1">
        <v>0</v>
      </c>
      <c r="M1532" s="1">
        <v>0</v>
      </c>
      <c r="N1532" s="1">
        <v>0</v>
      </c>
      <c r="O1532" s="1">
        <v>0</v>
      </c>
      <c r="P1532" s="1">
        <v>0</v>
      </c>
      <c r="Q1532" s="1">
        <v>0</v>
      </c>
      <c r="R1532" s="1">
        <f>SUM(F1532:Q1532)</f>
        <v>0</v>
      </c>
    </row>
    <row r="1533" spans="1:20" x14ac:dyDescent="0.25">
      <c r="A1533" s="1">
        <f>A1490+16</f>
        <v>564</v>
      </c>
      <c r="B1533" s="115"/>
      <c r="C1533" s="21" t="s">
        <v>10</v>
      </c>
      <c r="D1533" s="21" t="s">
        <v>11</v>
      </c>
      <c r="F1533" s="1">
        <v>0</v>
      </c>
      <c r="G1533" s="1">
        <v>0</v>
      </c>
      <c r="H1533" s="1">
        <v>0</v>
      </c>
      <c r="I1533" s="1">
        <v>0</v>
      </c>
      <c r="J1533" s="1">
        <v>0</v>
      </c>
      <c r="K1533" s="1">
        <v>0</v>
      </c>
      <c r="L1533" s="1">
        <v>0</v>
      </c>
      <c r="M1533" s="1">
        <v>0</v>
      </c>
      <c r="N1533" s="1">
        <v>0</v>
      </c>
      <c r="O1533" s="1">
        <v>0</v>
      </c>
      <c r="P1533" s="1">
        <v>0</v>
      </c>
      <c r="Q1533" s="1">
        <v>0</v>
      </c>
      <c r="R1533" s="1">
        <f>SUM(F1533:Q1533)</f>
        <v>0</v>
      </c>
    </row>
    <row r="1534" spans="1:20" x14ac:dyDescent="0.25">
      <c r="A1534" s="1">
        <f>A1491+16</f>
        <v>573</v>
      </c>
      <c r="B1534" s="115"/>
      <c r="C1534" s="21" t="s">
        <v>12</v>
      </c>
      <c r="D1534" s="21" t="s">
        <v>13</v>
      </c>
      <c r="F1534" s="1">
        <v>0</v>
      </c>
      <c r="G1534" s="1">
        <v>0</v>
      </c>
      <c r="H1534" s="1">
        <v>0</v>
      </c>
      <c r="I1534" s="1">
        <v>0</v>
      </c>
      <c r="J1534" s="1">
        <v>0</v>
      </c>
      <c r="K1534" s="1">
        <v>0</v>
      </c>
      <c r="L1534" s="1">
        <v>0</v>
      </c>
      <c r="M1534" s="1">
        <v>0</v>
      </c>
      <c r="N1534" s="1">
        <v>0</v>
      </c>
      <c r="O1534" s="1">
        <v>0</v>
      </c>
      <c r="P1534" s="1">
        <v>0</v>
      </c>
      <c r="Q1534" s="1">
        <v>0</v>
      </c>
      <c r="R1534" s="1">
        <f>SUM(F1534:Q1534)</f>
        <v>0</v>
      </c>
    </row>
    <row r="1535" spans="1:20" x14ac:dyDescent="0.25">
      <c r="A1535" s="1">
        <f>A1492+16</f>
        <v>571</v>
      </c>
      <c r="B1535" s="115"/>
      <c r="C1535" s="21" t="s">
        <v>14</v>
      </c>
      <c r="D1535" s="21" t="s">
        <v>15</v>
      </c>
      <c r="F1535" s="1">
        <v>0</v>
      </c>
      <c r="G1535" s="1">
        <v>0</v>
      </c>
      <c r="H1535" s="1">
        <v>0</v>
      </c>
      <c r="I1535" s="1">
        <v>0</v>
      </c>
      <c r="J1535" s="1">
        <v>0</v>
      </c>
      <c r="K1535" s="1">
        <v>0</v>
      </c>
      <c r="L1535" s="1">
        <v>0</v>
      </c>
      <c r="M1535" s="1">
        <v>0</v>
      </c>
      <c r="N1535" s="1">
        <v>0</v>
      </c>
      <c r="O1535" s="1">
        <v>0</v>
      </c>
      <c r="P1535" s="1">
        <v>0</v>
      </c>
      <c r="Q1535" s="1">
        <v>0</v>
      </c>
      <c r="R1535" s="1">
        <f>SUM(F1535:Q1535)</f>
        <v>0</v>
      </c>
    </row>
    <row r="1536" spans="1:20" x14ac:dyDescent="0.25">
      <c r="B1536" s="115">
        <v>2</v>
      </c>
      <c r="C1536" s="21" t="s">
        <v>16</v>
      </c>
      <c r="D1536" s="115"/>
      <c r="E1536" s="22">
        <v>6042460.0899999999</v>
      </c>
      <c r="F1536" s="1">
        <f t="shared" ref="F1536:Q1536" si="235">E1536+F1532-F1533</f>
        <v>6042460.0899999999</v>
      </c>
      <c r="G1536" s="1">
        <f t="shared" si="235"/>
        <v>6042460.0899999999</v>
      </c>
      <c r="H1536" s="1">
        <f t="shared" si="235"/>
        <v>6042460.0899999999</v>
      </c>
      <c r="I1536" s="1">
        <f t="shared" si="235"/>
        <v>6042460.0899999999</v>
      </c>
      <c r="J1536" s="1">
        <f t="shared" si="235"/>
        <v>6042460.0899999999</v>
      </c>
      <c r="K1536" s="1">
        <f t="shared" si="235"/>
        <v>6042460.0899999999</v>
      </c>
      <c r="L1536" s="1">
        <f t="shared" si="235"/>
        <v>6042460.0899999999</v>
      </c>
      <c r="M1536" s="1">
        <f t="shared" si="235"/>
        <v>6042460.0899999999</v>
      </c>
      <c r="N1536" s="1">
        <f t="shared" si="235"/>
        <v>6042460.0899999999</v>
      </c>
      <c r="O1536" s="1">
        <f t="shared" si="235"/>
        <v>6042460.0899999999</v>
      </c>
      <c r="P1536" s="1">
        <f t="shared" si="235"/>
        <v>6042460.0899999999</v>
      </c>
      <c r="Q1536" s="1">
        <f t="shared" si="235"/>
        <v>6042460.0899999999</v>
      </c>
    </row>
    <row r="1537" spans="1:18" x14ac:dyDescent="0.25">
      <c r="B1537" s="115">
        <v>3</v>
      </c>
      <c r="C1537" s="21" t="s">
        <v>17</v>
      </c>
      <c r="D1537" s="115"/>
      <c r="E1537" s="22">
        <v>-645095.4890655647</v>
      </c>
      <c r="F1537" s="1">
        <f t="shared" ref="F1537:Q1537" si="236">E1537-F1548-F1549-F1550+F1533+F1534-F1535</f>
        <v>-664660.39906556474</v>
      </c>
      <c r="G1537" s="1">
        <f t="shared" si="236"/>
        <v>-684225.30906556477</v>
      </c>
      <c r="H1537" s="1">
        <f t="shared" si="236"/>
        <v>-703790.2190655648</v>
      </c>
      <c r="I1537" s="1">
        <f t="shared" si="236"/>
        <v>-723355.12906556483</v>
      </c>
      <c r="J1537" s="1">
        <f t="shared" si="236"/>
        <v>-742920.03906556487</v>
      </c>
      <c r="K1537" s="1">
        <f t="shared" si="236"/>
        <v>-762484.9490655649</v>
      </c>
      <c r="L1537" s="1">
        <f t="shared" si="236"/>
        <v>-782049.85906556493</v>
      </c>
      <c r="M1537" s="1">
        <f t="shared" si="236"/>
        <v>-801614.76906556496</v>
      </c>
      <c r="N1537" s="1">
        <f t="shared" si="236"/>
        <v>-821179.679065565</v>
      </c>
      <c r="O1537" s="1">
        <f t="shared" si="236"/>
        <v>-840744.58906556503</v>
      </c>
      <c r="P1537" s="1">
        <f t="shared" si="236"/>
        <v>-860309.49906556506</v>
      </c>
      <c r="Q1537" s="1">
        <f t="shared" si="236"/>
        <v>-879874.40906556509</v>
      </c>
    </row>
    <row r="1538" spans="1:18" x14ac:dyDescent="0.25">
      <c r="B1538" s="115">
        <v>4</v>
      </c>
      <c r="C1538" s="21" t="s">
        <v>18</v>
      </c>
      <c r="D1538" s="115"/>
      <c r="E1538" s="23">
        <v>910074.39142840041</v>
      </c>
      <c r="F1538" s="23">
        <f t="shared" ref="F1538:Q1538" si="237">E1538+F1531-F1532</f>
        <v>1082522.3080951003</v>
      </c>
      <c r="G1538" s="23">
        <f t="shared" si="237"/>
        <v>1254970.2247618004</v>
      </c>
      <c r="H1538" s="23">
        <f t="shared" si="237"/>
        <v>1427418.1414285004</v>
      </c>
      <c r="I1538" s="23">
        <f t="shared" si="237"/>
        <v>1599866.0580952005</v>
      </c>
      <c r="J1538" s="23">
        <f t="shared" si="237"/>
        <v>1772313.9747619005</v>
      </c>
      <c r="K1538" s="23">
        <f t="shared" si="237"/>
        <v>1944761.8914286005</v>
      </c>
      <c r="L1538" s="23">
        <f t="shared" si="237"/>
        <v>2117209.8080953006</v>
      </c>
      <c r="M1538" s="23">
        <f t="shared" si="237"/>
        <v>2289657.7247620006</v>
      </c>
      <c r="N1538" s="23">
        <f t="shared" si="237"/>
        <v>2462105.6414287006</v>
      </c>
      <c r="O1538" s="23">
        <f t="shared" si="237"/>
        <v>2634553.5580954007</v>
      </c>
      <c r="P1538" s="23">
        <f t="shared" si="237"/>
        <v>2807001.4747621007</v>
      </c>
      <c r="Q1538" s="23">
        <f t="shared" si="237"/>
        <v>2979449.3914288008</v>
      </c>
    </row>
    <row r="1539" spans="1:18" x14ac:dyDescent="0.25">
      <c r="B1539" s="115">
        <v>5</v>
      </c>
      <c r="C1539" s="21" t="s">
        <v>19</v>
      </c>
      <c r="D1539" s="115"/>
      <c r="E1539" s="23">
        <f>ROUND(SUM(E1536:E1538),2)</f>
        <v>6307438.9900000002</v>
      </c>
      <c r="F1539" s="23">
        <f t="shared" ref="F1539:Q1539" si="238">SUM(F1536:F1538)</f>
        <v>6460321.9990295358</v>
      </c>
      <c r="G1539" s="23">
        <f t="shared" si="238"/>
        <v>6613205.0056962352</v>
      </c>
      <c r="H1539" s="23">
        <f t="shared" si="238"/>
        <v>6766088.0123629356</v>
      </c>
      <c r="I1539" s="23">
        <f t="shared" si="238"/>
        <v>6918971.0190296359</v>
      </c>
      <c r="J1539" s="23">
        <f t="shared" si="238"/>
        <v>7071854.0256963354</v>
      </c>
      <c r="K1539" s="23">
        <f t="shared" si="238"/>
        <v>7224737.0323630348</v>
      </c>
      <c r="L1539" s="23">
        <f t="shared" si="238"/>
        <v>7377620.0390297351</v>
      </c>
      <c r="M1539" s="23">
        <f t="shared" si="238"/>
        <v>7530503.0456964355</v>
      </c>
      <c r="N1539" s="23">
        <f t="shared" si="238"/>
        <v>7683386.0523631359</v>
      </c>
      <c r="O1539" s="23">
        <f t="shared" si="238"/>
        <v>7836269.0590298362</v>
      </c>
      <c r="P1539" s="23">
        <f t="shared" si="238"/>
        <v>7989152.0656965356</v>
      </c>
      <c r="Q1539" s="23">
        <f t="shared" si="238"/>
        <v>8142035.0723632351</v>
      </c>
    </row>
    <row r="1540" spans="1:18" x14ac:dyDescent="0.25">
      <c r="B1540" s="115"/>
      <c r="C1540" s="21"/>
    </row>
    <row r="1541" spans="1:18" x14ac:dyDescent="0.25">
      <c r="B1541" s="115">
        <v>6</v>
      </c>
      <c r="C1541" s="21" t="s">
        <v>20</v>
      </c>
      <c r="D1541" s="21"/>
      <c r="F1541" s="1">
        <f t="shared" ref="F1541:Q1541" si="239">(E1539+F1539)/2</f>
        <v>6383880.494514768</v>
      </c>
      <c r="G1541" s="1">
        <f t="shared" si="239"/>
        <v>6536763.5023628855</v>
      </c>
      <c r="H1541" s="1">
        <f t="shared" si="239"/>
        <v>6689646.5090295859</v>
      </c>
      <c r="I1541" s="1">
        <f t="shared" si="239"/>
        <v>6842529.5156962853</v>
      </c>
      <c r="J1541" s="1">
        <f t="shared" si="239"/>
        <v>6995412.5223629856</v>
      </c>
      <c r="K1541" s="1">
        <f t="shared" si="239"/>
        <v>7148295.5290296851</v>
      </c>
      <c r="L1541" s="1">
        <f t="shared" si="239"/>
        <v>7301178.5356963854</v>
      </c>
      <c r="M1541" s="1">
        <f t="shared" si="239"/>
        <v>7454061.5423630849</v>
      </c>
      <c r="N1541" s="1">
        <f t="shared" si="239"/>
        <v>7606944.5490297861</v>
      </c>
      <c r="O1541" s="1">
        <f t="shared" si="239"/>
        <v>7759827.5556964856</v>
      </c>
      <c r="P1541" s="1">
        <f t="shared" si="239"/>
        <v>7912710.5623631859</v>
      </c>
      <c r="Q1541" s="1">
        <f t="shared" si="239"/>
        <v>8065593.5690298853</v>
      </c>
    </row>
    <row r="1542" spans="1:18" x14ac:dyDescent="0.25">
      <c r="B1542" s="24"/>
      <c r="C1542" s="25"/>
    </row>
    <row r="1543" spans="1:18" x14ac:dyDescent="0.25">
      <c r="B1543" s="115">
        <v>7</v>
      </c>
      <c r="C1543" s="21" t="s">
        <v>21</v>
      </c>
      <c r="F1543" s="26"/>
      <c r="G1543" s="26"/>
      <c r="H1543" s="26"/>
      <c r="I1543" s="26"/>
      <c r="J1543" s="26"/>
      <c r="K1543" s="26"/>
      <c r="L1543" s="26"/>
      <c r="M1543" s="26"/>
      <c r="N1543" s="26"/>
      <c r="O1543" s="26"/>
      <c r="P1543" s="26"/>
      <c r="Q1543" s="26"/>
    </row>
    <row r="1544" spans="1:18" x14ac:dyDescent="0.25">
      <c r="B1544" s="24"/>
      <c r="C1544" s="21" t="s">
        <v>6</v>
      </c>
      <c r="D1544" s="21" t="s">
        <v>454</v>
      </c>
      <c r="F1544" s="1">
        <f>F1541*Inputs!C$15</f>
        <v>31861.344373472526</v>
      </c>
      <c r="G1544" s="1">
        <f>G1541*Inputs!D$15</f>
        <v>32624.369020642309</v>
      </c>
      <c r="H1544" s="1">
        <f>H1541*Inputs!E$15</f>
        <v>33387.393661915747</v>
      </c>
      <c r="I1544" s="1">
        <f>I1541*Inputs!F$15</f>
        <v>34150.418303189181</v>
      </c>
      <c r="J1544" s="1">
        <f>J1541*Inputs!G$15</f>
        <v>34913.442944462622</v>
      </c>
      <c r="K1544" s="1">
        <f>K1541*Inputs!H$15</f>
        <v>35676.467585736056</v>
      </c>
      <c r="L1544" s="1">
        <f>L1541*Inputs!I$15</f>
        <v>36439.492227009498</v>
      </c>
      <c r="M1544" s="1">
        <f>M1541*Inputs!J$15</f>
        <v>37202.516868282932</v>
      </c>
      <c r="N1544" s="1">
        <f>N1541*Inputs!K$15</f>
        <v>37965.541509556373</v>
      </c>
      <c r="O1544" s="1">
        <f>O1541*Inputs!L$15</f>
        <v>38728.566150829807</v>
      </c>
      <c r="P1544" s="1">
        <f>P1541*Inputs!M$15</f>
        <v>39491.590792103249</v>
      </c>
      <c r="Q1544" s="1">
        <f>Q1541*Inputs!N$15</f>
        <v>40254.615433376683</v>
      </c>
      <c r="R1544" s="1">
        <f>SUM(F1544:Q1544)</f>
        <v>432695.75887057697</v>
      </c>
    </row>
    <row r="1545" spans="1:18" x14ac:dyDescent="0.25">
      <c r="B1545" s="24"/>
      <c r="C1545" s="21" t="s">
        <v>8</v>
      </c>
      <c r="D1545" s="21" t="s">
        <v>455</v>
      </c>
      <c r="F1545" s="1">
        <f>F1541*Inputs!C$14</f>
        <v>4748.2320602601731</v>
      </c>
      <c r="G1545" s="1">
        <f>G1541*Inputs!D$14</f>
        <v>4861.9440885409613</v>
      </c>
      <c r="H1545" s="1">
        <f>H1541*Inputs!E$14</f>
        <v>4975.6561159430303</v>
      </c>
      <c r="I1545" s="1">
        <f>I1541*Inputs!F$14</f>
        <v>5089.3681433450984</v>
      </c>
      <c r="J1545" s="1">
        <f>J1541*Inputs!G$14</f>
        <v>5203.0801707471674</v>
      </c>
      <c r="K1545" s="1">
        <f>K1541*Inputs!H$14</f>
        <v>5316.7921981492354</v>
      </c>
      <c r="L1545" s="1">
        <f>L1541*Inputs!I$14</f>
        <v>5430.5042255513044</v>
      </c>
      <c r="M1545" s="1">
        <f>M1541*Inputs!J$14</f>
        <v>5544.2162529533725</v>
      </c>
      <c r="N1545" s="1">
        <f>N1541*Inputs!K$14</f>
        <v>5657.9282803554424</v>
      </c>
      <c r="O1545" s="1">
        <f>O1541*Inputs!L$14</f>
        <v>5771.6403077575105</v>
      </c>
      <c r="P1545" s="1">
        <f>P1541*Inputs!M$14</f>
        <v>5885.3523351595795</v>
      </c>
      <c r="Q1545" s="1">
        <f>Q1541*Inputs!N$14</f>
        <v>5999.0643625616476</v>
      </c>
      <c r="R1545" s="1">
        <f>SUM(F1545:Q1545)</f>
        <v>64483.778541324529</v>
      </c>
    </row>
    <row r="1546" spans="1:18" x14ac:dyDescent="0.25">
      <c r="B1546" s="24"/>
      <c r="C1546" s="25"/>
      <c r="G1546" s="26"/>
      <c r="H1546" s="26"/>
      <c r="I1546" s="26"/>
      <c r="J1546" s="26"/>
      <c r="K1546" s="26"/>
      <c r="L1546" s="26"/>
      <c r="M1546" s="26"/>
      <c r="N1546" s="26"/>
      <c r="O1546" s="26"/>
      <c r="P1546" s="26"/>
      <c r="Q1546" s="26"/>
    </row>
    <row r="1547" spans="1:18" x14ac:dyDescent="0.25">
      <c r="B1547" s="115">
        <v>8</v>
      </c>
      <c r="C1547" s="21" t="s">
        <v>24</v>
      </c>
    </row>
    <row r="1548" spans="1:18" x14ac:dyDescent="0.25">
      <c r="A1548" s="1">
        <f>A1505+16</f>
        <v>569</v>
      </c>
      <c r="B1548" s="24"/>
      <c r="C1548" s="21" t="s">
        <v>6</v>
      </c>
      <c r="D1548" s="21" t="s">
        <v>25</v>
      </c>
      <c r="E1548" s="27"/>
      <c r="F1548" s="1">
        <v>19564.91</v>
      </c>
      <c r="G1548" s="1">
        <v>19564.91</v>
      </c>
      <c r="H1548" s="1">
        <v>19564.91</v>
      </c>
      <c r="I1548" s="1">
        <v>19564.91</v>
      </c>
      <c r="J1548" s="1">
        <v>19564.91</v>
      </c>
      <c r="K1548" s="1">
        <v>19564.91</v>
      </c>
      <c r="L1548" s="1">
        <v>19564.91</v>
      </c>
      <c r="M1548" s="1">
        <v>19564.91</v>
      </c>
      <c r="N1548" s="1">
        <v>19564.91</v>
      </c>
      <c r="O1548" s="1">
        <v>19564.91</v>
      </c>
      <c r="P1548" s="1">
        <v>19564.91</v>
      </c>
      <c r="Q1548" s="1">
        <v>19564.91</v>
      </c>
      <c r="R1548" s="1">
        <f>SUM(F1548:Q1548)</f>
        <v>234778.92</v>
      </c>
    </row>
    <row r="1549" spans="1:18" x14ac:dyDescent="0.25">
      <c r="A1549" s="1">
        <v>0</v>
      </c>
      <c r="B1549" s="24"/>
      <c r="C1549" s="21" t="s">
        <v>8</v>
      </c>
      <c r="D1549" s="21" t="s">
        <v>26</v>
      </c>
      <c r="F1549" s="1">
        <v>0</v>
      </c>
      <c r="G1549" s="1">
        <v>0</v>
      </c>
      <c r="H1549" s="1">
        <v>0</v>
      </c>
      <c r="I1549" s="1">
        <v>0</v>
      </c>
      <c r="J1549" s="1">
        <v>0</v>
      </c>
      <c r="K1549" s="1">
        <v>0</v>
      </c>
      <c r="L1549" s="1">
        <v>0</v>
      </c>
      <c r="M1549" s="1">
        <v>0</v>
      </c>
      <c r="N1549" s="1">
        <v>0</v>
      </c>
      <c r="O1549" s="1">
        <v>0</v>
      </c>
      <c r="P1549" s="1">
        <v>0</v>
      </c>
      <c r="Q1549" s="1">
        <v>0</v>
      </c>
      <c r="R1549" s="1">
        <f>SUM(F1549:Q1549)</f>
        <v>0</v>
      </c>
    </row>
    <row r="1550" spans="1:18" x14ac:dyDescent="0.25">
      <c r="B1550" s="24"/>
      <c r="C1550" s="21" t="s">
        <v>10</v>
      </c>
      <c r="D1550" s="21" t="s">
        <v>27</v>
      </c>
      <c r="F1550" s="1">
        <v>0</v>
      </c>
      <c r="G1550" s="1">
        <v>0</v>
      </c>
      <c r="H1550" s="1">
        <v>0</v>
      </c>
      <c r="I1550" s="1">
        <v>0</v>
      </c>
      <c r="J1550" s="1">
        <v>0</v>
      </c>
      <c r="K1550" s="1">
        <v>0</v>
      </c>
      <c r="L1550" s="1">
        <v>0</v>
      </c>
      <c r="M1550" s="1">
        <v>0</v>
      </c>
      <c r="N1550" s="1">
        <v>0</v>
      </c>
      <c r="O1550" s="1">
        <v>0</v>
      </c>
      <c r="P1550" s="1">
        <v>0</v>
      </c>
      <c r="Q1550" s="1">
        <v>0</v>
      </c>
      <c r="R1550" s="1">
        <f>SUM(F1550:Q1550)</f>
        <v>0</v>
      </c>
    </row>
    <row r="1551" spans="1:18" x14ac:dyDescent="0.25">
      <c r="B1551" s="24"/>
      <c r="C1551" s="21" t="s">
        <v>12</v>
      </c>
      <c r="D1551" s="21" t="s">
        <v>28</v>
      </c>
      <c r="F1551" s="1">
        <f>SUMIF(Inputs!$C$51:$S$51,$T$1523,Inputs!$C$50:$S$50)+SUMIF(Inputs!$C$64:$O$64,$T$1523,Inputs!$C$63:$O$63)</f>
        <v>197.26666666666674</v>
      </c>
      <c r="G1551" s="1">
        <f>SUMIF(Inputs!$C$51:$S$51,$T$1523,Inputs!$C$50:$S$50)+SUMIF(Inputs!$C$64:$O$64,$T$1523,Inputs!$C$63:$O$63)</f>
        <v>197.26666666666674</v>
      </c>
      <c r="H1551" s="1">
        <f>SUMIF(Inputs!$C$51:$S$51,$T$1523,Inputs!$C$50:$S$50)+SUMIF(Inputs!$C$64:$O$64,$T$1523,Inputs!$C$63:$O$63)</f>
        <v>197.26666666666674</v>
      </c>
      <c r="I1551" s="1">
        <f>SUMIF(Inputs!$C$51:$S$51,$T$1523,Inputs!$C$50:$S$50)+SUMIF(Inputs!$C$64:$O$64,$T$1523,Inputs!$C$63:$O$63)</f>
        <v>197.26666666666674</v>
      </c>
      <c r="J1551" s="1">
        <f>SUMIF(Inputs!$C$51:$S$51,$T$1523,Inputs!$C$50:$S$50)+SUMIF(Inputs!$C$64:$O$64,$T$1523,Inputs!$C$63:$O$63)</f>
        <v>197.26666666666674</v>
      </c>
      <c r="K1551" s="1">
        <f>SUMIF(Inputs!$C$51:$S$51,$T$1523,Inputs!$C$50:$S$50)+SUMIF(Inputs!$C$64:$O$64,$T$1523,Inputs!$C$63:$O$63)</f>
        <v>197.26666666666674</v>
      </c>
      <c r="L1551" s="1">
        <f>SUMIF(Inputs!$C$51:$S$51,$T$1523,Inputs!$C$50:$S$50)+SUMIF(Inputs!$C$64:$O$64,$T$1523,Inputs!$C$63:$O$63)</f>
        <v>197.26666666666674</v>
      </c>
      <c r="M1551" s="1">
        <f>SUMIF(Inputs!$C$51:$S$51,$T$1523,Inputs!$C$50:$S$50)+SUMIF(Inputs!$C$64:$O$64,$T$1523,Inputs!$C$63:$O$63)</f>
        <v>197.26666666666674</v>
      </c>
      <c r="N1551" s="1">
        <f>SUMIF(Inputs!$C$51:$S$51,$T$1523,Inputs!$C$50:$S$50)+SUMIF(Inputs!$C$64:$O$64,$T$1523,Inputs!$C$63:$O$63)</f>
        <v>197.26666666666674</v>
      </c>
      <c r="O1551" s="1">
        <f>SUMIF(Inputs!$C$51:$S$51,$T$1523,Inputs!$C$50:$S$50)+SUMIF(Inputs!$C$64:$O$64,$T$1523,Inputs!$C$63:$O$63)</f>
        <v>197.26666666666674</v>
      </c>
      <c r="P1551" s="1">
        <f>SUMIF(Inputs!$C$51:$S$51,$T$1523,Inputs!$C$50:$S$50)+SUMIF(Inputs!$C$64:$O$64,$T$1523,Inputs!$C$63:$O$63)</f>
        <v>197.26666666666674</v>
      </c>
      <c r="Q1551" s="1">
        <f>SUMIF(Inputs!$C$51:$S$51,$T$1523,Inputs!$C$50:$S$50)+SUMIF(Inputs!$C$64:$O$64,$T$1523,Inputs!$C$63:$O$63)</f>
        <v>197.26666666666674</v>
      </c>
      <c r="R1551" s="1">
        <f>SUM(F1551:Q1551)</f>
        <v>2367.2000000000007</v>
      </c>
    </row>
    <row r="1552" spans="1:18" x14ac:dyDescent="0.25">
      <c r="B1552" s="24"/>
      <c r="C1552" s="21" t="s">
        <v>14</v>
      </c>
      <c r="D1552" s="21" t="s">
        <v>29</v>
      </c>
      <c r="F1552" s="23">
        <v>0</v>
      </c>
      <c r="G1552" s="23">
        <v>0</v>
      </c>
      <c r="H1552" s="23">
        <v>0</v>
      </c>
      <c r="I1552" s="23">
        <v>0</v>
      </c>
      <c r="J1552" s="23">
        <v>0</v>
      </c>
      <c r="K1552" s="23">
        <v>0</v>
      </c>
      <c r="L1552" s="23">
        <v>0</v>
      </c>
      <c r="M1552" s="23">
        <v>0</v>
      </c>
      <c r="N1552" s="23">
        <v>0</v>
      </c>
      <c r="O1552" s="23">
        <v>0</v>
      </c>
      <c r="P1552" s="23">
        <v>0</v>
      </c>
      <c r="Q1552" s="23">
        <v>0</v>
      </c>
      <c r="R1552" s="23">
        <f>SUM(F1552:Q1552)</f>
        <v>0</v>
      </c>
    </row>
    <row r="1553" spans="2:20" x14ac:dyDescent="0.25">
      <c r="B1553" s="24"/>
      <c r="C1553" s="25"/>
      <c r="D1553" s="28"/>
      <c r="F1553" s="28"/>
      <c r="G1553" s="28"/>
      <c r="H1553" s="28"/>
      <c r="I1553" s="28"/>
      <c r="J1553" s="28"/>
      <c r="K1553" s="28"/>
      <c r="L1553" s="28"/>
      <c r="M1553" s="28"/>
      <c r="N1553" s="28"/>
      <c r="O1553" s="28"/>
      <c r="P1553" s="28"/>
      <c r="Q1553" s="28"/>
    </row>
    <row r="1554" spans="2:20" ht="13" thickBot="1" x14ac:dyDescent="0.3">
      <c r="B1554" s="115">
        <v>9</v>
      </c>
      <c r="C1554" s="21" t="s">
        <v>457</v>
      </c>
      <c r="F1554" s="29">
        <f>ROUND(SUM(F1544:F1552),2)</f>
        <v>56371.75</v>
      </c>
      <c r="G1554" s="29">
        <f t="shared" ref="G1554:R1554" si="240">ROUND(SUM(G1544:G1552),2)</f>
        <v>57248.49</v>
      </c>
      <c r="H1554" s="29">
        <f t="shared" si="240"/>
        <v>58125.23</v>
      </c>
      <c r="I1554" s="29">
        <f t="shared" si="240"/>
        <v>59001.96</v>
      </c>
      <c r="J1554" s="29">
        <f t="shared" si="240"/>
        <v>59878.7</v>
      </c>
      <c r="K1554" s="29">
        <f t="shared" si="240"/>
        <v>60755.44</v>
      </c>
      <c r="L1554" s="29">
        <f t="shared" si="240"/>
        <v>61632.17</v>
      </c>
      <c r="M1554" s="29">
        <f t="shared" si="240"/>
        <v>62508.91</v>
      </c>
      <c r="N1554" s="29">
        <f t="shared" si="240"/>
        <v>63385.65</v>
      </c>
      <c r="O1554" s="29">
        <f t="shared" si="240"/>
        <v>64262.38</v>
      </c>
      <c r="P1554" s="29">
        <f t="shared" si="240"/>
        <v>65139.12</v>
      </c>
      <c r="Q1554" s="29">
        <f t="shared" si="240"/>
        <v>66015.86</v>
      </c>
      <c r="R1554" s="29">
        <f t="shared" si="240"/>
        <v>734325.66</v>
      </c>
    </row>
    <row r="1555" spans="2:20" ht="13" thickTop="1" x14ac:dyDescent="0.25">
      <c r="B1555" s="24"/>
      <c r="C1555" s="25"/>
    </row>
    <row r="1556" spans="2:20" x14ac:dyDescent="0.25">
      <c r="B1556" s="30"/>
      <c r="C1556" s="30" t="s">
        <v>33</v>
      </c>
    </row>
    <row r="1557" spans="2:20" x14ac:dyDescent="0.25">
      <c r="C1557" s="21" t="s">
        <v>34</v>
      </c>
      <c r="D1557" s="21" t="s">
        <v>35</v>
      </c>
    </row>
    <row r="1558" spans="2:20" x14ac:dyDescent="0.25">
      <c r="C1558" s="21" t="s">
        <v>36</v>
      </c>
      <c r="D1558" s="21" t="s">
        <v>37</v>
      </c>
    </row>
    <row r="1559" spans="2:20" x14ac:dyDescent="0.25">
      <c r="C1559" s="21" t="s">
        <v>38</v>
      </c>
      <c r="D1559" s="21" t="s">
        <v>39</v>
      </c>
    </row>
    <row r="1560" spans="2:20" x14ac:dyDescent="0.25">
      <c r="C1560" s="21" t="s">
        <v>40</v>
      </c>
      <c r="D1560" s="21" t="s">
        <v>456</v>
      </c>
    </row>
    <row r="1561" spans="2:20" x14ac:dyDescent="0.25">
      <c r="C1561" s="21" t="s">
        <v>42</v>
      </c>
      <c r="D1561" s="31" t="s">
        <v>43</v>
      </c>
    </row>
    <row r="1562" spans="2:20" x14ac:dyDescent="0.25">
      <c r="C1562" s="21" t="s">
        <v>44</v>
      </c>
      <c r="D1562" s="31" t="s">
        <v>45</v>
      </c>
      <c r="G1562" s="32"/>
    </row>
    <row r="1563" spans="2:20" x14ac:dyDescent="0.25">
      <c r="C1563" s="21" t="s">
        <v>46</v>
      </c>
      <c r="D1563" s="21" t="s">
        <v>47</v>
      </c>
    </row>
    <row r="1564" spans="2:20" x14ac:dyDescent="0.25">
      <c r="C1564" s="21" t="s">
        <v>48</v>
      </c>
      <c r="D1564" s="21" t="s">
        <v>458</v>
      </c>
    </row>
    <row r="1565" spans="2:20" x14ac:dyDescent="0.25">
      <c r="B1565" s="21"/>
      <c r="C1565" s="21"/>
    </row>
    <row r="1566" spans="2:20" s="574" customFormat="1" ht="14" x14ac:dyDescent="0.3">
      <c r="B1566" s="575" t="str">
        <f>Inputs!$A$6</f>
        <v>JANUARY 2021 THROUGH DECEMBER 2021</v>
      </c>
      <c r="C1566" s="575"/>
      <c r="D1566" s="575"/>
      <c r="E1566" s="575"/>
      <c r="F1566" s="575"/>
      <c r="G1566" s="575"/>
      <c r="H1566" s="575"/>
      <c r="I1566" s="575"/>
      <c r="J1566" s="575"/>
      <c r="K1566" s="575"/>
      <c r="L1566" s="575"/>
      <c r="M1566" s="575"/>
      <c r="N1566" s="575"/>
      <c r="O1566" s="575"/>
      <c r="P1566" s="575"/>
      <c r="Q1566" s="575"/>
      <c r="R1566" s="575"/>
      <c r="T1566" s="574">
        <v>30</v>
      </c>
    </row>
    <row r="1567" spans="2:20" s="574" customFormat="1" ht="14" x14ac:dyDescent="0.3">
      <c r="B1567" s="576" t="s">
        <v>687</v>
      </c>
      <c r="C1567" s="576"/>
      <c r="D1567" s="576"/>
      <c r="E1567" s="576"/>
      <c r="F1567" s="576"/>
      <c r="G1567" s="576"/>
      <c r="H1567" s="576"/>
      <c r="I1567" s="576"/>
      <c r="J1567" s="576"/>
      <c r="K1567" s="576"/>
      <c r="L1567" s="576"/>
      <c r="M1567" s="576"/>
      <c r="N1567" s="576"/>
      <c r="O1567" s="576"/>
      <c r="P1567" s="576"/>
      <c r="Q1567" s="576"/>
      <c r="R1567" s="576"/>
    </row>
    <row r="1568" spans="2:20" x14ac:dyDescent="0.25">
      <c r="B1568" s="9"/>
      <c r="C1568" s="9"/>
      <c r="D1568" s="9"/>
      <c r="E1568" s="9"/>
      <c r="F1568" s="9"/>
      <c r="G1568" s="9"/>
      <c r="H1568" s="9"/>
      <c r="I1568" s="9"/>
      <c r="J1568" s="9"/>
      <c r="K1568" s="9"/>
      <c r="L1568" s="9"/>
      <c r="M1568" s="9"/>
      <c r="N1568" s="9"/>
      <c r="O1568" s="9"/>
      <c r="P1568" s="9"/>
      <c r="Q1568" s="9"/>
      <c r="R1568" s="9"/>
    </row>
    <row r="1569" spans="1:18" x14ac:dyDescent="0.25">
      <c r="B1569" s="9"/>
      <c r="C1569" s="9"/>
      <c r="D1569" s="9"/>
      <c r="E1569" s="9"/>
      <c r="F1569" s="9"/>
      <c r="G1569" s="9"/>
      <c r="H1569" s="9"/>
      <c r="I1569" s="9"/>
      <c r="J1569" s="9"/>
      <c r="K1569" s="9"/>
      <c r="L1569" s="9"/>
      <c r="M1569" s="9"/>
      <c r="N1569" s="9"/>
      <c r="O1569" s="9"/>
      <c r="P1569" s="9"/>
      <c r="Q1569" s="9"/>
      <c r="R1569" s="9"/>
    </row>
    <row r="1570" spans="1:18" ht="13" thickBot="1" x14ac:dyDescent="0.3">
      <c r="B1570" s="10"/>
      <c r="C1570" s="10"/>
      <c r="D1570" s="11"/>
      <c r="E1570" s="11"/>
      <c r="F1570" s="11"/>
      <c r="G1570" s="11"/>
      <c r="H1570" s="11"/>
      <c r="I1570" s="11"/>
      <c r="J1570" s="11"/>
      <c r="K1570" s="3"/>
      <c r="L1570" s="3"/>
      <c r="M1570" s="3"/>
      <c r="N1570" s="3"/>
      <c r="O1570" s="3"/>
      <c r="P1570" s="3"/>
      <c r="Q1570" s="3"/>
      <c r="R1570" s="3"/>
    </row>
    <row r="1571" spans="1:18" x14ac:dyDescent="0.25">
      <c r="B1571" s="315"/>
      <c r="C1571" s="316"/>
      <c r="D1571" s="317"/>
      <c r="E1571" s="15" t="s">
        <v>0</v>
      </c>
      <c r="F1571" s="15" t="str">
        <f>Inputs!C$11</f>
        <v>Estimated</v>
      </c>
      <c r="G1571" s="15" t="str">
        <f>Inputs!D$11</f>
        <v>Estimated</v>
      </c>
      <c r="H1571" s="15" t="str">
        <f>Inputs!E$11</f>
        <v>Estimated</v>
      </c>
      <c r="I1571" s="15" t="str">
        <f>Inputs!F$11</f>
        <v>Estimated</v>
      </c>
      <c r="J1571" s="15" t="str">
        <f>Inputs!G$11</f>
        <v>Estimated</v>
      </c>
      <c r="K1571" s="15" t="str">
        <f>Inputs!H$11</f>
        <v>Estimated</v>
      </c>
      <c r="L1571" s="15" t="str">
        <f>Inputs!I$11</f>
        <v>Estimated</v>
      </c>
      <c r="M1571" s="15" t="str">
        <f>Inputs!J$11</f>
        <v>Estimated</v>
      </c>
      <c r="N1571" s="15" t="str">
        <f>Inputs!K$11</f>
        <v>Estimated</v>
      </c>
      <c r="O1571" s="15" t="str">
        <f>Inputs!L$11</f>
        <v>Estimated</v>
      </c>
      <c r="P1571" s="15" t="str">
        <f>Inputs!M$11</f>
        <v>Estimated</v>
      </c>
      <c r="Q1571" s="15" t="str">
        <f>Inputs!N$11</f>
        <v>Estimated</v>
      </c>
      <c r="R1571" s="314" t="s">
        <v>461</v>
      </c>
    </row>
    <row r="1572" spans="1:18" ht="13" thickBot="1" x14ac:dyDescent="0.3">
      <c r="B1572" s="310"/>
      <c r="C1572" s="18"/>
      <c r="D1572" s="20" t="s">
        <v>3</v>
      </c>
      <c r="E1572" s="19" t="s">
        <v>4</v>
      </c>
      <c r="F1572" s="19" t="str">
        <f>Inputs!C$12</f>
        <v>January</v>
      </c>
      <c r="G1572" s="19" t="str">
        <f>Inputs!D$12</f>
        <v>February</v>
      </c>
      <c r="H1572" s="19" t="str">
        <f>Inputs!E$12</f>
        <v xml:space="preserve">March </v>
      </c>
      <c r="I1572" s="19" t="str">
        <f>Inputs!F$12</f>
        <v xml:space="preserve">April </v>
      </c>
      <c r="J1572" s="19" t="str">
        <f>Inputs!G$12</f>
        <v>May</v>
      </c>
      <c r="K1572" s="19" t="str">
        <f>Inputs!H$12</f>
        <v>June</v>
      </c>
      <c r="L1572" s="19" t="str">
        <f>Inputs!I$12</f>
        <v>July</v>
      </c>
      <c r="M1572" s="19" t="str">
        <f>Inputs!J$12</f>
        <v>August</v>
      </c>
      <c r="N1572" s="19" t="str">
        <f>Inputs!K$12</f>
        <v>September</v>
      </c>
      <c r="O1572" s="19" t="str">
        <f>Inputs!L$12</f>
        <v>October</v>
      </c>
      <c r="P1572" s="19" t="str">
        <f>Inputs!M$12</f>
        <v>November</v>
      </c>
      <c r="Q1572" s="19" t="str">
        <f>Inputs!N$12</f>
        <v>December</v>
      </c>
      <c r="R1572" s="20" t="str">
        <f>Inputs!O$12</f>
        <v>Total</v>
      </c>
    </row>
    <row r="1573" spans="1:18" x14ac:dyDescent="0.25">
      <c r="B1573" s="115">
        <v>1</v>
      </c>
      <c r="C1573" s="21" t="s">
        <v>5</v>
      </c>
      <c r="D1573" s="115"/>
    </row>
    <row r="1574" spans="1:18" x14ac:dyDescent="0.25">
      <c r="A1574" s="1">
        <f>A1531+16</f>
        <v>577</v>
      </c>
      <c r="B1574" s="115"/>
      <c r="C1574" s="21" t="s">
        <v>6</v>
      </c>
      <c r="D1574" s="21" t="s">
        <v>7</v>
      </c>
      <c r="F1574" s="1">
        <v>0</v>
      </c>
      <c r="G1574" s="1">
        <v>0</v>
      </c>
      <c r="H1574" s="1">
        <v>0</v>
      </c>
      <c r="I1574" s="1">
        <v>0</v>
      </c>
      <c r="J1574" s="1">
        <v>0</v>
      </c>
      <c r="K1574" s="1">
        <v>0</v>
      </c>
      <c r="L1574" s="1">
        <v>0</v>
      </c>
      <c r="M1574" s="1">
        <v>0</v>
      </c>
      <c r="N1574" s="1">
        <v>0</v>
      </c>
      <c r="O1574" s="1">
        <v>0</v>
      </c>
      <c r="P1574" s="1">
        <v>0</v>
      </c>
      <c r="Q1574" s="1">
        <v>0</v>
      </c>
      <c r="R1574" s="1">
        <f>SUM(F1574:Q1574)</f>
        <v>0</v>
      </c>
    </row>
    <row r="1575" spans="1:18" x14ac:dyDescent="0.25">
      <c r="A1575" s="1">
        <f>A1532+16</f>
        <v>582</v>
      </c>
      <c r="B1575" s="115"/>
      <c r="C1575" s="21" t="s">
        <v>8</v>
      </c>
      <c r="D1575" s="21" t="s">
        <v>9</v>
      </c>
      <c r="F1575" s="1">
        <v>4339171.5346999997</v>
      </c>
      <c r="G1575" s="1">
        <v>0</v>
      </c>
      <c r="H1575" s="1">
        <v>0</v>
      </c>
      <c r="I1575" s="1">
        <v>0</v>
      </c>
      <c r="J1575" s="1">
        <v>0</v>
      </c>
      <c r="K1575" s="1">
        <v>0</v>
      </c>
      <c r="L1575" s="1">
        <v>0</v>
      </c>
      <c r="M1575" s="1">
        <v>0</v>
      </c>
      <c r="N1575" s="1">
        <v>0</v>
      </c>
      <c r="O1575" s="1">
        <v>0</v>
      </c>
      <c r="P1575" s="1">
        <v>0</v>
      </c>
      <c r="Q1575" s="1">
        <v>0</v>
      </c>
      <c r="R1575" s="1">
        <f>SUM(F1575:Q1575)</f>
        <v>4339171.5346999997</v>
      </c>
    </row>
    <row r="1576" spans="1:18" x14ac:dyDescent="0.25">
      <c r="A1576" s="1">
        <f>A1533+16</f>
        <v>580</v>
      </c>
      <c r="B1576" s="115"/>
      <c r="C1576" s="21" t="s">
        <v>10</v>
      </c>
      <c r="D1576" s="21" t="s">
        <v>11</v>
      </c>
      <c r="F1576" s="1">
        <v>0</v>
      </c>
      <c r="G1576" s="1">
        <v>0</v>
      </c>
      <c r="H1576" s="1">
        <v>0</v>
      </c>
      <c r="I1576" s="1">
        <v>0</v>
      </c>
      <c r="J1576" s="1">
        <v>0</v>
      </c>
      <c r="K1576" s="1">
        <v>0</v>
      </c>
      <c r="L1576" s="1">
        <v>0</v>
      </c>
      <c r="M1576" s="1">
        <v>0</v>
      </c>
      <c r="N1576" s="1">
        <v>0</v>
      </c>
      <c r="O1576" s="1">
        <v>0</v>
      </c>
      <c r="P1576" s="1">
        <v>0</v>
      </c>
      <c r="Q1576" s="1">
        <v>0</v>
      </c>
      <c r="R1576" s="1">
        <f>SUM(F1576:Q1576)</f>
        <v>0</v>
      </c>
    </row>
    <row r="1577" spans="1:18" x14ac:dyDescent="0.25">
      <c r="A1577" s="1">
        <f>A1534+16</f>
        <v>589</v>
      </c>
      <c r="B1577" s="115"/>
      <c r="C1577" s="21" t="s">
        <v>12</v>
      </c>
      <c r="D1577" s="21" t="s">
        <v>13</v>
      </c>
      <c r="F1577" s="1">
        <v>0</v>
      </c>
      <c r="G1577" s="1">
        <v>0</v>
      </c>
      <c r="H1577" s="1">
        <v>0</v>
      </c>
      <c r="I1577" s="1">
        <v>0</v>
      </c>
      <c r="J1577" s="1">
        <v>0</v>
      </c>
      <c r="K1577" s="1">
        <v>0</v>
      </c>
      <c r="L1577" s="1">
        <v>0</v>
      </c>
      <c r="M1577" s="1">
        <v>0</v>
      </c>
      <c r="N1577" s="1">
        <v>0</v>
      </c>
      <c r="O1577" s="1">
        <v>0</v>
      </c>
      <c r="P1577" s="1">
        <v>0</v>
      </c>
      <c r="Q1577" s="1">
        <v>0</v>
      </c>
      <c r="R1577" s="1">
        <f>SUM(F1577:Q1577)</f>
        <v>0</v>
      </c>
    </row>
    <row r="1578" spans="1:18" x14ac:dyDescent="0.25">
      <c r="A1578" s="1">
        <f>A1535+16</f>
        <v>587</v>
      </c>
      <c r="B1578" s="115"/>
      <c r="C1578" s="21" t="s">
        <v>14</v>
      </c>
      <c r="D1578" s="21" t="s">
        <v>15</v>
      </c>
      <c r="F1578" s="1">
        <v>0</v>
      </c>
      <c r="G1578" s="1">
        <v>0</v>
      </c>
      <c r="H1578" s="1">
        <v>0</v>
      </c>
      <c r="I1578" s="1">
        <v>0</v>
      </c>
      <c r="J1578" s="1">
        <v>0</v>
      </c>
      <c r="K1578" s="1">
        <v>0</v>
      </c>
      <c r="L1578" s="1">
        <v>0</v>
      </c>
      <c r="M1578" s="1">
        <v>0</v>
      </c>
      <c r="N1578" s="1">
        <v>0</v>
      </c>
      <c r="O1578" s="1">
        <v>0</v>
      </c>
      <c r="P1578" s="1">
        <v>0</v>
      </c>
      <c r="Q1578" s="1">
        <v>0</v>
      </c>
      <c r="R1578" s="1">
        <f>SUM(F1578:Q1578)</f>
        <v>0</v>
      </c>
    </row>
    <row r="1579" spans="1:18" x14ac:dyDescent="0.25">
      <c r="B1579" s="115">
        <v>2</v>
      </c>
      <c r="C1579" s="21" t="s">
        <v>16</v>
      </c>
      <c r="D1579" s="115"/>
      <c r="E1579" s="1">
        <v>0</v>
      </c>
      <c r="F1579" s="1">
        <f t="shared" ref="F1579:Q1579" si="241">E1579+F1575-F1576</f>
        <v>4339171.5346999997</v>
      </c>
      <c r="G1579" s="1">
        <f t="shared" si="241"/>
        <v>4339171.5346999997</v>
      </c>
      <c r="H1579" s="1">
        <f t="shared" si="241"/>
        <v>4339171.5346999997</v>
      </c>
      <c r="I1579" s="1">
        <f t="shared" si="241"/>
        <v>4339171.5346999997</v>
      </c>
      <c r="J1579" s="1">
        <f t="shared" si="241"/>
        <v>4339171.5346999997</v>
      </c>
      <c r="K1579" s="1">
        <f t="shared" si="241"/>
        <v>4339171.5346999997</v>
      </c>
      <c r="L1579" s="1">
        <f t="shared" si="241"/>
        <v>4339171.5346999997</v>
      </c>
      <c r="M1579" s="1">
        <f t="shared" si="241"/>
        <v>4339171.5346999997</v>
      </c>
      <c r="N1579" s="1">
        <f t="shared" si="241"/>
        <v>4339171.5346999997</v>
      </c>
      <c r="O1579" s="1">
        <f t="shared" si="241"/>
        <v>4339171.5346999997</v>
      </c>
      <c r="P1579" s="1">
        <f t="shared" si="241"/>
        <v>4339171.5346999997</v>
      </c>
      <c r="Q1579" s="1">
        <f t="shared" si="241"/>
        <v>4339171.5346999997</v>
      </c>
    </row>
    <row r="1580" spans="1:18" x14ac:dyDescent="0.25">
      <c r="B1580" s="115">
        <v>3</v>
      </c>
      <c r="C1580" s="21" t="s">
        <v>17</v>
      </c>
      <c r="D1580" s="115"/>
      <c r="E1580" s="1">
        <v>87585.73</v>
      </c>
      <c r="F1580" s="1">
        <f t="shared" ref="F1580:Q1580" si="242">E1580-F1591-F1592-F1593+F1576+F1577-F1578</f>
        <v>79088.179999999993</v>
      </c>
      <c r="G1580" s="1">
        <f t="shared" si="242"/>
        <v>62093.09</v>
      </c>
      <c r="H1580" s="1">
        <f t="shared" si="242"/>
        <v>45098</v>
      </c>
      <c r="I1580" s="1">
        <f t="shared" si="242"/>
        <v>28102.91</v>
      </c>
      <c r="J1580" s="1">
        <f t="shared" si="242"/>
        <v>11107.82</v>
      </c>
      <c r="K1580" s="1">
        <f t="shared" si="242"/>
        <v>-5887.27</v>
      </c>
      <c r="L1580" s="1">
        <f t="shared" si="242"/>
        <v>-22882.36</v>
      </c>
      <c r="M1580" s="1">
        <f t="shared" si="242"/>
        <v>-39877.449999999997</v>
      </c>
      <c r="N1580" s="1">
        <f t="shared" si="242"/>
        <v>-56872.539999999994</v>
      </c>
      <c r="O1580" s="1">
        <f t="shared" si="242"/>
        <v>-73867.62999999999</v>
      </c>
      <c r="P1580" s="1">
        <f t="shared" si="242"/>
        <v>-90862.719999999987</v>
      </c>
      <c r="Q1580" s="1">
        <f t="shared" si="242"/>
        <v>-107857.80999999998</v>
      </c>
    </row>
    <row r="1581" spans="1:18" x14ac:dyDescent="0.25">
      <c r="B1581" s="115">
        <v>4</v>
      </c>
      <c r="C1581" s="21" t="s">
        <v>18</v>
      </c>
      <c r="D1581" s="115"/>
      <c r="E1581" s="23">
        <v>4339171.5346999997</v>
      </c>
      <c r="F1581" s="23">
        <f t="shared" ref="F1581:Q1581" si="243">E1581+F1574-F1575</f>
        <v>0</v>
      </c>
      <c r="G1581" s="23">
        <f t="shared" si="243"/>
        <v>0</v>
      </c>
      <c r="H1581" s="23">
        <f t="shared" si="243"/>
        <v>0</v>
      </c>
      <c r="I1581" s="23">
        <f t="shared" si="243"/>
        <v>0</v>
      </c>
      <c r="J1581" s="23">
        <f t="shared" si="243"/>
        <v>0</v>
      </c>
      <c r="K1581" s="23">
        <f t="shared" si="243"/>
        <v>0</v>
      </c>
      <c r="L1581" s="23">
        <f t="shared" si="243"/>
        <v>0</v>
      </c>
      <c r="M1581" s="23">
        <f t="shared" si="243"/>
        <v>0</v>
      </c>
      <c r="N1581" s="23">
        <f t="shared" si="243"/>
        <v>0</v>
      </c>
      <c r="O1581" s="23">
        <f t="shared" si="243"/>
        <v>0</v>
      </c>
      <c r="P1581" s="23">
        <f t="shared" si="243"/>
        <v>0</v>
      </c>
      <c r="Q1581" s="23">
        <f t="shared" si="243"/>
        <v>0</v>
      </c>
    </row>
    <row r="1582" spans="1:18" x14ac:dyDescent="0.25">
      <c r="B1582" s="115">
        <v>5</v>
      </c>
      <c r="C1582" s="21" t="s">
        <v>19</v>
      </c>
      <c r="D1582" s="115"/>
      <c r="E1582" s="23">
        <f>ROUND(SUM(E1579:E1581),2)</f>
        <v>4426757.26</v>
      </c>
      <c r="F1582" s="23">
        <f t="shared" ref="F1582:Q1582" si="244">SUM(F1579:F1581)</f>
        <v>4418259.7146999994</v>
      </c>
      <c r="G1582" s="23">
        <f t="shared" si="244"/>
        <v>4401264.6246999996</v>
      </c>
      <c r="H1582" s="23">
        <f t="shared" si="244"/>
        <v>4384269.5346999997</v>
      </c>
      <c r="I1582" s="23">
        <f t="shared" si="244"/>
        <v>4367274.4446999999</v>
      </c>
      <c r="J1582" s="23">
        <f t="shared" si="244"/>
        <v>4350279.3547</v>
      </c>
      <c r="K1582" s="23">
        <f t="shared" si="244"/>
        <v>4333284.2647000002</v>
      </c>
      <c r="L1582" s="23">
        <f t="shared" si="244"/>
        <v>4316289.1746999994</v>
      </c>
      <c r="M1582" s="23">
        <f t="shared" si="244"/>
        <v>4299294.0846999995</v>
      </c>
      <c r="N1582" s="23">
        <f t="shared" si="244"/>
        <v>4282298.9946999997</v>
      </c>
      <c r="O1582" s="23">
        <f t="shared" si="244"/>
        <v>4265303.9046999998</v>
      </c>
      <c r="P1582" s="23">
        <f t="shared" si="244"/>
        <v>4248308.8147</v>
      </c>
      <c r="Q1582" s="23">
        <f t="shared" si="244"/>
        <v>4231313.7247000001</v>
      </c>
    </row>
    <row r="1583" spans="1:18" x14ac:dyDescent="0.25">
      <c r="B1583" s="115"/>
      <c r="C1583" s="21"/>
    </row>
    <row r="1584" spans="1:18" x14ac:dyDescent="0.25">
      <c r="B1584" s="115">
        <v>6</v>
      </c>
      <c r="C1584" s="21" t="s">
        <v>20</v>
      </c>
      <c r="D1584" s="21"/>
      <c r="F1584" s="1">
        <f t="shared" ref="F1584:Q1584" si="245">(E1582+F1582)/2</f>
        <v>4422508.4873500001</v>
      </c>
      <c r="G1584" s="1">
        <f t="shared" si="245"/>
        <v>4409762.1696999995</v>
      </c>
      <c r="H1584" s="1">
        <f t="shared" si="245"/>
        <v>4392767.0796999997</v>
      </c>
      <c r="I1584" s="1">
        <f t="shared" si="245"/>
        <v>4375771.9896999998</v>
      </c>
      <c r="J1584" s="1">
        <f t="shared" si="245"/>
        <v>4358776.8997</v>
      </c>
      <c r="K1584" s="1">
        <f t="shared" si="245"/>
        <v>4341781.8097000001</v>
      </c>
      <c r="L1584" s="1">
        <f t="shared" si="245"/>
        <v>4324786.7196999993</v>
      </c>
      <c r="M1584" s="1">
        <f t="shared" si="245"/>
        <v>4307791.6296999995</v>
      </c>
      <c r="N1584" s="1">
        <f t="shared" si="245"/>
        <v>4290796.5396999996</v>
      </c>
      <c r="O1584" s="1">
        <f t="shared" si="245"/>
        <v>4273801.4496999998</v>
      </c>
      <c r="P1584" s="1">
        <f t="shared" si="245"/>
        <v>4256806.3596999999</v>
      </c>
      <c r="Q1584" s="1">
        <f t="shared" si="245"/>
        <v>4239811.2697000001</v>
      </c>
    </row>
    <row r="1585" spans="1:18" x14ac:dyDescent="0.25">
      <c r="B1585" s="24"/>
      <c r="C1585" s="25"/>
    </row>
    <row r="1586" spans="1:18" x14ac:dyDescent="0.25">
      <c r="B1586" s="115">
        <v>7</v>
      </c>
      <c r="C1586" s="21" t="s">
        <v>21</v>
      </c>
      <c r="F1586" s="26"/>
      <c r="G1586" s="26"/>
      <c r="H1586" s="26"/>
      <c r="I1586" s="26"/>
      <c r="J1586" s="26"/>
      <c r="K1586" s="26"/>
      <c r="L1586" s="26"/>
      <c r="M1586" s="26"/>
      <c r="N1586" s="26"/>
      <c r="O1586" s="26"/>
      <c r="P1586" s="26"/>
      <c r="Q1586" s="26"/>
    </row>
    <row r="1587" spans="1:18" x14ac:dyDescent="0.25">
      <c r="B1587" s="24"/>
      <c r="C1587" s="21" t="s">
        <v>6</v>
      </c>
      <c r="D1587" s="21" t="s">
        <v>454</v>
      </c>
      <c r="F1587" s="1">
        <f>F1584*Inputs!C$15</f>
        <v>22072.322004012331</v>
      </c>
      <c r="G1587" s="1">
        <f>G1584*Inputs!D$15</f>
        <v>22008.706336944426</v>
      </c>
      <c r="H1587" s="1">
        <f>H1584*Inputs!E$15</f>
        <v>21923.885448518737</v>
      </c>
      <c r="I1587" s="1">
        <f>I1584*Inputs!F$15</f>
        <v>21839.064560093051</v>
      </c>
      <c r="J1587" s="1">
        <f>J1584*Inputs!G$15</f>
        <v>21754.243671667366</v>
      </c>
      <c r="K1587" s="1">
        <f>K1584*Inputs!H$15</f>
        <v>21669.42278324168</v>
      </c>
      <c r="L1587" s="1">
        <f>L1584*Inputs!I$15</f>
        <v>21584.601894815987</v>
      </c>
      <c r="M1587" s="1">
        <f>M1584*Inputs!J$15</f>
        <v>21499.781006390302</v>
      </c>
      <c r="N1587" s="1">
        <f>N1584*Inputs!K$15</f>
        <v>21414.960117964612</v>
      </c>
      <c r="O1587" s="1">
        <f>O1584*Inputs!L$15</f>
        <v>21330.139229538927</v>
      </c>
      <c r="P1587" s="1">
        <f>P1584*Inputs!M$15</f>
        <v>21245.318341113241</v>
      </c>
      <c r="Q1587" s="1">
        <f>Q1584*Inputs!N$15</f>
        <v>21160.497452687552</v>
      </c>
      <c r="R1587" s="1">
        <f>SUM(F1587:Q1587)</f>
        <v>259502.94284698824</v>
      </c>
    </row>
    <row r="1588" spans="1:18" x14ac:dyDescent="0.25">
      <c r="B1588" s="24"/>
      <c r="C1588" s="21" t="s">
        <v>8</v>
      </c>
      <c r="D1588" s="21" t="s">
        <v>455</v>
      </c>
      <c r="F1588" s="1">
        <f>F1584*Inputs!C$14</f>
        <v>3289.3937479642796</v>
      </c>
      <c r="G1588" s="1">
        <f>G1584*Inputs!D$14</f>
        <v>3279.9132330693037</v>
      </c>
      <c r="H1588" s="1">
        <f>H1584*Inputs!E$14</f>
        <v>3267.2725466914267</v>
      </c>
      <c r="I1588" s="1">
        <f>I1584*Inputs!F$14</f>
        <v>3254.6318603135501</v>
      </c>
      <c r="J1588" s="1">
        <f>J1584*Inputs!G$14</f>
        <v>3241.991173935673</v>
      </c>
      <c r="K1588" s="1">
        <f>K1584*Inputs!H$14</f>
        <v>3229.3504875577964</v>
      </c>
      <c r="L1588" s="1">
        <f>L1584*Inputs!I$14</f>
        <v>3216.7098011799189</v>
      </c>
      <c r="M1588" s="1">
        <f>M1584*Inputs!J$14</f>
        <v>3204.0691148020419</v>
      </c>
      <c r="N1588" s="1">
        <f>N1584*Inputs!K$14</f>
        <v>3191.4284284241653</v>
      </c>
      <c r="O1588" s="1">
        <f>O1584*Inputs!L$14</f>
        <v>3178.7877420462883</v>
      </c>
      <c r="P1588" s="1">
        <f>P1584*Inputs!M$14</f>
        <v>3166.1470556684117</v>
      </c>
      <c r="Q1588" s="1">
        <f>Q1584*Inputs!N$14</f>
        <v>3153.5063692905346</v>
      </c>
      <c r="R1588" s="1">
        <f>SUM(F1588:Q1588)</f>
        <v>38673.201560943395</v>
      </c>
    </row>
    <row r="1589" spans="1:18" x14ac:dyDescent="0.25">
      <c r="B1589" s="24"/>
      <c r="C1589" s="25"/>
      <c r="G1589" s="26"/>
      <c r="H1589" s="26"/>
      <c r="I1589" s="26"/>
      <c r="J1589" s="26"/>
      <c r="K1589" s="26"/>
      <c r="L1589" s="26"/>
      <c r="M1589" s="26"/>
      <c r="N1589" s="26"/>
      <c r="O1589" s="26"/>
      <c r="P1589" s="26"/>
      <c r="Q1589" s="26"/>
    </row>
    <row r="1590" spans="1:18" x14ac:dyDescent="0.25">
      <c r="B1590" s="115">
        <v>8</v>
      </c>
      <c r="C1590" s="21" t="s">
        <v>24</v>
      </c>
    </row>
    <row r="1591" spans="1:18" x14ac:dyDescent="0.25">
      <c r="A1591" s="1">
        <f>A1548+16</f>
        <v>585</v>
      </c>
      <c r="B1591" s="24"/>
      <c r="C1591" s="21" t="s">
        <v>6</v>
      </c>
      <c r="D1591" s="21" t="s">
        <v>25</v>
      </c>
      <c r="E1591" s="27"/>
      <c r="F1591" s="1">
        <v>8497.5499999999993</v>
      </c>
      <c r="G1591" s="1">
        <v>16995.09</v>
      </c>
      <c r="H1591" s="1">
        <v>16995.09</v>
      </c>
      <c r="I1591" s="1">
        <v>16995.09</v>
      </c>
      <c r="J1591" s="1">
        <v>16995.09</v>
      </c>
      <c r="K1591" s="1">
        <v>16995.09</v>
      </c>
      <c r="L1591" s="1">
        <v>16995.09</v>
      </c>
      <c r="M1591" s="1">
        <v>16995.09</v>
      </c>
      <c r="N1591" s="1">
        <v>16995.09</v>
      </c>
      <c r="O1591" s="1">
        <v>16995.09</v>
      </c>
      <c r="P1591" s="1">
        <v>16995.09</v>
      </c>
      <c r="Q1591" s="1">
        <v>16995.09</v>
      </c>
      <c r="R1591" s="1">
        <f>SUM(F1591:Q1591)</f>
        <v>195443.53999999998</v>
      </c>
    </row>
    <row r="1592" spans="1:18" x14ac:dyDescent="0.25">
      <c r="A1592" s="1">
        <v>0</v>
      </c>
      <c r="B1592" s="24"/>
      <c r="C1592" s="21" t="s">
        <v>8</v>
      </c>
      <c r="D1592" s="21" t="s">
        <v>26</v>
      </c>
      <c r="F1592" s="1">
        <v>0</v>
      </c>
      <c r="G1592" s="1">
        <v>0</v>
      </c>
      <c r="H1592" s="1">
        <v>0</v>
      </c>
      <c r="I1592" s="1">
        <v>0</v>
      </c>
      <c r="J1592" s="1">
        <v>0</v>
      </c>
      <c r="K1592" s="1">
        <v>0</v>
      </c>
      <c r="L1592" s="1">
        <v>0</v>
      </c>
      <c r="M1592" s="1">
        <v>0</v>
      </c>
      <c r="N1592" s="1">
        <v>0</v>
      </c>
      <c r="O1592" s="1">
        <v>0</v>
      </c>
      <c r="P1592" s="1">
        <v>0</v>
      </c>
      <c r="Q1592" s="1">
        <v>0</v>
      </c>
      <c r="R1592" s="1">
        <f>SUM(F1592:Q1592)</f>
        <v>0</v>
      </c>
    </row>
    <row r="1593" spans="1:18" x14ac:dyDescent="0.25">
      <c r="B1593" s="24"/>
      <c r="C1593" s="21" t="s">
        <v>10</v>
      </c>
      <c r="D1593" s="21" t="s">
        <v>27</v>
      </c>
      <c r="F1593" s="1">
        <v>0</v>
      </c>
      <c r="G1593" s="1">
        <v>0</v>
      </c>
      <c r="H1593" s="1">
        <v>0</v>
      </c>
      <c r="I1593" s="1">
        <v>0</v>
      </c>
      <c r="J1593" s="1">
        <v>0</v>
      </c>
      <c r="K1593" s="1">
        <v>0</v>
      </c>
      <c r="L1593" s="1">
        <v>0</v>
      </c>
      <c r="M1593" s="1">
        <v>0</v>
      </c>
      <c r="N1593" s="1">
        <v>0</v>
      </c>
      <c r="O1593" s="1">
        <v>0</v>
      </c>
      <c r="P1593" s="1">
        <v>0</v>
      </c>
      <c r="Q1593" s="1">
        <v>0</v>
      </c>
      <c r="R1593" s="1">
        <f>SUM(F1593:Q1593)</f>
        <v>0</v>
      </c>
    </row>
    <row r="1594" spans="1:18" x14ac:dyDescent="0.25">
      <c r="B1594" s="24"/>
      <c r="C1594" s="21" t="s">
        <v>12</v>
      </c>
      <c r="D1594" s="21" t="s">
        <v>28</v>
      </c>
      <c r="F1594" s="1">
        <v>0</v>
      </c>
      <c r="G1594" s="1">
        <v>0</v>
      </c>
      <c r="H1594" s="1">
        <v>0</v>
      </c>
      <c r="I1594" s="1">
        <v>0</v>
      </c>
      <c r="J1594" s="1">
        <v>0</v>
      </c>
      <c r="K1594" s="1">
        <v>0</v>
      </c>
      <c r="L1594" s="1">
        <v>0</v>
      </c>
      <c r="M1594" s="1">
        <v>0</v>
      </c>
      <c r="N1594" s="1">
        <v>0</v>
      </c>
      <c r="O1594" s="1">
        <v>0</v>
      </c>
      <c r="P1594" s="1">
        <v>0</v>
      </c>
      <c r="Q1594" s="1">
        <v>0</v>
      </c>
      <c r="R1594" s="1">
        <f>SUM(F1594:Q1594)</f>
        <v>0</v>
      </c>
    </row>
    <row r="1595" spans="1:18" x14ac:dyDescent="0.25">
      <c r="B1595" s="24"/>
      <c r="C1595" s="21" t="s">
        <v>14</v>
      </c>
      <c r="D1595" s="21" t="s">
        <v>29</v>
      </c>
      <c r="F1595" s="23">
        <v>0</v>
      </c>
      <c r="G1595" s="23">
        <v>0</v>
      </c>
      <c r="H1595" s="23">
        <v>0</v>
      </c>
      <c r="I1595" s="23">
        <v>0</v>
      </c>
      <c r="J1595" s="23">
        <v>0</v>
      </c>
      <c r="K1595" s="23">
        <v>0</v>
      </c>
      <c r="L1595" s="23">
        <v>0</v>
      </c>
      <c r="M1595" s="23">
        <v>0</v>
      </c>
      <c r="N1595" s="23">
        <v>0</v>
      </c>
      <c r="O1595" s="23">
        <v>0</v>
      </c>
      <c r="P1595" s="23">
        <v>0</v>
      </c>
      <c r="Q1595" s="23">
        <v>0</v>
      </c>
      <c r="R1595" s="23">
        <f>SUM(F1595:Q1595)</f>
        <v>0</v>
      </c>
    </row>
    <row r="1596" spans="1:18" x14ac:dyDescent="0.25">
      <c r="B1596" s="24"/>
      <c r="C1596" s="25"/>
      <c r="D1596" s="28"/>
      <c r="F1596" s="28"/>
      <c r="G1596" s="28"/>
      <c r="H1596" s="28"/>
      <c r="I1596" s="28"/>
      <c r="J1596" s="28"/>
      <c r="K1596" s="28"/>
      <c r="L1596" s="28"/>
      <c r="M1596" s="28"/>
      <c r="N1596" s="28"/>
      <c r="O1596" s="28"/>
      <c r="P1596" s="28"/>
      <c r="Q1596" s="28"/>
    </row>
    <row r="1597" spans="1:18" ht="13" thickBot="1" x14ac:dyDescent="0.3">
      <c r="B1597" s="115">
        <v>9</v>
      </c>
      <c r="C1597" s="21" t="s">
        <v>457</v>
      </c>
      <c r="F1597" s="29">
        <f>ROUND(SUM(F1587:F1595),2)</f>
        <v>33859.269999999997</v>
      </c>
      <c r="G1597" s="29">
        <f t="shared" ref="G1597:R1597" si="246">ROUND(SUM(G1587:G1595),2)</f>
        <v>42283.71</v>
      </c>
      <c r="H1597" s="29">
        <f t="shared" si="246"/>
        <v>42186.25</v>
      </c>
      <c r="I1597" s="29">
        <f t="shared" si="246"/>
        <v>42088.79</v>
      </c>
      <c r="J1597" s="29">
        <f t="shared" si="246"/>
        <v>41991.32</v>
      </c>
      <c r="K1597" s="29">
        <f t="shared" si="246"/>
        <v>41893.86</v>
      </c>
      <c r="L1597" s="29">
        <f t="shared" si="246"/>
        <v>41796.400000000001</v>
      </c>
      <c r="M1597" s="29">
        <f t="shared" si="246"/>
        <v>41698.94</v>
      </c>
      <c r="N1597" s="29">
        <f t="shared" si="246"/>
        <v>41601.480000000003</v>
      </c>
      <c r="O1597" s="29">
        <f t="shared" si="246"/>
        <v>41504.019999999997</v>
      </c>
      <c r="P1597" s="29">
        <f t="shared" si="246"/>
        <v>41406.559999999998</v>
      </c>
      <c r="Q1597" s="29">
        <f t="shared" si="246"/>
        <v>41309.089999999997</v>
      </c>
      <c r="R1597" s="29">
        <f t="shared" si="246"/>
        <v>493619.68</v>
      </c>
    </row>
    <row r="1598" spans="1:18" ht="13" thickTop="1" x14ac:dyDescent="0.25">
      <c r="B1598" s="24"/>
      <c r="C1598" s="25"/>
    </row>
    <row r="1599" spans="1:18" x14ac:dyDescent="0.25">
      <c r="B1599" s="30"/>
      <c r="C1599" s="30" t="s">
        <v>33</v>
      </c>
    </row>
    <row r="1600" spans="1:18" x14ac:dyDescent="0.25">
      <c r="C1600" s="21" t="s">
        <v>34</v>
      </c>
      <c r="D1600" s="21" t="s">
        <v>35</v>
      </c>
    </row>
    <row r="1601" spans="2:7" x14ac:dyDescent="0.25">
      <c r="C1601" s="21" t="s">
        <v>36</v>
      </c>
      <c r="D1601" s="21" t="s">
        <v>37</v>
      </c>
    </row>
    <row r="1602" spans="2:7" x14ac:dyDescent="0.25">
      <c r="C1602" s="21" t="s">
        <v>38</v>
      </c>
      <c r="D1602" s="21" t="s">
        <v>39</v>
      </c>
    </row>
    <row r="1603" spans="2:7" x14ac:dyDescent="0.25">
      <c r="C1603" s="21" t="s">
        <v>40</v>
      </c>
      <c r="D1603" s="21" t="s">
        <v>456</v>
      </c>
    </row>
    <row r="1604" spans="2:7" x14ac:dyDescent="0.25">
      <c r="C1604" s="21" t="s">
        <v>42</v>
      </c>
      <c r="D1604" s="31" t="s">
        <v>43</v>
      </c>
    </row>
    <row r="1605" spans="2:7" x14ac:dyDescent="0.25">
      <c r="C1605" s="21" t="s">
        <v>44</v>
      </c>
      <c r="D1605" s="31" t="s">
        <v>45</v>
      </c>
      <c r="G1605" s="32"/>
    </row>
    <row r="1606" spans="2:7" x14ac:dyDescent="0.25">
      <c r="C1606" s="21" t="s">
        <v>46</v>
      </c>
      <c r="D1606" s="21" t="s">
        <v>47</v>
      </c>
    </row>
    <row r="1607" spans="2:7" x14ac:dyDescent="0.25">
      <c r="C1607" s="21" t="s">
        <v>48</v>
      </c>
      <c r="D1607" s="21" t="s">
        <v>458</v>
      </c>
    </row>
    <row r="1608" spans="2:7" x14ac:dyDescent="0.25">
      <c r="B1608" s="21"/>
      <c r="C1608" s="21"/>
    </row>
  </sheetData>
  <pageMargins left="0.5" right="0.5" top="1.25" bottom="0.5" header="0.75" footer="0.5"/>
  <pageSetup scale="48" fitToWidth="0" fitToHeight="0" orientation="landscape" r:id="rId1"/>
  <headerFooter>
    <oddHeader>&amp;C&amp;"Arial,Regular"&amp;10GULF POWER COMPANY
ENVIRONMENTAL COST RECOVERY CLAUSE
RETURN ON CAPITAL INVESTMENTS,DEPRECIATION, AND TAXES&amp;R&amp;"Arial,Regular"&amp;8 FORM: 42-4P</oddHeader>
  </headerFooter>
  <rowBreaks count="36" manualBreakCount="36">
    <brk id="49" max="16383" man="1"/>
    <brk id="94" max="16383" man="1"/>
    <brk id="137" max="16383" man="1"/>
    <brk id="180" max="16383" man="1"/>
    <brk id="223" max="16383" man="1"/>
    <brk id="266" max="16383" man="1"/>
    <brk id="309" max="16383" man="1"/>
    <brk id="352" max="16383" man="1"/>
    <brk id="395" max="16383" man="1"/>
    <brk id="438" max="16383" man="1"/>
    <brk id="481" max="16383" man="1"/>
    <brk id="524" max="16383" man="1"/>
    <brk id="568" max="16383" man="1"/>
    <brk id="611" max="16383" man="1"/>
    <brk id="655" max="16383" man="1"/>
    <brk id="698" max="16383" man="1"/>
    <brk id="741" max="16383" man="1"/>
    <brk id="784" max="16383" man="1"/>
    <brk id="827" max="16383" man="1"/>
    <brk id="871" max="16383" man="1"/>
    <brk id="914" max="16383" man="1"/>
    <brk id="957" max="16383" man="1"/>
    <brk id="1000" max="16383" man="1"/>
    <brk id="1043" max="16383" man="1"/>
    <brk id="1087" max="16383" man="1"/>
    <brk id="1131" max="16383" man="1"/>
    <brk id="1174" max="16383" man="1"/>
    <brk id="1217" max="16383" man="1"/>
    <brk id="1261" max="16383" man="1"/>
    <brk id="1304" max="16383" man="1"/>
    <brk id="1347" max="16383" man="1"/>
    <brk id="1391" max="16383" man="1"/>
    <brk id="1435" max="16383" man="1"/>
    <brk id="1479" max="16383" man="1"/>
    <brk id="1522" max="16383" man="1"/>
    <brk id="156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32</vt:i4>
      </vt:variant>
    </vt:vector>
  </HeadingPairs>
  <TitlesOfParts>
    <vt:vector size="50" baseType="lpstr">
      <vt:lpstr>ECRC_42_1P Revised</vt:lpstr>
      <vt:lpstr>RAD_ECRC_42_1P</vt:lpstr>
      <vt:lpstr>RAD_ECRC_42_2P_1_pg_1</vt:lpstr>
      <vt:lpstr>RAD_ECRC_42_2P_1_pg_2</vt:lpstr>
      <vt:lpstr>RAD_ECRC_42_2P_2</vt:lpstr>
      <vt:lpstr>RAD_ECRC_42_3P_1_pg_1</vt:lpstr>
      <vt:lpstr>RAD_ECRC_42_3P_1_pg_2</vt:lpstr>
      <vt:lpstr>RAD_ECRC_42_3P_2</vt:lpstr>
      <vt:lpstr>42-4P Capital Schedules</vt:lpstr>
      <vt:lpstr>42-8_SO2 Allowances</vt:lpstr>
      <vt:lpstr>42-8_NOx Allowances</vt:lpstr>
      <vt:lpstr>42-8_Smith Reg Asset</vt:lpstr>
      <vt:lpstr>42-4P Capital Depreciation</vt:lpstr>
      <vt:lpstr>RAD_ECRC_42_6P</vt:lpstr>
      <vt:lpstr>RAD_ECRC_42_7P</vt:lpstr>
      <vt:lpstr>42-8P</vt:lpstr>
      <vt:lpstr>Inputs</vt:lpstr>
      <vt:lpstr>ROUNDED</vt:lpstr>
      <vt:lpstr>'42-4P Capital Schedules'!_1006</vt:lpstr>
      <vt:lpstr>_ALLOW</vt:lpstr>
      <vt:lpstr>'42-4P Capital Schedules'!AirQuality</vt:lpstr>
      <vt:lpstr>'42-8_NOx Allowances'!ALLOW</vt:lpstr>
      <vt:lpstr>ALLOW</vt:lpstr>
      <vt:lpstr>CURRFACT</vt:lpstr>
      <vt:lpstr>INPUTS</vt:lpstr>
      <vt:lpstr>LineLossMultiplier</vt:lpstr>
      <vt:lpstr>'42-4P Capital Schedules'!Print_Area</vt:lpstr>
      <vt:lpstr>'42-8_NOx Allowances'!Print_Area</vt:lpstr>
      <vt:lpstr>'42-8_Smith Reg Asset'!Print_Area</vt:lpstr>
      <vt:lpstr>'42-8_SO2 Allowances'!Print_Area</vt:lpstr>
      <vt:lpstr>'42-8P'!Print_Area</vt:lpstr>
      <vt:lpstr>Inputs!Print_Area</vt:lpstr>
      <vt:lpstr>RAD_ECRC_42_1P!Print_Area</vt:lpstr>
      <vt:lpstr>RAD_ECRC_42_2P_1_pg_2!Print_Area</vt:lpstr>
      <vt:lpstr>RAD_ECRC_42_3P_1_pg_2!Print_Area</vt:lpstr>
      <vt:lpstr>RAD_ECRC_42_6P!Print_Area</vt:lpstr>
      <vt:lpstr>RAD_ECRC_42_7P!Print_Area</vt:lpstr>
      <vt:lpstr>'42-4P Capital Depreciation'!Print_Titles</vt:lpstr>
      <vt:lpstr>'ECRC_42_1P Revised'!Print_Titles</vt:lpstr>
      <vt:lpstr>RAD_ECRC_42_1P!Print_Titles</vt:lpstr>
      <vt:lpstr>RAD_ECRC_42_2P_1_pg_1!Print_Titles</vt:lpstr>
      <vt:lpstr>RAD_ECRC_42_2P_1_pg_2!Print_Titles</vt:lpstr>
      <vt:lpstr>RAD_ECRC_42_2P_2!Print_Titles</vt:lpstr>
      <vt:lpstr>RAD_ECRC_42_3P_1_pg_1!Print_Titles</vt:lpstr>
      <vt:lpstr>RAD_ECRC_42_3P_1_pg_2!Print_Titles</vt:lpstr>
      <vt:lpstr>RAD_ECRC_42_3P_2!Print_Titles</vt:lpstr>
      <vt:lpstr>RAD_ECRC_42_7P!Print_Titles</vt:lpstr>
      <vt:lpstr>REVEXP</vt:lpstr>
      <vt:lpstr>ROR</vt:lpstr>
      <vt:lpstr>Seas_NOx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2020-11-10T16:58:52Z</dcterms:created>
  <dcterms:modified xsi:type="dcterms:W3CDTF">2020-11-10T16:58:58Z</dcterms:modified>
</cp:coreProperties>
</file>